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updateLinks="never" codeName="ThisWorkbook" defaultThemeVersion="124226"/>
  <mc:AlternateContent xmlns:mc="http://schemas.openxmlformats.org/markup-compatibility/2006">
    <mc:Choice Requires="x15">
      <x15ac:absPath xmlns:x15ac="http://schemas.microsoft.com/office/spreadsheetml/2010/11/ac" url="J:\SSL\SSL_DESIGN_FOLDERS\E180W for Cree\"/>
    </mc:Choice>
  </mc:AlternateContent>
  <xr:revisionPtr revIDLastSave="0" documentId="13_ncr:1_{22310E0B-E615-47D9-9884-C0CB3B15CCA9}"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29190" yWindow="1170" windowWidth="27630" windowHeight="13140" tabRatio="696"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81029"/>
  <fileRecoveryPr repairLoad="1"/>
</workbook>
</file>

<file path=xl/calcChain.xml><?xml version="1.0" encoding="utf-8"?>
<calcChain xmlns="http://schemas.openxmlformats.org/spreadsheetml/2006/main">
  <c r="E91" i="1" l="1"/>
  <c r="E97" i="1" l="1"/>
  <c r="E100" i="1" l="1"/>
  <c r="I7" i="13"/>
  <c r="I6" i="13"/>
  <c r="I8" i="13" s="1"/>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D76" i="14"/>
  <c r="C76" i="14"/>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C52" i="14"/>
  <c r="B52" i="14"/>
  <c r="Q51" i="14"/>
  <c r="C51" i="14"/>
  <c r="D51" i="14" s="1"/>
  <c r="B51" i="14"/>
  <c r="Q50" i="14"/>
  <c r="B50" i="14"/>
  <c r="C50" i="14" s="1"/>
  <c r="Q49" i="14"/>
  <c r="B49" i="14"/>
  <c r="C49" i="14" s="1"/>
  <c r="D49" i="14" s="1"/>
  <c r="Q48" i="14"/>
  <c r="B48" i="14"/>
  <c r="C48" i="14" s="1"/>
  <c r="Q47" i="14"/>
  <c r="B47" i="14"/>
  <c r="C47" i="14" s="1"/>
  <c r="D47" i="14" s="1"/>
  <c r="Q46" i="14"/>
  <c r="B46" i="14"/>
  <c r="C46" i="14" s="1"/>
  <c r="Q45" i="14"/>
  <c r="C45" i="14"/>
  <c r="D45" i="14" s="1"/>
  <c r="B45" i="14"/>
  <c r="Q44" i="14"/>
  <c r="D44" i="14"/>
  <c r="C44" i="14"/>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C36" i="14"/>
  <c r="B36" i="14"/>
  <c r="Q35" i="14"/>
  <c r="C35" i="14"/>
  <c r="D35" i="14" s="1"/>
  <c r="N23" i="14" s="1"/>
  <c r="B35" i="14"/>
  <c r="R30" i="14"/>
  <c r="F30" i="14"/>
  <c r="R25" i="14"/>
  <c r="U4" i="14"/>
  <c r="I19" i="13"/>
  <c r="C101" i="14" s="1"/>
  <c r="I17" i="13"/>
  <c r="I18" i="13" s="1"/>
  <c r="P11" i="13"/>
  <c r="I10" i="13"/>
  <c r="I9" i="13" l="1"/>
  <c r="D18" i="13"/>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200" i="14"/>
  <c r="O156" i="14"/>
  <c r="O215" i="14"/>
  <c r="O179" i="14"/>
  <c r="O199" i="14"/>
  <c r="O195" i="14"/>
  <c r="O142" i="14"/>
  <c r="O146" i="14"/>
  <c r="O220" i="14"/>
  <c r="O315" i="14"/>
  <c r="O169" i="14"/>
  <c r="O243" i="14"/>
  <c r="O343" i="14"/>
  <c r="O250" i="14"/>
  <c r="O129" i="14"/>
  <c r="O307" i="14"/>
  <c r="O192" i="14"/>
  <c r="O155" i="14"/>
  <c r="O239" i="14"/>
  <c r="O314" i="14"/>
  <c r="O338" i="14"/>
  <c r="O295" i="14"/>
  <c r="O103" i="14"/>
  <c r="O138" i="14"/>
  <c r="O176" i="14"/>
  <c r="O111" i="14"/>
  <c r="O256" i="14"/>
  <c r="O327"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178" i="14"/>
  <c r="O163" i="14"/>
  <c r="O140" i="14"/>
  <c r="O279" i="14"/>
  <c r="O251" i="14"/>
  <c r="O207" i="14"/>
  <c r="O318" i="14"/>
  <c r="O121" i="14"/>
  <c r="O222" i="14"/>
  <c r="O104" i="14"/>
  <c r="O150" i="14"/>
  <c r="O180" i="14"/>
  <c r="O131" i="14"/>
  <c r="O283" i="14"/>
  <c r="O173" i="14"/>
  <c r="O228" i="14"/>
  <c r="O130" i="14"/>
  <c r="O209" i="14"/>
  <c r="O232" i="14"/>
  <c r="O191" i="14"/>
  <c r="O234" i="14"/>
  <c r="O201" i="14"/>
  <c r="O158" i="14"/>
  <c r="O152" i="14"/>
  <c r="O143" i="14"/>
  <c r="O257" i="14"/>
  <c r="O116" i="14"/>
  <c r="O290" i="14"/>
  <c r="O123" i="14"/>
  <c r="O193" i="14"/>
  <c r="O328" i="14"/>
  <c r="O226" i="14"/>
  <c r="O271" i="14"/>
  <c r="O326" i="14"/>
  <c r="O102" i="14"/>
  <c r="O141" i="14"/>
  <c r="O108" i="14"/>
  <c r="O144" i="14"/>
  <c r="O135" i="14"/>
  <c r="O272" i="14"/>
  <c r="O248" i="14"/>
  <c r="O262" i="14"/>
  <c r="O112" i="14"/>
  <c r="O309" i="14"/>
  <c r="O311" i="14"/>
  <c r="O254" i="14"/>
  <c r="O212" i="14"/>
  <c r="O329" i="14"/>
  <c r="O165" i="14"/>
  <c r="O352" i="14"/>
  <c r="O298" i="14"/>
  <c r="O117" i="14"/>
  <c r="O331" i="14"/>
  <c r="O273" i="14"/>
  <c r="O233" i="14"/>
  <c r="O308" i="14"/>
  <c r="O267" i="14"/>
  <c r="O184" i="14"/>
  <c r="O168" i="14"/>
  <c r="O344" i="14"/>
  <c r="O296" i="14"/>
  <c r="O265" i="14"/>
  <c r="O166" i="14"/>
  <c r="O348" i="14"/>
  <c r="O253" i="14"/>
  <c r="O276" i="14"/>
  <c r="O335" i="14"/>
  <c r="O319" i="14"/>
  <c r="O347" i="14"/>
  <c r="O190" i="14"/>
  <c r="O137" i="14"/>
  <c r="O224" i="14"/>
  <c r="O136" i="14"/>
  <c r="O197" i="14"/>
  <c r="O320" i="14"/>
  <c r="O211" i="14"/>
  <c r="O325" i="14"/>
  <c r="O285" i="14"/>
  <c r="O113" i="14"/>
  <c r="O345" i="14"/>
  <c r="O353" i="14"/>
  <c r="O101" i="14"/>
  <c r="O208" i="14"/>
  <c r="O181" i="14"/>
  <c r="O182" i="14"/>
  <c r="O231" i="14"/>
  <c r="O216" i="14"/>
  <c r="O305" i="14"/>
  <c r="O217" i="14"/>
  <c r="O214" i="14"/>
  <c r="O330" i="14"/>
  <c r="O122" i="14"/>
  <c r="O194" i="14"/>
  <c r="O229" i="14"/>
  <c r="O317" i="14"/>
  <c r="O213" i="14"/>
  <c r="O247" i="14"/>
  <c r="O132" i="14"/>
  <c r="O198" i="14"/>
  <c r="O167" i="14"/>
  <c r="O170" i="14"/>
  <c r="O346" i="14"/>
  <c r="O278" i="14"/>
  <c r="O274" i="14"/>
  <c r="O249" i="14"/>
  <c r="O119" i="14"/>
  <c r="O287" i="14"/>
  <c r="O277" i="14"/>
  <c r="O269" i="14"/>
  <c r="O312" i="14"/>
  <c r="O334" i="14"/>
  <c r="O260" i="14"/>
  <c r="O349" i="14"/>
  <c r="O306" i="14"/>
  <c r="O275" i="14"/>
  <c r="O245" i="14"/>
  <c r="O153" i="14"/>
  <c r="O288" i="14"/>
  <c r="O114" i="14"/>
  <c r="O321" i="14"/>
  <c r="O221" i="14"/>
  <c r="O177" i="14"/>
  <c r="O134" i="14"/>
  <c r="O323" i="14"/>
  <c r="O354" i="14"/>
  <c r="O154" i="14"/>
  <c r="O110" i="14"/>
  <c r="O218" i="14"/>
  <c r="O299" i="14"/>
  <c r="O204" i="14"/>
  <c r="O264" i="14"/>
  <c r="O351" i="14"/>
  <c r="O128" i="14"/>
  <c r="O203" i="14"/>
  <c r="O246" i="14"/>
  <c r="O223" i="14"/>
  <c r="O115" i="14"/>
  <c r="O172" i="14"/>
  <c r="O188" i="14"/>
  <c r="O159" i="14"/>
  <c r="O127" i="14"/>
  <c r="O301" i="14"/>
  <c r="O304" i="14"/>
  <c r="O105" i="14"/>
  <c r="O240" i="14"/>
  <c r="O157" i="14"/>
  <c r="O187" i="14"/>
  <c r="O161" i="14"/>
  <c r="O124" i="14"/>
  <c r="O300" i="14"/>
  <c r="O160" i="14"/>
  <c r="O107" i="14"/>
  <c r="O316" i="14"/>
  <c r="O148" i="14"/>
  <c r="O118" i="14"/>
  <c r="O340" i="14"/>
  <c r="O294" i="14"/>
  <c r="O255" i="14"/>
  <c r="O175" i="14"/>
  <c r="O149" i="14"/>
  <c r="O266" i="14"/>
  <c r="O145" i="14"/>
  <c r="O337" i="14"/>
  <c r="O230" i="14"/>
  <c r="O109" i="14"/>
  <c r="O282" i="14"/>
  <c r="O120" i="14"/>
  <c r="O293" i="14"/>
  <c r="O355" i="14"/>
  <c r="O162" i="14"/>
  <c r="O242" i="14"/>
  <c r="O263" i="14"/>
  <c r="O186" i="14"/>
  <c r="O126" i="14"/>
  <c r="O280" i="14"/>
  <c r="O133" i="14"/>
  <c r="O350" i="14"/>
  <c r="O196" i="14"/>
  <c r="O171" i="14"/>
  <c r="O125" i="14"/>
  <c r="O336" i="14"/>
  <c r="O236" i="14"/>
  <c r="O284" i="14"/>
  <c r="O322" i="14"/>
  <c r="O292" i="14"/>
  <c r="O303" i="14"/>
  <c r="O106" i="14"/>
  <c r="O237" i="14"/>
  <c r="O241" i="14"/>
  <c r="O289" i="14"/>
  <c r="O210" i="14"/>
  <c r="O185" i="14"/>
  <c r="O258" i="14"/>
  <c r="O259" i="14"/>
  <c r="O302" i="14"/>
  <c r="O342" i="14"/>
  <c r="O147" i="14"/>
  <c r="O332" i="14"/>
  <c r="O333" i="14"/>
  <c r="O206" i="14"/>
  <c r="O189" i="14"/>
  <c r="O324" i="14"/>
  <c r="O286" i="14"/>
  <c r="O339" i="14"/>
  <c r="O313" i="14"/>
  <c r="O341" i="14"/>
  <c r="O151" i="14"/>
  <c r="O244" i="14"/>
  <c r="O219" i="14"/>
  <c r="O270" i="14"/>
  <c r="O205" i="14"/>
  <c r="O261" i="14"/>
  <c r="O235" i="14"/>
  <c r="O202" i="14"/>
  <c r="O281" i="14"/>
  <c r="O252" i="14"/>
  <c r="O238" i="14"/>
  <c r="O268" i="14"/>
  <c r="O139" i="14"/>
  <c r="O225" i="14"/>
  <c r="O164" i="14"/>
  <c r="O310" i="14"/>
  <c r="O227" i="14"/>
  <c r="O174" i="14"/>
  <c r="O291" i="14"/>
  <c r="O297" i="14"/>
  <c r="O183"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H26" i="11" l="1"/>
  <c r="I26" i="11" s="1"/>
  <c r="N91" i="14"/>
  <c r="O91" i="14" s="1"/>
  <c r="N58" i="14"/>
  <c r="F39" i="14"/>
  <c r="N50" i="14"/>
  <c r="F51" i="14"/>
  <c r="U51" i="14" s="1"/>
  <c r="N41" i="14"/>
  <c r="N90" i="14"/>
  <c r="J88" i="14"/>
  <c r="L88" i="14" s="1"/>
  <c r="F626" i="14"/>
  <c r="N65" i="14"/>
  <c r="N43" i="14"/>
  <c r="F94" i="14"/>
  <c r="H94" i="14" s="1"/>
  <c r="F60" i="14"/>
  <c r="G60" i="14" s="1"/>
  <c r="J41" i="14"/>
  <c r="N55" i="14"/>
  <c r="P55" i="14" s="1"/>
  <c r="J75" i="14"/>
  <c r="L75" i="14" s="1"/>
  <c r="F83" i="14"/>
  <c r="U83" i="14" s="1"/>
  <c r="G31" i="14"/>
  <c r="N36" i="14"/>
  <c r="J46" i="14"/>
  <c r="F89" i="14"/>
  <c r="H89" i="14" s="1"/>
  <c r="N68" i="14"/>
  <c r="J73" i="14"/>
  <c r="L73" i="14" s="1"/>
  <c r="F85" i="14"/>
  <c r="U85" i="14" s="1"/>
  <c r="N40" i="14"/>
  <c r="P40" i="14" s="1"/>
  <c r="F101" i="14"/>
  <c r="F91" i="14"/>
  <c r="N72" i="14"/>
  <c r="O72" i="14" s="1"/>
  <c r="N69" i="14"/>
  <c r="P69" i="14" s="1"/>
  <c r="F47" i="14"/>
  <c r="F65" i="14"/>
  <c r="N46" i="14"/>
  <c r="O46" i="14" s="1"/>
  <c r="N70" i="14"/>
  <c r="N48" i="14"/>
  <c r="J87" i="14"/>
  <c r="N93" i="14"/>
  <c r="P93" i="14" s="1"/>
  <c r="N63" i="14"/>
  <c r="O63" i="14" s="1"/>
  <c r="J39" i="14"/>
  <c r="F71" i="14"/>
  <c r="N76" i="14"/>
  <c r="N35" i="14"/>
  <c r="P35" i="14" s="1"/>
  <c r="N37" i="14"/>
  <c r="J92" i="14"/>
  <c r="F52" i="14"/>
  <c r="J86" i="14"/>
  <c r="F57" i="14"/>
  <c r="H626" i="14"/>
  <c r="J70" i="14"/>
  <c r="K70" i="14" s="1"/>
  <c r="J50" i="14"/>
  <c r="L50" i="14" s="1"/>
  <c r="J78" i="14"/>
  <c r="K78" i="14" s="1"/>
  <c r="J85" i="14"/>
  <c r="F86" i="14"/>
  <c r="U86" i="14" s="1"/>
  <c r="J84" i="14"/>
  <c r="L84" i="14" s="1"/>
  <c r="F38" i="14"/>
  <c r="G38" i="14" s="1"/>
  <c r="N81" i="14"/>
  <c r="P81" i="14" s="1"/>
  <c r="N77" i="14"/>
  <c r="O77" i="14" s="1"/>
  <c r="N52" i="14"/>
  <c r="N47" i="14"/>
  <c r="O47" i="14" s="1"/>
  <c r="N54" i="14"/>
  <c r="J54" i="14"/>
  <c r="L54" i="14" s="1"/>
  <c r="J82" i="14"/>
  <c r="K82" i="14" s="1"/>
  <c r="F37" i="14"/>
  <c r="U37" i="14" s="1"/>
  <c r="J61" i="14"/>
  <c r="K61" i="14" s="1"/>
  <c r="F46" i="14"/>
  <c r="U46" i="14" s="1"/>
  <c r="J79" i="14"/>
  <c r="L79" i="14" s="1"/>
  <c r="F49" i="14"/>
  <c r="U49" i="14" s="1"/>
  <c r="J80" i="14"/>
  <c r="F78" i="14"/>
  <c r="U78" i="14" s="1"/>
  <c r="N71" i="14"/>
  <c r="N62" i="14"/>
  <c r="O62" i="14" s="1"/>
  <c r="N57" i="14"/>
  <c r="N64" i="14"/>
  <c r="P64" i="14" s="1"/>
  <c r="N59" i="14"/>
  <c r="F56" i="14"/>
  <c r="J56" i="14"/>
  <c r="J63" i="14"/>
  <c r="L63" i="14" s="1"/>
  <c r="F53" i="14"/>
  <c r="G53" i="14" s="1"/>
  <c r="F55" i="14"/>
  <c r="G55" i="14" s="1"/>
  <c r="J81" i="14"/>
  <c r="K81" i="14" s="1"/>
  <c r="F36" i="14"/>
  <c r="U36" i="14" s="1"/>
  <c r="F102" i="14"/>
  <c r="N87" i="14"/>
  <c r="O87" i="14" s="1"/>
  <c r="N78" i="14"/>
  <c r="N42" i="14"/>
  <c r="O42" i="14" s="1"/>
  <c r="N80" i="14"/>
  <c r="O80" i="14" s="1"/>
  <c r="N75" i="14"/>
  <c r="P75" i="14" s="1"/>
  <c r="J44" i="14"/>
  <c r="L44" i="14" s="1"/>
  <c r="F41" i="14"/>
  <c r="G41" i="14" s="1"/>
  <c r="F44" i="14"/>
  <c r="H44" i="14" s="1"/>
  <c r="F70" i="14"/>
  <c r="G70" i="14" s="1"/>
  <c r="F35" i="14"/>
  <c r="H35" i="14" s="1"/>
  <c r="F62" i="14"/>
  <c r="H62" i="14" s="1"/>
  <c r="J67" i="14"/>
  <c r="L67" i="14" s="1"/>
  <c r="F627" i="14"/>
  <c r="J37" i="14"/>
  <c r="K37" i="14" s="1"/>
  <c r="N49" i="14"/>
  <c r="P49" i="14" s="1"/>
  <c r="N56" i="14"/>
  <c r="P56" i="14" s="1"/>
  <c r="N83" i="14"/>
  <c r="O83" i="14" s="1"/>
  <c r="N74" i="14"/>
  <c r="N53" i="14"/>
  <c r="J62" i="14"/>
  <c r="L62" i="14" s="1"/>
  <c r="F50" i="14"/>
  <c r="H50" i="14" s="1"/>
  <c r="J38" i="14"/>
  <c r="J65" i="14"/>
  <c r="K65" i="14" s="1"/>
  <c r="N66" i="14"/>
  <c r="O66" i="14" s="1"/>
  <c r="J57" i="14"/>
  <c r="K57" i="14" s="1"/>
  <c r="G102" i="14"/>
  <c r="F72" i="14"/>
  <c r="U72" i="14" s="1"/>
  <c r="F59" i="14"/>
  <c r="G59" i="14" s="1"/>
  <c r="F61" i="14"/>
  <c r="H61" i="14" s="1"/>
  <c r="J68" i="14"/>
  <c r="L68" i="14" s="1"/>
  <c r="N84" i="14"/>
  <c r="P84" i="14" s="1"/>
  <c r="F69" i="14"/>
  <c r="AA69" i="14" s="1"/>
  <c r="F80" i="14"/>
  <c r="H80" i="14" s="1"/>
  <c r="J71" i="14"/>
  <c r="N88" i="14"/>
  <c r="J52" i="14"/>
  <c r="L52" i="14" s="1"/>
  <c r="F68" i="14"/>
  <c r="H68" i="14" s="1"/>
  <c r="J89" i="14"/>
  <c r="J66" i="14"/>
  <c r="K66" i="14" s="1"/>
  <c r="J64" i="14"/>
  <c r="K64" i="14" s="1"/>
  <c r="J40" i="14"/>
  <c r="L40" i="14" s="1"/>
  <c r="P92" i="14"/>
  <c r="O92" i="14"/>
  <c r="J69" i="14"/>
  <c r="L69" i="14" s="1"/>
  <c r="J93" i="14"/>
  <c r="K93" i="14" s="1"/>
  <c r="J74" i="14"/>
  <c r="J76" i="14"/>
  <c r="L76" i="14" s="1"/>
  <c r="F42" i="14"/>
  <c r="N44" i="14"/>
  <c r="O44" i="14" s="1"/>
  <c r="N82" i="14"/>
  <c r="P82" i="14" s="1"/>
  <c r="N45" i="14"/>
  <c r="O45" i="14" s="1"/>
  <c r="N51" i="14"/>
  <c r="AA51" i="14" s="1"/>
  <c r="N73" i="14"/>
  <c r="P73" i="14" s="1"/>
  <c r="N79" i="14"/>
  <c r="P79" i="14" s="1"/>
  <c r="N85" i="14"/>
  <c r="P85" i="14" s="1"/>
  <c r="N94" i="14"/>
  <c r="F54" i="14"/>
  <c r="H54" i="14" s="1"/>
  <c r="F45" i="14"/>
  <c r="F74" i="14"/>
  <c r="J36" i="14"/>
  <c r="L36" i="14" s="1"/>
  <c r="J72" i="14"/>
  <c r="L72" i="14" s="1"/>
  <c r="J53" i="14"/>
  <c r="L53" i="14" s="1"/>
  <c r="J60" i="14"/>
  <c r="L60" i="14" s="1"/>
  <c r="F73" i="14"/>
  <c r="F75" i="14"/>
  <c r="G75" i="14" s="1"/>
  <c r="F82" i="14"/>
  <c r="J49" i="14"/>
  <c r="L49" i="14" s="1"/>
  <c r="F64" i="14"/>
  <c r="J95" i="14"/>
  <c r="L95" i="14" s="1"/>
  <c r="F84" i="14"/>
  <c r="H84" i="14" s="1"/>
  <c r="F77" i="14"/>
  <c r="J91" i="14"/>
  <c r="F40" i="14"/>
  <c r="G40" i="14" s="1"/>
  <c r="F95" i="14"/>
  <c r="N60" i="14"/>
  <c r="AA60" i="14" s="1"/>
  <c r="N39" i="14"/>
  <c r="P39" i="14" s="1"/>
  <c r="N61" i="14"/>
  <c r="P61" i="14" s="1"/>
  <c r="N67" i="14"/>
  <c r="N89" i="14"/>
  <c r="P89" i="14" s="1"/>
  <c r="N95" i="14"/>
  <c r="P95" i="14" s="1"/>
  <c r="N38" i="14"/>
  <c r="O38" i="14" s="1"/>
  <c r="J51" i="14"/>
  <c r="K51" i="14" s="1"/>
  <c r="J77" i="14"/>
  <c r="K77" i="14" s="1"/>
  <c r="F58" i="14"/>
  <c r="U58" i="14" s="1"/>
  <c r="F43" i="14"/>
  <c r="H43" i="14" s="1"/>
  <c r="J35" i="14"/>
  <c r="X35" i="14" s="1"/>
  <c r="J55" i="14"/>
  <c r="K55" i="14" s="1"/>
  <c r="F63" i="14"/>
  <c r="F66" i="14"/>
  <c r="H66" i="14" s="1"/>
  <c r="J59" i="14"/>
  <c r="L59" i="14" s="1"/>
  <c r="F90" i="14"/>
  <c r="H90" i="14" s="1"/>
  <c r="F76" i="14"/>
  <c r="G76" i="14" s="1"/>
  <c r="J45" i="14"/>
  <c r="K45" i="14" s="1"/>
  <c r="J83" i="14"/>
  <c r="F88" i="14"/>
  <c r="G88" i="14" s="1"/>
  <c r="F79" i="14"/>
  <c r="X79" i="14" s="1"/>
  <c r="F48" i="14"/>
  <c r="AA48" i="14" s="1"/>
  <c r="J90" i="14"/>
  <c r="F93" i="14"/>
  <c r="J42" i="14"/>
  <c r="F81" i="14"/>
  <c r="F92" i="14"/>
  <c r="X92" i="14" s="1"/>
  <c r="N86" i="14"/>
  <c r="AA86" i="14" s="1"/>
  <c r="H101" i="14"/>
  <c r="I101" i="14" s="1"/>
  <c r="F87" i="14"/>
  <c r="F67" i="14"/>
  <c r="J94" i="14"/>
  <c r="J48" i="14"/>
  <c r="J58" i="14"/>
  <c r="L58" i="14" s="1"/>
  <c r="J43" i="14"/>
  <c r="J47" i="14"/>
  <c r="X47" i="14" s="1"/>
  <c r="L78" i="14"/>
  <c r="U89" i="14"/>
  <c r="P63" i="14"/>
  <c r="P91"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K95" i="14"/>
  <c r="L82" i="14"/>
  <c r="AA82" i="14"/>
  <c r="P51" i="14"/>
  <c r="O51" i="14"/>
  <c r="O94" i="14"/>
  <c r="X39" i="14"/>
  <c r="H39" i="14"/>
  <c r="G39" i="14"/>
  <c r="U39" i="14"/>
  <c r="N628" i="14"/>
  <c r="A629"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K84" i="14"/>
  <c r="C105" i="14"/>
  <c r="D104" i="14"/>
  <c r="X95" i="14"/>
  <c r="H95" i="14"/>
  <c r="G95" i="14"/>
  <c r="U95" i="14"/>
  <c r="H102" i="14"/>
  <c r="O39" i="14"/>
  <c r="AA39" i="14"/>
  <c r="O61"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K50" i="14"/>
  <c r="H53" i="14"/>
  <c r="G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H627" i="14"/>
  <c r="E103" i="14"/>
  <c r="F103" i="14" s="1"/>
  <c r="P83" i="14"/>
  <c r="O48" i="14"/>
  <c r="P48" i="14"/>
  <c r="P54" i="14"/>
  <c r="O54" i="14"/>
  <c r="L39" i="14"/>
  <c r="K39" i="14"/>
  <c r="H58" i="14"/>
  <c r="G58" i="14"/>
  <c r="X45" i="14"/>
  <c r="H45" i="14"/>
  <c r="G45" i="14"/>
  <c r="U45" i="14"/>
  <c r="H70" i="14"/>
  <c r="K58"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P36" i="14"/>
  <c r="O36" i="14"/>
  <c r="P58" i="14"/>
  <c r="O58" i="14"/>
  <c r="O70" i="14"/>
  <c r="G43" i="14"/>
  <c r="X59" i="14"/>
  <c r="H59" i="14"/>
  <c r="H55"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K67" i="14"/>
  <c r="G627" i="14"/>
  <c r="P65" i="14"/>
  <c r="O65" i="14"/>
  <c r="AA87" i="14"/>
  <c r="P52" i="14"/>
  <c r="P74" i="14"/>
  <c r="O74" i="14"/>
  <c r="AA80" i="14"/>
  <c r="P80" i="14"/>
  <c r="P43" i="14"/>
  <c r="O43" i="14"/>
  <c r="AA43" i="14"/>
  <c r="L92" i="14"/>
  <c r="K92" i="14"/>
  <c r="K72" i="14"/>
  <c r="H47" i="14"/>
  <c r="G47" i="14"/>
  <c r="U47" i="14"/>
  <c r="G44" i="14"/>
  <c r="H83" i="14"/>
  <c r="G83" i="14"/>
  <c r="G68" i="14"/>
  <c r="U60" i="14"/>
  <c r="K40"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L87" i="14"/>
  <c r="K87" i="14"/>
  <c r="L56" i="14"/>
  <c r="K56" i="14"/>
  <c r="H91" i="14"/>
  <c r="G91" i="14"/>
  <c r="U91" i="14"/>
  <c r="D629" i="14"/>
  <c r="C630" i="14"/>
  <c r="AA40" i="14"/>
  <c r="O40" i="14"/>
  <c r="AA68" i="14"/>
  <c r="P68" i="14"/>
  <c r="O68" i="14"/>
  <c r="P37" i="14"/>
  <c r="O37" i="14"/>
  <c r="P59" i="14"/>
  <c r="O59" i="14"/>
  <c r="K86" i="14"/>
  <c r="G61"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P50" i="14"/>
  <c r="O50" i="14"/>
  <c r="O56" i="14"/>
  <c r="AA78" i="14"/>
  <c r="P78" i="14"/>
  <c r="O78" i="14"/>
  <c r="P41" i="14"/>
  <c r="O41" i="14"/>
  <c r="AA41" i="14"/>
  <c r="AA47" i="14"/>
  <c r="P53" i="14"/>
  <c r="O53" i="14"/>
  <c r="O75" i="14"/>
  <c r="H56" i="14"/>
  <c r="G52" i="14"/>
  <c r="H52" i="14"/>
  <c r="U52" i="14"/>
  <c r="P88" i="14"/>
  <c r="O88" i="14"/>
  <c r="L46" i="14"/>
  <c r="K46" i="14"/>
  <c r="H74" i="14"/>
  <c r="U74" i="14"/>
  <c r="K41" i="14"/>
  <c r="L41" i="14"/>
  <c r="H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O82" i="14" l="1"/>
  <c r="G35" i="14"/>
  <c r="U35" i="14"/>
  <c r="AA74" i="14"/>
  <c r="AB74" i="14" s="1"/>
  <c r="I627" i="14"/>
  <c r="L51" i="14"/>
  <c r="X91" i="14"/>
  <c r="X56" i="14"/>
  <c r="Y56" i="14" s="1"/>
  <c r="X57" i="14"/>
  <c r="U75" i="14"/>
  <c r="V75" i="14" s="1"/>
  <c r="G37" i="14"/>
  <c r="G56" i="14"/>
  <c r="P47" i="14"/>
  <c r="AA56" i="14"/>
  <c r="AB56" i="14" s="1"/>
  <c r="U57" i="14"/>
  <c r="L57" i="14"/>
  <c r="P62" i="14"/>
  <c r="P87" i="14"/>
  <c r="H38" i="14"/>
  <c r="U55" i="14"/>
  <c r="W55" i="14" s="1"/>
  <c r="G49" i="14"/>
  <c r="U70" i="14"/>
  <c r="W70" i="14" s="1"/>
  <c r="U54" i="14"/>
  <c r="AA54" i="14"/>
  <c r="AC54" i="14" s="1"/>
  <c r="AA83" i="14"/>
  <c r="X80" i="14"/>
  <c r="Y80" i="14" s="1"/>
  <c r="AA38" i="14"/>
  <c r="AB38" i="14" s="1"/>
  <c r="G66" i="14"/>
  <c r="O73" i="14"/>
  <c r="P44" i="14"/>
  <c r="G50" i="14"/>
  <c r="H57" i="14"/>
  <c r="H37" i="14"/>
  <c r="U56" i="14"/>
  <c r="W56" i="14" s="1"/>
  <c r="AA75" i="14"/>
  <c r="AC75" i="14" s="1"/>
  <c r="U61" i="14"/>
  <c r="V61" i="14" s="1"/>
  <c r="G57" i="14"/>
  <c r="AA37" i="14"/>
  <c r="AB37" i="14" s="1"/>
  <c r="U68" i="14"/>
  <c r="V68" i="14" s="1"/>
  <c r="U38" i="14"/>
  <c r="W38" i="14" s="1"/>
  <c r="U43" i="14"/>
  <c r="H49" i="14"/>
  <c r="G54" i="14"/>
  <c r="U80" i="14"/>
  <c r="W80" i="14" s="1"/>
  <c r="AA61" i="14"/>
  <c r="U50" i="14"/>
  <c r="W50" i="14" s="1"/>
  <c r="AA50" i="14"/>
  <c r="AC50" i="14" s="1"/>
  <c r="AA73" i="14"/>
  <c r="AC73" i="14" s="1"/>
  <c r="G72" i="14"/>
  <c r="P45" i="14"/>
  <c r="K63" i="14"/>
  <c r="G86" i="14"/>
  <c r="X54" i="14"/>
  <c r="G78" i="14"/>
  <c r="X94" i="14"/>
  <c r="Z94" i="14" s="1"/>
  <c r="P72" i="14"/>
  <c r="G74" i="14"/>
  <c r="AA62" i="14"/>
  <c r="AB62" i="14" s="1"/>
  <c r="H86" i="14"/>
  <c r="H78" i="14"/>
  <c r="U62" i="14"/>
  <c r="AA93" i="14"/>
  <c r="AC93" i="14" s="1"/>
  <c r="X49" i="14"/>
  <c r="Y49" i="14" s="1"/>
  <c r="U94" i="14"/>
  <c r="W94" i="14" s="1"/>
  <c r="P42" i="14"/>
  <c r="O60" i="14"/>
  <c r="H72" i="14"/>
  <c r="AA72" i="14"/>
  <c r="AB72" i="14" s="1"/>
  <c r="K54" i="14"/>
  <c r="X78" i="14"/>
  <c r="Y78" i="14" s="1"/>
  <c r="G62" i="14"/>
  <c r="O93" i="14"/>
  <c r="G94" i="14"/>
  <c r="P60" i="14"/>
  <c r="X72" i="14"/>
  <c r="Z72" i="14" s="1"/>
  <c r="AA45" i="14"/>
  <c r="AC45" i="14" s="1"/>
  <c r="X63" i="14"/>
  <c r="AA94" i="14"/>
  <c r="AB94" i="14" s="1"/>
  <c r="AA42" i="14"/>
  <c r="AC42" i="14" s="1"/>
  <c r="AA52" i="14"/>
  <c r="AC52" i="14" s="1"/>
  <c r="AA59" i="14"/>
  <c r="X86" i="14"/>
  <c r="Z86" i="14" s="1"/>
  <c r="AA70" i="14"/>
  <c r="AB70" i="14" s="1"/>
  <c r="X52" i="14"/>
  <c r="Y52" i="14" s="1"/>
  <c r="K79" i="14"/>
  <c r="L86" i="14"/>
  <c r="X51" i="14"/>
  <c r="Y51" i="14" s="1"/>
  <c r="H60" i="14"/>
  <c r="U44" i="14"/>
  <c r="O52" i="14"/>
  <c r="X62" i="14"/>
  <c r="Z62" i="14" s="1"/>
  <c r="U59" i="14"/>
  <c r="W59" i="14" s="1"/>
  <c r="P70" i="14"/>
  <c r="AA58" i="14"/>
  <c r="AB58" i="14" s="1"/>
  <c r="X58" i="14"/>
  <c r="Z58" i="14" s="1"/>
  <c r="U53" i="14"/>
  <c r="W53" i="14" s="1"/>
  <c r="I102" i="14"/>
  <c r="K69" i="14"/>
  <c r="K52" i="14"/>
  <c r="AA44" i="14"/>
  <c r="AB44" i="14" s="1"/>
  <c r="O69" i="14"/>
  <c r="AA35" i="14"/>
  <c r="AC35" i="14" s="1"/>
  <c r="G89" i="14"/>
  <c r="U73" i="14"/>
  <c r="V73" i="14" s="1"/>
  <c r="AA53" i="14"/>
  <c r="AA91" i="14"/>
  <c r="AC91" i="14" s="1"/>
  <c r="O35" i="14"/>
  <c r="X83" i="14"/>
  <c r="Z83" i="14" s="1"/>
  <c r="X82" i="14"/>
  <c r="Z82" i="14" s="1"/>
  <c r="I626" i="14"/>
  <c r="P66" i="14"/>
  <c r="K62" i="14"/>
  <c r="AA66" i="14"/>
  <c r="X50" i="14"/>
  <c r="Z50"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B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Z92"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B75" i="14"/>
  <c r="W36" i="14"/>
  <c r="V36" i="14"/>
  <c r="D630" i="14"/>
  <c r="C631" i="14"/>
  <c r="J229" i="14"/>
  <c r="J227" i="14"/>
  <c r="J225" i="14"/>
  <c r="J223" i="14"/>
  <c r="J219" i="14"/>
  <c r="W60" i="14"/>
  <c r="V60" i="14"/>
  <c r="W83" i="14"/>
  <c r="V83" i="14"/>
  <c r="Y58" i="14"/>
  <c r="AC83" i="14"/>
  <c r="AB83" i="14"/>
  <c r="W95" i="14"/>
  <c r="V95" i="14"/>
  <c r="W66" i="14"/>
  <c r="V66" i="14"/>
  <c r="W73" i="14"/>
  <c r="AC41" i="14"/>
  <c r="AB41" i="14"/>
  <c r="W61" i="14"/>
  <c r="AC59" i="14"/>
  <c r="AB59" i="14"/>
  <c r="E629" i="14"/>
  <c r="G629" i="14" s="1"/>
  <c r="F629" i="14"/>
  <c r="Y47" i="14"/>
  <c r="Z47" i="14"/>
  <c r="AB52" i="14"/>
  <c r="AB54" i="14"/>
  <c r="Z39" i="14"/>
  <c r="Y39" i="14"/>
  <c r="AC51" i="14"/>
  <c r="AB51" i="14"/>
  <c r="AB82" i="14"/>
  <c r="AC82" i="14"/>
  <c r="Z52" i="14"/>
  <c r="Z57" i="14"/>
  <c r="Y57" i="14"/>
  <c r="AB40" i="14"/>
  <c r="AC40" i="14"/>
  <c r="W91" i="14"/>
  <c r="V91" i="14"/>
  <c r="W86" i="14"/>
  <c r="V86" i="14"/>
  <c r="J230" i="14"/>
  <c r="J228" i="14"/>
  <c r="J226" i="14"/>
  <c r="J224" i="14"/>
  <c r="J222" i="14"/>
  <c r="J220" i="14"/>
  <c r="Y59" i="14"/>
  <c r="Z59" i="14"/>
  <c r="Y45" i="14"/>
  <c r="Z45" i="14"/>
  <c r="AC61" i="14"/>
  <c r="AB61" i="14"/>
  <c r="AB60" i="14"/>
  <c r="AC60" i="14"/>
  <c r="N629" i="14"/>
  <c r="A630" i="14"/>
  <c r="V50" i="14"/>
  <c r="W74" i="14"/>
  <c r="V74" i="14"/>
  <c r="AC53" i="14"/>
  <c r="AB53" i="14"/>
  <c r="Y83" i="14"/>
  <c r="AB80" i="14"/>
  <c r="AC80" i="14"/>
  <c r="W78" i="14"/>
  <c r="V78" i="14"/>
  <c r="AC70" i="14"/>
  <c r="W46" i="14"/>
  <c r="V46" i="14"/>
  <c r="Z95" i="14"/>
  <c r="Y95"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V56" i="14"/>
  <c r="AB50" i="14"/>
  <c r="AB68" i="14"/>
  <c r="AC68" i="14"/>
  <c r="W51" i="14"/>
  <c r="V51" i="14"/>
  <c r="W68" i="14"/>
  <c r="W44" i="14"/>
  <c r="V44" i="14"/>
  <c r="W62" i="14"/>
  <c r="V62" i="14"/>
  <c r="Z54" i="14"/>
  <c r="Y54" i="14"/>
  <c r="Y94" i="14"/>
  <c r="AB48" i="14"/>
  <c r="AC48" i="14"/>
  <c r="E104" i="14"/>
  <c r="H104" i="14" s="1"/>
  <c r="AC44" i="14"/>
  <c r="Z63" i="14"/>
  <c r="Y63" i="14"/>
  <c r="AC69" i="14"/>
  <c r="AB69" i="14"/>
  <c r="W75" i="14"/>
  <c r="AC88" i="14"/>
  <c r="Z91" i="14"/>
  <c r="Y91" i="14"/>
  <c r="Y86" i="14"/>
  <c r="AC87" i="14"/>
  <c r="AB87" i="14"/>
  <c r="AB93" i="14"/>
  <c r="W49" i="14"/>
  <c r="V49" i="14"/>
  <c r="V70" i="14"/>
  <c r="W54" i="14"/>
  <c r="V54" i="14"/>
  <c r="W58" i="14"/>
  <c r="V58" i="14"/>
  <c r="AC39" i="14"/>
  <c r="AB39" i="14"/>
  <c r="K102" i="14"/>
  <c r="D105" i="14"/>
  <c r="C106" i="14"/>
  <c r="AB66" i="14"/>
  <c r="AC66" i="14"/>
  <c r="Z56" i="14"/>
  <c r="AC47" i="14"/>
  <c r="AB47" i="14"/>
  <c r="AB78" i="14"/>
  <c r="AC78" i="14"/>
  <c r="W47" i="14"/>
  <c r="V47" i="14"/>
  <c r="AC43" i="14"/>
  <c r="AB43" i="14"/>
  <c r="Z78" i="14"/>
  <c r="W85" i="14"/>
  <c r="V85" i="14"/>
  <c r="W72" i="14"/>
  <c r="V72" i="14"/>
  <c r="W39" i="14"/>
  <c r="V39" i="14"/>
  <c r="AB73" i="14"/>
  <c r="Y35" i="14"/>
  <c r="Z35" i="14"/>
  <c r="W57" i="14"/>
  <c r="V57" i="14"/>
  <c r="Z51" i="14"/>
  <c r="W43" i="14"/>
  <c r="V43" i="14"/>
  <c r="W45" i="14"/>
  <c r="V45" i="14"/>
  <c r="AC67" i="14"/>
  <c r="Z79" i="14"/>
  <c r="Y79" i="14"/>
  <c r="AC94" i="14"/>
  <c r="D29" i="11"/>
  <c r="G29" i="11" s="1"/>
  <c r="E28" i="11"/>
  <c r="F28" i="11" s="1"/>
  <c r="V59" i="14" l="1"/>
  <c r="AC74" i="14"/>
  <c r="Y74" i="14"/>
  <c r="V53" i="14"/>
  <c r="V38" i="14"/>
  <c r="V94" i="14"/>
  <c r="V80" i="14"/>
  <c r="AB45" i="14"/>
  <c r="AB46" i="14"/>
  <c r="V55" i="14"/>
  <c r="AC72" i="14"/>
  <c r="AC62" i="14"/>
  <c r="AC37" i="14"/>
  <c r="Z80" i="14"/>
  <c r="AB91" i="14"/>
  <c r="AC58" i="14"/>
  <c r="AC56" i="14"/>
  <c r="Y88" i="14"/>
  <c r="AB85" i="14"/>
  <c r="Y62" i="14"/>
  <c r="Y77" i="14"/>
  <c r="Y55" i="14"/>
  <c r="AB42" i="14"/>
  <c r="Y84" i="14"/>
  <c r="Z43" i="14"/>
  <c r="V41" i="14"/>
  <c r="Y72" i="14"/>
  <c r="AC38" i="14"/>
  <c r="Z49" i="14"/>
  <c r="AB35" i="14"/>
  <c r="Y50"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IK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HM365" i="14"/>
  <c r="CO365" i="14"/>
  <c r="BI365" i="14"/>
  <c r="HL365" i="14"/>
  <c r="GF365" i="14"/>
  <c r="CN365" i="14"/>
  <c r="BH365" i="14"/>
  <c r="HK365" i="14"/>
  <c r="GE365" i="14"/>
  <c r="CM365" i="14"/>
  <c r="BG365" i="14"/>
  <c r="HJ365" i="14"/>
  <c r="GD365" i="14"/>
  <c r="CL365" i="14"/>
  <c r="BF365" i="14"/>
  <c r="HI365" i="14"/>
  <c r="GC365" i="14"/>
  <c r="CK365" i="14"/>
  <c r="BE365" i="14"/>
  <c r="HH365" i="14"/>
  <c r="GB365" i="14"/>
  <c r="CJ365" i="14"/>
  <c r="BD365" i="14"/>
  <c r="IM365" i="14"/>
  <c r="HG365" i="14"/>
  <c r="DO365" i="14"/>
  <c r="CI365" i="14"/>
  <c r="FJ365" i="14"/>
  <c r="FB365" i="14"/>
  <c r="GP365" i="14"/>
  <c r="GH365" i="14"/>
  <c r="E106" i="14"/>
  <c r="F106" i="14" s="1"/>
  <c r="D31" i="11"/>
  <c r="G31" i="11" s="1"/>
  <c r="E30" i="11"/>
  <c r="F30" i="11" s="1"/>
  <c r="BB365" i="14" l="1"/>
  <c r="EL365" i="14"/>
  <c r="W365" i="14"/>
  <c r="EU365" i="14"/>
  <c r="H365" i="14"/>
  <c r="DP365" i="14"/>
  <c r="IN365" i="14"/>
  <c r="DQ365" i="14"/>
  <c r="IO365" i="14"/>
  <c r="DR365" i="14"/>
  <c r="IP365" i="14"/>
  <c r="DS365" i="14"/>
  <c r="IQ365" i="14"/>
  <c r="DT365" i="14"/>
  <c r="IR365" i="14"/>
  <c r="DU365" i="14"/>
  <c r="IS365" i="14"/>
  <c r="FR365" i="14"/>
  <c r="ET365" i="14"/>
  <c r="BC365" i="14"/>
  <c r="GA365" i="14"/>
  <c r="X365" i="14"/>
  <c r="EV365" i="14"/>
  <c r="Y365" i="14"/>
  <c r="EW365" i="14"/>
  <c r="Z365" i="14"/>
  <c r="EX365" i="14"/>
  <c r="AA365" i="14"/>
  <c r="EY365" i="14"/>
  <c r="AB365" i="14"/>
  <c r="EZ365" i="14"/>
  <c r="AC365" i="14"/>
  <c r="FA365" i="14"/>
  <c r="GG365" i="14"/>
  <c r="DN365" i="14"/>
  <c r="ID365" i="14"/>
  <c r="IT365" i="14"/>
  <c r="JB365" i="14"/>
  <c r="GX365" i="14"/>
  <c r="HF365" i="14"/>
  <c r="HN365" i="14"/>
  <c r="HV365" i="14"/>
  <c r="AE365" i="14"/>
  <c r="BK365" i="14"/>
  <c r="CQ365" i="14"/>
  <c r="DW365" i="14"/>
  <c r="FC365" i="14"/>
  <c r="GI365" i="14"/>
  <c r="HO365" i="14"/>
  <c r="IU365" i="14"/>
  <c r="AF365" i="14"/>
  <c r="BL365" i="14"/>
  <c r="CR365" i="14"/>
  <c r="DX365" i="14"/>
  <c r="FD365" i="14"/>
  <c r="GJ365" i="14"/>
  <c r="HP365" i="14"/>
  <c r="IV365" i="14"/>
  <c r="AG365" i="14"/>
  <c r="BM365" i="14"/>
  <c r="CS365" i="14"/>
  <c r="DY365" i="14"/>
  <c r="FE365" i="14"/>
  <c r="GK365" i="14"/>
  <c r="HQ365" i="14"/>
  <c r="IW365" i="14"/>
  <c r="AH365" i="14"/>
  <c r="BN365" i="14"/>
  <c r="CT365" i="14"/>
  <c r="DZ365" i="14"/>
  <c r="FF365" i="14"/>
  <c r="GL365" i="14"/>
  <c r="HR365" i="14"/>
  <c r="IX365" i="14"/>
  <c r="AI365" i="14"/>
  <c r="BO365" i="14"/>
  <c r="CU365" i="14"/>
  <c r="EA365" i="14"/>
  <c r="FG365" i="14"/>
  <c r="GM365" i="14"/>
  <c r="HS365" i="14"/>
  <c r="IY365" i="14"/>
  <c r="AJ365" i="14"/>
  <c r="BP365" i="14"/>
  <c r="CV365" i="14"/>
  <c r="EB365" i="14"/>
  <c r="FH365" i="14"/>
  <c r="GN365" i="14"/>
  <c r="HT365" i="14"/>
  <c r="IZ365" i="14"/>
  <c r="AK365" i="14"/>
  <c r="BQ365" i="14"/>
  <c r="CW365" i="14"/>
  <c r="EC365" i="14"/>
  <c r="FI365" i="14"/>
  <c r="GO365" i="14"/>
  <c r="HU365" i="14"/>
  <c r="JA365" i="14"/>
  <c r="AN365" i="14"/>
  <c r="BT365" i="14"/>
  <c r="CZ365" i="14"/>
  <c r="EF365" i="14"/>
  <c r="FL365" i="14"/>
  <c r="GR365" i="14"/>
  <c r="HX365" i="14"/>
  <c r="I365" i="14"/>
  <c r="AO365" i="14"/>
  <c r="BU365" i="14"/>
  <c r="DA365" i="14"/>
  <c r="EG365" i="14"/>
  <c r="FM365" i="14"/>
  <c r="GS365" i="14"/>
  <c r="HY365" i="14"/>
  <c r="J365" i="14"/>
  <c r="AP365" i="14"/>
  <c r="BV365" i="14"/>
  <c r="DB365" i="14"/>
  <c r="EH365" i="14"/>
  <c r="FN365" i="14"/>
  <c r="GT365" i="14"/>
  <c r="HZ365" i="14"/>
  <c r="K365" i="14"/>
  <c r="AQ365" i="14"/>
  <c r="BW365" i="14"/>
  <c r="DC365" i="14"/>
  <c r="EI365" i="14"/>
  <c r="FO365" i="14"/>
  <c r="GU365" i="14"/>
  <c r="IA365" i="14"/>
  <c r="L365" i="14"/>
  <c r="AR365" i="14"/>
  <c r="BX365" i="14"/>
  <c r="DD365" i="14"/>
  <c r="EJ365" i="14"/>
  <c r="FP365" i="14"/>
  <c r="GV365" i="14"/>
  <c r="IB365" i="14"/>
  <c r="M365" i="14"/>
  <c r="AS365" i="14"/>
  <c r="BY365" i="14"/>
  <c r="DE365" i="14"/>
  <c r="EK365" i="14"/>
  <c r="FQ365" i="14"/>
  <c r="GW365" i="14"/>
  <c r="IC365" i="14"/>
  <c r="FZ365" i="14"/>
  <c r="AT365" i="14"/>
  <c r="BJ365" i="14"/>
  <c r="BR365" i="14"/>
  <c r="N365" i="14"/>
  <c r="V365" i="14"/>
  <c r="AD365" i="14"/>
  <c r="AL365" i="14"/>
  <c r="G365" i="14"/>
  <c r="AM365" i="14"/>
  <c r="BS365" i="14"/>
  <c r="CY365" i="14"/>
  <c r="EE365" i="14"/>
  <c r="FK365" i="14"/>
  <c r="GQ365" i="14"/>
  <c r="HW365" i="14"/>
  <c r="IL365" i="14"/>
  <c r="DF365" i="14"/>
  <c r="DV365" i="14"/>
  <c r="ED365" i="14"/>
  <c r="BZ365" i="14"/>
  <c r="CH365" i="14"/>
  <c r="CP365" i="14"/>
  <c r="CX365" i="14"/>
  <c r="O365" i="14"/>
  <c r="AU365" i="14"/>
  <c r="CA365" i="14"/>
  <c r="DG365" i="14"/>
  <c r="EM365" i="14"/>
  <c r="FS365" i="14"/>
  <c r="GY365" i="14"/>
  <c r="IE365" i="14"/>
  <c r="P365" i="14"/>
  <c r="AV365" i="14"/>
  <c r="CB365" i="14"/>
  <c r="DH365" i="14"/>
  <c r="EN365" i="14"/>
  <c r="FT365" i="14"/>
  <c r="GZ365" i="14"/>
  <c r="IF365" i="14"/>
  <c r="Q365" i="14"/>
  <c r="AW365" i="14"/>
  <c r="CC365" i="14"/>
  <c r="DI365" i="14"/>
  <c r="EO365" i="14"/>
  <c r="FU365" i="14"/>
  <c r="HA365" i="14"/>
  <c r="IG365" i="14"/>
  <c r="R365" i="14"/>
  <c r="AX365" i="14"/>
  <c r="CD365" i="14"/>
  <c r="DJ365" i="14"/>
  <c r="EP365" i="14"/>
  <c r="FV365" i="14"/>
  <c r="HB365" i="14"/>
  <c r="IH365" i="14"/>
  <c r="S365" i="14"/>
  <c r="AY365" i="14"/>
  <c r="CE365" i="14"/>
  <c r="DK365" i="14"/>
  <c r="EQ365" i="14"/>
  <c r="FW365" i="14"/>
  <c r="HC365" i="14"/>
  <c r="II365" i="14"/>
  <c r="T365" i="14"/>
  <c r="AZ365" i="14"/>
  <c r="CF365" i="14"/>
  <c r="DL365" i="14"/>
  <c r="ER365" i="14"/>
  <c r="FX365" i="14"/>
  <c r="HD365" i="14"/>
  <c r="IJ365" i="14"/>
  <c r="U365" i="14"/>
  <c r="BA365" i="14"/>
  <c r="CG365" i="14"/>
  <c r="DM365" i="14"/>
  <c r="ES365" i="14"/>
  <c r="FY365" i="14"/>
  <c r="HE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E632" i="14"/>
  <c r="G632" i="14" s="1"/>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GV368" i="14"/>
  <c r="EZ368" i="14"/>
  <c r="AZ368" i="14"/>
  <c r="IY368" i="14"/>
  <c r="GU368" i="14"/>
  <c r="DC368" i="14"/>
  <c r="AY368" i="14"/>
  <c r="IX368" i="14"/>
  <c r="EX368" i="14"/>
  <c r="DB368" i="14"/>
  <c r="AX368" i="14"/>
  <c r="GS368" i="14"/>
  <c r="EW368" i="14"/>
  <c r="DA368" i="14"/>
  <c r="IV368" i="14"/>
  <c r="GR368" i="14"/>
  <c r="EV368" i="14"/>
  <c r="AV368" i="14"/>
  <c r="IU368" i="14"/>
  <c r="IE368" i="14"/>
  <c r="GI368" i="14"/>
  <c r="EU368" i="14"/>
  <c r="EE368" i="14"/>
  <c r="CI368" i="14"/>
  <c r="AU368" i="14"/>
  <c r="AM368" i="14"/>
  <c r="IL368" i="14"/>
  <c r="GX368" i="14"/>
  <c r="GP368" i="14"/>
  <c r="EL368" i="14"/>
  <c r="DF368" i="14"/>
  <c r="CX368" i="14"/>
  <c r="BB368" i="14"/>
  <c r="AD368" i="14"/>
  <c r="N368" i="14"/>
  <c r="HE368" i="14"/>
  <c r="GW368" i="14"/>
  <c r="BY368" i="14"/>
  <c r="BQ368" i="14"/>
  <c r="BI368" i="14"/>
  <c r="IK368" i="14"/>
  <c r="FI368" i="14"/>
  <c r="IC368" i="14"/>
  <c r="FQ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HU368" i="14" l="1"/>
  <c r="GO368" i="14"/>
  <c r="AC368" i="14"/>
  <c r="BR368" i="14"/>
  <c r="FB368" i="14"/>
  <c r="JB368" i="14"/>
  <c r="CY368" i="14"/>
  <c r="GQ368" i="14"/>
  <c r="CZ368" i="14"/>
  <c r="AW368" i="14"/>
  <c r="IW368" i="14"/>
  <c r="GT368" i="14"/>
  <c r="EY368" i="14"/>
  <c r="DD368" i="14"/>
  <c r="AN368" i="14"/>
  <c r="CJ368" i="14"/>
  <c r="EF368" i="14"/>
  <c r="GJ368" i="14"/>
  <c r="IF368" i="14"/>
  <c r="AO368" i="14"/>
  <c r="CK368" i="14"/>
  <c r="EG368" i="14"/>
  <c r="GK368" i="14"/>
  <c r="IG368" i="14"/>
  <c r="AP368" i="14"/>
  <c r="CL368" i="14"/>
  <c r="EH368" i="14"/>
  <c r="GL368" i="14"/>
  <c r="IH368" i="14"/>
  <c r="AQ368" i="14"/>
  <c r="CM368" i="14"/>
  <c r="EI368" i="14"/>
  <c r="GM368" i="14"/>
  <c r="II368" i="14"/>
  <c r="AR368" i="14"/>
  <c r="CN368" i="14"/>
  <c r="EJ368" i="14"/>
  <c r="GN368" i="14"/>
  <c r="IZ368" i="14"/>
  <c r="AL368" i="14"/>
  <c r="HL368" i="14"/>
  <c r="AK368" i="14"/>
  <c r="BA368" i="14"/>
  <c r="DU368" i="14"/>
  <c r="JA368" i="14"/>
  <c r="U368" i="14"/>
  <c r="CO368" i="14"/>
  <c r="BZ368" i="14"/>
  <c r="DN368" i="14"/>
  <c r="FR368" i="14"/>
  <c r="HN368" i="14"/>
  <c r="G368" i="14"/>
  <c r="BK368" i="14"/>
  <c r="DG368" i="14"/>
  <c r="FK368" i="14"/>
  <c r="HG368" i="14"/>
  <c r="H368" i="14"/>
  <c r="BL368" i="14"/>
  <c r="DH368" i="14"/>
  <c r="FL368" i="14"/>
  <c r="HH368" i="14"/>
  <c r="I368" i="14"/>
  <c r="BM368" i="14"/>
  <c r="DI368" i="14"/>
  <c r="FM368" i="14"/>
  <c r="HI368" i="14"/>
  <c r="J368" i="14"/>
  <c r="BN368" i="14"/>
  <c r="DJ368" i="14"/>
  <c r="FN368" i="14"/>
  <c r="HJ368" i="14"/>
  <c r="K368" i="14"/>
  <c r="BO368" i="14"/>
  <c r="DK368" i="14"/>
  <c r="FO368" i="14"/>
  <c r="HK368" i="14"/>
  <c r="L368" i="14"/>
  <c r="BP368" i="14"/>
  <c r="DL368" i="14"/>
  <c r="FP368" i="14"/>
  <c r="AS368" i="14"/>
  <c r="CW368" i="14"/>
  <c r="FY368" i="14"/>
  <c r="IS368" i="14"/>
  <c r="M368" i="14"/>
  <c r="ES368" i="14"/>
  <c r="HM368" i="14"/>
  <c r="AT368" i="14"/>
  <c r="CP368" i="14"/>
  <c r="ED368" i="14"/>
  <c r="FZ368" i="14"/>
  <c r="ID368" i="14"/>
  <c r="W368" i="14"/>
  <c r="BS368" i="14"/>
  <c r="DW368" i="14"/>
  <c r="FS368" i="14"/>
  <c r="HW368" i="14"/>
  <c r="X368" i="14"/>
  <c r="BT368" i="14"/>
  <c r="DX368" i="14"/>
  <c r="FT368" i="14"/>
  <c r="HX368" i="14"/>
  <c r="Y368" i="14"/>
  <c r="BU368" i="14"/>
  <c r="DY368" i="14"/>
  <c r="FU368" i="14"/>
  <c r="HY368" i="14"/>
  <c r="Z368" i="14"/>
  <c r="BV368" i="14"/>
  <c r="DZ368" i="14"/>
  <c r="FV368" i="14"/>
  <c r="HZ368" i="14"/>
  <c r="AA368" i="14"/>
  <c r="BW368" i="14"/>
  <c r="EA368" i="14"/>
  <c r="FW368" i="14"/>
  <c r="IA368" i="14"/>
  <c r="AB368" i="14"/>
  <c r="BX368" i="14"/>
  <c r="EB368" i="14"/>
  <c r="FX368" i="14"/>
  <c r="I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s="1"/>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C205" i="1" s="1"/>
  <c r="C230" i="1"/>
  <c r="G124" i="14" l="1"/>
  <c r="J48" i="1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E662" i="14"/>
  <c r="F662" i="14" s="1"/>
  <c r="H662" i="14"/>
  <c r="E61" i="11"/>
  <c r="F61" i="11" s="1"/>
  <c r="D62" i="11"/>
  <c r="G62" i="11" s="1"/>
  <c r="M292" i="2"/>
  <c r="E293" i="2"/>
  <c r="F293" i="2" s="1"/>
  <c r="B250" i="2"/>
  <c r="B265" i="2"/>
  <c r="G662" i="14" l="1"/>
  <c r="J61" i="1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BS402" i="14" l="1"/>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CS404" i="14" l="1"/>
  <c r="FL404" i="14"/>
  <c r="DR404" i="14"/>
  <c r="GG404" i="14"/>
  <c r="EX404" i="14"/>
  <c r="IW404" i="14"/>
  <c r="AN404" i="14"/>
  <c r="BQ404" i="14"/>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G671" i="14" l="1"/>
  <c r="I670" i="14"/>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E77" i="11"/>
  <c r="F77" i="11" s="1"/>
  <c r="D78" i="11"/>
  <c r="G78" i="11" s="1"/>
  <c r="M307" i="2"/>
  <c r="N308" i="2"/>
  <c r="E309" i="2"/>
  <c r="F309" i="2" s="1"/>
  <c r="C147" i="1"/>
  <c r="C150" i="1" s="1"/>
  <c r="C151" i="1" s="1"/>
  <c r="H678" i="14" l="1"/>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M349" i="2"/>
  <c r="K310" i="2"/>
  <c r="L310" i="2" s="1"/>
  <c r="K388" i="2"/>
  <c r="L388" i="2" s="1"/>
  <c r="L349" i="2"/>
  <c r="K349" i="2"/>
  <c r="N349" i="2" s="1"/>
  <c r="J78" i="11"/>
  <c r="K78" i="11" s="1"/>
  <c r="H78" i="11"/>
  <c r="I78" i="11" s="1"/>
  <c r="O348" i="2"/>
  <c r="P348" i="2"/>
  <c r="N387" i="2"/>
  <c r="M387" i="2"/>
  <c r="H154" i="14"/>
  <c r="G154" i="14"/>
  <c r="G679" i="14"/>
  <c r="BS413" i="14"/>
  <c r="HP414" i="14"/>
  <c r="EF413" i="14"/>
  <c r="I413" i="14"/>
  <c r="IX413" i="14"/>
  <c r="ER413" i="14"/>
  <c r="M413" i="14"/>
  <c r="GW413" i="14"/>
  <c r="BU413" i="14"/>
  <c r="HE413" i="14"/>
  <c r="J413" i="14"/>
  <c r="EL413" i="14"/>
  <c r="BV413" i="14"/>
  <c r="DO414" i="14"/>
  <c r="CA413" i="14"/>
  <c r="GM413" i="14"/>
  <c r="EJ413" i="14"/>
  <c r="H413" i="14"/>
  <c r="GU413" i="14"/>
  <c r="CG413" i="14"/>
  <c r="ET413" i="14"/>
  <c r="BT413" i="14"/>
  <c r="CC413" i="14"/>
  <c r="K413" i="14"/>
  <c r="EW414" i="14"/>
  <c r="EX414" i="14"/>
  <c r="IT414" i="14"/>
  <c r="IM414" i="14"/>
  <c r="ES413" i="14"/>
  <c r="GP413" i="14"/>
  <c r="CB413" i="14"/>
  <c r="HA413" i="14"/>
  <c r="S413"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HI414" i="14" l="1"/>
  <c r="IC414" i="14"/>
  <c r="IA414" i="14"/>
  <c r="IE414" i="14"/>
  <c r="HL414" i="14"/>
  <c r="HN414" i="14"/>
  <c r="IB414" i="14"/>
  <c r="DQ414" i="14"/>
  <c r="DP414" i="14"/>
  <c r="HM414" i="14"/>
  <c r="DF414" i="14"/>
  <c r="DS414" i="14"/>
  <c r="DR414" i="14"/>
  <c r="DD414" i="14"/>
  <c r="HW414" i="14"/>
  <c r="IP414" i="14"/>
  <c r="CP414" i="14"/>
  <c r="DC414" i="14"/>
  <c r="CI414" i="14"/>
  <c r="DK414" i="14"/>
  <c r="FA414" i="14"/>
  <c r="CN414" i="14"/>
  <c r="IQ414" i="14"/>
  <c r="HY414" i="14"/>
  <c r="DG414" i="14"/>
  <c r="DB414" i="14"/>
  <c r="AA414" i="14"/>
  <c r="DH414" i="14"/>
  <c r="AB414" i="14"/>
  <c r="DM414" i="14"/>
  <c r="FB414" i="14"/>
  <c r="EZ414" i="14"/>
  <c r="DN414" i="14"/>
  <c r="DV414" i="14"/>
  <c r="Y414" i="14"/>
  <c r="DU414" i="14"/>
  <c r="DJ414" i="14"/>
  <c r="IG414" i="14"/>
  <c r="AC414" i="14"/>
  <c r="CM414" i="14"/>
  <c r="CY414" i="14"/>
  <c r="DI414" i="14"/>
  <c r="IR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H71" i="2" l="1"/>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G162" i="14"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G172" i="14" l="1"/>
  <c r="HH431" i="14"/>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G180" i="14" l="1"/>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I194" i="14" l="1"/>
  <c r="K194" i="14" s="1"/>
  <c r="H454" i="14"/>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G204" i="14" l="1"/>
  <c r="JB463" i="14"/>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G211" i="14" l="1"/>
  <c r="I210" i="14"/>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F221" i="14" l="1"/>
  <c r="I221" i="14" s="1"/>
  <c r="K221" i="14" s="1"/>
  <c r="IP482" i="14" s="1"/>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E224" i="14"/>
  <c r="F224" i="14" s="1"/>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G224" i="14" l="1"/>
  <c r="H224" i="14"/>
  <c r="AC483" i="14"/>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F229" i="14" s="1"/>
  <c r="G229" i="14"/>
  <c r="F228" i="14"/>
  <c r="C168" i="1"/>
  <c r="C171" i="1" s="1"/>
  <c r="C174" i="1"/>
  <c r="H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E232" i="14"/>
  <c r="H232" i="14" s="1"/>
  <c r="D233" i="14"/>
  <c r="C234" i="14"/>
  <c r="G232" i="14" l="1"/>
  <c r="IN492" i="14"/>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E236" i="14"/>
  <c r="F236" i="14" s="1"/>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236" i="14" l="1"/>
  <c r="H236" i="14"/>
  <c r="G495" i="14"/>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<sst xmlns="http://schemas.openxmlformats.org/spreadsheetml/2006/main" count="1354" uniqueCount="902">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</sst>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21.965728825409677</c:v>
                </c:pt>
                <c:pt idx="1">
                  <c:v>18.266681392108048</c:v>
                </c:pt>
                <c:pt idx="2">
                  <c:v>15.354003596755511</c:v>
                </c:pt>
                <c:pt idx="3">
                  <c:v>13.090358394339493</c:v>
                </c:pt>
                <c:pt idx="4">
                  <c:v>11.265454549294668</c:v>
                </c:pt>
                <c:pt idx="5">
                  <c:v>9.744635095541188</c:v>
                </c:pt>
                <c:pt idx="6">
                  <c:v>8.4440126738707093</c:v>
                </c:pt>
                <c:pt idx="7">
                  <c:v>7.309222695564717</c:v>
                </c:pt>
                <c:pt idx="8">
                  <c:v>6.3034295953808002</c:v>
                </c:pt>
                <c:pt idx="9">
                  <c:v>5.4006660686324288</c:v>
                </c:pt>
                <c:pt idx="10">
                  <c:v>-0.58009160147781214</c:v>
                </c:pt>
                <c:pt idx="11">
                  <c:v>-4.0944983094623648</c:v>
                </c:pt>
                <c:pt idx="12">
                  <c:v>-6.5906735793754292</c:v>
                </c:pt>
                <c:pt idx="13">
                  <c:v>-8.5276701329163238</c:v>
                </c:pt>
                <c:pt idx="14">
                  <c:v>-10.110641048681078</c:v>
                </c:pt>
                <c:pt idx="15">
                  <c:v>-11.44918244919139</c:v>
                </c:pt>
                <c:pt idx="16">
                  <c:v>-12.608765393934203</c:v>
                </c:pt>
                <c:pt idx="17">
                  <c:v>-13.631640324962756</c:v>
                </c:pt>
                <c:pt idx="18">
                  <c:v>-14.546664584889474</c:v>
                </c:pt>
                <c:pt idx="19">
                  <c:v>-20.56686304009208</c:v>
                </c:pt>
                <c:pt idx="20">
                  <c:v>-24.088613873044707</c:v>
                </c:pt>
                <c:pt idx="21">
                  <c:v>-26.587362583053626</c:v>
                </c:pt>
                <c:pt idx="22">
                  <c:v>-28.525550798620706</c:v>
                </c:pt>
                <c:pt idx="23">
                  <c:v>-30.109169176816803</c:v>
                </c:pt>
                <c:pt idx="24">
                  <c:v>-31.448101024348482</c:v>
                </c:pt>
                <c:pt idx="25">
                  <c:v>-32.607937403391297</c:v>
                </c:pt>
                <c:pt idx="26">
                  <c:v>-33.630986096860191</c:v>
                </c:pt>
                <c:pt idx="27">
                  <c:v>-34.546134652389696</c:v>
                </c:pt>
                <c:pt idx="28">
                  <c:v>-40.56673055078236</c:v>
                </c:pt>
                <c:pt idx="29">
                  <c:v>-44.088554988397981</c:v>
                </c:pt>
                <c:pt idx="30">
                  <c:v>-46.58732946033961</c:v>
                </c:pt>
                <c:pt idx="31">
                  <c:v>-48.52552960005405</c:v>
                </c:pt>
                <c:pt idx="32">
                  <c:v>-50.109154455578761</c:v>
                </c:pt>
                <c:pt idx="33">
                  <c:v>-51.448090208740098</c:v>
                </c:pt>
                <c:pt idx="34">
                  <c:v>-52.607929122688617</c:v>
                </c:pt>
                <c:pt idx="35">
                  <c:v>-53.630979554081492</c:v>
                </c:pt>
                <c:pt idx="36">
                  <c:v>-54.546129352738078</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50.205461892382345</c:v>
                </c:pt>
                <c:pt idx="1">
                  <c:v>40.491275691286603</c:v>
                </c:pt>
                <c:pt idx="2">
                  <c:v>34.065858264208089</c:v>
                </c:pt>
                <c:pt idx="3">
                  <c:v>29.316123892110099</c:v>
                </c:pt>
                <c:pt idx="4">
                  <c:v>25.569271510236877</c:v>
                </c:pt>
                <c:pt idx="5">
                  <c:v>22.484601994523775</c:v>
                </c:pt>
                <c:pt idx="6">
                  <c:v>19.868289938798121</c:v>
                </c:pt>
                <c:pt idx="7">
                  <c:v>17.600318261328095</c:v>
                </c:pt>
                <c:pt idx="8">
                  <c:v>15.601474924257237</c:v>
                </c:pt>
                <c:pt idx="9">
                  <c:v>13.81682930847867</c:v>
                </c:pt>
                <c:pt idx="10">
                  <c:v>2.3072456076600791</c:v>
                </c:pt>
                <c:pt idx="11">
                  <c:v>-4.0240008939380161</c:v>
                </c:pt>
                <c:pt idx="12">
                  <c:v>-8.2056195524981099</c:v>
                </c:pt>
                <c:pt idx="13">
                  <c:v>-11.237449255001113</c:v>
                </c:pt>
                <c:pt idx="14">
                  <c:v>-13.578429419624898</c:v>
                </c:pt>
                <c:pt idx="15">
                  <c:v>-15.473094960159111</c:v>
                </c:pt>
                <c:pt idx="16">
                  <c:v>-17.063480142062943</c:v>
                </c:pt>
                <c:pt idx="17">
                  <c:v>-18.437219254033959</c:v>
                </c:pt>
                <c:pt idx="18">
                  <c:v>-19.651006693530256</c:v>
                </c:pt>
                <c:pt idx="19">
                  <c:v>-27.8031630171918</c:v>
                </c:pt>
                <c:pt idx="20">
                  <c:v>-33.172015824021457</c:v>
                </c:pt>
                <c:pt idx="21">
                  <c:v>-37.366739937548118</c:v>
                </c:pt>
                <c:pt idx="22">
                  <c:v>-40.82569175816711</c:v>
                </c:pt>
                <c:pt idx="23">
                  <c:v>-43.766871525433395</c:v>
                </c:pt>
                <c:pt idx="24">
                  <c:v>-46.324101428631835</c:v>
                </c:pt>
                <c:pt idx="25">
                  <c:v>-48.586666636584546</c:v>
                </c:pt>
                <c:pt idx="26">
                  <c:v>-50.616995285677618</c:v>
                </c:pt>
                <c:pt idx="27">
                  <c:v>-52.460241953222905</c:v>
                </c:pt>
                <c:pt idx="28">
                  <c:v>-65.310843314886753</c:v>
                </c:pt>
                <c:pt idx="29">
                  <c:v>-73.602167191174757</c:v>
                </c:pt>
                <c:pt idx="30">
                  <c:v>-79.917385946310887</c:v>
                </c:pt>
                <c:pt idx="31">
                  <c:v>-85.056591348967615</c:v>
                </c:pt>
                <c:pt idx="32">
                  <c:v>-89.392127524359267</c:v>
                </c:pt>
                <c:pt idx="33">
                  <c:v>-93.138184215125591</c:v>
                </c:pt>
                <c:pt idx="34">
                  <c:v>-96.432628734956438</c:v>
                </c:pt>
                <c:pt idx="35">
                  <c:v>-99.370245627664644</c:v>
                </c:pt>
                <c:pt idx="36">
                  <c:v>-102.01913782993616</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-42.009743666810031</c:v>
                </c:pt>
                <c:pt idx="1">
                  <c:v>-60.964627603930531</c:v>
                </c:pt>
                <c:pt idx="2">
                  <c:v>-69.691616184949908</c:v>
                </c:pt>
                <c:pt idx="3">
                  <c:v>-74.487569782144519</c:v>
                </c:pt>
                <c:pt idx="4">
                  <c:v>-77.480784085337746</c:v>
                </c:pt>
                <c:pt idx="5">
                  <c:v>-79.516632671753982</c:v>
                </c:pt>
                <c:pt idx="6">
                  <c:v>-80.987690368215524</c:v>
                </c:pt>
                <c:pt idx="7">
                  <c:v>-82.099009018490648</c:v>
                </c:pt>
                <c:pt idx="8">
                  <c:v>-82.967567071182089</c:v>
                </c:pt>
                <c:pt idx="9">
                  <c:v>-83.664779474011496</c:v>
                </c:pt>
                <c:pt idx="10">
                  <c:v>-86.822678416111344</c:v>
                </c:pt>
                <c:pt idx="11">
                  <c:v>-87.880578822021093</c:v>
                </c:pt>
                <c:pt idx="12">
                  <c:v>-88.41011689566173</c:v>
                </c:pt>
                <c:pt idx="13">
                  <c:v>-88.727975992440292</c:v>
                </c:pt>
                <c:pt idx="14">
                  <c:v>-88.93992677983907</c:v>
                </c:pt>
                <c:pt idx="15">
                  <c:v>-89.09133830478109</c:v>
                </c:pt>
                <c:pt idx="16">
                  <c:v>-89.204905394094936</c:v>
                </c:pt>
                <c:pt idx="17">
                  <c:v>-89.293239717920983</c:v>
                </c:pt>
                <c:pt idx="18">
                  <c:v>-89.363909616413423</c:v>
                </c:pt>
                <c:pt idx="19">
                  <c:v>-89.681945008013912</c:v>
                </c:pt>
                <c:pt idx="20">
                  <c:v>-89.787962128696066</c:v>
                </c:pt>
                <c:pt idx="21">
                  <c:v>-89.840971278897911</c:v>
                </c:pt>
                <c:pt idx="22">
                  <c:v>-89.872776905506058</c:v>
                </c:pt>
                <c:pt idx="23">
                  <c:v>-89.893980701348099</c:v>
                </c:pt>
                <c:pt idx="24">
                  <c:v>-89.909126287925019</c:v>
                </c:pt>
                <c:pt idx="25">
                  <c:v>-89.920485486307669</c:v>
                </c:pt>
                <c:pt idx="26">
                  <c:v>-89.92932042275028</c:v>
                </c:pt>
                <c:pt idx="27">
                  <c:v>-89.936388374344531</c:v>
                </c:pt>
                <c:pt idx="28">
                  <c:v>-89.968194177371174</c:v>
                </c:pt>
                <c:pt idx="29">
                  <c:v>-89.978796117037433</c:v>
                </c:pt>
                <c:pt idx="30">
                  <c:v>-89.984097087460455</c:v>
                </c:pt>
                <c:pt idx="31">
                  <c:v>-89.987277669850741</c:v>
                </c:pt>
                <c:pt idx="32">
                  <c:v>-89.989398058155714</c:v>
                </c:pt>
                <c:pt idx="33">
                  <c:v>-89.990912621248796</c:v>
                </c:pt>
                <c:pt idx="34">
                  <c:v>-89.992048543577084</c:v>
                </c:pt>
                <c:pt idx="35">
                  <c:v>-89.992932038725669</c:v>
                </c:pt>
                <c:pt idx="36">
                  <c:v>-89.993638834846962</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48.942621118865645</c:v>
                </c:pt>
                <c:pt idx="1">
                  <c:v>30.939070090965345</c:v>
                </c:pt>
                <c:pt idx="2">
                  <c:v>23.161356072967749</c:v>
                </c:pt>
                <c:pt idx="3">
                  <c:v>19.311602966088486</c:v>
                </c:pt>
                <c:pt idx="4">
                  <c:v>17.260515295066796</c:v>
                </c:pt>
                <c:pt idx="5">
                  <c:v>16.161740632288314</c:v>
                </c:pt>
                <c:pt idx="6">
                  <c:v>15.621750965359382</c:v>
                </c:pt>
                <c:pt idx="7">
                  <c:v>15.434571341120659</c:v>
                </c:pt>
                <c:pt idx="8">
                  <c:v>15.482334323750081</c:v>
                </c:pt>
                <c:pt idx="9">
                  <c:v>15.692773742206498</c:v>
                </c:pt>
                <c:pt idx="10">
                  <c:v>20.979352044173424</c:v>
                </c:pt>
                <c:pt idx="11">
                  <c:v>26.909064152185096</c:v>
                </c:pt>
                <c:pt idx="12">
                  <c:v>31.79819895972426</c:v>
                </c:pt>
                <c:pt idx="13">
                  <c:v>35.486254778171201</c:v>
                </c:pt>
                <c:pt idx="14">
                  <c:v>38.118403365548573</c:v>
                </c:pt>
                <c:pt idx="15">
                  <c:v>39.897493319669763</c:v>
                </c:pt>
                <c:pt idx="16">
                  <c:v>41.010522662220581</c:v>
                </c:pt>
                <c:pt idx="17">
                  <c:v>41.610733507540658</c:v>
                </c:pt>
                <c:pt idx="18">
                  <c:v>41.818216361833947</c:v>
                </c:pt>
                <c:pt idx="19">
                  <c:v>35.164882639689949</c:v>
                </c:pt>
                <c:pt idx="20">
                  <c:v>26.174852307922549</c:v>
                </c:pt>
                <c:pt idx="21">
                  <c:v>18.776879185563502</c:v>
                </c:pt>
                <c:pt idx="22">
                  <c:v>12.877634520883134</c:v>
                </c:pt>
                <c:pt idx="23">
                  <c:v>8.0555724197704421</c:v>
                </c:pt>
                <c:pt idx="24">
                  <c:v>3.986299373915358</c:v>
                </c:pt>
                <c:pt idx="25">
                  <c:v>0.45309882324369255</c:v>
                </c:pt>
                <c:pt idx="26">
                  <c:v>357.31345385847538</c:v>
                </c:pt>
                <c:pt idx="27">
                  <c:v>354.47225978963758</c:v>
                </c:pt>
                <c:pt idx="28">
                  <c:v>334.25862779763202</c:v>
                </c:pt>
                <c:pt idx="29">
                  <c:v>321.1937743285315</c:v>
                </c:pt>
                <c:pt idx="30">
                  <c:v>312.01242052271107</c:v>
                </c:pt>
                <c:pt idx="31">
                  <c:v>305.35299908740558</c:v>
                </c:pt>
                <c:pt idx="32">
                  <c:v>300.38037132542689</c:v>
                </c:pt>
                <c:pt idx="33">
                  <c:v>296.56326180096278</c:v>
                </c:pt>
                <c:pt idx="34">
                  <c:v>293.55923994154887</c:v>
                </c:pt>
                <c:pt idx="35">
                  <c:v>291.1429988229637</c:v>
                </c:pt>
                <c:pt idx="36">
                  <c:v>289.16254020696584</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1.5219527889037578E-2</c:v>
                </c:pt>
                <c:pt idx="2">
                  <c:v>6.3644521377546864E-2</c:v>
                </c:pt>
                <c:pt idx="3">
                  <c:v>0.15463948466473976</c:v>
                </c:pt>
                <c:pt idx="4">
                  <c:v>0.30776510183716244</c:v>
                </c:pt>
                <c:pt idx="5">
                  <c:v>0.55896241086709153</c:v>
                </c:pt>
                <c:pt idx="6">
                  <c:v>0.95717937631825167</c:v>
                </c:pt>
                <c:pt idx="7">
                  <c:v>1.4704193256727482</c:v>
                </c:pt>
                <c:pt idx="8">
                  <c:v>1.7853129769759779</c:v>
                </c:pt>
                <c:pt idx="11">
                  <c:v>1.7397440208846486</c:v>
                </c:pt>
                <c:pt idx="12">
                  <c:v>1.5770046120355834</c:v>
                </c:pt>
                <c:pt idx="15">
                  <c:v>1.4317751509522763</c:v>
                </c:pt>
                <c:pt idx="16">
                  <c:v>1.3220844986380984</c:v>
                </c:pt>
                <c:pt idx="17">
                  <c:v>1.2406934609087883</c:v>
                </c:pt>
                <c:pt idx="18">
                  <c:v>1.1793010128852646</c:v>
                </c:pt>
                <c:pt idx="19">
                  <c:v>1.1318799594784181</c:v>
                </c:pt>
                <c:pt idx="20">
                  <c:v>1.0943656862602589</c:v>
                </c:pt>
                <c:pt idx="21">
                  <c:v>1.0640254240551414</c:v>
                </c:pt>
                <c:pt idx="22">
                  <c:v>1.0389915273981865</c:v>
                </c:pt>
                <c:pt idx="23">
                  <c:v>1.0179599235163377</c:v>
                </c:pt>
                <c:pt idx="24">
                  <c:v>1</c:v>
                </c:pt>
                <c:pt idx="25">
                  <c:v>0.98443391532047109</c:v>
                </c:pt>
                <c:pt idx="26">
                  <c:v>0.97075863643476601</c:v>
                </c:pt>
                <c:pt idx="27">
                  <c:v>0.95859452973900661</c:v>
                </c:pt>
                <c:pt idx="28">
                  <c:v>0.94765074519317272</c:v>
                </c:pt>
                <c:pt idx="29">
                  <c:v>0.93770143514244975</c:v>
                </c:pt>
                <c:pt idx="30">
                  <c:v>0.92856910625450784</c:v>
                </c:pt>
                <c:pt idx="31">
                  <c:v>0.92011276010247556</c:v>
                </c:pt>
                <c:pt idx="32">
                  <c:v>0.91221930820363795</c:v>
                </c:pt>
                <c:pt idx="33">
                  <c:v>0.90479726490781442</c:v>
                </c:pt>
                <c:pt idx="34">
                  <c:v>0.89777205032387053</c:v>
                </c:pt>
                <c:pt idx="35">
                  <c:v>0.89108244819489013</c:v>
                </c:pt>
                <c:pt idx="36">
                  <c:v>0.88467790367872479</c:v>
                </c:pt>
                <c:pt idx="37">
                  <c:v>0.87851643972023807</c:v>
                </c:pt>
                <c:pt idx="38">
                  <c:v>0.87256303440936134</c:v>
                </c:pt>
                <c:pt idx="39">
                  <c:v>0.86678834565236196</c:v>
                </c:pt>
                <c:pt idx="40">
                  <c:v>0.86116770019357669</c:v>
                </c:pt>
                <c:pt idx="41">
                  <c:v>0.85568028576493183</c:v>
                </c:pt>
                <c:pt idx="42">
                  <c:v>0.85030850071455311</c:v>
                </c:pt>
                <c:pt idx="43">
                  <c:v>0.84503742674703597</c:v>
                </c:pt>
                <c:pt idx="44">
                  <c:v>0.83985439866544576</c:v>
                </c:pt>
                <c:pt idx="45">
                  <c:v>0.83474865110868091</c:v>
                </c:pt>
                <c:pt idx="46">
                  <c:v>0.82971102683108966</c:v>
                </c:pt>
                <c:pt idx="47">
                  <c:v>0.82473373449746368</c:v>
                </c:pt>
                <c:pt idx="48">
                  <c:v>0.81981014656592999</c:v>
                </c:pt>
                <c:pt idx="49">
                  <c:v>0.81493462981858455</c:v>
                </c:pt>
                <c:pt idx="50">
                  <c:v>0.81010240263028854</c:v>
                </c:pt>
                <c:pt idx="51">
                  <c:v>0.80530941425295022</c:v>
                </c:pt>
                <c:pt idx="52">
                  <c:v>0.80055224231917677</c:v>
                </c:pt>
                <c:pt idx="53">
                  <c:v>0.79582800549695076</c:v>
                </c:pt>
                <c:pt idx="54">
                  <c:v>0.79113428880204362</c:v>
                </c:pt>
                <c:pt idx="55">
                  <c:v>0.78646907953188772</c:v>
                </c:pt>
                <c:pt idx="56">
                  <c:v>0.78183071214972633</c:v>
                </c:pt>
                <c:pt idx="57">
                  <c:v>0.77721782074108359</c:v>
                </c:pt>
                <c:pt idx="58">
                  <c:v>0.77262929790126167</c:v>
                </c:pt>
                <c:pt idx="59">
                  <c:v>0.76806425910452203</c:v>
                </c:pt>
                <c:pt idx="60">
                  <c:v>0.7635220117618724</c:v>
                </c:pt>
                <c:pt idx="61">
                  <c:v>0.75900202830243024</c:v>
                </c:pt>
                <c:pt idx="62">
                  <c:v>0.75450392271834466</c:v>
                </c:pt>
                <c:pt idx="63">
                  <c:v>0.75002743010009421</c:v>
                </c:pt>
                <c:pt idx="64">
                  <c:v>0.74557238876076548</c:v>
                </c:pt>
                <c:pt idx="65">
                  <c:v>0.74113872460771824</c:v>
                </c:pt>
                <c:pt idx="66">
                  <c:v>0.73672643746989863</c:v>
                </c:pt>
                <c:pt idx="67">
                  <c:v>0.73233558913084262</c:v>
                </c:pt>
                <c:pt idx="68">
                  <c:v>0.72796629285256631</c:v>
                </c:pt>
                <c:pt idx="69">
                  <c:v>0.72361870420514163</c:v>
                </c:pt>
                <c:pt idx="70">
                  <c:v>0.71929301304185245</c:v>
                </c:pt>
                <c:pt idx="71">
                  <c:v>0.7149894364811451</c:v>
                </c:pt>
                <c:pt idx="72">
                  <c:v>0.71070821277469742</c:v>
                </c:pt>
                <c:pt idx="73">
                  <c:v>0.70644959595645718</c:v>
                </c:pt>
                <c:pt idx="74">
                  <c:v>0.70221385118080215</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1.2929577464788733</c:v>
                </c:pt>
                <c:pt idx="1">
                  <c:v>1.2929577464788733</c:v>
                </c:pt>
                <c:pt idx="2">
                  <c:v>1.2929577464788733</c:v>
                </c:pt>
                <c:pt idx="3">
                  <c:v>1.2929577464788733</c:v>
                </c:pt>
                <c:pt idx="4">
                  <c:v>1.2929577464788733</c:v>
                </c:pt>
                <c:pt idx="5">
                  <c:v>1.2929577464788733</c:v>
                </c:pt>
                <c:pt idx="6">
                  <c:v>1.2929577464788733</c:v>
                </c:pt>
                <c:pt idx="7">
                  <c:v>1.2929577464788733</c:v>
                </c:pt>
                <c:pt idx="8">
                  <c:v>1.2929577464788733</c:v>
                </c:pt>
                <c:pt idx="11">
                  <c:v>1.2929577464788733</c:v>
                </c:pt>
                <c:pt idx="12">
                  <c:v>1.2929577464788733</c:v>
                </c:pt>
                <c:pt idx="15">
                  <c:v>1.2929577464788733</c:v>
                </c:pt>
                <c:pt idx="16">
                  <c:v>1.2929577464788733</c:v>
                </c:pt>
                <c:pt idx="17">
                  <c:v>1.2929577464788733</c:v>
                </c:pt>
                <c:pt idx="18">
                  <c:v>1.2929577464788733</c:v>
                </c:pt>
                <c:pt idx="19">
                  <c:v>1.2929577464788733</c:v>
                </c:pt>
                <c:pt idx="20">
                  <c:v>1.2929577464788733</c:v>
                </c:pt>
                <c:pt idx="21">
                  <c:v>1.2929577464788733</c:v>
                </c:pt>
                <c:pt idx="22">
                  <c:v>1.2929577464788733</c:v>
                </c:pt>
                <c:pt idx="23">
                  <c:v>1.2929577464788733</c:v>
                </c:pt>
                <c:pt idx="24">
                  <c:v>1.2929577464788733</c:v>
                </c:pt>
                <c:pt idx="25">
                  <c:v>1.2929577464788733</c:v>
                </c:pt>
                <c:pt idx="26">
                  <c:v>1.2929577464788733</c:v>
                </c:pt>
                <c:pt idx="27">
                  <c:v>1.2929577464788733</c:v>
                </c:pt>
                <c:pt idx="28">
                  <c:v>1.2929577464788733</c:v>
                </c:pt>
                <c:pt idx="29">
                  <c:v>1.2929577464788733</c:v>
                </c:pt>
                <c:pt idx="30">
                  <c:v>1.2929577464788733</c:v>
                </c:pt>
                <c:pt idx="31">
                  <c:v>1.2929577464788733</c:v>
                </c:pt>
                <c:pt idx="32">
                  <c:v>1.2929577464788733</c:v>
                </c:pt>
                <c:pt idx="33">
                  <c:v>1.2929577464788733</c:v>
                </c:pt>
                <c:pt idx="34">
                  <c:v>1.2929577464788733</c:v>
                </c:pt>
                <c:pt idx="35">
                  <c:v>1.2929577464788733</c:v>
                </c:pt>
                <c:pt idx="36">
                  <c:v>1.2929577464788733</c:v>
                </c:pt>
                <c:pt idx="37">
                  <c:v>1.2929577464788733</c:v>
                </c:pt>
                <c:pt idx="38">
                  <c:v>1.2929577464788733</c:v>
                </c:pt>
                <c:pt idx="39">
                  <c:v>1.2929577464788733</c:v>
                </c:pt>
                <c:pt idx="40">
                  <c:v>1.2929577464788733</c:v>
                </c:pt>
                <c:pt idx="41">
                  <c:v>1.2929577464788733</c:v>
                </c:pt>
                <c:pt idx="42">
                  <c:v>1.2929577464788733</c:v>
                </c:pt>
                <c:pt idx="43">
                  <c:v>1.2929577464788733</c:v>
                </c:pt>
                <c:pt idx="44">
                  <c:v>1.2929577464788733</c:v>
                </c:pt>
                <c:pt idx="45">
                  <c:v>1.2929577464788733</c:v>
                </c:pt>
                <c:pt idx="46">
                  <c:v>1.2929577464788733</c:v>
                </c:pt>
                <c:pt idx="47">
                  <c:v>1.2929577464788733</c:v>
                </c:pt>
                <c:pt idx="48">
                  <c:v>1.2929577464788733</c:v>
                </c:pt>
                <c:pt idx="49">
                  <c:v>1.2929577464788733</c:v>
                </c:pt>
                <c:pt idx="50">
                  <c:v>1.2929577464788733</c:v>
                </c:pt>
                <c:pt idx="51">
                  <c:v>1.2929577464788733</c:v>
                </c:pt>
                <c:pt idx="52">
                  <c:v>1.2929577464788733</c:v>
                </c:pt>
                <c:pt idx="53">
                  <c:v>1.2929577464788733</c:v>
                </c:pt>
                <c:pt idx="54">
                  <c:v>1.2929577464788733</c:v>
                </c:pt>
                <c:pt idx="55">
                  <c:v>1.2929577464788733</c:v>
                </c:pt>
                <c:pt idx="56">
                  <c:v>1.2929577464788733</c:v>
                </c:pt>
                <c:pt idx="57">
                  <c:v>1.2929577464788733</c:v>
                </c:pt>
                <c:pt idx="58">
                  <c:v>1.2929577464788733</c:v>
                </c:pt>
                <c:pt idx="59">
                  <c:v>1.2929577464788733</c:v>
                </c:pt>
                <c:pt idx="60">
                  <c:v>1.2929577464788733</c:v>
                </c:pt>
                <c:pt idx="61">
                  <c:v>1.2929577464788733</c:v>
                </c:pt>
                <c:pt idx="62">
                  <c:v>1.2929577464788733</c:v>
                </c:pt>
                <c:pt idx="63">
                  <c:v>1.2929577464788733</c:v>
                </c:pt>
                <c:pt idx="64">
                  <c:v>1.2929577464788733</c:v>
                </c:pt>
                <c:pt idx="65">
                  <c:v>1.2929577464788733</c:v>
                </c:pt>
                <c:pt idx="66">
                  <c:v>1.2929577464788733</c:v>
                </c:pt>
                <c:pt idx="67">
                  <c:v>1.2929577464788733</c:v>
                </c:pt>
                <c:pt idx="68">
                  <c:v>1.2929577464788733</c:v>
                </c:pt>
                <c:pt idx="69">
                  <c:v>1.2929577464788733</c:v>
                </c:pt>
                <c:pt idx="70">
                  <c:v>1.2929577464788733</c:v>
                </c:pt>
                <c:pt idx="71">
                  <c:v>1.2929577464788733</c:v>
                </c:pt>
                <c:pt idx="72">
                  <c:v>1.2929577464788733</c:v>
                </c:pt>
                <c:pt idx="73">
                  <c:v>1.2929577464788733</c:v>
                </c:pt>
                <c:pt idx="74">
                  <c:v>1.2929577464788733</c:v>
                </c:pt>
                <c:pt idx="75">
                  <c:v>1.2929577464788733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0.9536842105263158</c:v>
                </c:pt>
                <c:pt idx="1">
                  <c:v>0.9536842105263158</c:v>
                </c:pt>
                <c:pt idx="2">
                  <c:v>0.9536842105263158</c:v>
                </c:pt>
                <c:pt idx="3">
                  <c:v>0.9536842105263158</c:v>
                </c:pt>
                <c:pt idx="4">
                  <c:v>0.9536842105263158</c:v>
                </c:pt>
                <c:pt idx="5">
                  <c:v>0.9536842105263158</c:v>
                </c:pt>
                <c:pt idx="6">
                  <c:v>0.9536842105263158</c:v>
                </c:pt>
                <c:pt idx="7">
                  <c:v>0.9536842105263158</c:v>
                </c:pt>
                <c:pt idx="8">
                  <c:v>0.9536842105263158</c:v>
                </c:pt>
                <c:pt idx="11">
                  <c:v>0.9536842105263158</c:v>
                </c:pt>
                <c:pt idx="12">
                  <c:v>0.9536842105263158</c:v>
                </c:pt>
                <c:pt idx="15">
                  <c:v>0.9536842105263158</c:v>
                </c:pt>
                <c:pt idx="16">
                  <c:v>0.9536842105263158</c:v>
                </c:pt>
                <c:pt idx="17">
                  <c:v>0.9536842105263158</c:v>
                </c:pt>
                <c:pt idx="18">
                  <c:v>0.9536842105263158</c:v>
                </c:pt>
                <c:pt idx="19">
                  <c:v>0.9536842105263158</c:v>
                </c:pt>
                <c:pt idx="20">
                  <c:v>0.9536842105263158</c:v>
                </c:pt>
                <c:pt idx="21">
                  <c:v>0.9536842105263158</c:v>
                </c:pt>
                <c:pt idx="22">
                  <c:v>0.9536842105263158</c:v>
                </c:pt>
                <c:pt idx="23">
                  <c:v>0.9536842105263158</c:v>
                </c:pt>
                <c:pt idx="24">
                  <c:v>0.9536842105263158</c:v>
                </c:pt>
                <c:pt idx="25">
                  <c:v>0.9536842105263158</c:v>
                </c:pt>
                <c:pt idx="26">
                  <c:v>0.9536842105263158</c:v>
                </c:pt>
                <c:pt idx="27">
                  <c:v>0.9536842105263158</c:v>
                </c:pt>
                <c:pt idx="28">
                  <c:v>0.9536842105263158</c:v>
                </c:pt>
                <c:pt idx="29">
                  <c:v>0.9536842105263158</c:v>
                </c:pt>
                <c:pt idx="30">
                  <c:v>0.9536842105263158</c:v>
                </c:pt>
                <c:pt idx="31">
                  <c:v>0.9536842105263158</c:v>
                </c:pt>
                <c:pt idx="32">
                  <c:v>0.9536842105263158</c:v>
                </c:pt>
                <c:pt idx="33">
                  <c:v>0.9536842105263158</c:v>
                </c:pt>
                <c:pt idx="34">
                  <c:v>0.9536842105263158</c:v>
                </c:pt>
                <c:pt idx="35">
                  <c:v>0.9536842105263158</c:v>
                </c:pt>
                <c:pt idx="36">
                  <c:v>0.9536842105263158</c:v>
                </c:pt>
                <c:pt idx="37">
                  <c:v>0.9536842105263158</c:v>
                </c:pt>
                <c:pt idx="38">
                  <c:v>0.9536842105263158</c:v>
                </c:pt>
                <c:pt idx="39">
                  <c:v>0.9536842105263158</c:v>
                </c:pt>
                <c:pt idx="40">
                  <c:v>0.9536842105263158</c:v>
                </c:pt>
                <c:pt idx="41">
                  <c:v>0.9536842105263158</c:v>
                </c:pt>
                <c:pt idx="42">
                  <c:v>0.9536842105263158</c:v>
                </c:pt>
                <c:pt idx="43">
                  <c:v>0.9536842105263158</c:v>
                </c:pt>
                <c:pt idx="44">
                  <c:v>0.9536842105263158</c:v>
                </c:pt>
                <c:pt idx="45">
                  <c:v>0.9536842105263158</c:v>
                </c:pt>
                <c:pt idx="46">
                  <c:v>0.9536842105263158</c:v>
                </c:pt>
                <c:pt idx="47">
                  <c:v>0.9536842105263158</c:v>
                </c:pt>
                <c:pt idx="48">
                  <c:v>0.9536842105263158</c:v>
                </c:pt>
                <c:pt idx="49">
                  <c:v>0.9536842105263158</c:v>
                </c:pt>
                <c:pt idx="50">
                  <c:v>0.9536842105263158</c:v>
                </c:pt>
                <c:pt idx="51">
                  <c:v>0.9536842105263158</c:v>
                </c:pt>
                <c:pt idx="52">
                  <c:v>0.9536842105263158</c:v>
                </c:pt>
                <c:pt idx="53">
                  <c:v>0.9536842105263158</c:v>
                </c:pt>
                <c:pt idx="54">
                  <c:v>0.9536842105263158</c:v>
                </c:pt>
                <c:pt idx="55">
                  <c:v>0.9536842105263158</c:v>
                </c:pt>
                <c:pt idx="56">
                  <c:v>0.9536842105263158</c:v>
                </c:pt>
                <c:pt idx="57">
                  <c:v>0.9536842105263158</c:v>
                </c:pt>
                <c:pt idx="58">
                  <c:v>0.9536842105263158</c:v>
                </c:pt>
                <c:pt idx="59">
                  <c:v>0.9536842105263158</c:v>
                </c:pt>
                <c:pt idx="60">
                  <c:v>0.9536842105263158</c:v>
                </c:pt>
                <c:pt idx="61">
                  <c:v>0.9536842105263158</c:v>
                </c:pt>
                <c:pt idx="62">
                  <c:v>0.9536842105263158</c:v>
                </c:pt>
                <c:pt idx="63">
                  <c:v>0.9536842105263158</c:v>
                </c:pt>
                <c:pt idx="64">
                  <c:v>0.9536842105263158</c:v>
                </c:pt>
                <c:pt idx="65">
                  <c:v>0.9536842105263158</c:v>
                </c:pt>
                <c:pt idx="66">
                  <c:v>0.9536842105263158</c:v>
                </c:pt>
                <c:pt idx="67">
                  <c:v>0.9536842105263158</c:v>
                </c:pt>
                <c:pt idx="68">
                  <c:v>0.9536842105263158</c:v>
                </c:pt>
                <c:pt idx="69">
                  <c:v>0.9536842105263158</c:v>
                </c:pt>
                <c:pt idx="70">
                  <c:v>0.9536842105263158</c:v>
                </c:pt>
                <c:pt idx="71">
                  <c:v>0.9536842105263158</c:v>
                </c:pt>
                <c:pt idx="72">
                  <c:v>0.9536842105263158</c:v>
                </c:pt>
                <c:pt idx="73">
                  <c:v>0.9536842105263158</c:v>
                </c:pt>
                <c:pt idx="74">
                  <c:v>0.9536842105263158</c:v>
                </c:pt>
                <c:pt idx="75">
                  <c:v>0.9536842105263158</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1.1971403909200025E-2</c:v>
                </c:pt>
                <c:pt idx="2">
                  <c:v>4.9496484268317147E-2</c:v>
                </c:pt>
                <c:pt idx="3">
                  <c:v>0.11788092908566578</c:v>
                </c:pt>
                <c:pt idx="4">
                  <c:v>0.22772040055862613</c:v>
                </c:pt>
                <c:pt idx="5">
                  <c:v>0.39804990952091635</c:v>
                </c:pt>
                <c:pt idx="6">
                  <c:v>0.66052257072456178</c:v>
                </c:pt>
                <c:pt idx="7">
                  <c:v>1.0544243913733036</c:v>
                </c:pt>
                <c:pt idx="8">
                  <c:v>1.5589885756848003</c:v>
                </c:pt>
                <c:pt idx="9">
                  <c:v>1.9359246232200078</c:v>
                </c:pt>
                <c:pt idx="10">
                  <c:v>1.9653653462412544</c:v>
                </c:pt>
                <c:pt idx="11">
                  <c:v>1.8107871225554526</c:v>
                </c:pt>
                <c:pt idx="12">
                  <c:v>1.6434207652758552</c:v>
                </c:pt>
                <c:pt idx="13">
                  <c:v>1.5080084074893594</c:v>
                </c:pt>
                <c:pt idx="14">
                  <c:v>1.4043193615727689</c:v>
                </c:pt>
                <c:pt idx="15">
                  <c:v>1.3247604159912822</c:v>
                </c:pt>
                <c:pt idx="16">
                  <c:v>1.2626387805993007</c:v>
                </c:pt>
                <c:pt idx="17">
                  <c:v>1.2131079903846729</c:v>
                </c:pt>
                <c:pt idx="18">
                  <c:v>1.1727948995988449</c:v>
                </c:pt>
                <c:pt idx="19">
                  <c:v>1.139349366629147</c:v>
                </c:pt>
                <c:pt idx="20">
                  <c:v>1.1111111111111107</c:v>
                </c:pt>
                <c:pt idx="21">
                  <c:v>1.0868863326956608</c:v>
                </c:pt>
                <c:pt idx="22">
                  <c:v>1.0658010214120057</c:v>
                </c:pt>
                <c:pt idx="23">
                  <c:v>1.0472042276407176</c:v>
                </c:pt>
                <c:pt idx="24">
                  <c:v>1.030603414594345</c:v>
                </c:pt>
                <c:pt idx="25">
                  <c:v>1.0156205244360168</c:v>
                </c:pt>
                <c:pt idx="26">
                  <c:v>1.0019615947137783</c:v>
                </c:pt>
                <c:pt idx="27">
                  <c:v>0.98939538264889393</c:v>
                </c:pt>
                <c:pt idx="28">
                  <c:v>0.97773807939530188</c:v>
                </c:pt>
                <c:pt idx="29">
                  <c:v>0.96684221070501042</c:v>
                </c:pt>
                <c:pt idx="30">
                  <c:v>0.95658846181097879</c:v>
                </c:pt>
                <c:pt idx="31">
                  <c:v>0.94687957600439898</c:v>
                </c:pt>
                <c:pt idx="32">
                  <c:v>0.9376357447827478</c:v>
                </c:pt>
                <c:pt idx="33">
                  <c:v>0.92879108519110465</c:v>
                </c:pt>
                <c:pt idx="34">
                  <c:v>0.92029091948873099</c:v>
                </c:pt>
                <c:pt idx="35">
                  <c:v>0.91208965380089679</c:v>
                </c:pt>
                <c:pt idx="36">
                  <c:v>0.90414910880496691</c:v>
                </c:pt>
                <c:pt idx="37">
                  <c:v>0.89643719501255736</c:v>
                </c:pt>
                <c:pt idx="38">
                  <c:v>0.88892685323893716</c:v>
                </c:pt>
                <c:pt idx="39">
                  <c:v>0.88159520096534938</c:v>
                </c:pt>
                <c:pt idx="40">
                  <c:v>0.874422839892529</c:v>
                </c:pt>
                <c:pt idx="41">
                  <c:v>0.86739329067938165</c:v>
                </c:pt>
                <c:pt idx="42">
                  <c:v>0.86049252877627436</c:v>
                </c:pt>
                <c:pt idx="43">
                  <c:v>0.85370860117401481</c:v>
                </c:pt>
                <c:pt idx="44">
                  <c:v>0.84703130834278306</c:v>
                </c:pt>
                <c:pt idx="45">
                  <c:v>0.84045193901726134</c:v>
                </c:pt>
                <c:pt idx="46">
                  <c:v>0.83396304807252508</c:v>
                </c:pt>
                <c:pt idx="47">
                  <c:v>0.82755826973069779</c:v>
                </c:pt>
                <c:pt idx="48">
                  <c:v>0.82123215988747111</c:v>
                </c:pt>
                <c:pt idx="49">
                  <c:v>0.81498006255813715</c:v>
                </c:pt>
                <c:pt idx="50">
                  <c:v>0.80879799639476913</c:v>
                </c:pt>
                <c:pt idx="51">
                  <c:v>0.80268255797933141</c:v>
                </c:pt>
                <c:pt idx="52">
                  <c:v>0.79663083919679156</c:v>
                </c:pt>
                <c:pt idx="53">
                  <c:v>0.79064035647179054</c:v>
                </c:pt>
                <c:pt idx="54">
                  <c:v>0.78470899003809758</c:v>
                </c:pt>
                <c:pt idx="55">
                  <c:v>0.77883493172186591</c:v>
                </c:pt>
                <c:pt idx="56">
                  <c:v>0.77301663997298642</c:v>
                </c:pt>
                <c:pt idx="57">
                  <c:v>0.76725280108558025</c:v>
                </c:pt>
                <c:pt idx="58">
                  <c:v>0.76154229571816989</c:v>
                </c:pt>
                <c:pt idx="59">
                  <c:v>0.75588416996365904</c:v>
                </c:pt>
                <c:pt idx="60">
                  <c:v>0.75027761033468121</c:v>
                </c:pt>
                <c:pt idx="61">
                  <c:v>0.74472192212573662</c:v>
                </c:pt>
                <c:pt idx="62">
                  <c:v>0.73921651069342409</c:v>
                </c:pt>
                <c:pt idx="63">
                  <c:v>0.73376086526295259</c:v>
                </c:pt>
                <c:pt idx="64">
                  <c:v>0.72835454492524765</c:v>
                </c:pt>
                <c:pt idx="65">
                  <c:v>0.72299716653631285</c:v>
                </c:pt>
                <c:pt idx="66">
                  <c:v>0.71768839427050868</c:v>
                </c:pt>
                <c:pt idx="67">
                  <c:v>0.71242793061338117</c:v>
                </c:pt>
                <c:pt idx="68">
                  <c:v>0.70721550860855587</c:v>
                </c:pt>
                <c:pt idx="69">
                  <c:v>0.70205088519789816</c:v>
                </c:pt>
                <c:pt idx="70">
                  <c:v>0.69693383551524846</c:v>
                </c:pt>
                <c:pt idx="71">
                  <c:v>0.69186414801217577</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-17.026450745107507</c:v>
                </c:pt>
                <c:pt idx="1">
                  <c:v>-17.042410948737711</c:v>
                </c:pt>
                <c:pt idx="2">
                  <c:v>-17.067556356427943</c:v>
                </c:pt>
                <c:pt idx="3">
                  <c:v>-17.107038112962588</c:v>
                </c:pt>
                <c:pt idx="4">
                  <c:v>-17.168700932579675</c:v>
                </c:pt>
                <c:pt idx="5">
                  <c:v>-17.264218105765405</c:v>
                </c:pt>
                <c:pt idx="6">
                  <c:v>-17.410336702403299</c:v>
                </c:pt>
                <c:pt idx="7">
                  <c:v>-17.629732494396947</c:v>
                </c:pt>
                <c:pt idx="8">
                  <c:v>-17.950386052308378</c:v>
                </c:pt>
                <c:pt idx="9">
                  <c:v>-18.401825399764018</c:v>
                </c:pt>
                <c:pt idx="10">
                  <c:v>-19.006922897849563</c:v>
                </c:pt>
                <c:pt idx="11">
                  <c:v>-19.770336024654963</c:v>
                </c:pt>
                <c:pt idx="12">
                  <c:v>-20.66858555039607</c:v>
                </c:pt>
                <c:pt idx="13">
                  <c:v>-21.648449972871347</c:v>
                </c:pt>
                <c:pt idx="14">
                  <c:v>-22.636720073387551</c:v>
                </c:pt>
                <c:pt idx="15">
                  <c:v>-23.558073707432552</c:v>
                </c:pt>
                <c:pt idx="16">
                  <c:v>-24.353817372315682</c:v>
                </c:pt>
                <c:pt idx="17">
                  <c:v>-24.993863890467786</c:v>
                </c:pt>
                <c:pt idx="18">
                  <c:v>-25.477541178327925</c:v>
                </c:pt>
                <c:pt idx="19">
                  <c:v>-25.824956085139689</c:v>
                </c:pt>
                <c:pt idx="20">
                  <c:v>-26.065270217483118</c:v>
                </c:pt>
                <c:pt idx="21">
                  <c:v>-26.227601631803008</c:v>
                </c:pt>
                <c:pt idx="22">
                  <c:v>-26.336449314794056</c:v>
                </c:pt>
                <c:pt idx="23">
                  <c:v>-26.410661058645715</c:v>
                </c:pt>
                <c:pt idx="24">
                  <c:v>-26.464267088861632</c:v>
                </c:pt>
                <c:pt idx="25">
                  <c:v>-26.507982589136279</c:v>
                </c:pt>
                <c:pt idx="26">
                  <c:v>-26.550819897596515</c:v>
                </c:pt>
                <c:pt idx="27">
                  <c:v>-26.601671492162708</c:v>
                </c:pt>
                <c:pt idx="28">
                  <c:v>-26.670923207122037</c:v>
                </c:pt>
                <c:pt idx="29">
                  <c:v>-26.772200325175717</c:v>
                </c:pt>
                <c:pt idx="30">
                  <c:v>-26.924255367707467</c:v>
                </c:pt>
                <c:pt idx="31">
                  <c:v>-27.152726814753514</c:v>
                </c:pt>
                <c:pt idx="32">
                  <c:v>-27.490974554650748</c:v>
                </c:pt>
                <c:pt idx="33">
                  <c:v>-27.978563688553983</c:v>
                </c:pt>
                <c:pt idx="34">
                  <c:v>-28.655889933786295</c:v>
                </c:pt>
                <c:pt idx="35">
                  <c:v>-29.555058723104551</c:v>
                </c:pt>
                <c:pt idx="36">
                  <c:v>-30.690525983551602</c:v>
                </c:pt>
                <c:pt idx="37">
                  <c:v>-32.055171433768166</c:v>
                </c:pt>
                <c:pt idx="38">
                  <c:v>-33.624652452953221</c:v>
                </c:pt>
                <c:pt idx="39">
                  <c:v>-35.366843527845717</c:v>
                </c:pt>
                <c:pt idx="40">
                  <c:v>-37.250135113535784</c:v>
                </c:pt>
                <c:pt idx="41">
                  <c:v>-39.246512108796011</c:v>
                </c:pt>
                <c:pt idx="42">
                  <c:v>-41.329530684829678</c:v>
                </c:pt>
                <c:pt idx="43">
                  <c:v>-43.470749898570553</c:v>
                </c:pt>
                <c:pt idx="44">
                  <c:v>-45.639327110617572</c:v>
                </c:pt>
                <c:pt idx="45">
                  <c:v>-47.806641964082516</c:v>
                </c:pt>
                <c:pt idx="46">
                  <c:v>-49.952517886342193</c:v>
                </c:pt>
                <c:pt idx="47">
                  <c:v>-52.067920290259984</c:v>
                </c:pt>
                <c:pt idx="48">
                  <c:v>-54.152878697621354</c:v>
                </c:pt>
                <c:pt idx="49">
                  <c:v>-56.212291081600739</c:v>
                </c:pt>
                <c:pt idx="50">
                  <c:v>-58.252391243974571</c:v>
                </c:pt>
                <c:pt idx="51">
                  <c:v>-60.278820360307328</c:v>
                </c:pt>
                <c:pt idx="52">
                  <c:v>-62.295968928921241</c:v>
                </c:pt>
                <c:pt idx="53">
                  <c:v>-64.306983618638213</c:v>
                </c:pt>
                <c:pt idx="54">
                  <c:v>-66.314012589406929</c:v>
                </c:pt>
                <c:pt idx="55">
                  <c:v>-68.31847951867222</c:v>
                </c:pt>
                <c:pt idx="56">
                  <c:v>-70.321310789088344</c:v>
                </c:pt>
                <c:pt idx="57">
                  <c:v>-72.323102334918474</c:v>
                </c:pt>
                <c:pt idx="58">
                  <c:v>-74.324234775214833</c:v>
                </c:pt>
                <c:pt idx="59">
                  <c:v>-76.324950115145526</c:v>
                </c:pt>
                <c:pt idx="60">
                  <c:v>-78.325401790389407</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-3.2314056967086953</c:v>
                </c:pt>
                <c:pt idx="1">
                  <c:v>-4.0600123926047367</c:v>
                </c:pt>
                <c:pt idx="2">
                  <c:v>-5.0952250283696712</c:v>
                </c:pt>
                <c:pt idx="3">
                  <c:v>-6.3828609521590565</c:v>
                </c:pt>
                <c:pt idx="4">
                  <c:v>-7.973427303702131</c:v>
                </c:pt>
                <c:pt idx="5">
                  <c:v>-9.917135070997352</c:v>
                </c:pt>
                <c:pt idx="6">
                  <c:v>-12.253217375626457</c:v>
                </c:pt>
                <c:pt idx="7">
                  <c:v>-14.990625358969087</c:v>
                </c:pt>
                <c:pt idx="8">
                  <c:v>-18.078702170407219</c:v>
                </c:pt>
                <c:pt idx="9">
                  <c:v>-21.372601792295843</c:v>
                </c:pt>
                <c:pt idx="10">
                  <c:v>-24.609994724488004</c:v>
                </c:pt>
                <c:pt idx="11">
                  <c:v>-27.425687227711276</c:v>
                </c:pt>
                <c:pt idx="12">
                  <c:v>-29.422322849924754</c:v>
                </c:pt>
                <c:pt idx="13">
                  <c:v>-30.281847822885982</c:v>
                </c:pt>
                <c:pt idx="14">
                  <c:v>-29.869493617270965</c:v>
                </c:pt>
                <c:pt idx="15">
                  <c:v>-28.281170327063112</c:v>
                </c:pt>
                <c:pt idx="16">
                  <c:v>-25.812775924147182</c:v>
                </c:pt>
                <c:pt idx="17">
                  <c:v>-22.865444066950509</c:v>
                </c:pt>
                <c:pt idx="18">
                  <c:v>-19.831559079420749</c:v>
                </c:pt>
                <c:pt idx="19">
                  <c:v>-17.013214860524677</c:v>
                </c:pt>
                <c:pt idx="20">
                  <c:v>-14.596977383973753</c:v>
                </c:pt>
                <c:pt idx="21">
                  <c:v>-12.672278579332399</c:v>
                </c:pt>
                <c:pt idx="22">
                  <c:v>-11.266502113554784</c:v>
                </c:pt>
                <c:pt idx="23">
                  <c:v>-10.377443905217417</c:v>
                </c:pt>
                <c:pt idx="24">
                  <c:v>-9.9962499492569421</c:v>
                </c:pt>
                <c:pt idx="25">
                  <c:v>-10.121343633840485</c:v>
                </c:pt>
                <c:pt idx="26">
                  <c:v>-10.766038186442497</c:v>
                </c:pt>
                <c:pt idx="27">
                  <c:v>-11.962104510185579</c:v>
                </c:pt>
                <c:pt idx="28">
                  <c:v>-13.760329473549966</c:v>
                </c:pt>
                <c:pt idx="29">
                  <c:v>-16.227712699740955</c:v>
                </c:pt>
                <c:pt idx="30">
                  <c:v>-19.439558499780141</c:v>
                </c:pt>
                <c:pt idx="31">
                  <c:v>-23.463623195865793</c:v>
                </c:pt>
                <c:pt idx="32">
                  <c:v>-28.3338016767106</c:v>
                </c:pt>
                <c:pt idx="33">
                  <c:v>-34.014896017003039</c:v>
                </c:pt>
                <c:pt idx="34">
                  <c:v>-40.369655032098635</c:v>
                </c:pt>
                <c:pt idx="35">
                  <c:v>-47.150207494165585</c:v>
                </c:pt>
                <c:pt idx="36">
                  <c:v>-54.033567313975624</c:v>
                </c:pt>
                <c:pt idx="37">
                  <c:v>-60.694093453223388</c:v>
                </c:pt>
                <c:pt idx="38">
                  <c:v>-66.874028016375433</c:v>
                </c:pt>
                <c:pt idx="39">
                  <c:v>-72.413199794643873</c:v>
                </c:pt>
                <c:pt idx="40">
                  <c:v>-77.23198996920604</c:v>
                </c:pt>
                <c:pt idx="41">
                  <c:v>-81.292568786959251</c:v>
                </c:pt>
                <c:pt idx="42">
                  <c:v>-84.570949519627163</c:v>
                </c:pt>
                <c:pt idx="43">
                  <c:v>-87.059856545466388</c:v>
                </c:pt>
                <c:pt idx="44">
                  <c:v>-88.7961361286619</c:v>
                </c:pt>
                <c:pt idx="45">
                  <c:v>-89.881226374073663</c:v>
                </c:pt>
                <c:pt idx="46">
                  <c:v>-90.467583862407949</c:v>
                </c:pt>
                <c:pt idx="47">
                  <c:v>-90.718598220160686</c:v>
                </c:pt>
                <c:pt idx="48">
                  <c:v>-90.771908869988522</c:v>
                </c:pt>
                <c:pt idx="49">
                  <c:v>-90.724245027284567</c:v>
                </c:pt>
                <c:pt idx="50">
                  <c:v>-90.634654270159928</c:v>
                </c:pt>
                <c:pt idx="51">
                  <c:v>-90.535141200372919</c:v>
                </c:pt>
                <c:pt idx="52">
                  <c:v>-90.441044481287008</c:v>
                </c:pt>
                <c:pt idx="53">
                  <c:v>-90.358474148290938</c:v>
                </c:pt>
                <c:pt idx="54">
                  <c:v>-90.288870338531737</c:v>
                </c:pt>
                <c:pt idx="55">
                  <c:v>-90.231539129878911</c:v>
                </c:pt>
                <c:pt idx="56">
                  <c:v>-90.184965721875713</c:v>
                </c:pt>
                <c:pt idx="57">
                  <c:v>-90.147450012887191</c:v>
                </c:pt>
                <c:pt idx="58">
                  <c:v>-90.117388051468225</c:v>
                </c:pt>
                <c:pt idx="59">
                  <c:v>-90.093377274561206</c:v>
                </c:pt>
                <c:pt idx="60">
                  <c:v>-90.074238724638462</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9.2113130150211422</c:v>
                </c:pt>
                <c:pt idx="1">
                  <c:v>9.1953530625602848</c:v>
                </c:pt>
                <c:pt idx="2">
                  <c:v>9.1702080529467231</c:v>
                </c:pt>
                <c:pt idx="3">
                  <c:v>9.1307269273209855</c:v>
                </c:pt>
                <c:pt idx="4">
                  <c:v>9.0690651076269155</c:v>
                </c:pt>
                <c:pt idx="5">
                  <c:v>8.9735495192119057</c:v>
                </c:pt>
                <c:pt idx="6">
                  <c:v>8.8274334342651546</c:v>
                </c:pt>
                <c:pt idx="7">
                  <c:v>8.6080416230308643</c:v>
                </c:pt>
                <c:pt idx="8">
                  <c:v>8.2873943741904714</c:v>
                </c:pt>
                <c:pt idx="9">
                  <c:v>7.8359650259203306</c:v>
                </c:pt>
                <c:pt idx="10">
                  <c:v>7.2308833754296948</c:v>
                </c:pt>
                <c:pt idx="11">
                  <c:v>6.4674953652539422</c:v>
                </c:pt>
                <c:pt idx="12">
                  <c:v>5.5692856463976277</c:v>
                </c:pt>
                <c:pt idx="13">
                  <c:v>4.5894843128532372</c:v>
                </c:pt>
                <c:pt idx="14">
                  <c:v>3.6013141997209925</c:v>
                </c:pt>
                <c:pt idx="15">
                  <c:v>2.6801190303957902</c:v>
                </c:pt>
                <c:pt idx="16">
                  <c:v>1.8846265036034404</c:v>
                </c:pt>
                <c:pt idx="17">
                  <c:v>1.2449779834556824</c:v>
                </c:pt>
                <c:pt idx="18">
                  <c:v>0.76193140697726081</c:v>
                </c:pt>
                <c:pt idx="19">
                  <c:v>0.41551592716441382</c:v>
                </c:pt>
                <c:pt idx="20">
                  <c:v>0.17678531997432989</c:v>
                </c:pt>
                <c:pt idx="21">
                  <c:v>1.6962469580407483E-2</c:v>
                </c:pt>
                <c:pt idx="22">
                  <c:v>-8.7912303474440776E-2</c:v>
                </c:pt>
                <c:pt idx="23">
                  <c:v>-0.15583466965240295</c:v>
                </c:pt>
                <c:pt idx="24">
                  <c:v>-0.19949088912027696</c:v>
                </c:pt>
                <c:pt idx="25">
                  <c:v>-0.22748245024626751</c:v>
                </c:pt>
                <c:pt idx="26">
                  <c:v>-0.2455122850214653</c:v>
                </c:pt>
                <c:pt idx="27">
                  <c:v>-0.25732784424763822</c:v>
                </c:pt>
                <c:pt idx="28">
                  <c:v>-0.26540459613203377</c:v>
                </c:pt>
                <c:pt idx="29">
                  <c:v>-0.27141578568572194</c:v>
                </c:pt>
                <c:pt idx="30">
                  <c:v>-0.27653832214725987</c:v>
                </c:pt>
                <c:pt idx="31">
                  <c:v>-0.28162559900044759</c:v>
                </c:pt>
                <c:pt idx="32">
                  <c:v>-0.28725430165953536</c:v>
                </c:pt>
                <c:pt idx="33">
                  <c:v>-0.29364440766972466</c:v>
                </c:pt>
                <c:pt idx="34">
                  <c:v>-0.30048963533688067</c:v>
                </c:pt>
                <c:pt idx="35">
                  <c:v>-0.30682236666479479</c:v>
                </c:pt>
                <c:pt idx="36">
                  <c:v>-0.31107679780230962</c:v>
                </c:pt>
                <c:pt idx="37">
                  <c:v>-0.31137773777030209</c:v>
                </c:pt>
                <c:pt idx="38">
                  <c:v>-0.3058779723198059</c:v>
                </c:pt>
                <c:pt idx="39">
                  <c:v>-0.29300026525934941</c:v>
                </c:pt>
                <c:pt idx="40">
                  <c:v>-0.27169787245426719</c:v>
                </c:pt>
                <c:pt idx="41">
                  <c:v>-0.24194036889648693</c:v>
                </c:pt>
                <c:pt idx="42">
                  <c:v>-0.20532565462698099</c:v>
                </c:pt>
                <c:pt idx="43">
                  <c:v>-0.16524856313440078</c:v>
                </c:pt>
                <c:pt idx="44">
                  <c:v>-0.12607192441950527</c:v>
                </c:pt>
                <c:pt idx="45">
                  <c:v>-9.1593910078208579E-2</c:v>
                </c:pt>
                <c:pt idx="46">
                  <c:v>-6.388425909810562E-2</c:v>
                </c:pt>
                <c:pt idx="47">
                  <c:v>-4.3176401763581007E-2</c:v>
                </c:pt>
                <c:pt idx="48">
                  <c:v>-2.8521947102318587E-2</c:v>
                </c:pt>
                <c:pt idx="49">
                  <c:v>-1.854542034986632E-2</c:v>
                </c:pt>
                <c:pt idx="50">
                  <c:v>-1.1931068842516658E-2</c:v>
                </c:pt>
                <c:pt idx="51">
                  <c:v>-7.622385605375012E-3</c:v>
                </c:pt>
                <c:pt idx="52">
                  <c:v>-4.8477471892571684E-3</c:v>
                </c:pt>
                <c:pt idx="53">
                  <c:v>-3.0741861890414618E-3</c:v>
                </c:pt>
                <c:pt idx="54">
                  <c:v>-1.9458874934039651E-3</c:v>
                </c:pt>
                <c:pt idx="55">
                  <c:v>-1.2302559557249824E-3</c:v>
                </c:pt>
                <c:pt idx="56">
                  <c:v>-7.772311562622787E-4</c:v>
                </c:pt>
                <c:pt idx="57">
                  <c:v>-4.9079549760764935E-4</c:v>
                </c:pt>
                <c:pt idx="58">
                  <c:v>-3.0982879746592592E-4</c:v>
                </c:pt>
                <c:pt idx="59">
                  <c:v>-1.9555161794883576E-4</c:v>
                </c:pt>
                <c:pt idx="60">
                  <c:v>-1.2340976875808095E-4</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-3.2127959532932566</c:v>
                </c:pt>
                <c:pt idx="1">
                  <c:v>-4.0365841141426388</c:v>
                </c:pt>
                <c:pt idx="2">
                  <c:v>-5.0657305741182634</c:v>
                </c:pt>
                <c:pt idx="3">
                  <c:v>-6.3457296359090654</c:v>
                </c:pt>
                <c:pt idx="4">
                  <c:v>-7.9266817495218103</c:v>
                </c:pt>
                <c:pt idx="5">
                  <c:v>-9.8582859117754147</c:v>
                </c:pt>
                <c:pt idx="6">
                  <c:v>-12.179130687235192</c:v>
                </c:pt>
                <c:pt idx="7">
                  <c:v>-14.897355771444609</c:v>
                </c:pt>
                <c:pt idx="8">
                  <c:v>-17.961282770730804</c:v>
                </c:pt>
                <c:pt idx="9">
                  <c:v>-21.224779634359514</c:v>
                </c:pt>
                <c:pt idx="10">
                  <c:v>-24.423897869230597</c:v>
                </c:pt>
                <c:pt idx="11">
                  <c:v>-27.191405598137514</c:v>
                </c:pt>
                <c:pt idx="12">
                  <c:v>-29.127380612020243</c:v>
                </c:pt>
                <c:pt idx="13">
                  <c:v>-29.910539258647216</c:v>
                </c:pt>
                <c:pt idx="14">
                  <c:v>-29.402047250078752</c:v>
                </c:pt>
                <c:pt idx="15">
                  <c:v>-27.692697040200894</c:v>
                </c:pt>
                <c:pt idx="16">
                  <c:v>-25.071945562961691</c:v>
                </c:pt>
                <c:pt idx="17">
                  <c:v>-21.932821060142871</c:v>
                </c:pt>
                <c:pt idx="18">
                  <c:v>-18.657510461694965</c:v>
                </c:pt>
                <c:pt idx="19">
                  <c:v>-15.535283310627795</c:v>
                </c:pt>
                <c:pt idx="20">
                  <c:v>-12.736587390294794</c:v>
                </c:pt>
                <c:pt idx="21">
                  <c:v>-10.330616262272557</c:v>
                </c:pt>
                <c:pt idx="22">
                  <c:v>-8.3193809671475556</c:v>
                </c:pt>
                <c:pt idx="23">
                  <c:v>-6.6689458555609713</c:v>
                </c:pt>
                <c:pt idx="24">
                  <c:v>-5.3309272069847609</c:v>
                </c:pt>
                <c:pt idx="25">
                  <c:v>-4.254809886948375</c:v>
                </c:pt>
                <c:pt idx="26">
                  <c:v>-3.3939227246584234</c:v>
                </c:pt>
                <c:pt idx="27">
                  <c:v>-2.7076916258790029</c:v>
                </c:pt>
                <c:pt idx="28">
                  <c:v>-2.161931347071226</c:v>
                </c:pt>
                <c:pt idx="29">
                  <c:v>-1.7281822803058415</c:v>
                </c:pt>
                <c:pt idx="30">
                  <c:v>-1.3826025585358674</c:v>
                </c:pt>
                <c:pt idx="31">
                  <c:v>-1.1046659582698288</c:v>
                </c:pt>
                <c:pt idx="32">
                  <c:v>-0.87586741851862981</c:v>
                </c:pt>
                <c:pt idx="33">
                  <c:v>-0.6787863196157603</c:v>
                </c:pt>
                <c:pt idx="34">
                  <c:v>-0.49706240538517055</c:v>
                </c:pt>
                <c:pt idx="35">
                  <c:v>-0.31667149589056065</c:v>
                </c:pt>
                <c:pt idx="36">
                  <c:v>-0.12799709489999189</c:v>
                </c:pt>
                <c:pt idx="37">
                  <c:v>7.2673971649308181E-2</c:v>
                </c:pt>
                <c:pt idx="38">
                  <c:v>0.282999149870172</c:v>
                </c:pt>
                <c:pt idx="39">
                  <c:v>0.49495775805043024</c:v>
                </c:pt>
                <c:pt idx="40">
                  <c:v>0.69481338524669778</c:v>
                </c:pt>
                <c:pt idx="41">
                  <c:v>0.8636013097041404</c:v>
                </c:pt>
                <c:pt idx="42">
                  <c:v>0.98064669113200276</c:v>
                </c:pt>
                <c:pt idx="43">
                  <c:v>1.0310204881302842</c:v>
                </c:pt>
                <c:pt idx="44">
                  <c:v>1.0130818012576117</c:v>
                </c:pt>
                <c:pt idx="45">
                  <c:v>0.93982259620300701</c:v>
                </c:pt>
                <c:pt idx="46">
                  <c:v>0.8325679092792474</c:v>
                </c:pt>
                <c:pt idx="47">
                  <c:v>0.71233611992899193</c:v>
                </c:pt>
                <c:pt idx="48">
                  <c:v>0.59447596186869278</c:v>
                </c:pt>
                <c:pt idx="49">
                  <c:v>0.48769290408476168</c:v>
                </c:pt>
                <c:pt idx="50">
                  <c:v>0.39554010096027953</c:v>
                </c:pt>
                <c:pt idx="51">
                  <c:v>0.31840595671491079</c:v>
                </c:pt>
                <c:pt idx="52">
                  <c:v>0.25507581425585452</c:v>
                </c:pt>
                <c:pt idx="53">
                  <c:v>0.20370901912065767</c:v>
                </c:pt>
                <c:pt idx="54">
                  <c:v>0.16236518986445411</c:v>
                </c:pt>
                <c:pt idx="55">
                  <c:v>0.12925003625188858</c:v>
                </c:pt>
                <c:pt idx="56">
                  <c:v>0.10280713402162046</c:v>
                </c:pt>
                <c:pt idx="57">
                  <c:v>8.1733011931276925E-2</c:v>
                </c:pt>
                <c:pt idx="58">
                  <c:v>6.4958170211128957E-2</c:v>
                </c:pt>
                <c:pt idx="59">
                  <c:v>5.1615830822550793E-2</c:v>
                </c:pt>
                <c:pt idx="60">
                  <c:v>4.1008798529354462E-2</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34.256385980030643</c:v>
                </c:pt>
                <c:pt idx="1">
                  <c:v>32.262732962578184</c:v>
                </c:pt>
                <c:pt idx="2">
                  <c:v>30.272709020350796</c:v>
                </c:pt>
                <c:pt idx="3">
                  <c:v>28.288315690249235</c:v>
                </c:pt>
                <c:pt idx="4">
                  <c:v>26.312555524945388</c:v>
                </c:pt>
                <c:pt idx="5">
                  <c:v>24.349797231561947</c:v>
                </c:pt>
                <c:pt idx="6">
                  <c:v>22.406111686585895</c:v>
                </c:pt>
                <c:pt idx="7">
                  <c:v>20.489391330838387</c:v>
                </c:pt>
                <c:pt idx="8">
                  <c:v>18.609019687972719</c:v>
                </c:pt>
                <c:pt idx="9">
                  <c:v>16.7751126398012</c:v>
                </c:pt>
                <c:pt idx="10">
                  <c:v>14.998119292188633</c:v>
                </c:pt>
                <c:pt idx="11">
                  <c:v>13.290280292927839</c:v>
                </c:pt>
                <c:pt idx="12">
                  <c:v>11.669468372856915</c:v>
                </c:pt>
                <c:pt idx="13">
                  <c:v>10.16288009105644</c:v>
                </c:pt>
                <c:pt idx="14">
                  <c:v>8.8060529903758518</c:v>
                </c:pt>
                <c:pt idx="15">
                  <c:v>7.634925832656986</c:v>
                </c:pt>
                <c:pt idx="16">
                  <c:v>6.6738051979432198</c:v>
                </c:pt>
                <c:pt idx="17">
                  <c:v>5.925990000303365</c:v>
                </c:pt>
                <c:pt idx="18">
                  <c:v>5.372773436045426</c:v>
                </c:pt>
                <c:pt idx="19">
                  <c:v>4.980678799846892</c:v>
                </c:pt>
                <c:pt idx="20">
                  <c:v>4.7115788136417764</c:v>
                </c:pt>
                <c:pt idx="21">
                  <c:v>4.5304188312773421</c:v>
                </c:pt>
                <c:pt idx="22">
                  <c:v>4.4087477829726316</c:v>
                </c:pt>
                <c:pt idx="23">
                  <c:v>4.3249953171799715</c:v>
                </c:pt>
                <c:pt idx="24">
                  <c:v>4.2630907921184198</c:v>
                </c:pt>
                <c:pt idx="25">
                  <c:v>4.2105373168386979</c:v>
                </c:pt>
                <c:pt idx="26">
                  <c:v>4.1564235693554208</c:v>
                </c:pt>
                <c:pt idx="27">
                  <c:v>4.0894387796457385</c:v>
                </c:pt>
                <c:pt idx="28">
                  <c:v>3.9957517034228527</c:v>
                </c:pt>
                <c:pt idx="29">
                  <c:v>3.8565539330064742</c:v>
                </c:pt>
                <c:pt idx="30">
                  <c:v>3.6451343074120919</c:v>
                </c:pt>
                <c:pt idx="31">
                  <c:v>3.323600418785376</c:v>
                </c:pt>
                <c:pt idx="32">
                  <c:v>2.8398766182223314</c:v>
                </c:pt>
                <c:pt idx="33">
                  <c:v>2.1263110347408727</c:v>
                </c:pt>
                <c:pt idx="34">
                  <c:v>1.1015698061798946</c:v>
                </c:pt>
                <c:pt idx="35">
                  <c:v>-0.32347963887360653</c:v>
                </c:pt>
                <c:pt idx="36">
                  <c:v>-2.2374854227901979</c:v>
                </c:pt>
                <c:pt idx="37">
                  <c:v>-4.7205798097048808</c:v>
                </c:pt>
                <c:pt idx="38">
                  <c:v>-7.8369382096818532</c:v>
                </c:pt>
                <c:pt idx="39">
                  <c:v>-11.626336961323068</c:v>
                </c:pt>
                <c:pt idx="40">
                  <c:v>-16.096491985796135</c:v>
                </c:pt>
                <c:pt idx="41">
                  <c:v>-21.221762369970683</c:v>
                </c:pt>
                <c:pt idx="42">
                  <c:v>-26.949849866447714</c:v>
                </c:pt>
                <c:pt idx="43">
                  <c:v>-33.211035584747194</c:v>
                </c:pt>
                <c:pt idx="44">
                  <c:v>-39.92494580321533</c:v>
                </c:pt>
                <c:pt idx="45">
                  <c:v>-47.005911066174278</c:v>
                </c:pt>
                <c:pt idx="46">
                  <c:v>-54.369712174402196</c:v>
                </c:pt>
                <c:pt idx="47">
                  <c:v>-61.940912793853435</c:v>
                </c:pt>
                <c:pt idx="48">
                  <c:v>-69.657820805496684</c:v>
                </c:pt>
                <c:pt idx="49">
                  <c:v>-77.473714657806283</c:v>
                </c:pt>
                <c:pt idx="50">
                  <c:v>-85.355225779913937</c:v>
                </c:pt>
                <c:pt idx="51">
                  <c:v>-93.279499899821531</c:v>
                </c:pt>
                <c:pt idx="52">
                  <c:v>-101.23132592462878</c:v>
                </c:pt>
                <c:pt idx="53">
                  <c:v>-109.20077061997775</c:v>
                </c:pt>
                <c:pt idx="54">
                  <c:v>-117.18142731330974</c:v>
                </c:pt>
                <c:pt idx="55">
                  <c:v>-125.16919677450817</c:v>
                </c:pt>
                <c:pt idx="56">
                  <c:v>-133.16146953592983</c:v>
                </c:pt>
                <c:pt idx="57">
                  <c:v>-141.15658987022968</c:v>
                </c:pt>
                <c:pt idx="58">
                  <c:v>-149.15350937118163</c:v>
                </c:pt>
                <c:pt idx="59">
                  <c:v>-157.1515650548219</c:v>
                </c:pt>
                <c:pt idx="60">
                  <c:v>-165.15033801404886</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92.13499076935625</c:v>
                </c:pt>
                <c:pt idx="1">
                  <c:v>92.684267561830737</c:v>
                </c:pt>
                <c:pt idx="2">
                  <c:v>93.372332860116842</c:v>
                </c:pt>
                <c:pt idx="3">
                  <c:v>94.231865714141136</c:v>
                </c:pt>
                <c:pt idx="4">
                  <c:v>95.301090095576342</c:v>
                </c:pt>
                <c:pt idx="5">
                  <c:v>96.622932048775539</c:v>
                </c:pt>
                <c:pt idx="6">
                  <c:v>98.242770836764791</c:v>
                </c:pt>
                <c:pt idx="7">
                  <c:v>100.20474266373712</c:v>
                </c:pt>
                <c:pt idx="8">
                  <c:v>102.54801726267826</c:v>
                </c:pt>
                <c:pt idx="9">
                  <c:v>105.30668106464267</c:v>
                </c:pt>
                <c:pt idx="10">
                  <c:v>108.51681816098537</c:v>
                </c:pt>
                <c:pt idx="11">
                  <c:v>112.2270182145717</c:v>
                </c:pt>
                <c:pt idx="12">
                  <c:v>116.49617561930661</c:v>
                </c:pt>
                <c:pt idx="13">
                  <c:v>121.36202142620994</c:v>
                </c:pt>
                <c:pt idx="14">
                  <c:v>126.78648713004739</c:v>
                </c:pt>
                <c:pt idx="15">
                  <c:v>132.6110778072605</c:v>
                </c:pt>
                <c:pt idx="16">
                  <c:v>138.55906124640126</c:v>
                </c:pt>
                <c:pt idx="17">
                  <c:v>144.29424348747327</c:v>
                </c:pt>
                <c:pt idx="18">
                  <c:v>149.5060198550058</c:v>
                </c:pt>
                <c:pt idx="19">
                  <c:v>153.97260266317019</c:v>
                </c:pt>
                <c:pt idx="20">
                  <c:v>157.57655938418148</c:v>
                </c:pt>
                <c:pt idx="21">
                  <c:v>160.2821256938426</c:v>
                </c:pt>
                <c:pt idx="22">
                  <c:v>162.09864646841757</c:v>
                </c:pt>
                <c:pt idx="23">
                  <c:v>163.04779994350056</c:v>
                </c:pt>
                <c:pt idx="24">
                  <c:v>163.14055062424796</c:v>
                </c:pt>
                <c:pt idx="25">
                  <c:v>162.36280744849671</c:v>
                </c:pt>
                <c:pt idx="26">
                  <c:v>160.6668282126044</c:v>
                </c:pt>
                <c:pt idx="27">
                  <c:v>157.96597908261828</c:v>
                </c:pt>
                <c:pt idx="28">
                  <c:v>154.13180267141504</c:v>
                </c:pt>
                <c:pt idx="29">
                  <c:v>148.99387936291953</c:v>
                </c:pt>
                <c:pt idx="30">
                  <c:v>142.34461948304258</c:v>
                </c:pt>
                <c:pt idx="31">
                  <c:v>133.95271785050429</c:v>
                </c:pt>
                <c:pt idx="32">
                  <c:v>123.58957472699805</c:v>
                </c:pt>
                <c:pt idx="33">
                  <c:v>111.07037411875318</c:v>
                </c:pt>
                <c:pt idx="34">
                  <c:v>96.303754624889123</c:v>
                </c:pt>
                <c:pt idx="35">
                  <c:v>79.334399863234893</c:v>
                </c:pt>
                <c:pt idx="36">
                  <c:v>60.363139250179501</c:v>
                </c:pt>
                <c:pt idx="37">
                  <c:v>39.745399341731826</c:v>
                </c:pt>
                <c:pt idx="38">
                  <c:v>17.980096999403447</c:v>
                </c:pt>
                <c:pt idx="39">
                  <c:v>-4.3157033940301917</c:v>
                </c:pt>
                <c:pt idx="40">
                  <c:v>-26.467130135888311</c:v>
                </c:pt>
                <c:pt idx="41">
                  <c:v>-47.830143136042736</c:v>
                </c:pt>
                <c:pt idx="42">
                  <c:v>-67.864140954708319</c:v>
                </c:pt>
                <c:pt idx="43">
                  <c:v>-86.160485653060249</c:v>
                </c:pt>
                <c:pt idx="44">
                  <c:v>-102.44606620727824</c:v>
                </c:pt>
                <c:pt idx="45">
                  <c:v>-116.58808926234057</c:v>
                </c:pt>
                <c:pt idx="46">
                  <c:v>-128.59534076048558</c:v>
                </c:pt>
                <c:pt idx="47">
                  <c:v>-138.59845772660904</c:v>
                </c:pt>
                <c:pt idx="48">
                  <c:v>-146.80947916365014</c:v>
                </c:pt>
                <c:pt idx="49">
                  <c:v>-153.47683457751103</c:v>
                </c:pt>
                <c:pt idx="50">
                  <c:v>-158.84998237805146</c:v>
                </c:pt>
                <c:pt idx="51">
                  <c:v>-163.1581494445505</c:v>
                </c:pt>
                <c:pt idx="52">
                  <c:v>-166.60085556797796</c:v>
                </c:pt>
                <c:pt idx="53">
                  <c:v>-169.34598522486496</c:v>
                </c:pt>
                <c:pt idx="54">
                  <c:v>-171.53182978004412</c:v>
                </c:pt>
                <c:pt idx="55">
                  <c:v>-173.27078628138204</c:v>
                </c:pt>
                <c:pt idx="56">
                  <c:v>-174.65343631778029</c:v>
                </c:pt>
                <c:pt idx="57">
                  <c:v>-175.75239148591342</c:v>
                </c:pt>
                <c:pt idx="58">
                  <c:v>-176.62566255439589</c:v>
                </c:pt>
                <c:pt idx="59">
                  <c:v>-177.31949697121803</c:v>
                </c:pt>
                <c:pt idx="60">
                  <c:v>-177.87071477098144</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25.757621073542349</c:v>
                </c:pt>
                <c:pt idx="1">
                  <c:v>25.741660865268958</c:v>
                </c:pt>
                <c:pt idx="2">
                  <c:v>25.716515450219916</c:v>
                </c:pt>
                <c:pt idx="3">
                  <c:v>25.677033682022312</c:v>
                </c:pt>
                <c:pt idx="4">
                  <c:v>25.615370843920608</c:v>
                </c:pt>
                <c:pt idx="5">
                  <c:v>25.519853641438832</c:v>
                </c:pt>
                <c:pt idx="6">
                  <c:v>25.373734998369688</c:v>
                </c:pt>
                <c:pt idx="7">
                  <c:v>25.154339132787577</c:v>
                </c:pt>
                <c:pt idx="8">
                  <c:v>24.833685458246265</c:v>
                </c:pt>
                <c:pt idx="9">
                  <c:v>24.382245925944801</c:v>
                </c:pt>
                <c:pt idx="10">
                  <c:v>23.777148134898283</c:v>
                </c:pt>
                <c:pt idx="11">
                  <c:v>23.013734543781123</c:v>
                </c:pt>
                <c:pt idx="12">
                  <c:v>22.115484282155606</c:v>
                </c:pt>
                <c:pt idx="13">
                  <c:v>21.135618693382348</c:v>
                </c:pt>
                <c:pt idx="14">
                  <c:v>20.147346744409049</c:v>
                </c:pt>
                <c:pt idx="15">
                  <c:v>19.225990180758576</c:v>
                </c:pt>
                <c:pt idx="16">
                  <c:v>18.430241872767766</c:v>
                </c:pt>
                <c:pt idx="17">
                  <c:v>17.790187995796011</c:v>
                </c:pt>
                <c:pt idx="18">
                  <c:v>17.306499045018331</c:v>
                </c:pt>
                <c:pt idx="19">
                  <c:v>16.959065653792017</c:v>
                </c:pt>
                <c:pt idx="20">
                  <c:v>16.718722225786969</c:v>
                </c:pt>
                <c:pt idx="21">
                  <c:v>16.556344381377301</c:v>
                </c:pt>
                <c:pt idx="22">
                  <c:v>16.447423112669682</c:v>
                </c:pt>
                <c:pt idx="23">
                  <c:v>16.373094745870699</c:v>
                </c:pt>
                <c:pt idx="24">
                  <c:v>16.319303887154312</c:v>
                </c:pt>
                <c:pt idx="25">
                  <c:v>16.275295469559104</c:v>
                </c:pt>
                <c:pt idx="26">
                  <c:v>16.231993958896457</c:v>
                </c:pt>
                <c:pt idx="27">
                  <c:v>16.180406755039364</c:v>
                </c:pt>
                <c:pt idx="28">
                  <c:v>16.10998943308735</c:v>
                </c:pt>
                <c:pt idx="29">
                  <c:v>16.006865593021679</c:v>
                </c:pt>
                <c:pt idx="30">
                  <c:v>15.85188530093286</c:v>
                </c:pt>
                <c:pt idx="31">
                  <c:v>15.618781678030588</c:v>
                </c:pt>
                <c:pt idx="32">
                  <c:v>15.273202539589754</c:v>
                </c:pt>
                <c:pt idx="33">
                  <c:v>14.774019214113975</c:v>
                </c:pt>
                <c:pt idx="34">
                  <c:v>14.078380582197061</c:v>
                </c:pt>
                <c:pt idx="35">
                  <c:v>13.150345862700821</c:v>
                </c:pt>
                <c:pt idx="36">
                  <c:v>11.969518598117201</c:v>
                </c:pt>
                <c:pt idx="37">
                  <c:v>10.533938972723085</c:v>
                </c:pt>
                <c:pt idx="38">
                  <c:v>8.8543555271094263</c:v>
                </c:pt>
                <c:pt idx="39">
                  <c:v>6.9431876202049487</c:v>
                </c:pt>
                <c:pt idx="40">
                  <c:v>4.8048657228427736</c:v>
                </c:pt>
                <c:pt idx="41">
                  <c:v>2.4326717970631377</c:v>
                </c:pt>
                <c:pt idx="42">
                  <c:v>-0.1864403709615492</c:v>
                </c:pt>
                <c:pt idx="43">
                  <c:v>-3.0613467928238047</c:v>
                </c:pt>
                <c:pt idx="44">
                  <c:v>-6.1863361114081519</c:v>
                </c:pt>
                <c:pt idx="45">
                  <c:v>-9.5371878186132637</c:v>
                </c:pt>
                <c:pt idx="46">
                  <c:v>-13.075753170209643</c:v>
                </c:pt>
                <c:pt idx="47">
                  <c:v>-16.759085091126625</c:v>
                </c:pt>
                <c:pt idx="48">
                  <c:v>-20.547505923322209</c:v>
                </c:pt>
                <c:pt idx="49">
                  <c:v>-24.408830512607036</c:v>
                </c:pt>
                <c:pt idx="50">
                  <c:v>-28.319131010017912</c:v>
                </c:pt>
                <c:pt idx="51">
                  <c:v>-32.261619932379247</c:v>
                </c:pt>
                <c:pt idx="52">
                  <c:v>-36.224958691983296</c:v>
                </c:pt>
                <c:pt idx="53">
                  <c:v>-40.201675405931624</c:v>
                </c:pt>
                <c:pt idx="54">
                  <c:v>-44.186923613189421</c:v>
                </c:pt>
                <c:pt idx="55">
                  <c:v>-48.177591391430632</c:v>
                </c:pt>
                <c:pt idx="56">
                  <c:v>-52.171693372293639</c:v>
                </c:pt>
                <c:pt idx="57">
                  <c:v>-56.167968067178208</c:v>
                </c:pt>
                <c:pt idx="58">
                  <c:v>-60.165616000519158</c:v>
                </c:pt>
                <c:pt idx="59">
                  <c:v>-64.164131325819852</c:v>
                </c:pt>
                <c:pt idx="60">
                  <c:v>-68.163194312027215</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8.4987649064882991</c:v>
                </c:pt>
                <c:pt idx="1">
                  <c:v>6.521072097309232</c:v>
                </c:pt>
                <c:pt idx="2">
                  <c:v>4.5561935701308816</c:v>
                </c:pt>
                <c:pt idx="3">
                  <c:v>2.6112820082269348</c:v>
                </c:pt>
                <c:pt idx="4">
                  <c:v>0.69718468102476061</c:v>
                </c:pt>
                <c:pt idx="5">
                  <c:v>-1.1700564098768624</c:v>
                </c:pt>
                <c:pt idx="6">
                  <c:v>-2.9676233117838042</c:v>
                </c:pt>
                <c:pt idx="7">
                  <c:v>-4.6649478019491903</c:v>
                </c:pt>
                <c:pt idx="8">
                  <c:v>-6.2246657702735373</c:v>
                </c:pt>
                <c:pt idx="9">
                  <c:v>-7.6071332861436041</c:v>
                </c:pt>
                <c:pt idx="10">
                  <c:v>-8.779028842709657</c:v>
                </c:pt>
                <c:pt idx="11">
                  <c:v>-9.7234542508532869</c:v>
                </c:pt>
                <c:pt idx="12">
                  <c:v>-10.446015909298694</c:v>
                </c:pt>
                <c:pt idx="13">
                  <c:v>-10.972738602325915</c:v>
                </c:pt>
                <c:pt idx="14">
                  <c:v>-11.34129375403317</c:v>
                </c:pt>
                <c:pt idx="15">
                  <c:v>-11.591064348101611</c:v>
                </c:pt>
                <c:pt idx="16">
                  <c:v>-11.756436674824558</c:v>
                </c:pt>
                <c:pt idx="17">
                  <c:v>-11.86419799549263</c:v>
                </c:pt>
                <c:pt idx="18">
                  <c:v>-11.933725608972905</c:v>
                </c:pt>
                <c:pt idx="19">
                  <c:v>-11.978386853945116</c:v>
                </c:pt>
                <c:pt idx="20">
                  <c:v>-12.007143412145187</c:v>
                </c:pt>
                <c:pt idx="21">
                  <c:v>-12.02592555009997</c:v>
                </c:pt>
                <c:pt idx="22">
                  <c:v>-12.038675329697053</c:v>
                </c:pt>
                <c:pt idx="23">
                  <c:v>-12.048099428690705</c:v>
                </c:pt>
                <c:pt idx="24">
                  <c:v>-12.056213095035906</c:v>
                </c:pt>
                <c:pt idx="25">
                  <c:v>-12.064758152720422</c:v>
                </c:pt>
                <c:pt idx="26">
                  <c:v>-12.075570389541033</c:v>
                </c:pt>
                <c:pt idx="27">
                  <c:v>-12.090967975393623</c:v>
                </c:pt>
                <c:pt idx="28">
                  <c:v>-12.114237729664509</c:v>
                </c:pt>
                <c:pt idx="29">
                  <c:v>-12.150311660015213</c:v>
                </c:pt>
                <c:pt idx="30">
                  <c:v>-12.206750993520783</c:v>
                </c:pt>
                <c:pt idx="31">
                  <c:v>-12.295181259245236</c:v>
                </c:pt>
                <c:pt idx="32">
                  <c:v>-12.43332592136742</c:v>
                </c:pt>
                <c:pt idx="33">
                  <c:v>-12.647708179373131</c:v>
                </c:pt>
                <c:pt idx="34">
                  <c:v>-12.976810776017205</c:v>
                </c:pt>
                <c:pt idx="35">
                  <c:v>-13.473825501574428</c:v>
                </c:pt>
                <c:pt idx="36">
                  <c:v>-14.207004020907398</c:v>
                </c:pt>
                <c:pt idx="37">
                  <c:v>-15.254518782427963</c:v>
                </c:pt>
                <c:pt idx="38">
                  <c:v>-16.69129373679128</c:v>
                </c:pt>
                <c:pt idx="39">
                  <c:v>-18.569524581528011</c:v>
                </c:pt>
                <c:pt idx="40">
                  <c:v>-20.901357708638919</c:v>
                </c:pt>
                <c:pt idx="41">
                  <c:v>-23.65443416703382</c:v>
                </c:pt>
                <c:pt idx="42">
                  <c:v>-26.763409495486165</c:v>
                </c:pt>
                <c:pt idx="43">
                  <c:v>-30.149688791923403</c:v>
                </c:pt>
                <c:pt idx="44">
                  <c:v>-33.738609691807177</c:v>
                </c:pt>
                <c:pt idx="45">
                  <c:v>-37.468723247561002</c:v>
                </c:pt>
                <c:pt idx="46">
                  <c:v>-41.293959004192558</c:v>
                </c:pt>
                <c:pt idx="47">
                  <c:v>-45.181827702726807</c:v>
                </c:pt>
                <c:pt idx="48">
                  <c:v>-49.110314882174471</c:v>
                </c:pt>
                <c:pt idx="49">
                  <c:v>-53.064884145199244</c:v>
                </c:pt>
                <c:pt idx="50">
                  <c:v>-57.036094769896046</c:v>
                </c:pt>
                <c:pt idx="51">
                  <c:v>-61.017879967442283</c:v>
                </c:pt>
                <c:pt idx="52">
                  <c:v>-65.006367232645474</c:v>
                </c:pt>
                <c:pt idx="53">
                  <c:v>-68.999095214046122</c:v>
                </c:pt>
                <c:pt idx="54">
                  <c:v>-72.994503700120333</c:v>
                </c:pt>
                <c:pt idx="55">
                  <c:v>-76.991605383077541</c:v>
                </c:pt>
                <c:pt idx="56">
                  <c:v>-80.989776163636193</c:v>
                </c:pt>
                <c:pt idx="57">
                  <c:v>-84.988621803051473</c:v>
                </c:pt>
                <c:pt idx="58">
                  <c:v>-88.987893370662476</c:v>
                </c:pt>
                <c:pt idx="59">
                  <c:v>-92.987433729002035</c:v>
                </c:pt>
                <c:pt idx="60">
                  <c:v>-96.987143702021626</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-3.2338553074915106</c:v>
                </c:pt>
                <c:pt idx="1">
                  <c:v>-4.0630962698671524</c:v>
                </c:pt>
                <c:pt idx="2">
                  <c:v>-5.0991073998199896</c:v>
                </c:pt>
                <c:pt idx="3">
                  <c:v>-6.3877485682314612</c:v>
                </c:pt>
                <c:pt idx="4">
                  <c:v>-7.9795804477700658</c:v>
                </c:pt>
                <c:pt idx="5">
                  <c:v>-9.9248814204094451</c:v>
                </c:pt>
                <c:pt idx="6">
                  <c:v>-12.262969451715282</c:v>
                </c:pt>
                <c:pt idx="7">
                  <c:v>-15.002902495305708</c:v>
                </c:pt>
                <c:pt idx="8">
                  <c:v>-18.09415816918721</c:v>
                </c:pt>
                <c:pt idx="9">
                  <c:v>-21.392059741648431</c:v>
                </c:pt>
                <c:pt idx="10">
                  <c:v>-24.634490830838669</c:v>
                </c:pt>
                <c:pt idx="11">
                  <c:v>-27.456525997387022</c:v>
                </c:pt>
                <c:pt idx="12">
                  <c:v>-29.461146558545224</c:v>
                </c:pt>
                <c:pt idx="13">
                  <c:v>-30.330723971873073</c:v>
                </c:pt>
                <c:pt idx="14">
                  <c:v>-29.93102503453164</c:v>
                </c:pt>
                <c:pt idx="15">
                  <c:v>-28.358633774458301</c:v>
                </c:pt>
                <c:pt idx="16">
                  <c:v>-25.910296591804542</c:v>
                </c:pt>
                <c:pt idx="17">
                  <c:v>-22.988215244297059</c:v>
                </c:pt>
                <c:pt idx="18">
                  <c:v>-19.986118696062231</c:v>
                </c:pt>
                <c:pt idx="19">
                  <c:v>-17.207793613496207</c:v>
                </c:pt>
                <c:pt idx="20">
                  <c:v>-14.841936969885362</c:v>
                </c:pt>
                <c:pt idx="21">
                  <c:v>-12.980663327921096</c:v>
                </c:pt>
                <c:pt idx="22">
                  <c:v>-11.654733317449804</c:v>
                </c:pt>
                <c:pt idx="23">
                  <c:v>-10.86619365852974</c:v>
                </c:pt>
                <c:pt idx="24">
                  <c:v>-10.611540704955187</c:v>
                </c:pt>
                <c:pt idx="25">
                  <c:v>-10.895931386825209</c:v>
                </c:pt>
                <c:pt idx="26">
                  <c:v>-11.741151648468929</c:v>
                </c:pt>
                <c:pt idx="27">
                  <c:v>-13.18963031526815</c:v>
                </c:pt>
                <c:pt idx="28">
                  <c:v>-15.305554644609208</c:v>
                </c:pt>
                <c:pt idx="29">
                  <c:v>-18.172760187160186</c:v>
                </c:pt>
                <c:pt idx="30">
                  <c:v>-21.887678383136212</c:v>
                </c:pt>
                <c:pt idx="31">
                  <c:v>-26.544527626620926</c:v>
                </c:pt>
                <c:pt idx="32">
                  <c:v>-32.210247556789888</c:v>
                </c:pt>
                <c:pt idx="33">
                  <c:v>-38.890707964669936</c:v>
                </c:pt>
                <c:pt idx="34">
                  <c:v>-46.49930638104599</c:v>
                </c:pt>
                <c:pt idx="35">
                  <c:v>-54.849869802289518</c:v>
                </c:pt>
                <c:pt idx="36">
                  <c:v>-63.693074642438511</c:v>
                </c:pt>
                <c:pt idx="37">
                  <c:v>-72.788343306130685</c:v>
                </c:pt>
                <c:pt idx="38">
                  <c:v>-81.970682868916171</c:v>
                </c:pt>
                <c:pt idx="39">
                  <c:v>-91.170959035693542</c:v>
                </c:pt>
                <c:pt idx="40">
                  <c:v>-100.38052580545589</c:v>
                </c:pt>
                <c:pt idx="41">
                  <c:v>-109.583399970548</c:v>
                </c:pt>
                <c:pt idx="42">
                  <c:v>-118.69258108250565</c:v>
                </c:pt>
                <c:pt idx="43">
                  <c:v>-127.525690921647</c:v>
                </c:pt>
                <c:pt idx="44">
                  <c:v>-135.83761125042938</c:v>
                </c:pt>
                <c:pt idx="45">
                  <c:v>-143.39279030907619</c:v>
                </c:pt>
                <c:pt idx="46">
                  <c:v>-150.03232959900024</c:v>
                </c:pt>
                <c:pt idx="47">
                  <c:v>-155.70075597897787</c:v>
                </c:pt>
                <c:pt idx="48">
                  <c:v>-160.43203833248504</c:v>
                </c:pt>
                <c:pt idx="49">
                  <c:v>-164.31667991436203</c:v>
                </c:pt>
                <c:pt idx="50">
                  <c:v>-167.46998139819334</c:v>
                </c:pt>
                <c:pt idx="51">
                  <c:v>-170.01008735552847</c:v>
                </c:pt>
                <c:pt idx="52">
                  <c:v>-172.04596878451639</c:v>
                </c:pt>
                <c:pt idx="53">
                  <c:v>-173.67240962228709</c:v>
                </c:pt>
                <c:pt idx="54">
                  <c:v>-174.96904140467635</c:v>
                </c:pt>
                <c:pt idx="55">
                  <c:v>-176.00136669544611</c:v>
                </c:pt>
                <c:pt idx="56">
                  <c:v>-176.82256693851699</c:v>
                </c:pt>
                <c:pt idx="57">
                  <c:v>-177.47547013154457</c:v>
                </c:pt>
                <c:pt idx="58">
                  <c:v>-177.99439114414048</c:v>
                </c:pt>
                <c:pt idx="59">
                  <c:v>-178.40673606857499</c:v>
                </c:pt>
                <c:pt idx="60">
                  <c:v>-178.73434917379782</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95.368846076847746</c:v>
                </c:pt>
                <c:pt idx="1">
                  <c:v>96.747363831697882</c:v>
                </c:pt>
                <c:pt idx="2">
                  <c:v>98.471440259936841</c:v>
                </c:pt>
                <c:pt idx="3">
                  <c:v>100.61961428237259</c:v>
                </c:pt>
                <c:pt idx="4">
                  <c:v>103.28067054334642</c:v>
                </c:pt>
                <c:pt idx="5">
                  <c:v>106.54781346918496</c:v>
                </c:pt>
                <c:pt idx="6">
                  <c:v>110.50574028848007</c:v>
                </c:pt>
                <c:pt idx="7">
                  <c:v>115.20764515904283</c:v>
                </c:pt>
                <c:pt idx="8">
                  <c:v>120.64217543186548</c:v>
                </c:pt>
                <c:pt idx="9">
                  <c:v>126.69874080629113</c:v>
                </c:pt>
                <c:pt idx="10">
                  <c:v>133.1513089918241</c:v>
                </c:pt>
                <c:pt idx="11">
                  <c:v>139.68354421195878</c:v>
                </c:pt>
                <c:pt idx="12">
                  <c:v>145.95732217785181</c:v>
                </c:pt>
                <c:pt idx="13">
                  <c:v>151.69274539808296</c:v>
                </c:pt>
                <c:pt idx="14">
                  <c:v>156.71751216457906</c:v>
                </c:pt>
                <c:pt idx="15">
                  <c:v>160.9697115817188</c:v>
                </c:pt>
                <c:pt idx="16">
                  <c:v>164.46935783820592</c:v>
                </c:pt>
                <c:pt idx="17">
                  <c:v>167.2824587317703</c:v>
                </c:pt>
                <c:pt idx="18">
                  <c:v>169.49213855106805</c:v>
                </c:pt>
                <c:pt idx="19">
                  <c:v>171.18039627666641</c:v>
                </c:pt>
                <c:pt idx="20">
                  <c:v>172.41849635406683</c:v>
                </c:pt>
                <c:pt idx="21">
                  <c:v>173.26278902176369</c:v>
                </c:pt>
                <c:pt idx="22">
                  <c:v>173.75337978586739</c:v>
                </c:pt>
                <c:pt idx="23">
                  <c:v>173.91399360203033</c:v>
                </c:pt>
                <c:pt idx="24">
                  <c:v>173.75209132920313</c:v>
                </c:pt>
                <c:pt idx="25">
                  <c:v>173.25873883532188</c:v>
                </c:pt>
                <c:pt idx="26">
                  <c:v>172.40797986107333</c:v>
                </c:pt>
                <c:pt idx="27">
                  <c:v>171.15560939788639</c:v>
                </c:pt>
                <c:pt idx="28">
                  <c:v>169.43735731602422</c:v>
                </c:pt>
                <c:pt idx="29">
                  <c:v>167.16663955007968</c:v>
                </c:pt>
                <c:pt idx="30">
                  <c:v>164.23229786617873</c:v>
                </c:pt>
                <c:pt idx="31">
                  <c:v>160.49724547712518</c:v>
                </c:pt>
                <c:pt idx="32">
                  <c:v>155.7998222837879</c:v>
                </c:pt>
                <c:pt idx="33">
                  <c:v>149.96108208342315</c:v>
                </c:pt>
                <c:pt idx="34">
                  <c:v>142.80306100593515</c:v>
                </c:pt>
                <c:pt idx="35">
                  <c:v>134.1842696655244</c:v>
                </c:pt>
                <c:pt idx="36">
                  <c:v>124.05621389261798</c:v>
                </c:pt>
                <c:pt idx="37">
                  <c:v>112.53374264786251</c:v>
                </c:pt>
                <c:pt idx="38">
                  <c:v>99.950779868319671</c:v>
                </c:pt>
                <c:pt idx="39">
                  <c:v>86.855255641663348</c:v>
                </c:pt>
                <c:pt idx="40">
                  <c:v>73.913395669567549</c:v>
                </c:pt>
                <c:pt idx="41">
                  <c:v>61.753256834505287</c:v>
                </c:pt>
                <c:pt idx="42">
                  <c:v>50.828440127797371</c:v>
                </c:pt>
                <c:pt idx="43">
                  <c:v>41.365205268586756</c:v>
                </c:pt>
                <c:pt idx="44">
                  <c:v>33.39154504315114</c:v>
                </c:pt>
                <c:pt idx="45">
                  <c:v>26.804701046735623</c:v>
                </c:pt>
                <c:pt idx="46">
                  <c:v>21.436988838514665</c:v>
                </c:pt>
                <c:pt idx="47">
                  <c:v>17.102298252368819</c:v>
                </c:pt>
                <c:pt idx="48">
                  <c:v>13.622559168834853</c:v>
                </c:pt>
                <c:pt idx="49">
                  <c:v>10.839845336851008</c:v>
                </c:pt>
                <c:pt idx="50">
                  <c:v>8.6199990201418615</c:v>
                </c:pt>
                <c:pt idx="51">
                  <c:v>6.8519379109779663</c:v>
                </c:pt>
                <c:pt idx="52">
                  <c:v>5.4451132165384699</c:v>
                </c:pt>
                <c:pt idx="53">
                  <c:v>4.3264243974221461</c:v>
                </c:pt>
                <c:pt idx="54">
                  <c:v>3.4372116246322424</c:v>
                </c:pt>
                <c:pt idx="55">
                  <c:v>2.7305804140640899</c:v>
                </c:pt>
                <c:pt idx="56">
                  <c:v>2.1691306207366927</c:v>
                </c:pt>
                <c:pt idx="57">
                  <c:v>1.7230786456311484</c:v>
                </c:pt>
                <c:pt idx="58">
                  <c:v>1.3687285897445853</c:v>
                </c:pt>
                <c:pt idx="59">
                  <c:v>1.0872390973569661</c:v>
                </c:pt>
                <c:pt idx="60">
                  <c:v>0.86363440281637149</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-51.290727955490034</c:v>
                </c:pt>
                <c:pt idx="1">
                  <c:v>-49.31761871648127</c:v>
                </c:pt>
                <c:pt idx="2">
                  <c:v>-47.359957272081687</c:v>
                </c:pt>
                <c:pt idx="3">
                  <c:v>-45.426367638914996</c:v>
                </c:pt>
                <c:pt idx="4">
                  <c:v>-43.52993211967059</c:v>
                </c:pt>
                <c:pt idx="5">
                  <c:v>-41.690011532700673</c:v>
                </c:pt>
                <c:pt idx="6">
                  <c:v>-39.934191121341804</c:v>
                </c:pt>
                <c:pt idx="7">
                  <c:v>-38.299577528036011</c:v>
                </c:pt>
                <c:pt idx="8">
                  <c:v>-36.831977401680199</c:v>
                </c:pt>
                <c:pt idx="9">
                  <c:v>-35.581169481185853</c:v>
                </c:pt>
                <c:pt idx="10">
                  <c:v>-34.591622090810851</c:v>
                </c:pt>
                <c:pt idx="11">
                  <c:v>-33.890920744226534</c:v>
                </c:pt>
                <c:pt idx="12">
                  <c:v>-33.480520644901503</c:v>
                </c:pt>
                <c:pt idx="13">
                  <c:v>-33.332260558510754</c:v>
                </c:pt>
                <c:pt idx="14">
                  <c:v>-33.391208216242696</c:v>
                </c:pt>
                <c:pt idx="15">
                  <c:v>-33.584941441353848</c:v>
                </c:pt>
                <c:pt idx="16">
                  <c:v>-33.838912374411521</c:v>
                </c:pt>
                <c:pt idx="17">
                  <c:v>-34.093014404312179</c:v>
                </c:pt>
                <c:pt idx="18">
                  <c:v>-34.311152186500344</c:v>
                </c:pt>
                <c:pt idx="19">
                  <c:v>-34.480145569148412</c:v>
                </c:pt>
                <c:pt idx="20">
                  <c:v>-34.601862746668665</c:v>
                </c:pt>
                <c:pt idx="21">
                  <c:v>-34.684792442232521</c:v>
                </c:pt>
                <c:pt idx="22">
                  <c:v>-34.738418744994554</c:v>
                </c:pt>
                <c:pt idx="23">
                  <c:v>-34.770559573507136</c:v>
                </c:pt>
                <c:pt idx="24">
                  <c:v>-34.786541022668956</c:v>
                </c:pt>
                <c:pt idx="25">
                  <c:v>-34.789140503744953</c:v>
                </c:pt>
                <c:pt idx="26">
                  <c:v>-34.778645793973944</c:v>
                </c:pt>
                <c:pt idx="27">
                  <c:v>-34.752687427940941</c:v>
                </c:pt>
                <c:pt idx="28">
                  <c:v>-34.705637694984723</c:v>
                </c:pt>
                <c:pt idx="29">
                  <c:v>-34.627376126703496</c:v>
                </c:pt>
                <c:pt idx="30">
                  <c:v>-34.501143025603199</c:v>
                </c:pt>
                <c:pt idx="31">
                  <c:v>-34.300067647127364</c:v>
                </c:pt>
                <c:pt idx="32">
                  <c:v>-33.981822647214756</c:v>
                </c:pt>
                <c:pt idx="33">
                  <c:v>-33.481004608274297</c:v>
                </c:pt>
                <c:pt idx="34">
                  <c:v>-32.700818869119615</c:v>
                </c:pt>
                <c:pt idx="35">
                  <c:v>-31.518481191323716</c:v>
                </c:pt>
                <c:pt idx="36">
                  <c:v>-29.89685575632766</c:v>
                </c:pt>
                <c:pt idx="37">
                  <c:v>-28.531057709384292</c:v>
                </c:pt>
                <c:pt idx="38">
                  <c:v>-29.56715316206413</c:v>
                </c:pt>
                <c:pt idx="39">
                  <c:v>-32.737106952153226</c:v>
                </c:pt>
                <c:pt idx="40">
                  <c:v>-35.965546754808926</c:v>
                </c:pt>
                <c:pt idx="41">
                  <c:v>-38.744799532766095</c:v>
                </c:pt>
                <c:pt idx="42">
                  <c:v>-41.189006871332516</c:v>
                </c:pt>
                <c:pt idx="43">
                  <c:v>-43.460101838041858</c:v>
                </c:pt>
                <c:pt idx="44">
                  <c:v>-45.65860844239252</c:v>
                </c:pt>
                <c:pt idx="45">
                  <c:v>-47.824046906457191</c:v>
                </c:pt>
                <c:pt idx="46">
                  <c:v>-49.962881996427967</c:v>
                </c:pt>
                <c:pt idx="47">
                  <c:v>-52.073130495841468</c:v>
                </c:pt>
                <c:pt idx="48">
                  <c:v>-54.155269475480438</c:v>
                </c:pt>
                <c:pt idx="49">
                  <c:v>-56.213330553258103</c:v>
                </c:pt>
                <c:pt idx="50">
                  <c:v>-58.252828521597486</c:v>
                </c:pt>
                <c:pt idx="51">
                  <c:v>-60.279000577500867</c:v>
                </c:pt>
                <c:pt idx="52">
                  <c:v>-62.296042255364405</c:v>
                </c:pt>
                <c:pt idx="53">
                  <c:v>-64.307013213968716</c:v>
                </c:pt>
                <c:pt idx="54">
                  <c:v>-66.314024473933827</c:v>
                </c:pt>
                <c:pt idx="55">
                  <c:v>-68.318484275880408</c:v>
                </c:pt>
                <c:pt idx="56">
                  <c:v>-70.321312689497717</c:v>
                </c:pt>
                <c:pt idx="57">
                  <c:v>-72.323103093129816</c:v>
                </c:pt>
                <c:pt idx="58">
                  <c:v>-74.324235077477965</c:v>
                </c:pt>
                <c:pt idx="59">
                  <c:v>-76.324950235582705</c:v>
                </c:pt>
                <c:pt idx="60">
                  <c:v>-78.325401838362453</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83.525362380113506</c:v>
                </c:pt>
                <c:pt idx="1">
                  <c:v>81.862793408571761</c:v>
                </c:pt>
                <c:pt idx="2">
                  <c:v>79.783331208729209</c:v>
                </c:pt>
                <c:pt idx="3">
                  <c:v>77.192081919328899</c:v>
                </c:pt>
                <c:pt idx="4">
                  <c:v>73.981599512616668</c:v>
                </c:pt>
                <c:pt idx="5">
                  <c:v>70.038695774202026</c:v>
                </c:pt>
                <c:pt idx="6">
                  <c:v>65.259601334618949</c:v>
                </c:pt>
                <c:pt idx="7">
                  <c:v>59.576963165386601</c:v>
                </c:pt>
                <c:pt idx="8">
                  <c:v>52.998870238681143</c:v>
                </c:pt>
                <c:pt idx="9">
                  <c:v>45.651211342666585</c:v>
                </c:pt>
                <c:pt idx="10">
                  <c:v>37.802983530730756</c:v>
                </c:pt>
                <c:pt idx="11">
                  <c:v>29.852076745915348</c:v>
                </c:pt>
                <c:pt idx="12">
                  <c:v>22.267051621847301</c:v>
                </c:pt>
                <c:pt idx="13">
                  <c:v>15.503697803969798</c:v>
                </c:pt>
                <c:pt idx="14">
                  <c:v>9.9181194480231234</c:v>
                </c:pt>
                <c:pt idx="15">
                  <c:v>5.6920692438782456</c:v>
                </c:pt>
                <c:pt idx="16">
                  <c:v>2.7971170714821136</c:v>
                </c:pt>
                <c:pt idx="17">
                  <c:v>1.0268051079671394</c:v>
                </c:pt>
                <c:pt idx="18">
                  <c:v>8.6887550538230413E-2</c:v>
                </c:pt>
                <c:pt idx="19">
                  <c:v>-0.30866833839208896</c:v>
                </c:pt>
                <c:pt idx="20">
                  <c:v>-0.38112108610426931</c:v>
                </c:pt>
                <c:pt idx="21">
                  <c:v>-0.27550494655066671</c:v>
                </c:pt>
                <c:pt idx="22">
                  <c:v>-7.4669925765506379E-2</c:v>
                </c:pt>
                <c:pt idx="23">
                  <c:v>0.1806768535657351</c:v>
                </c:pt>
                <c:pt idx="24">
                  <c:v>0.47550229868786775</c:v>
                </c:pt>
                <c:pt idx="25">
                  <c:v>0.80954731739877361</c:v>
                </c:pt>
                <c:pt idx="26">
                  <c:v>1.1908197241693526</c:v>
                </c:pt>
                <c:pt idx="27">
                  <c:v>1.631636763621291</c:v>
                </c:pt>
                <c:pt idx="28">
                  <c:v>2.1454423514559142</c:v>
                </c:pt>
                <c:pt idx="29">
                  <c:v>2.7424911885559697</c:v>
                </c:pt>
                <c:pt idx="30">
                  <c:v>3.4215847048020231</c:v>
                </c:pt>
                <c:pt idx="31">
                  <c:v>4.152541855097275</c:v>
                </c:pt>
                <c:pt idx="32">
                  <c:v>4.8380334470010009</c:v>
                </c:pt>
                <c:pt idx="33">
                  <c:v>5.2284877626545487</c:v>
                </c:pt>
                <c:pt idx="34">
                  <c:v>4.724594254442799</c:v>
                </c:pt>
                <c:pt idx="35">
                  <c:v>1.8963675485078559</c:v>
                </c:pt>
                <c:pt idx="36">
                  <c:v>-6.6360987744027078</c:v>
                </c:pt>
                <c:pt idx="37">
                  <c:v>-26.83854943504199</c:v>
                </c:pt>
                <c:pt idx="38">
                  <c:v>-55.350099681685478</c:v>
                </c:pt>
                <c:pt idx="39">
                  <c:v>-73.943802513385364</c:v>
                </c:pt>
                <c:pt idx="40">
                  <c:v>-81.877471573664337</c:v>
                </c:pt>
                <c:pt idx="41">
                  <c:v>-85.204293752176312</c:v>
                </c:pt>
                <c:pt idx="42">
                  <c:v>-86.994958747596812</c:v>
                </c:pt>
                <c:pt idx="43">
                  <c:v>-88.310581714488322</c:v>
                </c:pt>
                <c:pt idx="44">
                  <c:v>-89.359242199728001</c:v>
                </c:pt>
                <c:pt idx="45">
                  <c:v>-90.109478913242</c:v>
                </c:pt>
                <c:pt idx="46">
                  <c:v>-90.553107768693465</c:v>
                </c:pt>
                <c:pt idx="47">
                  <c:v>-90.748883812847467</c:v>
                </c:pt>
                <c:pt idx="48">
                  <c:v>-90.782223092770579</c:v>
                </c:pt>
                <c:pt idx="49">
                  <c:v>-90.727666904059916</c:v>
                </c:pt>
                <c:pt idx="50">
                  <c:v>-90.635770155020168</c:v>
                </c:pt>
                <c:pt idx="51">
                  <c:v>-90.535501060354946</c:v>
                </c:pt>
                <c:pt idx="52">
                  <c:v>-90.441159704839606</c:v>
                </c:pt>
                <c:pt idx="53">
                  <c:v>-90.358510873786173</c:v>
                </c:pt>
                <c:pt idx="54">
                  <c:v>-90.288882010264587</c:v>
                </c:pt>
                <c:pt idx="55">
                  <c:v>-90.231542832466658</c:v>
                </c:pt>
                <c:pt idx="56">
                  <c:v>-90.18496689507208</c:v>
                </c:pt>
                <c:pt idx="57">
                  <c:v>-90.147450384351487</c:v>
                </c:pt>
                <c:pt idx="58">
                  <c:v>-90.117388169028857</c:v>
                </c:pt>
                <c:pt idx="59">
                  <c:v>-90.093377311755788</c:v>
                </c:pt>
                <c:pt idx="60">
                  <c:v>-90.074238736404141</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-25.052964195361383</c:v>
                </c:pt>
                <c:pt idx="1">
                  <c:v>-23.079854705183259</c:v>
                </c:pt>
                <c:pt idx="2">
                  <c:v>-21.122192862707003</c:v>
                </c:pt>
                <c:pt idx="3">
                  <c:v>-19.188602598631437</c:v>
                </c:pt>
                <c:pt idx="4">
                  <c:v>-17.292166079463989</c:v>
                </c:pt>
                <c:pt idx="5">
                  <c:v>-15.452243907723343</c:v>
                </c:pt>
                <c:pt idx="6">
                  <c:v>-13.696420984673345</c:v>
                </c:pt>
                <c:pt idx="7">
                  <c:v>-12.061803410608196</c:v>
                </c:pt>
                <c:pt idx="8">
                  <c:v>-10.594196975181319</c:v>
                </c:pt>
                <c:pt idx="9">
                  <c:v>-9.3433790555015293</c:v>
                </c:pt>
                <c:pt idx="10">
                  <c:v>-8.3538158175316024</c:v>
                </c:pt>
                <c:pt idx="11">
                  <c:v>-7.6530893543176273</c:v>
                </c:pt>
                <c:pt idx="12">
                  <c:v>-7.2426494481077919</c:v>
                </c:pt>
                <c:pt idx="13">
                  <c:v>-7.0943262727861667</c:v>
                </c:pt>
                <c:pt idx="14">
                  <c:v>-7.1531739431341448</c:v>
                </c:pt>
                <c:pt idx="15">
                  <c:v>-7.3467487035255195</c:v>
                </c:pt>
                <c:pt idx="16">
                  <c:v>-7.6004684984923898</c:v>
                </c:pt>
                <c:pt idx="17">
                  <c:v>-7.8541725303887375</c:v>
                </c:pt>
                <c:pt idx="18">
                  <c:v>-8.0716796011951431</c:v>
                </c:pt>
                <c:pt idx="19">
                  <c:v>-8.2396735568443233</c:v>
                </c:pt>
                <c:pt idx="20">
                  <c:v>-8.3598072092112083</c:v>
                </c:pt>
                <c:pt idx="21">
                  <c:v>-8.4402283408490817</c:v>
                </c:pt>
                <c:pt idx="22">
                  <c:v>-8.4898817336749524</c:v>
                </c:pt>
                <c:pt idx="23">
                  <c:v>-8.5157331845138433</c:v>
                </c:pt>
                <c:pt idx="24">
                  <c:v>-8.521764822927576</c:v>
                </c:pt>
                <c:pt idx="25">
                  <c:v>-8.5086403648549211</c:v>
                </c:pt>
                <c:pt idx="26">
                  <c:v>-8.4733381813988888</c:v>
                </c:pt>
                <c:pt idx="27">
                  <c:v>-8.4083437800259055</c:v>
                </c:pt>
                <c:pt idx="28">
                  <c:v>-8.3001190839947121</c:v>
                </c:pt>
                <c:pt idx="29">
                  <c:v>-8.1265915872134968</c:v>
                </c:pt>
                <c:pt idx="30">
                  <c:v>-7.8534259800429753</c:v>
                </c:pt>
                <c:pt idx="31">
                  <c:v>-7.4289664313742865</c:v>
                </c:pt>
                <c:pt idx="32">
                  <c:v>-6.7781023942235556</c:v>
                </c:pt>
                <c:pt idx="33">
                  <c:v>-5.7960853273900241</c:v>
                </c:pt>
                <c:pt idx="34">
                  <c:v>-4.3454185706701942</c:v>
                </c:pt>
                <c:pt idx="35">
                  <c:v>-2.2702448348839437</c:v>
                </c:pt>
                <c:pt idx="36">
                  <c:v>0.48259342942164746</c:v>
                </c:pt>
                <c:pt idx="37">
                  <c:v>3.2127359866135792</c:v>
                </c:pt>
                <c:pt idx="38">
                  <c:v>3.7516213185692959</c:v>
                </c:pt>
                <c:pt idx="39">
                  <c:v>2.3367363104331362</c:v>
                </c:pt>
                <c:pt idx="40">
                  <c:v>1.0128904862725534</c:v>
                </c:pt>
                <c:pt idx="41">
                  <c:v>0.25977220713344173</c:v>
                </c:pt>
                <c:pt idx="42">
                  <c:v>-6.4801841129825413E-2</c:v>
                </c:pt>
                <c:pt idx="43">
                  <c:v>-0.15460050260570371</c:v>
                </c:pt>
                <c:pt idx="44">
                  <c:v>-0.14535325619444761</c:v>
                </c:pt>
                <c:pt idx="45">
                  <c:v>-0.10899885245287456</c:v>
                </c:pt>
                <c:pt idx="46">
                  <c:v>-7.4248369183881974E-2</c:v>
                </c:pt>
                <c:pt idx="47">
                  <c:v>-4.8386607345053456E-2</c:v>
                </c:pt>
                <c:pt idx="48">
                  <c:v>-3.0912724961410731E-2</c:v>
                </c:pt>
                <c:pt idx="49">
                  <c:v>-1.958489200723269E-2</c:v>
                </c:pt>
                <c:pt idx="50">
                  <c:v>-1.2368346465435328E-2</c:v>
                </c:pt>
                <c:pt idx="51">
                  <c:v>-7.8026027989148219E-3</c:v>
                </c:pt>
                <c:pt idx="52">
                  <c:v>-4.9210736324280333E-3</c:v>
                </c:pt>
                <c:pt idx="53">
                  <c:v>-3.1037815195352923E-3</c:v>
                </c:pt>
                <c:pt idx="54">
                  <c:v>-1.9577720203087386E-3</c:v>
                </c:pt>
                <c:pt idx="55">
                  <c:v>-1.2350131639050697E-3</c:v>
                </c:pt>
                <c:pt idx="56">
                  <c:v>-7.7913156565025295E-4</c:v>
                </c:pt>
                <c:pt idx="57">
                  <c:v>-4.9155370894384161E-4</c:v>
                </c:pt>
                <c:pt idx="58">
                  <c:v>-3.1013106059969985E-4</c:v>
                </c:pt>
                <c:pt idx="59">
                  <c:v>-1.956720551008716E-4</c:v>
                </c:pt>
                <c:pt idx="60">
                  <c:v>-1.2345774179489699E-4</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83.54397212352896</c:v>
                </c:pt>
                <c:pt idx="1">
                  <c:v>81.886221687033867</c:v>
                </c:pt>
                <c:pt idx="2">
                  <c:v>79.812825662980629</c:v>
                </c:pt>
                <c:pt idx="3">
                  <c:v>77.229213235578825</c:v>
                </c:pt>
                <c:pt idx="4">
                  <c:v>74.028345066797058</c:v>
                </c:pt>
                <c:pt idx="5">
                  <c:v>70.097544933423976</c:v>
                </c:pt>
                <c:pt idx="6">
                  <c:v>65.333688023010211</c:v>
                </c:pt>
                <c:pt idx="7">
                  <c:v>59.670232752911225</c:v>
                </c:pt>
                <c:pt idx="8">
                  <c:v>53.116289638357657</c:v>
                </c:pt>
                <c:pt idx="9">
                  <c:v>45.799033500602924</c:v>
                </c:pt>
                <c:pt idx="10">
                  <c:v>37.989080385988252</c:v>
                </c:pt>
                <c:pt idx="11">
                  <c:v>30.086358375489109</c:v>
                </c:pt>
                <c:pt idx="12">
                  <c:v>22.561993859751723</c:v>
                </c:pt>
                <c:pt idx="13">
                  <c:v>15.875006368208524</c:v>
                </c:pt>
                <c:pt idx="14">
                  <c:v>10.385565815215321</c:v>
                </c:pt>
                <c:pt idx="15">
                  <c:v>6.2805425307404805</c:v>
                </c:pt>
                <c:pt idx="16">
                  <c:v>3.5379474326675937</c:v>
                </c:pt>
                <c:pt idx="17">
                  <c:v>1.9594281147747823</c:v>
                </c:pt>
                <c:pt idx="18">
                  <c:v>1.2609361682640126</c:v>
                </c:pt>
                <c:pt idx="19">
                  <c:v>1.1692632115047876</c:v>
                </c:pt>
                <c:pt idx="20">
                  <c:v>1.479268907574693</c:v>
                </c:pt>
                <c:pt idx="21">
                  <c:v>2.0661573705091785</c:v>
                </c:pt>
                <c:pt idx="22">
                  <c:v>2.8724512206417208</c:v>
                </c:pt>
                <c:pt idx="23">
                  <c:v>3.8891749032221763</c:v>
                </c:pt>
                <c:pt idx="24">
                  <c:v>5.1408250409600331</c:v>
                </c:pt>
                <c:pt idx="25">
                  <c:v>6.676081064290881</c:v>
                </c:pt>
                <c:pt idx="26">
                  <c:v>8.5629351859534335</c:v>
                </c:pt>
                <c:pt idx="27">
                  <c:v>10.886049647927887</c:v>
                </c:pt>
                <c:pt idx="28">
                  <c:v>13.743840477934665</c:v>
                </c:pt>
                <c:pt idx="29">
                  <c:v>17.242021607991095</c:v>
                </c:pt>
                <c:pt idx="30">
                  <c:v>21.478540646046302</c:v>
                </c:pt>
                <c:pt idx="31">
                  <c:v>26.511499092693175</c:v>
                </c:pt>
                <c:pt idx="32">
                  <c:v>32.295967705193021</c:v>
                </c:pt>
                <c:pt idx="33">
                  <c:v>38.564597460041789</c:v>
                </c:pt>
                <c:pt idx="34">
                  <c:v>44.597186881156276</c:v>
                </c:pt>
                <c:pt idx="35">
                  <c:v>48.729903546782886</c:v>
                </c:pt>
                <c:pt idx="36">
                  <c:v>47.269471444672931</c:v>
                </c:pt>
                <c:pt idx="37">
                  <c:v>33.928217989830657</c:v>
                </c:pt>
                <c:pt idx="38">
                  <c:v>11.80692748456004</c:v>
                </c:pt>
                <c:pt idx="39">
                  <c:v>-1.0356449606910587</c:v>
                </c:pt>
                <c:pt idx="40">
                  <c:v>-3.9506682192116096</c:v>
                </c:pt>
                <c:pt idx="41">
                  <c:v>-3.048123655512939</c:v>
                </c:pt>
                <c:pt idx="42">
                  <c:v>-1.4433625368376417</c:v>
                </c:pt>
                <c:pt idx="43">
                  <c:v>-0.21970468089165232</c:v>
                </c:pt>
                <c:pt idx="44">
                  <c:v>0.44997573019150511</c:v>
                </c:pt>
                <c:pt idx="45">
                  <c:v>0.71157005703465714</c:v>
                </c:pt>
                <c:pt idx="46">
                  <c:v>0.74704400299372653</c:v>
                </c:pt>
                <c:pt idx="47">
                  <c:v>0.68205052724220461</c:v>
                </c:pt>
                <c:pt idx="48">
                  <c:v>0.58416173908664371</c:v>
                </c:pt>
                <c:pt idx="49">
                  <c:v>0.48427102730940158</c:v>
                </c:pt>
                <c:pt idx="50">
                  <c:v>0.39442421610006217</c:v>
                </c:pt>
                <c:pt idx="51">
                  <c:v>0.31804609673288109</c:v>
                </c:pt>
                <c:pt idx="52">
                  <c:v>0.25496059070325217</c:v>
                </c:pt>
                <c:pt idx="53">
                  <c:v>0.20367229362542213</c:v>
                </c:pt>
                <c:pt idx="54">
                  <c:v>0.16235351813159959</c:v>
                </c:pt>
                <c:pt idx="55">
                  <c:v>0.12924633366415247</c:v>
                </c:pt>
                <c:pt idx="56">
                  <c:v>0.10280596082526901</c:v>
                </c:pt>
                <c:pt idx="57">
                  <c:v>8.1732640466989415E-2</c:v>
                </c:pt>
                <c:pt idx="58">
                  <c:v>6.4958052650487555E-2</c:v>
                </c:pt>
                <c:pt idx="59">
                  <c:v>5.161579362797513E-2</c:v>
                </c:pt>
                <c:pt idx="60">
                  <c:v>4.1008786763676211E-2</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1.3369551176384327</c:v>
                </c:pt>
                <c:pt idx="1">
                  <c:v>1.3369580389471256</c:v>
                </c:pt>
                <c:pt idx="2">
                  <c:v>1.3369629676463111</c:v>
                </c:pt>
                <c:pt idx="3">
                  <c:v>1.3369699187944559</c:v>
                </c:pt>
                <c:pt idx="4">
                  <c:v>1.3369789136654826</c:v>
                </c:pt>
                <c:pt idx="5">
                  <c:v>1.3369899799077269</c:v>
                </c:pt>
                <c:pt idx="6">
                  <c:v>1.3370031517520351</c:v>
                </c:pt>
                <c:pt idx="7">
                  <c:v>1.3370184702721868</c:v>
                </c:pt>
                <c:pt idx="8">
                  <c:v>1.3370359837012504</c:v>
                </c:pt>
                <c:pt idx="9">
                  <c:v>1.3370557478085026</c:v>
                </c:pt>
                <c:pt idx="10">
                  <c:v>1.3370778263423626</c:v>
                </c:pt>
                <c:pt idx="11">
                  <c:v>1.3371022915462956</c:v>
                </c:pt>
                <c:pt idx="12">
                  <c:v>1.3371292247554909</c:v>
                </c:pt>
                <c:pt idx="13">
                  <c:v>1.3371587170837747</c:v>
                </c:pt>
                <c:pt idx="14">
                  <c:v>1.3371908702120741</c:v>
                </c:pt>
                <c:pt idx="15">
                  <c:v>1.3372257972916048</c:v>
                </c:pt>
                <c:pt idx="16">
                  <c:v>1.3372636239774365</c:v>
                </c:pt>
                <c:pt idx="17">
                  <c:v>1.3373044896110535</c:v>
                </c:pt>
                <c:pt idx="18">
                  <c:v>1.3373485485737433</c:v>
                </c:pt>
                <c:pt idx="19">
                  <c:v>1.3373959718369073</c:v>
                </c:pt>
                <c:pt idx="20">
                  <c:v>1.3374469487403549</c:v>
                </c:pt>
                <c:pt idx="21">
                  <c:v>1.3375016890355866</c:v>
                </c:pt>
                <c:pt idx="22">
                  <c:v>1.3375604252382887</c:v>
                </c:pt>
                <c:pt idx="23">
                  <c:v>1.3376234153434732</c:v>
                </c:pt>
                <c:pt idx="24">
                  <c:v>1.3376909459674533</c:v>
                </c:pt>
                <c:pt idx="25">
                  <c:v>1.3377633359944925</c:v>
                </c:pt>
                <c:pt idx="26">
                  <c:v>1.3378409408231207</c:v>
                </c:pt>
                <c:pt idx="27">
                  <c:v>1.337924157327689</c:v>
                </c:pt>
                <c:pt idx="28">
                  <c:v>1.3380134296778634</c:v>
                </c:pt>
                <c:pt idx="29">
                  <c:v>1.3381092561920183</c:v>
                </c:pt>
                <c:pt idx="30">
                  <c:v>1.3382121974430601</c:v>
                </c:pt>
                <c:pt idx="31">
                  <c:v>1.3383228858902976</c:v>
                </c:pt>
                <c:pt idx="32">
                  <c:v>1.3384420373811154</c:v>
                </c:pt>
                <c:pt idx="33">
                  <c:v>1.3385704649582995</c:v>
                </c:pt>
                <c:pt idx="34">
                  <c:v>1.3387090955287646</c:v>
                </c:pt>
                <c:pt idx="35">
                  <c:v>1.3388589901083503</c:v>
                </c:pt>
                <c:pt idx="36">
                  <c:v>1.339021368568869</c:v>
                </c:pt>
                <c:pt idx="37">
                  <c:v>1.3391976400987635</c:v>
                </c:pt>
                <c:pt idx="38">
                  <c:v>1.3393894409756661</c:v>
                </c:pt>
                <c:pt idx="39">
                  <c:v>1.3395986817819567</c:v>
                </c:pt>
                <c:pt idx="40">
                  <c:v>1.3398276069350723</c:v>
                </c:pt>
                <c:pt idx="41">
                  <c:v>1.3400788704476576</c:v>
                </c:pt>
                <c:pt idx="42">
                  <c:v>1.3403556333228843</c:v>
                </c:pt>
                <c:pt idx="43">
                  <c:v>1.340661690150593</c:v>
                </c:pt>
                <c:pt idx="44">
                  <c:v>1.341001635651528</c:v>
                </c:pt>
                <c:pt idx="45">
                  <c:v>1.3413810866888358</c:v>
                </c:pt>
                <c:pt idx="46">
                  <c:v>1.3418069825588621</c:v>
                </c:pt>
                <c:pt idx="47">
                  <c:v>1.3422879977634401</c:v>
                </c:pt>
                <c:pt idx="48">
                  <c:v>1.3428351196776873</c:v>
                </c:pt>
                <c:pt idx="49">
                  <c:v>1.3434624734226532</c:v>
                </c:pt>
                <c:pt idx="50">
                  <c:v>1.3441885267991722</c:v>
                </c:pt>
                <c:pt idx="51">
                  <c:v>1.3450378964965233</c:v>
                </c:pt>
                <c:pt idx="52">
                  <c:v>1.3460441372204626</c:v>
                </c:pt>
                <c:pt idx="53">
                  <c:v>1.3472541996902039</c:v>
                </c:pt>
                <c:pt idx="54">
                  <c:v>1.3487358507642782</c:v>
                </c:pt>
                <c:pt idx="55">
                  <c:v>1.3505906359368032</c:v>
                </c:pt>
                <c:pt idx="56">
                  <c:v>1.3529778953811933</c:v>
                </c:pt>
                <c:pt idx="57">
                  <c:v>1.3561626354104466</c:v>
                </c:pt>
                <c:pt idx="58">
                  <c:v>1.3606203250358679</c:v>
                </c:pt>
                <c:pt idx="59">
                  <c:v>1.3672968415550304</c:v>
                </c:pt>
                <c:pt idx="60">
                  <c:v>1.3783777087542142</c:v>
                </c:pt>
                <c:pt idx="61">
                  <c:v>1.4002796988646189</c:v>
                </c:pt>
                <c:pt idx="62">
                  <c:v>1.4629487230642229</c:v>
                </c:pt>
                <c:pt idx="63">
                  <c:v>2.7217551976745176</c:v>
                </c:pt>
                <c:pt idx="64">
                  <c:v>3.8713313755427756</c:v>
                </c:pt>
                <c:pt idx="65">
                  <c:v>3.9340035814622158</c:v>
                </c:pt>
                <c:pt idx="66">
                  <c:v>3.9559061607389285</c:v>
                </c:pt>
                <c:pt idx="67">
                  <c:v>3.9669872341432217</c:v>
                </c:pt>
                <c:pt idx="68">
                  <c:v>3.9736638461052851</c:v>
                </c:pt>
                <c:pt idx="69">
                  <c:v>3.9781215875760139</c:v>
                </c:pt>
                <c:pt idx="70">
                  <c:v>3.9813063588662185</c:v>
                </c:pt>
                <c:pt idx="71">
                  <c:v>3.9836936386000703</c:v>
                </c:pt>
                <c:pt idx="72">
                  <c:v>3.9855484376828825</c:v>
                </c:pt>
                <c:pt idx="73">
                  <c:v>3.9870300987068243</c:v>
                </c:pt>
                <c:pt idx="74">
                  <c:v>3.9882401685382289</c:v>
                </c:pt>
                <c:pt idx="75">
                  <c:v>3.989246414861225</c:v>
                </c:pt>
                <c:pt idx="76">
                  <c:v>3.9900957889158812</c:v>
                </c:pt>
                <c:pt idx="77">
                  <c:v>3.9908218457496951</c:v>
                </c:pt>
                <c:pt idx="78">
                  <c:v>3.9914492022837011</c:v>
                </c:pt>
                <c:pt idx="79">
                  <c:v>3.991996326480499</c:v>
                </c:pt>
                <c:pt idx="80">
                  <c:v>3.9924773435767142</c:v>
                </c:pt>
                <c:pt idx="81">
                  <c:v>3.9929032410318164</c:v>
                </c:pt>
                <c:pt idx="82">
                  <c:v>3.9932826934105017</c:v>
                </c:pt>
                <c:pt idx="83">
                  <c:v>3.9936226400565786</c:v>
                </c:pt>
                <c:pt idx="84">
                  <c:v>3.9939286978696344</c:v>
                </c:pt>
                <c:pt idx="85">
                  <c:v>3.9942054615988498</c:v>
                </c:pt>
                <c:pt idx="86">
                  <c:v>3.9944567258563533</c:v>
                </c:pt>
                <c:pt idx="87">
                  <c:v>3.9946856516631302</c:v>
                </c:pt>
                <c:pt idx="88">
                  <c:v>3.9948948930461077</c:v>
                </c:pt>
                <c:pt idx="89">
                  <c:v>3.9950866944343337</c:v>
                </c:pt>
                <c:pt idx="90">
                  <c:v>3.9952629664196948</c:v>
                </c:pt>
                <c:pt idx="91">
                  <c:v>3.9954253452876349</c:v>
                </c:pt>
                <c:pt idx="92">
                  <c:v>3.9955752402331068</c:v>
                </c:pt>
                <c:pt idx="93">
                  <c:v>3.9957138711333848</c:v>
                </c:pt>
                <c:pt idx="94">
                  <c:v>3.9958422990088631</c:v>
                </c:pt>
                <c:pt idx="95">
                  <c:v>3.9959614507703272</c:v>
                </c:pt>
                <c:pt idx="96">
                  <c:v>3.9960721394638483</c:v>
                </c:pt>
                <c:pt idx="97">
                  <c:v>3.9961750809396595</c:v>
                </c:pt>
                <c:pt idx="98">
                  <c:v>3.996270907659472</c:v>
                </c:pt>
                <c:pt idx="99">
                  <c:v>3.9963601801982773</c:v>
                </c:pt>
                <c:pt idx="100">
                  <c:v>3.9964433968762458</c:v>
                </c:pt>
                <c:pt idx="101">
                  <c:v>3.996521001864652</c:v>
                </c:pt>
                <c:pt idx="102">
                  <c:v>3.9965933920392178</c:v>
                </c:pt>
                <c:pt idx="103">
                  <c:v>3.9966609227996313</c:v>
                </c:pt>
                <c:pt idx="104">
                  <c:v>3.9967239130312704</c:v>
                </c:pt>
                <c:pt idx="105">
                  <c:v>3.9967826493513563</c:v>
                </c:pt>
                <c:pt idx="106">
                  <c:v>3.9968373897557417</c:v>
                </c:pt>
                <c:pt idx="107">
                  <c:v>3.9968883667608432</c:v>
                </c:pt>
                <c:pt idx="108">
                  <c:v>3.9969357901188034</c:v>
                </c:pt>
                <c:pt idx="109">
                  <c:v>3.996979849170013</c:v>
                </c:pt>
                <c:pt idx="110">
                  <c:v>3.997020714886439</c:v>
                </c:pt>
                <c:pt idx="111">
                  <c:v>3.997058541649785</c:v>
                </c:pt>
                <c:pt idx="112">
                  <c:v>3.9970934688019604</c:v>
                </c:pt>
                <c:pt idx="113">
                  <c:v>3.9971256219984239</c:v>
                </c:pt>
                <c:pt idx="114">
                  <c:v>3.9971551143907313</c:v>
                </c:pt>
                <c:pt idx="115">
                  <c:v>3.9971820476601216</c:v>
                </c:pt>
                <c:pt idx="116">
                  <c:v>3.9972065129206982</c:v>
                </c:pt>
                <c:pt idx="117">
                  <c:v>3.9972285915078767</c:v>
                </c:pt>
                <c:pt idx="118">
                  <c:v>3.9972483556653913</c:v>
                </c:pt>
                <c:pt idx="119">
                  <c:v>3.9972658691418883</c:v>
                </c:pt>
                <c:pt idx="120">
                  <c:v>3.9972811877067649</c:v>
                </c:pt>
                <c:pt idx="121">
                  <c:v>3.9972943595932859</c:v>
                </c:pt>
                <c:pt idx="122">
                  <c:v>3.9973054258754059</c:v>
                </c:pt>
                <c:pt idx="123">
                  <c:v>3.997314420784134</c:v>
                </c:pt>
                <c:pt idx="124">
                  <c:v>3.9973213719678933</c:v>
                </c:pt>
                <c:pt idx="125">
                  <c:v>3.9973263007007525</c:v>
                </c:pt>
                <c:pt idx="126">
                  <c:v>3.9973292220412922</c:v>
                </c:pt>
                <c:pt idx="127">
                  <c:v>3.9973301449444114</c:v>
                </c:pt>
                <c:pt idx="128">
                  <c:v>3.9973290723276738</c:v>
                </c:pt>
                <c:pt idx="129">
                  <c:v>3.9973260010930467</c:v>
                </c:pt>
                <c:pt idx="130">
                  <c:v>3.9973209221042025</c:v>
                </c:pt>
                <c:pt idx="131">
                  <c:v>3.9973138201194662</c:v>
                </c:pt>
                <c:pt idx="132">
                  <c:v>3.9973046736789959</c:v>
                </c:pt>
                <c:pt idx="133">
                  <c:v>3.9972934549449914</c:v>
                </c:pt>
                <c:pt idx="134">
                  <c:v>3.9972801294925753</c:v>
                </c:pt>
                <c:pt idx="135">
                  <c:v>3.99726465604832</c:v>
                </c:pt>
                <c:pt idx="136">
                  <c:v>3.9972469861729634</c:v>
                </c:pt>
                <c:pt idx="137">
                  <c:v>3.9972270638831917</c:v>
                </c:pt>
                <c:pt idx="138">
                  <c:v>3.9972048252075423</c:v>
                </c:pt>
                <c:pt idx="139">
                  <c:v>3.9971801976691737</c:v>
                </c:pt>
                <c:pt idx="140">
                  <c:v>3.9971530996876972</c:v>
                </c:pt>
                <c:pt idx="141">
                  <c:v>3.9971234398907156</c:v>
                </c:pt>
                <c:pt idx="142">
                  <c:v>3.9970911163235767</c:v>
                </c:pt>
                <c:pt idx="143">
                  <c:v>3.9970560155442185</c:v>
                </c:pt>
                <c:pt idx="144">
                  <c:v>3.9970180115875058</c:v>
                </c:pt>
                <c:pt idx="145">
                  <c:v>3.9969769647802007</c:v>
                </c:pt>
                <c:pt idx="146">
                  <c:v>3.996932720384816</c:v>
                </c:pt>
                <c:pt idx="147">
                  <c:v>3.9968851070463289</c:v>
                </c:pt>
                <c:pt idx="148">
                  <c:v>3.9968339350103212</c:v>
                </c:pt>
                <c:pt idx="149">
                  <c:v>3.9967789940758269</c:v>
                </c:pt>
                <c:pt idx="150">
                  <c:v>3.9967200512382366</c:v>
                </c:pt>
                <c:pt idx="151">
                  <c:v>3.9966568479690618</c:v>
                </c:pt>
                <c:pt idx="152">
                  <c:v>3.9965890970679832</c:v>
                </c:pt>
                <c:pt idx="153">
                  <c:v>3.9965164790093044</c:v>
                </c:pt>
                <c:pt idx="154">
                  <c:v>3.9964386376877279</c:v>
                </c:pt>
                <c:pt idx="155">
                  <c:v>3.9963551754474596</c:v>
                </c:pt>
                <c:pt idx="156">
                  <c:v>3.9962656472518416</c:v>
                </c:pt>
                <c:pt idx="157">
                  <c:v>3.9961695538172783</c:v>
                </c:pt>
                <c:pt idx="158">
                  <c:v>3.9960663334922044</c:v>
                </c:pt>
                <c:pt idx="159">
                  <c:v>3.9959553526074929</c:v>
                </c:pt>
                <c:pt idx="160">
                  <c:v>3.9958358939532377</c:v>
                </c:pt>
                <c:pt idx="161">
                  <c:v>3.9957071429459692</c:v>
                </c:pt>
                <c:pt idx="162">
                  <c:v>3.9955681709289794</c:v>
                </c:pt>
                <c:pt idx="163">
                  <c:v>3.9954179148901008</c:v>
                </c:pt>
                <c:pt idx="164">
                  <c:v>3.9952551526686477</c:v>
                </c:pt>
                <c:pt idx="165">
                  <c:v>3.9950784724385593</c:v>
                </c:pt>
                <c:pt idx="166">
                  <c:v>3.9948862348657972</c:v>
                </c:pt>
                <c:pt idx="167">
                  <c:v>3.99467652580541</c:v>
                </c:pt>
                <c:pt idx="168">
                  <c:v>3.9944470966609886</c:v>
                </c:pt>
                <c:pt idx="169">
                  <c:v>3.9941952884843119</c:v>
                </c:pt>
                <c:pt idx="170">
                  <c:v>3.9939179343995281</c:v>
                </c:pt>
                <c:pt idx="171">
                  <c:v>3.9936112327727105</c:v>
                </c:pt>
                <c:pt idx="172">
                  <c:v>3.9932705803588853</c:v>
                </c:pt>
                <c:pt idx="173">
                  <c:v>3.9928903498791781</c:v>
                </c:pt>
                <c:pt idx="174">
                  <c:v>3.9924635891732962</c:v>
                </c:pt>
                <c:pt idx="175">
                  <c:v>3.9919816076615016</c:v>
                </c:pt>
                <c:pt idx="176">
                  <c:v>3.9914333976048564</c:v>
                </c:pt>
                <c:pt idx="177">
                  <c:v>3.9908048077007034</c:v>
                </c:pt>
                <c:pt idx="178">
                  <c:v>3.9900773359095276</c:v>
                </c:pt>
                <c:pt idx="179">
                  <c:v>3.9892263198865696</c:v>
                </c:pt>
                <c:pt idx="180">
                  <c:v>3.9882181426599157</c:v>
                </c:pt>
                <c:pt idx="181">
                  <c:v>3.9870057663204381</c:v>
                </c:pt>
                <c:pt idx="182">
                  <c:v>3.9855212980353869</c:v>
                </c:pt>
                <c:pt idx="183">
                  <c:v>3.9836630032841374</c:v>
                </c:pt>
                <c:pt idx="184">
                  <c:v>3.9812712447184575</c:v>
                </c:pt>
                <c:pt idx="185">
                  <c:v>3.9780805204417438</c:v>
                </c:pt>
                <c:pt idx="186">
                  <c:v>3.9736144686798509</c:v>
                </c:pt>
                <c:pt idx="187">
                  <c:v>3.9669254245880849</c:v>
                </c:pt>
                <c:pt idx="188">
                  <c:v>3.9558236862105582</c:v>
                </c:pt>
                <c:pt idx="189">
                  <c:v>3.9338799087014014</c:v>
                </c:pt>
                <c:pt idx="190">
                  <c:v>3.8710848573311925</c:v>
                </c:pt>
                <c:pt idx="191">
                  <c:v>2.6853502352566254</c:v>
                </c:pt>
                <c:pt idx="192">
                  <c:v>1.4631992001801792</c:v>
                </c:pt>
                <c:pt idx="193">
                  <c:v>1.4004043609917798</c:v>
                </c:pt>
                <c:pt idx="194">
                  <c:v>1.3784606227744869</c:v>
                </c:pt>
                <c:pt idx="195">
                  <c:v>1.3673588981485458</c:v>
                </c:pt>
                <c:pt idx="196">
                  <c:v>1.3606698604212739</c:v>
                </c:pt>
                <c:pt idx="197">
                  <c:v>1.3562038121159796</c:v>
                </c:pt>
                <c:pt idx="198">
                  <c:v>1.3530130899228874</c:v>
                </c:pt>
                <c:pt idx="199">
                  <c:v>1.3506213327089205</c:v>
                </c:pt>
                <c:pt idx="200">
                  <c:v>1.3487630388837335</c:v>
                </c:pt>
                <c:pt idx="201">
                  <c:v>1.3472785712604063</c:v>
                </c:pt>
                <c:pt idx="202">
                  <c:v>1.3460661954098569</c:v>
                </c:pt>
                <c:pt idx="203">
                  <c:v>1.3450580185543539</c:v>
                </c:pt>
                <c:pt idx="204">
                  <c:v>1.3442070028195314</c:v>
                </c:pt>
                <c:pt idx="205">
                  <c:v>1.343479531256236</c:v>
                </c:pt>
                <c:pt idx="206">
                  <c:v>1.3428509415351935</c:v>
                </c:pt>
                <c:pt idx="207">
                  <c:v>1.3423027316276754</c:v>
                </c:pt>
                <c:pt idx="208">
                  <c:v>1.3418207502386841</c:v>
                </c:pt>
                <c:pt idx="209">
                  <c:v>1.3413939896349698</c:v>
                </c:pt>
                <c:pt idx="210">
                  <c:v>1.3410137592409204</c:v>
                </c:pt>
                <c:pt idx="211">
                  <c:v>1.3406731068994189</c:v>
                </c:pt>
                <c:pt idx="212">
                  <c:v>1.3403664053340456</c:v>
                </c:pt>
                <c:pt idx="213">
                  <c:v>1.3400890513016832</c:v>
                </c:pt>
                <c:pt idx="214">
                  <c:v>1.3398372431699006</c:v>
                </c:pt>
                <c:pt idx="215">
                  <c:v>1.339607814064053</c:v>
                </c:pt>
                <c:pt idx="216">
                  <c:v>1.3393981050368118</c:v>
                </c:pt>
                <c:pt idx="217">
                  <c:v>1.3392058674925904</c:v>
                </c:pt>
                <c:pt idx="218">
                  <c:v>1.3390291872870141</c:v>
                </c:pt>
                <c:pt idx="219">
                  <c:v>1.3388664250865769</c:v>
                </c:pt>
                <c:pt idx="220">
                  <c:v>1.3387161690656144</c:v>
                </c:pt>
                <c:pt idx="221">
                  <c:v>1.338577197063892</c:v>
                </c:pt>
                <c:pt idx="222">
                  <c:v>1.3384484460694384</c:v>
                </c:pt>
                <c:pt idx="223">
                  <c:v>1.3383289874258231</c:v>
                </c:pt>
                <c:pt idx="224">
                  <c:v>1.3382180065497782</c:v>
                </c:pt>
                <c:pt idx="225">
                  <c:v>1.3381147862316183</c:v>
                </c:pt>
                <c:pt idx="226">
                  <c:v>1.3380186928022939</c:v>
                </c:pt>
                <c:pt idx="227">
                  <c:v>1.3379291646104281</c:v>
                </c:pt>
                <c:pt idx="228">
                  <c:v>1.3378457023724848</c:v>
                </c:pt>
                <c:pt idx="229">
                  <c:v>1.3377678610519206</c:v>
                </c:pt>
                <c:pt idx="230">
                  <c:v>1.3376952429930207</c:v>
                </c:pt>
                <c:pt idx="231">
                  <c:v>1.3376274920905389</c:v>
                </c:pt>
                <c:pt idx="232">
                  <c:v>1.3375642888188508</c:v>
                </c:pt>
                <c:pt idx="233">
                  <c:v>1.3375053459776551</c:v>
                </c:pt>
                <c:pt idx="234">
                  <c:v>1.3374504050384906</c:v>
                </c:pt>
                <c:pt idx="235">
                  <c:v>1.3373992329968176</c:v>
                </c:pt>
                <c:pt idx="236">
                  <c:v>1.3373516196516642</c:v>
                </c:pt>
                <c:pt idx="237">
                  <c:v>1.3373073752486466</c:v>
                </c:pt>
                <c:pt idx="238">
                  <c:v>1.3372663284326778</c:v>
                </c:pt>
                <c:pt idx="239">
                  <c:v>1.3372283244663719</c:v>
                </c:pt>
                <c:pt idx="240">
                  <c:v>1.3371932236764756</c:v>
                </c:pt>
                <c:pt idx="241">
                  <c:v>1.3371609000977811</c:v>
                </c:pt>
                <c:pt idx="242">
                  <c:v>1.3371312402882547</c:v>
                </c:pt>
                <c:pt idx="243">
                  <c:v>1.3371041422932319</c:v>
                </c:pt>
                <c:pt idx="244">
                  <c:v>1.3370795147402905</c:v>
                </c:pt>
                <c:pt idx="245">
                  <c:v>1.3370572760490413</c:v>
                </c:pt>
                <c:pt idx="246">
                  <c:v>1.3370373537425824</c:v>
                </c:pt>
                <c:pt idx="247">
                  <c:v>1.3370196838494148</c:v>
                </c:pt>
                <c:pt idx="248">
                  <c:v>1.3370042103862294</c:v>
                </c:pt>
                <c:pt idx="249">
                  <c:v>1.336990884913658</c:v>
                </c:pt>
                <c:pt idx="250">
                  <c:v>1.3369796661582922</c:v>
                </c:pt>
                <c:pt idx="251">
                  <c:v>1.3369705196951456</c:v>
                </c:pt>
                <c:pt idx="252">
                  <c:v>1.3369634176863945</c:v>
                </c:pt>
                <c:pt idx="253">
                  <c:v>1.3369583386721284</c:v>
                </c:pt>
                <c:pt idx="254">
                  <c:v>1.3369552674105931</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1.1971403909200025E-2</c:v>
                </c:pt>
                <c:pt idx="2">
                  <c:v>4.9496484268317147E-2</c:v>
                </c:pt>
                <c:pt idx="3">
                  <c:v>0.11788092908566578</c:v>
                </c:pt>
                <c:pt idx="4">
                  <c:v>0.22772040055862613</c:v>
                </c:pt>
                <c:pt idx="5">
                  <c:v>0.39804990952091635</c:v>
                </c:pt>
                <c:pt idx="6">
                  <c:v>0.66052257072456178</c:v>
                </c:pt>
                <c:pt idx="7">
                  <c:v>1.0544243913733036</c:v>
                </c:pt>
                <c:pt idx="8">
                  <c:v>1.5589885756848003</c:v>
                </c:pt>
                <c:pt idx="9">
                  <c:v>1.9359246232200078</c:v>
                </c:pt>
                <c:pt idx="10">
                  <c:v>1.9653653462412544</c:v>
                </c:pt>
                <c:pt idx="11">
                  <c:v>1.8107871225554526</c:v>
                </c:pt>
                <c:pt idx="12">
                  <c:v>1.6434207652758552</c:v>
                </c:pt>
                <c:pt idx="13">
                  <c:v>1.5080084074893594</c:v>
                </c:pt>
                <c:pt idx="14">
                  <c:v>1.4043193615727689</c:v>
                </c:pt>
                <c:pt idx="15">
                  <c:v>1.3247604159912822</c:v>
                </c:pt>
                <c:pt idx="16">
                  <c:v>1.2626387805993007</c:v>
                </c:pt>
                <c:pt idx="17">
                  <c:v>1.2131079903846729</c:v>
                </c:pt>
                <c:pt idx="18">
                  <c:v>1.1727948995988449</c:v>
                </c:pt>
                <c:pt idx="19">
                  <c:v>1.139349366629147</c:v>
                </c:pt>
                <c:pt idx="20">
                  <c:v>1.1111111111111107</c:v>
                </c:pt>
                <c:pt idx="21">
                  <c:v>1.0868863326956608</c:v>
                </c:pt>
                <c:pt idx="22">
                  <c:v>1.0658010214120057</c:v>
                </c:pt>
                <c:pt idx="23">
                  <c:v>1.0472042276407176</c:v>
                </c:pt>
                <c:pt idx="24">
                  <c:v>1.030603414594345</c:v>
                </c:pt>
                <c:pt idx="25">
                  <c:v>1.0156205244360168</c:v>
                </c:pt>
                <c:pt idx="26">
                  <c:v>1.0019615947137783</c:v>
                </c:pt>
                <c:pt idx="27">
                  <c:v>0.98939538264889393</c:v>
                </c:pt>
                <c:pt idx="28">
                  <c:v>0.97773807939530188</c:v>
                </c:pt>
                <c:pt idx="29">
                  <c:v>0.96684221070501042</c:v>
                </c:pt>
                <c:pt idx="30">
                  <c:v>0.95658846181097879</c:v>
                </c:pt>
                <c:pt idx="31">
                  <c:v>0.94687957600439898</c:v>
                </c:pt>
                <c:pt idx="32">
                  <c:v>0.9376357447827478</c:v>
                </c:pt>
                <c:pt idx="33">
                  <c:v>0.92879108519110465</c:v>
                </c:pt>
                <c:pt idx="34">
                  <c:v>0.92029091948873099</c:v>
                </c:pt>
                <c:pt idx="35">
                  <c:v>0.91208965380089679</c:v>
                </c:pt>
                <c:pt idx="36">
                  <c:v>0.90414910880496691</c:v>
                </c:pt>
                <c:pt idx="37">
                  <c:v>0.89643719501255736</c:v>
                </c:pt>
                <c:pt idx="38">
                  <c:v>0.88892685323893716</c:v>
                </c:pt>
                <c:pt idx="39">
                  <c:v>0.88159520096534938</c:v>
                </c:pt>
                <c:pt idx="40">
                  <c:v>0.874422839892529</c:v>
                </c:pt>
                <c:pt idx="41">
                  <c:v>0.86739329067938165</c:v>
                </c:pt>
                <c:pt idx="42">
                  <c:v>0.86049252877627436</c:v>
                </c:pt>
                <c:pt idx="43">
                  <c:v>0.85370860117401481</c:v>
                </c:pt>
                <c:pt idx="44">
                  <c:v>0.84703130834278306</c:v>
                </c:pt>
                <c:pt idx="45">
                  <c:v>0.84045193901726134</c:v>
                </c:pt>
                <c:pt idx="46">
                  <c:v>0.83396304807252508</c:v>
                </c:pt>
                <c:pt idx="47">
                  <c:v>0.82755826973069779</c:v>
                </c:pt>
                <c:pt idx="48">
                  <c:v>0.82123215988747111</c:v>
                </c:pt>
                <c:pt idx="49">
                  <c:v>0.81498006255813715</c:v>
                </c:pt>
                <c:pt idx="50">
                  <c:v>0.80879799639476913</c:v>
                </c:pt>
                <c:pt idx="51">
                  <c:v>0.80268255797933141</c:v>
                </c:pt>
                <c:pt idx="52">
                  <c:v>0.79663083919679156</c:v>
                </c:pt>
                <c:pt idx="53">
                  <c:v>0.79064035647179054</c:v>
                </c:pt>
                <c:pt idx="54">
                  <c:v>0.78470899003809758</c:v>
                </c:pt>
                <c:pt idx="55">
                  <c:v>0.77883493172186591</c:v>
                </c:pt>
                <c:pt idx="56">
                  <c:v>0.77301663997298642</c:v>
                </c:pt>
                <c:pt idx="57">
                  <c:v>0.76725280108558025</c:v>
                </c:pt>
                <c:pt idx="58">
                  <c:v>0.76154229571816989</c:v>
                </c:pt>
                <c:pt idx="59">
                  <c:v>0.75588416996365904</c:v>
                </c:pt>
                <c:pt idx="60">
                  <c:v>0.75027761033468121</c:v>
                </c:pt>
                <c:pt idx="61">
                  <c:v>0.74472192212573662</c:v>
                </c:pt>
                <c:pt idx="62">
                  <c:v>0.73921651069342409</c:v>
                </c:pt>
                <c:pt idx="63">
                  <c:v>0.73376086526295259</c:v>
                </c:pt>
                <c:pt idx="64">
                  <c:v>0.72835454492524765</c:v>
                </c:pt>
                <c:pt idx="65">
                  <c:v>0.72299716653631285</c:v>
                </c:pt>
                <c:pt idx="66">
                  <c:v>0.71768839427050868</c:v>
                </c:pt>
                <c:pt idx="67">
                  <c:v>0.71242793061338117</c:v>
                </c:pt>
                <c:pt idx="68">
                  <c:v>0.70721550860855587</c:v>
                </c:pt>
                <c:pt idx="69">
                  <c:v>0.70205088519789816</c:v>
                </c:pt>
                <c:pt idx="70">
                  <c:v>0.69693383551524846</c:v>
                </c:pt>
                <c:pt idx="71">
                  <c:v>0.69186414801217577</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1.2929577464788733</c:v>
                </c:pt>
                <c:pt idx="1">
                  <c:v>1.2929577464788733</c:v>
                </c:pt>
                <c:pt idx="2">
                  <c:v>1.2929577464788733</c:v>
                </c:pt>
                <c:pt idx="3">
                  <c:v>1.2929577464788733</c:v>
                </c:pt>
                <c:pt idx="4">
                  <c:v>1.2929577464788733</c:v>
                </c:pt>
                <c:pt idx="5">
                  <c:v>1.2929577464788733</c:v>
                </c:pt>
                <c:pt idx="6">
                  <c:v>1.2929577464788733</c:v>
                </c:pt>
                <c:pt idx="7">
                  <c:v>1.2929577464788733</c:v>
                </c:pt>
                <c:pt idx="8">
                  <c:v>1.2929577464788733</c:v>
                </c:pt>
                <c:pt idx="11">
                  <c:v>1.2929577464788733</c:v>
                </c:pt>
                <c:pt idx="12">
                  <c:v>1.2929577464788733</c:v>
                </c:pt>
                <c:pt idx="15">
                  <c:v>1.2929577464788733</c:v>
                </c:pt>
                <c:pt idx="16">
                  <c:v>1.2929577464788733</c:v>
                </c:pt>
                <c:pt idx="17">
                  <c:v>1.2929577464788733</c:v>
                </c:pt>
                <c:pt idx="18">
                  <c:v>1.2929577464788733</c:v>
                </c:pt>
                <c:pt idx="19">
                  <c:v>1.2929577464788733</c:v>
                </c:pt>
                <c:pt idx="20">
                  <c:v>1.2929577464788733</c:v>
                </c:pt>
                <c:pt idx="21">
                  <c:v>1.2929577464788733</c:v>
                </c:pt>
                <c:pt idx="22">
                  <c:v>1.2929577464788733</c:v>
                </c:pt>
                <c:pt idx="23">
                  <c:v>1.2929577464788733</c:v>
                </c:pt>
                <c:pt idx="24">
                  <c:v>1.2929577464788733</c:v>
                </c:pt>
                <c:pt idx="25">
                  <c:v>1.2929577464788733</c:v>
                </c:pt>
                <c:pt idx="26">
                  <c:v>1.2929577464788733</c:v>
                </c:pt>
                <c:pt idx="27">
                  <c:v>1.2929577464788733</c:v>
                </c:pt>
                <c:pt idx="28">
                  <c:v>1.2929577464788733</c:v>
                </c:pt>
                <c:pt idx="29">
                  <c:v>1.2929577464788733</c:v>
                </c:pt>
                <c:pt idx="30">
                  <c:v>1.2929577464788733</c:v>
                </c:pt>
                <c:pt idx="31">
                  <c:v>1.2929577464788733</c:v>
                </c:pt>
                <c:pt idx="32">
                  <c:v>1.2929577464788733</c:v>
                </c:pt>
                <c:pt idx="33">
                  <c:v>1.2929577464788733</c:v>
                </c:pt>
                <c:pt idx="34">
                  <c:v>1.2929577464788733</c:v>
                </c:pt>
                <c:pt idx="35">
                  <c:v>1.2929577464788733</c:v>
                </c:pt>
                <c:pt idx="36">
                  <c:v>1.2929577464788733</c:v>
                </c:pt>
                <c:pt idx="37">
                  <c:v>1.2929577464788733</c:v>
                </c:pt>
                <c:pt idx="38">
                  <c:v>1.2929577464788733</c:v>
                </c:pt>
                <c:pt idx="39">
                  <c:v>1.2929577464788733</c:v>
                </c:pt>
                <c:pt idx="40">
                  <c:v>1.2929577464788733</c:v>
                </c:pt>
                <c:pt idx="41">
                  <c:v>1.2929577464788733</c:v>
                </c:pt>
                <c:pt idx="42">
                  <c:v>1.2929577464788733</c:v>
                </c:pt>
                <c:pt idx="43">
                  <c:v>1.2929577464788733</c:v>
                </c:pt>
                <c:pt idx="44">
                  <c:v>1.2929577464788733</c:v>
                </c:pt>
                <c:pt idx="45">
                  <c:v>1.2929577464788733</c:v>
                </c:pt>
                <c:pt idx="46">
                  <c:v>1.2929577464788733</c:v>
                </c:pt>
                <c:pt idx="47">
                  <c:v>1.2929577464788733</c:v>
                </c:pt>
                <c:pt idx="48">
                  <c:v>1.2929577464788733</c:v>
                </c:pt>
                <c:pt idx="49">
                  <c:v>1.2929577464788733</c:v>
                </c:pt>
                <c:pt idx="50">
                  <c:v>1.2929577464788733</c:v>
                </c:pt>
                <c:pt idx="51">
                  <c:v>1.2929577464788733</c:v>
                </c:pt>
                <c:pt idx="52">
                  <c:v>1.2929577464788733</c:v>
                </c:pt>
                <c:pt idx="53">
                  <c:v>1.2929577464788733</c:v>
                </c:pt>
                <c:pt idx="54">
                  <c:v>1.2929577464788733</c:v>
                </c:pt>
                <c:pt idx="55">
                  <c:v>1.2929577464788733</c:v>
                </c:pt>
                <c:pt idx="56">
                  <c:v>1.2929577464788733</c:v>
                </c:pt>
                <c:pt idx="57">
                  <c:v>1.2929577464788733</c:v>
                </c:pt>
                <c:pt idx="58">
                  <c:v>1.2929577464788733</c:v>
                </c:pt>
                <c:pt idx="59">
                  <c:v>1.2929577464788733</c:v>
                </c:pt>
                <c:pt idx="60">
                  <c:v>1.2929577464788733</c:v>
                </c:pt>
                <c:pt idx="61">
                  <c:v>1.2929577464788733</c:v>
                </c:pt>
                <c:pt idx="62">
                  <c:v>1.2929577464788733</c:v>
                </c:pt>
                <c:pt idx="63">
                  <c:v>1.2929577464788733</c:v>
                </c:pt>
                <c:pt idx="64">
                  <c:v>1.2929577464788733</c:v>
                </c:pt>
                <c:pt idx="65">
                  <c:v>1.2929577464788733</c:v>
                </c:pt>
                <c:pt idx="66">
                  <c:v>1.2929577464788733</c:v>
                </c:pt>
                <c:pt idx="67">
                  <c:v>1.2929577464788733</c:v>
                </c:pt>
                <c:pt idx="68">
                  <c:v>1.2929577464788733</c:v>
                </c:pt>
                <c:pt idx="69">
                  <c:v>1.2929577464788733</c:v>
                </c:pt>
                <c:pt idx="70">
                  <c:v>1.2929577464788733</c:v>
                </c:pt>
                <c:pt idx="71">
                  <c:v>1.2929577464788733</c:v>
                </c:pt>
                <c:pt idx="72">
                  <c:v>1.2929577464788733</c:v>
                </c:pt>
                <c:pt idx="73">
                  <c:v>1.2929577464788733</c:v>
                </c:pt>
                <c:pt idx="74">
                  <c:v>1.2929577464788733</c:v>
                </c:pt>
                <c:pt idx="75">
                  <c:v>1.2929577464788733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0.9536842105263158</c:v>
                </c:pt>
                <c:pt idx="1">
                  <c:v>0.9536842105263158</c:v>
                </c:pt>
                <c:pt idx="2">
                  <c:v>0.9536842105263158</c:v>
                </c:pt>
                <c:pt idx="3">
                  <c:v>0.9536842105263158</c:v>
                </c:pt>
                <c:pt idx="4">
                  <c:v>0.9536842105263158</c:v>
                </c:pt>
                <c:pt idx="5">
                  <c:v>0.9536842105263158</c:v>
                </c:pt>
                <c:pt idx="6">
                  <c:v>0.9536842105263158</c:v>
                </c:pt>
                <c:pt idx="7">
                  <c:v>0.9536842105263158</c:v>
                </c:pt>
                <c:pt idx="8">
                  <c:v>0.9536842105263158</c:v>
                </c:pt>
                <c:pt idx="11">
                  <c:v>0.9536842105263158</c:v>
                </c:pt>
                <c:pt idx="12">
                  <c:v>0.9536842105263158</c:v>
                </c:pt>
                <c:pt idx="15">
                  <c:v>0.9536842105263158</c:v>
                </c:pt>
                <c:pt idx="16">
                  <c:v>0.9536842105263158</c:v>
                </c:pt>
                <c:pt idx="17">
                  <c:v>0.9536842105263158</c:v>
                </c:pt>
                <c:pt idx="18">
                  <c:v>0.9536842105263158</c:v>
                </c:pt>
                <c:pt idx="19">
                  <c:v>0.9536842105263158</c:v>
                </c:pt>
                <c:pt idx="20">
                  <c:v>0.9536842105263158</c:v>
                </c:pt>
                <c:pt idx="21">
                  <c:v>0.9536842105263158</c:v>
                </c:pt>
                <c:pt idx="22">
                  <c:v>0.9536842105263158</c:v>
                </c:pt>
                <c:pt idx="23">
                  <c:v>0.9536842105263158</c:v>
                </c:pt>
                <c:pt idx="24">
                  <c:v>0.9536842105263158</c:v>
                </c:pt>
                <c:pt idx="25">
                  <c:v>0.9536842105263158</c:v>
                </c:pt>
                <c:pt idx="26">
                  <c:v>0.9536842105263158</c:v>
                </c:pt>
                <c:pt idx="27">
                  <c:v>0.9536842105263158</c:v>
                </c:pt>
                <c:pt idx="28">
                  <c:v>0.9536842105263158</c:v>
                </c:pt>
                <c:pt idx="29">
                  <c:v>0.9536842105263158</c:v>
                </c:pt>
                <c:pt idx="30">
                  <c:v>0.9536842105263158</c:v>
                </c:pt>
                <c:pt idx="31">
                  <c:v>0.9536842105263158</c:v>
                </c:pt>
                <c:pt idx="32">
                  <c:v>0.9536842105263158</c:v>
                </c:pt>
                <c:pt idx="33">
                  <c:v>0.9536842105263158</c:v>
                </c:pt>
                <c:pt idx="34">
                  <c:v>0.9536842105263158</c:v>
                </c:pt>
                <c:pt idx="35">
                  <c:v>0.9536842105263158</c:v>
                </c:pt>
                <c:pt idx="36">
                  <c:v>0.9536842105263158</c:v>
                </c:pt>
                <c:pt idx="37">
                  <c:v>0.9536842105263158</c:v>
                </c:pt>
                <c:pt idx="38">
                  <c:v>0.9536842105263158</c:v>
                </c:pt>
                <c:pt idx="39">
                  <c:v>0.9536842105263158</c:v>
                </c:pt>
                <c:pt idx="40">
                  <c:v>0.9536842105263158</c:v>
                </c:pt>
                <c:pt idx="41">
                  <c:v>0.9536842105263158</c:v>
                </c:pt>
                <c:pt idx="42">
                  <c:v>0.9536842105263158</c:v>
                </c:pt>
                <c:pt idx="43">
                  <c:v>0.9536842105263158</c:v>
                </c:pt>
                <c:pt idx="44">
                  <c:v>0.9536842105263158</c:v>
                </c:pt>
                <c:pt idx="45">
                  <c:v>0.9536842105263158</c:v>
                </c:pt>
                <c:pt idx="46">
                  <c:v>0.9536842105263158</c:v>
                </c:pt>
                <c:pt idx="47">
                  <c:v>0.9536842105263158</c:v>
                </c:pt>
                <c:pt idx="48">
                  <c:v>0.9536842105263158</c:v>
                </c:pt>
                <c:pt idx="49">
                  <c:v>0.9536842105263158</c:v>
                </c:pt>
                <c:pt idx="50">
                  <c:v>0.9536842105263158</c:v>
                </c:pt>
                <c:pt idx="51">
                  <c:v>0.9536842105263158</c:v>
                </c:pt>
                <c:pt idx="52">
                  <c:v>0.9536842105263158</c:v>
                </c:pt>
                <c:pt idx="53">
                  <c:v>0.9536842105263158</c:v>
                </c:pt>
                <c:pt idx="54">
                  <c:v>0.9536842105263158</c:v>
                </c:pt>
                <c:pt idx="55">
                  <c:v>0.9536842105263158</c:v>
                </c:pt>
                <c:pt idx="56">
                  <c:v>0.9536842105263158</c:v>
                </c:pt>
                <c:pt idx="57">
                  <c:v>0.9536842105263158</c:v>
                </c:pt>
                <c:pt idx="58">
                  <c:v>0.9536842105263158</c:v>
                </c:pt>
                <c:pt idx="59">
                  <c:v>0.9536842105263158</c:v>
                </c:pt>
                <c:pt idx="60">
                  <c:v>0.9536842105263158</c:v>
                </c:pt>
                <c:pt idx="61">
                  <c:v>0.9536842105263158</c:v>
                </c:pt>
                <c:pt idx="62">
                  <c:v>0.9536842105263158</c:v>
                </c:pt>
                <c:pt idx="63">
                  <c:v>0.9536842105263158</c:v>
                </c:pt>
                <c:pt idx="64">
                  <c:v>0.9536842105263158</c:v>
                </c:pt>
                <c:pt idx="65">
                  <c:v>0.9536842105263158</c:v>
                </c:pt>
                <c:pt idx="66">
                  <c:v>0.9536842105263158</c:v>
                </c:pt>
                <c:pt idx="67">
                  <c:v>0.9536842105263158</c:v>
                </c:pt>
                <c:pt idx="68">
                  <c:v>0.9536842105263158</c:v>
                </c:pt>
                <c:pt idx="69">
                  <c:v>0.9536842105263158</c:v>
                </c:pt>
                <c:pt idx="70">
                  <c:v>0.9536842105263158</c:v>
                </c:pt>
                <c:pt idx="71">
                  <c:v>0.9536842105263158</c:v>
                </c:pt>
                <c:pt idx="72">
                  <c:v>0.9536842105263158</c:v>
                </c:pt>
                <c:pt idx="73">
                  <c:v>0.9536842105263158</c:v>
                </c:pt>
                <c:pt idx="74">
                  <c:v>0.9536842105263158</c:v>
                </c:pt>
                <c:pt idx="75">
                  <c:v>0.9536842105263158</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75.7738346440442</c:v>
                </c:pt>
                <c:pt idx="1">
                  <c:v>75.442053299418959</c:v>
                </c:pt>
                <c:pt idx="2">
                  <c:v>75.656075068564121</c:v>
                </c:pt>
                <c:pt idx="3">
                  <c:v>75.515032682185549</c:v>
                </c:pt>
                <c:pt idx="4">
                  <c:v>75.607402042619924</c:v>
                </c:pt>
                <c:pt idx="5">
                  <c:v>75.52117041006673</c:v>
                </c:pt>
                <c:pt idx="6">
                  <c:v>75.548349088452412</c:v>
                </c:pt>
                <c:pt idx="7">
                  <c:v>75.509438882308515</c:v>
                </c:pt>
                <c:pt idx="8">
                  <c:v>75.513421577718319</c:v>
                </c:pt>
                <c:pt idx="9">
                  <c:v>75.52226556890615</c:v>
                </c:pt>
                <c:pt idx="10">
                  <c:v>75.516551837273738</c:v>
                </c:pt>
                <c:pt idx="11">
                  <c:v>75.545550917874351</c:v>
                </c:pt>
                <c:pt idx="12">
                  <c:v>75.518667796159988</c:v>
                </c:pt>
                <c:pt idx="13">
                  <c:v>75.536785000712456</c:v>
                </c:pt>
                <c:pt idx="14">
                  <c:v>75.49211227956998</c:v>
                </c:pt>
                <c:pt idx="15">
                  <c:v>75.499270214697631</c:v>
                </c:pt>
                <c:pt idx="16">
                  <c:v>75.466323389130082</c:v>
                </c:pt>
                <c:pt idx="17">
                  <c:v>75.478149265719665</c:v>
                </c:pt>
                <c:pt idx="18">
                  <c:v>75.475764291109215</c:v>
                </c:pt>
                <c:pt idx="19">
                  <c:v>75.485461026897312</c:v>
                </c:pt>
                <c:pt idx="20">
                  <c:v>75.498845540495665</c:v>
                </c:pt>
                <c:pt idx="21">
                  <c:v>75.482043347073969</c:v>
                </c:pt>
                <c:pt idx="22">
                  <c:v>75.492267696781383</c:v>
                </c:pt>
                <c:pt idx="23">
                  <c:v>75.44689535292791</c:v>
                </c:pt>
                <c:pt idx="24">
                  <c:v>75.462490992679747</c:v>
                </c:pt>
                <c:pt idx="25">
                  <c:v>75.415298692142471</c:v>
                </c:pt>
                <c:pt idx="26">
                  <c:v>75.452693758070382</c:v>
                </c:pt>
                <c:pt idx="27">
                  <c:v>75.420336539129039</c:v>
                </c:pt>
                <c:pt idx="28">
                  <c:v>75.46774450565907</c:v>
                </c:pt>
                <c:pt idx="29">
                  <c:v>75.437390901573636</c:v>
                </c:pt>
                <c:pt idx="30">
                  <c:v>75.465386275544915</c:v>
                </c:pt>
                <c:pt idx="31">
                  <c:v>75.42624078589958</c:v>
                </c:pt>
                <c:pt idx="32">
                  <c:v>75.42870324135059</c:v>
                </c:pt>
                <c:pt idx="33">
                  <c:v>75.398962654376462</c:v>
                </c:pt>
                <c:pt idx="34">
                  <c:v>75.396091924350927</c:v>
                </c:pt>
                <c:pt idx="35">
                  <c:v>75.397929907448116</c:v>
                </c:pt>
                <c:pt idx="36">
                  <c:v>75.397365017195469</c:v>
                </c:pt>
                <c:pt idx="37">
                  <c:v>75.421723486804879</c:v>
                </c:pt>
                <c:pt idx="38">
                  <c:v>75.40473031499549</c:v>
                </c:pt>
                <c:pt idx="39">
                  <c:v>75.425706038140476</c:v>
                </c:pt>
                <c:pt idx="40">
                  <c:v>75.381979924419923</c:v>
                </c:pt>
                <c:pt idx="41">
                  <c:v>75.396590674970341</c:v>
                </c:pt>
                <c:pt idx="42">
                  <c:v>75.347656139627745</c:v>
                </c:pt>
                <c:pt idx="43">
                  <c:v>75.374004630500963</c:v>
                </c:pt>
                <c:pt idx="44">
                  <c:v>75.344185354707676</c:v>
                </c:pt>
                <c:pt idx="45">
                  <c:v>75.382407646154064</c:v>
                </c:pt>
                <c:pt idx="46">
                  <c:v>75.365547933497652</c:v>
                </c:pt>
                <c:pt idx="47">
                  <c:v>75.389590232456825</c:v>
                </c:pt>
                <c:pt idx="48">
                  <c:v>75.366929600866868</c:v>
                </c:pt>
                <c:pt idx="49">
                  <c:v>75.362497776794854</c:v>
                </c:pt>
                <c:pt idx="50">
                  <c:v>75.340000670495769</c:v>
                </c:pt>
                <c:pt idx="51">
                  <c:v>75.324934254263709</c:v>
                </c:pt>
                <c:pt idx="52">
                  <c:v>75.325543169869746</c:v>
                </c:pt>
                <c:pt idx="53">
                  <c:v>75.318422077536255</c:v>
                </c:pt>
                <c:pt idx="54">
                  <c:v>75.342071983550085</c:v>
                </c:pt>
                <c:pt idx="55">
                  <c:v>75.332730826931879</c:v>
                </c:pt>
                <c:pt idx="56">
                  <c:v>75.352342161723541</c:v>
                </c:pt>
                <c:pt idx="57">
                  <c:v>75.324346563054561</c:v>
                </c:pt>
                <c:pt idx="58">
                  <c:v>75.324487898831165</c:v>
                </c:pt>
                <c:pt idx="59">
                  <c:v>75.29107105799369</c:v>
                </c:pt>
                <c:pt idx="60">
                  <c:v>75.280216574816805</c:v>
                </c:pt>
                <c:pt idx="61">
                  <c:v>75.275044968529443</c:v>
                </c:pt>
                <c:pt idx="62">
                  <c:v>75.199716857060707</c:v>
                </c:pt>
                <c:pt idx="63">
                  <c:v>74.588989170304203</c:v>
                </c:pt>
                <c:pt idx="64">
                  <c:v>74.3187584994443</c:v>
                </c:pt>
                <c:pt idx="65">
                  <c:v>74.359887647305854</c:v>
                </c:pt>
                <c:pt idx="66">
                  <c:v>74.319765927302058</c:v>
                </c:pt>
                <c:pt idx="67">
                  <c:v>74.317296675672281</c:v>
                </c:pt>
                <c:pt idx="68">
                  <c:v>74.279758592993375</c:v>
                </c:pt>
                <c:pt idx="69">
                  <c:v>74.287759286011152</c:v>
                </c:pt>
                <c:pt idx="70">
                  <c:v>74.262429655891808</c:v>
                </c:pt>
                <c:pt idx="71">
                  <c:v>74.29445165628421</c:v>
                </c:pt>
                <c:pt idx="72">
                  <c:v>74.278097837120626</c:v>
                </c:pt>
                <c:pt idx="73">
                  <c:v>74.314059235122215</c:v>
                </c:pt>
                <c:pt idx="74">
                  <c:v>74.285540317718898</c:v>
                </c:pt>
                <c:pt idx="75">
                  <c:v>74.304468640884338</c:v>
                </c:pt>
                <c:pt idx="76">
                  <c:v>74.262951771632814</c:v>
                </c:pt>
                <c:pt idx="77">
                  <c:v>74.274354305905092</c:v>
                </c:pt>
                <c:pt idx="78">
                  <c:v>74.244744244441421</c:v>
                </c:pt>
                <c:pt idx="79">
                  <c:v>74.267856374960388</c:v>
                </c:pt>
                <c:pt idx="80">
                  <c:v>74.262124732047042</c:v>
                </c:pt>
                <c:pt idx="81">
                  <c:v>74.289374842377981</c:v>
                </c:pt>
                <c:pt idx="82">
                  <c:v>74.288988907269271</c:v>
                </c:pt>
                <c:pt idx="83">
                  <c:v>74.296464504241712</c:v>
                </c:pt>
                <c:pt idx="84">
                  <c:v>74.285576111976823</c:v>
                </c:pt>
                <c:pt idx="85">
                  <c:v>74.272756673676483</c:v>
                </c:pt>
                <c:pt idx="86">
                  <c:v>74.265492558563409</c:v>
                </c:pt>
                <c:pt idx="87">
                  <c:v>74.256329805683109</c:v>
                </c:pt>
                <c:pt idx="88">
                  <c:v>74.271806700237633</c:v>
                </c:pt>
                <c:pt idx="89">
                  <c:v>74.275031208150622</c:v>
                </c:pt>
                <c:pt idx="90">
                  <c:v>74.303054496951248</c:v>
                </c:pt>
                <c:pt idx="91">
                  <c:v>74.299093320526168</c:v>
                </c:pt>
                <c:pt idx="92">
                  <c:v>74.315431440693558</c:v>
                </c:pt>
                <c:pt idx="93">
                  <c:v>74.291917727576731</c:v>
                </c:pt>
                <c:pt idx="94">
                  <c:v>74.297397461269313</c:v>
                </c:pt>
                <c:pt idx="95">
                  <c:v>74.272403964181919</c:v>
                </c:pt>
                <c:pt idx="96">
                  <c:v>74.28932422234756</c:v>
                </c:pt>
                <c:pt idx="97">
                  <c:v>74.282512437720229</c:v>
                </c:pt>
                <c:pt idx="98">
                  <c:v>74.314597703061992</c:v>
                </c:pt>
                <c:pt idx="99">
                  <c:v>74.315468541077635</c:v>
                </c:pt>
                <c:pt idx="100">
                  <c:v>74.339706406461247</c:v>
                </c:pt>
                <c:pt idx="101">
                  <c:v>74.327163798871098</c:v>
                </c:pt>
                <c:pt idx="102">
                  <c:v>74.331404427116837</c:v>
                </c:pt>
                <c:pt idx="103">
                  <c:v>74.31130408358959</c:v>
                </c:pt>
                <c:pt idx="104">
                  <c:v>74.313404753901239</c:v>
                </c:pt>
                <c:pt idx="105">
                  <c:v>74.310041081082929</c:v>
                </c:pt>
                <c:pt idx="106">
                  <c:v>74.325884066751129</c:v>
                </c:pt>
                <c:pt idx="107">
                  <c:v>74.341904224006129</c:v>
                </c:pt>
                <c:pt idx="108">
                  <c:v>74.35694949644602</c:v>
                </c:pt>
                <c:pt idx="109">
                  <c:v>74.369974463207527</c:v>
                </c:pt>
                <c:pt idx="110">
                  <c:v>74.363063849477385</c:v>
                </c:pt>
                <c:pt idx="111">
                  <c:v>74.364577044157826</c:v>
                </c:pt>
                <c:pt idx="112">
                  <c:v>74.343597110096695</c:v>
                </c:pt>
                <c:pt idx="113">
                  <c:v>74.353494457025832</c:v>
                </c:pt>
                <c:pt idx="114">
                  <c:v>74.342273739887247</c:v>
                </c:pt>
                <c:pt idx="115">
                  <c:v>74.374031440704655</c:v>
                </c:pt>
                <c:pt idx="116">
                  <c:v>74.37300545383566</c:v>
                </c:pt>
                <c:pt idx="117">
                  <c:v>74.408791794441058</c:v>
                </c:pt>
                <c:pt idx="118">
                  <c:v>74.396606462972201</c:v>
                </c:pt>
                <c:pt idx="119">
                  <c:v>74.414850221027805</c:v>
                </c:pt>
                <c:pt idx="120">
                  <c:v>74.388035021869257</c:v>
                </c:pt>
                <c:pt idx="121">
                  <c:v>74.396632052120481</c:v>
                </c:pt>
                <c:pt idx="122">
                  <c:v>74.379316158483633</c:v>
                </c:pt>
                <c:pt idx="123">
                  <c:v>74.398216530971638</c:v>
                </c:pt>
                <c:pt idx="124">
                  <c:v>74.404819923144089</c:v>
                </c:pt>
                <c:pt idx="125">
                  <c:v>74.428257707344386</c:v>
                </c:pt>
                <c:pt idx="126">
                  <c:v>74.442241187814545</c:v>
                </c:pt>
                <c:pt idx="127">
                  <c:v>74.445662537650165</c:v>
                </c:pt>
                <c:pt idx="128">
                  <c:v>74.450013295366915</c:v>
                </c:pt>
                <c:pt idx="129">
                  <c:v>74.43042716116851</c:v>
                </c:pt>
                <c:pt idx="130">
                  <c:v>74.437374546863936</c:v>
                </c:pt>
                <c:pt idx="131">
                  <c:v>74.418653778180143</c:v>
                </c:pt>
                <c:pt idx="132">
                  <c:v>74.447631260377179</c:v>
                </c:pt>
                <c:pt idx="133">
                  <c:v>74.441856991300327</c:v>
                </c:pt>
                <c:pt idx="134">
                  <c:v>74.483325760234351</c:v>
                </c:pt>
                <c:pt idx="135">
                  <c:v>74.473982574678985</c:v>
                </c:pt>
                <c:pt idx="136">
                  <c:v>74.501165953538745</c:v>
                </c:pt>
                <c:pt idx="137">
                  <c:v>74.476406996185034</c:v>
                </c:pt>
                <c:pt idx="138">
                  <c:v>74.485501523863689</c:v>
                </c:pt>
                <c:pt idx="139">
                  <c:v>74.464012154124518</c:v>
                </c:pt>
                <c:pt idx="140">
                  <c:v>74.475042622412644</c:v>
                </c:pt>
                <c:pt idx="141">
                  <c:v>74.47952081325414</c:v>
                </c:pt>
                <c:pt idx="142">
                  <c:v>74.497245677982022</c:v>
                </c:pt>
                <c:pt idx="143">
                  <c:v>74.51990502670894</c:v>
                </c:pt>
                <c:pt idx="144">
                  <c:v>74.52228828408083</c:v>
                </c:pt>
                <c:pt idx="145">
                  <c:v>74.540540498802741</c:v>
                </c:pt>
                <c:pt idx="146">
                  <c:v>74.515058539715241</c:v>
                </c:pt>
                <c:pt idx="147">
                  <c:v>74.530163031089515</c:v>
                </c:pt>
                <c:pt idx="148">
                  <c:v>74.496269329226834</c:v>
                </c:pt>
                <c:pt idx="149">
                  <c:v>74.528893420717594</c:v>
                </c:pt>
                <c:pt idx="150">
                  <c:v>74.508213785757547</c:v>
                </c:pt>
                <c:pt idx="151">
                  <c:v>74.558759511999284</c:v>
                </c:pt>
                <c:pt idx="152">
                  <c:v>74.54342163050417</c:v>
                </c:pt>
                <c:pt idx="153">
                  <c:v>74.585445175068415</c:v>
                </c:pt>
                <c:pt idx="154">
                  <c:v>74.557828283949547</c:v>
                </c:pt>
                <c:pt idx="155">
                  <c:v>74.576651500970272</c:v>
                </c:pt>
                <c:pt idx="156">
                  <c:v>74.54591000637194</c:v>
                </c:pt>
                <c:pt idx="157">
                  <c:v>74.557508996248615</c:v>
                </c:pt>
                <c:pt idx="158">
                  <c:v>74.549570010178797</c:v>
                </c:pt>
                <c:pt idx="159">
                  <c:v>74.568431459683453</c:v>
                </c:pt>
                <c:pt idx="160">
                  <c:v>74.58569583097939</c:v>
                </c:pt>
                <c:pt idx="161">
                  <c:v>74.597216065375463</c:v>
                </c:pt>
                <c:pt idx="162">
                  <c:v>74.616163518382834</c:v>
                </c:pt>
                <c:pt idx="163">
                  <c:v>74.601091163089464</c:v>
                </c:pt>
                <c:pt idx="164">
                  <c:v>74.611666100227367</c:v>
                </c:pt>
                <c:pt idx="165">
                  <c:v>74.580890824301818</c:v>
                </c:pt>
                <c:pt idx="166">
                  <c:v>74.600635718828116</c:v>
                </c:pt>
                <c:pt idx="167">
                  <c:v>74.580589286937169</c:v>
                </c:pt>
                <c:pt idx="168">
                  <c:v>74.619940591522806</c:v>
                </c:pt>
                <c:pt idx="169">
                  <c:v>74.612846683731632</c:v>
                </c:pt>
                <c:pt idx="170">
                  <c:v>74.651608527074188</c:v>
                </c:pt>
                <c:pt idx="171">
                  <c:v>74.637547820003022</c:v>
                </c:pt>
                <c:pt idx="172">
                  <c:v>74.653602697286971</c:v>
                </c:pt>
                <c:pt idx="173">
                  <c:v>74.629958629644321</c:v>
                </c:pt>
                <c:pt idx="174">
                  <c:v>74.632095118499805</c:v>
                </c:pt>
                <c:pt idx="175">
                  <c:v>74.622264465169195</c:v>
                </c:pt>
                <c:pt idx="176">
                  <c:v>74.631799910256731</c:v>
                </c:pt>
                <c:pt idx="177">
                  <c:v>74.647739998811247</c:v>
                </c:pt>
                <c:pt idx="178">
                  <c:v>74.660720710157065</c:v>
                </c:pt>
                <c:pt idx="179">
                  <c:v>74.682999920143999</c:v>
                </c:pt>
                <c:pt idx="180">
                  <c:v>74.677585654609416</c:v>
                </c:pt>
                <c:pt idx="181">
                  <c:v>74.687063972037024</c:v>
                </c:pt>
                <c:pt idx="182">
                  <c:v>74.663310271300759</c:v>
                </c:pt>
                <c:pt idx="183">
                  <c:v>74.670740867716603</c:v>
                </c:pt>
                <c:pt idx="184">
                  <c:v>74.654574454222569</c:v>
                </c:pt>
                <c:pt idx="185">
                  <c:v>74.678088290952758</c:v>
                </c:pt>
                <c:pt idx="186">
                  <c:v>74.682725862810557</c:v>
                </c:pt>
                <c:pt idx="187">
                  <c:v>74.711835864109872</c:v>
                </c:pt>
                <c:pt idx="188">
                  <c:v>74.725419942766507</c:v>
                </c:pt>
                <c:pt idx="189">
                  <c:v>74.73098034294236</c:v>
                </c:pt>
                <c:pt idx="190">
                  <c:v>74.799248259809403</c:v>
                </c:pt>
                <c:pt idx="191">
                  <c:v>75.385990298459191</c:v>
                </c:pt>
                <c:pt idx="192">
                  <c:v>75.695890295206368</c:v>
                </c:pt>
                <c:pt idx="193">
                  <c:v>75.640749936244475</c:v>
                </c:pt>
                <c:pt idx="194">
                  <c:v>75.685502469968782</c:v>
                </c:pt>
                <c:pt idx="195">
                  <c:v>75.688915029800356</c:v>
                </c:pt>
                <c:pt idx="196">
                  <c:v>75.721234874719158</c:v>
                </c:pt>
                <c:pt idx="197">
                  <c:v>75.721907571620918</c:v>
                </c:pt>
                <c:pt idx="198">
                  <c:v>75.735706767934943</c:v>
                </c:pt>
                <c:pt idx="199">
                  <c:v>75.717357804526088</c:v>
                </c:pt>
                <c:pt idx="200">
                  <c:v>75.718522420900953</c:v>
                </c:pt>
                <c:pt idx="201">
                  <c:v>75.698463537895591</c:v>
                </c:pt>
                <c:pt idx="202">
                  <c:v>75.711049387441449</c:v>
                </c:pt>
                <c:pt idx="203">
                  <c:v>75.707246725972865</c:v>
                </c:pt>
                <c:pt idx="204">
                  <c:v>75.735097754417367</c:v>
                </c:pt>
                <c:pt idx="205">
                  <c:v>75.735136396312711</c:v>
                </c:pt>
                <c:pt idx="206">
                  <c:v>75.756039119098901</c:v>
                </c:pt>
                <c:pt idx="207">
                  <c:v>75.738322160287552</c:v>
                </c:pt>
                <c:pt idx="208">
                  <c:v>75.74223333814318</c:v>
                </c:pt>
                <c:pt idx="209">
                  <c:v>75.712927966575492</c:v>
                </c:pt>
                <c:pt idx="210">
                  <c:v>75.719190258792111</c:v>
                </c:pt>
                <c:pt idx="211">
                  <c:v>75.702042526047364</c:v>
                </c:pt>
                <c:pt idx="212">
                  <c:v>75.726004727165943</c:v>
                </c:pt>
                <c:pt idx="213">
                  <c:v>75.722696437510891</c:v>
                </c:pt>
                <c:pt idx="214">
                  <c:v>75.748441390441684</c:v>
                </c:pt>
                <c:pt idx="215">
                  <c:v>75.737381323772894</c:v>
                </c:pt>
                <c:pt idx="216">
                  <c:v>75.742947205709314</c:v>
                </c:pt>
                <c:pt idx="217">
                  <c:v>75.718627172299136</c:v>
                </c:pt>
                <c:pt idx="218">
                  <c:v>75.710735910676533</c:v>
                </c:pt>
                <c:pt idx="219">
                  <c:v>75.696311442551377</c:v>
                </c:pt>
                <c:pt idx="220">
                  <c:v>75.69565216262734</c:v>
                </c:pt>
                <c:pt idx="221">
                  <c:v>75.706839999571415</c:v>
                </c:pt>
                <c:pt idx="222">
                  <c:v>75.709578727616233</c:v>
                </c:pt>
                <c:pt idx="223">
                  <c:v>75.73083015822715</c:v>
                </c:pt>
                <c:pt idx="224">
                  <c:v>75.712753341275999</c:v>
                </c:pt>
                <c:pt idx="225">
                  <c:v>75.725606726623766</c:v>
                </c:pt>
                <c:pt idx="226">
                  <c:v>75.682585829945808</c:v>
                </c:pt>
                <c:pt idx="227">
                  <c:v>75.697096891423172</c:v>
                </c:pt>
                <c:pt idx="228">
                  <c:v>75.653455597159038</c:v>
                </c:pt>
                <c:pt idx="229">
                  <c:v>75.688554665858533</c:v>
                </c:pt>
                <c:pt idx="230">
                  <c:v>75.659416178685191</c:v>
                </c:pt>
                <c:pt idx="231">
                  <c:v>75.705547024385069</c:v>
                </c:pt>
                <c:pt idx="232">
                  <c:v>75.725256869712297</c:v>
                </c:pt>
                <c:pt idx="233">
                  <c:v>75.705445987425733</c:v>
                </c:pt>
                <c:pt idx="234">
                  <c:v>75.667455250474873</c:v>
                </c:pt>
                <c:pt idx="235">
                  <c:v>75.669591216061235</c:v>
                </c:pt>
                <c:pt idx="236">
                  <c:v>75.641499122627906</c:v>
                </c:pt>
                <c:pt idx="237">
                  <c:v>75.635167894581386</c:v>
                </c:pt>
                <c:pt idx="238">
                  <c:v>75.642571009033318</c:v>
                </c:pt>
                <c:pt idx="239">
                  <c:v>75.632515975305566</c:v>
                </c:pt>
                <c:pt idx="240">
                  <c:v>75.670450668158296</c:v>
                </c:pt>
                <c:pt idx="241">
                  <c:v>75.634872393263208</c:v>
                </c:pt>
                <c:pt idx="242">
                  <c:v>75.680244955592201</c:v>
                </c:pt>
                <c:pt idx="243">
                  <c:v>75.606229740701707</c:v>
                </c:pt>
                <c:pt idx="244">
                  <c:v>75.656635707095759</c:v>
                </c:pt>
                <c:pt idx="245">
                  <c:v>75.565486988091635</c:v>
                </c:pt>
                <c:pt idx="246">
                  <c:v>75.6372096517579</c:v>
                </c:pt>
                <c:pt idx="247">
                  <c:v>75.557290855338493</c:v>
                </c:pt>
                <c:pt idx="248">
                  <c:v>75.64509064391946</c:v>
                </c:pt>
                <c:pt idx="249">
                  <c:v>75.579500637191003</c:v>
                </c:pt>
                <c:pt idx="250">
                  <c:v>75.645229302542958</c:v>
                </c:pt>
                <c:pt idx="251">
                  <c:v>75.592655266724179</c:v>
                </c:pt>
                <c:pt idx="252">
                  <c:v>75.594866288634194</c:v>
                </c:pt>
                <c:pt idx="253">
                  <c:v>75.607018044028237</c:v>
                </c:pt>
                <c:pt idx="254">
                  <c:v>75.456247578882795</c:v>
                </c:pt>
                <c:pt idx="255">
                  <c:v>74.996725820185247</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75.055130879583288</c:v>
                </c:pt>
                <c:pt idx="1">
                  <c:v>75.057354848602856</c:v>
                </c:pt>
                <c:pt idx="2">
                  <c:v>75.059026459077032</c:v>
                </c:pt>
                <c:pt idx="3">
                  <c:v>75.060129612483138</c:v>
                </c:pt>
                <c:pt idx="4">
                  <c:v>75.060653684850877</c:v>
                </c:pt>
                <c:pt idx="5">
                  <c:v>75.060593629076806</c:v>
                </c:pt>
                <c:pt idx="6">
                  <c:v>75.059950023530874</c:v>
                </c:pt>
                <c:pt idx="7">
                  <c:v>75.058729066486308</c:v>
                </c:pt>
                <c:pt idx="8">
                  <c:v>75.056942516426972</c:v>
                </c:pt>
                <c:pt idx="9">
                  <c:v>75.054607578806397</c:v>
                </c:pt>
                <c:pt idx="10">
                  <c:v>75.051746740350467</c:v>
                </c:pt>
                <c:pt idx="11">
                  <c:v>75.04838755249726</c:v>
                </c:pt>
                <c:pt idx="12">
                  <c:v>75.044562366062209</c:v>
                </c:pt>
                <c:pt idx="13">
                  <c:v>75.040308019681689</c:v>
                </c:pt>
                <c:pt idx="14">
                  <c:v>75.035665485037057</c:v>
                </c:pt>
                <c:pt idx="15">
                  <c:v>75.030679472274755</c:v>
                </c:pt>
                <c:pt idx="16">
                  <c:v>75.025397999423348</c:v>
                </c:pt>
                <c:pt idx="17">
                  <c:v>75.019871929953553</c:v>
                </c:pt>
                <c:pt idx="18">
                  <c:v>75.014154482935169</c:v>
                </c:pt>
                <c:pt idx="19">
                  <c:v>75.008300720508515</c:v>
                </c:pt>
                <c:pt idx="20">
                  <c:v>75.002367017605735</c:v>
                </c:pt>
                <c:pt idx="21">
                  <c:v>74.996410519029467</c:v>
                </c:pt>
                <c:pt idx="22">
                  <c:v>74.99048858911712</c:v>
                </c:pt>
                <c:pt idx="23">
                  <c:v>74.984658259291095</c:v>
                </c:pt>
                <c:pt idx="24">
                  <c:v>74.978975678814706</c:v>
                </c:pt>
                <c:pt idx="25">
                  <c:v>74.973495574044421</c:v>
                </c:pt>
                <c:pt idx="26">
                  <c:v>74.96827072138484</c:v>
                </c:pt>
                <c:pt idx="27">
                  <c:v>74.963351439023356</c:v>
                </c:pt>
                <c:pt idx="28">
                  <c:v>74.958785102338197</c:v>
                </c:pt>
                <c:pt idx="29">
                  <c:v>74.954615687647888</c:v>
                </c:pt>
                <c:pt idx="30">
                  <c:v>74.950883348695086</c:v>
                </c:pt>
                <c:pt idx="31">
                  <c:v>74.947624029944294</c:v>
                </c:pt>
                <c:pt idx="32">
                  <c:v>74.944869120416712</c:v>
                </c:pt>
                <c:pt idx="33">
                  <c:v>74.942645151397159</c:v>
                </c:pt>
                <c:pt idx="34">
                  <c:v>74.94097354092294</c:v>
                </c:pt>
                <c:pt idx="35">
                  <c:v>74.939870387516862</c:v>
                </c:pt>
                <c:pt idx="36">
                  <c:v>74.939346315149137</c:v>
                </c:pt>
                <c:pt idx="37">
                  <c:v>74.939406370923194</c:v>
                </c:pt>
                <c:pt idx="38">
                  <c:v>74.940049976469126</c:v>
                </c:pt>
                <c:pt idx="39">
                  <c:v>74.941270933513678</c:v>
                </c:pt>
                <c:pt idx="40">
                  <c:v>74.943057483573043</c:v>
                </c:pt>
                <c:pt idx="41">
                  <c:v>74.945392421193588</c:v>
                </c:pt>
                <c:pt idx="42">
                  <c:v>74.948253259649562</c:v>
                </c:pt>
                <c:pt idx="43">
                  <c:v>74.951612447502697</c:v>
                </c:pt>
                <c:pt idx="44">
                  <c:v>74.955437633937805</c:v>
                </c:pt>
                <c:pt idx="45">
                  <c:v>74.959691980318325</c:v>
                </c:pt>
                <c:pt idx="46">
                  <c:v>74.964334514962928</c:v>
                </c:pt>
                <c:pt idx="47">
                  <c:v>74.969320527725259</c:v>
                </c:pt>
                <c:pt idx="48">
                  <c:v>74.974602000576638</c:v>
                </c:pt>
                <c:pt idx="49">
                  <c:v>74.980128070046462</c:v>
                </c:pt>
                <c:pt idx="50">
                  <c:v>74.985845517064831</c:v>
                </c:pt>
                <c:pt idx="51">
                  <c:v>74.991699279491456</c:v>
                </c:pt>
                <c:pt idx="52">
                  <c:v>74.997632982394279</c:v>
                </c:pt>
                <c:pt idx="53">
                  <c:v>75.003589480970533</c:v>
                </c:pt>
                <c:pt idx="54">
                  <c:v>75.009511410882865</c:v>
                </c:pt>
                <c:pt idx="55">
                  <c:v>75.015341740708919</c:v>
                </c:pt>
                <c:pt idx="56">
                  <c:v>75.02102432118528</c:v>
                </c:pt>
                <c:pt idx="57">
                  <c:v>75.026504425955594</c:v>
                </c:pt>
                <c:pt idx="58">
                  <c:v>75.03172927861516</c:v>
                </c:pt>
                <c:pt idx="59">
                  <c:v>75.036648560976644</c:v>
                </c:pt>
                <c:pt idx="60">
                  <c:v>75.041214897661803</c:v>
                </c:pt>
                <c:pt idx="61">
                  <c:v>75.045384312352112</c:v>
                </c:pt>
                <c:pt idx="62">
                  <c:v>75.049116651304914</c:v>
                </c:pt>
                <c:pt idx="63">
                  <c:v>75.052375970055706</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450.49008570164779</c:v>
                </c:pt>
                <c:pt idx="1">
                  <c:v>450.97545161008065</c:v>
                </c:pt>
                <c:pt idx="2">
                  <c:v>451.45142338627232</c:v>
                </c:pt>
                <c:pt idx="3">
                  <c:v>451.91341716182546</c:v>
                </c:pt>
                <c:pt idx="4">
                  <c:v>452.35698368413</c:v>
                </c:pt>
                <c:pt idx="5">
                  <c:v>452.77785116509801</c:v>
                </c:pt>
                <c:pt idx="6">
                  <c:v>453.17196642081825</c:v>
                </c:pt>
                <c:pt idx="7">
                  <c:v>453.53553390593271</c:v>
                </c:pt>
                <c:pt idx="8">
                  <c:v>453.86505226681368</c:v>
                </c:pt>
                <c:pt idx="9">
                  <c:v>454.15734806151272</c:v>
                </c:pt>
                <c:pt idx="10">
                  <c:v>454.40960632174176</c:v>
                </c:pt>
                <c:pt idx="11">
                  <c:v>454.61939766255642</c:v>
                </c:pt>
                <c:pt idx="12">
                  <c:v>454.78470167866107</c:v>
                </c:pt>
                <c:pt idx="13">
                  <c:v>454.90392640201617</c:v>
                </c:pt>
                <c:pt idx="14">
                  <c:v>454.97592363336099</c:v>
                </c:pt>
                <c:pt idx="15">
                  <c:v>455</c:v>
                </c:pt>
                <c:pt idx="16">
                  <c:v>454.97592363336099</c:v>
                </c:pt>
                <c:pt idx="17">
                  <c:v>454.90392640201617</c:v>
                </c:pt>
                <c:pt idx="18">
                  <c:v>454.78470167866107</c:v>
                </c:pt>
                <c:pt idx="19">
                  <c:v>454.61939766255642</c:v>
                </c:pt>
                <c:pt idx="20">
                  <c:v>454.40960632174176</c:v>
                </c:pt>
                <c:pt idx="21">
                  <c:v>454.15734806151272</c:v>
                </c:pt>
                <c:pt idx="22">
                  <c:v>453.86505226681368</c:v>
                </c:pt>
                <c:pt idx="23">
                  <c:v>453.53553390593271</c:v>
                </c:pt>
                <c:pt idx="24">
                  <c:v>453.17196642081825</c:v>
                </c:pt>
                <c:pt idx="25">
                  <c:v>452.77785116509801</c:v>
                </c:pt>
                <c:pt idx="26">
                  <c:v>452.35698368413</c:v>
                </c:pt>
                <c:pt idx="27">
                  <c:v>451.91341716182546</c:v>
                </c:pt>
                <c:pt idx="28">
                  <c:v>451.45142338627232</c:v>
                </c:pt>
                <c:pt idx="29">
                  <c:v>450.97545161008065</c:v>
                </c:pt>
                <c:pt idx="30">
                  <c:v>450.49008570164779</c:v>
                </c:pt>
                <c:pt idx="31">
                  <c:v>450</c:v>
                </c:pt>
                <c:pt idx="32">
                  <c:v>449.50991429835221</c:v>
                </c:pt>
                <c:pt idx="33">
                  <c:v>449.02454838991935</c:v>
                </c:pt>
                <c:pt idx="34">
                  <c:v>448.54857661372768</c:v>
                </c:pt>
                <c:pt idx="35">
                  <c:v>448.08658283817454</c:v>
                </c:pt>
                <c:pt idx="36">
                  <c:v>447.64301631587</c:v>
                </c:pt>
                <c:pt idx="37">
                  <c:v>447.22214883490199</c:v>
                </c:pt>
                <c:pt idx="38">
                  <c:v>446.82803357918175</c:v>
                </c:pt>
                <c:pt idx="39">
                  <c:v>446.46446609406723</c:v>
                </c:pt>
                <c:pt idx="40">
                  <c:v>446.13494773318632</c:v>
                </c:pt>
                <c:pt idx="41">
                  <c:v>445.84265193848728</c:v>
                </c:pt>
                <c:pt idx="42">
                  <c:v>445.59039367825824</c:v>
                </c:pt>
                <c:pt idx="43">
                  <c:v>445.38060233744358</c:v>
                </c:pt>
                <c:pt idx="44">
                  <c:v>445.21529832133893</c:v>
                </c:pt>
                <c:pt idx="45">
                  <c:v>445.09607359798383</c:v>
                </c:pt>
                <c:pt idx="46">
                  <c:v>445.02407636663901</c:v>
                </c:pt>
                <c:pt idx="47">
                  <c:v>445</c:v>
                </c:pt>
                <c:pt idx="48">
                  <c:v>445.02407636663901</c:v>
                </c:pt>
                <c:pt idx="49">
                  <c:v>445.09607359798383</c:v>
                </c:pt>
                <c:pt idx="50">
                  <c:v>445.21529832133893</c:v>
                </c:pt>
                <c:pt idx="51">
                  <c:v>445.38060233744358</c:v>
                </c:pt>
                <c:pt idx="52">
                  <c:v>445.59039367825824</c:v>
                </c:pt>
                <c:pt idx="53">
                  <c:v>445.84265193848728</c:v>
                </c:pt>
                <c:pt idx="54">
                  <c:v>446.13494773318632</c:v>
                </c:pt>
                <c:pt idx="55">
                  <c:v>446.46446609406729</c:v>
                </c:pt>
                <c:pt idx="56">
                  <c:v>446.82803357918181</c:v>
                </c:pt>
                <c:pt idx="57">
                  <c:v>447.22214883490199</c:v>
                </c:pt>
                <c:pt idx="58">
                  <c:v>447.64301631587</c:v>
                </c:pt>
                <c:pt idx="59">
                  <c:v>448.08658283817454</c:v>
                </c:pt>
                <c:pt idx="60">
                  <c:v>448.54857661372773</c:v>
                </c:pt>
                <c:pt idx="61">
                  <c:v>449.02454838991935</c:v>
                </c:pt>
                <c:pt idx="62">
                  <c:v>449.50991429835221</c:v>
                </c:pt>
                <c:pt idx="63">
                  <c:v>450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1.5219527889037578E-2</c:v>
                </c:pt>
                <c:pt idx="2">
                  <c:v>6.3644521377546864E-2</c:v>
                </c:pt>
                <c:pt idx="3">
                  <c:v>0.15463948466473976</c:v>
                </c:pt>
                <c:pt idx="4">
                  <c:v>0.30776510183716244</c:v>
                </c:pt>
                <c:pt idx="5">
                  <c:v>0.55896241086709153</c:v>
                </c:pt>
                <c:pt idx="6">
                  <c:v>0.95717937631825167</c:v>
                </c:pt>
                <c:pt idx="7">
                  <c:v>1.4704193256727482</c:v>
                </c:pt>
                <c:pt idx="8">
                  <c:v>1.7853129769759779</c:v>
                </c:pt>
                <c:pt idx="11">
                  <c:v>1.7397440208846486</c:v>
                </c:pt>
                <c:pt idx="12">
                  <c:v>1.5770046120355834</c:v>
                </c:pt>
                <c:pt idx="15">
                  <c:v>1.4317751509522763</c:v>
                </c:pt>
                <c:pt idx="16">
                  <c:v>1.3220844986380984</c:v>
                </c:pt>
                <c:pt idx="17">
                  <c:v>1.2406934609087883</c:v>
                </c:pt>
                <c:pt idx="18">
                  <c:v>1.1793010128852646</c:v>
                </c:pt>
                <c:pt idx="19">
                  <c:v>1.1318799594784181</c:v>
                </c:pt>
                <c:pt idx="20">
                  <c:v>1.0943656862602589</c:v>
                </c:pt>
                <c:pt idx="21">
                  <c:v>1.0640254240551414</c:v>
                </c:pt>
                <c:pt idx="22">
                  <c:v>1.0389915273981865</c:v>
                </c:pt>
                <c:pt idx="23">
                  <c:v>1.0179599235163377</c:v>
                </c:pt>
                <c:pt idx="24">
                  <c:v>1</c:v>
                </c:pt>
                <c:pt idx="25">
                  <c:v>0.98443391532047109</c:v>
                </c:pt>
                <c:pt idx="26">
                  <c:v>0.97075863643476601</c:v>
                </c:pt>
                <c:pt idx="27">
                  <c:v>0.95859452973900661</c:v>
                </c:pt>
                <c:pt idx="28">
                  <c:v>0.94765074519317272</c:v>
                </c:pt>
                <c:pt idx="29">
                  <c:v>0.93770143514244975</c:v>
                </c:pt>
                <c:pt idx="30">
                  <c:v>0.92856910625450784</c:v>
                </c:pt>
                <c:pt idx="31">
                  <c:v>0.92011276010247556</c:v>
                </c:pt>
                <c:pt idx="32">
                  <c:v>0.91221930820363795</c:v>
                </c:pt>
                <c:pt idx="33">
                  <c:v>0.90479726490781442</c:v>
                </c:pt>
                <c:pt idx="34">
                  <c:v>0.89777205032387053</c:v>
                </c:pt>
                <c:pt idx="35">
                  <c:v>0.89108244819489013</c:v>
                </c:pt>
                <c:pt idx="36">
                  <c:v>0.88467790367872479</c:v>
                </c:pt>
                <c:pt idx="37">
                  <c:v>0.87851643972023807</c:v>
                </c:pt>
                <c:pt idx="38">
                  <c:v>0.87256303440936134</c:v>
                </c:pt>
                <c:pt idx="39">
                  <c:v>0.86678834565236196</c:v>
                </c:pt>
                <c:pt idx="40">
                  <c:v>0.86116770019357669</c:v>
                </c:pt>
                <c:pt idx="41">
                  <c:v>0.85568028576493183</c:v>
                </c:pt>
                <c:pt idx="42">
                  <c:v>0.85030850071455311</c:v>
                </c:pt>
                <c:pt idx="43">
                  <c:v>0.84503742674703597</c:v>
                </c:pt>
                <c:pt idx="44">
                  <c:v>0.83985439866544576</c:v>
                </c:pt>
                <c:pt idx="45">
                  <c:v>0.83474865110868091</c:v>
                </c:pt>
                <c:pt idx="46">
                  <c:v>0.82971102683108966</c:v>
                </c:pt>
                <c:pt idx="47">
                  <c:v>0.82473373449746368</c:v>
                </c:pt>
                <c:pt idx="48">
                  <c:v>0.81981014656592999</c:v>
                </c:pt>
                <c:pt idx="49">
                  <c:v>0.81493462981858455</c:v>
                </c:pt>
                <c:pt idx="50">
                  <c:v>0.81010240263028854</c:v>
                </c:pt>
                <c:pt idx="51">
                  <c:v>0.80530941425295022</c:v>
                </c:pt>
                <c:pt idx="52">
                  <c:v>0.80055224231917677</c:v>
                </c:pt>
                <c:pt idx="53">
                  <c:v>0.79582800549695076</c:v>
                </c:pt>
                <c:pt idx="54">
                  <c:v>0.79113428880204362</c:v>
                </c:pt>
                <c:pt idx="55">
                  <c:v>0.78646907953188772</c:v>
                </c:pt>
                <c:pt idx="56">
                  <c:v>0.78183071214972633</c:v>
                </c:pt>
                <c:pt idx="57">
                  <c:v>0.77721782074108359</c:v>
                </c:pt>
                <c:pt idx="58">
                  <c:v>0.77262929790126167</c:v>
                </c:pt>
                <c:pt idx="59">
                  <c:v>0.76806425910452203</c:v>
                </c:pt>
                <c:pt idx="60">
                  <c:v>0.7635220117618724</c:v>
                </c:pt>
                <c:pt idx="61">
                  <c:v>0.75900202830243024</c:v>
                </c:pt>
                <c:pt idx="62">
                  <c:v>0.75450392271834466</c:v>
                </c:pt>
                <c:pt idx="63">
                  <c:v>0.75002743010009421</c:v>
                </c:pt>
                <c:pt idx="64">
                  <c:v>0.74557238876076548</c:v>
                </c:pt>
                <c:pt idx="65">
                  <c:v>0.74113872460771824</c:v>
                </c:pt>
                <c:pt idx="66">
                  <c:v>0.73672643746989863</c:v>
                </c:pt>
                <c:pt idx="67">
                  <c:v>0.73233558913084262</c:v>
                </c:pt>
                <c:pt idx="68">
                  <c:v>0.72796629285256631</c:v>
                </c:pt>
                <c:pt idx="69">
                  <c:v>0.72361870420514163</c:v>
                </c:pt>
                <c:pt idx="70">
                  <c:v>0.71929301304185245</c:v>
                </c:pt>
                <c:pt idx="71">
                  <c:v>0.7149894364811451</c:v>
                </c:pt>
                <c:pt idx="72">
                  <c:v>0.71070821277469742</c:v>
                </c:pt>
                <c:pt idx="73">
                  <c:v>0.70644959595645718</c:v>
                </c:pt>
                <c:pt idx="74">
                  <c:v>0.70221385118080215</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1.2929577464788733</c:v>
                </c:pt>
                <c:pt idx="1">
                  <c:v>1.2929577464788733</c:v>
                </c:pt>
                <c:pt idx="2">
                  <c:v>1.2929577464788733</c:v>
                </c:pt>
                <c:pt idx="3">
                  <c:v>1.2929577464788733</c:v>
                </c:pt>
                <c:pt idx="4">
                  <c:v>1.2929577464788733</c:v>
                </c:pt>
                <c:pt idx="5">
                  <c:v>1.2929577464788733</c:v>
                </c:pt>
                <c:pt idx="6">
                  <c:v>1.2929577464788733</c:v>
                </c:pt>
                <c:pt idx="7">
                  <c:v>1.2929577464788733</c:v>
                </c:pt>
                <c:pt idx="8">
                  <c:v>1.2929577464788733</c:v>
                </c:pt>
                <c:pt idx="11">
                  <c:v>1.2929577464788733</c:v>
                </c:pt>
                <c:pt idx="12">
                  <c:v>1.2929577464788733</c:v>
                </c:pt>
                <c:pt idx="15">
                  <c:v>1.2929577464788733</c:v>
                </c:pt>
                <c:pt idx="16">
                  <c:v>1.2929577464788733</c:v>
                </c:pt>
                <c:pt idx="17">
                  <c:v>1.2929577464788733</c:v>
                </c:pt>
                <c:pt idx="18">
                  <c:v>1.2929577464788733</c:v>
                </c:pt>
                <c:pt idx="19">
                  <c:v>1.2929577464788733</c:v>
                </c:pt>
                <c:pt idx="20">
                  <c:v>1.2929577464788733</c:v>
                </c:pt>
                <c:pt idx="21">
                  <c:v>1.2929577464788733</c:v>
                </c:pt>
                <c:pt idx="22">
                  <c:v>1.2929577464788733</c:v>
                </c:pt>
                <c:pt idx="23">
                  <c:v>1.2929577464788733</c:v>
                </c:pt>
                <c:pt idx="24">
                  <c:v>1.2929577464788733</c:v>
                </c:pt>
                <c:pt idx="25">
                  <c:v>1.2929577464788733</c:v>
                </c:pt>
                <c:pt idx="26">
                  <c:v>1.2929577464788733</c:v>
                </c:pt>
                <c:pt idx="27">
                  <c:v>1.2929577464788733</c:v>
                </c:pt>
                <c:pt idx="28">
                  <c:v>1.2929577464788733</c:v>
                </c:pt>
                <c:pt idx="29">
                  <c:v>1.2929577464788733</c:v>
                </c:pt>
                <c:pt idx="30">
                  <c:v>1.2929577464788733</c:v>
                </c:pt>
                <c:pt idx="31">
                  <c:v>1.2929577464788733</c:v>
                </c:pt>
                <c:pt idx="32">
                  <c:v>1.2929577464788733</c:v>
                </c:pt>
                <c:pt idx="33">
                  <c:v>1.2929577464788733</c:v>
                </c:pt>
                <c:pt idx="34">
                  <c:v>1.2929577464788733</c:v>
                </c:pt>
                <c:pt idx="35">
                  <c:v>1.2929577464788733</c:v>
                </c:pt>
                <c:pt idx="36">
                  <c:v>1.2929577464788733</c:v>
                </c:pt>
                <c:pt idx="37">
                  <c:v>1.2929577464788733</c:v>
                </c:pt>
                <c:pt idx="38">
                  <c:v>1.2929577464788733</c:v>
                </c:pt>
                <c:pt idx="39">
                  <c:v>1.2929577464788733</c:v>
                </c:pt>
                <c:pt idx="40">
                  <c:v>1.2929577464788733</c:v>
                </c:pt>
                <c:pt idx="41">
                  <c:v>1.2929577464788733</c:v>
                </c:pt>
                <c:pt idx="42">
                  <c:v>1.2929577464788733</c:v>
                </c:pt>
                <c:pt idx="43">
                  <c:v>1.2929577464788733</c:v>
                </c:pt>
                <c:pt idx="44">
                  <c:v>1.2929577464788733</c:v>
                </c:pt>
                <c:pt idx="45">
                  <c:v>1.2929577464788733</c:v>
                </c:pt>
                <c:pt idx="46">
                  <c:v>1.2929577464788733</c:v>
                </c:pt>
                <c:pt idx="47">
                  <c:v>1.2929577464788733</c:v>
                </c:pt>
                <c:pt idx="48">
                  <c:v>1.2929577464788733</c:v>
                </c:pt>
                <c:pt idx="49">
                  <c:v>1.2929577464788733</c:v>
                </c:pt>
                <c:pt idx="50">
                  <c:v>1.2929577464788733</c:v>
                </c:pt>
                <c:pt idx="51">
                  <c:v>1.2929577464788733</c:v>
                </c:pt>
                <c:pt idx="52">
                  <c:v>1.2929577464788733</c:v>
                </c:pt>
                <c:pt idx="53">
                  <c:v>1.2929577464788733</c:v>
                </c:pt>
                <c:pt idx="54">
                  <c:v>1.2929577464788733</c:v>
                </c:pt>
                <c:pt idx="55">
                  <c:v>1.2929577464788733</c:v>
                </c:pt>
                <c:pt idx="56">
                  <c:v>1.2929577464788733</c:v>
                </c:pt>
                <c:pt idx="57">
                  <c:v>1.2929577464788733</c:v>
                </c:pt>
                <c:pt idx="58">
                  <c:v>1.2929577464788733</c:v>
                </c:pt>
                <c:pt idx="59">
                  <c:v>1.2929577464788733</c:v>
                </c:pt>
                <c:pt idx="60">
                  <c:v>1.2929577464788733</c:v>
                </c:pt>
                <c:pt idx="61">
                  <c:v>1.2929577464788733</c:v>
                </c:pt>
                <c:pt idx="62">
                  <c:v>1.2929577464788733</c:v>
                </c:pt>
                <c:pt idx="63">
                  <c:v>1.2929577464788733</c:v>
                </c:pt>
                <c:pt idx="64">
                  <c:v>1.2929577464788733</c:v>
                </c:pt>
                <c:pt idx="65">
                  <c:v>1.2929577464788733</c:v>
                </c:pt>
                <c:pt idx="66">
                  <c:v>1.2929577464788733</c:v>
                </c:pt>
                <c:pt idx="67">
                  <c:v>1.2929577464788733</c:v>
                </c:pt>
                <c:pt idx="68">
                  <c:v>1.2929577464788733</c:v>
                </c:pt>
                <c:pt idx="69">
                  <c:v>1.2929577464788733</c:v>
                </c:pt>
                <c:pt idx="70">
                  <c:v>1.2929577464788733</c:v>
                </c:pt>
                <c:pt idx="71">
                  <c:v>1.2929577464788733</c:v>
                </c:pt>
                <c:pt idx="72">
                  <c:v>1.2929577464788733</c:v>
                </c:pt>
                <c:pt idx="73">
                  <c:v>1.2929577464788733</c:v>
                </c:pt>
                <c:pt idx="74">
                  <c:v>1.2929577464788733</c:v>
                </c:pt>
                <c:pt idx="75">
                  <c:v>1.2929577464788733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0.9536842105263158</c:v>
                </c:pt>
                <c:pt idx="1">
                  <c:v>0.9536842105263158</c:v>
                </c:pt>
                <c:pt idx="2">
                  <c:v>0.9536842105263158</c:v>
                </c:pt>
                <c:pt idx="3">
                  <c:v>0.9536842105263158</c:v>
                </c:pt>
                <c:pt idx="4">
                  <c:v>0.9536842105263158</c:v>
                </c:pt>
                <c:pt idx="5">
                  <c:v>0.9536842105263158</c:v>
                </c:pt>
                <c:pt idx="6">
                  <c:v>0.9536842105263158</c:v>
                </c:pt>
                <c:pt idx="7">
                  <c:v>0.9536842105263158</c:v>
                </c:pt>
                <c:pt idx="8">
                  <c:v>0.9536842105263158</c:v>
                </c:pt>
                <c:pt idx="11">
                  <c:v>0.9536842105263158</c:v>
                </c:pt>
                <c:pt idx="12">
                  <c:v>0.9536842105263158</c:v>
                </c:pt>
                <c:pt idx="15">
                  <c:v>0.9536842105263158</c:v>
                </c:pt>
                <c:pt idx="16">
                  <c:v>0.9536842105263158</c:v>
                </c:pt>
                <c:pt idx="17">
                  <c:v>0.9536842105263158</c:v>
                </c:pt>
                <c:pt idx="18">
                  <c:v>0.9536842105263158</c:v>
                </c:pt>
                <c:pt idx="19">
                  <c:v>0.9536842105263158</c:v>
                </c:pt>
                <c:pt idx="20">
                  <c:v>0.9536842105263158</c:v>
                </c:pt>
                <c:pt idx="21">
                  <c:v>0.9536842105263158</c:v>
                </c:pt>
                <c:pt idx="22">
                  <c:v>0.9536842105263158</c:v>
                </c:pt>
                <c:pt idx="23">
                  <c:v>0.9536842105263158</c:v>
                </c:pt>
                <c:pt idx="24">
                  <c:v>0.9536842105263158</c:v>
                </c:pt>
                <c:pt idx="25">
                  <c:v>0.9536842105263158</c:v>
                </c:pt>
                <c:pt idx="26">
                  <c:v>0.9536842105263158</c:v>
                </c:pt>
                <c:pt idx="27">
                  <c:v>0.9536842105263158</c:v>
                </c:pt>
                <c:pt idx="28">
                  <c:v>0.9536842105263158</c:v>
                </c:pt>
                <c:pt idx="29">
                  <c:v>0.9536842105263158</c:v>
                </c:pt>
                <c:pt idx="30">
                  <c:v>0.9536842105263158</c:v>
                </c:pt>
                <c:pt idx="31">
                  <c:v>0.9536842105263158</c:v>
                </c:pt>
                <c:pt idx="32">
                  <c:v>0.9536842105263158</c:v>
                </c:pt>
                <c:pt idx="33">
                  <c:v>0.9536842105263158</c:v>
                </c:pt>
                <c:pt idx="34">
                  <c:v>0.9536842105263158</c:v>
                </c:pt>
                <c:pt idx="35">
                  <c:v>0.9536842105263158</c:v>
                </c:pt>
                <c:pt idx="36">
                  <c:v>0.9536842105263158</c:v>
                </c:pt>
                <c:pt idx="37">
                  <c:v>0.9536842105263158</c:v>
                </c:pt>
                <c:pt idx="38">
                  <c:v>0.9536842105263158</c:v>
                </c:pt>
                <c:pt idx="39">
                  <c:v>0.9536842105263158</c:v>
                </c:pt>
                <c:pt idx="40">
                  <c:v>0.9536842105263158</c:v>
                </c:pt>
                <c:pt idx="41">
                  <c:v>0.9536842105263158</c:v>
                </c:pt>
                <c:pt idx="42">
                  <c:v>0.9536842105263158</c:v>
                </c:pt>
                <c:pt idx="43">
                  <c:v>0.9536842105263158</c:v>
                </c:pt>
                <c:pt idx="44">
                  <c:v>0.9536842105263158</c:v>
                </c:pt>
                <c:pt idx="45">
                  <c:v>0.9536842105263158</c:v>
                </c:pt>
                <c:pt idx="46">
                  <c:v>0.9536842105263158</c:v>
                </c:pt>
                <c:pt idx="47">
                  <c:v>0.9536842105263158</c:v>
                </c:pt>
                <c:pt idx="48">
                  <c:v>0.9536842105263158</c:v>
                </c:pt>
                <c:pt idx="49">
                  <c:v>0.9536842105263158</c:v>
                </c:pt>
                <c:pt idx="50">
                  <c:v>0.9536842105263158</c:v>
                </c:pt>
                <c:pt idx="51">
                  <c:v>0.9536842105263158</c:v>
                </c:pt>
                <c:pt idx="52">
                  <c:v>0.9536842105263158</c:v>
                </c:pt>
                <c:pt idx="53">
                  <c:v>0.9536842105263158</c:v>
                </c:pt>
                <c:pt idx="54">
                  <c:v>0.9536842105263158</c:v>
                </c:pt>
                <c:pt idx="55">
                  <c:v>0.9536842105263158</c:v>
                </c:pt>
                <c:pt idx="56">
                  <c:v>0.9536842105263158</c:v>
                </c:pt>
                <c:pt idx="57">
                  <c:v>0.9536842105263158</c:v>
                </c:pt>
                <c:pt idx="58">
                  <c:v>0.9536842105263158</c:v>
                </c:pt>
                <c:pt idx="59">
                  <c:v>0.9536842105263158</c:v>
                </c:pt>
                <c:pt idx="60">
                  <c:v>0.9536842105263158</c:v>
                </c:pt>
                <c:pt idx="61">
                  <c:v>0.9536842105263158</c:v>
                </c:pt>
                <c:pt idx="62">
                  <c:v>0.9536842105263158</c:v>
                </c:pt>
                <c:pt idx="63">
                  <c:v>0.9536842105263158</c:v>
                </c:pt>
                <c:pt idx="64">
                  <c:v>0.9536842105263158</c:v>
                </c:pt>
                <c:pt idx="65">
                  <c:v>0.9536842105263158</c:v>
                </c:pt>
                <c:pt idx="66">
                  <c:v>0.9536842105263158</c:v>
                </c:pt>
                <c:pt idx="67">
                  <c:v>0.9536842105263158</c:v>
                </c:pt>
                <c:pt idx="68">
                  <c:v>0.9536842105263158</c:v>
                </c:pt>
                <c:pt idx="69">
                  <c:v>0.9536842105263158</c:v>
                </c:pt>
                <c:pt idx="70">
                  <c:v>0.9536842105263158</c:v>
                </c:pt>
                <c:pt idx="71">
                  <c:v>0.9536842105263158</c:v>
                </c:pt>
                <c:pt idx="72">
                  <c:v>0.9536842105263158</c:v>
                </c:pt>
                <c:pt idx="73">
                  <c:v>0.9536842105263158</c:v>
                </c:pt>
                <c:pt idx="74">
                  <c:v>0.9536842105263158</c:v>
                </c:pt>
                <c:pt idx="75">
                  <c:v>0.9536842105263158</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1.5219527889037578E-2</c:v>
                </c:pt>
                <c:pt idx="2">
                  <c:v>6.3644521377546864E-2</c:v>
                </c:pt>
                <c:pt idx="3">
                  <c:v>0.15463948466473976</c:v>
                </c:pt>
                <c:pt idx="4">
                  <c:v>0.30776510183716244</c:v>
                </c:pt>
                <c:pt idx="5">
                  <c:v>0.55896241086709153</c:v>
                </c:pt>
                <c:pt idx="6">
                  <c:v>0.95717937631825167</c:v>
                </c:pt>
                <c:pt idx="7">
                  <c:v>1.4704193256727482</c:v>
                </c:pt>
                <c:pt idx="8">
                  <c:v>1.7853129769759779</c:v>
                </c:pt>
                <c:pt idx="11">
                  <c:v>1.7397440208846486</c:v>
                </c:pt>
                <c:pt idx="12">
                  <c:v>1.5770046120355834</c:v>
                </c:pt>
                <c:pt idx="15">
                  <c:v>1.4317751509522763</c:v>
                </c:pt>
                <c:pt idx="16">
                  <c:v>1.3220844986380984</c:v>
                </c:pt>
                <c:pt idx="17">
                  <c:v>1.2406934609087883</c:v>
                </c:pt>
                <c:pt idx="18">
                  <c:v>1.1793010128852646</c:v>
                </c:pt>
                <c:pt idx="19">
                  <c:v>1.1318799594784181</c:v>
                </c:pt>
                <c:pt idx="20">
                  <c:v>1.0943656862602589</c:v>
                </c:pt>
                <c:pt idx="21">
                  <c:v>1.0640254240551414</c:v>
                </c:pt>
                <c:pt idx="22">
                  <c:v>1.0389915273981865</c:v>
                </c:pt>
                <c:pt idx="23">
                  <c:v>1.0179599235163377</c:v>
                </c:pt>
                <c:pt idx="24">
                  <c:v>1</c:v>
                </c:pt>
                <c:pt idx="25">
                  <c:v>0.98443391532047109</c:v>
                </c:pt>
                <c:pt idx="26">
                  <c:v>0.97075863643476601</c:v>
                </c:pt>
                <c:pt idx="27">
                  <c:v>0.95859452973900661</c:v>
                </c:pt>
                <c:pt idx="28">
                  <c:v>0.94765074519317272</c:v>
                </c:pt>
                <c:pt idx="29">
                  <c:v>0.93770143514244975</c:v>
                </c:pt>
                <c:pt idx="30">
                  <c:v>0.92856910625450784</c:v>
                </c:pt>
                <c:pt idx="31">
                  <c:v>0.92011276010247556</c:v>
                </c:pt>
                <c:pt idx="32">
                  <c:v>0.91221930820363795</c:v>
                </c:pt>
                <c:pt idx="33">
                  <c:v>0.90479726490781442</c:v>
                </c:pt>
                <c:pt idx="34">
                  <c:v>0.89777205032387053</c:v>
                </c:pt>
                <c:pt idx="35">
                  <c:v>0.89108244819489013</c:v>
                </c:pt>
                <c:pt idx="36">
                  <c:v>0.88467790367872479</c:v>
                </c:pt>
                <c:pt idx="37">
                  <c:v>0.87851643972023807</c:v>
                </c:pt>
                <c:pt idx="38">
                  <c:v>0.87256303440936134</c:v>
                </c:pt>
                <c:pt idx="39">
                  <c:v>0.86678834565236196</c:v>
                </c:pt>
                <c:pt idx="40">
                  <c:v>0.86116770019357669</c:v>
                </c:pt>
                <c:pt idx="41">
                  <c:v>0.85568028576493183</c:v>
                </c:pt>
                <c:pt idx="42">
                  <c:v>0.85030850071455311</c:v>
                </c:pt>
                <c:pt idx="43">
                  <c:v>0.84503742674703597</c:v>
                </c:pt>
                <c:pt idx="44">
                  <c:v>0.83985439866544576</c:v>
                </c:pt>
                <c:pt idx="45">
                  <c:v>0.83474865110868091</c:v>
                </c:pt>
                <c:pt idx="46">
                  <c:v>0.82971102683108966</c:v>
                </c:pt>
                <c:pt idx="47">
                  <c:v>0.82473373449746368</c:v>
                </c:pt>
                <c:pt idx="48">
                  <c:v>0.81981014656592999</c:v>
                </c:pt>
                <c:pt idx="49">
                  <c:v>0.81493462981858455</c:v>
                </c:pt>
                <c:pt idx="50">
                  <c:v>0.81010240263028854</c:v>
                </c:pt>
                <c:pt idx="51">
                  <c:v>0.80530941425295022</c:v>
                </c:pt>
                <c:pt idx="52">
                  <c:v>0.80055224231917677</c:v>
                </c:pt>
                <c:pt idx="53">
                  <c:v>0.79582800549695076</c:v>
                </c:pt>
                <c:pt idx="54">
                  <c:v>0.79113428880204362</c:v>
                </c:pt>
                <c:pt idx="55">
                  <c:v>0.78646907953188772</c:v>
                </c:pt>
                <c:pt idx="56">
                  <c:v>0.78183071214972633</c:v>
                </c:pt>
                <c:pt idx="57">
                  <c:v>0.77721782074108359</c:v>
                </c:pt>
                <c:pt idx="58">
                  <c:v>0.77262929790126167</c:v>
                </c:pt>
                <c:pt idx="59">
                  <c:v>0.76806425910452203</c:v>
                </c:pt>
                <c:pt idx="60">
                  <c:v>0.7635220117618724</c:v>
                </c:pt>
                <c:pt idx="61">
                  <c:v>0.75900202830243024</c:v>
                </c:pt>
                <c:pt idx="62">
                  <c:v>0.75450392271834466</c:v>
                </c:pt>
                <c:pt idx="63">
                  <c:v>0.75002743010009421</c:v>
                </c:pt>
                <c:pt idx="64">
                  <c:v>0.74557238876076548</c:v>
                </c:pt>
                <c:pt idx="65">
                  <c:v>0.74113872460771824</c:v>
                </c:pt>
                <c:pt idx="66">
                  <c:v>0.73672643746989863</c:v>
                </c:pt>
                <c:pt idx="67">
                  <c:v>0.73233558913084262</c:v>
                </c:pt>
                <c:pt idx="68">
                  <c:v>0.72796629285256631</c:v>
                </c:pt>
                <c:pt idx="69">
                  <c:v>0.72361870420514163</c:v>
                </c:pt>
                <c:pt idx="70">
                  <c:v>0.71929301304185245</c:v>
                </c:pt>
                <c:pt idx="71">
                  <c:v>0.7149894364811451</c:v>
                </c:pt>
                <c:pt idx="72">
                  <c:v>0.71070821277469742</c:v>
                </c:pt>
                <c:pt idx="73">
                  <c:v>0.70644959595645718</c:v>
                </c:pt>
                <c:pt idx="74">
                  <c:v>0.70221385118080215</c:v>
                </c:pt>
                <c:pt idx="75">
                  <c:v>0.69800125066937369</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1.0066666666666666</c:v>
                </c:pt>
                <c:pt idx="1">
                  <c:v>1.0066666666666666</c:v>
                </c:pt>
                <c:pt idx="2">
                  <c:v>1.0066666666666666</c:v>
                </c:pt>
                <c:pt idx="3">
                  <c:v>1.0066666666666666</c:v>
                </c:pt>
                <c:pt idx="4">
                  <c:v>1.0066666666666666</c:v>
                </c:pt>
                <c:pt idx="5">
                  <c:v>1.0066666666666666</c:v>
                </c:pt>
                <c:pt idx="6">
                  <c:v>1.0066666666666666</c:v>
                </c:pt>
                <c:pt idx="7">
                  <c:v>1.0066666666666666</c:v>
                </c:pt>
                <c:pt idx="8">
                  <c:v>1.0066666666666666</c:v>
                </c:pt>
                <c:pt idx="11">
                  <c:v>1.0066666666666666</c:v>
                </c:pt>
                <c:pt idx="12">
                  <c:v>1.0066666666666666</c:v>
                </c:pt>
                <c:pt idx="15">
                  <c:v>1.0066666666666666</c:v>
                </c:pt>
                <c:pt idx="16">
                  <c:v>1.0066666666666666</c:v>
                </c:pt>
                <c:pt idx="17">
                  <c:v>1.0066666666666666</c:v>
                </c:pt>
                <c:pt idx="18">
                  <c:v>1.0066666666666666</c:v>
                </c:pt>
                <c:pt idx="19">
                  <c:v>1.0066666666666666</c:v>
                </c:pt>
                <c:pt idx="20">
                  <c:v>1.0066666666666666</c:v>
                </c:pt>
                <c:pt idx="21">
                  <c:v>1.0066666666666666</c:v>
                </c:pt>
                <c:pt idx="22">
                  <c:v>1.0066666666666666</c:v>
                </c:pt>
                <c:pt idx="23">
                  <c:v>1.0066666666666666</c:v>
                </c:pt>
                <c:pt idx="24">
                  <c:v>1.0066666666666666</c:v>
                </c:pt>
                <c:pt idx="25">
                  <c:v>1.0066666666666666</c:v>
                </c:pt>
                <c:pt idx="26">
                  <c:v>1.0066666666666666</c:v>
                </c:pt>
                <c:pt idx="27">
                  <c:v>1.0066666666666666</c:v>
                </c:pt>
                <c:pt idx="28">
                  <c:v>1.0066666666666666</c:v>
                </c:pt>
                <c:pt idx="29">
                  <c:v>1.0066666666666666</c:v>
                </c:pt>
                <c:pt idx="30">
                  <c:v>1.0066666666666666</c:v>
                </c:pt>
                <c:pt idx="31">
                  <c:v>1.0066666666666666</c:v>
                </c:pt>
                <c:pt idx="32">
                  <c:v>1.0066666666666666</c:v>
                </c:pt>
                <c:pt idx="33">
                  <c:v>1.0066666666666666</c:v>
                </c:pt>
                <c:pt idx="34">
                  <c:v>1.0066666666666666</c:v>
                </c:pt>
                <c:pt idx="35">
                  <c:v>1.0066666666666666</c:v>
                </c:pt>
                <c:pt idx="36">
                  <c:v>1.0066666666666666</c:v>
                </c:pt>
                <c:pt idx="37">
                  <c:v>1.0066666666666666</c:v>
                </c:pt>
                <c:pt idx="38">
                  <c:v>1.0066666666666666</c:v>
                </c:pt>
                <c:pt idx="39">
                  <c:v>1.0066666666666666</c:v>
                </c:pt>
                <c:pt idx="40">
                  <c:v>1.0066666666666666</c:v>
                </c:pt>
                <c:pt idx="41">
                  <c:v>1.0066666666666666</c:v>
                </c:pt>
                <c:pt idx="42">
                  <c:v>1.0066666666666666</c:v>
                </c:pt>
                <c:pt idx="43">
                  <c:v>1.0066666666666666</c:v>
                </c:pt>
                <c:pt idx="44">
                  <c:v>1.0066666666666666</c:v>
                </c:pt>
                <c:pt idx="45">
                  <c:v>1.0066666666666666</c:v>
                </c:pt>
                <c:pt idx="46">
                  <c:v>1.0066666666666666</c:v>
                </c:pt>
                <c:pt idx="47">
                  <c:v>1.0066666666666666</c:v>
                </c:pt>
                <c:pt idx="48">
                  <c:v>1.0066666666666666</c:v>
                </c:pt>
                <c:pt idx="49">
                  <c:v>1.0066666666666666</c:v>
                </c:pt>
                <c:pt idx="50">
                  <c:v>1.0066666666666666</c:v>
                </c:pt>
                <c:pt idx="51">
                  <c:v>1.0066666666666666</c:v>
                </c:pt>
                <c:pt idx="52">
                  <c:v>1.0066666666666666</c:v>
                </c:pt>
                <c:pt idx="53">
                  <c:v>1.0066666666666666</c:v>
                </c:pt>
                <c:pt idx="54">
                  <c:v>1.0066666666666666</c:v>
                </c:pt>
                <c:pt idx="55">
                  <c:v>1.0066666666666666</c:v>
                </c:pt>
                <c:pt idx="56">
                  <c:v>1.0066666666666666</c:v>
                </c:pt>
                <c:pt idx="57">
                  <c:v>1.0066666666666666</c:v>
                </c:pt>
                <c:pt idx="58">
                  <c:v>1.0066666666666666</c:v>
                </c:pt>
                <c:pt idx="59">
                  <c:v>1.0066666666666666</c:v>
                </c:pt>
                <c:pt idx="60">
                  <c:v>1.0066666666666666</c:v>
                </c:pt>
                <c:pt idx="61">
                  <c:v>1.0066666666666666</c:v>
                </c:pt>
                <c:pt idx="62">
                  <c:v>1.0066666666666666</c:v>
                </c:pt>
                <c:pt idx="63">
                  <c:v>1.0066666666666666</c:v>
                </c:pt>
                <c:pt idx="64">
                  <c:v>1.0066666666666666</c:v>
                </c:pt>
                <c:pt idx="65">
                  <c:v>1.0066666666666666</c:v>
                </c:pt>
                <c:pt idx="66">
                  <c:v>1.0066666666666666</c:v>
                </c:pt>
                <c:pt idx="67">
                  <c:v>1.0066666666666666</c:v>
                </c:pt>
                <c:pt idx="68">
                  <c:v>1.0066666666666666</c:v>
                </c:pt>
                <c:pt idx="69">
                  <c:v>1.0066666666666666</c:v>
                </c:pt>
                <c:pt idx="70">
                  <c:v>1.0066666666666666</c:v>
                </c:pt>
                <c:pt idx="71">
                  <c:v>1.0066666666666666</c:v>
                </c:pt>
                <c:pt idx="72">
                  <c:v>1.0066666666666666</c:v>
                </c:pt>
                <c:pt idx="73">
                  <c:v>1.0066666666666666</c:v>
                </c:pt>
                <c:pt idx="74">
                  <c:v>1.0066666666666666</c:v>
                </c:pt>
                <c:pt idx="75">
                  <c:v>1.0066666666666666</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21.965728825409677</c:v>
                </c:pt>
                <c:pt idx="1">
                  <c:v>18.266681392108048</c:v>
                </c:pt>
                <c:pt idx="2">
                  <c:v>15.354003596755511</c:v>
                </c:pt>
                <c:pt idx="3">
                  <c:v>13.090358394339493</c:v>
                </c:pt>
                <c:pt idx="4">
                  <c:v>11.265454549294668</c:v>
                </c:pt>
                <c:pt idx="5">
                  <c:v>9.744635095541188</c:v>
                </c:pt>
                <c:pt idx="6">
                  <c:v>8.4440126738707093</c:v>
                </c:pt>
                <c:pt idx="7">
                  <c:v>7.309222695564717</c:v>
                </c:pt>
                <c:pt idx="8">
                  <c:v>6.3034295953808002</c:v>
                </c:pt>
                <c:pt idx="9">
                  <c:v>5.4006660686324288</c:v>
                </c:pt>
                <c:pt idx="10">
                  <c:v>-0.58009160147781214</c:v>
                </c:pt>
                <c:pt idx="11">
                  <c:v>-4.0944983094623648</c:v>
                </c:pt>
                <c:pt idx="12">
                  <c:v>-6.5906735793754292</c:v>
                </c:pt>
                <c:pt idx="13">
                  <c:v>-8.5276701329163238</c:v>
                </c:pt>
                <c:pt idx="14">
                  <c:v>-10.110641048681078</c:v>
                </c:pt>
                <c:pt idx="15">
                  <c:v>-11.44918244919139</c:v>
                </c:pt>
                <c:pt idx="16">
                  <c:v>-12.608765393934203</c:v>
                </c:pt>
                <c:pt idx="17">
                  <c:v>-13.631640324962756</c:v>
                </c:pt>
                <c:pt idx="18">
                  <c:v>-14.546664584889474</c:v>
                </c:pt>
                <c:pt idx="19">
                  <c:v>-20.56686304009208</c:v>
                </c:pt>
                <c:pt idx="20">
                  <c:v>-24.088613873044707</c:v>
                </c:pt>
                <c:pt idx="21">
                  <c:v>-26.587362583053626</c:v>
                </c:pt>
                <c:pt idx="22">
                  <c:v>-28.525550798620706</c:v>
                </c:pt>
                <c:pt idx="23">
                  <c:v>-30.109169176816803</c:v>
                </c:pt>
                <c:pt idx="24">
                  <c:v>-31.448101024348482</c:v>
                </c:pt>
                <c:pt idx="25">
                  <c:v>-32.607937403391297</c:v>
                </c:pt>
                <c:pt idx="26">
                  <c:v>-33.630986096860191</c:v>
                </c:pt>
                <c:pt idx="27">
                  <c:v>-34.546134652389696</c:v>
                </c:pt>
                <c:pt idx="28">
                  <c:v>-40.56673055078236</c:v>
                </c:pt>
                <c:pt idx="29">
                  <c:v>-44.088554988397981</c:v>
                </c:pt>
                <c:pt idx="30">
                  <c:v>-46.58732946033961</c:v>
                </c:pt>
                <c:pt idx="31">
                  <c:v>-48.52552960005405</c:v>
                </c:pt>
                <c:pt idx="32">
                  <c:v>-50.109154455578761</c:v>
                </c:pt>
                <c:pt idx="33">
                  <c:v>-51.448090208740098</c:v>
                </c:pt>
                <c:pt idx="34">
                  <c:v>-52.607929122688617</c:v>
                </c:pt>
                <c:pt idx="35">
                  <c:v>-53.630979554081492</c:v>
                </c:pt>
                <c:pt idx="36">
                  <c:v>-54.546129352738078</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50.259998303556245</c:v>
                </c:pt>
                <c:pt idx="1">
                  <c:v>40.705156611374264</c:v>
                </c:pt>
                <c:pt idx="2">
                  <c:v>34.532118956738998</c:v>
                </c:pt>
                <c:pt idx="3">
                  <c:v>30.111105524263735</c:v>
                </c:pt>
                <c:pt idx="4">
                  <c:v>26.750770678903223</c:v>
                </c:pt>
                <c:pt idx="5">
                  <c:v>24.092583846579071</c:v>
                </c:pt>
                <c:pt idx="6">
                  <c:v>21.927190638091936</c:v>
                </c:pt>
                <c:pt idx="7">
                  <c:v>20.12199726068517</c:v>
                </c:pt>
                <c:pt idx="8">
                  <c:v>18.588160605116538</c:v>
                </c:pt>
                <c:pt idx="9">
                  <c:v>17.26370813184635</c:v>
                </c:pt>
                <c:pt idx="10">
                  <c:v>9.5559604137582514</c:v>
                </c:pt>
                <c:pt idx="11">
                  <c:v>5.6027452610271435</c:v>
                </c:pt>
                <c:pt idx="12">
                  <c:v>2.9090762113114801</c:v>
                </c:pt>
                <c:pt idx="13">
                  <c:v>0.84162172237556265</c:v>
                </c:pt>
                <c:pt idx="14">
                  <c:v>-0.85142608238550777</c:v>
                </c:pt>
                <c:pt idx="15">
                  <c:v>-2.2958879501152212</c:v>
                </c:pt>
                <c:pt idx="16">
                  <c:v>-3.5637551469513125</c:v>
                </c:pt>
                <c:pt idx="17">
                  <c:v>-4.7000458809438301</c:v>
                </c:pt>
                <c:pt idx="18">
                  <c:v>-5.7347227399665996</c:v>
                </c:pt>
                <c:pt idx="19">
                  <c:v>-13.247594761516762</c:v>
                </c:pt>
                <c:pt idx="20">
                  <c:v>-18.474137088467053</c:v>
                </c:pt>
                <c:pt idx="21">
                  <c:v>-22.603643919090114</c:v>
                </c:pt>
                <c:pt idx="22">
                  <c:v>-26.016506118919253</c:v>
                </c:pt>
                <c:pt idx="23">
                  <c:v>-28.916058333313693</c:v>
                </c:pt>
                <c:pt idx="24">
                  <c:v>-31.431111116618339</c:v>
                </c:pt>
                <c:pt idx="25">
                  <c:v>-33.648922336797163</c:v>
                </c:pt>
                <c:pt idx="26">
                  <c:v>-35.631028711303799</c:v>
                </c:pt>
                <c:pt idx="27">
                  <c:v>-37.422194571557206</c:v>
                </c:pt>
                <c:pt idx="28">
                  <c:v>-49.546357837603104</c:v>
                </c:pt>
                <c:pt idx="29">
                  <c:v>-56.852103189228572</c:v>
                </c:pt>
                <c:pt idx="30">
                  <c:v>-62.081549921355894</c:v>
                </c:pt>
                <c:pt idx="31">
                  <c:v>-66.133876372959662</c:v>
                </c:pt>
                <c:pt idx="32">
                  <c:v>-69.429351513658133</c:v>
                </c:pt>
                <c:pt idx="33">
                  <c:v>-72.200469985055221</c:v>
                </c:pt>
                <c:pt idx="34">
                  <c:v>-74.588781832146211</c:v>
                </c:pt>
                <c:pt idx="35">
                  <c:v>-76.686271488956777</c:v>
                </c:pt>
                <c:pt idx="36">
                  <c:v>-78.555753449004925</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-42.009743666810031</c:v>
                </c:pt>
                <c:pt idx="1">
                  <c:v>-60.964627603930531</c:v>
                </c:pt>
                <c:pt idx="2">
                  <c:v>-69.691616184949908</c:v>
                </c:pt>
                <c:pt idx="3">
                  <c:v>-74.487569782144519</c:v>
                </c:pt>
                <c:pt idx="4">
                  <c:v>-77.480784085337746</c:v>
                </c:pt>
                <c:pt idx="5">
                  <c:v>-79.516632671753982</c:v>
                </c:pt>
                <c:pt idx="6">
                  <c:v>-80.987690368215524</c:v>
                </c:pt>
                <c:pt idx="7">
                  <c:v>-82.099009018490648</c:v>
                </c:pt>
                <c:pt idx="8">
                  <c:v>-82.967567071182089</c:v>
                </c:pt>
                <c:pt idx="9">
                  <c:v>-83.664779474011496</c:v>
                </c:pt>
                <c:pt idx="10">
                  <c:v>-86.822678416111344</c:v>
                </c:pt>
                <c:pt idx="11">
                  <c:v>-87.880578822021093</c:v>
                </c:pt>
                <c:pt idx="12">
                  <c:v>-88.41011689566173</c:v>
                </c:pt>
                <c:pt idx="13">
                  <c:v>-88.727975992440292</c:v>
                </c:pt>
                <c:pt idx="14">
                  <c:v>-88.93992677983907</c:v>
                </c:pt>
                <c:pt idx="15">
                  <c:v>-89.09133830478109</c:v>
                </c:pt>
                <c:pt idx="16">
                  <c:v>-89.204905394094936</c:v>
                </c:pt>
                <c:pt idx="17">
                  <c:v>-89.293239717920983</c:v>
                </c:pt>
                <c:pt idx="18">
                  <c:v>-89.363909616413423</c:v>
                </c:pt>
                <c:pt idx="19">
                  <c:v>-89.681945008013912</c:v>
                </c:pt>
                <c:pt idx="20">
                  <c:v>-89.787962128696066</c:v>
                </c:pt>
                <c:pt idx="21">
                  <c:v>-89.840971278897911</c:v>
                </c:pt>
                <c:pt idx="22">
                  <c:v>-89.872776905506058</c:v>
                </c:pt>
                <c:pt idx="23">
                  <c:v>-89.893980701348099</c:v>
                </c:pt>
                <c:pt idx="24">
                  <c:v>-89.909126287925019</c:v>
                </c:pt>
                <c:pt idx="25">
                  <c:v>-89.920485486307669</c:v>
                </c:pt>
                <c:pt idx="26">
                  <c:v>-89.92932042275028</c:v>
                </c:pt>
                <c:pt idx="27">
                  <c:v>-89.936388374344531</c:v>
                </c:pt>
                <c:pt idx="28">
                  <c:v>-89.968194177371174</c:v>
                </c:pt>
                <c:pt idx="29">
                  <c:v>-89.978796117037433</c:v>
                </c:pt>
                <c:pt idx="30">
                  <c:v>-89.984097087460455</c:v>
                </c:pt>
                <c:pt idx="31">
                  <c:v>-89.987277669850741</c:v>
                </c:pt>
                <c:pt idx="32">
                  <c:v>-89.989398058155714</c:v>
                </c:pt>
                <c:pt idx="33">
                  <c:v>-89.990912621248796</c:v>
                </c:pt>
                <c:pt idx="34">
                  <c:v>-89.992048543577084</c:v>
                </c:pt>
                <c:pt idx="35">
                  <c:v>-89.992932038725669</c:v>
                </c:pt>
                <c:pt idx="36">
                  <c:v>-89.993638834846962</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54.285835358123464</c:v>
                </c:pt>
                <c:pt idx="1">
                  <c:v>41.461640413260596</c:v>
                </c:pt>
                <c:pt idx="2">
                  <c:v>38.559276693948561</c:v>
                </c:pt>
                <c:pt idx="3">
                  <c:v>39.180212410777045</c:v>
                </c:pt>
                <c:pt idx="4">
                  <c:v>41.138442396395561</c:v>
                </c:pt>
                <c:pt idx="5">
                  <c:v>43.569873867865653</c:v>
                </c:pt>
                <c:pt idx="6">
                  <c:v>46.092349020260002</c:v>
                </c:pt>
                <c:pt idx="7">
                  <c:v>48.529821255424679</c:v>
                </c:pt>
                <c:pt idx="8">
                  <c:v>50.804093268059717</c:v>
                </c:pt>
                <c:pt idx="9">
                  <c:v>52.886007508724461</c:v>
                </c:pt>
                <c:pt idx="10">
                  <c:v>65.006385797616815</c:v>
                </c:pt>
                <c:pt idx="11">
                  <c:v>69.054132919124584</c:v>
                </c:pt>
                <c:pt idx="12">
                  <c:v>70.203760455318246</c:v>
                </c:pt>
                <c:pt idx="13">
                  <c:v>70.083936502347001</c:v>
                </c:pt>
                <c:pt idx="14">
                  <c:v>69.318831959923472</c:v>
                </c:pt>
                <c:pt idx="15">
                  <c:v>68.194883106484994</c:v>
                </c:pt>
                <c:pt idx="16">
                  <c:v>66.86186777678239</c:v>
                </c:pt>
                <c:pt idx="17">
                  <c:v>65.40598916498837</c:v>
                </c:pt>
                <c:pt idx="18">
                  <c:v>63.880555216668313</c:v>
                </c:pt>
                <c:pt idx="19">
                  <c:v>49.033877860707747</c:v>
                </c:pt>
                <c:pt idx="20">
                  <c:v>37.919727114721809</c:v>
                </c:pt>
                <c:pt idx="21">
                  <c:v>30.130977366998621</c:v>
                </c:pt>
                <c:pt idx="22">
                  <c:v>24.554124980288577</c:v>
                </c:pt>
                <c:pt idx="23">
                  <c:v>20.411007479631337</c:v>
                </c:pt>
                <c:pt idx="24">
                  <c:v>17.220521450768331</c:v>
                </c:pt>
                <c:pt idx="25">
                  <c:v>14.686048665796363</c:v>
                </c:pt>
                <c:pt idx="26">
                  <c:v>12.61980110710374</c:v>
                </c:pt>
                <c:pt idx="27">
                  <c:v>10.898905014997553</c:v>
                </c:pt>
                <c:pt idx="28">
                  <c:v>2.1955135228834308</c:v>
                </c:pt>
                <c:pt idx="29">
                  <c:v>359.11075507635132</c:v>
                </c:pt>
                <c:pt idx="30">
                  <c:v>357.88438282677578</c:v>
                </c:pt>
                <c:pt idx="31">
                  <c:v>357.44495240142066</c:v>
                </c:pt>
                <c:pt idx="32">
                  <c:v>357.35066600639317</c:v>
                </c:pt>
                <c:pt idx="33">
                  <c:v>357.40602822141318</c:v>
                </c:pt>
                <c:pt idx="34">
                  <c:v>357.52255395789552</c:v>
                </c:pt>
                <c:pt idx="35">
                  <c:v>357.65972738521282</c:v>
                </c:pt>
                <c:pt idx="36">
                  <c:v>357.79905364490844</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21.965728825409677</c:v>
                </c:pt>
                <c:pt idx="1">
                  <c:v>18.266681392108048</c:v>
                </c:pt>
                <c:pt idx="2">
                  <c:v>15.354003596755511</c:v>
                </c:pt>
                <c:pt idx="3">
                  <c:v>13.090358394339493</c:v>
                </c:pt>
                <c:pt idx="4">
                  <c:v>11.265454549294668</c:v>
                </c:pt>
                <c:pt idx="5">
                  <c:v>9.744635095541188</c:v>
                </c:pt>
                <c:pt idx="6">
                  <c:v>8.4440126738707093</c:v>
                </c:pt>
                <c:pt idx="7">
                  <c:v>7.309222695564717</c:v>
                </c:pt>
                <c:pt idx="8">
                  <c:v>6.3034295953808002</c:v>
                </c:pt>
                <c:pt idx="9">
                  <c:v>5.4006660686324288</c:v>
                </c:pt>
                <c:pt idx="10">
                  <c:v>-0.58009160147781214</c:v>
                </c:pt>
                <c:pt idx="11">
                  <c:v>-4.0944983094623648</c:v>
                </c:pt>
                <c:pt idx="12">
                  <c:v>-6.5906735793754292</c:v>
                </c:pt>
                <c:pt idx="13">
                  <c:v>-8.5276701329163238</c:v>
                </c:pt>
                <c:pt idx="14">
                  <c:v>-10.110641048681078</c:v>
                </c:pt>
                <c:pt idx="15">
                  <c:v>-11.44918244919139</c:v>
                </c:pt>
                <c:pt idx="16">
                  <c:v>-12.608765393934203</c:v>
                </c:pt>
                <c:pt idx="17">
                  <c:v>-13.631640324962756</c:v>
                </c:pt>
                <c:pt idx="18">
                  <c:v>-14.546664584889474</c:v>
                </c:pt>
                <c:pt idx="19">
                  <c:v>-20.56686304009208</c:v>
                </c:pt>
                <c:pt idx="20">
                  <c:v>-24.088613873044707</c:v>
                </c:pt>
                <c:pt idx="21">
                  <c:v>-26.587362583053626</c:v>
                </c:pt>
                <c:pt idx="22">
                  <c:v>-28.525550798620706</c:v>
                </c:pt>
                <c:pt idx="23">
                  <c:v>-30.109169176816803</c:v>
                </c:pt>
                <c:pt idx="24">
                  <c:v>-31.448101024348482</c:v>
                </c:pt>
                <c:pt idx="25">
                  <c:v>-32.607937403391297</c:v>
                </c:pt>
                <c:pt idx="26">
                  <c:v>-33.630986096860191</c:v>
                </c:pt>
                <c:pt idx="27">
                  <c:v>-34.546134652389696</c:v>
                </c:pt>
                <c:pt idx="28">
                  <c:v>-40.56673055078236</c:v>
                </c:pt>
                <c:pt idx="29">
                  <c:v>-44.088554988397981</c:v>
                </c:pt>
                <c:pt idx="30">
                  <c:v>-46.58732946033961</c:v>
                </c:pt>
                <c:pt idx="31">
                  <c:v>-48.52552960005405</c:v>
                </c:pt>
                <c:pt idx="32">
                  <c:v>-50.109154455578761</c:v>
                </c:pt>
                <c:pt idx="33">
                  <c:v>-51.448090208740098</c:v>
                </c:pt>
                <c:pt idx="34">
                  <c:v>-52.607929122688617</c:v>
                </c:pt>
                <c:pt idx="35">
                  <c:v>-53.630979554081492</c:v>
                </c:pt>
                <c:pt idx="36">
                  <c:v>-54.546129352738078</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50.260037929255091</c:v>
                </c:pt>
                <c:pt idx="1">
                  <c:v>40.705315111939477</c:v>
                </c:pt>
                <c:pt idx="2">
                  <c:v>34.532475574648714</c:v>
                </c:pt>
                <c:pt idx="3">
                  <c:v>30.111739490848286</c:v>
                </c:pt>
                <c:pt idx="4">
                  <c:v>26.751761209888912</c:v>
                </c:pt>
                <c:pt idx="5">
                  <c:v>24.09401013763485</c:v>
                </c:pt>
                <c:pt idx="6">
                  <c:v>21.929131860379691</c:v>
                </c:pt>
                <c:pt idx="7">
                  <c:v>20.124532556414803</c:v>
                </c:pt>
                <c:pt idx="8">
                  <c:v>18.591369083105992</c:v>
                </c:pt>
                <c:pt idx="9">
                  <c:v>17.267668863088193</c:v>
                </c:pt>
                <c:pt idx="10">
                  <c:v>9.5717811069125265</c:v>
                </c:pt>
                <c:pt idx="11">
                  <c:v>5.6382588600658723</c:v>
                </c:pt>
                <c:pt idx="12">
                  <c:v>2.9720065291561109</c:v>
                </c:pt>
                <c:pt idx="13">
                  <c:v>0.93954256283571502</c:v>
                </c:pt>
                <c:pt idx="14">
                  <c:v>-0.71112915404021226</c:v>
                </c:pt>
                <c:pt idx="15">
                  <c:v>-2.1060526017717756</c:v>
                </c:pt>
                <c:pt idx="16">
                  <c:v>-3.3174735663429851</c:v>
                </c:pt>
                <c:pt idx="17">
                  <c:v>-4.3906920047242215</c:v>
                </c:pt>
                <c:pt idx="18">
                  <c:v>-5.3559752025949594</c:v>
                </c:pt>
                <c:pt idx="19">
                  <c:v>-11.902274959918294</c:v>
                </c:pt>
                <c:pt idx="20">
                  <c:v>-15.892918147073669</c:v>
                </c:pt>
                <c:pt idx="21">
                  <c:v>-18.746428656313419</c:v>
                </c:pt>
                <c:pt idx="22">
                  <c:v>-20.950793033564313</c:v>
                </c:pt>
                <c:pt idx="23">
                  <c:v>-22.74567343812064</c:v>
                </c:pt>
                <c:pt idx="24">
                  <c:v>-24.264724213279564</c:v>
                </c:pt>
                <c:pt idx="25">
                  <c:v>-25.588238931731581</c:v>
                </c:pt>
                <c:pt idx="26">
                  <c:v>-26.767310048704061</c:v>
                </c:pt>
                <c:pt idx="27">
                  <c:v>-27.836022774705299</c:v>
                </c:pt>
                <c:pt idx="28">
                  <c:v>-35.539514387594942</c:v>
                </c:pt>
                <c:pt idx="29">
                  <c:v>-40.91815727085347</c:v>
                </c:pt>
                <c:pt idx="30">
                  <c:v>-45.181682002663031</c:v>
                </c:pt>
                <c:pt idx="31">
                  <c:v>-48.697679263584376</c:v>
                </c:pt>
                <c:pt idx="32">
                  <c:v>-51.670184614465811</c:v>
                </c:pt>
                <c:pt idx="33">
                  <c:v>-54.233833757757495</c:v>
                </c:pt>
                <c:pt idx="34">
                  <c:v>-56.481797440188217</c:v>
                </c:pt>
                <c:pt idx="35">
                  <c:v>-58.480288258214905</c:v>
                </c:pt>
                <c:pt idx="36">
                  <c:v>-60.277502196176009</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-42.009743666810031</c:v>
                </c:pt>
                <c:pt idx="1">
                  <c:v>-60.964627603930531</c:v>
                </c:pt>
                <c:pt idx="2">
                  <c:v>-69.691616184949908</c:v>
                </c:pt>
                <c:pt idx="3">
                  <c:v>-74.487569782144519</c:v>
                </c:pt>
                <c:pt idx="4">
                  <c:v>-77.480784085337746</c:v>
                </c:pt>
                <c:pt idx="5">
                  <c:v>-79.516632671753982</c:v>
                </c:pt>
                <c:pt idx="6">
                  <c:v>-80.987690368215524</c:v>
                </c:pt>
                <c:pt idx="7">
                  <c:v>-82.099009018490648</c:v>
                </c:pt>
                <c:pt idx="8">
                  <c:v>-82.967567071182089</c:v>
                </c:pt>
                <c:pt idx="9">
                  <c:v>-83.664779474011496</c:v>
                </c:pt>
                <c:pt idx="10">
                  <c:v>-86.822678416111344</c:v>
                </c:pt>
                <c:pt idx="11">
                  <c:v>-87.880578822021093</c:v>
                </c:pt>
                <c:pt idx="12">
                  <c:v>-88.41011689566173</c:v>
                </c:pt>
                <c:pt idx="13">
                  <c:v>-88.727975992440292</c:v>
                </c:pt>
                <c:pt idx="14">
                  <c:v>-88.93992677983907</c:v>
                </c:pt>
                <c:pt idx="15">
                  <c:v>-89.09133830478109</c:v>
                </c:pt>
                <c:pt idx="16">
                  <c:v>-89.204905394094936</c:v>
                </c:pt>
                <c:pt idx="17">
                  <c:v>-89.293239717920983</c:v>
                </c:pt>
                <c:pt idx="18">
                  <c:v>-89.363909616413423</c:v>
                </c:pt>
                <c:pt idx="19">
                  <c:v>-89.681945008013912</c:v>
                </c:pt>
                <c:pt idx="20">
                  <c:v>-89.787962128696066</c:v>
                </c:pt>
                <c:pt idx="21">
                  <c:v>-89.840971278897911</c:v>
                </c:pt>
                <c:pt idx="22">
                  <c:v>-89.872776905506058</c:v>
                </c:pt>
                <c:pt idx="23">
                  <c:v>-89.893980701348099</c:v>
                </c:pt>
                <c:pt idx="24">
                  <c:v>-89.909126287925019</c:v>
                </c:pt>
                <c:pt idx="25">
                  <c:v>-89.920485486307669</c:v>
                </c:pt>
                <c:pt idx="26">
                  <c:v>-89.92932042275028</c:v>
                </c:pt>
                <c:pt idx="27">
                  <c:v>-89.936388374344531</c:v>
                </c:pt>
                <c:pt idx="28">
                  <c:v>-89.968194177371174</c:v>
                </c:pt>
                <c:pt idx="29">
                  <c:v>-89.978796117037433</c:v>
                </c:pt>
                <c:pt idx="30">
                  <c:v>-89.984097087460455</c:v>
                </c:pt>
                <c:pt idx="31">
                  <c:v>-89.987277669850741</c:v>
                </c:pt>
                <c:pt idx="32">
                  <c:v>-89.989398058155714</c:v>
                </c:pt>
                <c:pt idx="33">
                  <c:v>-89.990912621248796</c:v>
                </c:pt>
                <c:pt idx="34">
                  <c:v>-89.992048543577084</c:v>
                </c:pt>
                <c:pt idx="35">
                  <c:v>-89.992932038725669</c:v>
                </c:pt>
                <c:pt idx="36">
                  <c:v>-89.993638834846962</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54.439637621537713</c:v>
                </c:pt>
                <c:pt idx="1">
                  <c:v>41.769241720645994</c:v>
                </c:pt>
                <c:pt idx="2">
                  <c:v>39.020670606777031</c:v>
                </c:pt>
                <c:pt idx="3">
                  <c:v>39.795389272151397</c:v>
                </c:pt>
                <c:pt idx="4">
                  <c:v>41.90738933212279</c:v>
                </c:pt>
                <c:pt idx="5">
                  <c:v>44.492574787887861</c:v>
                </c:pt>
                <c:pt idx="6">
                  <c:v>47.168784620443063</c:v>
                </c:pt>
                <c:pt idx="7">
                  <c:v>49.759969019701288</c:v>
                </c:pt>
                <c:pt idx="8">
                  <c:v>52.187927470931299</c:v>
                </c:pt>
                <c:pt idx="9">
                  <c:v>54.423499218115339</c:v>
                </c:pt>
                <c:pt idx="10">
                  <c:v>68.078158609416008</c:v>
                </c:pt>
                <c:pt idx="11">
                  <c:v>73.653801091924535</c:v>
                </c:pt>
                <c:pt idx="12">
                  <c:v>76.321833085809587</c:v>
                </c:pt>
                <c:pt idx="13">
                  <c:v>77.707920102020466</c:v>
                </c:pt>
                <c:pt idx="14">
                  <c:v>78.433362911783632</c:v>
                </c:pt>
                <c:pt idx="15">
                  <c:v>78.781886581907543</c:v>
                </c:pt>
                <c:pt idx="16">
                  <c:v>78.900739157344105</c:v>
                </c:pt>
                <c:pt idx="17">
                  <c:v>78.873793655146372</c:v>
                </c:pt>
                <c:pt idx="18">
                  <c:v>78.752241154494001</c:v>
                </c:pt>
                <c:pt idx="19">
                  <c:v>76.259925834173245</c:v>
                </c:pt>
                <c:pt idx="20">
                  <c:v>74.181802686904931</c:v>
                </c:pt>
                <c:pt idx="21">
                  <c:v>72.579611213546272</c:v>
                </c:pt>
                <c:pt idx="22">
                  <c:v>71.098315773270429</c:v>
                </c:pt>
                <c:pt idx="23">
                  <c:v>69.590130578533874</c:v>
                </c:pt>
                <c:pt idx="24">
                  <c:v>68.019671275191925</c:v>
                </c:pt>
                <c:pt idx="25">
                  <c:v>66.392451625027093</c:v>
                </c:pt>
                <c:pt idx="26">
                  <c:v>64.725466076615916</c:v>
                </c:pt>
                <c:pt idx="27">
                  <c:v>63.036804194976838</c:v>
                </c:pt>
                <c:pt idx="28">
                  <c:v>47.309108432250412</c:v>
                </c:pt>
                <c:pt idx="29">
                  <c:v>35.867284305669557</c:v>
                </c:pt>
                <c:pt idx="30">
                  <c:v>28.164054133046847</c:v>
                </c:pt>
                <c:pt idx="31">
                  <c:v>22.919394124662887</c:v>
                </c:pt>
                <c:pt idx="32">
                  <c:v>19.220047506530847</c:v>
                </c:pt>
                <c:pt idx="33">
                  <c:v>16.508381026496579</c:v>
                </c:pt>
                <c:pt idx="34">
                  <c:v>14.450226882371993</c:v>
                </c:pt>
                <c:pt idx="35">
                  <c:v>12.840902138141672</c:v>
                </c:pt>
                <c:pt idx="36">
                  <c:v>11.550722963532223</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706"/>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31" zoomScale="85" zoomScaleNormal="85" workbookViewId="0">
      <selection activeCell="U20" sqref="U20"/>
    </sheetView>
  </sheetViews>
  <sheetFormatPr defaultRowHeight="15"/>
  <sheetData>
    <row r="35" spans="2:4">
      <c r="B35" s="89" t="s">
        <v>192</v>
      </c>
      <c r="C35" s="89" t="s">
        <v>193</v>
      </c>
      <c r="D35" s="89" t="s">
        <v>194</v>
      </c>
    </row>
    <row r="36" spans="2:4" ht="18">
      <c r="B36" s="54" t="s">
        <v>190</v>
      </c>
      <c r="C36" s="54">
        <f>'DESIGN INPUTS AND CALCULATIONS'!C154</f>
        <v>14.1</v>
      </c>
      <c r="D36" s="55" t="s">
        <v>147</v>
      </c>
    </row>
    <row r="37" spans="2:4" ht="18">
      <c r="B37" s="54" t="s">
        <v>191</v>
      </c>
      <c r="C37" s="54">
        <f>'DESIGN INPUTS AND CALCULATIONS'!C152</f>
        <v>38.299999999999997</v>
      </c>
      <c r="D37" s="55" t="s">
        <v>148</v>
      </c>
    </row>
    <row r="38" spans="2:4" ht="18">
      <c r="B38" s="58" t="s">
        <v>174</v>
      </c>
      <c r="C38" s="88">
        <f>'DESIGN INPUTS AND CALCULATIONS'!C191</f>
        <v>24.3</v>
      </c>
      <c r="D38" s="58" t="s">
        <v>179</v>
      </c>
    </row>
    <row r="39" spans="2:4" ht="18">
      <c r="B39" s="58" t="s">
        <v>173</v>
      </c>
      <c r="C39" s="54">
        <f>'DESIGN INPUTS AND CALCULATIONS'!C189</f>
        <v>5.76</v>
      </c>
      <c r="D39" s="58" t="s">
        <v>179</v>
      </c>
    </row>
    <row r="40" spans="2:4" ht="18">
      <c r="B40" s="58" t="s">
        <v>175</v>
      </c>
      <c r="C40" s="54">
        <f>'DESIGN INPUTS AND CALCULATIONS'!C226</f>
        <v>100</v>
      </c>
      <c r="D40" s="58" t="s">
        <v>70</v>
      </c>
    </row>
    <row r="41" spans="2:4" ht="18">
      <c r="B41" s="58" t="s">
        <v>176</v>
      </c>
      <c r="C41" s="54">
        <f>'DESIGN INPUTS AND CALCULATIONS'!C228</f>
        <v>200</v>
      </c>
      <c r="D41" s="58" t="s">
        <v>155</v>
      </c>
    </row>
    <row r="42" spans="2:4" ht="18">
      <c r="B42" s="58" t="s">
        <v>188</v>
      </c>
      <c r="C42" s="54">
        <f>'DESIGN INPUTS AND CALCULATIONS'!C172</f>
        <v>47</v>
      </c>
      <c r="D42" s="58" t="s">
        <v>70</v>
      </c>
    </row>
    <row r="43" spans="2:4" ht="18">
      <c r="B43" s="58" t="s">
        <v>189</v>
      </c>
      <c r="C43" s="54">
        <f>'DESIGN INPUTS AND CALCULATIONS'!C170</f>
        <v>8200</v>
      </c>
      <c r="D43" s="58" t="s">
        <v>70</v>
      </c>
    </row>
    <row r="44" spans="2:4">
      <c r="B44" s="58" t="s">
        <v>195</v>
      </c>
      <c r="C44" s="54">
        <f>Lr</f>
        <v>85</v>
      </c>
      <c r="D44" s="58" t="s">
        <v>73</v>
      </c>
    </row>
    <row r="45" spans="2:4">
      <c r="B45" s="58" t="s">
        <v>196</v>
      </c>
      <c r="C45" s="54">
        <f>Lm</f>
        <v>510</v>
      </c>
      <c r="D45" s="58" t="s">
        <v>73</v>
      </c>
    </row>
    <row r="46" spans="2:4">
      <c r="B46" s="58" t="s">
        <v>197</v>
      </c>
      <c r="C46" s="54">
        <f>Cr</f>
        <v>0.03</v>
      </c>
      <c r="D46" s="58" t="s">
        <v>198</v>
      </c>
    </row>
    <row r="47" spans="2:4" ht="18">
      <c r="B47" s="58" t="s">
        <v>168</v>
      </c>
      <c r="C47" s="61">
        <f>'DESIGN INPUTS AND CALCULATIONS'!$C$203</f>
        <v>680</v>
      </c>
      <c r="D47" s="58" t="s">
        <v>156</v>
      </c>
    </row>
    <row r="48" spans="2:4" ht="18">
      <c r="B48" s="60" t="s">
        <v>186</v>
      </c>
      <c r="C48" s="88">
        <f>'DESIGN INPUTS AND CALCULATIONS'!C209</f>
        <v>110</v>
      </c>
      <c r="D48" s="58" t="s">
        <v>179</v>
      </c>
    </row>
    <row r="49" spans="2:4" ht="18">
      <c r="B49" s="60" t="s">
        <v>187</v>
      </c>
      <c r="C49" s="88">
        <f>'DESIGN INPUTS AND CALCULATIONS'!C210</f>
        <v>47</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742</v>
      </c>
      <c r="U3" s="268">
        <f>(Lseries2*microhenry2/(res_cap2*nanoF2))^0.5*1/(rload2*ratio2^2)</f>
        <v>0.20754666033267241</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691150.38378975447</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626224.29108514951</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1.1036786557610183</v>
      </c>
    </row>
    <row r="8" spans="2:25">
      <c r="B8" s="292"/>
      <c r="C8" s="296"/>
      <c r="D8" s="296"/>
      <c r="E8" s="296"/>
      <c r="G8" s="292"/>
      <c r="H8" s="296"/>
      <c r="I8" s="296"/>
      <c r="J8" s="296"/>
      <c r="O8" s="298" t="s">
        <v>674</v>
      </c>
      <c r="Q8" s="297" t="s">
        <v>154</v>
      </c>
      <c r="R8" s="294">
        <v>1E-3</v>
      </c>
      <c r="T8" s="293" t="s">
        <v>748</v>
      </c>
      <c r="U8" s="268">
        <f>8*ratio2^2*rload2/((PI())^2)</f>
        <v>207.88508319867728</v>
      </c>
    </row>
    <row r="9" spans="2:25">
      <c r="B9" s="292"/>
      <c r="C9" s="296"/>
      <c r="D9" s="296"/>
      <c r="E9" s="296"/>
      <c r="G9" s="292"/>
      <c r="H9" s="296"/>
      <c r="I9" s="296"/>
      <c r="J9" s="296"/>
      <c r="O9" s="298" t="s">
        <v>681</v>
      </c>
      <c r="Q9" s="297" t="s">
        <v>749</v>
      </c>
      <c r="R9" s="294">
        <v>1E-3</v>
      </c>
      <c r="T9" s="293" t="s">
        <v>750</v>
      </c>
      <c r="U9" s="268">
        <f>ohm_second*Lseries2*microhenry2-1/(ohm_second*res_cap2*nanoF2)</f>
        <v>10.519011988221443</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1.5478042950574228E-4</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118.15451070974953</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10234.157466496266</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10040.353820425034</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0.22092307472598552</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-2.3324651526729936E-4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-3.482728841495757E-6</v>
      </c>
    </row>
    <row r="17" spans="1:29">
      <c r="B17" s="292">
        <v>1</v>
      </c>
      <c r="C17" s="296"/>
      <c r="D17" s="296"/>
      <c r="E17" s="296"/>
      <c r="O17" s="298" t="s">
        <v>761</v>
      </c>
      <c r="Q17" s="297" t="s">
        <v>578</v>
      </c>
      <c r="R17" s="294">
        <v>9.9999999999999995E-7</v>
      </c>
      <c r="T17" s="293" t="s">
        <v>762</v>
      </c>
      <c r="U17" s="268">
        <f>Lnratio2/((1+Lnratio2-1/freq_ratio2^2)^2+((1/freq_ratio2-freq_ratio2)*PI()^2*Qfactor2*Lnratio2/8)^2)^0.5</f>
        <v>0.96985248879299346</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0.98282579663375969</v>
      </c>
    </row>
    <row r="19" spans="1:29">
      <c r="B19" s="292">
        <v>1</v>
      </c>
      <c r="C19" s="296"/>
      <c r="D19" s="296"/>
      <c r="E19" s="296"/>
      <c r="Q19" s="297" t="s">
        <v>576</v>
      </c>
      <c r="R19" s="294">
        <v>1.0000000000000001E-9</v>
      </c>
      <c r="T19" s="293" t="s">
        <v>764</v>
      </c>
      <c r="U19" s="268">
        <f>-1/rload2</f>
        <v>-3.5092105263157897E-2</v>
      </c>
    </row>
    <row r="20" spans="1:29">
      <c r="B20" s="292">
        <v>1</v>
      </c>
      <c r="C20" s="296"/>
      <c r="D20" s="296"/>
      <c r="E20" s="296"/>
      <c r="Q20" s="297" t="s">
        <v>765</v>
      </c>
      <c r="R20" s="294">
        <v>1.0000000000000001E-9</v>
      </c>
      <c r="T20" s="293" t="s">
        <v>766</v>
      </c>
      <c r="U20" s="268">
        <f>2*Vinput2*res_cap2*nanoF2*switchingf2*kilihertz2/(Voutput2*lmabda2)</f>
        <v>6.8571080627099681</v>
      </c>
      <c r="W20" s="222" t="s">
        <v>900</v>
      </c>
      <c r="X20" s="222">
        <f>INDEX(B35:B95,MATCH(0,V35:V95,-1),1)</f>
        <v>25118.864315095805</v>
      </c>
      <c r="Y20" s="222">
        <f>MATCH(0,V35:V95,-1)</f>
        <v>35</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6.5797672554209516E-5</v>
      </c>
      <c r="W21" s="222" t="s">
        <v>901</v>
      </c>
      <c r="X21" s="222">
        <f>INDEX(W35:W95,MATCH(0,V35:V95,-1),1)</f>
        <v>96.303754624889123</v>
      </c>
    </row>
    <row r="22" spans="1:29" ht="16.5">
      <c r="B22" s="292">
        <v>1</v>
      </c>
      <c r="C22" s="296"/>
      <c r="D22" s="296"/>
      <c r="E22" s="296"/>
      <c r="F22" s="222" t="str">
        <f>IMPRODUCT(Kth_2/(2/rload2-Kfeed2/Gdc_ccm2),IMDIV(COMPLEX(1,Rc_2*Coutput2*microF2*miliOhm2*C35),IMSUM(1,IMPRODUCT(D36,1/omega1_2),IMPRODUCT(D36,D36,1/omega2_2),IMPRODUCT(D36,D36,D36,1/omega3_2))))</f>
        <v>19.3041819215185-1.5132128572706i</v>
      </c>
      <c r="Q22" s="295" t="s">
        <v>574</v>
      </c>
      <c r="R22" s="294">
        <v>1000000</v>
      </c>
      <c r="T22" s="293" t="s">
        <v>768</v>
      </c>
      <c r="U22" s="268">
        <f>Voutput2/(Vinput2*rload2)-2*Vinput2*junctioncap2*nanoF2*switchingf2*kilihertz2/Voutput2</f>
        <v>4.1681140350877197E-3</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0.0498503358329392-0.529728931001679i</v>
      </c>
      <c r="Q23" s="295" t="s">
        <v>573</v>
      </c>
      <c r="R23" s="294">
        <v>1E-3</v>
      </c>
      <c r="T23" s="293" t="s">
        <v>769</v>
      </c>
      <c r="U23" s="268">
        <f>IF(freq_ratio2&gt;1,Gdc_ccm2,Gdc_dcm2)</f>
        <v>-2.3324651526729936E-4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-4.999999921875+0.000624999990234375i</v>
      </c>
      <c r="Q24" s="295" t="s">
        <v>572</v>
      </c>
      <c r="R24" s="294">
        <v>1.0000000000000001E-9</v>
      </c>
      <c r="T24" s="268"/>
      <c r="U24" s="268"/>
    </row>
    <row r="25" spans="1:29">
      <c r="B25" s="292">
        <v>1</v>
      </c>
      <c r="C25" s="292"/>
      <c r="D25" s="292"/>
      <c r="E25" s="292"/>
      <c r="I25" s="222">
        <f>freq_ratio2</f>
        <v>1.1036786557610183</v>
      </c>
      <c r="Q25" s="295" t="s">
        <v>770</v>
      </c>
      <c r="R25" s="268">
        <f>2*miliampere2</f>
        <v>2E-3</v>
      </c>
      <c r="T25" s="293" t="s">
        <v>771</v>
      </c>
      <c r="U25" s="268">
        <f>(2/rload2-Kfeed2/GainDC2)/(Coutput2*microF2*(1+Rc_2*miliOhm2/rload2)-Kfeed2/(Gdc_dcm2*QpoleL2*omegapole0))</f>
        <v>39.215909147253711</v>
      </c>
    </row>
    <row r="26" spans="1:29">
      <c r="B26" s="292">
        <v>1</v>
      </c>
      <c r="C26" s="292"/>
      <c r="D26" s="292"/>
      <c r="E26" s="292"/>
      <c r="I26" s="222">
        <f>(Kinput2-Kfeed2*Metccm2/(2*ratio2*Gdc_ccm2))/(2/rload2-Kfeed2/Gdc_ccm2)</f>
        <v>0.14127014947848965</v>
      </c>
      <c r="Q26" s="295" t="s">
        <v>772</v>
      </c>
      <c r="R26" s="294">
        <v>256</v>
      </c>
      <c r="T26" s="293" t="s">
        <v>773</v>
      </c>
      <c r="U26" s="268">
        <f>(Xequiv2^2+Requiv2^2)*(2*Gdc_ccm2/(rload2*Kfeed2)-1)/((Xequiv2^2+Requiv2^2)*(1+Rc_2*miliOhm2/rload2)*(Coutput2*microF2*Gdc_ccm2/Kfeed2)-2*Requiv2*effectiveL2-rload2*Coutput2*Xequiv2^2*microF2-Rc_2*miliOhm2*Coutput2*Requiv2*microF2)</f>
        <v>739.9924876688782</v>
      </c>
    </row>
    <row r="27" spans="1:29">
      <c r="B27" s="292">
        <v>1</v>
      </c>
      <c r="C27" s="292"/>
      <c r="D27" s="292"/>
      <c r="E27" s="292"/>
      <c r="K27" s="222">
        <f>freq_ratio2</f>
        <v>1.1036786557610183</v>
      </c>
      <c r="Q27" s="295" t="s">
        <v>774</v>
      </c>
      <c r="R27" s="268">
        <f>time_load2/Nt_load2</f>
        <v>1.953125E-5</v>
      </c>
      <c r="T27" s="293" t="s">
        <v>775</v>
      </c>
      <c r="U27" s="268">
        <f>(Xequiv2^2+Requiv2^2)*(1-2*Gdc_ccm2/(Kfeed2*rload2))/(effectiveL2^2+effectiveL2*rload2*Coutput2*Requiv2*microF2+effectiveL2*Rc_2*miliOhm2*Coutput2*Requiv2*microF2)</f>
        <v>126678525.04199056</v>
      </c>
    </row>
    <row r="28" spans="1:29">
      <c r="B28" s="292">
        <v>1</v>
      </c>
      <c r="C28" s="292"/>
      <c r="D28" s="292"/>
      <c r="E28" s="292"/>
      <c r="Q28" s="295" t="s">
        <v>776</v>
      </c>
      <c r="R28" s="294">
        <v>256</v>
      </c>
      <c r="T28" s="293" t="s">
        <v>777</v>
      </c>
      <c r="U28" s="268">
        <f>(Xequiv2^2+Requiv2^2)*(1-2*Gdc_ccm2/(Kfeed2*rload2))/(effectiveL2^2*rload2*Coutput2*microF2)</f>
        <v>176122010630543.59</v>
      </c>
    </row>
    <row r="29" spans="1:29">
      <c r="B29" s="292"/>
      <c r="C29" s="292"/>
      <c r="D29" s="292"/>
      <c r="E29" s="292"/>
      <c r="Q29" s="295" t="s">
        <v>778</v>
      </c>
      <c r="R29" s="268">
        <v>64</v>
      </c>
      <c r="T29" s="293" t="s">
        <v>779</v>
      </c>
      <c r="U29" s="268">
        <f>((Xequiv2^2+Requiv2^2)*Gdc_ccm2-Kfeed2*rload2*Xequiv2^2)/(-Kfeed2*rload2*effectiveL2*Requiv2)</f>
        <v>170945.40819689599</v>
      </c>
    </row>
    <row r="30" spans="1:29">
      <c r="B30" s="292"/>
      <c r="C30" s="292"/>
      <c r="D30" s="292"/>
      <c r="E30" s="292"/>
      <c r="F30" s="222">
        <f>Rc_2*Coutput2*microF2*miliOhm2</f>
        <v>4.4999999999999999E-4</v>
      </c>
      <c r="Q30" s="295" t="s">
        <v>780</v>
      </c>
      <c r="R30" s="294">
        <f>1/(Nt_input*Fline)</f>
        <v>3.1250000000000001E-4</v>
      </c>
      <c r="T30" s="293" t="s">
        <v>571</v>
      </c>
      <c r="U30" s="268">
        <f>((Xequiv2^2+Requiv2^2)*Gdc_ccm2-Kfeed2*rload2*Xequiv2^2)/(-Kfeed2*rload2*effectiveL2^2)</f>
        <v>229596212640.85699</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19.3041819215185-1.5132128572706i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19.464981532743032</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19.3726456350062-1.09458223990233i</v>
      </c>
      <c r="G35" s="229">
        <f>20*LOG(IMABS(F35))</f>
        <v>25.757621073542349</v>
      </c>
      <c r="H35" s="229">
        <f>(180/PI()*IMARGUMENT(F35))</f>
        <v>-3.2338553074915106</v>
      </c>
      <c r="I35" s="271">
        <f>IF(freq_ratio2&gt;1,(Kinput2-Kfeed2*Metccm2/(2*ratio2*Gdc_ccm2))/(2/rload2-Kfeed2/Gdc_ccm2),(Kinput2-Kfeed2*Metccm2/(2*ratio2*Gdc_dcm2))/(2/rload2-Kfeed2/Gdc_dcm2))</f>
        <v>0.14127014947848965</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0.140600346891687-0.00793809071243451i</v>
      </c>
      <c r="K35" s="271">
        <f>20*LOG(IMABS(J35))</f>
        <v>-17.026450745107507</v>
      </c>
      <c r="L35" s="271">
        <f>(180/PI()*IMARGUMENT(J35))</f>
        <v>-3.2314056967086953</v>
      </c>
      <c r="M35" s="270">
        <f t="shared" ref="M35:M66" si="1">IF(freq_ratio2&gt;1,(1-Kfeed2*rload2*Xequiv2^2/(Gdc_ccm2*(Xequiv2^2+Requiv2^2)))/(2/rload2-Kfeed2/Gdc_ccm2),1/(2/rload2-Kfeed2/Gdc_dcm2))</f>
        <v>2.8969338019815241</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2.88325146400642-0.16184472466241i</v>
      </c>
      <c r="O35" s="270">
        <f>20*LOG(IMABS(N35))</f>
        <v>9.2113130150211422</v>
      </c>
      <c r="P35" s="270">
        <f>(180/PI()*IMARGUMENT(N35))</f>
        <v>-3.2127959532932566</v>
      </c>
      <c r="Q35" s="229">
        <f t="shared" ref="Q35:Q66" si="3">-currentransferratio2*RFB_2/(Rfeedforward2*(Cvolt2*nanoF2+Cforward2*picoF2*alpha_Cf2)*Rupper2*kiliOhm2)</f>
        <v>-166.66666666666666</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-0.248920594693436+2.64867577008273i</v>
      </c>
      <c r="S35" s="229">
        <f>20*LOG(IMABS(R35))</f>
        <v>8.4987649064882991</v>
      </c>
      <c r="T35" s="229">
        <f>(180/PI()*IMARGUMENT(R35))</f>
        <v>95.368846076847746</v>
      </c>
      <c r="U35" s="227" t="str">
        <f t="shared" ref="U35:U95" si="5">IMPRODUCT(F35,R35)</f>
        <v>-1.92305701505876+51.5843211579372i</v>
      </c>
      <c r="V35" s="227">
        <f>20*LOG(IMABS(U35))</f>
        <v>34.256385980030643</v>
      </c>
      <c r="W35" s="227">
        <f>(180/PI()*IMARGUMENT(U35))</f>
        <v>92.13499076935625</v>
      </c>
      <c r="X35" s="269" t="str">
        <f t="shared" ref="X35:X95" si="6">IMDIV(J35,IMSUM(1,IMPRODUCT(F35,R35,-1)))</f>
        <v>0.000307348947393575+0.00270822500440023i</v>
      </c>
      <c r="Y35" s="269">
        <f>20*LOG(IMABS(X35))</f>
        <v>-51.290727955490034</v>
      </c>
      <c r="Z35" s="269">
        <f>(180/PI()*IMARGUMENT(X35))</f>
        <v>83.525362380113506</v>
      </c>
      <c r="AA35" s="268" t="str">
        <f t="shared" ref="AA35:AA95" si="7">IMDIV(IMPRODUCT(1,N35),IMSUM(1,IMPRODUCT(F35,R35,-1)))</f>
        <v>0.00628456408252189+0.0555378312744861i</v>
      </c>
      <c r="AB35" s="268">
        <f>20*LOG(IMABS(AA35))</f>
        <v>-25.052964195361383</v>
      </c>
      <c r="AC35" s="268">
        <f>(180/PI()*IMARGUMENT(AA35))</f>
        <v>83.54397212352896</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19.464981532743032</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19.3192438916218-1.37231389843782i</v>
      </c>
      <c r="G36" s="229">
        <f t="shared" ref="G36:G95" si="12">20*LOG(IMABS(F36))</f>
        <v>25.741660865268958</v>
      </c>
      <c r="H36" s="229">
        <f t="shared" ref="H36:H95" si="13">(180/PI()*IMARGUMENT(F36))</f>
        <v>-4.0630962698671524</v>
      </c>
      <c r="I36" s="271">
        <f t="shared" ref="I36:I66" si="14">IF(freq_ratio2&gt;1,(Kinput2-Kfeed2*Metccm2/(2*ratio2*Gdc_ccm2))/(2/rload2-Kfeed2/Gdc_ccm2),(Kinput2-Kfeed2*Metccm2/(2*ratio2*Gdc_dcm2))/(2/rload2-Kfeed2/Gdc_dcm2))</f>
        <v>0.14127014947848965</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0.140212971815577-0.00995223609857186i</v>
      </c>
      <c r="K36" s="271">
        <f t="shared" ref="K36:K95" si="16">20*LOG(IMABS(J36))</f>
        <v>-17.042410948737711</v>
      </c>
      <c r="L36" s="271">
        <f t="shared" ref="L36:L95" si="17">(180/PI()*IMARGUMENT(J36))</f>
        <v>-4.0600123926047367</v>
      </c>
      <c r="M36" s="270">
        <f t="shared" si="1"/>
        <v>2.8969338019815241</v>
      </c>
      <c r="N36" s="270" t="str">
        <f t="shared" si="2"/>
        <v>2.87533839172483-0.202908248581952i</v>
      </c>
      <c r="O36" s="270">
        <f t="shared" ref="O36:O95" si="18">20*LOG(IMABS(N36))</f>
        <v>9.1953530625602848</v>
      </c>
      <c r="P36" s="270">
        <f t="shared" ref="P36:P95" si="19">(180/PI()*IMARGUMENT(N36))</f>
        <v>-4.0365841141426388</v>
      </c>
      <c r="Q36" s="229">
        <f t="shared" si="3"/>
        <v>-166.66666666666666</v>
      </c>
      <c r="R36" s="229" t="str">
        <f t="shared" si="4"/>
        <v>-0.248920586941235+2.1039487513302i</v>
      </c>
      <c r="S36" s="229">
        <f t="shared" ref="S36:S95" si="20">20*LOG(IMABS(R36))</f>
        <v>6.521072097309232</v>
      </c>
      <c r="T36" s="229">
        <f t="shared" ref="T36:T95" si="21">(180/PI()*IMARGUMENT(R36))</f>
        <v>96.747363831697882</v>
      </c>
      <c r="U36" s="227" t="str">
        <f t="shared" si="5"/>
        <v>-1.92167941571204+40.988296243488i</v>
      </c>
      <c r="V36" s="227">
        <f t="shared" ref="V36:V95" si="22">20*LOG(IMABS(U36))</f>
        <v>32.262732962578184</v>
      </c>
      <c r="W36" s="227">
        <f t="shared" ref="W36:W95" si="23">(180/PI()*IMARGUMENT(U36))</f>
        <v>92.684267561830737</v>
      </c>
      <c r="X36" s="269" t="str">
        <f t="shared" si="6"/>
        <v>0.000484184452107329+0.00338629200989291i</v>
      </c>
      <c r="Y36" s="269">
        <f t="shared" ref="Y36:Y95" si="24">20*LOG(IMABS(X36))</f>
        <v>-49.31761871648127</v>
      </c>
      <c r="Z36" s="269">
        <f t="shared" ref="Z36:Z95" si="25">(180/PI()*IMARGUMENT(X36))</f>
        <v>81.862793408571761</v>
      </c>
      <c r="AA36" s="268" t="str">
        <f t="shared" si="7"/>
        <v>0.0099004569907277+0.0694445168791592i</v>
      </c>
      <c r="AB36" s="268">
        <f t="shared" ref="AB36:AB95" si="26">20*LOG(IMABS(AA36))</f>
        <v>-23.079854705183259</v>
      </c>
      <c r="AC36" s="268">
        <f t="shared" ref="AC36:AC95" si="27">(180/PI()*IMARGUMENT(AA36))</f>
        <v>81.886221687033867</v>
      </c>
    </row>
    <row r="37" spans="1:29">
      <c r="A37" s="276">
        <v>-2.8</v>
      </c>
      <c r="B37" s="275">
        <f t="shared" si="8"/>
        <v>15.848931924611135</v>
      </c>
      <c r="C37" s="274">
        <f t="shared" si="9"/>
        <v>99.581776203206161</v>
      </c>
      <c r="D37" s="273" t="str">
        <f t="shared" si="10"/>
        <v>99.5817762032062i</v>
      </c>
      <c r="E37" s="272">
        <f t="shared" si="0"/>
        <v>19.464981532743032</v>
      </c>
      <c r="F37" s="229" t="str">
        <f t="shared" si="11"/>
        <v>19.2355062353409-1.71642114370341i</v>
      </c>
      <c r="G37" s="229">
        <f t="shared" si="12"/>
        <v>25.716515450219916</v>
      </c>
      <c r="H37" s="229">
        <f t="shared" si="13"/>
        <v>-5.0991073998199896</v>
      </c>
      <c r="I37" s="271">
        <f t="shared" si="14"/>
        <v>0.14127014947848965</v>
      </c>
      <c r="J37" s="271" t="str">
        <f t="shared" si="15"/>
        <v>0.139605540699422-0.0124477354097346i</v>
      </c>
      <c r="K37" s="271">
        <f t="shared" si="16"/>
        <v>-17.067556356427943</v>
      </c>
      <c r="L37" s="271">
        <f t="shared" si="17"/>
        <v>-5.0952250283696712</v>
      </c>
      <c r="M37" s="270">
        <f t="shared" si="1"/>
        <v>2.8969338019815241</v>
      </c>
      <c r="N37" s="270" t="str">
        <f t="shared" si="2"/>
        <v>2.86293014387803-0.253783801583501i</v>
      </c>
      <c r="O37" s="270">
        <f t="shared" si="18"/>
        <v>9.1702080529467231</v>
      </c>
      <c r="P37" s="270">
        <f t="shared" si="19"/>
        <v>-5.0657305741182634</v>
      </c>
      <c r="Q37" s="229">
        <f t="shared" si="3"/>
        <v>-166.66666666666666</v>
      </c>
      <c r="R37" s="229" t="str">
        <f t="shared" si="4"/>
        <v>-0.248920574654821+1.67126467567184i</v>
      </c>
      <c r="S37" s="229">
        <f t="shared" si="20"/>
        <v>4.5561935701308816</v>
      </c>
      <c r="T37" s="229">
        <f t="shared" si="21"/>
        <v>98.471440259936841</v>
      </c>
      <c r="U37" s="227" t="str">
        <f t="shared" si="5"/>
        <v>-1.91951923982968+32.574874627231i</v>
      </c>
      <c r="V37" s="227">
        <f t="shared" si="22"/>
        <v>30.272709020350796</v>
      </c>
      <c r="W37" s="227">
        <f t="shared" si="23"/>
        <v>93.372332860116842</v>
      </c>
      <c r="X37" s="269" t="str">
        <f t="shared" si="6"/>
        <v>0.000760124793383296+0.00421755550290344i</v>
      </c>
      <c r="Y37" s="269">
        <f t="shared" si="24"/>
        <v>-47.359957272081687</v>
      </c>
      <c r="Z37" s="269">
        <f t="shared" si="25"/>
        <v>79.783331208729209</v>
      </c>
      <c r="AA37" s="268" t="str">
        <f t="shared" si="7"/>
        <v>0.0155428565954169+0.0864946529264755i</v>
      </c>
      <c r="AB37" s="268">
        <f t="shared" si="26"/>
        <v>-21.122192862707003</v>
      </c>
      <c r="AC37" s="268">
        <f t="shared" si="27"/>
        <v>79.812825662980629</v>
      </c>
    </row>
    <row r="38" spans="1:29">
      <c r="A38" s="276">
        <v>-2.7</v>
      </c>
      <c r="B38" s="275">
        <f t="shared" si="8"/>
        <v>19.95262314968878</v>
      </c>
      <c r="C38" s="274">
        <f t="shared" si="9"/>
        <v>125.36602861381581</v>
      </c>
      <c r="D38" s="273" t="str">
        <f t="shared" si="10"/>
        <v>125.366028613816i</v>
      </c>
      <c r="E38" s="272">
        <f t="shared" si="0"/>
        <v>19.464981532743032</v>
      </c>
      <c r="F38" s="229" t="str">
        <f t="shared" si="11"/>
        <v>19.1050009303372-2.13883273093566i</v>
      </c>
      <c r="G38" s="229">
        <f t="shared" si="12"/>
        <v>25.677033682022312</v>
      </c>
      <c r="H38" s="229">
        <f t="shared" si="13"/>
        <v>-6.3877485682314612</v>
      </c>
      <c r="I38" s="271">
        <f t="shared" si="14"/>
        <v>0.14127014947848965</v>
      </c>
      <c r="J38" s="271" t="str">
        <f t="shared" si="15"/>
        <v>0.138658858106475-0.0155110850629745i</v>
      </c>
      <c r="K38" s="271">
        <f t="shared" si="16"/>
        <v>-17.107038112962588</v>
      </c>
      <c r="L38" s="271">
        <f t="shared" si="17"/>
        <v>-6.3828609521590565</v>
      </c>
      <c r="M38" s="270">
        <f t="shared" si="1"/>
        <v>2.8969338019815241</v>
      </c>
      <c r="N38" s="270" t="str">
        <f t="shared" si="2"/>
        <v>2.84359186752961-0.3162328937995i</v>
      </c>
      <c r="O38" s="270">
        <f t="shared" si="18"/>
        <v>9.1307269273209855</v>
      </c>
      <c r="P38" s="270">
        <f t="shared" si="19"/>
        <v>-6.3457296359090654</v>
      </c>
      <c r="Q38" s="229">
        <f t="shared" si="3"/>
        <v>-166.66666666666666</v>
      </c>
      <c r="R38" s="229" t="str">
        <f t="shared" si="4"/>
        <v>-0.248920555182173+1.32758153828633i</v>
      </c>
      <c r="S38" s="229">
        <f t="shared" si="20"/>
        <v>2.6112820082269348</v>
      </c>
      <c r="T38" s="229">
        <f t="shared" si="21"/>
        <v>100.61961428237259</v>
      </c>
      <c r="U38" s="227" t="str">
        <f t="shared" si="5"/>
        <v>-1.91615259126275+25.8958459548851i</v>
      </c>
      <c r="V38" s="227">
        <f t="shared" si="22"/>
        <v>28.288315690249235</v>
      </c>
      <c r="W38" s="227">
        <f t="shared" si="23"/>
        <v>94.231865714141136</v>
      </c>
      <c r="X38" s="269" t="str">
        <f t="shared" si="6"/>
        <v>0.00118690104761329+0.00522082475221864i</v>
      </c>
      <c r="Y38" s="269">
        <f t="shared" si="24"/>
        <v>-45.426367638914996</v>
      </c>
      <c r="Z38" s="269">
        <f t="shared" si="25"/>
        <v>77.192081919328899</v>
      </c>
      <c r="AA38" s="268" t="str">
        <f t="shared" si="7"/>
        <v>0.0242696151036999+0.107075782401035i</v>
      </c>
      <c r="AB38" s="268">
        <f t="shared" si="26"/>
        <v>-19.188602598631437</v>
      </c>
      <c r="AC38" s="268">
        <f t="shared" si="27"/>
        <v>77.229213235578825</v>
      </c>
    </row>
    <row r="39" spans="1:29">
      <c r="A39" s="276">
        <v>-2.6</v>
      </c>
      <c r="B39" s="275">
        <f t="shared" si="8"/>
        <v>25.118864315095777</v>
      </c>
      <c r="C39" s="274">
        <f t="shared" si="9"/>
        <v>157.82647919764742</v>
      </c>
      <c r="D39" s="273" t="str">
        <f t="shared" si="10"/>
        <v>157.826479197647i</v>
      </c>
      <c r="E39" s="272">
        <f t="shared" si="0"/>
        <v>19.464981532743032</v>
      </c>
      <c r="F39" s="229" t="str">
        <f t="shared" si="11"/>
        <v>18.9035357105824-2.6498489627924i</v>
      </c>
      <c r="G39" s="229">
        <f t="shared" si="12"/>
        <v>25.615370843920608</v>
      </c>
      <c r="H39" s="229">
        <f t="shared" si="13"/>
        <v>-7.9795804477700658</v>
      </c>
      <c r="I39" s="271">
        <f t="shared" si="14"/>
        <v>0.14127014947848965</v>
      </c>
      <c r="J39" s="271" t="str">
        <f t="shared" si="15"/>
        <v>0.137197433907557-0.0192169597421563i</v>
      </c>
      <c r="K39" s="271">
        <f t="shared" si="16"/>
        <v>-17.168700932579675</v>
      </c>
      <c r="L39" s="271">
        <f t="shared" si="17"/>
        <v>-7.973427303702131</v>
      </c>
      <c r="M39" s="270">
        <f t="shared" si="1"/>
        <v>2.8969338019815241</v>
      </c>
      <c r="N39" s="270" t="str">
        <f t="shared" si="2"/>
        <v>2.81373875772076-0.391774147679766i</v>
      </c>
      <c r="O39" s="270">
        <f t="shared" si="18"/>
        <v>9.0690651076269155</v>
      </c>
      <c r="P39" s="270">
        <f t="shared" si="19"/>
        <v>-7.9266817495218103</v>
      </c>
      <c r="Q39" s="229">
        <f t="shared" si="3"/>
        <v>-166.66666666666666</v>
      </c>
      <c r="R39" s="229" t="str">
        <f t="shared" si="4"/>
        <v>-0.248920524320108+1.05459695885684i</v>
      </c>
      <c r="S39" s="229">
        <f t="shared" si="20"/>
        <v>0.69718468102476061</v>
      </c>
      <c r="T39" s="229">
        <f t="shared" si="21"/>
        <v>103.28067054334642</v>
      </c>
      <c r="U39" s="227" t="str">
        <f t="shared" si="5"/>
        <v>-1.91095536299124+20.5952130652093i</v>
      </c>
      <c r="V39" s="227">
        <f t="shared" si="22"/>
        <v>26.312555524945388</v>
      </c>
      <c r="W39" s="227">
        <f t="shared" si="23"/>
        <v>95.301090095576342</v>
      </c>
      <c r="X39" s="269" t="str">
        <f t="shared" si="6"/>
        <v>0.00183792411324004+0.00640184291543333i</v>
      </c>
      <c r="Y39" s="269">
        <f t="shared" si="24"/>
        <v>-43.52993211967059</v>
      </c>
      <c r="Z39" s="269">
        <f t="shared" si="25"/>
        <v>73.981599512616668</v>
      </c>
      <c r="AA39" s="268" t="str">
        <f t="shared" si="7"/>
        <v>0.0375819917819854+0.131309117736657i</v>
      </c>
      <c r="AB39" s="268">
        <f t="shared" si="26"/>
        <v>-17.292166079463989</v>
      </c>
      <c r="AC39" s="268">
        <f t="shared" si="27"/>
        <v>74.028345066797058</v>
      </c>
    </row>
    <row r="40" spans="1:29">
      <c r="A40" s="276">
        <v>-2.5</v>
      </c>
      <c r="B40" s="275">
        <f t="shared" si="8"/>
        <v>31.622776601683764</v>
      </c>
      <c r="C40" s="274">
        <f t="shared" si="9"/>
        <v>198.69176531592183</v>
      </c>
      <c r="D40" s="273" t="str">
        <f t="shared" si="10"/>
        <v>198.691765315922i</v>
      </c>
      <c r="E40" s="272">
        <f t="shared" si="0"/>
        <v>19.464981532743032</v>
      </c>
      <c r="F40" s="229" t="str">
        <f t="shared" si="11"/>
        <v>18.5970541178479-3.25402815828191i</v>
      </c>
      <c r="G40" s="229">
        <f t="shared" si="12"/>
        <v>25.519853641438832</v>
      </c>
      <c r="H40" s="229">
        <f t="shared" si="13"/>
        <v>-9.9248814204094451</v>
      </c>
      <c r="I40" s="271">
        <f t="shared" si="14"/>
        <v>0.14127014947848965</v>
      </c>
      <c r="J40" s="271" t="str">
        <f t="shared" si="15"/>
        <v>0.134974223396435-0.0235983705805846i</v>
      </c>
      <c r="K40" s="271">
        <f t="shared" si="16"/>
        <v>-17.264218105765405</v>
      </c>
      <c r="L40" s="271">
        <f t="shared" si="17"/>
        <v>-9.917135070997352</v>
      </c>
      <c r="M40" s="270">
        <f t="shared" si="1"/>
        <v>2.8969338019815241</v>
      </c>
      <c r="N40" s="270" t="str">
        <f t="shared" si="2"/>
        <v>2.76832434189861-0.481073340242743i</v>
      </c>
      <c r="O40" s="270">
        <f t="shared" si="18"/>
        <v>8.9735495192119057</v>
      </c>
      <c r="P40" s="270">
        <f t="shared" si="19"/>
        <v>-9.8582859117754147</v>
      </c>
      <c r="Q40" s="229">
        <f t="shared" si="3"/>
        <v>-166.66666666666666</v>
      </c>
      <c r="R40" s="229" t="str">
        <f t="shared" si="4"/>
        <v>-0.248920475407037+0.837773513077172i</v>
      </c>
      <c r="S40" s="229">
        <f t="shared" si="20"/>
        <v>-1.1700564098768624</v>
      </c>
      <c r="T40" s="229">
        <f t="shared" si="21"/>
        <v>106.54781346918496</v>
      </c>
      <c r="U40" s="227" t="str">
        <f t="shared" si="5"/>
        <v>-1.90304895036922+16.3901135973431i</v>
      </c>
      <c r="V40" s="227">
        <f t="shared" si="22"/>
        <v>24.349797231561947</v>
      </c>
      <c r="W40" s="227">
        <f t="shared" si="23"/>
        <v>96.622932048775539</v>
      </c>
      <c r="X40" s="269" t="str">
        <f t="shared" si="6"/>
        <v>0.00281024640371093+0.00773734359866917i</v>
      </c>
      <c r="Y40" s="269">
        <f t="shared" si="24"/>
        <v>-41.690011532700673</v>
      </c>
      <c r="Z40" s="269">
        <f t="shared" si="25"/>
        <v>70.038695774202026</v>
      </c>
      <c r="AA40" s="268" t="str">
        <f t="shared" si="7"/>
        <v>0.0574649017163534+0.158723788205446i</v>
      </c>
      <c r="AB40" s="268">
        <f t="shared" si="26"/>
        <v>-15.452243907723343</v>
      </c>
      <c r="AC40" s="268">
        <f t="shared" si="27"/>
        <v>70.097544933423976</v>
      </c>
    </row>
    <row r="41" spans="1:29">
      <c r="A41" s="276">
        <v>-2.4</v>
      </c>
      <c r="B41" s="275">
        <f t="shared" si="8"/>
        <v>39.81071705534972</v>
      </c>
      <c r="C41" s="274">
        <f t="shared" si="9"/>
        <v>250.13811247045712</v>
      </c>
      <c r="D41" s="273" t="str">
        <f t="shared" si="10"/>
        <v>250.138112470457i</v>
      </c>
      <c r="E41" s="272">
        <f t="shared" si="0"/>
        <v>19.464981532743032</v>
      </c>
      <c r="F41" s="229" t="str">
        <f t="shared" si="11"/>
        <v>18.1410606979342-3.94311058157466i</v>
      </c>
      <c r="G41" s="229">
        <f t="shared" si="12"/>
        <v>25.373734998369688</v>
      </c>
      <c r="H41" s="229">
        <f t="shared" si="13"/>
        <v>-12.262969451715282</v>
      </c>
      <c r="I41" s="271">
        <f t="shared" si="14"/>
        <v>0.14127014947848965</v>
      </c>
      <c r="J41" s="271" t="str">
        <f t="shared" si="15"/>
        <v>0.131666457751061-0.0285953325181408i</v>
      </c>
      <c r="K41" s="271">
        <f t="shared" si="16"/>
        <v>-17.410336702403299</v>
      </c>
      <c r="L41" s="271">
        <f t="shared" si="17"/>
        <v>-12.253217375626457</v>
      </c>
      <c r="M41" s="270">
        <f t="shared" si="1"/>
        <v>2.8969338019815241</v>
      </c>
      <c r="N41" s="270" t="str">
        <f t="shared" si="2"/>
        <v>2.70075531703972-0.582894346356253i</v>
      </c>
      <c r="O41" s="270">
        <f t="shared" si="18"/>
        <v>8.8274334342651546</v>
      </c>
      <c r="P41" s="270">
        <f t="shared" si="19"/>
        <v>-12.179130687235192</v>
      </c>
      <c r="Q41" s="229">
        <f t="shared" si="3"/>
        <v>-166.66666666666666</v>
      </c>
      <c r="R41" s="229" t="str">
        <f t="shared" si="4"/>
        <v>-0.248920397885069+0.665564561792394i</v>
      </c>
      <c r="S41" s="229">
        <f t="shared" si="20"/>
        <v>-2.9676233117838042</v>
      </c>
      <c r="T41" s="229">
        <f t="shared" si="21"/>
        <v>110.50574028848007</v>
      </c>
      <c r="U41" s="227" t="str">
        <f t="shared" si="5"/>
        <v>-1.89128538066228+13.0555677687402i</v>
      </c>
      <c r="V41" s="227">
        <f t="shared" si="22"/>
        <v>22.406111686585895</v>
      </c>
      <c r="W41" s="227">
        <f t="shared" si="23"/>
        <v>98.242770836764791</v>
      </c>
      <c r="X41" s="269" t="str">
        <f t="shared" si="6"/>
        <v>0.00421690425817025+0.00915120554188579i</v>
      </c>
      <c r="Y41" s="269">
        <f t="shared" si="24"/>
        <v>-39.934191121341804</v>
      </c>
      <c r="Z41" s="269">
        <f t="shared" si="25"/>
        <v>65.259601334618949</v>
      </c>
      <c r="AA41" s="268" t="str">
        <f t="shared" si="7"/>
        <v>0.0862306182593443+0.18776954281304i</v>
      </c>
      <c r="AB41" s="268">
        <f t="shared" si="26"/>
        <v>-13.696420984673345</v>
      </c>
      <c r="AC41" s="268">
        <f t="shared" si="27"/>
        <v>65.333688023010211</v>
      </c>
    </row>
    <row r="42" spans="1:29">
      <c r="A42" s="276">
        <v>-2.2999999999999998</v>
      </c>
      <c r="B42" s="275">
        <f t="shared" si="8"/>
        <v>50.118723362727209</v>
      </c>
      <c r="C42" s="274">
        <f t="shared" si="9"/>
        <v>314.90522624728584</v>
      </c>
      <c r="D42" s="273" t="str">
        <f t="shared" si="10"/>
        <v>314.905226247286i</v>
      </c>
      <c r="E42" s="272">
        <f t="shared" si="0"/>
        <v>19.464981532743032</v>
      </c>
      <c r="F42" s="229" t="str">
        <f t="shared" si="11"/>
        <v>17.4845652894638-4.68592448995914i</v>
      </c>
      <c r="G42" s="229">
        <f t="shared" si="12"/>
        <v>25.154339132787577</v>
      </c>
      <c r="H42" s="229">
        <f t="shared" si="13"/>
        <v>-15.002902495305708</v>
      </c>
      <c r="I42" s="271">
        <f t="shared" si="14"/>
        <v>0.14127014947848965</v>
      </c>
      <c r="J42" s="271" t="str">
        <f t="shared" si="15"/>
        <v>0.126904255976302-0.0339816392366566i</v>
      </c>
      <c r="K42" s="271">
        <f t="shared" si="16"/>
        <v>-17.629732494396947</v>
      </c>
      <c r="L42" s="271">
        <f t="shared" si="17"/>
        <v>-14.990625358969087</v>
      </c>
      <c r="M42" s="270">
        <f t="shared" si="1"/>
        <v>2.8969338019815241</v>
      </c>
      <c r="N42" s="270" t="str">
        <f t="shared" si="2"/>
        <v>2.60347603885868-0.692602755167247i</v>
      </c>
      <c r="O42" s="270">
        <f t="shared" si="18"/>
        <v>8.6080416230308643</v>
      </c>
      <c r="P42" s="270">
        <f t="shared" si="19"/>
        <v>-14.897355771444609</v>
      </c>
      <c r="Q42" s="229">
        <f t="shared" si="3"/>
        <v>-166.66666666666666</v>
      </c>
      <c r="R42" s="229" t="str">
        <f t="shared" si="4"/>
        <v>-0.248920275021083+0.528799350350579i</v>
      </c>
      <c r="S42" s="229">
        <f t="shared" si="20"/>
        <v>-4.6649478019491903</v>
      </c>
      <c r="T42" s="229">
        <f t="shared" si="21"/>
        <v>115.20764515904283</v>
      </c>
      <c r="U42" s="227" t="str">
        <f t="shared" si="5"/>
        <v>-1.87434897439515+10.4122483789994i</v>
      </c>
      <c r="V42" s="227">
        <f t="shared" si="22"/>
        <v>20.489391330838387</v>
      </c>
      <c r="W42" s="227">
        <f t="shared" si="23"/>
        <v>100.20474266373712</v>
      </c>
      <c r="X42" s="269" t="str">
        <f t="shared" si="6"/>
        <v>0.00615882845894663+0.0104878052978551i</v>
      </c>
      <c r="Y42" s="269">
        <f t="shared" si="24"/>
        <v>-38.299577528036011</v>
      </c>
      <c r="Z42" s="269">
        <f t="shared" si="25"/>
        <v>59.576963165386601</v>
      </c>
      <c r="AA42" s="268" t="str">
        <f t="shared" si="7"/>
        <v>0.12594492484315+0.215272080699337i</v>
      </c>
      <c r="AB42" s="268">
        <f t="shared" si="26"/>
        <v>-12.061803410608196</v>
      </c>
      <c r="AC42" s="268">
        <f t="shared" si="27"/>
        <v>59.670232752911225</v>
      </c>
    </row>
    <row r="43" spans="1:29">
      <c r="A43" s="276">
        <v>-2.2000000000000002</v>
      </c>
      <c r="B43" s="275">
        <f t="shared" si="8"/>
        <v>63.09573444801925</v>
      </c>
      <c r="C43" s="274">
        <f t="shared" si="9"/>
        <v>396.44219162949946</v>
      </c>
      <c r="D43" s="273" t="str">
        <f t="shared" si="10"/>
        <v>396.442191629499i</v>
      </c>
      <c r="E43" s="272">
        <f t="shared" si="0"/>
        <v>19.464981532743032</v>
      </c>
      <c r="F43" s="229" t="str">
        <f t="shared" si="11"/>
        <v>16.5828072425208-5.41822554177587i</v>
      </c>
      <c r="G43" s="229">
        <f t="shared" si="12"/>
        <v>24.833685458246265</v>
      </c>
      <c r="H43" s="229">
        <f t="shared" si="13"/>
        <v>-18.09415816918721</v>
      </c>
      <c r="I43" s="271">
        <f t="shared" si="14"/>
        <v>0.14127014947848965</v>
      </c>
      <c r="J43" s="271" t="str">
        <f t="shared" si="15"/>
        <v>0.120362926410108-0.0392911537382651i</v>
      </c>
      <c r="K43" s="271">
        <f t="shared" si="16"/>
        <v>-17.950386052308378</v>
      </c>
      <c r="L43" s="271">
        <f t="shared" si="17"/>
        <v>-18.078702170407219</v>
      </c>
      <c r="M43" s="270">
        <f t="shared" si="1"/>
        <v>2.8969338019815241</v>
      </c>
      <c r="N43" s="270" t="str">
        <f t="shared" si="2"/>
        <v>2.46985404360915-0.800659443820708i</v>
      </c>
      <c r="O43" s="270">
        <f t="shared" si="18"/>
        <v>8.2873943741904714</v>
      </c>
      <c r="P43" s="270">
        <f t="shared" si="19"/>
        <v>-17.961282770730804</v>
      </c>
      <c r="Q43" s="229">
        <f t="shared" si="3"/>
        <v>-166.66666666666666</v>
      </c>
      <c r="R43" s="229" t="str">
        <f t="shared" si="4"/>
        <v>-0.248920080294928+0.420194632459965i</v>
      </c>
      <c r="S43" s="229">
        <f t="shared" si="20"/>
        <v>-6.2246657702735373</v>
      </c>
      <c r="T43" s="229">
        <f t="shared" si="21"/>
        <v>120.64217543186548</v>
      </c>
      <c r="U43" s="227" t="str">
        <f t="shared" si="5"/>
        <v>-1.85108442021188+8.31671173134035i</v>
      </c>
      <c r="V43" s="227">
        <f t="shared" si="22"/>
        <v>18.609019687972719</v>
      </c>
      <c r="W43" s="227">
        <f t="shared" si="23"/>
        <v>102.54801726267826</v>
      </c>
      <c r="X43" s="269" t="str">
        <f t="shared" si="6"/>
        <v>0.00866713414976063+0.0115012036436693i</v>
      </c>
      <c r="Y43" s="269">
        <f t="shared" si="24"/>
        <v>-36.831977401680199</v>
      </c>
      <c r="Z43" s="269">
        <f t="shared" si="25"/>
        <v>52.998870238681143</v>
      </c>
      <c r="AA43" s="268" t="str">
        <f t="shared" si="7"/>
        <v>0.177247845402689+0.236211802996906i</v>
      </c>
      <c r="AB43" s="268">
        <f t="shared" si="26"/>
        <v>-10.594196975181319</v>
      </c>
      <c r="AC43" s="268">
        <f t="shared" si="27"/>
        <v>53.116289638357657</v>
      </c>
    </row>
    <row r="44" spans="1:29">
      <c r="A44" s="276">
        <v>-2.1</v>
      </c>
      <c r="B44" s="275">
        <f t="shared" si="8"/>
        <v>79.432823472428126</v>
      </c>
      <c r="C44" s="274">
        <f t="shared" si="9"/>
        <v>499.09114934975014</v>
      </c>
      <c r="D44" s="273" t="str">
        <f t="shared" si="10"/>
        <v>499.09114934975i</v>
      </c>
      <c r="E44" s="272">
        <f t="shared" si="0"/>
        <v>19.464981532743032</v>
      </c>
      <c r="F44" s="229" t="str">
        <f t="shared" si="11"/>
        <v>15.4209665613792-6.04094553150873i</v>
      </c>
      <c r="G44" s="229">
        <f t="shared" si="12"/>
        <v>24.382245925944801</v>
      </c>
      <c r="H44" s="229">
        <f t="shared" si="13"/>
        <v>-21.392059741648431</v>
      </c>
      <c r="I44" s="271">
        <f t="shared" si="14"/>
        <v>0.14127014947848965</v>
      </c>
      <c r="J44" s="271" t="str">
        <f t="shared" si="15"/>
        <v>0.111934967341991-0.0438050988695606i</v>
      </c>
      <c r="K44" s="271">
        <f t="shared" si="16"/>
        <v>-18.401825399764018</v>
      </c>
      <c r="L44" s="271">
        <f t="shared" si="17"/>
        <v>-21.372601792295843</v>
      </c>
      <c r="M44" s="270">
        <f t="shared" si="1"/>
        <v>2.8969338019815241</v>
      </c>
      <c r="N44" s="270" t="str">
        <f t="shared" si="2"/>
        <v>2.29769364435704-0.892360044727722i</v>
      </c>
      <c r="O44" s="270">
        <f t="shared" si="18"/>
        <v>7.8359650259203306</v>
      </c>
      <c r="P44" s="270">
        <f t="shared" si="19"/>
        <v>-21.224779634359514</v>
      </c>
      <c r="Q44" s="229">
        <f t="shared" si="3"/>
        <v>-166.66666666666666</v>
      </c>
      <c r="R44" s="229" t="str">
        <f t="shared" si="4"/>
        <v>-0.248919771675118+0.333966810732834i</v>
      </c>
      <c r="S44" s="229">
        <f t="shared" si="20"/>
        <v>-7.6071332861436041</v>
      </c>
      <c r="T44" s="229">
        <f t="shared" si="21"/>
        <v>126.69874080629113</v>
      </c>
      <c r="U44" s="227" t="str">
        <f t="shared" si="5"/>
        <v>-1.8211081624994+6.65380180332647i</v>
      </c>
      <c r="V44" s="227">
        <f t="shared" si="22"/>
        <v>16.7751126398012</v>
      </c>
      <c r="W44" s="227">
        <f t="shared" si="23"/>
        <v>105.30668106464267</v>
      </c>
      <c r="X44" s="269" t="str">
        <f t="shared" si="6"/>
        <v>0.0116260958492064+0.011893425109872i</v>
      </c>
      <c r="Y44" s="269">
        <f t="shared" si="24"/>
        <v>-35.581169481185853</v>
      </c>
      <c r="Z44" s="269">
        <f t="shared" si="25"/>
        <v>45.651211342666585</v>
      </c>
      <c r="AA44" s="268" t="str">
        <f t="shared" si="7"/>
        <v>0.237779396558196+0.244505666976613i</v>
      </c>
      <c r="AB44" s="268">
        <f t="shared" si="26"/>
        <v>-9.3433790555015293</v>
      </c>
      <c r="AC44" s="268">
        <f t="shared" si="27"/>
        <v>45.799033500602924</v>
      </c>
    </row>
    <row r="45" spans="1:29">
      <c r="A45" s="276">
        <v>-2</v>
      </c>
      <c r="B45" s="275">
        <f t="shared" si="8"/>
        <v>100</v>
      </c>
      <c r="C45" s="274">
        <f t="shared" si="9"/>
        <v>628.31853071795865</v>
      </c>
      <c r="D45" s="273" t="str">
        <f t="shared" si="10"/>
        <v>628.318530717959i</v>
      </c>
      <c r="E45" s="272">
        <f t="shared" si="0"/>
        <v>19.464981532743032</v>
      </c>
      <c r="F45" s="229" t="str">
        <f t="shared" si="11"/>
        <v>14.0415254551577-6.43893959878846i</v>
      </c>
      <c r="G45" s="229">
        <f t="shared" si="12"/>
        <v>23.777148134898283</v>
      </c>
      <c r="H45" s="229">
        <f t="shared" si="13"/>
        <v>-24.634490830838669</v>
      </c>
      <c r="I45" s="271">
        <f t="shared" si="14"/>
        <v>0.14127014947848965</v>
      </c>
      <c r="J45" s="271" t="str">
        <f t="shared" si="15"/>
        <v>0.10192854782585-0.0466880419860451i</v>
      </c>
      <c r="K45" s="271">
        <f t="shared" si="16"/>
        <v>-19.006922897849563</v>
      </c>
      <c r="L45" s="271">
        <f t="shared" si="17"/>
        <v>-24.609994724488004</v>
      </c>
      <c r="M45" s="270">
        <f t="shared" si="1"/>
        <v>2.8969338019815241</v>
      </c>
      <c r="N45" s="270" t="str">
        <f t="shared" si="2"/>
        <v>2.09329047794724-0.95061163707502i</v>
      </c>
      <c r="O45" s="270">
        <f t="shared" si="18"/>
        <v>7.2308833754296948</v>
      </c>
      <c r="P45" s="270">
        <f t="shared" si="19"/>
        <v>-24.423897869230597</v>
      </c>
      <c r="Q45" s="229">
        <f t="shared" si="3"/>
        <v>-166.66666666666666</v>
      </c>
      <c r="R45" s="229" t="str">
        <f t="shared" si="4"/>
        <v>-0.248919282546555+0.26552393896963i</v>
      </c>
      <c r="S45" s="229">
        <f t="shared" si="20"/>
        <v>-8.779028842709657</v>
      </c>
      <c r="T45" s="229">
        <f t="shared" si="21"/>
        <v>133.1513089918241</v>
      </c>
      <c r="U45" s="227" t="str">
        <f t="shared" si="5"/>
        <v>-1.7855138370992+5.33113737328683i</v>
      </c>
      <c r="V45" s="227">
        <f t="shared" si="22"/>
        <v>14.998119292188633</v>
      </c>
      <c r="W45" s="227">
        <f t="shared" si="23"/>
        <v>108.51681816098537</v>
      </c>
      <c r="X45" s="269" t="str">
        <f t="shared" si="6"/>
        <v>0.0147269784770126+0.0114246437926469i</v>
      </c>
      <c r="Y45" s="269">
        <f t="shared" si="24"/>
        <v>-34.591622090810851</v>
      </c>
      <c r="Z45" s="269">
        <f t="shared" si="25"/>
        <v>37.802983530730756</v>
      </c>
      <c r="AA45" s="268" t="str">
        <f t="shared" si="7"/>
        <v>0.301235399911204+0.235258447766694i</v>
      </c>
      <c r="AB45" s="268">
        <f t="shared" si="26"/>
        <v>-8.3538158175316024</v>
      </c>
      <c r="AC45" s="268">
        <f t="shared" si="27"/>
        <v>37.989080385988252</v>
      </c>
    </row>
    <row r="46" spans="1:29">
      <c r="A46" s="276">
        <v>-1.9</v>
      </c>
      <c r="B46" s="275">
        <f t="shared" si="8"/>
        <v>125.89254117941664</v>
      </c>
      <c r="C46" s="274">
        <f t="shared" si="9"/>
        <v>791.0061650220116</v>
      </c>
      <c r="D46" s="273" t="str">
        <f t="shared" si="10"/>
        <v>791.006165022012i</v>
      </c>
      <c r="E46" s="272">
        <f t="shared" si="0"/>
        <v>19.464981532743032</v>
      </c>
      <c r="F46" s="229" t="str">
        <f t="shared" si="11"/>
        <v>12.5541419034912-6.52317041091155i</v>
      </c>
      <c r="G46" s="229">
        <f t="shared" si="12"/>
        <v>23.013734543781123</v>
      </c>
      <c r="H46" s="229">
        <f t="shared" si="13"/>
        <v>-27.456525997387022</v>
      </c>
      <c r="I46" s="271">
        <f t="shared" si="14"/>
        <v>0.14127014947848965</v>
      </c>
      <c r="J46" s="271" t="str">
        <f t="shared" si="15"/>
        <v>0.0911391311865457-0.0472938892051755i</v>
      </c>
      <c r="K46" s="271">
        <f t="shared" si="16"/>
        <v>-19.770336024654963</v>
      </c>
      <c r="L46" s="271">
        <f t="shared" si="17"/>
        <v>-27.425687227711276</v>
      </c>
      <c r="M46" s="270">
        <f t="shared" si="1"/>
        <v>2.8969338019815241</v>
      </c>
      <c r="N46" s="270" t="str">
        <f t="shared" si="2"/>
        <v>1.87289470534177-0.962182024785603i</v>
      </c>
      <c r="O46" s="270">
        <f t="shared" si="18"/>
        <v>6.4674953652539422</v>
      </c>
      <c r="P46" s="270">
        <f t="shared" si="19"/>
        <v>-27.191405598137514</v>
      </c>
      <c r="Q46" s="229">
        <f t="shared" si="3"/>
        <v>-166.66666666666666</v>
      </c>
      <c r="R46" s="229" t="str">
        <f t="shared" si="4"/>
        <v>-0.248918507332224+0.211221184149525i</v>
      </c>
      <c r="S46" s="229">
        <f t="shared" si="20"/>
        <v>-9.7234542508532869</v>
      </c>
      <c r="T46" s="229">
        <f t="shared" si="21"/>
        <v>139.68354421195878</v>
      </c>
      <c r="U46" s="227" t="str">
        <f t="shared" si="5"/>
        <v>-1.74712648485207+4.27543856059442i</v>
      </c>
      <c r="V46" s="227">
        <f t="shared" si="22"/>
        <v>13.290280292927839</v>
      </c>
      <c r="W46" s="227">
        <f t="shared" si="23"/>
        <v>112.2270182145717</v>
      </c>
      <c r="X46" s="269" t="str">
        <f t="shared" si="6"/>
        <v>0.0175238696521034+0.0100571775593891i</v>
      </c>
      <c r="Y46" s="269">
        <f t="shared" si="24"/>
        <v>-33.890920744226534</v>
      </c>
      <c r="Z46" s="269">
        <f t="shared" si="25"/>
        <v>29.852076745915348</v>
      </c>
      <c r="AA46" s="268" t="str">
        <f t="shared" si="7"/>
        <v>0.358506951359836+0.207705186654379i</v>
      </c>
      <c r="AB46" s="268">
        <f t="shared" si="26"/>
        <v>-7.6530893543176273</v>
      </c>
      <c r="AC46" s="268">
        <f t="shared" si="27"/>
        <v>30.086358375489109</v>
      </c>
    </row>
    <row r="47" spans="1:29">
      <c r="A47" s="276">
        <v>-1.8</v>
      </c>
      <c r="B47" s="275">
        <f t="shared" si="8"/>
        <v>158.48931924611125</v>
      </c>
      <c r="C47" s="274">
        <f t="shared" si="9"/>
        <v>995.81776203206107</v>
      </c>
      <c r="D47" s="273" t="str">
        <f t="shared" si="10"/>
        <v>995.817762032061i</v>
      </c>
      <c r="E47" s="272">
        <f t="shared" si="0"/>
        <v>19.464981532743032</v>
      </c>
      <c r="F47" s="229" t="str">
        <f t="shared" si="11"/>
        <v>11.1080411647685-6.27468735851952i</v>
      </c>
      <c r="G47" s="229">
        <f t="shared" si="12"/>
        <v>22.115484282155606</v>
      </c>
      <c r="H47" s="229">
        <f t="shared" si="13"/>
        <v>-29.461146558545224</v>
      </c>
      <c r="I47" s="271">
        <f t="shared" si="14"/>
        <v>0.14127014947848965</v>
      </c>
      <c r="J47" s="271" t="str">
        <f t="shared" si="15"/>
        <v>0.0806492046679394-0.0454848982828912i</v>
      </c>
      <c r="K47" s="271">
        <f t="shared" si="16"/>
        <v>-20.66858555039607</v>
      </c>
      <c r="L47" s="271">
        <f t="shared" si="17"/>
        <v>-29.422322849924754</v>
      </c>
      <c r="M47" s="270">
        <f t="shared" si="1"/>
        <v>2.8969338019815241</v>
      </c>
      <c r="N47" s="270" t="str">
        <f t="shared" si="2"/>
        <v>1.65862014464297-0.924214581905004i</v>
      </c>
      <c r="O47" s="270">
        <f t="shared" si="18"/>
        <v>5.5692856463976277</v>
      </c>
      <c r="P47" s="270">
        <f t="shared" si="19"/>
        <v>-29.127380612020243</v>
      </c>
      <c r="Q47" s="229">
        <f t="shared" si="3"/>
        <v>-166.66666666666666</v>
      </c>
      <c r="R47" s="229" t="str">
        <f t="shared" si="4"/>
        <v>-0.248917278705826+0.168166725522334i</v>
      </c>
      <c r="S47" s="229">
        <f t="shared" si="20"/>
        <v>-10.446015909298694</v>
      </c>
      <c r="T47" s="229">
        <f t="shared" si="21"/>
        <v>145.95732217785181</v>
      </c>
      <c r="U47" s="227" t="str">
        <f t="shared" si="5"/>
        <v>-1.70978975172786+3.42988101165894i</v>
      </c>
      <c r="V47" s="227">
        <f t="shared" si="22"/>
        <v>11.669468372856915</v>
      </c>
      <c r="W47" s="227">
        <f t="shared" si="23"/>
        <v>116.49617561930661</v>
      </c>
      <c r="X47" s="269" t="str">
        <f t="shared" si="6"/>
        <v>0.0196027272600695+0.00802649862753436i</v>
      </c>
      <c r="Y47" s="269">
        <f t="shared" si="24"/>
        <v>-33.480520644901503</v>
      </c>
      <c r="Z47" s="269">
        <f t="shared" si="25"/>
        <v>22.267051621847301</v>
      </c>
      <c r="AA47" s="268" t="str">
        <f t="shared" si="7"/>
        <v>0.401132577795279+0.166663273246514i</v>
      </c>
      <c r="AB47" s="268">
        <f t="shared" si="26"/>
        <v>-7.2426494481077919</v>
      </c>
      <c r="AC47" s="268">
        <f t="shared" si="27"/>
        <v>22.561993859751723</v>
      </c>
    </row>
    <row r="48" spans="1:29">
      <c r="A48" s="276">
        <v>-1.7</v>
      </c>
      <c r="B48" s="275">
        <f t="shared" si="8"/>
        <v>199.52623149688793</v>
      </c>
      <c r="C48" s="274">
        <f t="shared" si="9"/>
        <v>1253.6602861381591</v>
      </c>
      <c r="D48" s="273" t="str">
        <f t="shared" si="10"/>
        <v>1253.66028613816i</v>
      </c>
      <c r="E48" s="272">
        <f t="shared" si="0"/>
        <v>19.464981532743032</v>
      </c>
      <c r="F48" s="229" t="str">
        <f t="shared" si="11"/>
        <v>9.83681652153438-5.7552497122362i</v>
      </c>
      <c r="G48" s="229">
        <f t="shared" si="12"/>
        <v>21.135618693382348</v>
      </c>
      <c r="H48" s="229">
        <f t="shared" si="13"/>
        <v>-30.330723971873073</v>
      </c>
      <c r="I48" s="271">
        <f t="shared" si="14"/>
        <v>0.14127014947848965</v>
      </c>
      <c r="J48" s="271" t="str">
        <f t="shared" si="15"/>
        <v>0.0714278668090292-0.0417087242633381i</v>
      </c>
      <c r="K48" s="271">
        <f t="shared" si="16"/>
        <v>-21.648449972871347</v>
      </c>
      <c r="L48" s="271">
        <f t="shared" si="17"/>
        <v>-30.281847822885982</v>
      </c>
      <c r="M48" s="270">
        <f t="shared" si="1"/>
        <v>2.8969338019815241</v>
      </c>
      <c r="N48" s="270" t="str">
        <f t="shared" si="2"/>
        <v>1.47026508341665-0.845799830528957i</v>
      </c>
      <c r="O48" s="270">
        <f t="shared" si="18"/>
        <v>4.5894843128532372</v>
      </c>
      <c r="P48" s="270">
        <f t="shared" si="19"/>
        <v>-29.910539258647216</v>
      </c>
      <c r="Q48" s="229">
        <f t="shared" si="3"/>
        <v>-166.66666666666666</v>
      </c>
      <c r="R48" s="229" t="str">
        <f t="shared" si="4"/>
        <v>-0.248915331478071+0.134067754092195i</v>
      </c>
      <c r="S48" s="229">
        <f t="shared" si="20"/>
        <v>-10.972738602325915</v>
      </c>
      <c r="T48" s="229">
        <f t="shared" si="21"/>
        <v>151.69274539808296</v>
      </c>
      <c r="U48" s="227" t="str">
        <f t="shared" si="5"/>
        <v>-1.67694104198744+2.75136978831946i</v>
      </c>
      <c r="V48" s="227">
        <f t="shared" si="22"/>
        <v>10.16288009105644</v>
      </c>
      <c r="W48" s="227">
        <f t="shared" si="23"/>
        <v>121.36202142620994</v>
      </c>
      <c r="X48" s="269" t="str">
        <f t="shared" si="6"/>
        <v>0.0207629813745631+0.00575952744727909i</v>
      </c>
      <c r="Y48" s="269">
        <f t="shared" si="24"/>
        <v>-33.332260558510754</v>
      </c>
      <c r="Z48" s="269">
        <f t="shared" si="25"/>
        <v>15.503697803969798</v>
      </c>
      <c r="AA48" s="268" t="str">
        <f t="shared" si="7"/>
        <v>0.425006799446815+0.120865955665256i</v>
      </c>
      <c r="AB48" s="268">
        <f t="shared" si="26"/>
        <v>-7.0943262727861667</v>
      </c>
      <c r="AC48" s="268">
        <f t="shared" si="27"/>
        <v>15.875006368208524</v>
      </c>
    </row>
    <row r="49" spans="1:29">
      <c r="A49" s="276">
        <v>-1.6</v>
      </c>
      <c r="B49" s="275">
        <f t="shared" si="8"/>
        <v>251.1886431509578</v>
      </c>
      <c r="C49" s="274">
        <f t="shared" si="9"/>
        <v>1578.2647919764743</v>
      </c>
      <c r="D49" s="273" t="str">
        <f t="shared" si="10"/>
        <v>1578.26479197647i</v>
      </c>
      <c r="E49" s="272">
        <f t="shared" si="0"/>
        <v>19.464981532743032</v>
      </c>
      <c r="F49" s="229" t="str">
        <f t="shared" si="11"/>
        <v>8.81453487611992-5.07493551436951i</v>
      </c>
      <c r="G49" s="229">
        <f t="shared" si="12"/>
        <v>20.147346744409049</v>
      </c>
      <c r="H49" s="229">
        <f t="shared" si="13"/>
        <v>-29.93102503453164</v>
      </c>
      <c r="I49" s="271">
        <f t="shared" si="14"/>
        <v>0.14127014947848965</v>
      </c>
      <c r="J49" s="271" t="str">
        <f t="shared" si="15"/>
        <v>0.0640124212182271-0.0367634365143346i</v>
      </c>
      <c r="K49" s="271">
        <f t="shared" si="16"/>
        <v>-22.636720073387551</v>
      </c>
      <c r="L49" s="271">
        <f t="shared" si="17"/>
        <v>-29.869493617270965</v>
      </c>
      <c r="M49" s="270">
        <f t="shared" si="1"/>
        <v>2.8969338019815241</v>
      </c>
      <c r="N49" s="270" t="str">
        <f t="shared" si="2"/>
        <v>1.31880843834922-0.743172449800688i</v>
      </c>
      <c r="O49" s="270">
        <f t="shared" si="18"/>
        <v>3.6013141997209925</v>
      </c>
      <c r="P49" s="270">
        <f t="shared" si="19"/>
        <v>-29.402047250078752</v>
      </c>
      <c r="Q49" s="229">
        <f t="shared" si="3"/>
        <v>-166.66666666666666</v>
      </c>
      <c r="R49" s="229" t="str">
        <f t="shared" si="4"/>
        <v>-0.24891224536487+0.107108371147666i</v>
      </c>
      <c r="S49" s="229">
        <f t="shared" si="20"/>
        <v>-11.34129375403317</v>
      </c>
      <c r="T49" s="229">
        <f t="shared" si="21"/>
        <v>156.71751216457906</v>
      </c>
      <c r="U49" s="227" t="str">
        <f t="shared" si="5"/>
        <v>-1.6504775912384+2.20732406696913i</v>
      </c>
      <c r="V49" s="227">
        <f t="shared" si="22"/>
        <v>8.8060529903758518</v>
      </c>
      <c r="W49" s="227">
        <f t="shared" si="23"/>
        <v>126.78648713004739</v>
      </c>
      <c r="X49" s="269" t="str">
        <f t="shared" si="6"/>
        <v>0.0210814280839349+0.00368616852061328i</v>
      </c>
      <c r="Y49" s="269">
        <f t="shared" si="24"/>
        <v>-33.391208216242696</v>
      </c>
      <c r="Z49" s="269">
        <f t="shared" si="25"/>
        <v>9.9181194480231234</v>
      </c>
      <c r="AA49" s="268" t="str">
        <f t="shared" si="7"/>
        <v>0.431685331927317+0.0791166744488712i</v>
      </c>
      <c r="AB49" s="268">
        <f t="shared" si="26"/>
        <v>-7.1531739431341448</v>
      </c>
      <c r="AC49" s="268">
        <f t="shared" si="27"/>
        <v>10.385565815215321</v>
      </c>
    </row>
    <row r="50" spans="1:29">
      <c r="A50" s="276">
        <v>-1.5</v>
      </c>
      <c r="B50" s="275">
        <f t="shared" si="8"/>
        <v>316.22776601683785</v>
      </c>
      <c r="C50" s="274">
        <f t="shared" si="9"/>
        <v>1986.9176531592195</v>
      </c>
      <c r="D50" s="273" t="str">
        <f t="shared" si="10"/>
        <v>1986.91765315922i</v>
      </c>
      <c r="E50" s="272">
        <f t="shared" si="0"/>
        <v>19.464981532743032</v>
      </c>
      <c r="F50" s="229" t="str">
        <f t="shared" si="11"/>
        <v>8.04967045892332-4.34493276623222i</v>
      </c>
      <c r="G50" s="229">
        <f t="shared" si="12"/>
        <v>19.225990180758576</v>
      </c>
      <c r="H50" s="229">
        <f t="shared" si="13"/>
        <v>-28.358633774458301</v>
      </c>
      <c r="I50" s="271">
        <f t="shared" si="14"/>
        <v>0.14127014947848965</v>
      </c>
      <c r="J50" s="271" t="str">
        <f t="shared" si="15"/>
        <v>0.058464376807552-0.0314550436843481i</v>
      </c>
      <c r="K50" s="271">
        <f t="shared" si="16"/>
        <v>-23.558073707432552</v>
      </c>
      <c r="L50" s="271">
        <f t="shared" si="17"/>
        <v>-28.281170327063112</v>
      </c>
      <c r="M50" s="270">
        <f t="shared" si="1"/>
        <v>2.8969338019815241</v>
      </c>
      <c r="N50" s="270" t="str">
        <f t="shared" si="2"/>
        <v>1.20551161831287-0.632711753783929i</v>
      </c>
      <c r="O50" s="270">
        <f t="shared" si="18"/>
        <v>2.6801190303957902</v>
      </c>
      <c r="P50" s="270">
        <f t="shared" si="19"/>
        <v>-27.692697040200894</v>
      </c>
      <c r="Q50" s="229">
        <f t="shared" si="3"/>
        <v>-166.66666666666666</v>
      </c>
      <c r="R50" s="229" t="str">
        <f t="shared" si="4"/>
        <v>-0.248907354292511+0.085852882978377i</v>
      </c>
      <c r="S50" s="229">
        <f t="shared" si="20"/>
        <v>-11.591064348101611</v>
      </c>
      <c r="T50" s="229">
        <f t="shared" si="21"/>
        <v>160.9697115817188</v>
      </c>
      <c r="U50" s="227" t="str">
        <f t="shared" si="5"/>
        <v>-1.63059717252894+1.77257313534615i</v>
      </c>
      <c r="V50" s="227">
        <f t="shared" si="22"/>
        <v>7.634925832656986</v>
      </c>
      <c r="W50" s="227">
        <f t="shared" si="23"/>
        <v>132.6110778072605</v>
      </c>
      <c r="X50" s="269" t="str">
        <f t="shared" si="6"/>
        <v>0.0208260189383483+0.00207580166929495i</v>
      </c>
      <c r="Y50" s="269">
        <f t="shared" si="24"/>
        <v>-33.584941441353848</v>
      </c>
      <c r="Z50" s="269">
        <f t="shared" si="25"/>
        <v>5.6920692438782456</v>
      </c>
      <c r="AA50" s="268" t="str">
        <f t="shared" si="7"/>
        <v>0.426626812980573+0.0469533971273291i</v>
      </c>
      <c r="AB50" s="268">
        <f t="shared" si="26"/>
        <v>-7.3467487035255195</v>
      </c>
      <c r="AC50" s="268">
        <f t="shared" si="27"/>
        <v>6.2805425307404805</v>
      </c>
    </row>
    <row r="51" spans="1:29">
      <c r="A51" s="276">
        <v>-1.4</v>
      </c>
      <c r="B51" s="275">
        <f t="shared" si="8"/>
        <v>398.10717055349727</v>
      </c>
      <c r="C51" s="274">
        <f t="shared" si="9"/>
        <v>2501.3811247045714</v>
      </c>
      <c r="D51" s="273" t="str">
        <f t="shared" si="10"/>
        <v>2501.38112470457i</v>
      </c>
      <c r="E51" s="272">
        <f t="shared" si="0"/>
        <v>19.464981532743032</v>
      </c>
      <c r="F51" s="229" t="str">
        <f t="shared" si="11"/>
        <v>7.50763674025482-3.6471799840226i</v>
      </c>
      <c r="G51" s="229">
        <f t="shared" si="12"/>
        <v>18.430241872767766</v>
      </c>
      <c r="H51" s="229">
        <f t="shared" si="13"/>
        <v>-25.910296591804542</v>
      </c>
      <c r="I51" s="271">
        <f t="shared" si="14"/>
        <v>0.14127014947848965</v>
      </c>
      <c r="J51" s="271" t="str">
        <f t="shared" si="15"/>
        <v>0.0545329019357886-0.0263772379687723i</v>
      </c>
      <c r="K51" s="271">
        <f t="shared" si="16"/>
        <v>-24.353817372315682</v>
      </c>
      <c r="L51" s="271">
        <f t="shared" si="17"/>
        <v>-25.812775924147182</v>
      </c>
      <c r="M51" s="270">
        <f t="shared" si="1"/>
        <v>2.8969338019815241</v>
      </c>
      <c r="N51" s="270" t="str">
        <f t="shared" si="2"/>
        <v>1.12525855756065-0.526437904770975i</v>
      </c>
      <c r="O51" s="270">
        <f t="shared" si="18"/>
        <v>1.8846265036034404</v>
      </c>
      <c r="P51" s="270">
        <f t="shared" si="19"/>
        <v>-25.071945562961691</v>
      </c>
      <c r="Q51" s="229">
        <f t="shared" si="3"/>
        <v>-166.66666666666666</v>
      </c>
      <c r="R51" s="229" t="str">
        <f t="shared" si="4"/>
        <v>-0.248899602684873+0.0691693408492741i</v>
      </c>
      <c r="S51" s="229">
        <f t="shared" si="20"/>
        <v>-11.756436674824558</v>
      </c>
      <c r="T51" s="229">
        <f t="shared" si="21"/>
        <v>164.46935783820592</v>
      </c>
      <c r="U51" s="227" t="str">
        <f t="shared" si="5"/>
        <v>-1.61637476629827+1.42707993360267i</v>
      </c>
      <c r="V51" s="227">
        <f t="shared" si="22"/>
        <v>6.6738051979432198</v>
      </c>
      <c r="W51" s="227">
        <f t="shared" si="23"/>
        <v>138.55906124640126</v>
      </c>
      <c r="X51" s="269" t="str">
        <f t="shared" si="6"/>
        <v>0.0203018984809177+0.000991904524081474i</v>
      </c>
      <c r="Y51" s="269">
        <f t="shared" si="24"/>
        <v>-33.838912374411521</v>
      </c>
      <c r="Z51" s="269">
        <f t="shared" si="25"/>
        <v>2.7971170714821136</v>
      </c>
      <c r="AA51" s="268" t="str">
        <f t="shared" si="7"/>
        <v>0.416052449942681+0.025723454734153i</v>
      </c>
      <c r="AB51" s="268">
        <f t="shared" si="26"/>
        <v>-7.6004684984923898</v>
      </c>
      <c r="AC51" s="268">
        <f t="shared" si="27"/>
        <v>3.5379474326675937</v>
      </c>
    </row>
    <row r="52" spans="1:29">
      <c r="A52" s="276">
        <v>-1.3</v>
      </c>
      <c r="B52" s="275">
        <f t="shared" si="8"/>
        <v>501.18723362727206</v>
      </c>
      <c r="C52" s="274">
        <f t="shared" si="9"/>
        <v>3149.0522624728583</v>
      </c>
      <c r="D52" s="273" t="str">
        <f t="shared" si="10"/>
        <v>3149.05226247286i</v>
      </c>
      <c r="E52" s="272">
        <f t="shared" si="0"/>
        <v>19.464981532743032</v>
      </c>
      <c r="F52" s="229" t="str">
        <f t="shared" si="11"/>
        <v>7.13794814597875-3.02814669537457i</v>
      </c>
      <c r="G52" s="229">
        <f t="shared" si="12"/>
        <v>17.790187995796011</v>
      </c>
      <c r="H52" s="229">
        <f t="shared" si="13"/>
        <v>-22.988215244297059</v>
      </c>
      <c r="I52" s="271">
        <f t="shared" si="14"/>
        <v>0.14127014947848965</v>
      </c>
      <c r="J52" s="271" t="str">
        <f t="shared" si="15"/>
        <v>0.0518518677301665-0.0218662430685691i</v>
      </c>
      <c r="K52" s="271">
        <f t="shared" si="16"/>
        <v>-24.993863890467786</v>
      </c>
      <c r="L52" s="271">
        <f t="shared" si="17"/>
        <v>-22.865444066950509</v>
      </c>
      <c r="M52" s="270">
        <f t="shared" si="1"/>
        <v>2.8969338019815241</v>
      </c>
      <c r="N52" s="270" t="str">
        <f t="shared" si="2"/>
        <v>1.0705825140058-0.431083948357414i</v>
      </c>
      <c r="O52" s="270">
        <f t="shared" si="18"/>
        <v>1.2449779834556824</v>
      </c>
      <c r="P52" s="270">
        <f t="shared" si="19"/>
        <v>-21.932821060142871</v>
      </c>
      <c r="Q52" s="229">
        <f t="shared" si="3"/>
        <v>-166.66666666666666</v>
      </c>
      <c r="R52" s="229" t="str">
        <f t="shared" si="4"/>
        <v>-0.248887317766393+0.0561692524224711i</v>
      </c>
      <c r="S52" s="229">
        <f t="shared" si="20"/>
        <v>-11.86419799549263</v>
      </c>
      <c r="T52" s="229">
        <f t="shared" si="21"/>
        <v>167.2824587317703</v>
      </c>
      <c r="U52" s="227" t="str">
        <f t="shared" si="5"/>
        <v>-1.60645603230348+1.15460052000493i</v>
      </c>
      <c r="V52" s="227">
        <f t="shared" si="22"/>
        <v>5.925990000303365</v>
      </c>
      <c r="W52" s="227">
        <f t="shared" si="23"/>
        <v>144.29424348747327</v>
      </c>
      <c r="X52" s="269" t="str">
        <f t="shared" si="6"/>
        <v>0.0197369270331385+0.000353745904693848i</v>
      </c>
      <c r="Y52" s="269">
        <f t="shared" si="24"/>
        <v>-34.093014404312179</v>
      </c>
      <c r="Z52" s="269">
        <f t="shared" si="25"/>
        <v>1.0268051079671394</v>
      </c>
      <c r="AA52" s="268" t="str">
        <f t="shared" si="7"/>
        <v>0.40461069904767+0.0138424645247895i</v>
      </c>
      <c r="AB52" s="268">
        <f t="shared" si="26"/>
        <v>-7.8541725303887375</v>
      </c>
      <c r="AC52" s="268">
        <f t="shared" si="27"/>
        <v>1.9594281147747823</v>
      </c>
    </row>
    <row r="53" spans="1:29">
      <c r="A53" s="276">
        <v>-1.2</v>
      </c>
      <c r="B53" s="275">
        <f t="shared" si="8"/>
        <v>630.95734448019311</v>
      </c>
      <c r="C53" s="274">
        <f t="shared" si="9"/>
        <v>3964.421916294998</v>
      </c>
      <c r="D53" s="273" t="str">
        <f t="shared" si="10"/>
        <v>3964.421916295i</v>
      </c>
      <c r="E53" s="272">
        <f t="shared" si="0"/>
        <v>19.464981532743032</v>
      </c>
      <c r="F53" s="229" t="str">
        <f t="shared" si="11"/>
        <v>6.89206001636276-2.50661389364308i</v>
      </c>
      <c r="G53" s="229">
        <f t="shared" si="12"/>
        <v>17.306499045018331</v>
      </c>
      <c r="H53" s="229">
        <f t="shared" si="13"/>
        <v>-19.986118696062231</v>
      </c>
      <c r="I53" s="271">
        <f t="shared" si="14"/>
        <v>0.14127014947848965</v>
      </c>
      <c r="J53" s="271" t="str">
        <f t="shared" si="15"/>
        <v>0.0500692788558478-0.0180572090447014i</v>
      </c>
      <c r="K53" s="271">
        <f t="shared" si="16"/>
        <v>-25.477541178327925</v>
      </c>
      <c r="L53" s="271">
        <f t="shared" si="17"/>
        <v>-19.831559079420749</v>
      </c>
      <c r="M53" s="270">
        <f t="shared" si="1"/>
        <v>2.8969338019815241</v>
      </c>
      <c r="N53" s="270" t="str">
        <f t="shared" si="2"/>
        <v>1.03431268750195-0.349240837973655i</v>
      </c>
      <c r="O53" s="270">
        <f t="shared" si="18"/>
        <v>0.76193140697726081</v>
      </c>
      <c r="P53" s="270">
        <f t="shared" si="19"/>
        <v>-18.657510461694965</v>
      </c>
      <c r="Q53" s="229">
        <f t="shared" si="3"/>
        <v>-166.66666666666666</v>
      </c>
      <c r="R53" s="229" t="str">
        <f t="shared" si="4"/>
        <v>-0.248867848868423+0.0461602499818162i</v>
      </c>
      <c r="S53" s="229">
        <f t="shared" si="20"/>
        <v>-11.933725608972905</v>
      </c>
      <c r="T53" s="229">
        <f t="shared" si="21"/>
        <v>169.49213855106805</v>
      </c>
      <c r="U53" s="227" t="str">
        <f t="shared" si="5"/>
        <v>-1.59950622660581+0.941954820899641i</v>
      </c>
      <c r="V53" s="227">
        <f t="shared" si="22"/>
        <v>5.372773436045426</v>
      </c>
      <c r="W53" s="227">
        <f t="shared" si="23"/>
        <v>149.5060198550058</v>
      </c>
      <c r="X53" s="269" t="str">
        <f t="shared" si="6"/>
        <v>0.0192504945580483+0.0000291928937033621i</v>
      </c>
      <c r="Y53" s="269">
        <f t="shared" si="24"/>
        <v>-34.311152186500344</v>
      </c>
      <c r="Z53" s="269">
        <f t="shared" si="25"/>
        <v>8.6887550538230413E-2</v>
      </c>
      <c r="AA53" s="268" t="str">
        <f t="shared" si="7"/>
        <v>0.394739730822713+0.00868863257347032i</v>
      </c>
      <c r="AB53" s="268">
        <f t="shared" si="26"/>
        <v>-8.0716796011951431</v>
      </c>
      <c r="AC53" s="268">
        <f t="shared" si="27"/>
        <v>1.2609361682640126</v>
      </c>
    </row>
    <row r="54" spans="1:29">
      <c r="A54" s="276">
        <v>-1.1000000000000001</v>
      </c>
      <c r="B54" s="275">
        <f t="shared" si="8"/>
        <v>794.32823472428095</v>
      </c>
      <c r="C54" s="274">
        <f t="shared" si="9"/>
        <v>4990.9114934974996</v>
      </c>
      <c r="D54" s="273" t="str">
        <f t="shared" si="10"/>
        <v>4990.9114934975i</v>
      </c>
      <c r="E54" s="272">
        <f t="shared" si="0"/>
        <v>19.464981532743032</v>
      </c>
      <c r="F54" s="229" t="str">
        <f t="shared" si="11"/>
        <v>6.73077282094091-2.08452555322149i</v>
      </c>
      <c r="G54" s="229">
        <f t="shared" si="12"/>
        <v>16.959065653792017</v>
      </c>
      <c r="H54" s="229">
        <f t="shared" si="13"/>
        <v>-17.207793613496207</v>
      </c>
      <c r="I54" s="271">
        <f t="shared" si="14"/>
        <v>0.14127014947848965</v>
      </c>
      <c r="J54" s="271" t="str">
        <f t="shared" si="15"/>
        <v>0.0489010151276366-0.0149628744484857i</v>
      </c>
      <c r="K54" s="271">
        <f t="shared" si="16"/>
        <v>-25.824956085139689</v>
      </c>
      <c r="L54" s="271">
        <f t="shared" si="17"/>
        <v>-17.013214860524677</v>
      </c>
      <c r="M54" s="270">
        <f t="shared" si="1"/>
        <v>2.8969338019815241</v>
      </c>
      <c r="N54" s="270" t="str">
        <f t="shared" si="2"/>
        <v>1.01067623902644-0.280955693132115i</v>
      </c>
      <c r="O54" s="270">
        <f t="shared" si="18"/>
        <v>0.41551592716441382</v>
      </c>
      <c r="P54" s="270">
        <f t="shared" si="19"/>
        <v>-15.535283310627795</v>
      </c>
      <c r="Q54" s="229">
        <f t="shared" si="3"/>
        <v>-166.66666666666666</v>
      </c>
      <c r="R54" s="229" t="str">
        <f t="shared" si="4"/>
        <v>-0.248836996224871+0.0386091867781261i</v>
      </c>
      <c r="S54" s="229">
        <f t="shared" si="20"/>
        <v>-11.978386853945116</v>
      </c>
      <c r="T54" s="229">
        <f t="shared" si="21"/>
        <v>171.18039627666641</v>
      </c>
      <c r="U54" s="227" t="str">
        <f t="shared" si="5"/>
        <v>-1.59438345460683+0.778576742222465i</v>
      </c>
      <c r="V54" s="227">
        <f t="shared" si="22"/>
        <v>4.980678799846892</v>
      </c>
      <c r="W54" s="227">
        <f t="shared" si="23"/>
        <v>153.97260266317019</v>
      </c>
      <c r="X54" s="269" t="str">
        <f t="shared" si="6"/>
        <v>0.0188793231116262-0.00010170916115039i</v>
      </c>
      <c r="Y54" s="269">
        <f t="shared" si="24"/>
        <v>-34.480145569148412</v>
      </c>
      <c r="Z54" s="269">
        <f t="shared" si="25"/>
        <v>-0.30866833839208896</v>
      </c>
      <c r="AA54" s="268" t="str">
        <f t="shared" si="7"/>
        <v>0.387191559552355+0.00790270608756249i</v>
      </c>
      <c r="AB54" s="268">
        <f t="shared" si="26"/>
        <v>-8.2396735568443233</v>
      </c>
      <c r="AC54" s="268">
        <f t="shared" si="27"/>
        <v>1.1692632115047876</v>
      </c>
    </row>
    <row r="55" spans="1:29" s="277" customFormat="1">
      <c r="A55" s="280">
        <v>-1</v>
      </c>
      <c r="B55" s="279">
        <f t="shared" si="8"/>
        <v>1000</v>
      </c>
      <c r="C55" s="278">
        <f t="shared" si="9"/>
        <v>6283.1853071795858</v>
      </c>
      <c r="D55" s="273" t="str">
        <f t="shared" si="10"/>
        <v>6283.18530717959i</v>
      </c>
      <c r="E55" s="272">
        <f t="shared" si="0"/>
        <v>19.464981532743032</v>
      </c>
      <c r="F55" s="229" t="str">
        <f t="shared" si="11"/>
        <v>6.62520236362289-1.75564272748604i</v>
      </c>
      <c r="G55" s="229">
        <f t="shared" si="12"/>
        <v>16.718722225786969</v>
      </c>
      <c r="H55" s="229">
        <f t="shared" si="13"/>
        <v>-14.841936969885362</v>
      </c>
      <c r="I55" s="271">
        <f t="shared" si="14"/>
        <v>0.14127014947848965</v>
      </c>
      <c r="J55" s="271" t="str">
        <f t="shared" si="15"/>
        <v>0.0481379191327719-0.0125362769658184i</v>
      </c>
      <c r="K55" s="271">
        <f t="shared" si="16"/>
        <v>-26.065270217483118</v>
      </c>
      <c r="L55" s="271">
        <f t="shared" si="17"/>
        <v>-14.596977383973753</v>
      </c>
      <c r="M55" s="270">
        <f t="shared" si="1"/>
        <v>2.8969338019815241</v>
      </c>
      <c r="N55" s="270" t="str">
        <f t="shared" si="2"/>
        <v>0.995449715837244-0.225002326660584i</v>
      </c>
      <c r="O55" s="270">
        <f t="shared" si="18"/>
        <v>0.17678531997432989</v>
      </c>
      <c r="P55" s="270">
        <f t="shared" si="19"/>
        <v>-12.736587390294794</v>
      </c>
      <c r="Q55" s="229">
        <f t="shared" si="3"/>
        <v>-166.66666666666666</v>
      </c>
      <c r="R55" s="229" t="str">
        <f t="shared" si="4"/>
        <v>-0.248788106820626+0.0331136801101384i</v>
      </c>
      <c r="S55" s="229">
        <f t="shared" si="20"/>
        <v>-12.007143412145187</v>
      </c>
      <c r="T55" s="229">
        <f t="shared" si="21"/>
        <v>172.41849635406683</v>
      </c>
      <c r="U55" s="227" t="str">
        <f t="shared" si="5"/>
        <v>-1.59013576168361+0.656167862158593i</v>
      </c>
      <c r="V55" s="227">
        <f t="shared" si="22"/>
        <v>4.7115788136417764</v>
      </c>
      <c r="W55" s="227">
        <f t="shared" si="23"/>
        <v>157.57655938418148</v>
      </c>
      <c r="X55" s="269" t="str">
        <f t="shared" si="6"/>
        <v>0.0186164665593627-0.000123835170093911i</v>
      </c>
      <c r="Y55" s="269">
        <f t="shared" si="24"/>
        <v>-34.601862746668665</v>
      </c>
      <c r="Z55" s="269">
        <f t="shared" si="25"/>
        <v>-0.38112108610426931</v>
      </c>
      <c r="AA55" s="268" t="str">
        <f t="shared" si="7"/>
        <v>0.381825455518301+0.0098602036937207i</v>
      </c>
      <c r="AB55" s="268">
        <f t="shared" si="26"/>
        <v>-8.3598072092112083</v>
      </c>
      <c r="AC55" s="268">
        <f t="shared" si="27"/>
        <v>1.479268907574693</v>
      </c>
    </row>
    <row r="56" spans="1:29">
      <c r="A56" s="276">
        <v>-0.9</v>
      </c>
      <c r="B56" s="275">
        <f t="shared" si="8"/>
        <v>1258.9254117941666</v>
      </c>
      <c r="C56" s="274">
        <f t="shared" si="9"/>
        <v>7910.0616502201183</v>
      </c>
      <c r="D56" s="273" t="str">
        <f t="shared" si="10"/>
        <v>7910.06165022012i</v>
      </c>
      <c r="E56" s="272">
        <f t="shared" si="0"/>
        <v>19.464981532743032</v>
      </c>
      <c r="F56" s="229" t="str">
        <f t="shared" si="11"/>
        <v>6.55503423257614-1.51101891504989i</v>
      </c>
      <c r="G56" s="229">
        <f t="shared" si="12"/>
        <v>16.556344381377301</v>
      </c>
      <c r="H56" s="229">
        <f t="shared" si="13"/>
        <v>-12.980663327921096</v>
      </c>
      <c r="I56" s="271">
        <f t="shared" si="14"/>
        <v>0.14127014947848965</v>
      </c>
      <c r="J56" s="271" t="str">
        <f t="shared" si="15"/>
        <v>0.0476332123643873-0.0107103938216361i</v>
      </c>
      <c r="K56" s="271">
        <f t="shared" si="16"/>
        <v>-26.227601631803008</v>
      </c>
      <c r="L56" s="271">
        <f t="shared" si="17"/>
        <v>-12.672278579332399</v>
      </c>
      <c r="M56" s="270">
        <f t="shared" si="1"/>
        <v>2.8969338019815241</v>
      </c>
      <c r="N56" s="270" t="str">
        <f t="shared" si="2"/>
        <v>0.985712449952035-0.17967848052087i</v>
      </c>
      <c r="O56" s="270">
        <f t="shared" si="18"/>
        <v>1.6962469580407483E-2</v>
      </c>
      <c r="P56" s="270">
        <f t="shared" si="19"/>
        <v>-10.330616262272557</v>
      </c>
      <c r="Q56" s="229">
        <f t="shared" si="3"/>
        <v>-166.66666666666666</v>
      </c>
      <c r="R56" s="229" t="str">
        <f t="shared" si="4"/>
        <v>-0.248710644285246+0.0293805535709466i</v>
      </c>
      <c r="S56" s="229">
        <f t="shared" si="20"/>
        <v>-12.02592555009997</v>
      </c>
      <c r="T56" s="229">
        <f t="shared" si="21"/>
        <v>173.26278902176369</v>
      </c>
      <c r="U56" s="227" t="str">
        <f t="shared" si="5"/>
        <v>-1.58591221511552+0.568397022318844i</v>
      </c>
      <c r="V56" s="227">
        <f t="shared" si="22"/>
        <v>4.5304188312773421</v>
      </c>
      <c r="W56" s="227">
        <f t="shared" si="23"/>
        <v>160.2821256938426</v>
      </c>
      <c r="X56" s="269" t="str">
        <f t="shared" si="6"/>
        <v>0.0184397639431601-0.0000886677060192685i</v>
      </c>
      <c r="Y56" s="269">
        <f t="shared" si="24"/>
        <v>-34.684792442232521</v>
      </c>
      <c r="Z56" s="269">
        <f t="shared" si="25"/>
        <v>-0.27550494655066671</v>
      </c>
      <c r="AA56" s="268" t="str">
        <f t="shared" si="7"/>
        <v>0.37818660325553+0.0136437959665522i</v>
      </c>
      <c r="AB56" s="268">
        <f t="shared" si="26"/>
        <v>-8.4402283408490817</v>
      </c>
      <c r="AC56" s="268">
        <f t="shared" si="27"/>
        <v>2.0661573705091785</v>
      </c>
    </row>
    <row r="57" spans="1:29">
      <c r="A57" s="276">
        <v>-0.8</v>
      </c>
      <c r="B57" s="275">
        <f t="shared" si="8"/>
        <v>1584.8931924611131</v>
      </c>
      <c r="C57" s="274">
        <f t="shared" si="9"/>
        <v>9958.1776203206136</v>
      </c>
      <c r="D57" s="273" t="str">
        <f t="shared" si="10"/>
        <v>9958.17762032061i</v>
      </c>
      <c r="E57" s="272">
        <f t="shared" si="0"/>
        <v>19.464981532743032</v>
      </c>
      <c r="F57" s="229" t="str">
        <f t="shared" si="11"/>
        <v>6.50614280880545-1.34199763986486i</v>
      </c>
      <c r="G57" s="229">
        <f t="shared" si="12"/>
        <v>16.447423112669682</v>
      </c>
      <c r="H57" s="229">
        <f t="shared" si="13"/>
        <v>-11.654733317449804</v>
      </c>
      <c r="I57" s="271">
        <f t="shared" si="14"/>
        <v>0.14127014947848965</v>
      </c>
      <c r="J57" s="271" t="str">
        <f t="shared" si="15"/>
        <v>0.0472853463174545-0.00941979878538963i</v>
      </c>
      <c r="K57" s="271">
        <f t="shared" si="16"/>
        <v>-26.336449314794056</v>
      </c>
      <c r="L57" s="271">
        <f t="shared" si="17"/>
        <v>-11.266502113554784</v>
      </c>
      <c r="M57" s="270">
        <f t="shared" si="1"/>
        <v>2.8969338019815241</v>
      </c>
      <c r="N57" s="270" t="str">
        <f t="shared" si="2"/>
        <v>0.979512642095086-0.143233840613805i</v>
      </c>
      <c r="O57" s="270">
        <f t="shared" si="18"/>
        <v>-8.7912303474440776E-2</v>
      </c>
      <c r="P57" s="270">
        <f t="shared" si="19"/>
        <v>-8.3193809671475556</v>
      </c>
      <c r="Q57" s="229">
        <f t="shared" si="3"/>
        <v>-166.66666666666666</v>
      </c>
      <c r="R57" s="229" t="str">
        <f t="shared" si="4"/>
        <v>-0.248587929546634+0.0272099664687233i</v>
      </c>
      <c r="S57" s="229">
        <f t="shared" si="20"/>
        <v>-12.038675329697053</v>
      </c>
      <c r="T57" s="229">
        <f t="shared" si="21"/>
        <v>173.75337978586739</v>
      </c>
      <c r="U57" s="227" t="str">
        <f t="shared" si="5"/>
        <v>-1.58083285939384+0.510636342418797i</v>
      </c>
      <c r="V57" s="227">
        <f t="shared" si="22"/>
        <v>4.4087477829726316</v>
      </c>
      <c r="W57" s="227">
        <f t="shared" si="23"/>
        <v>162.09864646841757</v>
      </c>
      <c r="X57" s="269" t="str">
        <f t="shared" si="6"/>
        <v>0.0183264646690667-0.0000238837230724752i</v>
      </c>
      <c r="Y57" s="269">
        <f t="shared" si="24"/>
        <v>-34.738418744994554</v>
      </c>
      <c r="Z57" s="269">
        <f t="shared" si="25"/>
        <v>-7.4669925765506379E-2</v>
      </c>
      <c r="AA57" s="268" t="str">
        <f t="shared" si="7"/>
        <v>0.375802710898501+0.0188561924780763i</v>
      </c>
      <c r="AB57" s="268">
        <f t="shared" si="26"/>
        <v>-8.4898817336749524</v>
      </c>
      <c r="AC57" s="268">
        <f t="shared" si="27"/>
        <v>2.8724512206417208</v>
      </c>
    </row>
    <row r="58" spans="1:29">
      <c r="A58" s="276">
        <v>-0.7</v>
      </c>
      <c r="B58" s="275">
        <f t="shared" si="8"/>
        <v>1995.2623149688795</v>
      </c>
      <c r="C58" s="274">
        <f t="shared" si="9"/>
        <v>12536.602861381592</v>
      </c>
      <c r="D58" s="273" t="str">
        <f t="shared" si="10"/>
        <v>12536.6028613816i</v>
      </c>
      <c r="E58" s="272">
        <f t="shared" si="0"/>
        <v>19.464981532743032</v>
      </c>
      <c r="F58" s="229" t="str">
        <f t="shared" si="11"/>
        <v>6.46840541928002-1.24166090360111i</v>
      </c>
      <c r="G58" s="229">
        <f t="shared" si="12"/>
        <v>16.373094745870699</v>
      </c>
      <c r="H58" s="229">
        <f t="shared" si="13"/>
        <v>-10.86619365852974</v>
      </c>
      <c r="I58" s="271">
        <f t="shared" si="14"/>
        <v>0.14127014947848965</v>
      </c>
      <c r="J58" s="271" t="str">
        <f t="shared" si="15"/>
        <v>0.047022337554588-0.00861108005730328i</v>
      </c>
      <c r="K58" s="271">
        <f t="shared" si="16"/>
        <v>-26.410661058645715</v>
      </c>
      <c r="L58" s="271">
        <f t="shared" si="17"/>
        <v>-10.377443905217417</v>
      </c>
      <c r="M58" s="270">
        <f t="shared" si="1"/>
        <v>2.8969338019815241</v>
      </c>
      <c r="N58" s="270" t="str">
        <f t="shared" si="2"/>
        <v>0.97557290523255-0.114067456874789i</v>
      </c>
      <c r="O58" s="270">
        <f t="shared" si="18"/>
        <v>-0.15583466965240295</v>
      </c>
      <c r="P58" s="270">
        <f t="shared" si="19"/>
        <v>-6.6689458555609713</v>
      </c>
      <c r="Q58" s="229">
        <f t="shared" si="3"/>
        <v>-166.66666666666666</v>
      </c>
      <c r="R58" s="229" t="str">
        <f t="shared" si="4"/>
        <v>-0.248393578110406+0.0264842581285016i</v>
      </c>
      <c r="S58" s="229">
        <f t="shared" si="20"/>
        <v>-12.048099428690705</v>
      </c>
      <c r="T58" s="229">
        <f t="shared" si="21"/>
        <v>173.91399360203033</v>
      </c>
      <c r="U58" s="227" t="str">
        <f t="shared" si="5"/>
        <v>-1.57382589888466+0.47973151344929i</v>
      </c>
      <c r="V58" s="227">
        <f t="shared" si="22"/>
        <v>4.3249953171799715</v>
      </c>
      <c r="W58" s="227">
        <f t="shared" si="23"/>
        <v>163.04779994350056</v>
      </c>
      <c r="X58" s="269" t="str">
        <f t="shared" si="6"/>
        <v>0.0182587003792748+0.0000575772857548521i</v>
      </c>
      <c r="Y58" s="269">
        <f t="shared" si="24"/>
        <v>-34.770559573507136</v>
      </c>
      <c r="Z58" s="269">
        <f t="shared" si="25"/>
        <v>0.1806768535657351</v>
      </c>
      <c r="AA58" s="268" t="str">
        <f t="shared" si="7"/>
        <v>0.374293302117995+0.0254457131123708i</v>
      </c>
      <c r="AB58" s="268">
        <f t="shared" si="26"/>
        <v>-8.5157331845138433</v>
      </c>
      <c r="AC58" s="268">
        <f t="shared" si="27"/>
        <v>3.8891749032221763</v>
      </c>
    </row>
    <row r="59" spans="1:29">
      <c r="A59" s="276">
        <v>-0.6</v>
      </c>
      <c r="B59" s="275">
        <f t="shared" si="8"/>
        <v>2511.8864315095802</v>
      </c>
      <c r="C59" s="274">
        <f t="shared" si="9"/>
        <v>15782.647919764757</v>
      </c>
      <c r="D59" s="273" t="str">
        <f t="shared" si="10"/>
        <v>15782.6479197648i</v>
      </c>
      <c r="E59" s="272">
        <f t="shared" si="0"/>
        <v>19.464981532743032</v>
      </c>
      <c r="F59" s="229" t="str">
        <f t="shared" si="11"/>
        <v>6.43389202455743-1.20541153875466i</v>
      </c>
      <c r="G59" s="229">
        <f t="shared" si="12"/>
        <v>16.319303887154312</v>
      </c>
      <c r="H59" s="229">
        <f t="shared" si="13"/>
        <v>-10.611540704955187</v>
      </c>
      <c r="I59" s="271">
        <f t="shared" si="14"/>
        <v>0.14127014947848965</v>
      </c>
      <c r="J59" s="271" t="str">
        <f t="shared" si="15"/>
        <v>0.0467889302229035-0.00824699325069631i</v>
      </c>
      <c r="K59" s="271">
        <f t="shared" si="16"/>
        <v>-26.464267088861632</v>
      </c>
      <c r="L59" s="271">
        <f t="shared" si="17"/>
        <v>-9.9962499492569421</v>
      </c>
      <c r="M59" s="270">
        <f t="shared" si="1"/>
        <v>2.8969338019815241</v>
      </c>
      <c r="N59" s="270" t="str">
        <f t="shared" si="2"/>
        <v>0.97306740341368-0.090798524329208i</v>
      </c>
      <c r="O59" s="270">
        <f t="shared" si="18"/>
        <v>-0.19949088912027696</v>
      </c>
      <c r="P59" s="270">
        <f t="shared" si="19"/>
        <v>-5.3309272069847609</v>
      </c>
      <c r="Q59" s="229">
        <f t="shared" si="3"/>
        <v>-166.66666666666666</v>
      </c>
      <c r="R59" s="229" t="str">
        <f t="shared" si="4"/>
        <v>-0.248085898869331+0.0271606609005971i</v>
      </c>
      <c r="S59" s="229">
        <f t="shared" si="20"/>
        <v>-12.056213095035906</v>
      </c>
      <c r="T59" s="229">
        <f t="shared" si="21"/>
        <v>173.75209132920313</v>
      </c>
      <c r="U59" s="227" t="str">
        <f t="shared" si="5"/>
        <v>-1.56341811209077+0.473794364649474i</v>
      </c>
      <c r="V59" s="227">
        <f t="shared" si="22"/>
        <v>4.2630907921184198</v>
      </c>
      <c r="W59" s="227">
        <f t="shared" si="23"/>
        <v>163.14055062424796</v>
      </c>
      <c r="X59" s="269" t="str">
        <f t="shared" si="6"/>
        <v>0.0182245994834282+0.000151250894544658i</v>
      </c>
      <c r="Y59" s="269">
        <f t="shared" si="24"/>
        <v>-34.786541022668956</v>
      </c>
      <c r="Z59" s="269">
        <f t="shared" si="25"/>
        <v>0.47550229868786775</v>
      </c>
      <c r="AA59" s="268" t="str">
        <f t="shared" si="7"/>
        <v>0.373388789199382+0.0335922491187033i</v>
      </c>
      <c r="AB59" s="268">
        <f t="shared" si="26"/>
        <v>-8.521764822927576</v>
      </c>
      <c r="AC59" s="268">
        <f t="shared" si="27"/>
        <v>5.1408250409600331</v>
      </c>
    </row>
    <row r="60" spans="1:29">
      <c r="A60" s="276">
        <v>-0.5</v>
      </c>
      <c r="B60" s="275">
        <f t="shared" si="8"/>
        <v>3162.2776601683795</v>
      </c>
      <c r="C60" s="274">
        <f t="shared" si="9"/>
        <v>19869.176531592202</v>
      </c>
      <c r="D60" s="273" t="str">
        <f t="shared" si="10"/>
        <v>19869.1765315922i</v>
      </c>
      <c r="E60" s="272">
        <f t="shared" si="0"/>
        <v>19.464981532743032</v>
      </c>
      <c r="F60" s="229" t="str">
        <f t="shared" si="11"/>
        <v>6.39534443031716-1.23107824921202i</v>
      </c>
      <c r="G60" s="229">
        <f t="shared" si="12"/>
        <v>16.275295469559104</v>
      </c>
      <c r="H60" s="229">
        <f t="shared" si="13"/>
        <v>-10.895931386825209</v>
      </c>
      <c r="I60" s="271">
        <f t="shared" si="14"/>
        <v>0.14127014947848965</v>
      </c>
      <c r="J60" s="271" t="str">
        <f t="shared" si="15"/>
        <v>0.0465360100905871-0.00830721259584324i</v>
      </c>
      <c r="K60" s="271">
        <f t="shared" si="16"/>
        <v>-26.507982589136279</v>
      </c>
      <c r="L60" s="271">
        <f t="shared" si="17"/>
        <v>-10.121343633840485</v>
      </c>
      <c r="M60" s="270">
        <f t="shared" si="1"/>
        <v>2.8969338019815241</v>
      </c>
      <c r="N60" s="270" t="str">
        <f t="shared" si="2"/>
        <v>0.971465299272172-0.0722743459864221i</v>
      </c>
      <c r="O60" s="270">
        <f t="shared" si="18"/>
        <v>-0.22748245024626751</v>
      </c>
      <c r="P60" s="270">
        <f t="shared" si="19"/>
        <v>-4.254809886948375</v>
      </c>
      <c r="Q60" s="229">
        <f t="shared" si="3"/>
        <v>-166.66666666666666</v>
      </c>
      <c r="R60" s="229" t="str">
        <f t="shared" si="4"/>
        <v>-0.24759913019448+0.0292669957335176i</v>
      </c>
      <c r="S60" s="229">
        <f t="shared" si="20"/>
        <v>-12.064758152720422</v>
      </c>
      <c r="T60" s="229">
        <f t="shared" si="21"/>
        <v>173.25873883532188</v>
      </c>
      <c r="U60" s="227" t="str">
        <f t="shared" si="5"/>
        <v>-1.54745175637333+0.491986421862707i</v>
      </c>
      <c r="V60" s="227">
        <f t="shared" si="22"/>
        <v>4.2105373168386979</v>
      </c>
      <c r="W60" s="227">
        <f t="shared" si="23"/>
        <v>162.36280744849671</v>
      </c>
      <c r="X60" s="269" t="str">
        <f t="shared" si="6"/>
        <v>0.018217954913373+0.000257423464056832i</v>
      </c>
      <c r="Y60" s="269">
        <f t="shared" si="24"/>
        <v>-34.789140503744953</v>
      </c>
      <c r="Z60" s="269">
        <f t="shared" si="25"/>
        <v>0.80954731739877361</v>
      </c>
      <c r="AA60" s="268" t="str">
        <f t="shared" si="7"/>
        <v>0.372917804067886+0.0436499532553029i</v>
      </c>
      <c r="AB60" s="268">
        <f t="shared" si="26"/>
        <v>-8.5086403648549211</v>
      </c>
      <c r="AC60" s="268">
        <f t="shared" si="27"/>
        <v>6.676081064290881</v>
      </c>
    </row>
    <row r="61" spans="1:29">
      <c r="A61" s="276">
        <v>-0.4</v>
      </c>
      <c r="B61" s="275">
        <f t="shared" si="8"/>
        <v>3981.0717055349719</v>
      </c>
      <c r="C61" s="274">
        <f t="shared" si="9"/>
        <v>25013.811247045713</v>
      </c>
      <c r="D61" s="273" t="str">
        <f t="shared" si="10"/>
        <v>25013.8112470457i</v>
      </c>
      <c r="E61" s="272">
        <f t="shared" si="0"/>
        <v>19.464981532743032</v>
      </c>
      <c r="F61" s="229" t="str">
        <f t="shared" si="11"/>
        <v>6.34477910141468-1.31869374938922i</v>
      </c>
      <c r="G61" s="229">
        <f t="shared" si="12"/>
        <v>16.231993958896457</v>
      </c>
      <c r="H61" s="229">
        <f t="shared" si="13"/>
        <v>-11.741151648468929</v>
      </c>
      <c r="I61" s="271">
        <f t="shared" si="14"/>
        <v>0.14127014947848965</v>
      </c>
      <c r="J61" s="271" t="str">
        <f t="shared" si="15"/>
        <v>0.0462111248463532-0.00878685853253637i</v>
      </c>
      <c r="K61" s="271">
        <f t="shared" si="16"/>
        <v>-26.550819897596515</v>
      </c>
      <c r="L61" s="271">
        <f t="shared" si="17"/>
        <v>-10.766038186442497</v>
      </c>
      <c r="M61" s="270">
        <f t="shared" si="1"/>
        <v>2.8969338019815241</v>
      </c>
      <c r="N61" s="270" t="str">
        <f t="shared" si="2"/>
        <v>0.970425083178692-0.0575505790872815i</v>
      </c>
      <c r="O61" s="270">
        <f t="shared" si="18"/>
        <v>-0.2455122850214653</v>
      </c>
      <c r="P61" s="270">
        <f t="shared" si="19"/>
        <v>-3.3939227246584234</v>
      </c>
      <c r="Q61" s="229">
        <f t="shared" si="3"/>
        <v>-166.66666666666666</v>
      </c>
      <c r="R61" s="229" t="str">
        <f t="shared" si="4"/>
        <v>-0.246829832845702+0.0328991426897735i</v>
      </c>
      <c r="S61" s="229">
        <f t="shared" si="20"/>
        <v>-12.075570389541033</v>
      </c>
      <c r="T61" s="229">
        <f t="shared" si="21"/>
        <v>172.40797986107333</v>
      </c>
      <c r="U61" s="227" t="str">
        <f t="shared" si="5"/>
        <v>-1.52269687121982+0.534230750728948i</v>
      </c>
      <c r="V61" s="227">
        <f t="shared" si="22"/>
        <v>4.1564235693554208</v>
      </c>
      <c r="W61" s="227">
        <f t="shared" si="23"/>
        <v>160.6668282126044</v>
      </c>
      <c r="X61" s="269" t="str">
        <f t="shared" si="6"/>
        <v>0.0182378611057786+0.000379105277611727i</v>
      </c>
      <c r="Y61" s="269">
        <f t="shared" si="24"/>
        <v>-34.778645793973944</v>
      </c>
      <c r="Z61" s="269">
        <f t="shared" si="25"/>
        <v>1.1908197241693526</v>
      </c>
      <c r="AA61" s="268" t="str">
        <f t="shared" si="7"/>
        <v>0.37279045702144+0.0561326048513306i</v>
      </c>
      <c r="AB61" s="268">
        <f t="shared" si="26"/>
        <v>-8.4733381813988888</v>
      </c>
      <c r="AC61" s="268">
        <f t="shared" si="27"/>
        <v>8.5629351859534335</v>
      </c>
    </row>
    <row r="62" spans="1:29">
      <c r="A62" s="276">
        <v>-0.3</v>
      </c>
      <c r="B62" s="275">
        <f t="shared" si="8"/>
        <v>5011.8723362727224</v>
      </c>
      <c r="C62" s="274">
        <f t="shared" si="9"/>
        <v>31490.522624728597</v>
      </c>
      <c r="D62" s="273" t="str">
        <f t="shared" si="10"/>
        <v>31490.5226247286i</v>
      </c>
      <c r="E62" s="272">
        <f t="shared" si="0"/>
        <v>19.464981532743032</v>
      </c>
      <c r="F62" s="229" t="str">
        <f t="shared" si="11"/>
        <v>6.27205589791057-1.46989988402896i</v>
      </c>
      <c r="G62" s="229">
        <f t="shared" si="12"/>
        <v>16.180406755039364</v>
      </c>
      <c r="H62" s="229">
        <f t="shared" si="13"/>
        <v>-13.18963031526815</v>
      </c>
      <c r="I62" s="271">
        <f t="shared" si="14"/>
        <v>0.14127014947848965</v>
      </c>
      <c r="J62" s="271" t="str">
        <f t="shared" si="15"/>
        <v>0.0457490179018504-0.00969263285092635i</v>
      </c>
      <c r="K62" s="271">
        <f t="shared" si="16"/>
        <v>-26.601671492162708</v>
      </c>
      <c r="L62" s="271">
        <f t="shared" si="17"/>
        <v>-11.962104510185579</v>
      </c>
      <c r="M62" s="270">
        <f t="shared" si="1"/>
        <v>2.8969338019815241</v>
      </c>
      <c r="N62" s="270" t="str">
        <f t="shared" si="2"/>
        <v>0.969724717243765-0.0458615270420716i</v>
      </c>
      <c r="O62" s="270">
        <f t="shared" si="18"/>
        <v>-0.25732784424763822</v>
      </c>
      <c r="P62" s="270">
        <f t="shared" si="19"/>
        <v>-2.7076916258790029</v>
      </c>
      <c r="Q62" s="229">
        <f t="shared" si="3"/>
        <v>-166.66666666666666</v>
      </c>
      <c r="R62" s="229" t="str">
        <f t="shared" si="4"/>
        <v>-0.245616026464917+0.0382182477405342i</v>
      </c>
      <c r="S62" s="229">
        <f t="shared" si="20"/>
        <v>-12.090967975393623</v>
      </c>
      <c r="T62" s="229">
        <f t="shared" si="21"/>
        <v>171.15560939788639</v>
      </c>
      <c r="U62" s="227" t="str">
        <f t="shared" si="5"/>
        <v>-1.48434044948904+0.60073795496526i</v>
      </c>
      <c r="V62" s="227">
        <f t="shared" si="22"/>
        <v>4.0894387796457385</v>
      </c>
      <c r="W62" s="227">
        <f t="shared" si="23"/>
        <v>157.96597908261828</v>
      </c>
      <c r="X62" s="269" t="str">
        <f t="shared" si="6"/>
        <v>0.018288980891187+0.000520964076525909i</v>
      </c>
      <c r="Y62" s="269">
        <f t="shared" si="24"/>
        <v>-34.752687427940941</v>
      </c>
      <c r="Z62" s="269">
        <f t="shared" si="25"/>
        <v>1.631636763621291</v>
      </c>
      <c r="AA62" s="268" t="str">
        <f t="shared" si="7"/>
        <v>0.372989312783001+0.0717322418429965i</v>
      </c>
      <c r="AB62" s="268">
        <f t="shared" si="26"/>
        <v>-8.4083437800259055</v>
      </c>
      <c r="AC62" s="268">
        <f t="shared" si="27"/>
        <v>10.886049647927887</v>
      </c>
    </row>
    <row r="63" spans="1:29">
      <c r="A63" s="276">
        <v>-0.2</v>
      </c>
      <c r="B63" s="275">
        <f t="shared" si="8"/>
        <v>6309.5734448019321</v>
      </c>
      <c r="C63" s="274">
        <f t="shared" si="9"/>
        <v>39644.219162949987</v>
      </c>
      <c r="D63" s="273" t="str">
        <f t="shared" si="10"/>
        <v>39644.21916295i</v>
      </c>
      <c r="E63" s="272">
        <f t="shared" si="0"/>
        <v>19.464981532743032</v>
      </c>
      <c r="F63" s="229" t="str">
        <f t="shared" si="11"/>
        <v>6.16333873143037-1.68674093030624i</v>
      </c>
      <c r="G63" s="229">
        <f t="shared" si="12"/>
        <v>16.10998943308735</v>
      </c>
      <c r="H63" s="229">
        <f t="shared" si="13"/>
        <v>-15.305554644609208</v>
      </c>
      <c r="I63" s="271">
        <f t="shared" si="14"/>
        <v>0.14127014947848965</v>
      </c>
      <c r="J63" s="271" t="str">
        <f t="shared" si="15"/>
        <v>0.0450616273907032-0.0110351207467989i</v>
      </c>
      <c r="K63" s="271">
        <f t="shared" si="16"/>
        <v>-26.670923207122037</v>
      </c>
      <c r="L63" s="271">
        <f t="shared" si="17"/>
        <v>-13.760329473549966</v>
      </c>
      <c r="M63" s="270">
        <f t="shared" si="1"/>
        <v>2.8969338019815241</v>
      </c>
      <c r="N63" s="270" t="str">
        <f t="shared" si="2"/>
        <v>0.969215899716985-0.0365886154744656i</v>
      </c>
      <c r="O63" s="270">
        <f t="shared" si="18"/>
        <v>-0.26540459613203377</v>
      </c>
      <c r="P63" s="270">
        <f t="shared" si="19"/>
        <v>-2.161931347071226</v>
      </c>
      <c r="Q63" s="229">
        <f t="shared" si="3"/>
        <v>-166.66666666666666</v>
      </c>
      <c r="R63" s="229" t="str">
        <f t="shared" si="4"/>
        <v>-0.243705855692215+0.0454438679213618i</v>
      </c>
      <c r="S63" s="229">
        <f t="shared" si="20"/>
        <v>-12.114237729664509</v>
      </c>
      <c r="T63" s="229">
        <f t="shared" si="21"/>
        <v>169.43735731602422</v>
      </c>
      <c r="U63" s="227" t="str">
        <f t="shared" si="5"/>
        <v>-1.42538970740982+0.6911545930171i</v>
      </c>
      <c r="V63" s="227">
        <f t="shared" si="22"/>
        <v>3.9957517034228527</v>
      </c>
      <c r="W63" s="227">
        <f t="shared" si="23"/>
        <v>154.13180267141504</v>
      </c>
      <c r="X63" s="269" t="str">
        <f t="shared" si="6"/>
        <v>0.0183828809773903+0.000688669482066404i</v>
      </c>
      <c r="Y63" s="269">
        <f t="shared" si="24"/>
        <v>-34.705637694984723</v>
      </c>
      <c r="Z63" s="269">
        <f t="shared" si="25"/>
        <v>2.1454423514559142</v>
      </c>
      <c r="AA63" s="268" t="str">
        <f t="shared" si="7"/>
        <v>0.373574880835003+0.0913706273979076i</v>
      </c>
      <c r="AB63" s="268">
        <f t="shared" si="26"/>
        <v>-8.3001190839947121</v>
      </c>
      <c r="AC63" s="268">
        <f t="shared" si="27"/>
        <v>13.743840477934665</v>
      </c>
    </row>
    <row r="64" spans="1:29">
      <c r="A64" s="276">
        <v>-0.1</v>
      </c>
      <c r="B64" s="275">
        <f t="shared" si="8"/>
        <v>7943.2823472428145</v>
      </c>
      <c r="C64" s="274">
        <f t="shared" si="9"/>
        <v>49909.114934975027</v>
      </c>
      <c r="D64" s="273" t="str">
        <f t="shared" si="10"/>
        <v>49909.114934975i</v>
      </c>
      <c r="E64" s="272">
        <f t="shared" si="0"/>
        <v>19.464981532743032</v>
      </c>
      <c r="F64" s="229" t="str">
        <f t="shared" si="11"/>
        <v>5.99959506097613-1.96940629386804i</v>
      </c>
      <c r="G64" s="229">
        <f t="shared" si="12"/>
        <v>16.006865593021679</v>
      </c>
      <c r="H64" s="229">
        <f t="shared" si="13"/>
        <v>-18.172760187160186</v>
      </c>
      <c r="I64" s="271">
        <f t="shared" si="14"/>
        <v>0.14127014947848965</v>
      </c>
      <c r="J64" s="271" t="str">
        <f t="shared" si="15"/>
        <v>0.0440284071755587-0.0128145310269039i</v>
      </c>
      <c r="K64" s="271">
        <f t="shared" si="16"/>
        <v>-26.772200325175717</v>
      </c>
      <c r="L64" s="271">
        <f t="shared" si="17"/>
        <v>-16.227712699740955</v>
      </c>
      <c r="M64" s="270">
        <f t="shared" si="1"/>
        <v>2.8969338019815241</v>
      </c>
      <c r="N64" s="270" t="str">
        <f t="shared" si="2"/>
        <v>0.968794413258294-0.029230098070089i</v>
      </c>
      <c r="O64" s="270">
        <f t="shared" si="18"/>
        <v>-0.27141578568572194</v>
      </c>
      <c r="P64" s="270">
        <f t="shared" si="19"/>
        <v>-1.7281822803058415</v>
      </c>
      <c r="Q64" s="229">
        <f t="shared" si="3"/>
        <v>-166.66666666666666</v>
      </c>
      <c r="R64" s="229" t="str">
        <f t="shared" si="4"/>
        <v>-0.240712158315483+0.0548358690894911i</v>
      </c>
      <c r="S64" s="229">
        <f t="shared" si="20"/>
        <v>-12.150311660015213</v>
      </c>
      <c r="T64" s="229">
        <f t="shared" si="21"/>
        <v>167.16663955007968</v>
      </c>
      <c r="U64" s="227" t="str">
        <f t="shared" si="5"/>
        <v>-1.33618137043191+0.803053048950717i</v>
      </c>
      <c r="V64" s="227">
        <f t="shared" si="22"/>
        <v>3.8565539330064742</v>
      </c>
      <c r="W64" s="227">
        <f t="shared" si="23"/>
        <v>148.99387936291953</v>
      </c>
      <c r="X64" s="269" t="str">
        <f t="shared" si="6"/>
        <v>0.0185410146128283+0.000888153340673232i</v>
      </c>
      <c r="Y64" s="269">
        <f t="shared" si="24"/>
        <v>-34.627376126703496</v>
      </c>
      <c r="Z64" s="269">
        <f t="shared" si="25"/>
        <v>2.7424911885559697</v>
      </c>
      <c r="AA64" s="268" t="str">
        <f t="shared" si="7"/>
        <v>0.374715480612697+0.116295042227283i</v>
      </c>
      <c r="AB64" s="268">
        <f t="shared" si="26"/>
        <v>-8.1265915872134968</v>
      </c>
      <c r="AC64" s="268">
        <f t="shared" si="27"/>
        <v>17.242021607991095</v>
      </c>
    </row>
    <row r="65" spans="1:29">
      <c r="A65" s="276">
        <v>0</v>
      </c>
      <c r="B65" s="275">
        <f t="shared" si="8"/>
        <v>10000</v>
      </c>
      <c r="C65" s="274">
        <f t="shared" si="9"/>
        <v>62831.853071795864</v>
      </c>
      <c r="D65" s="273" t="str">
        <f t="shared" si="10"/>
        <v>62831.8530717959i</v>
      </c>
      <c r="E65" s="272">
        <f t="shared" si="0"/>
        <v>19.464981532743032</v>
      </c>
      <c r="F65" s="229" t="str">
        <f t="shared" si="11"/>
        <v>5.75576609221883-2.31236543455463i</v>
      </c>
      <c r="G65" s="229">
        <f t="shared" si="12"/>
        <v>15.85188530093286</v>
      </c>
      <c r="H65" s="229">
        <f t="shared" si="13"/>
        <v>-21.887678383136212</v>
      </c>
      <c r="I65" s="271">
        <f t="shared" si="14"/>
        <v>0.14127014947848965</v>
      </c>
      <c r="J65" s="271" t="str">
        <f t="shared" si="15"/>
        <v>0.0424908820761277-0.0149963846592902i</v>
      </c>
      <c r="K65" s="271">
        <f t="shared" si="16"/>
        <v>-26.924255367707467</v>
      </c>
      <c r="L65" s="271">
        <f t="shared" si="17"/>
        <v>-19.439558499780141</v>
      </c>
      <c r="M65" s="270">
        <f t="shared" si="1"/>
        <v>2.8969338019815241</v>
      </c>
      <c r="N65" s="270" t="str">
        <f t="shared" si="2"/>
        <v>0.96838181648993-0.0233725263647025i</v>
      </c>
      <c r="O65" s="270">
        <f t="shared" si="18"/>
        <v>-0.27653832214725987</v>
      </c>
      <c r="P65" s="270">
        <f t="shared" si="19"/>
        <v>-1.3826025585358674</v>
      </c>
      <c r="Q65" s="229">
        <f t="shared" si="3"/>
        <v>-166.66666666666666</v>
      </c>
      <c r="R65" s="229" t="str">
        <f t="shared" si="4"/>
        <v>-0.236050608897161+0.066651894997235i</v>
      </c>
      <c r="S65" s="229">
        <f t="shared" si="20"/>
        <v>-12.206750993520783</v>
      </c>
      <c r="T65" s="229">
        <f t="shared" si="21"/>
        <v>164.23229786617873</v>
      </c>
      <c r="U65" s="227" t="str">
        <f t="shared" si="5"/>
        <v>-1.20452855259872+0.929467986026584i</v>
      </c>
      <c r="V65" s="227">
        <f t="shared" si="22"/>
        <v>3.6451343074120919</v>
      </c>
      <c r="W65" s="227">
        <f t="shared" si="23"/>
        <v>142.34461948304258</v>
      </c>
      <c r="X65" s="269" t="str">
        <f t="shared" si="6"/>
        <v>0.0188004390282693+0.00112405962617711i</v>
      </c>
      <c r="Y65" s="269">
        <f t="shared" si="24"/>
        <v>-34.501143025603199</v>
      </c>
      <c r="Z65" s="269">
        <f t="shared" si="25"/>
        <v>3.4215847048020231</v>
      </c>
      <c r="AA65" s="268" t="str">
        <f t="shared" si="7"/>
        <v>0.376765077445971+0.148248726916645i</v>
      </c>
      <c r="AB65" s="268">
        <f t="shared" si="26"/>
        <v>-7.8534259800429753</v>
      </c>
      <c r="AC65" s="268">
        <f t="shared" si="27"/>
        <v>21.478540646046302</v>
      </c>
    </row>
    <row r="66" spans="1:29">
      <c r="A66" s="276">
        <v>0.1</v>
      </c>
      <c r="B66" s="275">
        <f t="shared" si="8"/>
        <v>12589.254117941673</v>
      </c>
      <c r="C66" s="274">
        <f t="shared" si="9"/>
        <v>79100.616502201228</v>
      </c>
      <c r="D66" s="273" t="str">
        <f t="shared" si="10"/>
        <v>79100.6165022012i</v>
      </c>
      <c r="E66" s="272">
        <f t="shared" si="0"/>
        <v>19.464981532743032</v>
      </c>
      <c r="F66" s="229" t="str">
        <f t="shared" si="11"/>
        <v>5.40209012599854-2.69862668634292i</v>
      </c>
      <c r="G66" s="229">
        <f t="shared" si="12"/>
        <v>15.618781678030588</v>
      </c>
      <c r="H66" s="229">
        <f t="shared" si="13"/>
        <v>-26.544527626620926</v>
      </c>
      <c r="I66" s="271">
        <f t="shared" si="14"/>
        <v>0.14127014947848965</v>
      </c>
      <c r="J66" s="271" t="str">
        <f t="shared" si="15"/>
        <v>0.0402606917724981-0.0174754614115958i</v>
      </c>
      <c r="K66" s="271">
        <f t="shared" si="16"/>
        <v>-27.152726814753514</v>
      </c>
      <c r="L66" s="271">
        <f t="shared" si="17"/>
        <v>-23.463623195865793</v>
      </c>
      <c r="M66" s="270">
        <f t="shared" si="1"/>
        <v>2.8969338019815241</v>
      </c>
      <c r="N66" s="270" t="str">
        <f t="shared" si="2"/>
        <v>0.967916730961799-0.018663803446172i</v>
      </c>
      <c r="O66" s="270">
        <f t="shared" si="18"/>
        <v>-0.28162559900044759</v>
      </c>
      <c r="P66" s="270">
        <f t="shared" si="19"/>
        <v>-1.1046659582698288</v>
      </c>
      <c r="Q66" s="229">
        <f t="shared" si="3"/>
        <v>-166.66666666666666</v>
      </c>
      <c r="R66" s="229" t="str">
        <f t="shared" si="4"/>
        <v>-0.228865375630804+0.0810578628994854i</v>
      </c>
      <c r="S66" s="229">
        <f t="shared" si="20"/>
        <v>-12.295181259245236</v>
      </c>
      <c r="T66" s="229">
        <f t="shared" si="21"/>
        <v>160.49724547712518</v>
      </c>
      <c r="U66" s="227" t="str">
        <f t="shared" si="5"/>
        <v>-1.01760647391964+1.05550409106104i</v>
      </c>
      <c r="V66" s="227">
        <f t="shared" si="22"/>
        <v>3.323600418785376</v>
      </c>
      <c r="W66" s="227">
        <f t="shared" si="23"/>
        <v>133.95271785050429</v>
      </c>
      <c r="X66" s="269" t="str">
        <f t="shared" si="6"/>
        <v>0.019224497992185+0.00139575031313189i</v>
      </c>
      <c r="Y66" s="269">
        <f t="shared" si="24"/>
        <v>-34.300067647127364</v>
      </c>
      <c r="Z66" s="269">
        <f t="shared" si="25"/>
        <v>4.152541855097275</v>
      </c>
      <c r="AA66" s="268" t="str">
        <f t="shared" si="7"/>
        <v>0.380451581501237+0.189781507062252i</v>
      </c>
      <c r="AB66" s="268">
        <f t="shared" si="26"/>
        <v>-7.4289664313742865</v>
      </c>
      <c r="AC66" s="268">
        <f t="shared" si="27"/>
        <v>26.511499092693175</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19.464981532743032</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4.9099912284984-3.09321305310317i</v>
      </c>
      <c r="G67" s="229">
        <f t="shared" si="12"/>
        <v>15.273202539589754</v>
      </c>
      <c r="H67" s="229">
        <f t="shared" si="13"/>
        <v>-32.210247556789888</v>
      </c>
      <c r="I67" s="271">
        <f t="shared" ref="I67:I95" si="30">IF(freq_ratio2&gt;1,(Kinput2-Kfeed2*Metccm2/(2*ratio2*Gdc_ccm2))/(2/rload2-Kfeed2/Gdc_ccm2),(Kinput2-Kfeed2*Metccm2/(2*ratio2*Gdc_dcm2))/(2/rload2-Kfeed2/Gdc_dcm2))</f>
        <v>0.14127014947848965</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0.0371562099992426-0.0200348422980235i</v>
      </c>
      <c r="K67" s="271">
        <f t="shared" si="16"/>
        <v>-27.490974554650748</v>
      </c>
      <c r="L67" s="271">
        <f t="shared" si="17"/>
        <v>-28.3338016767106</v>
      </c>
      <c r="M67" s="270">
        <f t="shared" ref="M67:M95" si="32">IF(freq_ratio2&gt;1,(1-Kfeed2*rload2*Xequiv2^2/(Gdc_ccm2*(Xequiv2^2+Requiv2^2)))/(2/rload2-Kfeed2/Gdc_ccm2),1/(2/rload2-Kfeed2/Gdc_dcm2))</f>
        <v>2.8969338019815241</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0.967356465778449-0.0147889080574819i</v>
      </c>
      <c r="O67" s="270">
        <f t="shared" si="18"/>
        <v>-0.28725430165953536</v>
      </c>
      <c r="P67" s="270">
        <f t="shared" si="19"/>
        <v>-0.87586741851862981</v>
      </c>
      <c r="Q67" s="229">
        <f t="shared" ref="Q67:Q95" si="34">-currentransferratio2*RFB_2/(Rfeedforward2*(Cvolt2*nanoF2+Cforward2*picoF2*alpha_Cf2)*Rupper2*kiliOhm2)</f>
        <v>-166.66666666666666</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-0.217964182233158+0.0979578001517962i</v>
      </c>
      <c r="S67" s="229">
        <f t="shared" si="20"/>
        <v>-12.43332592136742</v>
      </c>
      <c r="T67" s="229">
        <f t="shared" si="21"/>
        <v>155.7998222837879</v>
      </c>
      <c r="U67" s="227" t="str">
        <f t="shared" si="5"/>
        <v>-0.767197876808825+1.15518159310088i</v>
      </c>
      <c r="V67" s="227">
        <f t="shared" si="22"/>
        <v>2.8398766182223314</v>
      </c>
      <c r="W67" s="227">
        <f t="shared" si="23"/>
        <v>123.58957472699805</v>
      </c>
      <c r="X67" s="269" t="str">
        <f t="shared" si="6"/>
        <v>0.0199231843700027+0.00168631572121399i</v>
      </c>
      <c r="Y67" s="269">
        <f t="shared" si="24"/>
        <v>-33.981822647214756</v>
      </c>
      <c r="Z67" s="269">
        <f t="shared" si="25"/>
        <v>4.8380334470010009</v>
      </c>
      <c r="AA67" s="268" t="str">
        <f t="shared" si="7"/>
        <v>0.387351694431388+0.244835422837541i</v>
      </c>
      <c r="AB67" s="268">
        <f t="shared" si="26"/>
        <v>-6.7781023942235556</v>
      </c>
      <c r="AC67" s="268">
        <f t="shared" si="27"/>
        <v>32.295967705193021</v>
      </c>
    </row>
    <row r="68" spans="1:29">
      <c r="A68" s="276">
        <v>0.3</v>
      </c>
      <c r="B68" s="275">
        <f t="shared" si="8"/>
        <v>19952.623149688796</v>
      </c>
      <c r="C68" s="274">
        <f t="shared" si="9"/>
        <v>125366.02861381591</v>
      </c>
      <c r="D68" s="273" t="str">
        <f t="shared" si="10"/>
        <v>125366.028613816i</v>
      </c>
      <c r="E68" s="272">
        <f t="shared" si="28"/>
        <v>19.464981532743032</v>
      </c>
      <c r="F68" s="229" t="str">
        <f t="shared" si="29"/>
        <v>4.26454880513427-3.43991533659647i</v>
      </c>
      <c r="G68" s="229">
        <f t="shared" si="12"/>
        <v>14.774019214113975</v>
      </c>
      <c r="H68" s="229">
        <f t="shared" si="13"/>
        <v>-38.890707964669936</v>
      </c>
      <c r="I68" s="271">
        <f t="shared" si="30"/>
        <v>0.14127014947848965</v>
      </c>
      <c r="J68" s="271" t="str">
        <f t="shared" si="31"/>
        <v>0.0330803312018965-0.0223254805468755i</v>
      </c>
      <c r="K68" s="271">
        <f t="shared" si="16"/>
        <v>-27.978563688553983</v>
      </c>
      <c r="L68" s="271">
        <f t="shared" si="17"/>
        <v>-34.014896017003039</v>
      </c>
      <c r="M68" s="270">
        <f t="shared" si="32"/>
        <v>2.8969338019815241</v>
      </c>
      <c r="N68" s="270" t="str">
        <f t="shared" si="33"/>
        <v>0.966690168433196-0.0114529685719009i</v>
      </c>
      <c r="O68" s="270">
        <f t="shared" si="18"/>
        <v>-0.29364440766972466</v>
      </c>
      <c r="P68" s="270">
        <f t="shared" si="19"/>
        <v>-0.6787863196157603</v>
      </c>
      <c r="Q68" s="229">
        <f t="shared" si="34"/>
        <v>-166.66666666666666</v>
      </c>
      <c r="R68" s="229" t="str">
        <f t="shared" si="35"/>
        <v>-0.20182491348936+0.116706524831623i</v>
      </c>
      <c r="S68" s="229">
        <f t="shared" si="20"/>
        <v>-12.647708179373131</v>
      </c>
      <c r="T68" s="229">
        <f t="shared" si="21"/>
        <v>149.96108208342315</v>
      </c>
      <c r="U68" s="227" t="str">
        <f t="shared" si="5"/>
        <v>-0.459231629018201+1.19196128624138i</v>
      </c>
      <c r="V68" s="227">
        <f t="shared" si="22"/>
        <v>2.1263110347408727</v>
      </c>
      <c r="W68" s="227">
        <f t="shared" si="23"/>
        <v>111.07037411875318</v>
      </c>
      <c r="X68" s="269" t="str">
        <f t="shared" si="6"/>
        <v>0.0210930310908075+0.00193019111348889i</v>
      </c>
      <c r="Y68" s="269">
        <f t="shared" si="24"/>
        <v>-33.481004608274297</v>
      </c>
      <c r="Z68" s="269">
        <f t="shared" si="25"/>
        <v>5.2284877626545487</v>
      </c>
      <c r="AA68" s="268" t="str">
        <f t="shared" si="7"/>
        <v>0.401190070216974+0.319860160833569i</v>
      </c>
      <c r="AB68" s="268">
        <f t="shared" si="26"/>
        <v>-5.7960853273900241</v>
      </c>
      <c r="AC68" s="268">
        <f t="shared" si="27"/>
        <v>38.564597460041789</v>
      </c>
    </row>
    <row r="69" spans="1:29">
      <c r="A69" s="276">
        <v>0.4</v>
      </c>
      <c r="B69" s="275">
        <f t="shared" si="8"/>
        <v>25118.864315095805</v>
      </c>
      <c r="C69" s="274">
        <f t="shared" si="9"/>
        <v>157826.4791976476</v>
      </c>
      <c r="D69" s="273" t="str">
        <f t="shared" si="10"/>
        <v>157826.479197648i</v>
      </c>
      <c r="E69" s="272">
        <f t="shared" si="28"/>
        <v>19.464981532743032</v>
      </c>
      <c r="F69" s="229" t="str">
        <f t="shared" si="29"/>
        <v>3.48126250846359-3.66839630066219i</v>
      </c>
      <c r="G69" s="229">
        <f t="shared" si="12"/>
        <v>14.078380582197061</v>
      </c>
      <c r="H69" s="229">
        <f t="shared" si="13"/>
        <v>-46.49930638104599</v>
      </c>
      <c r="I69" s="271">
        <f t="shared" si="30"/>
        <v>0.14127014947848965</v>
      </c>
      <c r="J69" s="271" t="str">
        <f t="shared" si="31"/>
        <v>0.0281250243664564-0.0239105988556173i</v>
      </c>
      <c r="K69" s="271">
        <f t="shared" si="16"/>
        <v>-28.655889933786295</v>
      </c>
      <c r="L69" s="271">
        <f t="shared" si="17"/>
        <v>-40.369655032098635</v>
      </c>
      <c r="M69" s="270">
        <f t="shared" si="32"/>
        <v>2.8969338019815241</v>
      </c>
      <c r="N69" s="270" t="str">
        <f t="shared" si="33"/>
        <v>0.965960071679582-0.00838027663981843i</v>
      </c>
      <c r="O69" s="270">
        <f t="shared" si="18"/>
        <v>-0.30048963533688067</v>
      </c>
      <c r="P69" s="270">
        <f t="shared" si="19"/>
        <v>-0.49706240538517055</v>
      </c>
      <c r="Q69" s="229">
        <f t="shared" si="34"/>
        <v>-166.66666666666666</v>
      </c>
      <c r="R69" s="229" t="str">
        <f t="shared" si="35"/>
        <v>-0.178804796311596+0.135705171743259i</v>
      </c>
      <c r="S69" s="229">
        <f t="shared" si="20"/>
        <v>-12.976810776017205</v>
      </c>
      <c r="T69" s="229">
        <f t="shared" si="21"/>
        <v>142.80306100593515</v>
      </c>
      <c r="U69" s="227" t="str">
        <f t="shared" si="5"/>
        <v>-0.124646083729329+1.12835217992454i</v>
      </c>
      <c r="V69" s="227">
        <f t="shared" si="22"/>
        <v>1.1015698061798946</v>
      </c>
      <c r="W69" s="227">
        <f t="shared" si="23"/>
        <v>96.303754624889123</v>
      </c>
      <c r="X69" s="269" t="str">
        <f t="shared" si="6"/>
        <v>0.0230930270600727+0.00190857248313571i</v>
      </c>
      <c r="Y69" s="269">
        <f t="shared" si="24"/>
        <v>-32.700818869119615</v>
      </c>
      <c r="Z69" s="269">
        <f t="shared" si="25"/>
        <v>4.724594254442799</v>
      </c>
      <c r="AA69" s="268" t="str">
        <f t="shared" si="7"/>
        <v>0.431763552410172+0.42573488305446i</v>
      </c>
      <c r="AB69" s="268">
        <f t="shared" si="26"/>
        <v>-4.3454185706701942</v>
      </c>
      <c r="AC69" s="268">
        <f t="shared" si="27"/>
        <v>44.597186881156276</v>
      </c>
    </row>
    <row r="70" spans="1:29">
      <c r="A70" s="276">
        <v>0.5</v>
      </c>
      <c r="B70" s="275">
        <f t="shared" si="8"/>
        <v>31622.776601683796</v>
      </c>
      <c r="C70" s="274">
        <f t="shared" si="9"/>
        <v>198691.76531592204</v>
      </c>
      <c r="D70" s="273" t="str">
        <f t="shared" si="10"/>
        <v>198691.765315922i</v>
      </c>
      <c r="E70" s="272">
        <f t="shared" si="28"/>
        <v>19.464981532743032</v>
      </c>
      <c r="F70" s="229" t="str">
        <f t="shared" si="29"/>
        <v>2.616551334212-3.71606048968139i</v>
      </c>
      <c r="G70" s="229">
        <f t="shared" si="12"/>
        <v>13.150345862700821</v>
      </c>
      <c r="H70" s="229">
        <f t="shared" si="13"/>
        <v>-54.849869802289518</v>
      </c>
      <c r="I70" s="271">
        <f t="shared" si="30"/>
        <v>0.14127014947848965</v>
      </c>
      <c r="J70" s="271" t="str">
        <f t="shared" si="31"/>
        <v>0.0226363411645871-0.0244024515922399i</v>
      </c>
      <c r="K70" s="271">
        <f t="shared" si="16"/>
        <v>-29.555058723104551</v>
      </c>
      <c r="L70" s="271">
        <f t="shared" si="17"/>
        <v>-47.150207494165585</v>
      </c>
      <c r="M70" s="270">
        <f t="shared" si="32"/>
        <v>2.8969338019815241</v>
      </c>
      <c r="N70" s="270" t="str">
        <f t="shared" si="33"/>
        <v>0.965277644896457-0.00533510549849296i</v>
      </c>
      <c r="O70" s="270">
        <f t="shared" si="18"/>
        <v>-0.30682236666479479</v>
      </c>
      <c r="P70" s="270">
        <f t="shared" si="19"/>
        <v>-0.31667149589056065</v>
      </c>
      <c r="Q70" s="229">
        <f t="shared" si="34"/>
        <v>-166.66666666666666</v>
      </c>
      <c r="R70" s="229" t="str">
        <f t="shared" si="35"/>
        <v>-0.147748037304595+0.152016122022255i</v>
      </c>
      <c r="S70" s="229">
        <f t="shared" si="20"/>
        <v>-13.473825501574428</v>
      </c>
      <c r="T70" s="229">
        <f t="shared" si="21"/>
        <v>134.1842696655244</v>
      </c>
      <c r="U70" s="227" t="str">
        <f t="shared" si="5"/>
        <v>0.178310780704944+0.946798630754643i</v>
      </c>
      <c r="V70" s="227">
        <f t="shared" si="22"/>
        <v>-0.32347963887360653</v>
      </c>
      <c r="W70" s="227">
        <f t="shared" si="23"/>
        <v>79.334399863234893</v>
      </c>
      <c r="X70" s="269" t="str">
        <f t="shared" si="6"/>
        <v>0.0265361564558949+0.000878610779768754i</v>
      </c>
      <c r="Y70" s="269">
        <f t="shared" si="24"/>
        <v>-31.518481191323716</v>
      </c>
      <c r="Z70" s="269">
        <f t="shared" si="25"/>
        <v>1.8963675485078559</v>
      </c>
      <c r="AA70" s="268" t="str">
        <f t="shared" si="7"/>
        <v>0.507895831248133+0.578734588365667i</v>
      </c>
      <c r="AB70" s="268">
        <f t="shared" si="26"/>
        <v>-2.2702448348839437</v>
      </c>
      <c r="AC70" s="268">
        <f t="shared" si="27"/>
        <v>48.729903546782886</v>
      </c>
    </row>
    <row r="71" spans="1:29">
      <c r="A71" s="276">
        <v>0.6</v>
      </c>
      <c r="B71" s="275">
        <f t="shared" si="8"/>
        <v>39810.717055349727</v>
      </c>
      <c r="C71" s="274">
        <f t="shared" si="9"/>
        <v>250138.11247045716</v>
      </c>
      <c r="D71" s="273" t="str">
        <f t="shared" si="10"/>
        <v>250138.112470457i</v>
      </c>
      <c r="E71" s="272">
        <f t="shared" si="28"/>
        <v>19.464981532743032</v>
      </c>
      <c r="F71" s="229" t="str">
        <f t="shared" si="29"/>
        <v>1.75814883943572-3.55626161704279i</v>
      </c>
      <c r="G71" s="229">
        <f t="shared" si="12"/>
        <v>11.969518598117201</v>
      </c>
      <c r="H71" s="229">
        <f t="shared" si="13"/>
        <v>-63.693074642438511</v>
      </c>
      <c r="I71" s="271">
        <f t="shared" si="30"/>
        <v>0.14127014947848965</v>
      </c>
      <c r="J71" s="271" t="str">
        <f t="shared" si="31"/>
        <v>0.0171530743234912-0.0236382918313698i</v>
      </c>
      <c r="K71" s="271">
        <f t="shared" si="16"/>
        <v>-30.690525983551602</v>
      </c>
      <c r="L71" s="271">
        <f t="shared" si="17"/>
        <v>-54.033567313975624</v>
      </c>
      <c r="M71" s="270">
        <f t="shared" si="32"/>
        <v>2.8969338019815241</v>
      </c>
      <c r="N71" s="270" t="str">
        <f t="shared" si="33"/>
        <v>0.964817287272158-0.00215537717380124i</v>
      </c>
      <c r="O71" s="270">
        <f t="shared" si="18"/>
        <v>-0.31107679780230962</v>
      </c>
      <c r="P71" s="270">
        <f t="shared" si="19"/>
        <v>-0.12799709489999189</v>
      </c>
      <c r="Q71" s="229">
        <f t="shared" si="34"/>
        <v>-166.66666666666666</v>
      </c>
      <c r="R71" s="229" t="str">
        <f t="shared" si="35"/>
        <v>-0.10910445711034+0.161412180444514i</v>
      </c>
      <c r="S71" s="229">
        <f t="shared" si="20"/>
        <v>-14.207004020907398</v>
      </c>
      <c r="T71" s="229">
        <f t="shared" si="21"/>
        <v>124.05621389261798</v>
      </c>
      <c r="U71" s="227" t="str">
        <f t="shared" si="5"/>
        <v>0.382202067192201+0.671790630789105i</v>
      </c>
      <c r="V71" s="227">
        <f t="shared" si="22"/>
        <v>-2.2374854227901979</v>
      </c>
      <c r="W71" s="227">
        <f t="shared" si="23"/>
        <v>60.363139250179501</v>
      </c>
      <c r="X71" s="269" t="str">
        <f t="shared" si="6"/>
        <v>0.0317861343451405-0.00369807742625026i</v>
      </c>
      <c r="Y71" s="269">
        <f t="shared" si="24"/>
        <v>-29.89685575632766</v>
      </c>
      <c r="Z71" s="269">
        <f t="shared" si="25"/>
        <v>-6.6360987744027078</v>
      </c>
      <c r="AA71" s="268" t="str">
        <f t="shared" si="7"/>
        <v>0.717318884808366+0.776520450219435i</v>
      </c>
      <c r="AB71" s="268">
        <f t="shared" si="26"/>
        <v>0.48259342942164746</v>
      </c>
      <c r="AC71" s="268">
        <f t="shared" si="27"/>
        <v>47.269471444672931</v>
      </c>
    </row>
    <row r="72" spans="1:29">
      <c r="A72" s="276">
        <v>0.7</v>
      </c>
      <c r="B72" s="275">
        <f t="shared" si="8"/>
        <v>50118.723362727229</v>
      </c>
      <c r="C72" s="274">
        <f t="shared" si="9"/>
        <v>314905.22624728602</v>
      </c>
      <c r="D72" s="273" t="str">
        <f t="shared" si="10"/>
        <v>314905.226247286i</v>
      </c>
      <c r="E72" s="272">
        <f t="shared" si="28"/>
        <v>19.464981532743032</v>
      </c>
      <c r="F72" s="229" t="str">
        <f t="shared" si="29"/>
        <v>0.995051196245401-3.21217744798866i</v>
      </c>
      <c r="G72" s="229">
        <f t="shared" si="12"/>
        <v>10.533938972723085</v>
      </c>
      <c r="H72" s="229">
        <f t="shared" si="13"/>
        <v>-72.788343306130685</v>
      </c>
      <c r="I72" s="271">
        <f t="shared" si="30"/>
        <v>0.14127014947848965</v>
      </c>
      <c r="J72" s="271" t="str">
        <f t="shared" si="31"/>
        <v>0.0122171411577512-0.0217654316937405i</v>
      </c>
      <c r="K72" s="271">
        <f t="shared" si="16"/>
        <v>-32.055171433768166</v>
      </c>
      <c r="L72" s="271">
        <f t="shared" si="17"/>
        <v>-60.694093453223388</v>
      </c>
      <c r="M72" s="270">
        <f t="shared" si="32"/>
        <v>2.8969338019815241</v>
      </c>
      <c r="N72" s="270" t="str">
        <f t="shared" si="33"/>
        <v>0.964785491181959+0.00122373465603988i</v>
      </c>
      <c r="O72" s="270">
        <f t="shared" si="18"/>
        <v>-0.31137773777030209</v>
      </c>
      <c r="P72" s="270">
        <f t="shared" si="19"/>
        <v>7.2673971649308181E-2</v>
      </c>
      <c r="Q72" s="229">
        <f t="shared" si="34"/>
        <v>-166.66666666666666</v>
      </c>
      <c r="R72" s="229" t="str">
        <f t="shared" si="35"/>
        <v>-0.0661805967121023+0.15950833336053i</v>
      </c>
      <c r="S72" s="229">
        <f t="shared" si="20"/>
        <v>-15.254518782427963</v>
      </c>
      <c r="T72" s="229">
        <f t="shared" si="21"/>
        <v>112.53374264786251</v>
      </c>
      <c r="U72" s="227" t="str">
        <f t="shared" si="5"/>
        <v>0.44651598926034+0.371302778174553i</v>
      </c>
      <c r="V72" s="227">
        <f t="shared" si="22"/>
        <v>-4.7205798097048808</v>
      </c>
      <c r="W72" s="227">
        <f t="shared" si="23"/>
        <v>39.745399341731826</v>
      </c>
      <c r="X72" s="269" t="str">
        <f t="shared" si="6"/>
        <v>0.0334156084090509-0.0169076672053472i</v>
      </c>
      <c r="Y72" s="269">
        <f t="shared" si="24"/>
        <v>-28.531057709384292</v>
      </c>
      <c r="Z72" s="269">
        <f t="shared" si="25"/>
        <v>-26.83854943504199</v>
      </c>
      <c r="AA72" s="268" t="str">
        <f t="shared" si="7"/>
        <v>1.20109543432972+0.807961562751954i</v>
      </c>
      <c r="AB72" s="268">
        <f t="shared" si="26"/>
        <v>3.2127359866135792</v>
      </c>
      <c r="AC72" s="268">
        <f t="shared" si="27"/>
        <v>33.928217989830657</v>
      </c>
    </row>
    <row r="73" spans="1:29">
      <c r="A73" s="276">
        <v>0.8</v>
      </c>
      <c r="B73" s="275">
        <f t="shared" si="8"/>
        <v>63095.734448019342</v>
      </c>
      <c r="C73" s="274">
        <f t="shared" si="9"/>
        <v>396442.19162950001</v>
      </c>
      <c r="D73" s="273" t="str">
        <f t="shared" si="10"/>
        <v>396442.1916295i</v>
      </c>
      <c r="E73" s="272">
        <f t="shared" si="28"/>
        <v>19.464981532743032</v>
      </c>
      <c r="F73" s="229" t="str">
        <f t="shared" si="29"/>
        <v>0.387125099252663-2.7443485125329i</v>
      </c>
      <c r="G73" s="229">
        <f t="shared" si="12"/>
        <v>8.8543555271094263</v>
      </c>
      <c r="H73" s="229">
        <f t="shared" si="13"/>
        <v>-81.970682868916171</v>
      </c>
      <c r="I73" s="271">
        <f t="shared" si="30"/>
        <v>0.14127014947848965</v>
      </c>
      <c r="J73" s="271" t="str">
        <f t="shared" si="31"/>
        <v>0.00818253789721715-0.0191596208353671i</v>
      </c>
      <c r="K73" s="271">
        <f t="shared" si="16"/>
        <v>-33.624652452953221</v>
      </c>
      <c r="L73" s="271">
        <f t="shared" si="17"/>
        <v>-66.874028016375433</v>
      </c>
      <c r="M73" s="270">
        <f t="shared" si="32"/>
        <v>2.8969338019815241</v>
      </c>
      <c r="N73" s="270" t="str">
        <f t="shared" si="33"/>
        <v>0.965385571780259+0.00476833582117241i</v>
      </c>
      <c r="O73" s="270">
        <f t="shared" si="18"/>
        <v>-0.3058779723198059</v>
      </c>
      <c r="P73" s="270">
        <f t="shared" si="19"/>
        <v>0.282999149870172</v>
      </c>
      <c r="Q73" s="229">
        <f t="shared" si="34"/>
        <v>-166.66666666666666</v>
      </c>
      <c r="R73" s="229" t="str">
        <f t="shared" si="35"/>
        <v>-0.0252920689756045+0.144162528655532i</v>
      </c>
      <c r="S73" s="229">
        <f t="shared" si="20"/>
        <v>-16.69129373679128</v>
      </c>
      <c r="T73" s="229">
        <f t="shared" si="21"/>
        <v>99.950779868319671</v>
      </c>
      <c r="U73" s="227" t="str">
        <f t="shared" si="5"/>
        <v>0.385841026366305+0.125219185086367i</v>
      </c>
      <c r="V73" s="227">
        <f t="shared" si="22"/>
        <v>-7.8369382096818532</v>
      </c>
      <c r="W73" s="227">
        <f t="shared" si="23"/>
        <v>17.980096999403447</v>
      </c>
      <c r="X73" s="269" t="str">
        <f t="shared" si="6"/>
        <v>0.0188981357706933-0.0273434279973989i</v>
      </c>
      <c r="Y73" s="269">
        <f t="shared" si="24"/>
        <v>-29.56715316206413</v>
      </c>
      <c r="Z73" s="269">
        <f t="shared" si="25"/>
        <v>-55.350099681685478</v>
      </c>
      <c r="AA73" s="268" t="str">
        <f t="shared" si="7"/>
        <v>1.50762716084022+0.315149967068785i</v>
      </c>
      <c r="AB73" s="268">
        <f t="shared" si="26"/>
        <v>3.7516213185692959</v>
      </c>
      <c r="AC73" s="268">
        <f t="shared" si="27"/>
        <v>11.80692748456004</v>
      </c>
    </row>
    <row r="74" spans="1:29">
      <c r="A74" s="276">
        <v>0.9</v>
      </c>
      <c r="B74" s="275">
        <f t="shared" si="8"/>
        <v>79432.823472428179</v>
      </c>
      <c r="C74" s="274">
        <f t="shared" si="9"/>
        <v>499091.14934975049</v>
      </c>
      <c r="D74" s="273" t="str">
        <f t="shared" si="10"/>
        <v>499091.14934975i</v>
      </c>
      <c r="E74" s="272">
        <f t="shared" si="28"/>
        <v>19.464981532743032</v>
      </c>
      <c r="F74" s="229" t="str">
        <f t="shared" si="29"/>
        <v>-0.0454514997468481-2.2236615048152i</v>
      </c>
      <c r="G74" s="229">
        <f t="shared" si="12"/>
        <v>6.9431876202049487</v>
      </c>
      <c r="H74" s="229">
        <f t="shared" si="13"/>
        <v>-91.170959035693542</v>
      </c>
      <c r="I74" s="271">
        <f t="shared" si="30"/>
        <v>0.14127014947848965</v>
      </c>
      <c r="J74" s="271" t="str">
        <f t="shared" si="31"/>
        <v>0.00515087290929241-0.0162505974085142i</v>
      </c>
      <c r="K74" s="271">
        <f t="shared" si="16"/>
        <v>-35.366843527845717</v>
      </c>
      <c r="L74" s="271">
        <f t="shared" si="17"/>
        <v>-72.413199794643873</v>
      </c>
      <c r="M74" s="270">
        <f t="shared" si="32"/>
        <v>2.8969338019815241</v>
      </c>
      <c r="N74" s="270" t="str">
        <f t="shared" si="33"/>
        <v>0.966793633125536+0.00835199236294373i</v>
      </c>
      <c r="O74" s="270">
        <f t="shared" si="18"/>
        <v>-0.29300026525934941</v>
      </c>
      <c r="P74" s="270">
        <f t="shared" si="19"/>
        <v>0.49495775805043024</v>
      </c>
      <c r="Q74" s="229">
        <f t="shared" si="34"/>
        <v>-166.66666666666666</v>
      </c>
      <c r="R74" s="229" t="str">
        <f t="shared" si="35"/>
        <v>0.00646797618368882+0.117725159795255i</v>
      </c>
      <c r="S74" s="229">
        <f t="shared" si="20"/>
        <v>-18.569524581528011</v>
      </c>
      <c r="T74" s="229">
        <f t="shared" si="21"/>
        <v>86.855255641663348</v>
      </c>
      <c r="U74" s="227" t="str">
        <f t="shared" si="5"/>
        <v>0.261486926767051-0.019733374724362i</v>
      </c>
      <c r="V74" s="227">
        <f t="shared" si="22"/>
        <v>-11.626336961323068</v>
      </c>
      <c r="W74" s="227">
        <f t="shared" si="23"/>
        <v>-4.3157033940301917</v>
      </c>
      <c r="X74" s="269" t="str">
        <f t="shared" si="6"/>
        <v>0.0063821280941776-0.0221750148065014i</v>
      </c>
      <c r="Y74" s="269">
        <f t="shared" si="24"/>
        <v>-32.737106952153226</v>
      </c>
      <c r="Z74" s="269">
        <f t="shared" si="25"/>
        <v>-73.943802513385364</v>
      </c>
      <c r="AA74" s="268" t="str">
        <f t="shared" si="7"/>
        <v>1.30847631315203-0.0236538277731026i</v>
      </c>
      <c r="AB74" s="268">
        <f t="shared" si="26"/>
        <v>2.3367363104331362</v>
      </c>
      <c r="AC74" s="268">
        <f t="shared" si="27"/>
        <v>-1.0356449606910587</v>
      </c>
    </row>
    <row r="75" spans="1:29">
      <c r="A75" s="276">
        <v>1</v>
      </c>
      <c r="B75" s="275">
        <f t="shared" si="8"/>
        <v>100000</v>
      </c>
      <c r="C75" s="274">
        <f t="shared" si="9"/>
        <v>628318.53071795858</v>
      </c>
      <c r="D75" s="273" t="str">
        <f t="shared" si="10"/>
        <v>628318.530717959i</v>
      </c>
      <c r="E75" s="272">
        <f t="shared" si="28"/>
        <v>19.464981532743032</v>
      </c>
      <c r="F75" s="229" t="str">
        <f t="shared" si="29"/>
        <v>-0.313300804611899-1.71031567202511i</v>
      </c>
      <c r="G75" s="229">
        <f t="shared" si="12"/>
        <v>4.8048657228427736</v>
      </c>
      <c r="H75" s="229">
        <f t="shared" si="13"/>
        <v>-100.38052580545589</v>
      </c>
      <c r="I75" s="271">
        <f t="shared" si="30"/>
        <v>0.14127014947848965</v>
      </c>
      <c r="J75" s="271" t="str">
        <f t="shared" si="31"/>
        <v>0.00303314654531833-0.0133850315967611i</v>
      </c>
      <c r="K75" s="271">
        <f t="shared" si="16"/>
        <v>-37.250135113535784</v>
      </c>
      <c r="L75" s="271">
        <f t="shared" si="17"/>
        <v>-77.23198996920604</v>
      </c>
      <c r="M75" s="270">
        <f t="shared" si="32"/>
        <v>2.8969338019815241</v>
      </c>
      <c r="N75" s="270" t="str">
        <f t="shared" si="33"/>
        <v>0.969132531761869+0.0117530343589092i</v>
      </c>
      <c r="O75" s="270">
        <f t="shared" si="18"/>
        <v>-0.27169787245426719</v>
      </c>
      <c r="P75" s="270">
        <f t="shared" si="19"/>
        <v>0.69481338524669778</v>
      </c>
      <c r="Q75" s="229">
        <f t="shared" si="34"/>
        <v>-166.66666666666666</v>
      </c>
      <c r="R75" s="229" t="str">
        <f t="shared" si="35"/>
        <v>0.0249777315572568+0.0866133787705533i</v>
      </c>
      <c r="S75" s="229">
        <f t="shared" si="20"/>
        <v>-20.901357708638919</v>
      </c>
      <c r="T75" s="229">
        <f t="shared" si="21"/>
        <v>73.913395669567549</v>
      </c>
      <c r="U75" s="227" t="str">
        <f t="shared" si="5"/>
        <v>0.140310675724056-0.069855846992982i</v>
      </c>
      <c r="V75" s="227">
        <f t="shared" si="22"/>
        <v>-16.096491985796135</v>
      </c>
      <c r="W75" s="227">
        <f t="shared" si="23"/>
        <v>-26.467130135888311</v>
      </c>
      <c r="X75" s="269" t="str">
        <f t="shared" si="6"/>
        <v>0.00224820342244531-0.015752297217898i</v>
      </c>
      <c r="Y75" s="269">
        <f t="shared" si="24"/>
        <v>-35.965546754808926</v>
      </c>
      <c r="Z75" s="269">
        <f t="shared" si="25"/>
        <v>-81.877471573664337</v>
      </c>
      <c r="AA75" s="268" t="str">
        <f t="shared" si="7"/>
        <v>1.12101468049776-0.0774191254438165i</v>
      </c>
      <c r="AB75" s="268">
        <f t="shared" si="26"/>
        <v>1.0128904862725534</v>
      </c>
      <c r="AC75" s="268">
        <f t="shared" si="27"/>
        <v>-3.9506682192116096</v>
      </c>
    </row>
    <row r="76" spans="1:29">
      <c r="A76" s="276">
        <v>1.1000000000000001</v>
      </c>
      <c r="B76" s="275">
        <f t="shared" si="8"/>
        <v>125892.5411794168</v>
      </c>
      <c r="C76" s="274">
        <f t="shared" si="9"/>
        <v>791006.16502201266</v>
      </c>
      <c r="D76" s="273" t="str">
        <f t="shared" si="10"/>
        <v>791006.165022013i</v>
      </c>
      <c r="E76" s="272">
        <f t="shared" si="28"/>
        <v>19.464981532743032</v>
      </c>
      <c r="F76" s="229" t="str">
        <f t="shared" si="29"/>
        <v>-0.44351661675017-1.24668221419668i</v>
      </c>
      <c r="G76" s="229">
        <f t="shared" si="12"/>
        <v>2.4326717970631377</v>
      </c>
      <c r="H76" s="229">
        <f t="shared" si="13"/>
        <v>-109.583399970548</v>
      </c>
      <c r="I76" s="271">
        <f t="shared" si="30"/>
        <v>0.14127014947848965</v>
      </c>
      <c r="J76" s="271" t="str">
        <f t="shared" si="31"/>
        <v>0.00165108255501826-0.0107805212336756i</v>
      </c>
      <c r="K76" s="271">
        <f t="shared" si="16"/>
        <v>-39.246512108796011</v>
      </c>
      <c r="L76" s="271">
        <f t="shared" si="17"/>
        <v>-81.292568786959251</v>
      </c>
      <c r="M76" s="270">
        <f t="shared" si="32"/>
        <v>2.8969338019815241</v>
      </c>
      <c r="N76" s="270" t="str">
        <f t="shared" si="33"/>
        <v>0.972419472468242+0.0146580836933001i</v>
      </c>
      <c r="O76" s="270">
        <f t="shared" si="18"/>
        <v>-0.24194036889648693</v>
      </c>
      <c r="P76" s="270">
        <f t="shared" si="19"/>
        <v>0.8636013097041404</v>
      </c>
      <c r="Q76" s="229">
        <f t="shared" si="34"/>
        <v>-166.66666666666666</v>
      </c>
      <c r="R76" s="229" t="str">
        <f t="shared" si="35"/>
        <v>0.031073265471012+0.0578380442239288i</v>
      </c>
      <c r="S76" s="229">
        <f t="shared" si="20"/>
        <v>-23.65443416703382</v>
      </c>
      <c r="T76" s="229">
        <f t="shared" si="21"/>
        <v>61.753256834505287</v>
      </c>
      <c r="U76" s="227" t="str">
        <f t="shared" si="5"/>
        <v>0.0583241514648099-0.0643906210933661i</v>
      </c>
      <c r="V76" s="227">
        <f t="shared" si="22"/>
        <v>-21.221762369970683</v>
      </c>
      <c r="W76" s="227">
        <f t="shared" si="23"/>
        <v>-47.830143136042736</v>
      </c>
      <c r="X76" s="269" t="str">
        <f t="shared" si="6"/>
        <v>0.000966012501016214-0.0115142842364134i</v>
      </c>
      <c r="Y76" s="269">
        <f t="shared" si="24"/>
        <v>-38.744799532766095</v>
      </c>
      <c r="Z76" s="269">
        <f t="shared" si="25"/>
        <v>-85.204293752176312</v>
      </c>
      <c r="AA76" s="268" t="str">
        <f t="shared" si="7"/>
        <v>1.02890137166963-0.0547890388742361i</v>
      </c>
      <c r="AB76" s="268">
        <f t="shared" si="26"/>
        <v>0.25977220713344173</v>
      </c>
      <c r="AC76" s="268">
        <f t="shared" si="27"/>
        <v>-3.048123655512939</v>
      </c>
    </row>
    <row r="77" spans="1:29">
      <c r="A77" s="276">
        <v>1.2</v>
      </c>
      <c r="B77" s="275">
        <f t="shared" si="8"/>
        <v>158489.31924611135</v>
      </c>
      <c r="C77" s="274">
        <f t="shared" si="9"/>
        <v>995817.7620320617</v>
      </c>
      <c r="D77" s="273" t="str">
        <f t="shared" si="10"/>
        <v>995817.762032062i</v>
      </c>
      <c r="E77" s="272">
        <f t="shared" si="28"/>
        <v>19.464981532743032</v>
      </c>
      <c r="F77" s="229" t="str">
        <f t="shared" si="29"/>
        <v>-0.469914296197065-0.85857993033755i</v>
      </c>
      <c r="G77" s="229">
        <f t="shared" si="12"/>
        <v>-0.1864403709615492</v>
      </c>
      <c r="H77" s="229">
        <f t="shared" si="13"/>
        <v>-118.69258108250565</v>
      </c>
      <c r="I77" s="271">
        <f t="shared" si="30"/>
        <v>0.14127014947848965</v>
      </c>
      <c r="J77" s="271" t="str">
        <f t="shared" si="31"/>
        <v>0.000811847831524074-0.00854222272083232i</v>
      </c>
      <c r="K77" s="271">
        <f t="shared" si="16"/>
        <v>-41.329530684829678</v>
      </c>
      <c r="L77" s="271">
        <f t="shared" si="17"/>
        <v>-84.570949519627163</v>
      </c>
      <c r="M77" s="270">
        <f t="shared" si="32"/>
        <v>2.8969338019815241</v>
      </c>
      <c r="N77" s="270" t="str">
        <f t="shared" si="33"/>
        <v>0.976495177599654+0.0167148486381563i</v>
      </c>
      <c r="O77" s="270">
        <f t="shared" si="18"/>
        <v>-0.20532565462698099</v>
      </c>
      <c r="P77" s="270">
        <f t="shared" si="19"/>
        <v>0.98064669113200276</v>
      </c>
      <c r="Q77" s="229">
        <f t="shared" si="34"/>
        <v>-166.66666666666666</v>
      </c>
      <c r="R77" s="229" t="str">
        <f t="shared" si="35"/>
        <v>0.0289936096245133+0.0355857273301378i</v>
      </c>
      <c r="S77" s="229">
        <f t="shared" si="20"/>
        <v>-26.763409495486165</v>
      </c>
      <c r="T77" s="229">
        <f t="shared" si="21"/>
        <v>50.828440127797371</v>
      </c>
      <c r="U77" s="227" t="str">
        <f t="shared" si="5"/>
        <v>0.0169286796312051-0.0416155733446511i</v>
      </c>
      <c r="V77" s="227">
        <f t="shared" si="22"/>
        <v>-26.949849866447714</v>
      </c>
      <c r="W77" s="227">
        <f t="shared" si="23"/>
        <v>-67.864140954708319</v>
      </c>
      <c r="X77" s="269" t="str">
        <f t="shared" si="6"/>
        <v>0.000457170644514823-0.00870867449994211i</v>
      </c>
      <c r="Y77" s="269">
        <f t="shared" si="24"/>
        <v>-41.189006871332516</v>
      </c>
      <c r="Z77" s="269">
        <f t="shared" si="25"/>
        <v>-86.994958747596812</v>
      </c>
      <c r="AA77" s="268" t="str">
        <f t="shared" si="7"/>
        <v>0.992252244518493-0.0250015404892264i</v>
      </c>
      <c r="AB77" s="268">
        <f t="shared" si="26"/>
        <v>-6.4801841129825413E-2</v>
      </c>
      <c r="AC77" s="268">
        <f t="shared" si="27"/>
        <v>-1.4433625368376417</v>
      </c>
    </row>
    <row r="78" spans="1:29">
      <c r="A78" s="276">
        <v>1.3</v>
      </c>
      <c r="B78" s="275">
        <f t="shared" si="8"/>
        <v>199526.23149688804</v>
      </c>
      <c r="C78" s="274">
        <f t="shared" si="9"/>
        <v>1253660.2861381597</v>
      </c>
      <c r="D78" s="273" t="str">
        <f t="shared" si="10"/>
        <v>1253660.28613816i</v>
      </c>
      <c r="E78" s="272">
        <f t="shared" si="28"/>
        <v>19.464981532743032</v>
      </c>
      <c r="F78" s="229" t="str">
        <f t="shared" si="29"/>
        <v>-0.428186975094367-0.557506353483309i</v>
      </c>
      <c r="G78" s="229">
        <f t="shared" si="12"/>
        <v>-3.0613467928238047</v>
      </c>
      <c r="H78" s="229">
        <f t="shared" si="13"/>
        <v>-127.525690921647</v>
      </c>
      <c r="I78" s="271">
        <f t="shared" si="30"/>
        <v>0.14127014947848965</v>
      </c>
      <c r="J78" s="271" t="str">
        <f t="shared" si="31"/>
        <v>0.000343967789923882-0.00669715655684111i</v>
      </c>
      <c r="K78" s="271">
        <f t="shared" si="16"/>
        <v>-43.470749898570553</v>
      </c>
      <c r="L78" s="271">
        <f t="shared" si="17"/>
        <v>-87.059856545466388</v>
      </c>
      <c r="M78" s="270">
        <f t="shared" si="32"/>
        <v>2.8969338019815241</v>
      </c>
      <c r="N78" s="270" t="str">
        <f t="shared" si="33"/>
        <v>0.980996038847287+0.0176546371720776i</v>
      </c>
      <c r="O78" s="270">
        <f t="shared" si="18"/>
        <v>-0.16524856313440078</v>
      </c>
      <c r="P78" s="270">
        <f t="shared" si="19"/>
        <v>1.0310204881302842</v>
      </c>
      <c r="Q78" s="229">
        <f t="shared" si="34"/>
        <v>-166.66666666666666</v>
      </c>
      <c r="R78" s="229" t="str">
        <f t="shared" si="35"/>
        <v>0.0233277853390085+0.0205410452075483i</v>
      </c>
      <c r="S78" s="229">
        <f t="shared" si="20"/>
        <v>-30.149688791923403</v>
      </c>
      <c r="T78" s="229">
        <f t="shared" si="21"/>
        <v>41.365205268586756</v>
      </c>
      <c r="U78" s="227" t="str">
        <f t="shared" si="5"/>
        <v>0.00146310937043528-0.0218007965518888i</v>
      </c>
      <c r="V78" s="227">
        <f t="shared" si="22"/>
        <v>-33.211035584747194</v>
      </c>
      <c r="W78" s="227">
        <f t="shared" si="23"/>
        <v>-86.160485653060249</v>
      </c>
      <c r="X78" s="269" t="str">
        <f t="shared" si="6"/>
        <v>0.000197945910458492-0.00671129128853527i</v>
      </c>
      <c r="Y78" s="269">
        <f t="shared" si="24"/>
        <v>-43.460101838041858</v>
      </c>
      <c r="Z78" s="269">
        <f t="shared" si="25"/>
        <v>-88.310581714488322</v>
      </c>
      <c r="AA78" s="268" t="str">
        <f t="shared" si="7"/>
        <v>0.982351204395923-0.00376691298314409i</v>
      </c>
      <c r="AB78" s="268">
        <f t="shared" si="26"/>
        <v>-0.15460050260570371</v>
      </c>
      <c r="AC78" s="268">
        <f t="shared" si="27"/>
        <v>-0.21970468089165232</v>
      </c>
    </row>
    <row r="79" spans="1:29">
      <c r="A79" s="276">
        <v>1.4</v>
      </c>
      <c r="B79" s="275">
        <f t="shared" si="8"/>
        <v>251188.643150958</v>
      </c>
      <c r="C79" s="274">
        <f t="shared" si="9"/>
        <v>1578264.7919764756</v>
      </c>
      <c r="D79" s="273" t="str">
        <f t="shared" si="10"/>
        <v>1578264.79197648i</v>
      </c>
      <c r="E79" s="272">
        <f t="shared" si="28"/>
        <v>19.464981532743032</v>
      </c>
      <c r="F79" s="229" t="str">
        <f t="shared" si="29"/>
        <v>-0.351904852236755-0.341763342958235i</v>
      </c>
      <c r="G79" s="229">
        <f t="shared" si="12"/>
        <v>-6.1863361114081519</v>
      </c>
      <c r="H79" s="229">
        <f t="shared" si="13"/>
        <v>-135.83761125042938</v>
      </c>
      <c r="I79" s="271">
        <f t="shared" si="30"/>
        <v>0.14127014947848965</v>
      </c>
      <c r="J79" s="271" t="str">
        <f t="shared" si="31"/>
        <v>0.00010976311854386-0.00522321342191493i</v>
      </c>
      <c r="K79" s="271">
        <f t="shared" si="16"/>
        <v>-45.639327110617572</v>
      </c>
      <c r="L79" s="271">
        <f t="shared" si="17"/>
        <v>-88.7961361286619</v>
      </c>
      <c r="M79" s="270">
        <f t="shared" si="32"/>
        <v>2.8969338019815241</v>
      </c>
      <c r="N79" s="270" t="str">
        <f t="shared" si="33"/>
        <v>0.985436198659922+0.017425917572077i</v>
      </c>
      <c r="O79" s="270">
        <f t="shared" si="18"/>
        <v>-0.12607192441950527</v>
      </c>
      <c r="P79" s="270">
        <f t="shared" si="19"/>
        <v>1.0130818012576117</v>
      </c>
      <c r="Q79" s="229">
        <f t="shared" si="34"/>
        <v>-166.66666666666666</v>
      </c>
      <c r="R79" s="229" t="str">
        <f t="shared" si="35"/>
        <v>0.017167976354901+0.011316560114744i</v>
      </c>
      <c r="S79" s="229">
        <f t="shared" si="20"/>
        <v>-33.738609691807177</v>
      </c>
      <c r="T79" s="229">
        <f t="shared" si="21"/>
        <v>33.39154504315114</v>
      </c>
      <c r="U79" s="227" t="str">
        <f t="shared" si="5"/>
        <v>-0.0021739087667728-0.00984973740588624i</v>
      </c>
      <c r="V79" s="227">
        <f t="shared" si="22"/>
        <v>-39.92494580321533</v>
      </c>
      <c r="W79" s="227">
        <f t="shared" si="23"/>
        <v>-102.44606620727824</v>
      </c>
      <c r="X79" s="269" t="str">
        <f t="shared" si="6"/>
        <v>0.0000582950654940199-0.00521245620875349i</v>
      </c>
      <c r="Y79" s="269">
        <f t="shared" si="24"/>
        <v>-45.65860844239252</v>
      </c>
      <c r="Z79" s="269">
        <f t="shared" si="25"/>
        <v>-89.359242199728001</v>
      </c>
      <c r="AA79" s="268" t="str">
        <f t="shared" si="7"/>
        <v>0.983374503181515+0.00772314752598144i</v>
      </c>
      <c r="AB79" s="268">
        <f t="shared" si="26"/>
        <v>-0.14535325619444761</v>
      </c>
      <c r="AC79" s="268">
        <f t="shared" si="27"/>
        <v>0.44997573019150511</v>
      </c>
    </row>
    <row r="80" spans="1:29">
      <c r="A80" s="276">
        <v>1.5</v>
      </c>
      <c r="B80" s="275">
        <f t="shared" si="8"/>
        <v>316227.76601683802</v>
      </c>
      <c r="C80" s="274">
        <f t="shared" si="9"/>
        <v>1986917.6531592207</v>
      </c>
      <c r="D80" s="273" t="str">
        <f t="shared" si="10"/>
        <v>1986917.65315922i</v>
      </c>
      <c r="E80" s="272">
        <f t="shared" si="28"/>
        <v>19.464981532743032</v>
      </c>
      <c r="F80" s="229" t="str">
        <f t="shared" si="29"/>
        <v>-0.267742204879004-0.198895187438391i</v>
      </c>
      <c r="G80" s="229">
        <f t="shared" si="12"/>
        <v>-9.5371878186132637</v>
      </c>
      <c r="H80" s="229">
        <f t="shared" si="13"/>
        <v>-143.39279030907619</v>
      </c>
      <c r="I80" s="271">
        <f t="shared" si="30"/>
        <v>0.14127014947848965</v>
      </c>
      <c r="J80" s="271" t="str">
        <f t="shared" si="31"/>
        <v>8.43849452929379E-06-0.00407068004900766i</v>
      </c>
      <c r="K80" s="271">
        <f t="shared" si="16"/>
        <v>-47.806641964082516</v>
      </c>
      <c r="L80" s="271">
        <f t="shared" si="17"/>
        <v>-89.881226374073663</v>
      </c>
      <c r="M80" s="270">
        <f t="shared" si="32"/>
        <v>2.8969338019815241</v>
      </c>
      <c r="N80" s="270" t="str">
        <f t="shared" si="33"/>
        <v>0.989377151430912+0.0162302077677423i</v>
      </c>
      <c r="O80" s="270">
        <f t="shared" si="18"/>
        <v>-9.1593910078208579E-2</v>
      </c>
      <c r="P80" s="270">
        <f t="shared" si="19"/>
        <v>0.93982259620300701</v>
      </c>
      <c r="Q80" s="229">
        <f t="shared" si="34"/>
        <v>-166.66666666666666</v>
      </c>
      <c r="R80" s="229" t="str">
        <f t="shared" si="35"/>
        <v>0.0119452658172687+0.00603521818041451i</v>
      </c>
      <c r="S80" s="229">
        <f t="shared" si="20"/>
        <v>-37.468723247561002</v>
      </c>
      <c r="T80" s="229">
        <f t="shared" si="21"/>
        <v>26.804701046735623</v>
      </c>
      <c r="U80" s="227" t="str">
        <f t="shared" si="5"/>
        <v>-0.00199787595655619-0.00399173850627709i</v>
      </c>
      <c r="V80" s="227">
        <f t="shared" si="22"/>
        <v>-47.005911066174278</v>
      </c>
      <c r="W80" s="227">
        <f t="shared" si="23"/>
        <v>-116.58808926234057</v>
      </c>
      <c r="X80" s="269" t="str">
        <f t="shared" si="6"/>
        <v>-7.76256474792746E-06-0.00406253262662158i</v>
      </c>
      <c r="Y80" s="269">
        <f t="shared" si="24"/>
        <v>-47.824046906457191</v>
      </c>
      <c r="Z80" s="269">
        <f t="shared" si="25"/>
        <v>-90.109478913242</v>
      </c>
      <c r="AA80" s="268" t="str">
        <f t="shared" si="7"/>
        <v>0.987453297112479+0.0122640503671496i</v>
      </c>
      <c r="AB80" s="268">
        <f t="shared" si="26"/>
        <v>-0.10899885245287456</v>
      </c>
      <c r="AC80" s="268">
        <f t="shared" si="27"/>
        <v>0.71157005703465714</v>
      </c>
    </row>
    <row r="81" spans="1:29">
      <c r="A81" s="276">
        <v>1.6</v>
      </c>
      <c r="B81" s="275">
        <f t="shared" si="8"/>
        <v>398107.17055349756</v>
      </c>
      <c r="C81" s="274">
        <f t="shared" si="9"/>
        <v>2501381.1247045733</v>
      </c>
      <c r="D81" s="273" t="str">
        <f t="shared" si="10"/>
        <v>2501381.12470457i</v>
      </c>
      <c r="E81" s="272">
        <f t="shared" si="28"/>
        <v>19.464981532743032</v>
      </c>
      <c r="F81" s="229" t="str">
        <f t="shared" si="29"/>
        <v>-0.192257974727546-0.110855596432965i</v>
      </c>
      <c r="G81" s="229">
        <f t="shared" si="12"/>
        <v>-13.075753170209643</v>
      </c>
      <c r="H81" s="229">
        <f t="shared" si="13"/>
        <v>-150.03232959900024</v>
      </c>
      <c r="I81" s="271">
        <f t="shared" si="30"/>
        <v>0.14127014947848965</v>
      </c>
      <c r="J81" s="271" t="str">
        <f t="shared" si="31"/>
        <v>-0.0000259481360695492-0.00317950596090802i</v>
      </c>
      <c r="K81" s="271">
        <f t="shared" si="16"/>
        <v>-49.952517886342193</v>
      </c>
      <c r="L81" s="271">
        <f t="shared" si="17"/>
        <v>-90.467583862407949</v>
      </c>
      <c r="M81" s="270">
        <f t="shared" si="32"/>
        <v>2.8969338019815241</v>
      </c>
      <c r="N81" s="270" t="str">
        <f t="shared" si="33"/>
        <v>0.992567234074291+0.014424060595405i</v>
      </c>
      <c r="O81" s="270">
        <f t="shared" si="18"/>
        <v>-6.388425909810562E-2</v>
      </c>
      <c r="P81" s="270">
        <f t="shared" si="19"/>
        <v>0.8325679092792474</v>
      </c>
      <c r="Q81" s="229">
        <f t="shared" si="34"/>
        <v>-166.66666666666666</v>
      </c>
      <c r="R81" s="229" t="str">
        <f t="shared" si="35"/>
        <v>0.00801987845949037+0.00314893012610735i</v>
      </c>
      <c r="S81" s="229">
        <f t="shared" si="20"/>
        <v>-41.293959004192558</v>
      </c>
      <c r="T81" s="229">
        <f t="shared" si="21"/>
        <v>21.436988838514665</v>
      </c>
      <c r="U81" s="227" t="str">
        <f t="shared" si="5"/>
        <v>-0.00119280906292733-0.00149445533855065i</v>
      </c>
      <c r="V81" s="227">
        <f t="shared" si="22"/>
        <v>-54.369712174402196</v>
      </c>
      <c r="W81" s="227">
        <f t="shared" si="23"/>
        <v>-128.59534076048558</v>
      </c>
      <c r="X81" s="269" t="str">
        <f t="shared" si="6"/>
        <v>-0.0000306574677982453-0.00317567217414139i</v>
      </c>
      <c r="Y81" s="269">
        <f t="shared" si="24"/>
        <v>-49.962881996427967</v>
      </c>
      <c r="Z81" s="269">
        <f t="shared" si="25"/>
        <v>-90.553107768693465</v>
      </c>
      <c r="AA81" s="268" t="str">
        <f t="shared" si="7"/>
        <v>0.991403997273478+0.0129270321179521i</v>
      </c>
      <c r="AB81" s="268">
        <f t="shared" si="26"/>
        <v>-7.4248369183881974E-2</v>
      </c>
      <c r="AC81" s="268">
        <f t="shared" si="27"/>
        <v>0.74704400299372653</v>
      </c>
    </row>
    <row r="82" spans="1:29">
      <c r="A82" s="276">
        <v>1.7</v>
      </c>
      <c r="B82" s="275">
        <f t="shared" si="8"/>
        <v>501187.23362727236</v>
      </c>
      <c r="C82" s="274">
        <f t="shared" si="9"/>
        <v>3149052.2624728605</v>
      </c>
      <c r="D82" s="273" t="str">
        <f t="shared" si="10"/>
        <v>3149052.26247286i</v>
      </c>
      <c r="E82" s="272">
        <f t="shared" si="28"/>
        <v>19.464981532743032</v>
      </c>
      <c r="F82" s="229" t="str">
        <f t="shared" si="29"/>
        <v>-0.132360658247104-0.0597610263367616i</v>
      </c>
      <c r="G82" s="229">
        <f t="shared" si="12"/>
        <v>-16.759085091126625</v>
      </c>
      <c r="H82" s="229">
        <f t="shared" si="13"/>
        <v>-155.70075597897787</v>
      </c>
      <c r="I82" s="271">
        <f t="shared" si="30"/>
        <v>0.14127014947848965</v>
      </c>
      <c r="J82" s="271" t="str">
        <f t="shared" si="31"/>
        <v>-0.0000312576342055247-0.00249212503207803i</v>
      </c>
      <c r="K82" s="271">
        <f t="shared" si="16"/>
        <v>-52.067920290259984</v>
      </c>
      <c r="L82" s="271">
        <f t="shared" si="17"/>
        <v>-90.718598220160686</v>
      </c>
      <c r="M82" s="270">
        <f t="shared" si="32"/>
        <v>2.8969338019815241</v>
      </c>
      <c r="N82" s="270" t="str">
        <f t="shared" si="33"/>
        <v>0.994964566665954+0.0123706444740426i</v>
      </c>
      <c r="O82" s="270">
        <f t="shared" si="18"/>
        <v>-4.3176401763581007E-2</v>
      </c>
      <c r="P82" s="270">
        <f t="shared" si="19"/>
        <v>0.71233611992899193</v>
      </c>
      <c r="Q82" s="229">
        <f t="shared" si="34"/>
        <v>-166.66666666666666</v>
      </c>
      <c r="R82" s="229" t="str">
        <f t="shared" si="35"/>
        <v>0.00526340886376945+0.00161946710642957i</v>
      </c>
      <c r="S82" s="229">
        <f t="shared" si="20"/>
        <v>-45.181827702726807</v>
      </c>
      <c r="T82" s="229">
        <f t="shared" si="21"/>
        <v>17.102298252368819</v>
      </c>
      <c r="U82" s="227" t="str">
        <f t="shared" si="5"/>
        <v>-0.000599887245433309-0.000528900447945421i</v>
      </c>
      <c r="V82" s="227">
        <f t="shared" si="22"/>
        <v>-61.940912793853435</v>
      </c>
      <c r="W82" s="227">
        <f t="shared" si="23"/>
        <v>-138.59845772660904</v>
      </c>
      <c r="X82" s="269" t="str">
        <f t="shared" si="6"/>
        <v>-0.000032555391356878-0.00249061372610937i</v>
      </c>
      <c r="Y82" s="269">
        <f t="shared" si="24"/>
        <v>-52.073130495841468</v>
      </c>
      <c r="Z82" s="269">
        <f t="shared" si="25"/>
        <v>-90.748883812847467</v>
      </c>
      <c r="AA82" s="268" t="str">
        <f t="shared" si="7"/>
        <v>0.994374315118709+0.0118376182171661i</v>
      </c>
      <c r="AB82" s="268">
        <f t="shared" si="26"/>
        <v>-4.8386607345053456E-2</v>
      </c>
      <c r="AC82" s="268">
        <f t="shared" si="27"/>
        <v>0.68205052724220461</v>
      </c>
    </row>
    <row r="83" spans="1:29">
      <c r="A83" s="276">
        <v>1.8</v>
      </c>
      <c r="B83" s="275">
        <f t="shared" si="8"/>
        <v>630957.34448019369</v>
      </c>
      <c r="C83" s="274">
        <f t="shared" si="9"/>
        <v>3964421.9162950017</v>
      </c>
      <c r="D83" s="273" t="str">
        <f t="shared" si="10"/>
        <v>3964421.916295i</v>
      </c>
      <c r="E83" s="272">
        <f t="shared" si="28"/>
        <v>19.464981532743032</v>
      </c>
      <c r="F83" s="229" t="str">
        <f t="shared" si="29"/>
        <v>-0.0884684647478151-0.0314464725651703i</v>
      </c>
      <c r="G83" s="229">
        <f t="shared" si="12"/>
        <v>-20.547505923322209</v>
      </c>
      <c r="H83" s="229">
        <f t="shared" si="13"/>
        <v>-160.43203833248504</v>
      </c>
      <c r="I83" s="271">
        <f t="shared" si="30"/>
        <v>0.14127014947848965</v>
      </c>
      <c r="J83" s="271" t="str">
        <f t="shared" si="31"/>
        <v>-0.0000264110900727657-0.00196027341805096i</v>
      </c>
      <c r="K83" s="271">
        <f t="shared" si="16"/>
        <v>-54.152878697621354</v>
      </c>
      <c r="L83" s="271">
        <f t="shared" si="17"/>
        <v>-90.771908869988522</v>
      </c>
      <c r="M83" s="270">
        <f t="shared" si="32"/>
        <v>2.8969338019815241</v>
      </c>
      <c r="N83" s="270" t="str">
        <f t="shared" si="33"/>
        <v>0.99666802575851+0.0103413628435609i</v>
      </c>
      <c r="O83" s="270">
        <f t="shared" si="18"/>
        <v>-2.8521947102318587E-2</v>
      </c>
      <c r="P83" s="270">
        <f t="shared" si="19"/>
        <v>0.59447596186869278</v>
      </c>
      <c r="Q83" s="229">
        <f t="shared" si="34"/>
        <v>-166.66666666666666</v>
      </c>
      <c r="R83" s="229" t="str">
        <f t="shared" si="35"/>
        <v>0.00340480066828416+0.000825127145883461i</v>
      </c>
      <c r="S83" s="229">
        <f t="shared" si="20"/>
        <v>-49.110314882174471</v>
      </c>
      <c r="T83" s="229">
        <f t="shared" si="21"/>
        <v>13.622559168834853</v>
      </c>
      <c r="U83" s="227" t="str">
        <f t="shared" si="5"/>
        <v>-0.000275270149739633-0.000180066702623128i</v>
      </c>
      <c r="V83" s="227">
        <f t="shared" si="22"/>
        <v>-69.657820805496684</v>
      </c>
      <c r="W83" s="227">
        <f t="shared" si="23"/>
        <v>-146.80947916365014</v>
      </c>
      <c r="X83" s="269" t="str">
        <f t="shared" si="6"/>
        <v>-0.0000267566067428212-0.00195972914514178i</v>
      </c>
      <c r="Y83" s="269">
        <f t="shared" si="24"/>
        <v>-54.155269475480438</v>
      </c>
      <c r="Z83" s="269">
        <f t="shared" si="25"/>
        <v>-90.782223092770579</v>
      </c>
      <c r="AA83" s="268" t="str">
        <f t="shared" si="7"/>
        <v>0.996395577123197+0.0101591486671052i</v>
      </c>
      <c r="AB83" s="268">
        <f t="shared" si="26"/>
        <v>-3.0912724961410731E-2</v>
      </c>
      <c r="AC83" s="268">
        <f t="shared" si="27"/>
        <v>0.58416173908664371</v>
      </c>
    </row>
    <row r="84" spans="1:29">
      <c r="A84" s="276">
        <v>1.9</v>
      </c>
      <c r="B84" s="275">
        <f t="shared" si="8"/>
        <v>794328.23472428194</v>
      </c>
      <c r="C84" s="274">
        <f t="shared" si="9"/>
        <v>4990911.4934975058</v>
      </c>
      <c r="D84" s="273" t="str">
        <f t="shared" si="10"/>
        <v>4990911.49349751i</v>
      </c>
      <c r="E84" s="272">
        <f t="shared" si="28"/>
        <v>19.464981532743032</v>
      </c>
      <c r="F84" s="229" t="str">
        <f t="shared" si="29"/>
        <v>-0.0579537097342738-0.0162718501567522i</v>
      </c>
      <c r="G84" s="229">
        <f t="shared" si="12"/>
        <v>-24.408830512607036</v>
      </c>
      <c r="H84" s="229">
        <f t="shared" si="13"/>
        <v>-164.31667991436203</v>
      </c>
      <c r="I84" s="271">
        <f t="shared" si="30"/>
        <v>0.14127014947848965</v>
      </c>
      <c r="J84" s="271" t="str">
        <f t="shared" si="31"/>
        <v>-0.0000195495502259565-0.00154650293636745i</v>
      </c>
      <c r="K84" s="271">
        <f t="shared" si="16"/>
        <v>-56.212291081600739</v>
      </c>
      <c r="L84" s="271">
        <f t="shared" si="17"/>
        <v>-90.724245027284567</v>
      </c>
      <c r="M84" s="270">
        <f t="shared" si="32"/>
        <v>2.8969338019815241</v>
      </c>
      <c r="N84" s="270" t="str">
        <f t="shared" si="33"/>
        <v>0.997831009039351+0.00849358992141665i</v>
      </c>
      <c r="O84" s="270">
        <f t="shared" si="18"/>
        <v>-1.854542034986632E-2</v>
      </c>
      <c r="P84" s="270">
        <f t="shared" si="19"/>
        <v>0.48769290408476168</v>
      </c>
      <c r="Q84" s="229">
        <f t="shared" si="34"/>
        <v>-166.66666666666666</v>
      </c>
      <c r="R84" s="229" t="str">
        <f t="shared" si="35"/>
        <v>0.0021824111777921+0.000417890354793941i</v>
      </c>
      <c r="S84" s="229">
        <f t="shared" si="20"/>
        <v>-53.064884145199244</v>
      </c>
      <c r="T84" s="229">
        <f t="shared" si="21"/>
        <v>10.839845336851008</v>
      </c>
      <c r="U84" s="227" t="str">
        <f t="shared" si="5"/>
        <v>-0.000119678974683439-0.0000597301639879349i</v>
      </c>
      <c r="V84" s="227">
        <f t="shared" si="22"/>
        <v>-77.473714657806283</v>
      </c>
      <c r="W84" s="227">
        <f t="shared" si="23"/>
        <v>-153.47683457751103</v>
      </c>
      <c r="X84" s="269" t="str">
        <f t="shared" si="6"/>
        <v>-0.0000196395615335386-0.00154631670169583i</v>
      </c>
      <c r="Y84" s="269">
        <f t="shared" si="24"/>
        <v>-56.213330553258103</v>
      </c>
      <c r="Z84" s="269">
        <f t="shared" si="25"/>
        <v>-90.727666904059916</v>
      </c>
      <c r="AA84" s="268" t="str">
        <f t="shared" si="7"/>
        <v>0.997712107580996+0.00843298716236101i</v>
      </c>
      <c r="AB84" s="268">
        <f t="shared" si="26"/>
        <v>-1.958489200723269E-2</v>
      </c>
      <c r="AC84" s="268">
        <f t="shared" si="27"/>
        <v>0.48427102730940158</v>
      </c>
    </row>
    <row r="85" spans="1:29">
      <c r="A85" s="276">
        <v>2</v>
      </c>
      <c r="B85" s="275">
        <f t="shared" si="8"/>
        <v>1000000</v>
      </c>
      <c r="C85" s="274">
        <f t="shared" si="9"/>
        <v>6283185.307179586</v>
      </c>
      <c r="D85" s="273" t="str">
        <f t="shared" si="10"/>
        <v>6283185.30717959i</v>
      </c>
      <c r="E85" s="272">
        <f t="shared" si="28"/>
        <v>19.464981532743032</v>
      </c>
      <c r="F85" s="229" t="str">
        <f t="shared" si="29"/>
        <v>-0.0374605764708939-0.00832540334320997i</v>
      </c>
      <c r="G85" s="229">
        <f t="shared" si="12"/>
        <v>-28.319131010017912</v>
      </c>
      <c r="H85" s="229">
        <f t="shared" si="13"/>
        <v>-167.46998139819334</v>
      </c>
      <c r="I85" s="271">
        <f t="shared" si="30"/>
        <v>0.14127014947848965</v>
      </c>
      <c r="J85" s="271" t="str">
        <f t="shared" si="31"/>
        <v>-0.000013545222109294-0.0012227953941966i</v>
      </c>
      <c r="K85" s="271">
        <f t="shared" si="16"/>
        <v>-58.252391243974571</v>
      </c>
      <c r="L85" s="271">
        <f t="shared" si="17"/>
        <v>-90.634654270159928</v>
      </c>
      <c r="M85" s="270">
        <f t="shared" si="32"/>
        <v>2.8969338019815241</v>
      </c>
      <c r="N85" s="270" t="str">
        <f t="shared" si="33"/>
        <v>0.998603531720318+0.00689394611622482i</v>
      </c>
      <c r="O85" s="270">
        <f t="shared" si="18"/>
        <v>-1.1931068842516658E-2</v>
      </c>
      <c r="P85" s="270">
        <f t="shared" si="19"/>
        <v>0.39554010096027953</v>
      </c>
      <c r="Q85" s="229">
        <f t="shared" si="34"/>
        <v>-166.66666666666666</v>
      </c>
      <c r="R85" s="229" t="str">
        <f t="shared" si="35"/>
        <v>0.00139079015539475+0.000210833818488406i</v>
      </c>
      <c r="S85" s="229">
        <f t="shared" si="20"/>
        <v>-57.036094769896046</v>
      </c>
      <c r="T85" s="229">
        <f t="shared" si="21"/>
        <v>8.6199990201418615</v>
      </c>
      <c r="U85" s="227" t="str">
        <f t="shared" si="5"/>
        <v>-0.0000503445243938264-0.0000194768453895625i</v>
      </c>
      <c r="V85" s="227">
        <f t="shared" si="22"/>
        <v>-85.355225779913937</v>
      </c>
      <c r="W85" s="227">
        <f t="shared" si="23"/>
        <v>-158.84998237805146</v>
      </c>
      <c r="X85" s="269" t="str">
        <f t="shared" si="6"/>
        <v>-0.0000135683540096989-0.00122273357198773i</v>
      </c>
      <c r="Y85" s="269">
        <f t="shared" si="24"/>
        <v>-58.252828521597486</v>
      </c>
      <c r="Z85" s="269">
        <f t="shared" si="25"/>
        <v>-90.635770155020168</v>
      </c>
      <c r="AA85" s="268" t="str">
        <f t="shared" si="7"/>
        <v>0.998553393911407+0.00687415137027706i</v>
      </c>
      <c r="AB85" s="268">
        <f t="shared" si="26"/>
        <v>-1.2368346465435328E-2</v>
      </c>
      <c r="AC85" s="268">
        <f t="shared" si="27"/>
        <v>0.39442421610006217</v>
      </c>
    </row>
    <row r="86" spans="1:29">
      <c r="A86" s="276">
        <v>2.1</v>
      </c>
      <c r="B86" s="275">
        <f t="shared" si="8"/>
        <v>1258925.4117941677</v>
      </c>
      <c r="C86" s="274">
        <f t="shared" si="9"/>
        <v>7910061.650220125</v>
      </c>
      <c r="D86" s="273" t="str">
        <f t="shared" si="10"/>
        <v>7910061.65022012i</v>
      </c>
      <c r="E86" s="272">
        <f t="shared" si="28"/>
        <v>19.464981532743032</v>
      </c>
      <c r="F86" s="229" t="str">
        <f t="shared" si="29"/>
        <v>-0.0240040176549871-0.00422819861006426i</v>
      </c>
      <c r="G86" s="229">
        <f t="shared" si="12"/>
        <v>-32.261619932379247</v>
      </c>
      <c r="H86" s="229">
        <f t="shared" si="13"/>
        <v>-170.01008735552847</v>
      </c>
      <c r="I86" s="271">
        <f t="shared" si="30"/>
        <v>0.14127014947848965</v>
      </c>
      <c r="J86" s="271" t="str">
        <f t="shared" si="31"/>
        <v>-0.0000090447886625981-0.000968367128651535i</v>
      </c>
      <c r="K86" s="271">
        <f t="shared" si="16"/>
        <v>-60.278820360307328</v>
      </c>
      <c r="L86" s="271">
        <f t="shared" si="17"/>
        <v>-90.535141200372919</v>
      </c>
      <c r="M86" s="270">
        <f t="shared" si="32"/>
        <v>2.8969338019815241</v>
      </c>
      <c r="N86" s="270" t="str">
        <f t="shared" si="33"/>
        <v>0.999107397538481+0.00555232906073595i</v>
      </c>
      <c r="O86" s="270">
        <f t="shared" si="18"/>
        <v>-7.622385605375012E-3</v>
      </c>
      <c r="P86" s="270">
        <f t="shared" si="19"/>
        <v>0.31840595671491079</v>
      </c>
      <c r="Q86" s="229">
        <f t="shared" si="34"/>
        <v>-166.66666666666666</v>
      </c>
      <c r="R86" s="229" t="str">
        <f t="shared" si="35"/>
        <v>0.000883065747975433+0.000106111173423113i</v>
      </c>
      <c r="S86" s="229">
        <f t="shared" si="20"/>
        <v>-61.017879967442283</v>
      </c>
      <c r="T86" s="229">
        <f t="shared" si="21"/>
        <v>6.8519379109779663</v>
      </c>
      <c r="U86" s="227" t="str">
        <f t="shared" si="5"/>
        <v>-0.0000207484666889368-6.28087184842489E-06i</v>
      </c>
      <c r="V86" s="227">
        <f t="shared" si="22"/>
        <v>-93.279499899821531</v>
      </c>
      <c r="W86" s="227">
        <f t="shared" si="23"/>
        <v>-163.1581494445505</v>
      </c>
      <c r="X86" s="269" t="str">
        <f t="shared" si="6"/>
        <v>-9.05068293809139E-06-0.000968346980090295i</v>
      </c>
      <c r="Y86" s="269">
        <f t="shared" si="24"/>
        <v>-60.279000577500867</v>
      </c>
      <c r="Z86" s="269">
        <f t="shared" si="25"/>
        <v>-90.535501060354946</v>
      </c>
      <c r="AA86" s="268" t="str">
        <f t="shared" si="7"/>
        <v>0.999086702854638+0.00554593885546225i</v>
      </c>
      <c r="AB86" s="268">
        <f t="shared" si="26"/>
        <v>-7.8026027989148219E-3</v>
      </c>
      <c r="AC86" s="268">
        <f t="shared" si="27"/>
        <v>0.31804609673288109</v>
      </c>
    </row>
    <row r="87" spans="1:29">
      <c r="A87" s="276">
        <v>2.2000000000000002</v>
      </c>
      <c r="B87" s="275">
        <f t="shared" si="8"/>
        <v>1584893.1924611153</v>
      </c>
      <c r="C87" s="274">
        <f t="shared" si="9"/>
        <v>9958177.6203206275</v>
      </c>
      <c r="D87" s="273" t="str">
        <f t="shared" si="10"/>
        <v>9958177.62032063i</v>
      </c>
      <c r="E87" s="272">
        <f t="shared" si="28"/>
        <v>19.464981532743032</v>
      </c>
      <c r="F87" s="229" t="str">
        <f t="shared" si="29"/>
        <v>-0.015295147446341-0.00213708041747308i</v>
      </c>
      <c r="G87" s="229">
        <f t="shared" si="12"/>
        <v>-36.224958691983296</v>
      </c>
      <c r="H87" s="229">
        <f t="shared" si="13"/>
        <v>-172.04596878451639</v>
      </c>
      <c r="I87" s="271">
        <f t="shared" si="30"/>
        <v>0.14127014947848965</v>
      </c>
      <c r="J87" s="271" t="str">
        <f t="shared" si="31"/>
        <v>-0.0000059095855538221-0.000767694954879614i</v>
      </c>
      <c r="K87" s="271">
        <f t="shared" si="16"/>
        <v>-62.295968928921241</v>
      </c>
      <c r="L87" s="271">
        <f t="shared" si="17"/>
        <v>-90.441044481287008</v>
      </c>
      <c r="M87" s="270">
        <f t="shared" si="32"/>
        <v>2.8969338019815241</v>
      </c>
      <c r="N87" s="270" t="str">
        <f t="shared" si="33"/>
        <v>0.999432133979817+0.00444941410609971i</v>
      </c>
      <c r="O87" s="270">
        <f t="shared" si="18"/>
        <v>-4.8477471892571684E-3</v>
      </c>
      <c r="P87" s="270">
        <f t="shared" si="19"/>
        <v>0.25507581425585452</v>
      </c>
      <c r="Q87" s="229">
        <f t="shared" si="34"/>
        <v>-166.66666666666666</v>
      </c>
      <c r="R87" s="229" t="str">
        <f t="shared" si="35"/>
        <v>0.000559393575870406+0.0000533226823858435i</v>
      </c>
      <c r="S87" s="229">
        <f t="shared" si="20"/>
        <v>-65.006367232645474</v>
      </c>
      <c r="T87" s="229">
        <f t="shared" si="21"/>
        <v>5.4451132165384699</v>
      </c>
      <c r="U87" s="227" t="str">
        <f t="shared" si="5"/>
        <v>-8.44205236313988E-06-2.01104734597877E-06i</v>
      </c>
      <c r="V87" s="227">
        <f t="shared" si="22"/>
        <v>-101.23132592462878</v>
      </c>
      <c r="W87" s="227">
        <f t="shared" si="23"/>
        <v>-166.60085556797796</v>
      </c>
      <c r="X87" s="269" t="str">
        <f t="shared" si="6"/>
        <v>-5.91107951002367E-06-0.00076768846212596i</v>
      </c>
      <c r="Y87" s="269">
        <f t="shared" si="24"/>
        <v>-62.296042255364405</v>
      </c>
      <c r="Z87" s="269">
        <f t="shared" si="25"/>
        <v>-90.441159704839606</v>
      </c>
      <c r="AA87" s="268" t="str">
        <f t="shared" si="7"/>
        <v>0.999423705736428+0.00444736667280646i</v>
      </c>
      <c r="AB87" s="268">
        <f t="shared" si="26"/>
        <v>-4.9210736324280333E-3</v>
      </c>
      <c r="AC87" s="268">
        <f t="shared" si="27"/>
        <v>0.25496059070325217</v>
      </c>
    </row>
    <row r="88" spans="1:29">
      <c r="A88" s="276">
        <v>2.2999999999999998</v>
      </c>
      <c r="B88" s="275">
        <f t="shared" si="8"/>
        <v>1995262.3149688803</v>
      </c>
      <c r="C88" s="274">
        <f t="shared" si="9"/>
        <v>12536602.861381596</v>
      </c>
      <c r="D88" s="273" t="str">
        <f t="shared" si="10"/>
        <v>12536602.8613816i</v>
      </c>
      <c r="E88" s="272">
        <f t="shared" si="28"/>
        <v>19.464981532743032</v>
      </c>
      <c r="F88" s="229" t="str">
        <f t="shared" si="29"/>
        <v>-0.00971096559106179-0.00107683407710781i</v>
      </c>
      <c r="G88" s="229">
        <f t="shared" si="12"/>
        <v>-40.201675405931624</v>
      </c>
      <c r="H88" s="229">
        <f t="shared" si="13"/>
        <v>-173.67240962228709</v>
      </c>
      <c r="I88" s="271">
        <f t="shared" si="30"/>
        <v>0.14127014947848965</v>
      </c>
      <c r="J88" s="271" t="str">
        <f t="shared" si="31"/>
        <v>-3.81051078228638E-06-0.000609035094701446i</v>
      </c>
      <c r="K88" s="271">
        <f t="shared" si="16"/>
        <v>-64.306983618638213</v>
      </c>
      <c r="L88" s="271">
        <f t="shared" si="17"/>
        <v>-90.358474148290938</v>
      </c>
      <c r="M88" s="270">
        <f t="shared" si="32"/>
        <v>2.8969338019815241</v>
      </c>
      <c r="N88" s="270" t="str">
        <f t="shared" si="33"/>
        <v>0.999639815693986+0.00355412747857532i</v>
      </c>
      <c r="O88" s="270">
        <f t="shared" si="18"/>
        <v>-3.0741861890414618E-3</v>
      </c>
      <c r="P88" s="270">
        <f t="shared" si="19"/>
        <v>0.20370901912065767</v>
      </c>
      <c r="Q88" s="229">
        <f t="shared" si="34"/>
        <v>-166.66666666666666</v>
      </c>
      <c r="R88" s="229" t="str">
        <f t="shared" si="35"/>
        <v>0.000353839186535591+0.0000267694184454039i</v>
      </c>
      <c r="S88" s="229">
        <f t="shared" si="20"/>
        <v>-68.999095214046122</v>
      </c>
      <c r="T88" s="229">
        <f t="shared" si="21"/>
        <v>4.3264243974221461</v>
      </c>
      <c r="U88" s="227" t="str">
        <f t="shared" si="5"/>
        <v>-3.40729394321005E-06-6.40982995293683E-07i</v>
      </c>
      <c r="V88" s="227">
        <f t="shared" si="22"/>
        <v>-109.20077061997775</v>
      </c>
      <c r="W88" s="227">
        <f t="shared" si="23"/>
        <v>-169.34598522486496</v>
      </c>
      <c r="X88" s="269" t="str">
        <f t="shared" si="6"/>
        <v>-3.81088817727772E-06-0.000609033017104223i</v>
      </c>
      <c r="Y88" s="269">
        <f t="shared" si="24"/>
        <v>-64.307013213968716</v>
      </c>
      <c r="Z88" s="269">
        <f t="shared" si="25"/>
        <v>-90.358510873786173</v>
      </c>
      <c r="AA88" s="268" t="str">
        <f t="shared" si="7"/>
        <v>0.999636411916614+0.00355347462090126i</v>
      </c>
      <c r="AB88" s="268">
        <f t="shared" si="26"/>
        <v>-3.1037815195352923E-3</v>
      </c>
      <c r="AC88" s="268">
        <f t="shared" si="27"/>
        <v>0.20367229362542213</v>
      </c>
    </row>
    <row r="89" spans="1:29">
      <c r="A89" s="276">
        <v>2.4</v>
      </c>
      <c r="B89" s="275">
        <f t="shared" si="8"/>
        <v>2511886.4315095805</v>
      </c>
      <c r="C89" s="274">
        <f t="shared" si="9"/>
        <v>15782647.919764757</v>
      </c>
      <c r="D89" s="273" t="str">
        <f t="shared" si="10"/>
        <v>15782647.9197648i</v>
      </c>
      <c r="E89" s="272">
        <f t="shared" si="28"/>
        <v>19.464981532743032</v>
      </c>
      <c r="F89" s="229" t="str">
        <f t="shared" si="29"/>
        <v>-0.0061514493323084-0.000541531489863144i</v>
      </c>
      <c r="G89" s="229">
        <f t="shared" si="12"/>
        <v>-44.186923613189421</v>
      </c>
      <c r="H89" s="229">
        <f t="shared" si="13"/>
        <v>-174.96904140467635</v>
      </c>
      <c r="I89" s="271">
        <f t="shared" si="30"/>
        <v>0.14127014947848965</v>
      </c>
      <c r="J89" s="271" t="str">
        <f t="shared" si="31"/>
        <v>-2.43712524640195E-06-0.000483385758195857i</v>
      </c>
      <c r="K89" s="271">
        <f t="shared" si="16"/>
        <v>-66.314012589406929</v>
      </c>
      <c r="L89" s="271">
        <f t="shared" si="17"/>
        <v>-90.288870338531737</v>
      </c>
      <c r="M89" s="270">
        <f t="shared" si="32"/>
        <v>2.8969338019815241</v>
      </c>
      <c r="N89" s="270" t="str">
        <f t="shared" si="33"/>
        <v>0.9997719821864+0.00283316857913828i</v>
      </c>
      <c r="O89" s="270">
        <f t="shared" si="18"/>
        <v>-1.9458874934039651E-3</v>
      </c>
      <c r="P89" s="270">
        <f t="shared" si="19"/>
        <v>0.16236518986445411</v>
      </c>
      <c r="Q89" s="229">
        <f t="shared" si="34"/>
        <v>-166.66666666666666</v>
      </c>
      <c r="R89" s="229" t="str">
        <f t="shared" si="35"/>
        <v>0.000223610843109659+0.0000134306777102249i</v>
      </c>
      <c r="S89" s="229">
        <f t="shared" si="20"/>
        <v>-72.994503700120333</v>
      </c>
      <c r="T89" s="229">
        <f t="shared" si="21"/>
        <v>3.4372116246322424</v>
      </c>
      <c r="U89" s="227" t="str">
        <f t="shared" si="5"/>
        <v>-1.36825763663354E-06-2.0371044645174E-07i</v>
      </c>
      <c r="V89" s="227">
        <f t="shared" si="22"/>
        <v>-117.18142731330974</v>
      </c>
      <c r="W89" s="227">
        <f t="shared" si="23"/>
        <v>-171.53182978004412</v>
      </c>
      <c r="X89" s="269" t="str">
        <f t="shared" si="6"/>
        <v>-2.43722038225032E-06-0.000483385096304019i</v>
      </c>
      <c r="Y89" s="269">
        <f t="shared" si="24"/>
        <v>-66.314024473933827</v>
      </c>
      <c r="Z89" s="269">
        <f t="shared" si="25"/>
        <v>-90.288882010264587</v>
      </c>
      <c r="AA89" s="268" t="str">
        <f t="shared" si="7"/>
        <v>0.999770614819722+0.0028329610391994i</v>
      </c>
      <c r="AB89" s="268">
        <f t="shared" si="26"/>
        <v>-1.9577720203087386E-3</v>
      </c>
      <c r="AC89" s="268">
        <f t="shared" si="27"/>
        <v>0.16235351813159959</v>
      </c>
    </row>
    <row r="90" spans="1:29">
      <c r="A90" s="276">
        <v>2.5000000000000102</v>
      </c>
      <c r="B90" s="275">
        <f t="shared" si="8"/>
        <v>3162277.660168455</v>
      </c>
      <c r="C90" s="274">
        <f t="shared" si="9"/>
        <v>19869176.531592678</v>
      </c>
      <c r="D90" s="273" t="str">
        <f t="shared" si="10"/>
        <v>19869176.5315927i</v>
      </c>
      <c r="E90" s="272">
        <f t="shared" si="28"/>
        <v>19.464981532743032</v>
      </c>
      <c r="F90" s="229" t="str">
        <f t="shared" si="29"/>
        <v>-0.00389100639476829-0.000271992405277351i</v>
      </c>
      <c r="G90" s="229">
        <f t="shared" si="12"/>
        <v>-48.177591391430632</v>
      </c>
      <c r="H90" s="229">
        <f t="shared" si="13"/>
        <v>-176.00136669544611</v>
      </c>
      <c r="I90" s="271">
        <f t="shared" si="30"/>
        <v>0.14127014947848965</v>
      </c>
      <c r="J90" s="271" t="str">
        <f t="shared" si="31"/>
        <v>-1.55087432598266E-06-0.000383771286408055i</v>
      </c>
      <c r="K90" s="271">
        <f t="shared" si="16"/>
        <v>-68.31847951867222</v>
      </c>
      <c r="L90" s="271">
        <f t="shared" si="17"/>
        <v>-90.231539129878911</v>
      </c>
      <c r="M90" s="270">
        <f t="shared" si="32"/>
        <v>2.8969338019815241</v>
      </c>
      <c r="N90" s="270" t="str">
        <f t="shared" si="33"/>
        <v>0.99985582753638+0.00225551728706214i</v>
      </c>
      <c r="O90" s="270">
        <f t="shared" si="18"/>
        <v>-1.2302559557249824E-3</v>
      </c>
      <c r="P90" s="270">
        <f t="shared" si="19"/>
        <v>0.12925003625188858</v>
      </c>
      <c r="Q90" s="229">
        <f t="shared" si="34"/>
        <v>-166.66666666666666</v>
      </c>
      <c r="R90" s="229" t="str">
        <f t="shared" si="35"/>
        <v>0.000141229801486311+6.73577634378954E-06i</v>
      </c>
      <c r="S90" s="229">
        <f t="shared" si="20"/>
        <v>-76.991605383077541</v>
      </c>
      <c r="T90" s="229">
        <f t="shared" si="21"/>
        <v>2.7305804140640899</v>
      </c>
      <c r="U90" s="227" t="str">
        <f t="shared" si="5"/>
        <v>-5.47693980705935E-07-6.46223822305186E-08i</v>
      </c>
      <c r="V90" s="227">
        <f t="shared" si="22"/>
        <v>-125.16919677450817</v>
      </c>
      <c r="W90" s="227">
        <f t="shared" si="23"/>
        <v>-173.27078628138204</v>
      </c>
      <c r="X90" s="269" t="str">
        <f t="shared" si="6"/>
        <v>-1.55089827676618E-06-0.000383771076118724i</v>
      </c>
      <c r="Y90" s="269">
        <f t="shared" si="24"/>
        <v>-68.318484275880408</v>
      </c>
      <c r="Z90" s="269">
        <f t="shared" si="25"/>
        <v>-90.231542832466658</v>
      </c>
      <c r="AA90" s="268" t="str">
        <f t="shared" si="7"/>
        <v>0.999855280067415+0.00225545143873488i</v>
      </c>
      <c r="AB90" s="268">
        <f t="shared" si="26"/>
        <v>-1.2350131639050697E-3</v>
      </c>
      <c r="AC90" s="268">
        <f t="shared" si="27"/>
        <v>0.12924633366415247</v>
      </c>
    </row>
    <row r="91" spans="1:29">
      <c r="A91" s="276">
        <v>2.6</v>
      </c>
      <c r="B91" s="275">
        <f t="shared" si="8"/>
        <v>3981071.705534976</v>
      </c>
      <c r="C91" s="274">
        <f t="shared" si="9"/>
        <v>25013811.247045737</v>
      </c>
      <c r="D91" s="273" t="str">
        <f t="shared" si="10"/>
        <v>25013811.2470457i</v>
      </c>
      <c r="E91" s="272">
        <f t="shared" si="28"/>
        <v>19.464981532743032</v>
      </c>
      <c r="F91" s="229" t="str">
        <f t="shared" si="29"/>
        <v>-0.00245893565886895-0.000136504345921111i</v>
      </c>
      <c r="G91" s="229">
        <f t="shared" si="12"/>
        <v>-52.171693372293639</v>
      </c>
      <c r="H91" s="229">
        <f t="shared" si="13"/>
        <v>-176.82256693851699</v>
      </c>
      <c r="I91" s="271">
        <f t="shared" si="30"/>
        <v>0.14127014947848965</v>
      </c>
      <c r="J91" s="271" t="str">
        <f t="shared" si="31"/>
        <v>-9.83789822869307E-07-0.00030474191863145i</v>
      </c>
      <c r="K91" s="271">
        <f t="shared" si="16"/>
        <v>-70.321310789088344</v>
      </c>
      <c r="L91" s="271">
        <f t="shared" si="17"/>
        <v>-90.184965721875713</v>
      </c>
      <c r="M91" s="270">
        <f t="shared" si="32"/>
        <v>2.8969338019815241</v>
      </c>
      <c r="N91" s="270" t="str">
        <f t="shared" si="33"/>
        <v>0.999908912306677+0.00179416146796623i</v>
      </c>
      <c r="O91" s="270">
        <f t="shared" si="18"/>
        <v>-7.772311562622787E-4</v>
      </c>
      <c r="P91" s="270">
        <f t="shared" si="19"/>
        <v>0.10280713402162046</v>
      </c>
      <c r="Q91" s="229">
        <f t="shared" si="34"/>
        <v>-166.66666666666666</v>
      </c>
      <c r="R91" s="229" t="str">
        <f t="shared" si="35"/>
        <v>0.0000891661239247173+3.37730681609144E-06i</v>
      </c>
      <c r="S91" s="229">
        <f t="shared" si="20"/>
        <v>-80.989776163636193</v>
      </c>
      <c r="T91" s="229">
        <f t="shared" si="21"/>
        <v>2.1691306207366927</v>
      </c>
      <c r="U91" s="227" t="str">
        <f t="shared" si="5"/>
        <v>-2.1879274462371E-07-2.04761435856927E-08i</v>
      </c>
      <c r="V91" s="227">
        <f t="shared" si="22"/>
        <v>-133.16146953592983</v>
      </c>
      <c r="W91" s="227">
        <f t="shared" si="23"/>
        <v>-174.65343631778029</v>
      </c>
      <c r="X91" s="269" t="str">
        <f t="shared" si="6"/>
        <v>-9.83795847559835E-07-0.000304741851936001i</v>
      </c>
      <c r="Y91" s="269">
        <f t="shared" si="24"/>
        <v>-70.321312689497717</v>
      </c>
      <c r="Z91" s="269">
        <f t="shared" si="25"/>
        <v>-90.18496689507208</v>
      </c>
      <c r="AA91" s="268" t="str">
        <f t="shared" si="7"/>
        <v>0.999908693570651+0.00179414060114731i</v>
      </c>
      <c r="AB91" s="268">
        <f t="shared" si="26"/>
        <v>-7.7913156565025295E-4</v>
      </c>
      <c r="AC91" s="268">
        <f t="shared" si="27"/>
        <v>0.10280596082526901</v>
      </c>
    </row>
    <row r="92" spans="1:29">
      <c r="A92" s="276">
        <v>2.7</v>
      </c>
      <c r="B92" s="275">
        <f t="shared" si="8"/>
        <v>5011872.3362727268</v>
      </c>
      <c r="C92" s="274">
        <f t="shared" si="9"/>
        <v>31490522.624728624</v>
      </c>
      <c r="D92" s="273" t="str">
        <f t="shared" si="10"/>
        <v>31490522.6247286i</v>
      </c>
      <c r="E92" s="272">
        <f t="shared" si="28"/>
        <v>19.464981532743032</v>
      </c>
      <c r="F92" s="229" t="str">
        <f t="shared" si="29"/>
        <v>-0.00155303015979648-0.0000684729352041835i</v>
      </c>
      <c r="G92" s="229">
        <f t="shared" si="12"/>
        <v>-56.167968067178208</v>
      </c>
      <c r="H92" s="229">
        <f t="shared" si="13"/>
        <v>-177.47547013154457</v>
      </c>
      <c r="I92" s="271">
        <f t="shared" si="30"/>
        <v>0.14127014947848965</v>
      </c>
      <c r="J92" s="271" t="str">
        <f t="shared" si="31"/>
        <v>-6.22825788218647E-07-0.000242015646921401i</v>
      </c>
      <c r="K92" s="271">
        <f t="shared" si="16"/>
        <v>-72.323102334918474</v>
      </c>
      <c r="L92" s="271">
        <f t="shared" si="17"/>
        <v>-90.147450012887191</v>
      </c>
      <c r="M92" s="270">
        <f t="shared" si="32"/>
        <v>2.8969338019815241</v>
      </c>
      <c r="N92" s="270" t="str">
        <f t="shared" si="33"/>
        <v>0.999942479268584+0.00142642907942632i</v>
      </c>
      <c r="O92" s="270">
        <f t="shared" si="18"/>
        <v>-4.9079549760764935E-4</v>
      </c>
      <c r="P92" s="270">
        <f t="shared" si="19"/>
        <v>8.1733011931276925E-2</v>
      </c>
      <c r="Q92" s="229">
        <f t="shared" si="34"/>
        <v>-166.66666666666666</v>
      </c>
      <c r="R92" s="229" t="str">
        <f t="shared" si="35"/>
        <v>0.000056282384695203+1.69311287535932E-06i</v>
      </c>
      <c r="S92" s="229">
        <f t="shared" si="20"/>
        <v>-84.988621803051473</v>
      </c>
      <c r="T92" s="229">
        <f t="shared" si="21"/>
        <v>1.7230786456311484</v>
      </c>
      <c r="U92" s="227" t="str">
        <f t="shared" si="5"/>
        <v>-8.72923084887102E-08-6.48327543974433E-09i</v>
      </c>
      <c r="V92" s="227">
        <f t="shared" si="22"/>
        <v>-141.15658987022968</v>
      </c>
      <c r="W92" s="227">
        <f t="shared" si="23"/>
        <v>-175.75239148591342</v>
      </c>
      <c r="X92" s="269" t="str">
        <f t="shared" si="6"/>
        <v>-6.22827302904576E-07-0.00024201562579126i</v>
      </c>
      <c r="Y92" s="269">
        <f t="shared" si="24"/>
        <v>-72.323103093129816</v>
      </c>
      <c r="Z92" s="269">
        <f t="shared" si="25"/>
        <v>-90.147450384351487</v>
      </c>
      <c r="AA92" s="268" t="str">
        <f t="shared" si="7"/>
        <v>0.999942391990551+0.00142642247200866i</v>
      </c>
      <c r="AB92" s="268">
        <f t="shared" si="26"/>
        <v>-4.9155370894384161E-4</v>
      </c>
      <c r="AC92" s="268">
        <f t="shared" si="27"/>
        <v>8.1732640466989415E-2</v>
      </c>
    </row>
    <row r="93" spans="1:29">
      <c r="A93" s="276">
        <v>2.80000000000001</v>
      </c>
      <c r="B93" s="275">
        <f t="shared" si="8"/>
        <v>6309573.4448020831</v>
      </c>
      <c r="C93" s="274">
        <f t="shared" si="9"/>
        <v>39644219.162950933</v>
      </c>
      <c r="D93" s="273" t="str">
        <f t="shared" si="10"/>
        <v>39644219.1629509i</v>
      </c>
      <c r="E93" s="272">
        <f t="shared" si="28"/>
        <v>19.464981532743032</v>
      </c>
      <c r="F93" s="229" t="str">
        <f t="shared" si="29"/>
        <v>-0.000980512359034694-0.0000343363487510819i</v>
      </c>
      <c r="G93" s="229">
        <f t="shared" si="12"/>
        <v>-60.165616000519158</v>
      </c>
      <c r="H93" s="229">
        <f t="shared" si="13"/>
        <v>-177.99439114414048</v>
      </c>
      <c r="I93" s="271">
        <f t="shared" si="30"/>
        <v>0.14127014947848965</v>
      </c>
      <c r="J93" s="271" t="str">
        <f t="shared" si="31"/>
        <v>-3.93812247764348E-07-0.000192215032653547i</v>
      </c>
      <c r="K93" s="271">
        <f t="shared" si="16"/>
        <v>-74.324234775214833</v>
      </c>
      <c r="L93" s="271">
        <f t="shared" si="17"/>
        <v>-90.117388051468225</v>
      </c>
      <c r="M93" s="270">
        <f t="shared" si="32"/>
        <v>2.8969338019815241</v>
      </c>
      <c r="N93" s="270" t="str">
        <f t="shared" si="33"/>
        <v>0.999963687624321+0.00113369326341405i</v>
      </c>
      <c r="O93" s="270">
        <f t="shared" si="18"/>
        <v>-3.0982879746592592E-4</v>
      </c>
      <c r="P93" s="270">
        <f t="shared" si="19"/>
        <v>6.4958170211128957E-2</v>
      </c>
      <c r="Q93" s="229">
        <f t="shared" si="34"/>
        <v>-166.66666666666666</v>
      </c>
      <c r="R93" s="229" t="str">
        <f t="shared" si="35"/>
        <v>0.0000355206904520707+8.48708848719514E-07i</v>
      </c>
      <c r="S93" s="229">
        <f t="shared" si="20"/>
        <v>-88.987893370662476</v>
      </c>
      <c r="T93" s="229">
        <f t="shared" si="21"/>
        <v>1.3687285897445853</v>
      </c>
      <c r="U93" s="227" t="str">
        <f t="shared" si="5"/>
        <v>-3.47993344266832E-08-2.05182033063311E-09i</v>
      </c>
      <c r="V93" s="227">
        <f t="shared" si="22"/>
        <v>-149.15350937118163</v>
      </c>
      <c r="W93" s="227">
        <f t="shared" si="23"/>
        <v>-176.62566255439589</v>
      </c>
      <c r="X93" s="269" t="str">
        <f t="shared" si="6"/>
        <v>-3.9381262845063E-07-0.000192215025963785i</v>
      </c>
      <c r="Y93" s="269">
        <f t="shared" si="24"/>
        <v>-74.324235077477965</v>
      </c>
      <c r="Z93" s="269">
        <f t="shared" si="25"/>
        <v>-90.117388169028857</v>
      </c>
      <c r="AA93" s="268" t="str">
        <f t="shared" si="7"/>
        <v>0.999963652828582+0.0011336911722166i</v>
      </c>
      <c r="AB93" s="268">
        <f t="shared" si="26"/>
        <v>-3.1013106059969985E-4</v>
      </c>
      <c r="AC93" s="268">
        <f t="shared" si="27"/>
        <v>6.4958052650487555E-2</v>
      </c>
    </row>
    <row r="94" spans="1:29">
      <c r="A94" s="276">
        <v>2.9000000000000101</v>
      </c>
      <c r="B94" s="275">
        <f t="shared" si="8"/>
        <v>7943282.3472430035</v>
      </c>
      <c r="C94" s="274">
        <f t="shared" si="9"/>
        <v>49909114.934976213</v>
      </c>
      <c r="D94" s="273" t="str">
        <f t="shared" si="10"/>
        <v>49909114.9349762i</v>
      </c>
      <c r="E94" s="272">
        <f t="shared" si="28"/>
        <v>19.464981532743032</v>
      </c>
      <c r="F94" s="229" t="str">
        <f t="shared" si="29"/>
        <v>-0.000618907148622604-0.0000172148226723625i</v>
      </c>
      <c r="G94" s="229">
        <f t="shared" si="12"/>
        <v>-64.164131325819852</v>
      </c>
      <c r="H94" s="229">
        <f t="shared" si="13"/>
        <v>-178.40673606857499</v>
      </c>
      <c r="I94" s="271">
        <f t="shared" si="30"/>
        <v>0.14127014947848965</v>
      </c>
      <c r="J94" s="271" t="str">
        <f t="shared" si="31"/>
        <v>-2.48811737175578E-07-0.000152669371418407i</v>
      </c>
      <c r="K94" s="271">
        <f t="shared" si="16"/>
        <v>-76.324950115145526</v>
      </c>
      <c r="L94" s="271">
        <f t="shared" si="17"/>
        <v>-90.093377274561206</v>
      </c>
      <c r="M94" s="270">
        <f t="shared" si="32"/>
        <v>2.8969338019815241</v>
      </c>
      <c r="N94" s="270" t="str">
        <f t="shared" si="33"/>
        <v>0.999977080770625+0.000900845790543734i</v>
      </c>
      <c r="O94" s="270">
        <f t="shared" si="18"/>
        <v>-1.9555161794883576E-4</v>
      </c>
      <c r="P94" s="270">
        <f t="shared" si="19"/>
        <v>5.1615830822550793E-2</v>
      </c>
      <c r="Q94" s="229">
        <f t="shared" si="34"/>
        <v>-166.66666666666666</v>
      </c>
      <c r="R94" s="229" t="str">
        <f t="shared" si="35"/>
        <v>0.000022415587059086+4.25407045528433E-07i</v>
      </c>
      <c r="S94" s="229">
        <f t="shared" si="20"/>
        <v>-92.987433729002035</v>
      </c>
      <c r="T94" s="229">
        <f t="shared" si="21"/>
        <v>1.0872390973569661</v>
      </c>
      <c r="U94" s="227" t="str">
        <f t="shared" si="5"/>
        <v>-1.38658437645883E-08-6.49167817871038E-10i</v>
      </c>
      <c r="V94" s="227">
        <f t="shared" si="22"/>
        <v>-157.1515650548219</v>
      </c>
      <c r="W94" s="227">
        <f t="shared" si="23"/>
        <v>-177.31949697121803</v>
      </c>
      <c r="X94" s="269" t="str">
        <f t="shared" si="6"/>
        <v>-2.48811832833634E-07-0.000152669369301356i</v>
      </c>
      <c r="Y94" s="269">
        <f t="shared" si="24"/>
        <v>-76.324950235582705</v>
      </c>
      <c r="Z94" s="269">
        <f t="shared" si="25"/>
        <v>-90.093377311755788</v>
      </c>
      <c r="AA94" s="268" t="str">
        <f t="shared" si="7"/>
        <v>0.999977066905688+0.000900845128899829i</v>
      </c>
      <c r="AB94" s="268">
        <f t="shared" si="26"/>
        <v>-1.956720551008716E-4</v>
      </c>
      <c r="AC94" s="268">
        <f t="shared" si="27"/>
        <v>5.161579362797513E-2</v>
      </c>
    </row>
    <row r="95" spans="1:29">
      <c r="A95" s="276">
        <v>3.0000000000000102</v>
      </c>
      <c r="B95" s="275">
        <f t="shared" si="8"/>
        <v>10000000.000000238</v>
      </c>
      <c r="C95" s="274">
        <f t="shared" si="9"/>
        <v>62831853.071797363</v>
      </c>
      <c r="D95" s="273" t="str">
        <f t="shared" si="10"/>
        <v>62831853.0717974i</v>
      </c>
      <c r="E95" s="272">
        <f t="shared" si="28"/>
        <v>19.464981532743032</v>
      </c>
      <c r="F95" s="229" t="str">
        <f t="shared" si="29"/>
        <v>-0.00039060186899845-8.62971073983206E-06i</v>
      </c>
      <c r="G95" s="229">
        <f t="shared" si="12"/>
        <v>-68.163194312027215</v>
      </c>
      <c r="H95" s="229">
        <f t="shared" si="13"/>
        <v>-178.73434917379782</v>
      </c>
      <c r="I95" s="271">
        <f t="shared" si="30"/>
        <v>0.14127014947848965</v>
      </c>
      <c r="J95" s="271" t="str">
        <f t="shared" si="31"/>
        <v>-1.57122238924253E-07-0.000121263345563719i</v>
      </c>
      <c r="K95" s="271">
        <f t="shared" si="16"/>
        <v>-78.325401790389407</v>
      </c>
      <c r="L95" s="271">
        <f t="shared" si="17"/>
        <v>-90.074238724638462</v>
      </c>
      <c r="M95" s="270">
        <f t="shared" si="32"/>
        <v>2.8969338019815241</v>
      </c>
      <c r="N95" s="270" t="str">
        <f t="shared" si="33"/>
        <v>0.99998553588905+0.000715728326320524i</v>
      </c>
      <c r="O95" s="270">
        <f t="shared" si="18"/>
        <v>-1.2340976875808095E-4</v>
      </c>
      <c r="P95" s="270">
        <f t="shared" si="19"/>
        <v>4.1008798529354462E-2</v>
      </c>
      <c r="Q95" s="229">
        <f t="shared" si="34"/>
        <v>-166.66666666666666</v>
      </c>
      <c r="R95" s="229" t="str">
        <f t="shared" si="35"/>
        <v>0.0000141446913912879+2.13222814148935E-07i</v>
      </c>
      <c r="S95" s="229">
        <f t="shared" si="20"/>
        <v>-96.987143702021626</v>
      </c>
      <c r="T95" s="229">
        <f t="shared" si="21"/>
        <v>0.86363440281637149</v>
      </c>
      <c r="U95" s="227" t="str">
        <f t="shared" si="5"/>
        <v>-5.5231028426341E-09-2.0534982493069E-10i</v>
      </c>
      <c r="V95" s="227">
        <f t="shared" si="22"/>
        <v>-165.15033801404886</v>
      </c>
      <c r="W95" s="227">
        <f t="shared" si="23"/>
        <v>-177.87071477098144</v>
      </c>
      <c r="X95" s="269" t="str">
        <f t="shared" si="6"/>
        <v>-1.57122262957858E-07-0.000121263344893937i</v>
      </c>
      <c r="Y95" s="269">
        <f t="shared" si="24"/>
        <v>-78.325401838362453</v>
      </c>
      <c r="Z95" s="269">
        <f t="shared" si="25"/>
        <v>-90.074238736404141</v>
      </c>
      <c r="AA95" s="268" t="str">
        <f t="shared" si="7"/>
        <v>0.999985530366177+0.000715728117020632i</v>
      </c>
      <c r="AB95" s="268">
        <f t="shared" si="26"/>
        <v>-1.2345774179489699E-4</v>
      </c>
      <c r="AC95" s="268">
        <f t="shared" si="27"/>
        <v>4.1008786763676211E-2</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-215.145436997393-0.0363986016475252i</v>
      </c>
      <c r="Q100" s="223" t="str">
        <f ca="1">IMSUM(Q101:Q357)</f>
        <v>1.25723181008935+0.000768583672588599i</v>
      </c>
      <c r="R100" s="223" t="str">
        <f t="shared" ref="R100:CC100" ca="1" si="36">IMSUM(R101:R357)</f>
        <v>72.9143008224972+0.0363989021407854i</v>
      </c>
      <c r="S100" s="223" t="str">
        <f t="shared" ca="1" si="36"/>
        <v>1.40286014109394-0.000756386586599433i</v>
      </c>
      <c r="T100" s="223" t="str">
        <f t="shared" ca="1" si="36"/>
        <v>-41.2704534796601-0.0363991978650408i</v>
      </c>
      <c r="U100" s="223" t="str">
        <f t="shared" ca="1" si="36"/>
        <v>1.25723113411169+0.000744189372959697i</v>
      </c>
      <c r="V100" s="223" t="str">
        <f t="shared" ca="1" si="36"/>
        <v>31.5049050353835+0.0363994888220043i</v>
      </c>
      <c r="W100" s="223" t="str">
        <f t="shared" ca="1" si="36"/>
        <v>1.40286080617068-0.000731992033938311i</v>
      </c>
      <c r="X100" s="223" t="str">
        <f t="shared" ca="1" si="36"/>
        <v>-21.9384692892755-0.0363997750104073i</v>
      </c>
      <c r="Y100" s="223" t="str">
        <f t="shared" ca="1" si="36"/>
        <v>1.2572304799349+0.000719794570627597i</v>
      </c>
      <c r="Z100" s="223" t="str">
        <f t="shared" ca="1" si="36"/>
        <v>20.2009234466324+0.0364000564287693i</v>
      </c>
      <c r="AA100" s="223" t="str">
        <f t="shared" ca="1" si="36"/>
        <v>1.40286144944718-0.000707596988136328i</v>
      </c>
      <c r="AB100" s="223" t="str">
        <f t="shared" ca="1" si="36"/>
        <v>-14.4939803403027-0.0364003330787707i</v>
      </c>
      <c r="AC100" s="223" t="str">
        <f t="shared" ca="1" si="36"/>
        <v>1.25722984755962+0.000695399285431775i</v>
      </c>
      <c r="AD100" s="223" t="str">
        <f t="shared" ca="1" si="36"/>
        <v>14.9176417930233+0.0364006049603351i</v>
      </c>
      <c r="AE100" s="223" t="str">
        <f t="shared" ca="1" si="36"/>
        <v>1.40286207092143-0.00068320146540457i</v>
      </c>
      <c r="AF100" s="223" t="str">
        <f t="shared" ca="1" si="36"/>
        <v>-10.5454644925981-0.0364008720750097i</v>
      </c>
      <c r="AG100" s="223" t="str">
        <f t="shared" ca="1" si="36"/>
        <v>1.25722923699026+0.000671003534050696i</v>
      </c>
      <c r="AH100" s="223" t="str">
        <f t="shared" ca="1" si="36"/>
        <v>11.8521900461132+0.0364011344189168i</v>
      </c>
      <c r="AI100" s="223" t="str">
        <f t="shared" ca="1" si="36"/>
        <v>1.40286267059255-0.000658805482000924i</v>
      </c>
      <c r="AJ100" s="223" t="str">
        <f t="shared" ca="1" si="36"/>
        <v>-8.09492104701551-0.0364013919906916i</v>
      </c>
      <c r="AK100" s="223" t="str">
        <f t="shared" ca="1" si="36"/>
        <v>1.25722864821664+0.000646607323932402i</v>
      </c>
      <c r="AL100" s="223" t="str">
        <f t="shared" ca="1" si="36"/>
        <v>9.84715467402298+0.0364016447876047i</v>
      </c>
      <c r="AM100" s="223" t="str">
        <f t="shared" ca="1" si="36"/>
        <v>1.40286324846361-0.000634409068230313i</v>
      </c>
      <c r="AN100" s="223" t="str">
        <f t="shared" ca="1" si="36"/>
        <v>-6.42305219354345-0.0364018928340011i</v>
      </c>
      <c r="AO100" s="223" t="str">
        <f t="shared" ca="1" si="36"/>
        <v>1.25722808124704+0.000622210683242308i</v>
      </c>
      <c r="AP100" s="223" t="str">
        <f t="shared" ca="1" si="36"/>
        <v>8.43097987467918+0.0364021361025401i</v>
      </c>
      <c r="AQ100" s="223" t="str">
        <f t="shared" ca="1" si="36"/>
        <v>1.40286380453196-0.000610012201788135i</v>
      </c>
      <c r="AR100" s="223" t="str">
        <f t="shared" ca="1" si="36"/>
        <v>1.40286380453196-0.000610012201788135i</v>
      </c>
      <c r="AS100" s="223" t="str">
        <f t="shared" ca="1" si="36"/>
        <v>1.25722753607241+0.000597813625364818i</v>
      </c>
      <c r="AT100" s="223" t="str">
        <f t="shared" ca="1" si="36"/>
        <v>7.3754774051475+0.036402608328525i</v>
      </c>
      <c r="AU100" s="223" t="str">
        <f t="shared" ca="1" si="36"/>
        <v>1.40286433879628-0.000585614934406009i</v>
      </c>
      <c r="AV100" s="223" t="str">
        <f t="shared" ca="1" si="36"/>
        <v>-4.28182562287575-0.0364028372861075i</v>
      </c>
      <c r="AW100" s="223" t="str">
        <f t="shared" ca="1" si="36"/>
        <v>1.25722701271852+0.000573416156748774i</v>
      </c>
      <c r="AX100" s="223" t="str">
        <f t="shared" ca="1" si="36"/>
        <v>6.55675811603653+0.0364030614798805i</v>
      </c>
      <c r="AY100" s="223" t="str">
        <f t="shared" ca="1" si="36"/>
        <v>1.40286485125854-0.000561217276215276i</v>
      </c>
      <c r="AZ100" s="223" t="str">
        <f t="shared" ca="1" si="36"/>
        <v>-3.55202990171634-0.0364032809004093i</v>
      </c>
      <c r="BA100" s="223" t="str">
        <f t="shared" ca="1" si="36"/>
        <v>1.25722651116267+0.000549018303828808i</v>
      </c>
      <c r="BB100" s="223" t="str">
        <f t="shared" ca="1" si="36"/>
        <v>5.90174395221372+0.0364034955551606i</v>
      </c>
      <c r="BC100" s="223" t="str">
        <f t="shared" ca="1" si="36"/>
        <v>1.40286534190779-0.000536819239689956i</v>
      </c>
      <c r="BD100" s="223" t="str">
        <f t="shared" ca="1" si="36"/>
        <v>-2.96049146166908-0.0364037054340973i</v>
      </c>
      <c r="BE100" s="223" t="str">
        <f t="shared" ca="1" si="36"/>
        <v>1.2572260314046+0.000524620077982263i</v>
      </c>
      <c r="BF100" s="223" t="str">
        <f t="shared" ca="1" si="36"/>
        <v>5.36453358920122+0.0364039105470593i</v>
      </c>
      <c r="BG100" s="223" t="str">
        <f t="shared" ca="1" si="36"/>
        <v>1.40286581075952-0.00051242083943337i</v>
      </c>
      <c r="BH100" s="223" t="str">
        <f t="shared" ca="1" si="36"/>
        <v>-2.47012740435385-0.0364041108916018i</v>
      </c>
      <c r="BI100" s="223" t="str">
        <f t="shared" ca="1" si="36"/>
        <v>1.25722557345224+0.000500221517081068i</v>
      </c>
      <c r="BJ100" s="223" t="str">
        <f t="shared" ca="1" si="36"/>
        <v>4.91483654463399+0.0364043064652713i</v>
      </c>
      <c r="BK100" s="223" t="str">
        <f t="shared" ca="1" si="36"/>
        <v>1.40286625780371-0.000488022091192475i</v>
      </c>
      <c r="BL100" s="223" t="str">
        <f t="shared" ca="1" si="36"/>
        <v>-2.0559483215526-0.0364044972717041i</v>
      </c>
      <c r="BM100" s="223" t="str">
        <f t="shared" ca="1" si="36"/>
        <v>1.25722513731558+0.000475822595615627i</v>
      </c>
      <c r="BN100" s="223" t="str">
        <f t="shared" ca="1" si="36"/>
        <v>4.53184991809874+0.036404683305052i</v>
      </c>
      <c r="BO100" s="223" t="str">
        <f t="shared" ca="1" si="36"/>
        <v>1.40286668304759-0.000463623022541659i</v>
      </c>
      <c r="BP100" s="223" t="str">
        <f t="shared" ca="1" si="36"/>
        <v>-1.70049332846566-0.0364048645701973i</v>
      </c>
      <c r="BQ100" s="223" t="str">
        <f t="shared" ca="1" si="36"/>
        <v>1.25722472297803+0.000451423365796622i</v>
      </c>
      <c r="BR100" s="223" t="str">
        <f t="shared" ca="1" si="36"/>
        <v>4.20080694832329+0.036405041064989i</v>
      </c>
      <c r="BS100" s="223" t="str">
        <f t="shared" ca="1" si="36"/>
        <v>1.40286708648459-0.000439223632364705i</v>
      </c>
      <c r="BT100" s="223" t="str">
        <f t="shared" ca="1" si="36"/>
        <v>-1.39118703285462-0.0364052127881422i</v>
      </c>
      <c r="BU100" s="223" t="str">
        <f t="shared" ca="1" si="36"/>
        <v>1.25722433044753+0.000427023829823181i</v>
      </c>
      <c r="BV100" s="223" t="str">
        <f t="shared" ca="1" si="36"/>
        <v>3.91092938663705+0.036405379748329i</v>
      </c>
      <c r="BW100" s="223" t="str">
        <f t="shared" ca="1" si="36"/>
        <v>1.40286746811069-0.000414823954063115i</v>
      </c>
      <c r="BX100" s="223" t="str">
        <f t="shared" ca="1" si="36"/>
        <v>-1.1187362191378-0.0364055419292841i</v>
      </c>
      <c r="BY100" s="223" t="str">
        <f t="shared" ca="1" si="36"/>
        <v>1.25722395971626+0.000402624003007723i</v>
      </c>
      <c r="BZ100" s="223" t="str">
        <f t="shared" ca="1" si="36"/>
        <v>3.65415974655687+0.0364056993503765i</v>
      </c>
      <c r="CA100" s="223" t="str">
        <f t="shared" ca="1" si="36"/>
        <v>1.40286782793861-0.000390423990391131i</v>
      </c>
      <c r="CB100" s="223" t="str">
        <f t="shared" ca="1" si="36"/>
        <v>-0.876118347407771-0.0364058519989112i</v>
      </c>
      <c r="CC100" s="223" t="str">
        <f t="shared" ca="1" si="36"/>
        <v>1.25722361079543+0.000378223913766407i</v>
      </c>
      <c r="CD100" s="223" t="str">
        <f t="shared" ref="CD100:EM100" ca="1" si="37">IMSUM(CD101:CD357)</f>
        <v>3.4243474871239+0.036405999875851i</v>
      </c>
      <c r="CE100" s="223" t="str">
        <f t="shared" ca="1" si="37"/>
        <v>1.40286816595125-0.000366023767476076i</v>
      </c>
      <c r="CF100" s="223" t="str">
        <f t="shared" ca="1" si="37"/>
        <v>-0.657921685356367-0.0364061429798348i</v>
      </c>
      <c r="CG100" s="223" t="str">
        <f t="shared" ca="1" si="37"/>
        <v>1.25722328368141+0.000353823558781219i</v>
      </c>
      <c r="CH100" s="223" t="str">
        <f t="shared" ca="1" si="37"/>
        <v>3.21671008734406+0.036406281312926i</v>
      </c>
      <c r="CI100" s="223" t="str">
        <f t="shared" ca="1" si="37"/>
        <v>1.40286848217216-0.00034162329122589i</v>
      </c>
      <c r="CJ100" s="223" t="str">
        <f t="shared" ca="1" si="37"/>
        <v>-0.459902172248077-0.0364064148786345i</v>
      </c>
      <c r="CK100" s="223" t="str">
        <f t="shared" ca="1" si="37"/>
        <v>1.25722297837226+0.000329422968233795i</v>
      </c>
      <c r="CL100" s="223" t="str">
        <f t="shared" ca="1" si="37"/>
        <v>3.02746635618316+0.036406543684133i</v>
      </c>
      <c r="CM100" s="223" t="str">
        <f t="shared" ca="1" si="37"/>
        <v>1.40286877657226-0.000317222587035593i</v>
      </c>
      <c r="CN100" s="223" t="str">
        <f t="shared" ca="1" si="37"/>
        <v>-0.27867817207613-0.0364066677043464i</v>
      </c>
      <c r="CO100" s="223" t="str">
        <f t="shared" ca="1" si="37"/>
        <v>1.25722269487102+0.000305022160172141i</v>
      </c>
      <c r="CP100" s="223" t="str">
        <f t="shared" ca="1" si="37"/>
        <v>2.85358089943574+0.0364067869639748i</v>
      </c>
      <c r="CQ100" s="223" t="str">
        <f t="shared" ca="1" si="37"/>
        <v>1.402869049173-0.000292821674033883i</v>
      </c>
      <c r="CR100" s="223" t="str">
        <f t="shared" ca="1" si="37"/>
        <v>-0.111515415108699-0.0364069014496462i</v>
      </c>
      <c r="CS100" s="223" t="str">
        <f t="shared" ca="1" si="37"/>
        <v>1.25722243317697+0.000280621142361381i</v>
      </c>
      <c r="CT100" s="223" t="str">
        <f t="shared" ca="1" si="37"/>
        <v>2.69258220736192+0.0364070111688641i</v>
      </c>
      <c r="CU100" s="223" t="str">
        <f t="shared" ca="1" si="37"/>
        <v>1.40286929996757-0.000268420559101035i</v>
      </c>
      <c r="CV100" s="223" t="str">
        <f t="shared" ca="1" si="37"/>
        <v>0.0438276207110553-0.0364071161110771i</v>
      </c>
      <c r="CW100" s="223" t="str">
        <f t="shared" ca="1" si="37"/>
        <v>1.25722219328743+0.000256219941701552i</v>
      </c>
      <c r="CX100" s="223" t="str">
        <f t="shared" ca="1" si="37"/>
        <v>2.54243062673786+0.0364072162878126i</v>
      </c>
      <c r="CY100" s="223" t="str">
        <f t="shared" ca="1" si="37"/>
        <v>1.402869528942-0.000244019270724261i</v>
      </c>
      <c r="CZ100" s="223" t="str">
        <f t="shared" ca="1" si="37"/>
        <v>0.189212948869153-0.0364073116947106i</v>
      </c>
      <c r="DA100" s="223" t="str">
        <f t="shared" ca="1" si="37"/>
        <v>1.2572219752185+0.000231818561825747i</v>
      </c>
      <c r="DB100" s="223" t="str">
        <f t="shared" ca="1" si="37"/>
        <v>2.40142081977097+0.0364074023322261i</v>
      </c>
      <c r="DC100" s="223" t="str">
        <f t="shared" ca="1" si="37"/>
        <v>1.4028697361192-0.000219617812948769i</v>
      </c>
      <c r="DD100" s="223" t="str">
        <f t="shared" ca="1" si="37"/>
        <v>0.326207443978443-0.0364074881972462i</v>
      </c>
      <c r="DE100" s="223" t="str">
        <f t="shared" ca="1" si="37"/>
        <v>1.2572217789375+0.000207417024942536i</v>
      </c>
      <c r="DF100" s="223" t="str">
        <f t="shared" ca="1" si="37"/>
        <v>2.26810848975391+0.0364075692885916i</v>
      </c>
      <c r="DG100" s="223" t="str">
        <f t="shared" ca="1" si="37"/>
        <v>1.40286992149416-0.000195216204244786i</v>
      </c>
      <c r="DH100" s="223" t="str">
        <f t="shared" ca="1" si="37"/>
        <v>0.456146735135672-0.036407645617101i</v>
      </c>
      <c r="DI100" s="223" t="str">
        <f t="shared" ca="1" si="37"/>
        <v>1.25722160447168+0.000183015351619797i</v>
      </c>
      <c r="DJ100" s="223" t="str">
        <f t="shared" ca="1" si="37"/>
        <v>2.14125444603591+0.0364077171713513i</v>
      </c>
      <c r="DK100" s="223" t="str">
        <f t="shared" ca="1" si="37"/>
        <v>1.40287008504949-0.000170814467397085i</v>
      </c>
      <c r="DL100" s="223" t="str">
        <f t="shared" ca="1" si="37"/>
        <v>0.580184368785644-0.0364077839463484i</v>
      </c>
      <c r="DM100" s="223" t="str">
        <f t="shared" ca="1" si="37"/>
        <v>1.25722145181767+0.000158613550453657i</v>
      </c>
      <c r="DN100" s="223" t="str">
        <f t="shared" ca="1" si="37"/>
        <v>2.01978121988703+0.0364078459753417i</v>
      </c>
      <c r="DO100" s="223" t="str">
        <f t="shared" ca="1" si="37"/>
        <v>1.40287022680213-0.000146412615123603i</v>
      </c>
      <c r="DP100" s="223" t="str">
        <f t="shared" ca="1" si="37"/>
        <v>0.69933024986272-0.0364079032157502i</v>
      </c>
      <c r="DQ100" s="223" t="str">
        <f t="shared" ca="1" si="37"/>
        <v>1.2572213209663+0.000134211651254601i</v>
      </c>
      <c r="DR100" s="223" t="str">
        <f t="shared" ca="1" si="37"/>
        <v>1.90273885990314+0.0364079556866991i</v>
      </c>
      <c r="DS100" s="223" t="str">
        <f t="shared" ca="1" si="37"/>
        <v>1.40287034674924-0.000122010664392214i</v>
      </c>
      <c r="DT100" s="223" t="str">
        <f t="shared" ca="1" si="37"/>
        <v>0.814481209934432-0.0364080033987336i</v>
      </c>
      <c r="DU100" s="223" t="str">
        <f t="shared" ca="1" si="37"/>
        <v>1.25722121192493+0.000109809653287329i</v>
      </c>
      <c r="DV100" s="223" t="str">
        <f t="shared" ca="1" si="37"/>
        <v>1.78927748841186+0.0364080463268707i</v>
      </c>
      <c r="DW100" s="223" t="str">
        <f t="shared" ca="1" si="37"/>
        <v>1.40287044488618-0.0000976086290700451i</v>
      </c>
      <c r="DX100" s="223" t="str">
        <f t="shared" ca="1" si="37"/>
        <v>0.926445764900096-0.0364080844876284i</v>
      </c>
      <c r="DY100" s="223" t="str">
        <f t="shared" ca="1" si="37"/>
        <v>1.25722112469077+0.0000854075876835503i</v>
      </c>
      <c r="DZ100" s="223" t="str">
        <f t="shared" ca="1" si="37"/>
        <v>1.67862485142985+0.0364081178813916i</v>
      </c>
      <c r="EA100" s="223" t="str">
        <f t="shared" ca="1" si="37"/>
        <v>1.40287052121411-0.0000732065277033178i</v>
      </c>
      <c r="EB100" s="223" t="str">
        <f t="shared" ca="1" si="37"/>
        <v>1.0359645854013-0.0364081465039524i</v>
      </c>
      <c r="EC100" s="223" t="str">
        <f t="shared" ca="1" si="37"/>
        <v>1.2572210592675+0.0000610054585927777i</v>
      </c>
      <c r="ED100" s="223" t="str">
        <f t="shared" ca="1" si="37"/>
        <v>1.57006754200216+0.0364081703589927i</v>
      </c>
      <c r="EE100" s="223" t="str">
        <f t="shared" ca="1" si="37"/>
        <v>1.40287057573963-0.0000488043770599522i</v>
      </c>
      <c r="EF100" s="223" t="str">
        <f t="shared" ca="1" si="37"/>
        <v>1.14372783072367-0.0364081894337444i</v>
      </c>
      <c r="EG100" s="223" t="str">
        <f t="shared" ca="1" si="37"/>
        <v>1.25722101565263+0.0000366032906277958i</v>
      </c>
      <c r="EH100" s="223" t="str">
        <f t="shared" ca="1" si="37"/>
        <v>1.46293488683761+0.036408203749182i</v>
      </c>
      <c r="EI100" s="223" t="str">
        <f t="shared" ca="1" si="37"/>
        <v>1.40287060844633-0.0000244021988477783i</v>
      </c>
      <c r="EJ100" s="223" t="str">
        <f t="shared" ca="1" si="37"/>
        <v>1.25039023991704-0.0364082132898315i</v>
      </c>
      <c r="EK100" s="223" t="str">
        <f t="shared" ca="1" si="37"/>
        <v>1.25722099384595+0.0000122010971474462i</v>
      </c>
      <c r="EL100" s="223" t="str">
        <f t="shared" ca="1" si="37"/>
        <v>1.35658469875905+0.0364082180550817i</v>
      </c>
      <c r="EM100" s="223" t="str">
        <f t="shared" ca="1" si="37"/>
        <v>1.40287061935013-1.08554417132135E-12i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9.82495230272916-5.74885771623423i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-0.248915306391012+0.133756443193547i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1.46850724256675-0.844835988011089i</v>
      </c>
      <c r="I101" s="229" t="str">
        <f>IMDIV(IMPRODUCT(-1,H101),IMSUM(1,IMPRODUCT(F101,G101,-1)))</f>
        <v>-0.425156173441169-0.120402219183984i</v>
      </c>
      <c r="J101" s="255" t="str">
        <f ca="1">IMPRODUCT(1/N_FFT2,P100)</f>
        <v>-0.840411863271066-0.000142182037685645i</v>
      </c>
      <c r="K101" s="254" t="str">
        <f ca="1">IMPRODUCT(I101,J101)</f>
        <v>0.357289172870024+0.101247902937458i</v>
      </c>
      <c r="M101" s="258"/>
      <c r="N101" s="246">
        <f ca="1">Ioutput2+O101</f>
        <v>1.3369551176384327</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-1.3300448823615671</v>
      </c>
      <c r="P101" s="223" t="str">
        <f t="shared" ref="P101:P164" ca="1" si="40">IMPRODUCT(O101,IMEXP(COMPLEX(0,-2*PI()*1*B101/Nt_load2)))</f>
        <v>-1.32964429770979+0.0326409354037652i</v>
      </c>
      <c r="Q101" s="223" t="str">
        <f t="shared" ref="Q101:Q164" ca="1" si="41">IMPRODUCT(O101,IMEXP(COMPLEX(0,-2*PI()*2*B101/Nt_load2)))</f>
        <v>-1.32844278505168+0.0652622091285664i</v>
      </c>
      <c r="R101" s="223" t="str">
        <f t="shared" ref="R101:R164" ca="1" si="42">IMPRODUCT(O101,IMEXP(COMPLEX(0,-2*PI()*3*B101/Nt_load2)))</f>
        <v>-1.32644106813352+0.0978441713388998i</v>
      </c>
      <c r="S101" s="223" t="str">
        <f t="shared" ref="S101:S164" ca="1" si="43">IMPRODUCT(O101,IMEXP(COMPLEX(0,-2*PI()*4*B101/Nt_load2)))</f>
        <v>-1.32364035271475+0.130367195879048i</v>
      </c>
      <c r="T101" s="223" t="str">
        <f t="shared" ref="T101:T164" ca="1" si="44">IMPRODUCT(O101,IMEXP(COMPLEX(0,-2*PI()*5*B101/Nt_load2)))</f>
        <v>-1.3200423258416+0.162811692095141i</v>
      </c>
      <c r="U101" s="223" t="str">
        <f t="shared" ref="U101:U164" ca="1" si="45">IMPRODUCT(O101,IMEXP(COMPLEX(0,-2*PI()*6*B101/Nt_load2)))</f>
        <v>-1.31564915483093+0.195158116635839i</v>
      </c>
      <c r="V101" s="223" t="str">
        <f t="shared" ref="V101:V164" ca="1" si="46">IMPRODUCT(O101,IMEXP(COMPLEX(0,-2*PI()*7*B101/Nt_load2)))</f>
        <v>-1.31046348596468+0.227386985224506i</v>
      </c>
      <c r="W101" s="223" t="str">
        <f t="shared" ref="W101:W164" ca="1" si="47">IMPRODUCT(O101,IMEXP(COMPLEX(0,-2*PI()*8*B101/Nt_load2)))</f>
        <v>-1.30448844289587+0.259478884395821i</v>
      </c>
      <c r="X101" s="223" t="str">
        <f t="shared" ref="X101:X164" ca="1" si="48">IMPRODUCT(O101,IMEXP(COMPLEX(0,-2*PI()*9*B101/Nt_load2)))</f>
        <v>-1.29772762476703+0.291414483189716i</v>
      </c>
      <c r="Y101" s="223" t="str">
        <f t="shared" ref="Y101:Y164" ca="1" si="49">IMPRODUCT(O101,IMEXP(COMPLEX(0,-2*PI()*10*B101/Nt_load2)))</f>
        <v>-1.29018510404218+0.323174544795629i</v>
      </c>
      <c r="Z101" s="223" t="str">
        <f t="shared" ref="Z101:Z164" ca="1" si="50">IMPRODUCT(O101,IMEXP(COMPLEX(0,-2*PI()*11*B101/Nt_load2)))</f>
        <v>-1.28186542405379+0.354739938140031i</v>
      </c>
      <c r="AA101" s="223" t="str">
        <f t="shared" ref="AA101:AA164" ca="1" si="51">IMPRODUCT(O101,IMEXP(COMPLEX(0,-2*PI()*12*B101/Nt_load2)))</f>
        <v>-1.27277359626598+0.386091649410276i</v>
      </c>
      <c r="AB101" s="223" t="str">
        <f t="shared" ref="AB101:AB164" ca="1" si="52">IMPRODUCT(O101,IMEXP(COMPLEX(0,-2*PI()*13*B101/Nt_load2)))</f>
        <v>-1.26291509725586+0.417210793507815i</v>
      </c>
      <c r="AC101" s="223" t="str">
        <f t="shared" ref="AC101:AC164" ca="1" si="53">IMPRODUCT(O101,IMEXP(COMPLEX(0,-2*PI()*14*B101/Nt_load2)))</f>
        <v>-1.25229586541458+0.448078625423861i</v>
      </c>
      <c r="AD101" s="223" t="str">
        <f t="shared" ref="AD101:AD164" ca="1" si="54">IMPRODUCT(O101,IMEXP(COMPLEX(0,-2*PI()*15*B101/Nt_load2)))</f>
        <v>-1.24092229737034+0.47867655153069i</v>
      </c>
      <c r="AE101" s="223" t="str">
        <f t="shared" ref="AE101:AE164" ca="1" si="55">IMPRODUCT(O101,IMEXP(COMPLEX(0,-2*PI()*16*B101/Nt_load2)))</f>
        <v>-1.22880124413523+0.508986140781747i</v>
      </c>
      <c r="AF101" s="223" t="str">
        <f t="shared" ref="AF101:AF164" ca="1" si="56">IMPRODUCT(O101,IMEXP(COMPLEX(0,-2*PI()*17*B101/Nt_load2)))</f>
        <v>-1.2159400069785+0.538989135813812i</v>
      </c>
      <c r="AG101" s="223" t="str">
        <f t="shared" ref="AG101:AG164" ca="1" si="57">IMPRODUCT(O101,IMEXP(COMPLEX(0,-2*PI()*18*B101/Nt_load2)))</f>
        <v>-1.20234633302849+0.568667463944568i</v>
      </c>
      <c r="AH101" s="223" t="str">
        <f t="shared" ref="AH101:AH164" ca="1" si="58">IMPRODUCT(O101,IMEXP(COMPLEX(0,-2*PI()*19*B101/Nt_load2)))</f>
        <v>-1.18802841060608+0.598003248058889i</v>
      </c>
      <c r="AI101" s="223" t="str">
        <f t="shared" ref="AI101:AI164" ca="1" si="59">IMPRODUCT(O101,IMEXP(COMPLEX(0,-2*PI()*20*B101/Nt_load2)))</f>
        <v>-1.17299486429237+0.62697881737736i</v>
      </c>
      <c r="AJ101" s="223" t="str">
        <f t="shared" ref="AJ101:AJ164" ca="1" si="60">IMPRODUCT(O101,IMEXP(COMPLEX(0,-2*PI()*21*B101/Nt_load2)))</f>
        <v>-1.15725474973352+0.655576718100492i</v>
      </c>
      <c r="AK101" s="223" t="str">
        <f t="shared" ref="AK101:AK164" ca="1" si="61">IMPRODUCT(O101,IMEXP(COMPLEX(0,-2*PI()*22*B101/Nt_load2)))</f>
        <v>-1.14081754818596+0.683779723922233i</v>
      </c>
      <c r="AL101" s="223" t="str">
        <f t="shared" ref="AL101:AL164" ca="1" si="62">IMPRODUCT(O101,IMEXP(COMPLEX(0,-2*PI()*23*B101/Nt_load2)))</f>
        <v>-1.1236931608053+0.711570846406452i</v>
      </c>
      <c r="AM101" s="223" t="str">
        <f t="shared" ref="AM101:AM164" ca="1" si="63">IMPRODUCT(O101,IMEXP(COMPLEX(0,-2*PI()*24*B101/Nt_load2)))</f>
        <v>-1.10589190268216+0.738933345220145i</v>
      </c>
      <c r="AN101" s="223" t="str">
        <f t="shared" ref="AN101:AN164" ca="1" si="64">IMPRODUCT(O101,IMEXP(COMPLEX(0,-2*PI()*25*B101/Nt_load2)))</f>
        <v>-1.0874244966288+0.765850738217174i</v>
      </c>
      <c r="AO101" s="223" t="str">
        <f t="shared" ref="AO101:AO164" ca="1" si="65">IMPRODUCT(O101,IMEXP(COMPLEX(0,-2*PI()*26*B101/Nt_load2)))</f>
        <v>-1.0683020667201+0.792306811366507i</v>
      </c>
      <c r="AP101" s="223" t="str">
        <f t="shared" ref="AP101:AP164" ca="1" si="66">IMPRODUCT(O101,IMEXP(COMPLEX(0,-2*PI()*27*B101/Nt_load2)))</f>
        <v>-1.04853613159279+0.81828562851893i</v>
      </c>
      <c r="AQ101" s="223" t="str">
        <f t="shared" ref="AQ101:AQ164" ca="1" si="67">IMPRODUCT(O101,IMEXP(COMPLEX(0,-2*PI()*28*B101/Nt_load2)))</f>
        <v>-1.0281385975071+0.843771541006404i</v>
      </c>
      <c r="AR101" s="223" t="str">
        <f t="shared" ref="AR101:AR164" ca="1" si="68">IMPRODUCT(O101,IMEXP(COMPLEX(0,-2*PI()*28*B101/Nt_load2)))</f>
        <v>-1.0281385975071+0.843771541006404i</v>
      </c>
      <c r="AS101" s="223" t="str">
        <f t="shared" ref="AS101:AS164" ca="1" si="69">IMPRODUCT(O101,IMEXP(COMPLEX(0,-2*PI()*30*B101/Nt_load2)))</f>
        <v>-0.985498252358407+0.89320355109836i</v>
      </c>
      <c r="AT101" s="223" t="str">
        <f t="shared" ref="AT101:AT164" ca="1" si="70">IMPRODUCT(O101,IMEXP(COMPLEX(0,-2*PI()*31*B101/Nt_load2)))</f>
        <v>-0.963281126244892+0.917119872708343i</v>
      </c>
      <c r="AU101" s="223" t="str">
        <f t="shared" ref="AU101:AU164" ca="1" si="71">IMPRODUCT(O101,IMEXP(COMPLEX(0,-2*PI()*32*B101/Nt_load2)))</f>
        <v>-0.940483755600329+0.940483755600327i</v>
      </c>
      <c r="AV101" s="223" t="str">
        <f t="shared" ref="AV101:AV164" ca="1" si="72">IMPRODUCT(O101,IMEXP(COMPLEX(0,-2*PI()*33*B101/Nt_load2)))</f>
        <v>-0.917119872708343+0.963281126244892i</v>
      </c>
      <c r="AW101" s="223" t="str">
        <f t="shared" ref="AW101:AW164" ca="1" si="73">IMPRODUCT(O101,IMEXP(COMPLEX(0,-2*PI()*34*B101/Nt_load2)))</f>
        <v>-0.893203551098359+0.985498252358407i</v>
      </c>
      <c r="AX101" s="223" t="str">
        <f t="shared" ref="AX101:AX164" ca="1" si="74">IMPRODUCT(O101,IMEXP(COMPLEX(0,-2*PI()*35*B101/Nt_load2)))</f>
        <v>-0.868749197068227+1.00712175117485i</v>
      </c>
      <c r="AY101" s="223" t="str">
        <f t="shared" ref="AY101:AY164" ca="1" si="75">IMPRODUCT(O101,IMEXP(COMPLEX(0,-2*PI()*36*B101/Nt_load2)))</f>
        <v>-0.843771541006405+1.0281385975071i</v>
      </c>
      <c r="AZ101" s="223" t="str">
        <f t="shared" ref="AZ101:AZ164" ca="1" si="76">IMPRODUCT(O101,IMEXP(COMPLEX(0,-2*PI()*37*B101/Nt_load2)))</f>
        <v>-0.818285628518929+1.04853613159279i</v>
      </c>
      <c r="BA101" s="223" t="str">
        <f t="shared" ref="BA101:BA164" ca="1" si="77">IMPRODUCT(O101,IMEXP(COMPLEX(0,-2*PI()*38*B101/Nt_load2)))</f>
        <v>-0.792306811366505+1.0683020667201i</v>
      </c>
      <c r="BB101" s="223" t="str">
        <f t="shared" ref="BB101:BB164" ca="1" si="78">IMPRODUCT(O101,IMEXP(COMPLEX(0,-2*PI()*39*B101/Nt_load2)))</f>
        <v>-0.765850738217174+1.0874244966288i</v>
      </c>
      <c r="BC101" s="223" t="str">
        <f t="shared" ref="BC101:BC164" ca="1" si="79">IMPRODUCT(O101,IMEXP(COMPLEX(0,-2*PI()*40*B101/Nt_load2)))</f>
        <v>-0.738933345220146+1.10589190268216i</v>
      </c>
      <c r="BD101" s="223" t="str">
        <f t="shared" ref="BD101:BD164" ca="1" si="80">IMPRODUCT(O101,IMEXP(COMPLEX(0,-2*PI()*41*B101/Nt_load2)))</f>
        <v>-0.711570846406454+1.1236931608053i</v>
      </c>
      <c r="BE101" s="223" t="str">
        <f t="shared" ref="BE101:BE164" ca="1" si="81">IMPRODUCT(O101,IMEXP(COMPLEX(0,-2*PI()*42*B101/Nt_load2)))</f>
        <v>-0.683779723922233+1.14081754818596i</v>
      </c>
      <c r="BF101" s="223" t="str">
        <f t="shared" ref="BF101:BF164" ca="1" si="82">IMPRODUCT(O101,IMEXP(COMPLEX(0,-2*PI()*43*B101/Nt_load2)))</f>
        <v>-0.655576718100493+1.15725474973352i</v>
      </c>
      <c r="BG101" s="223" t="str">
        <f t="shared" ref="BG101:BG164" ca="1" si="83">IMPRODUCT(O101,IMEXP(COMPLEX(0,-2*PI()*44*B101/Nt_load2)))</f>
        <v>-0.626978817377362+1.17299486429237i</v>
      </c>
      <c r="BH101" s="223" t="str">
        <f t="shared" ref="BH101:BH164" ca="1" si="84">IMPRODUCT(O101,IMEXP(COMPLEX(0,-2*PI()*45*B101/Nt_load2)))</f>
        <v>-0.598003248058891+1.18802841060608i</v>
      </c>
      <c r="BI101" s="223" t="str">
        <f t="shared" ref="BI101:BI164" ca="1" si="85">IMPRODUCT(O101,IMEXP(COMPLEX(0,-2*PI()*46*B101/Nt_load2)))</f>
        <v>-0.568667463944571+1.20234633302849i</v>
      </c>
      <c r="BJ101" s="223" t="str">
        <f t="shared" ref="BJ101:BJ164" ca="1" si="86">IMPRODUCT(O101,IMEXP(COMPLEX(0,-2*PI()*47*B101/Nt_load2)))</f>
        <v>-0.538989135813816+1.2159400069785i</v>
      </c>
      <c r="BK101" s="223" t="str">
        <f t="shared" ref="BK101:BK164" ca="1" si="87">IMPRODUCT(O101,IMEXP(COMPLEX(0,-2*PI()*48*B101/Nt_load2)))</f>
        <v>-0.50898614078175+1.22880124413523i</v>
      </c>
      <c r="BL101" s="223" t="str">
        <f t="shared" ref="BL101:BL164" ca="1" si="88">IMPRODUCT(O101,IMEXP(COMPLEX(0,-2*PI()*49*B101/Nt_load2)))</f>
        <v>-0.478676551530694+1.24092229737034i</v>
      </c>
      <c r="BM101" s="223" t="str">
        <f t="shared" ref="BM101:BM164" ca="1" si="89">IMPRODUCT(O101,IMEXP(COMPLEX(0,-2*PI()*50*B101/Nt_load2)))</f>
        <v>-0.448078625423865+1.25229586541458i</v>
      </c>
      <c r="BN101" s="223" t="str">
        <f t="shared" ref="BN101:BN164" ca="1" si="90">IMPRODUCT(O101,IMEXP(COMPLEX(0,-2*PI()*51*B101/Nt_load2)))</f>
        <v>-0.41721079350782+1.26291509725586i</v>
      </c>
      <c r="BO101" s="223" t="str">
        <f t="shared" ref="BO101:BO164" ca="1" si="91">IMPRODUCT(O101,IMEXP(COMPLEX(0,-2*PI()*52*B101/Nt_load2)))</f>
        <v>-0.386091649410282+1.27277359626598i</v>
      </c>
      <c r="BP101" s="223" t="str">
        <f t="shared" ref="BP101:BP164" ca="1" si="92">IMPRODUCT(O101,IMEXP(COMPLEX(0,-2*PI()*53*B101/Nt_load2)))</f>
        <v>-0.354739938140035+1.28186542405379i</v>
      </c>
      <c r="BQ101" s="223" t="str">
        <f t="shared" ref="BQ101:BQ164" ca="1" si="93">IMPRODUCT(O101,IMEXP(COMPLEX(0,-2*PI()*54*B101/Nt_load2)))</f>
        <v>-0.323174544795635+1.29018510404218i</v>
      </c>
      <c r="BR101" s="223" t="str">
        <f t="shared" ref="BR101:BR164" ca="1" si="94">IMPRODUCT(O101,IMEXP(COMPLEX(0,-2*PI()*55*B101/Nt_load2)))</f>
        <v>-0.291414483189723+1.29772762476702i</v>
      </c>
      <c r="BS101" s="223" t="str">
        <f t="shared" ref="BS101:BS164" ca="1" si="95">IMPRODUCT(O101,IMEXP(COMPLEX(0,-2*PI()*56*B101/Nt_load2)))</f>
        <v>-0.259478884395828+1.30448844289587i</v>
      </c>
      <c r="BT101" s="223" t="str">
        <f t="shared" ref="BT101:BT164" ca="1" si="96">IMPRODUCT(O101,IMEXP(COMPLEX(0,-2*PI()*57*B101/Nt_load2)))</f>
        <v>-0.227386985224513+1.31046348596468i</v>
      </c>
      <c r="BU101" s="223" t="str">
        <f t="shared" ref="BU101:BU164" ca="1" si="97">IMPRODUCT(O101,IMEXP(COMPLEX(0,-2*PI()*58*B101/Nt_load2)))</f>
        <v>-0.195158116635832+1.31564915483093i</v>
      </c>
      <c r="BV101" s="223" t="str">
        <f t="shared" ref="BV101:BV164" ca="1" si="98">IMPRODUCT(O101,IMEXP(COMPLEX(0,-2*PI()*59*B101/Nt_load2)))</f>
        <v>-0.162811692095136+1.32004232584161i</v>
      </c>
      <c r="BW101" s="223" t="str">
        <f t="shared" ref="BW101:BW164" ca="1" si="99">IMPRODUCT(O101,IMEXP(COMPLEX(0,-2*PI()*60*B101/Nt_load2)))</f>
        <v>-0.130367195879042+1.32364035271475i</v>
      </c>
      <c r="BX101" s="223" t="str">
        <f t="shared" ref="BX101:BX164" ca="1" si="100">IMPRODUCT(O101,IMEXP(COMPLEX(0,-2*PI()*61*B101/Nt_load2)))</f>
        <v>-0.0978441713388941+1.32644106813352i</v>
      </c>
      <c r="BY101" s="223" t="str">
        <f t="shared" ref="BY101:BY164" ca="1" si="101">IMPRODUCT(O101,IMEXP(COMPLEX(0,-2*PI()*62*B101/Nt_load2)))</f>
        <v>-0.0652622091285612+1.32844278505168i</v>
      </c>
      <c r="BZ101" s="223" t="str">
        <f t="shared" ref="BZ101:BZ164" ca="1" si="102">IMPRODUCT(O101,IMEXP(COMPLEX(0,-2*PI()*63*B101/Nt_load2)))</f>
        <v>-0.0326409354037604+1.32964429770979i</v>
      </c>
      <c r="CA101" s="223" t="str">
        <f t="shared" ref="CA101:CA164" ca="1" si="103">IMPRODUCT(O101,IMEXP(COMPLEX(0,-2*PI()*64*B101/Nt_load2)))</f>
        <v>4.64379352535532E-15+1.33004488236157i</v>
      </c>
      <c r="CB101" s="223" t="str">
        <f t="shared" ref="CB101:CB164" ca="1" si="104">IMPRODUCT(O101,IMEXP(COMPLEX(0,-2*PI()*65*B101/Nt_load2)))</f>
        <v>0.0326409354037695+1.32964429770979i</v>
      </c>
      <c r="CC101" s="223" t="str">
        <f t="shared" ref="CC101:CC164" ca="1" si="105">IMPRODUCT(O101,IMEXP(COMPLEX(0,-2*PI()*66*B101/Nt_load2)))</f>
        <v>0.0652622091285702+1.32844278505168i</v>
      </c>
      <c r="CD101" s="223" t="str">
        <f t="shared" ref="CD101:CD164" ca="1" si="106">IMPRODUCT(O101,IMEXP(COMPLEX(0,-2*PI()*67*B101/Nt_load2)))</f>
        <v>0.0978441713389031+1.32644106813352i</v>
      </c>
      <c r="CE101" s="223" t="str">
        <f t="shared" ref="CE101:CE164" ca="1" si="107">IMPRODUCT(O101,IMEXP(COMPLEX(0,-2*PI()*68*B101/Nt_load2)))</f>
        <v>0.130367195879051+1.32364035271475i</v>
      </c>
      <c r="CF101" s="223" t="str">
        <f t="shared" ref="CF101:CF164" ca="1" si="108">IMPRODUCT(O101,IMEXP(COMPLEX(0,-2*PI()*69*B101/Nt_load2)))</f>
        <v>0.162811692095144+1.3200423258416i</v>
      </c>
      <c r="CG101" s="223" t="str">
        <f t="shared" ref="CG101:CG164" ca="1" si="109">IMPRODUCT(O101,IMEXP(COMPLEX(0,-2*PI()*70*B101/Nt_load2)))</f>
        <v>0.195158116635842+1.31564915483093i</v>
      </c>
      <c r="CH101" s="223" t="str">
        <f t="shared" ref="CH101:CH164" ca="1" si="110">IMPRODUCT(O101,IMEXP(COMPLEX(0,-2*PI()*71*B101/Nt_load2)))</f>
        <v>0.227386985224509+1.31046348596468i</v>
      </c>
      <c r="CI101" s="223" t="str">
        <f t="shared" ref="CI101:CI164" ca="1" si="111">IMPRODUCT(O101,IMEXP(COMPLEX(0,-2*PI()*72*B101/Nt_load2)))</f>
        <v>0.259478884395823+1.30448844289587i</v>
      </c>
      <c r="CJ101" s="223" t="str">
        <f t="shared" ref="CJ101:CJ164" ca="1" si="112">IMPRODUCT(O101,IMEXP(COMPLEX(0,-2*PI()*73*B101/Nt_load2)))</f>
        <v>0.291414483189719+1.29772762476702i</v>
      </c>
      <c r="CK101" s="223" t="str">
        <f t="shared" ref="CK101:CK164" ca="1" si="113">IMPRODUCT(O101,IMEXP(COMPLEX(0,-2*PI()*74*B101/Nt_load2)))</f>
        <v>0.323174544795631+1.29018510404218i</v>
      </c>
      <c r="CL101" s="223" t="str">
        <f t="shared" ref="CL101:CL164" ca="1" si="114">IMPRODUCT(O101,IMEXP(COMPLEX(0,-2*PI()*75*B101/Nt_load2)))</f>
        <v>0.354739938140031+1.28186542405379i</v>
      </c>
      <c r="CM101" s="223" t="str">
        <f t="shared" ref="CM101:CM164" ca="1" si="115">IMPRODUCT(O101,IMEXP(COMPLEX(0,-2*PI()*76*B101/Nt_load2)))</f>
        <v>0.386091649410278+1.27277359626598i</v>
      </c>
      <c r="CN101" s="223" t="str">
        <f t="shared" ref="CN101:CN164" ca="1" si="116">IMPRODUCT(O101,IMEXP(COMPLEX(0,-2*PI()*77*B101/Nt_load2)))</f>
        <v>0.417210793507815+1.26291509725586i</v>
      </c>
      <c r="CO101" s="223" t="str">
        <f t="shared" ref="CO101:CO164" ca="1" si="117">IMPRODUCT(O101,IMEXP(COMPLEX(0,-2*PI()*78*B101/Nt_load2)))</f>
        <v>0.448078625423861+1.25229586541458i</v>
      </c>
      <c r="CP101" s="223" t="str">
        <f t="shared" ref="CP101:CP164" ca="1" si="118">IMPRODUCT(O101,IMEXP(COMPLEX(0,-2*PI()*79*B101/Nt_load2)))</f>
        <v>0.47867655153069+1.24092229737034i</v>
      </c>
      <c r="CQ101" s="223" t="str">
        <f t="shared" ref="CQ101:CQ164" ca="1" si="119">IMPRODUCT(O101,IMEXP(COMPLEX(0,-2*PI()*80*B101/Nt_load2)))</f>
        <v>0.508986140781746+1.22880124413523i</v>
      </c>
      <c r="CR101" s="223" t="str">
        <f t="shared" ref="CR101:CR164" ca="1" si="120">IMPRODUCT(O101,IMEXP(COMPLEX(0,-2*PI()*81*B101/Nt_load2)))</f>
        <v>0.538989135813812+1.2159400069785i</v>
      </c>
      <c r="CS101" s="223" t="str">
        <f t="shared" ref="CS101:CS164" ca="1" si="121">IMPRODUCT(O101,IMEXP(COMPLEX(0,-2*PI()*82*B101/Nt_load2)))</f>
        <v>0.568667463944567+1.20234633302849i</v>
      </c>
      <c r="CT101" s="223" t="str">
        <f t="shared" ref="CT101:CT164" ca="1" si="122">IMPRODUCT(O101,IMEXP(COMPLEX(0,-2*PI()*83*B101/Nt_load2)))</f>
        <v>0.598003248058887+1.18802841060608i</v>
      </c>
      <c r="CU101" s="223" t="str">
        <f t="shared" ref="CU101:CU164" ca="1" si="123">IMPRODUCT(O101,IMEXP(COMPLEX(0,-2*PI()*84*B101/Nt_load2)))</f>
        <v>0.626978817377358+1.17299486429237i</v>
      </c>
      <c r="CV101" s="223" t="str">
        <f t="shared" ref="CV101:CV164" ca="1" si="124">IMPRODUCT(O101,IMEXP(COMPLEX(0,-2*PI()*85*B101/Nt_load2)))</f>
        <v>0.655576718100489+1.15725474973352i</v>
      </c>
      <c r="CW101" s="223" t="str">
        <f t="shared" ref="CW101:CW164" ca="1" si="125">IMPRODUCT(O101,IMEXP(COMPLEX(0,-2*PI()*86*B101/Nt_load2)))</f>
        <v>0.68377972392223+1.14081754818596i</v>
      </c>
      <c r="CX101" s="223" t="str">
        <f t="shared" ref="CX101:CX164" ca="1" si="126">IMPRODUCT(O101,IMEXP(COMPLEX(0,-2*PI()*87*B101/Nt_load2)))</f>
        <v>0.71157084640645+1.1236931608053i</v>
      </c>
      <c r="CY101" s="223" t="str">
        <f t="shared" ref="CY101:CY164" ca="1" si="127">IMPRODUCT(O101,IMEXP(COMPLEX(0,-2*PI()*88*B101/Nt_load2)))</f>
        <v>0.738933345220142+1.10589190268216i</v>
      </c>
      <c r="CZ101" s="223" t="str">
        <f t="shared" ref="CZ101:CZ164" ca="1" si="128">IMPRODUCT(O101,IMEXP(COMPLEX(0,-2*PI()*89*B101/Nt_load2)))</f>
        <v>0.765850738217172+1.0874244966288i</v>
      </c>
      <c r="DA101" s="223" t="str">
        <f t="shared" ref="DA101:DA164" ca="1" si="129">IMPRODUCT(O101,IMEXP(COMPLEX(0,-2*PI()*90*B101/Nt_load2)))</f>
        <v>0.792306811366501+1.0683020667201i</v>
      </c>
      <c r="DB101" s="223" t="str">
        <f t="shared" ref="DB101:DB164" ca="1" si="130">IMPRODUCT(O101,IMEXP(COMPLEX(0,-2*PI()*91*B101/Nt_load2)))</f>
        <v>0.818285628518926+1.04853613159279i</v>
      </c>
      <c r="DC101" s="223" t="str">
        <f t="shared" ref="DC101:DC164" ca="1" si="131">IMPRODUCT(O101,IMEXP(COMPLEX(0,-2*PI()*92*B101/Nt_load2)))</f>
        <v>0.843771541006401+1.02813859750711i</v>
      </c>
      <c r="DD101" s="223" t="str">
        <f t="shared" ref="DD101:DD164" ca="1" si="132">IMPRODUCT(O101,IMEXP(COMPLEX(0,-2*PI()*93*B101/Nt_load2)))</f>
        <v>0.868749197068223+1.00712175117486i</v>
      </c>
      <c r="DE101" s="223" t="str">
        <f t="shared" ref="DE101:DE164" ca="1" si="133">IMPRODUCT(O101,IMEXP(COMPLEX(0,-2*PI()*94*B101/Nt_load2)))</f>
        <v>0.893203551098355+0.985498252358411i</v>
      </c>
      <c r="DF101" s="223" t="str">
        <f t="shared" ref="DF101:DF164" ca="1" si="134">IMPRODUCT(O101,IMEXP(COMPLEX(0,-2*PI()*95*B101/Nt_load2)))</f>
        <v>0.917119872708339+0.963281126244896i</v>
      </c>
      <c r="DG101" s="223" t="str">
        <f t="shared" ref="DG101:DG164" ca="1" si="135">IMPRODUCT(O101,IMEXP(COMPLEX(0,-2*PI()*96*B101/Nt_load2)))</f>
        <v>0.940483755600323+0.940483755600333i</v>
      </c>
      <c r="DH101" s="223" t="str">
        <f t="shared" ref="DH101:DH164" ca="1" si="136">IMPRODUCT(O101,IMEXP(COMPLEX(0,-2*PI()*97*B101/Nt_load2)))</f>
        <v>0.963281126244896+0.917119872708338i</v>
      </c>
      <c r="DI101" s="223" t="str">
        <f t="shared" ref="DI101:DI164" ca="1" si="137">IMPRODUCT(O101,IMEXP(COMPLEX(0,-2*PI()*98*B101/Nt_load2)))</f>
        <v>0.985498252358411+0.893203551098355i</v>
      </c>
      <c r="DJ101" s="223" t="str">
        <f t="shared" ref="DJ101:DJ164" ca="1" si="138">IMPRODUCT(O101,IMEXP(COMPLEX(0,-2*PI()*99*B101/Nt_load2)))</f>
        <v>1.00712175117486+0.868749197068223i</v>
      </c>
      <c r="DK101" s="223" t="str">
        <f t="shared" ref="DK101:DK164" ca="1" si="139">IMPRODUCT(O101,IMEXP(COMPLEX(0,-2*PI()*100*B101/Nt_load2)))</f>
        <v>1.02813859750711+0.8437715410064i</v>
      </c>
      <c r="DL101" s="223" t="str">
        <f t="shared" ref="DL101:DL164" ca="1" si="140">IMPRODUCT(O101,IMEXP(COMPLEX(0,-2*PI()*101*B101/Nt_load2)))</f>
        <v>1.04853613159279+0.818285628518926i</v>
      </c>
      <c r="DM101" s="223" t="str">
        <f t="shared" ref="DM101:DM164" ca="1" si="141">IMPRODUCT(O101,IMEXP(COMPLEX(0,-2*PI()*102*B101/Nt_load2)))</f>
        <v>1.0683020667201+0.792306811366503i</v>
      </c>
      <c r="DN101" s="223" t="str">
        <f t="shared" ref="DN101:DN164" ca="1" si="142">IMPRODUCT(O101,IMEXP(COMPLEX(0,-2*PI()*103*B101/Nt_load2)))</f>
        <v>1.08742449662881+0.765850738217172i</v>
      </c>
      <c r="DO101" s="223" t="str">
        <f t="shared" ref="DO101:DO164" ca="1" si="143">IMPRODUCT(O101,IMEXP(COMPLEX(0,-2*PI()*104*B101/Nt_load2)))</f>
        <v>1.10589190268216+0.738933345220142i</v>
      </c>
      <c r="DP101" s="223" t="str">
        <f t="shared" ref="DP101:DP164" ca="1" si="144">IMPRODUCT(O101,IMEXP(COMPLEX(0,-2*PI()*105*B101/Nt_load2)))</f>
        <v>1.1236931608053+0.71157084640645i</v>
      </c>
      <c r="DQ101" s="223" t="str">
        <f t="shared" ref="DQ101:DQ164" ca="1" si="145">IMPRODUCT(O101,IMEXP(COMPLEX(0,-2*PI()*106*B101/Nt_load2)))</f>
        <v>1.14081754818596+0.683779723922229i</v>
      </c>
      <c r="DR101" s="223" t="str">
        <f t="shared" ref="DR101:DR164" ca="1" si="146">IMPRODUCT(O101,IMEXP(COMPLEX(0,-2*PI()*107*B101/Nt_load2)))</f>
        <v>1.15725474973352+0.655576718100489i</v>
      </c>
      <c r="DS101" s="223" t="str">
        <f t="shared" ref="DS101:DS164" ca="1" si="147">IMPRODUCT(O101,IMEXP(COMPLEX(0,-2*PI()*108*B101/Nt_load2)))</f>
        <v>1.17299486429237+0.626978817377358i</v>
      </c>
      <c r="DT101" s="223" t="str">
        <f t="shared" ref="DT101:DT164" ca="1" si="148">IMPRODUCT(O101,IMEXP(COMPLEX(0,-2*PI()*109*B101/Nt_load2)))</f>
        <v>1.18802841060608+0.598003248058887i</v>
      </c>
      <c r="DU101" s="223" t="str">
        <f t="shared" ref="DU101:DU164" ca="1" si="149">IMPRODUCT(O101,IMEXP(COMPLEX(0,-2*PI()*110*B101/Nt_load2)))</f>
        <v>1.20234633302849+0.568667463944567i</v>
      </c>
      <c r="DV101" s="223" t="str">
        <f t="shared" ref="DV101:DV164" ca="1" si="150">IMPRODUCT(O101,IMEXP(COMPLEX(0,-2*PI()*111*B101/Nt_load2)))</f>
        <v>1.2159400069785+0.538989135813812i</v>
      </c>
      <c r="DW101" s="223" t="str">
        <f t="shared" ref="DW101:DW164" ca="1" si="151">IMPRODUCT(O101,IMEXP(COMPLEX(0,-2*PI()*112*B101/Nt_load2)))</f>
        <v>1.22880124413523+0.508986140781746i</v>
      </c>
      <c r="DX101" s="223" t="str">
        <f t="shared" ref="DX101:DX164" ca="1" si="152">IMPRODUCT(O101,IMEXP(COMPLEX(0,-2*PI()*113*B101/Nt_load2)))</f>
        <v>1.24092229737034+0.47867655153069i</v>
      </c>
      <c r="DY101" s="223" t="str">
        <f t="shared" ref="DY101:DY164" ca="1" si="153">IMPRODUCT(O101,IMEXP(COMPLEX(0,-2*PI()*114*B101/Nt_load2)))</f>
        <v>1.25229586541458+0.44807862542386i</v>
      </c>
      <c r="DZ101" s="223" t="str">
        <f t="shared" ref="DZ101:DZ164" ca="1" si="154">IMPRODUCT(O101,IMEXP(COMPLEX(0,-2*PI()*115*B101/Nt_load2)))</f>
        <v>1.26291509725586+0.417210793507815i</v>
      </c>
      <c r="EA101" s="223" t="str">
        <f t="shared" ref="EA101:EA164" ca="1" si="155">IMPRODUCT(O101,IMEXP(COMPLEX(0,-2*PI()*116*B101/Nt_load2)))</f>
        <v>1.27277359626598+0.386091649410276i</v>
      </c>
      <c r="EB101" s="223" t="str">
        <f t="shared" ref="EB101:EB164" ca="1" si="156">IMPRODUCT(O101,IMEXP(COMPLEX(0,-2*PI()*117*B101/Nt_load2)))</f>
        <v>1.28186542405379+0.354739938140031i</v>
      </c>
      <c r="EC101" s="223" t="str">
        <f t="shared" ref="EC101:EC164" ca="1" si="157">IMPRODUCT(O101,IMEXP(COMPLEX(0,-2*PI()*118*B101/Nt_load2)))</f>
        <v>1.29018510404218+0.323174544795629i</v>
      </c>
      <c r="ED101" s="223" t="str">
        <f t="shared" ref="ED101:ED164" ca="1" si="158">IMPRODUCT(O101,IMEXP(COMPLEX(0,-2*PI()*119*B101/Nt_load2)))</f>
        <v>1.29772762476702+0.291414483189718i</v>
      </c>
      <c r="EE101" s="223" t="str">
        <f t="shared" ref="EE101:EE164" ca="1" si="159">IMPRODUCT(O101,IMEXP(COMPLEX(0,-2*PI()*120*B101/Nt_load2)))</f>
        <v>1.30448844289587+0.259478884395823i</v>
      </c>
      <c r="EF101" s="223" t="str">
        <f t="shared" ref="EF101:EF164" ca="1" si="160">IMPRODUCT(O101,IMEXP(COMPLEX(0,-2*PI()*121*B101/Nt_load2)))</f>
        <v>1.31046348596468+0.227386985224509i</v>
      </c>
      <c r="EG101" s="223" t="str">
        <f t="shared" ref="EG101:EG164" ca="1" si="161">IMPRODUCT(O101,IMEXP(COMPLEX(0,-2*PI()*122*B101/Nt_load2)))</f>
        <v>1.31564915483093+0.195158116635842i</v>
      </c>
      <c r="EH101" s="223" t="str">
        <f t="shared" ref="EH101:EH164" ca="1" si="162">IMPRODUCT(O101,IMEXP(COMPLEX(0,-2*PI()*123*B101/Nt_load2)))</f>
        <v>1.3200423258416+0.162811692095144i</v>
      </c>
      <c r="EI101" s="223" t="str">
        <f t="shared" ref="EI101:EI164" ca="1" si="163">IMPRODUCT(O101,IMEXP(COMPLEX(0,-2*PI()*124*B101/Nt_load2)))</f>
        <v>1.32364035271475+0.13036719587905i</v>
      </c>
      <c r="EJ101" s="223" t="str">
        <f t="shared" ref="EJ101:EJ164" ca="1" si="164">IMPRODUCT(O101,IMEXP(COMPLEX(0,-2*PI()*125*B101/Nt_load2)))</f>
        <v>1.32644106813352+0.0978441713389031i</v>
      </c>
      <c r="EK101" s="223" t="str">
        <f t="shared" ref="EK101:EK164" ca="1" si="165">IMPRODUCT(O101,IMEXP(COMPLEX(0,-2*PI()*126*B101/Nt_load2)))</f>
        <v>1.32844278505168+0.0652622091285698i</v>
      </c>
      <c r="EL101" s="223" t="str">
        <f t="shared" ref="EL101:EL164" ca="1" si="166">IMPRODUCT(O101,IMEXP(COMPLEX(0,-2*PI()*127*B101/Nt_load2)))</f>
        <v>1.32964429770979+0.0326409354037693i</v>
      </c>
      <c r="EM101" s="223" t="str">
        <f t="shared" ref="EM101:EM164" ca="1" si="167">IMPRODUCT(O101,IMEXP(COMPLEX(0,-2*PI()*128*B101/Nt_load2)))</f>
        <v>1.33004488236157+4.29756030936991E-15i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7.49846066701773-3.63352998043288i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-0.248899402477452+0.0688670629172342i</v>
      </c>
      <c r="H102" s="229" t="str">
        <f t="shared" si="38"/>
        <v>1.12390054472517-0.524348659497629i</v>
      </c>
      <c r="I102" s="229" t="str">
        <f t="shared" ref="I102:I165" si="174">IMDIV(IMPRODUCT(-1,H102),IMSUM(1,IMPRODUCT(F102,G102,-1)))</f>
        <v>-0.415813488221207-0.0253928319052589i</v>
      </c>
      <c r="J102" s="255" t="str">
        <f ca="1">IMPRODUCT(1/N_FFT2,Q100)</f>
        <v>0.00491106175816152+3.00227997104921E-06i</v>
      </c>
      <c r="K102" s="254" t="str">
        <f t="shared" ref="K102:K165" ca="1" si="175">IMPRODUCT(I102,J102)</f>
        <v>-0.00204200948414028-0.000125954154208719i</v>
      </c>
      <c r="M102" s="258"/>
      <c r="N102" s="246">
        <f t="shared" ref="N102:N164" ca="1" si="176">Ioutput2+O102</f>
        <v>1.3369580389471256</v>
      </c>
      <c r="O102" s="223">
        <f t="shared" ca="1" si="39"/>
        <v>-1.3300419610528742</v>
      </c>
      <c r="P102" s="223" t="str">
        <f t="shared" ca="1" si="40"/>
        <v>-1.32843986726183+0.0652620657867428i</v>
      </c>
      <c r="Q102" s="223" t="str">
        <f t="shared" ca="1" si="41"/>
        <v>-1.32363744547296+0.130366909540724i</v>
      </c>
      <c r="R102" s="223" t="str">
        <f t="shared" ca="1" si="42"/>
        <v>-1.315646265141+0.195157687990828i</v>
      </c>
      <c r="S102" s="223" t="str">
        <f t="shared" ca="1" si="43"/>
        <v>-1.30448557771931+0.259478314476768i</v>
      </c>
      <c r="T102" s="223" t="str">
        <f t="shared" ca="1" si="44"/>
        <v>-1.29018227028145+0.323173834975517i</v>
      </c>
      <c r="U102" s="223" t="str">
        <f t="shared" ca="1" si="45"/>
        <v>-1.27277080074786+0.386090801399125i</v>
      </c>
      <c r="V102" s="223" t="str">
        <f t="shared" ca="1" si="46"/>
        <v>-1.25229311487372+0.448077641264604i</v>
      </c>
      <c r="W102" s="223" t="str">
        <f t="shared" ca="1" si="47"/>
        <v>-1.22879854519792+0.508985022845309i</v>
      </c>
      <c r="X102" s="223" t="str">
        <f t="shared" ca="1" si="48"/>
        <v>-1.20234369219671+0.568666214924157i</v>
      </c>
      <c r="Y102" s="223" t="str">
        <f t="shared" ca="1" si="49"/>
        <v>-1.17299228792812+0.626977440281975i</v>
      </c>
      <c r="Z102" s="223" t="str">
        <f t="shared" ca="1" si="50"/>
        <v>-1.14081504249592+0.683778222069417i</v>
      </c>
      <c r="AA102" s="223" t="str">
        <f t="shared" ca="1" si="51"/>
        <v>-1.10588947370275+0.738931722227994i</v>
      </c>
      <c r="AB102" s="223" t="str">
        <f t="shared" ca="1" si="52"/>
        <v>-1.06829972030296+0.79230507114495i</v>
      </c>
      <c r="AC102" s="223" t="str">
        <f t="shared" ca="1" si="53"/>
        <v>-1.02813633930495+0.843769687747788i</v>
      </c>
      <c r="AD102" s="223" t="str">
        <f t="shared" ca="1" si="54"/>
        <v>-0.985496087811444+0.893201589267348i</v>
      </c>
      <c r="AE102" s="223" t="str">
        <f t="shared" ca="1" si="55"/>
        <v>-0.940481689923142+0.940481689923141i</v>
      </c>
      <c r="AF102" s="223" t="str">
        <f t="shared" ca="1" si="56"/>
        <v>-0.893201589267346+0.985496087811444i</v>
      </c>
      <c r="AG102" s="223" t="str">
        <f t="shared" ca="1" si="57"/>
        <v>-0.843769687747789+1.02813633930495i</v>
      </c>
      <c r="AH102" s="223" t="str">
        <f t="shared" ca="1" si="58"/>
        <v>-0.792305071144949+1.06829972030296i</v>
      </c>
      <c r="AI102" s="223" t="str">
        <f t="shared" ca="1" si="59"/>
        <v>-0.738931722227995+1.10588947370275i</v>
      </c>
      <c r="AJ102" s="223" t="str">
        <f t="shared" ca="1" si="60"/>
        <v>-0.683778222069417+1.14081504249592i</v>
      </c>
      <c r="AK102" s="223" t="str">
        <f t="shared" ca="1" si="61"/>
        <v>-0.626977440281977+1.17299228792812i</v>
      </c>
      <c r="AL102" s="223" t="str">
        <f t="shared" ca="1" si="62"/>
        <v>-0.56866621492416+1.20234369219671i</v>
      </c>
      <c r="AM102" s="223" t="str">
        <f t="shared" ca="1" si="63"/>
        <v>-0.508985022845312+1.22879854519792i</v>
      </c>
      <c r="AN102" s="223" t="str">
        <f t="shared" ca="1" si="64"/>
        <v>-0.448077641264608+1.25229311487372i</v>
      </c>
      <c r="AO102" s="223" t="str">
        <f t="shared" ca="1" si="65"/>
        <v>-0.386090801399131+1.27277080074786i</v>
      </c>
      <c r="AP102" s="223" t="str">
        <f t="shared" ca="1" si="66"/>
        <v>-0.323173834975523+1.29018227028145i</v>
      </c>
      <c r="AQ102" s="223" t="str">
        <f t="shared" ca="1" si="67"/>
        <v>-0.259478314476774+1.30448557771931i</v>
      </c>
      <c r="AR102" s="223" t="str">
        <f t="shared" ca="1" si="68"/>
        <v>-0.259478314476774+1.30448557771931i</v>
      </c>
      <c r="AS102" s="223" t="str">
        <f t="shared" ca="1" si="69"/>
        <v>-0.130366909540718+1.32363744547296i</v>
      </c>
      <c r="AT102" s="223" t="str">
        <f t="shared" ca="1" si="70"/>
        <v>-0.0652620657867376+1.32843986726183i</v>
      </c>
      <c r="AU102" s="223" t="str">
        <f t="shared" ca="1" si="71"/>
        <v>4.64378332573381E-15+1.33004196105287i</v>
      </c>
      <c r="AV102" s="223" t="str">
        <f t="shared" ca="1" si="72"/>
        <v>0.0652620657867467+1.32843986726183i</v>
      </c>
      <c r="AW102" s="223" t="str">
        <f t="shared" ca="1" si="73"/>
        <v>0.130366909540727+1.32363744547296i</v>
      </c>
      <c r="AX102" s="223" t="str">
        <f t="shared" ca="1" si="74"/>
        <v>0.195157687990831+1.315646265141i</v>
      </c>
      <c r="AY102" s="223" t="str">
        <f t="shared" ca="1" si="75"/>
        <v>0.259478314476769+1.30448557771931i</v>
      </c>
      <c r="AZ102" s="223" t="str">
        <f t="shared" ca="1" si="76"/>
        <v>0.323173834975519+1.29018227028145i</v>
      </c>
      <c r="BA102" s="223" t="str">
        <f t="shared" ca="1" si="77"/>
        <v>0.386090801399127+1.27277080074786i</v>
      </c>
      <c r="BB102" s="223" t="str">
        <f t="shared" ca="1" si="78"/>
        <v>0.448077641264604+1.25229311487372i</v>
      </c>
      <c r="BC102" s="223" t="str">
        <f t="shared" ca="1" si="79"/>
        <v>0.508985022845308+1.22879854519792i</v>
      </c>
      <c r="BD102" s="223" t="str">
        <f t="shared" ca="1" si="80"/>
        <v>0.568666214924156+1.20234369219671i</v>
      </c>
      <c r="BE102" s="223" t="str">
        <f t="shared" ca="1" si="81"/>
        <v>0.626977440281973+1.17299228792812i</v>
      </c>
      <c r="BF102" s="223" t="str">
        <f t="shared" ca="1" si="82"/>
        <v>0.683778222069414+1.14081504249592i</v>
      </c>
      <c r="BG102" s="223" t="str">
        <f t="shared" ca="1" si="83"/>
        <v>0.738931722227991+1.10588947370275i</v>
      </c>
      <c r="BH102" s="223" t="str">
        <f t="shared" ca="1" si="84"/>
        <v>0.792305071144945+1.06829972030296i</v>
      </c>
      <c r="BI102" s="223" t="str">
        <f t="shared" ca="1" si="85"/>
        <v>0.843769687747785+1.02813633930495i</v>
      </c>
      <c r="BJ102" s="223" t="str">
        <f t="shared" ca="1" si="86"/>
        <v>0.893201589267342+0.985496087811448i</v>
      </c>
      <c r="BK102" s="223" t="str">
        <f t="shared" ca="1" si="87"/>
        <v>0.940481689923137+0.940481689923146i</v>
      </c>
      <c r="BL102" s="223" t="str">
        <f t="shared" ca="1" si="88"/>
        <v>0.985496087811448+0.893201589267342i</v>
      </c>
      <c r="BM102" s="223" t="str">
        <f t="shared" ca="1" si="89"/>
        <v>1.02813633930495+0.843769687747784i</v>
      </c>
      <c r="BN102" s="223" t="str">
        <f t="shared" ca="1" si="90"/>
        <v>1.06829972030296+0.792305071144946i</v>
      </c>
      <c r="BO102" s="223" t="str">
        <f t="shared" ca="1" si="91"/>
        <v>1.10588947370275+0.738931722227991i</v>
      </c>
      <c r="BP102" s="223" t="str">
        <f t="shared" ca="1" si="92"/>
        <v>1.14081504249592+0.683778222069413i</v>
      </c>
      <c r="BQ102" s="223" t="str">
        <f t="shared" ca="1" si="93"/>
        <v>1.17299228792812+0.626977440281973i</v>
      </c>
      <c r="BR102" s="223" t="str">
        <f t="shared" ca="1" si="94"/>
        <v>1.20234369219671+0.568666214924156i</v>
      </c>
      <c r="BS102" s="223" t="str">
        <f t="shared" ca="1" si="95"/>
        <v>1.22879854519792+0.508985022845308i</v>
      </c>
      <c r="BT102" s="223" t="str">
        <f t="shared" ca="1" si="96"/>
        <v>1.25229311487372+0.448077641264602i</v>
      </c>
      <c r="BU102" s="223" t="str">
        <f t="shared" ca="1" si="97"/>
        <v>1.27277080074786+0.386090801399125i</v>
      </c>
      <c r="BV102" s="223" t="str">
        <f t="shared" ca="1" si="98"/>
        <v>1.29018227028145+0.323173834975517i</v>
      </c>
      <c r="BW102" s="223" t="str">
        <f t="shared" ca="1" si="99"/>
        <v>1.30448557771931+0.259478314476769i</v>
      </c>
      <c r="BX102" s="223" t="str">
        <f t="shared" ca="1" si="100"/>
        <v>1.315646265141+0.195157687990831i</v>
      </c>
      <c r="BY102" s="223" t="str">
        <f t="shared" ca="1" si="101"/>
        <v>1.32363744547296+0.130366909540726i</v>
      </c>
      <c r="BZ102" s="223" t="str">
        <f t="shared" ca="1" si="102"/>
        <v>1.32843986726183+0.0652620657867463i</v>
      </c>
      <c r="CA102" s="223" t="str">
        <f t="shared" ca="1" si="103"/>
        <v>1.33004196105287+4.29755087021455E-15i</v>
      </c>
      <c r="CB102" s="223" t="str">
        <f t="shared" ca="1" si="104"/>
        <v>1.32843986726183-0.0652620657867378i</v>
      </c>
      <c r="CC102" s="223" t="str">
        <f t="shared" ca="1" si="105"/>
        <v>1.32363744547296-0.130366909540718i</v>
      </c>
      <c r="CD102" s="223" t="str">
        <f t="shared" ca="1" si="106"/>
        <v>1.315646265141-0.195157687990822i</v>
      </c>
      <c r="CE102" s="223" t="str">
        <f t="shared" ca="1" si="107"/>
        <v>1.30448557771931-0.259478314476774i</v>
      </c>
      <c r="CF102" s="223" t="str">
        <f t="shared" ca="1" si="108"/>
        <v>1.29018227028145-0.323173834975523i</v>
      </c>
      <c r="CG102" s="223" t="str">
        <f t="shared" ca="1" si="109"/>
        <v>1.27277080074786-0.386090801399131i</v>
      </c>
      <c r="CH102" s="223" t="str">
        <f t="shared" ca="1" si="110"/>
        <v>1.25229311487372-0.448077641264608i</v>
      </c>
      <c r="CI102" s="223" t="str">
        <f t="shared" ca="1" si="111"/>
        <v>1.22879854519792-0.508985022845312i</v>
      </c>
      <c r="CJ102" s="223" t="str">
        <f t="shared" ca="1" si="112"/>
        <v>1.20234369219671-0.56866621492416i</v>
      </c>
      <c r="CK102" s="223" t="str">
        <f t="shared" ca="1" si="113"/>
        <v>1.17299228792812-0.626977440281977i</v>
      </c>
      <c r="CL102" s="223" t="str">
        <f t="shared" ca="1" si="114"/>
        <v>1.14081504249592-0.683778222069418i</v>
      </c>
      <c r="CM102" s="223" t="str">
        <f t="shared" ca="1" si="115"/>
        <v>1.10588947370275-0.738931722227995i</v>
      </c>
      <c r="CN102" s="223" t="str">
        <f t="shared" ca="1" si="116"/>
        <v>1.06829972030296-0.792305071144949i</v>
      </c>
      <c r="CO102" s="223" t="str">
        <f t="shared" ca="1" si="117"/>
        <v>1.02813633930495-0.843769687747788i</v>
      </c>
      <c r="CP102" s="223" t="str">
        <f t="shared" ca="1" si="118"/>
        <v>0.985496087811445-0.893201589267346i</v>
      </c>
      <c r="CQ102" s="223" t="str">
        <f t="shared" ca="1" si="119"/>
        <v>0.940481689923143-0.940481689923139i</v>
      </c>
      <c r="CR102" s="223" t="str">
        <f t="shared" ca="1" si="120"/>
        <v>0.893201589267349-0.985496087811442i</v>
      </c>
      <c r="CS102" s="223" t="str">
        <f t="shared" ca="1" si="121"/>
        <v>0.84376968774779-1.02813633930494i</v>
      </c>
      <c r="CT102" s="223" t="str">
        <f t="shared" ca="1" si="122"/>
        <v>0.792305071144953-1.06829972030295i</v>
      </c>
      <c r="CU102" s="223" t="str">
        <f t="shared" ca="1" si="123"/>
        <v>0.738931722227998-1.10588947370275i</v>
      </c>
      <c r="CV102" s="223" t="str">
        <f t="shared" ca="1" si="124"/>
        <v>0.683778222069422-1.14081504249592i</v>
      </c>
      <c r="CW102" s="223" t="str">
        <f t="shared" ca="1" si="125"/>
        <v>0.626977440281981-1.17299228792811i</v>
      </c>
      <c r="CX102" s="223" t="str">
        <f t="shared" ca="1" si="126"/>
        <v>0.568666214924164-1.2023436921967i</v>
      </c>
      <c r="CY102" s="223" t="str">
        <f t="shared" ca="1" si="127"/>
        <v>0.508985022845303-1.22879854519793i</v>
      </c>
      <c r="CZ102" s="223" t="str">
        <f t="shared" ca="1" si="128"/>
        <v>0.4480776412646-1.25229311487372i</v>
      </c>
      <c r="DA102" s="223" t="str">
        <f t="shared" ca="1" si="129"/>
        <v>0.386090801399121-1.27277080074786i</v>
      </c>
      <c r="DB102" s="223" t="str">
        <f t="shared" ca="1" si="130"/>
        <v>0.323173834975515-1.29018227028145i</v>
      </c>
      <c r="DC102" s="223" t="str">
        <f t="shared" ca="1" si="131"/>
        <v>0.259478314476765-1.30448557771931i</v>
      </c>
      <c r="DD102" s="223" t="str">
        <f t="shared" ca="1" si="132"/>
        <v>0.195157687990826-1.315646265141i</v>
      </c>
      <c r="DE102" s="223" t="str">
        <f t="shared" ca="1" si="133"/>
        <v>0.130366909540722-1.32363744547296i</v>
      </c>
      <c r="DF102" s="223" t="str">
        <f t="shared" ca="1" si="134"/>
        <v>0.0652620657867416-1.32843986726183i</v>
      </c>
      <c r="DG102" s="223" t="str">
        <f t="shared" ca="1" si="135"/>
        <v>2.44424828032134E-16-1.33004196105287i</v>
      </c>
      <c r="DH102" s="223" t="str">
        <f t="shared" ca="1" si="136"/>
        <v>-0.0652620657867424-1.32843986726183i</v>
      </c>
      <c r="DI102" s="223" t="str">
        <f t="shared" ca="1" si="137"/>
        <v>-0.130366909540723-1.32363744547296i</v>
      </c>
      <c r="DJ102" s="223" t="str">
        <f t="shared" ca="1" si="138"/>
        <v>-0.195157687990826-1.315646265141i</v>
      </c>
      <c r="DK102" s="223" t="str">
        <f t="shared" ca="1" si="139"/>
        <v>-0.259478314476766-1.30448557771931i</v>
      </c>
      <c r="DL102" s="223" t="str">
        <f t="shared" ca="1" si="140"/>
        <v>-0.323173834975513-1.29018227028145i</v>
      </c>
      <c r="DM102" s="223" t="str">
        <f t="shared" ca="1" si="141"/>
        <v>-0.386090801399121-1.27277080074786i</v>
      </c>
      <c r="DN102" s="223" t="str">
        <f t="shared" ca="1" si="142"/>
        <v>-0.4480776412646-1.25229311487372i</v>
      </c>
      <c r="DO102" s="223" t="str">
        <f t="shared" ca="1" si="143"/>
        <v>-0.508985022845304-1.22879854519793i</v>
      </c>
      <c r="DP102" s="223" t="str">
        <f t="shared" ca="1" si="144"/>
        <v>-0.568666214924152-1.20234369219671i</v>
      </c>
      <c r="DQ102" s="223" t="str">
        <f t="shared" ca="1" si="145"/>
        <v>-0.626977440281969-1.17299228792812i</v>
      </c>
      <c r="DR102" s="223" t="str">
        <f t="shared" ca="1" si="146"/>
        <v>-0.683778222069421-1.14081504249592i</v>
      </c>
      <c r="DS102" s="223" t="str">
        <f t="shared" ca="1" si="147"/>
        <v>-0.738931722227999-1.10588947370275i</v>
      </c>
      <c r="DT102" s="223" t="str">
        <f t="shared" ca="1" si="148"/>
        <v>-0.792305071144953-1.06829972030295i</v>
      </c>
      <c r="DU102" s="223" t="str">
        <f t="shared" ca="1" si="149"/>
        <v>-0.843769687747792-1.02813633930494i</v>
      </c>
      <c r="DV102" s="223" t="str">
        <f t="shared" ca="1" si="150"/>
        <v>-0.893201589267349-0.985496087811441i</v>
      </c>
      <c r="DW102" s="223" t="str">
        <f t="shared" ca="1" si="151"/>
        <v>-0.940481689923143-0.940481689923139i</v>
      </c>
      <c r="DX102" s="223" t="str">
        <f t="shared" ca="1" si="152"/>
        <v>-0.985496087811445-0.893201589267345i</v>
      </c>
      <c r="DY102" s="223" t="str">
        <f t="shared" ca="1" si="153"/>
        <v>-1.02813633930495-0.843769687747788i</v>
      </c>
      <c r="DZ102" s="223" t="str">
        <f t="shared" ca="1" si="154"/>
        <v>-1.06829972030296-0.792305071144949i</v>
      </c>
      <c r="EA102" s="223" t="str">
        <f t="shared" ca="1" si="155"/>
        <v>-1.10588947370275-0.738931722227994i</v>
      </c>
      <c r="EB102" s="223" t="str">
        <f t="shared" ca="1" si="156"/>
        <v>-1.14081504249592-0.683778222069418i</v>
      </c>
      <c r="EC102" s="223" t="str">
        <f t="shared" ca="1" si="157"/>
        <v>-1.17299228792812-0.626977440281977i</v>
      </c>
      <c r="ED102" s="223" t="str">
        <f t="shared" ca="1" si="158"/>
        <v>-1.20234369219671-0.568666214924158i</v>
      </c>
      <c r="EE102" s="223" t="str">
        <f t="shared" ca="1" si="159"/>
        <v>-1.22879854519792-0.508985022845312i</v>
      </c>
      <c r="EF102" s="223" t="str">
        <f t="shared" ca="1" si="160"/>
        <v>-1.25229311487372-0.448077641264606i</v>
      </c>
      <c r="EG102" s="223" t="str">
        <f t="shared" ca="1" si="161"/>
        <v>-1.27277080074786-0.386090801399131i</v>
      </c>
      <c r="EH102" s="223" t="str">
        <f t="shared" ca="1" si="162"/>
        <v>-1.29018227028145-0.323173834975523i</v>
      </c>
      <c r="EI102" s="223" t="str">
        <f t="shared" ca="1" si="163"/>
        <v>-1.30448557771931-0.259478314476773i</v>
      </c>
      <c r="EJ102" s="223" t="str">
        <f t="shared" ca="1" si="164"/>
        <v>-1.31564626514099-0.195157687990835i</v>
      </c>
      <c r="EK102" s="223" t="str">
        <f t="shared" ca="1" si="165"/>
        <v>-1.32363744547296-0.130366909540718i</v>
      </c>
      <c r="EL102" s="223" t="str">
        <f t="shared" ca="1" si="166"/>
        <v>-1.32843986726183-0.0652620657867371i</v>
      </c>
      <c r="EM102" s="223" t="str">
        <f t="shared" ca="1" si="167"/>
        <v>-1.33004196105287+4.39935849770168E-15i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6.93736695896898-2.61196443627081i</v>
      </c>
      <c r="G103" s="229" t="str">
        <f t="shared" si="173"/>
        <v>-0.248872898474153+0.0481209475019483i</v>
      </c>
      <c r="H103" s="229" t="str">
        <f t="shared" si="38"/>
        <v>1.0409832269454-0.365939847126424i</v>
      </c>
      <c r="I103" s="229" t="str">
        <f t="shared" si="174"/>
        <v>-0.396705301413594-0.00937026841231615i</v>
      </c>
      <c r="J103" s="255" t="str">
        <f ca="1">IMPRODUCT(1/N_FFT2,R100)</f>
        <v>0.28482148758788+0.000142183211487443i</v>
      </c>
      <c r="K103" s="254" t="str">
        <f t="shared" ca="1" si="175"/>
        <v>-0.112988861787763-0.00272525862206269i</v>
      </c>
      <c r="M103" s="258"/>
      <c r="N103" s="246">
        <f t="shared" ca="1" si="176"/>
        <v>1.3369629676463111</v>
      </c>
      <c r="O103" s="223">
        <f t="shared" ca="1" si="39"/>
        <v>-1.3300370323536888</v>
      </c>
      <c r="P103" s="223" t="str">
        <f t="shared" ca="1" si="40"/>
        <v>-1.32643323939558+0.097843593856496i</v>
      </c>
      <c r="Q103" s="223" t="str">
        <f t="shared" ca="1" si="41"/>
        <v>-1.31564138978754+0.195156964800458i</v>
      </c>
      <c r="R103" s="223" t="str">
        <f t="shared" ca="1" si="42"/>
        <v>-1.29771996549762+0.291412763243255i</v>
      </c>
      <c r="S103" s="223" t="str">
        <f t="shared" ca="1" si="43"/>
        <v>-1.27276608427681+0.386089370673273i</v>
      </c>
      <c r="T103" s="223" t="str">
        <f t="shared" ca="1" si="44"/>
        <v>-1.24091497336952+0.478673726351818i</v>
      </c>
      <c r="U103" s="223" t="str">
        <f t="shared" ca="1" si="45"/>
        <v>-1.20233923670541+0.568664107633716i</v>
      </c>
      <c r="V103" s="223" t="str">
        <f t="shared" ca="1" si="46"/>
        <v>-1.15724791954378+0.6555728488458i</v>
      </c>
      <c r="W103" s="223" t="str">
        <f t="shared" ca="1" si="47"/>
        <v>-1.10588537563915+0.738928983989439i</v>
      </c>
      <c r="X103" s="223" t="str">
        <f t="shared" ca="1" si="48"/>
        <v>-1.04852994306712+0.818280798946097i</v>
      </c>
      <c r="Y103" s="223" t="str">
        <f t="shared" ca="1" si="49"/>
        <v>-0.985492435886236+0.893198279355274i</v>
      </c>
      <c r="Z103" s="223" t="str">
        <f t="shared" ca="1" si="50"/>
        <v>-0.917114459809635+0.963275440899585i</v>
      </c>
      <c r="AA103" s="223" t="str">
        <f t="shared" ca="1" si="51"/>
        <v>-0.843766561014126+1.02813252936895i</v>
      </c>
      <c r="AB103" s="223" t="str">
        <f t="shared" ca="1" si="52"/>
        <v>-0.765846218118335+1.08741807858158i</v>
      </c>
      <c r="AC103" s="223" t="str">
        <f t="shared" ca="1" si="53"/>
        <v>-0.683775688211641+1.14081081500962i</v>
      </c>
      <c r="AD103" s="223" t="str">
        <f t="shared" ca="1" si="54"/>
        <v>-0.597999718606411+1.18802139878828i</v>
      </c>
      <c r="AE103" s="223" t="str">
        <f t="shared" ca="1" si="55"/>
        <v>-0.508983136713791+1.22879399167362i</v>
      </c>
      <c r="AF103" s="223" t="str">
        <f t="shared" ca="1" si="56"/>
        <v>-0.417208331103687+1.26290764345216i</v>
      </c>
      <c r="AG103" s="223" t="str">
        <f t="shared" ca="1" si="57"/>
        <v>-0.323172637399308+1.2901774892892i</v>
      </c>
      <c r="AH103" s="223" t="str">
        <f t="shared" ca="1" si="58"/>
        <v>-0.227385643172339+1.31045575152742i</v>
      </c>
      <c r="AI103" s="223" t="str">
        <f t="shared" ca="1" si="59"/>
        <v>-0.130366426443718+1.32363254050681i</v>
      </c>
      <c r="AJ103" s="223" t="str">
        <f t="shared" ca="1" si="60"/>
        <v>-0.0326407427549232+1.32963645006619i</v>
      </c>
      <c r="AK103" s="223" t="str">
        <f t="shared" ca="1" si="61"/>
        <v>0.0652618239469402+1.32843494449948i</v>
      </c>
      <c r="AL103" s="223" t="str">
        <f t="shared" ca="1" si="62"/>
        <v>0.162810731170379+1.32003453486944i</v>
      </c>
      <c r="AM103" s="223" t="str">
        <f t="shared" ca="1" si="63"/>
        <v>0.259477352935258+1.30448074372369i</v>
      </c>
      <c r="AN103" s="223" t="str">
        <f t="shared" ca="1" si="64"/>
        <v>0.354737844442784+1.28185785840408i</v>
      </c>
      <c r="AO103" s="223" t="str">
        <f t="shared" ca="1" si="65"/>
        <v>0.448075980835858+1.25228847428625i</v>
      </c>
      <c r="AP103" s="223" t="str">
        <f t="shared" ca="1" si="66"/>
        <v>0.538985954666305+1.21593283042472i</v>
      </c>
      <c r="AQ103" s="223" t="str">
        <f t="shared" ca="1" si="67"/>
        <v>0.626975116909261+1.1729879412035i</v>
      </c>
      <c r="AR103" s="223" t="str">
        <f t="shared" ca="1" si="68"/>
        <v>0.626975116909261+1.1729879412035i</v>
      </c>
      <c r="AS103" s="223" t="str">
        <f t="shared" ca="1" si="69"/>
        <v>0.792302135122268+1.06829576153465i</v>
      </c>
      <c r="AT103" s="223" t="str">
        <f t="shared" ca="1" si="70"/>
        <v>0.868744069656259+1.00711580707945i</v>
      </c>
      <c r="AU103" s="223" t="str">
        <f t="shared" ca="1" si="71"/>
        <v>0.94047820480652+0.940478204806529i</v>
      </c>
      <c r="AV103" s="223" t="str">
        <f t="shared" ca="1" si="72"/>
        <v>1.00711580707945+0.868744069656259i</v>
      </c>
      <c r="AW103" s="223" t="str">
        <f t="shared" ca="1" si="73"/>
        <v>1.06829576153465+0.792302135122269i</v>
      </c>
      <c r="AX103" s="223" t="str">
        <f t="shared" ca="1" si="74"/>
        <v>1.12368652869816+0.711566646670919i</v>
      </c>
      <c r="AY103" s="223" t="str">
        <f t="shared" ca="1" si="75"/>
        <v>1.1729879412035+0.626975116909261i</v>
      </c>
      <c r="AZ103" s="223" t="str">
        <f t="shared" ca="1" si="76"/>
        <v>1.21593283042472+0.538985954666305i</v>
      </c>
      <c r="BA103" s="223" t="str">
        <f t="shared" ca="1" si="77"/>
        <v>1.25228847428625+0.448075980835856i</v>
      </c>
      <c r="BB103" s="223" t="str">
        <f t="shared" ca="1" si="78"/>
        <v>1.28185785840408+0.354737844442784i</v>
      </c>
      <c r="BC103" s="223" t="str">
        <f t="shared" ca="1" si="79"/>
        <v>1.30448074372369+0.259477352935258i</v>
      </c>
      <c r="BD103" s="223" t="str">
        <f t="shared" ca="1" si="80"/>
        <v>1.32003453486944+0.162810731170379i</v>
      </c>
      <c r="BE103" s="223" t="str">
        <f t="shared" ca="1" si="81"/>
        <v>1.32843494449948+0.0652618239469398i</v>
      </c>
      <c r="BF103" s="223" t="str">
        <f t="shared" ca="1" si="82"/>
        <v>1.32963645006619-0.0326407427549236i</v>
      </c>
      <c r="BG103" s="223" t="str">
        <f t="shared" ca="1" si="83"/>
        <v>1.32363254050681-0.130366426443718i</v>
      </c>
      <c r="BH103" s="223" t="str">
        <f t="shared" ca="1" si="84"/>
        <v>1.31045575152742-0.227385643172339i</v>
      </c>
      <c r="BI103" s="223" t="str">
        <f t="shared" ca="1" si="85"/>
        <v>1.2901774892892-0.323172637399308i</v>
      </c>
      <c r="BJ103" s="223" t="str">
        <f t="shared" ca="1" si="86"/>
        <v>1.26290764345216-0.417208331103687i</v>
      </c>
      <c r="BK103" s="223" t="str">
        <f t="shared" ca="1" si="87"/>
        <v>1.22879399167362-0.508983136713791i</v>
      </c>
      <c r="BL103" s="223" t="str">
        <f t="shared" ca="1" si="88"/>
        <v>1.18802139878828-0.597999718606411i</v>
      </c>
      <c r="BM103" s="223" t="str">
        <f t="shared" ca="1" si="89"/>
        <v>1.14081081500962-0.683775688211642i</v>
      </c>
      <c r="BN103" s="223" t="str">
        <f t="shared" ca="1" si="90"/>
        <v>1.08741807858158-0.765846218118337i</v>
      </c>
      <c r="BO103" s="223" t="str">
        <f t="shared" ca="1" si="91"/>
        <v>1.02813252936895-0.843766561014125i</v>
      </c>
      <c r="BP103" s="223" t="str">
        <f t="shared" ca="1" si="92"/>
        <v>0.963275440899586-0.917114459809633i</v>
      </c>
      <c r="BQ103" s="223" t="str">
        <f t="shared" ca="1" si="93"/>
        <v>0.893198279355275-0.985492435886234i</v>
      </c>
      <c r="BR103" s="223" t="str">
        <f t="shared" ca="1" si="94"/>
        <v>0.8182807989461-1.04852994306712i</v>
      </c>
      <c r="BS103" s="223" t="str">
        <f t="shared" ca="1" si="95"/>
        <v>0.738928983989443-1.10588537563915i</v>
      </c>
      <c r="BT103" s="223" t="str">
        <f t="shared" ca="1" si="96"/>
        <v>0.655572848845805-1.15724791954378i</v>
      </c>
      <c r="BU103" s="223" t="str">
        <f t="shared" ca="1" si="97"/>
        <v>0.568664107633723-1.20233923670541i</v>
      </c>
      <c r="BV103" s="223" t="str">
        <f t="shared" ca="1" si="98"/>
        <v>0.478673726351814-1.24091497336952i</v>
      </c>
      <c r="BW103" s="223" t="str">
        <f t="shared" ca="1" si="99"/>
        <v>0.386089370673269-1.27276608427681i</v>
      </c>
      <c r="BX103" s="223" t="str">
        <f t="shared" ca="1" si="100"/>
        <v>0.291412763243252-1.29771996549762i</v>
      </c>
      <c r="BY103" s="223" t="str">
        <f t="shared" ca="1" si="101"/>
        <v>0.195156964800456-1.31564138978754i</v>
      </c>
      <c r="BZ103" s="223" t="str">
        <f t="shared" ca="1" si="102"/>
        <v>0.0978435938564946-1.32643323939558i</v>
      </c>
      <c r="CA103" s="223" t="str">
        <f t="shared" ca="1" si="103"/>
        <v>2.44423922273905E-16-1.33003703235369i</v>
      </c>
      <c r="CB103" s="223" t="str">
        <f t="shared" ca="1" si="104"/>
        <v>-0.0978435938564953-1.32643323939558i</v>
      </c>
      <c r="CC103" s="223" t="str">
        <f t="shared" ca="1" si="105"/>
        <v>-0.195156964800456-1.31564138978754i</v>
      </c>
      <c r="CD103" s="223" t="str">
        <f t="shared" ca="1" si="106"/>
        <v>-0.291412763243254-1.29771996549762i</v>
      </c>
      <c r="CE103" s="223" t="str">
        <f t="shared" ca="1" si="107"/>
        <v>-0.386089370673269-1.27276608427681i</v>
      </c>
      <c r="CF103" s="223" t="str">
        <f t="shared" ca="1" si="108"/>
        <v>-0.478673726351812-1.24091497336952i</v>
      </c>
      <c r="CG103" s="223" t="str">
        <f t="shared" ca="1" si="109"/>
        <v>-0.568664107633711-1.20233923670542i</v>
      </c>
      <c r="CH103" s="223" t="str">
        <f t="shared" ca="1" si="110"/>
        <v>-0.655572848845805-1.15724791954378i</v>
      </c>
      <c r="CI103" s="223" t="str">
        <f t="shared" ca="1" si="111"/>
        <v>-0.738928983989444-1.10588537563915i</v>
      </c>
      <c r="CJ103" s="223" t="str">
        <f t="shared" ca="1" si="112"/>
        <v>-0.8182807989461-1.04852994306712i</v>
      </c>
      <c r="CK103" s="223" t="str">
        <f t="shared" ca="1" si="113"/>
        <v>-0.893198279355275-0.985492435886233i</v>
      </c>
      <c r="CL103" s="223" t="str">
        <f t="shared" ca="1" si="114"/>
        <v>-0.963275440899586-0.917114459809633i</v>
      </c>
      <c r="CM103" s="223" t="str">
        <f t="shared" ca="1" si="115"/>
        <v>-1.02813252936896-0.843766561014125i</v>
      </c>
      <c r="CN103" s="223" t="str">
        <f t="shared" ca="1" si="116"/>
        <v>-1.08741807858158-0.765846218118335i</v>
      </c>
      <c r="CO103" s="223" t="str">
        <f t="shared" ca="1" si="117"/>
        <v>-1.14081081500962-0.683775688211642i</v>
      </c>
      <c r="CP103" s="223" t="str">
        <f t="shared" ca="1" si="118"/>
        <v>-1.18802139878828-0.597999718606411i</v>
      </c>
      <c r="CQ103" s="223" t="str">
        <f t="shared" ca="1" si="119"/>
        <v>-1.22879399167362-0.508983136713791i</v>
      </c>
      <c r="CR103" s="223" t="str">
        <f t="shared" ca="1" si="120"/>
        <v>-1.26290764345216-0.417208331103685i</v>
      </c>
      <c r="CS103" s="223" t="str">
        <f t="shared" ca="1" si="121"/>
        <v>-1.2901774892892-0.323172637399308i</v>
      </c>
      <c r="CT103" s="223" t="str">
        <f t="shared" ca="1" si="122"/>
        <v>-1.31045575152743-0.227385643172326i</v>
      </c>
      <c r="CU103" s="223" t="str">
        <f t="shared" ca="1" si="123"/>
        <v>-1.32363254050681-0.130366426443718i</v>
      </c>
      <c r="CV103" s="223" t="str">
        <f t="shared" ca="1" si="124"/>
        <v>-1.32963645006619-0.0326407427549235i</v>
      </c>
      <c r="CW103" s="223" t="str">
        <f t="shared" ca="1" si="125"/>
        <v>-1.32843494449948+0.0652618239469406i</v>
      </c>
      <c r="CX103" s="223" t="str">
        <f t="shared" ca="1" si="126"/>
        <v>-1.32003453486944+0.162810731170379i</v>
      </c>
      <c r="CY103" s="223" t="str">
        <f t="shared" ca="1" si="127"/>
        <v>-1.30448074372369+0.259477352935259i</v>
      </c>
      <c r="CZ103" s="223" t="str">
        <f t="shared" ca="1" si="128"/>
        <v>-1.28185785840408+0.354737844442784i</v>
      </c>
      <c r="DA103" s="223" t="str">
        <f t="shared" ca="1" si="129"/>
        <v>-1.25228847428625+0.448075980835858i</v>
      </c>
      <c r="DB103" s="223" t="str">
        <f t="shared" ca="1" si="130"/>
        <v>-1.21593283042472+0.538985954666305i</v>
      </c>
      <c r="DC103" s="223" t="str">
        <f t="shared" ca="1" si="131"/>
        <v>-1.1729879412035+0.626975116909261i</v>
      </c>
      <c r="DD103" s="223" t="str">
        <f t="shared" ca="1" si="132"/>
        <v>-1.12368652869816+0.711566646670919i</v>
      </c>
      <c r="DE103" s="223" t="str">
        <f t="shared" ca="1" si="133"/>
        <v>-1.06829576153465+0.792302135122269i</v>
      </c>
      <c r="DF103" s="223" t="str">
        <f t="shared" ca="1" si="134"/>
        <v>-1.00711580707945+0.868744069656259i</v>
      </c>
      <c r="DG103" s="223" t="str">
        <f t="shared" ca="1" si="135"/>
        <v>-0.940478204806529+0.94047820480652i</v>
      </c>
      <c r="DH103" s="223" t="str">
        <f t="shared" ca="1" si="136"/>
        <v>-0.868744069656258+1.00711580707945i</v>
      </c>
      <c r="DI103" s="223" t="str">
        <f t="shared" ca="1" si="137"/>
        <v>-0.792302135122268+1.06829576153465i</v>
      </c>
      <c r="DJ103" s="223" t="str">
        <f t="shared" ca="1" si="138"/>
        <v>-0.711566646670919+1.12368652869816i</v>
      </c>
      <c r="DK103" s="223" t="str">
        <f t="shared" ca="1" si="139"/>
        <v>-0.626975116909261+1.1729879412035i</v>
      </c>
      <c r="DL103" s="223" t="str">
        <f t="shared" ca="1" si="140"/>
        <v>-0.538985954666305+1.21593283042472i</v>
      </c>
      <c r="DM103" s="223" t="str">
        <f t="shared" ca="1" si="141"/>
        <v>-0.448075980835856+1.25228847428625i</v>
      </c>
      <c r="DN103" s="223" t="str">
        <f t="shared" ca="1" si="142"/>
        <v>-0.354737844442784+1.28185785840408i</v>
      </c>
      <c r="DO103" s="223" t="str">
        <f t="shared" ca="1" si="143"/>
        <v>-0.259477352935259+1.30448074372369i</v>
      </c>
      <c r="DP103" s="223" t="str">
        <f t="shared" ca="1" si="144"/>
        <v>-0.162810731170379+1.32003453486944i</v>
      </c>
      <c r="DQ103" s="223" t="str">
        <f t="shared" ca="1" si="145"/>
        <v>-0.06526182394694+1.32843494449948i</v>
      </c>
      <c r="DR103" s="223" t="str">
        <f t="shared" ca="1" si="146"/>
        <v>0.0326407427549239+1.32963645006619i</v>
      </c>
      <c r="DS103" s="223" t="str">
        <f t="shared" ca="1" si="147"/>
        <v>0.130366426443718+1.32363254050681i</v>
      </c>
      <c r="DT103" s="223" t="str">
        <f t="shared" ca="1" si="148"/>
        <v>0.227385643172326+1.31045575152743i</v>
      </c>
      <c r="DU103" s="223" t="str">
        <f t="shared" ca="1" si="149"/>
        <v>0.323172637399308+1.2901774892892i</v>
      </c>
      <c r="DV103" s="223" t="str">
        <f t="shared" ca="1" si="150"/>
        <v>0.417208331103685+1.26290764345216i</v>
      </c>
      <c r="DW103" s="223" t="str">
        <f t="shared" ca="1" si="151"/>
        <v>0.508983136713791+1.22879399167362i</v>
      </c>
      <c r="DX103" s="223" t="str">
        <f t="shared" ca="1" si="152"/>
        <v>0.597999718606412+1.18802139878828i</v>
      </c>
      <c r="DY103" s="223" t="str">
        <f t="shared" ca="1" si="153"/>
        <v>0.683775688211642+1.14081081500962i</v>
      </c>
      <c r="DZ103" s="223" t="str">
        <f t="shared" ca="1" si="154"/>
        <v>0.765846218118337+1.08741807858158i</v>
      </c>
      <c r="EA103" s="223" t="str">
        <f t="shared" ca="1" si="155"/>
        <v>0.843766561014125+1.02813252936896i</v>
      </c>
      <c r="EB103" s="223" t="str">
        <f t="shared" ca="1" si="156"/>
        <v>0.917114459809632+0.963275440899586i</v>
      </c>
      <c r="EC103" s="223" t="str">
        <f t="shared" ca="1" si="157"/>
        <v>0.985492435886234+0.893198279355274i</v>
      </c>
      <c r="ED103" s="223" t="str">
        <f t="shared" ca="1" si="158"/>
        <v>1.04852994306712+0.8182807989461i</v>
      </c>
      <c r="EE103" s="223" t="str">
        <f t="shared" ca="1" si="159"/>
        <v>1.10588537563915+0.738928983989443i</v>
      </c>
      <c r="EF103" s="223" t="str">
        <f t="shared" ca="1" si="160"/>
        <v>1.15724791954378+0.655572848845805i</v>
      </c>
      <c r="EG103" s="223" t="str">
        <f t="shared" ca="1" si="161"/>
        <v>1.20233923670541+0.568664107633722i</v>
      </c>
      <c r="EH103" s="223" t="str">
        <f t="shared" ca="1" si="162"/>
        <v>1.24091497336952+0.478673726351814i</v>
      </c>
      <c r="EI103" s="223" t="str">
        <f t="shared" ca="1" si="163"/>
        <v>1.27276608427681+0.386089370673268i</v>
      </c>
      <c r="EJ103" s="223" t="str">
        <f t="shared" ca="1" si="164"/>
        <v>1.29771996549762+0.291412763243252i</v>
      </c>
      <c r="EK103" s="223" t="str">
        <f t="shared" ca="1" si="165"/>
        <v>1.31564138978754+0.195156964800456i</v>
      </c>
      <c r="EL103" s="223" t="str">
        <f t="shared" ca="1" si="166"/>
        <v>1.32643323939558+0.0978435938564948i</v>
      </c>
      <c r="EM103" s="223" t="str">
        <f t="shared" ca="1" si="167"/>
        <v>1.33003703235369+4.8884784454781E-16i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6.72680029856023-2.07301089209681i</v>
      </c>
      <c r="G104" s="229" t="str">
        <f t="shared" si="173"/>
        <v>-0.248835798159267+0.0384103654667776i</v>
      </c>
      <c r="H104" s="229" t="str">
        <f t="shared" si="38"/>
        <v>1.0100978080485-0.279050251483012i</v>
      </c>
      <c r="I104" s="229" t="str">
        <f t="shared" si="174"/>
        <v>-0.386995055053791-0.00792845927933209i</v>
      </c>
      <c r="J104" s="255" t="str">
        <f ca="1">IMPRODUCT(1/N_FFT2,S100)</f>
        <v>0.0054799224261482-2.95463510390404E-06i</v>
      </c>
      <c r="K104" s="254" t="str">
        <f t="shared" ca="1" si="175"/>
        <v>-0.00212072630670183-0.0000423039126349155i</v>
      </c>
      <c r="M104" s="258"/>
      <c r="N104" s="246">
        <f t="shared" ca="1" si="176"/>
        <v>1.3369699187944559</v>
      </c>
      <c r="O104" s="223">
        <f t="shared" ca="1" si="39"/>
        <v>-1.3300300812055439</v>
      </c>
      <c r="P104" s="223" t="str">
        <f t="shared" ca="1" si="40"/>
        <v>-1.32362562283034+0.130365745112061i</v>
      </c>
      <c r="Q104" s="223" t="str">
        <f t="shared" ca="1" si="41"/>
        <v>-1.30447392613991+0.259475996833526i</v>
      </c>
      <c r="R104" s="223" t="str">
        <f t="shared" ca="1" si="42"/>
        <v>-1.27275943244277+0.386087352861477i</v>
      </c>
      <c r="S104" s="223" t="str">
        <f t="shared" ca="1" si="43"/>
        <v>-1.22878756965013+0.508980476624557i</v>
      </c>
      <c r="T104" s="223" t="str">
        <f t="shared" ca="1" si="44"/>
        <v>-1.17298181083814+0.626971840160709i</v>
      </c>
      <c r="U104" s="223" t="str">
        <f t="shared" ca="1" si="45"/>
        <v>-1.1058795959707+0.738925122138444i</v>
      </c>
      <c r="V104" s="223" t="str">
        <f t="shared" ca="1" si="46"/>
        <v>-1.02812715605878+0.843762151252424i</v>
      </c>
      <c r="W104" s="223" t="str">
        <f t="shared" ca="1" si="47"/>
        <v>-0.940473289602535+0.940473289602534i</v>
      </c>
      <c r="X104" s="223" t="str">
        <f t="shared" ca="1" si="48"/>
        <v>-0.843762151252426+1.02812715605878i</v>
      </c>
      <c r="Y104" s="223" t="str">
        <f t="shared" ca="1" si="49"/>
        <v>-0.738925122138445+1.1058795959707i</v>
      </c>
      <c r="Z104" s="223" t="str">
        <f t="shared" ca="1" si="50"/>
        <v>-0.626971840160712+1.17298181083814i</v>
      </c>
      <c r="AA104" s="223" t="str">
        <f t="shared" ca="1" si="51"/>
        <v>-0.50898047662456+1.22878756965013i</v>
      </c>
      <c r="AB104" s="223" t="str">
        <f t="shared" ca="1" si="52"/>
        <v>-0.386087352861482+1.27275943244277i</v>
      </c>
      <c r="AC104" s="223" t="str">
        <f t="shared" ca="1" si="53"/>
        <v>-0.259475996833533+1.30447392613991i</v>
      </c>
      <c r="AD104" s="223" t="str">
        <f t="shared" ca="1" si="54"/>
        <v>-0.130365745112055+1.32362562283034i</v>
      </c>
      <c r="AE104" s="223" t="str">
        <f t="shared" ca="1" si="55"/>
        <v>4.64374184776653E-15+1.33003008120554i</v>
      </c>
      <c r="AF104" s="223" t="str">
        <f t="shared" ca="1" si="56"/>
        <v>0.130365745112064+1.32362562283034i</v>
      </c>
      <c r="AG104" s="223" t="str">
        <f t="shared" ca="1" si="57"/>
        <v>0.259475996833528+1.30447392613991i</v>
      </c>
      <c r="AH104" s="223" t="str">
        <f t="shared" ca="1" si="58"/>
        <v>0.386087352861478+1.27275943244277i</v>
      </c>
      <c r="AI104" s="223" t="str">
        <f t="shared" ca="1" si="59"/>
        <v>0.508980476624556+1.22878756965013i</v>
      </c>
      <c r="AJ104" s="223" t="str">
        <f t="shared" ca="1" si="60"/>
        <v>0.626971840160708+1.17298181083814i</v>
      </c>
      <c r="AK104" s="223" t="str">
        <f t="shared" ca="1" si="61"/>
        <v>0.738925122138442+1.1058795959707i</v>
      </c>
      <c r="AL104" s="223" t="str">
        <f t="shared" ca="1" si="62"/>
        <v>0.843762151252422+1.02812715605878i</v>
      </c>
      <c r="AM104" s="223" t="str">
        <f t="shared" ca="1" si="63"/>
        <v>0.94047328960253+0.940473289602539i</v>
      </c>
      <c r="AN104" s="223" t="str">
        <f t="shared" ca="1" si="64"/>
        <v>1.02812715605878+0.84376215125242i</v>
      </c>
      <c r="AO104" s="223" t="str">
        <f t="shared" ca="1" si="65"/>
        <v>1.1058795959707+0.738925122138442i</v>
      </c>
      <c r="AP104" s="223" t="str">
        <f t="shared" ca="1" si="66"/>
        <v>1.17298181083814+0.626971840160708i</v>
      </c>
      <c r="AQ104" s="223" t="str">
        <f t="shared" ca="1" si="67"/>
        <v>1.22878756965013+0.508980476624556i</v>
      </c>
      <c r="AR104" s="223" t="str">
        <f t="shared" ca="1" si="68"/>
        <v>1.22878756965013+0.508980476624556i</v>
      </c>
      <c r="AS104" s="223" t="str">
        <f t="shared" ca="1" si="69"/>
        <v>1.30447392613991+0.259475996833528i</v>
      </c>
      <c r="AT104" s="223" t="str">
        <f t="shared" ca="1" si="70"/>
        <v>1.32362562283034+0.130365745112063i</v>
      </c>
      <c r="AU104" s="223" t="str">
        <f t="shared" ca="1" si="71"/>
        <v>1.33003008120554+4.29751248477279E-15i</v>
      </c>
      <c r="AV104" s="223" t="str">
        <f t="shared" ca="1" si="72"/>
        <v>1.32362562283034-0.130365745112055i</v>
      </c>
      <c r="AW104" s="223" t="str">
        <f t="shared" ca="1" si="73"/>
        <v>1.30447392613991-0.259475996833533i</v>
      </c>
      <c r="AX104" s="223" t="str">
        <f t="shared" ca="1" si="74"/>
        <v>1.27275943244277-0.386087352861482i</v>
      </c>
      <c r="AY104" s="223" t="str">
        <f t="shared" ca="1" si="75"/>
        <v>1.22878756965013-0.50898047662456i</v>
      </c>
      <c r="AZ104" s="223" t="str">
        <f t="shared" ca="1" si="76"/>
        <v>1.17298181083814-0.626971840160712i</v>
      </c>
      <c r="BA104" s="223" t="str">
        <f t="shared" ca="1" si="77"/>
        <v>1.1058795959707-0.738925122138445i</v>
      </c>
      <c r="BB104" s="223" t="str">
        <f t="shared" ca="1" si="78"/>
        <v>1.02812715605878-0.843762151252424i</v>
      </c>
      <c r="BC104" s="223" t="str">
        <f t="shared" ca="1" si="79"/>
        <v>0.940473289602537-0.940473289602533i</v>
      </c>
      <c r="BD104" s="223" t="str">
        <f t="shared" ca="1" si="80"/>
        <v>0.843762151252427-1.02812715605877i</v>
      </c>
      <c r="BE104" s="223" t="str">
        <f t="shared" ca="1" si="81"/>
        <v>0.738925122138448-1.10587959597069i</v>
      </c>
      <c r="BF104" s="223" t="str">
        <f t="shared" ca="1" si="82"/>
        <v>0.626971840160716-1.17298181083814i</v>
      </c>
      <c r="BG104" s="223" t="str">
        <f t="shared" ca="1" si="83"/>
        <v>0.50898047662455-1.22878756965013i</v>
      </c>
      <c r="BH104" s="223" t="str">
        <f t="shared" ca="1" si="84"/>
        <v>0.386087352861473-1.27275943244277i</v>
      </c>
      <c r="BI104" s="223" t="str">
        <f t="shared" ca="1" si="85"/>
        <v>0.259475996833524-1.30447392613991i</v>
      </c>
      <c r="BJ104" s="223" t="str">
        <f t="shared" ca="1" si="86"/>
        <v>0.130365745112059-1.32362562283034i</v>
      </c>
      <c r="BK104" s="223" t="str">
        <f t="shared" ca="1" si="87"/>
        <v>2.44422644845644E-16-1.33003008120554i</v>
      </c>
      <c r="BL104" s="223" t="str">
        <f t="shared" ca="1" si="88"/>
        <v>-0.13036574511206-1.32362562283034i</v>
      </c>
      <c r="BM104" s="223" t="str">
        <f t="shared" ca="1" si="89"/>
        <v>-0.259475996833525-1.30447392613991i</v>
      </c>
      <c r="BN104" s="223" t="str">
        <f t="shared" ca="1" si="90"/>
        <v>-0.386087352861473-1.27275943244277i</v>
      </c>
      <c r="BO104" s="223" t="str">
        <f t="shared" ca="1" si="91"/>
        <v>-0.508980476624552-1.22878756965013i</v>
      </c>
      <c r="BP104" s="223" t="str">
        <f t="shared" ca="1" si="92"/>
        <v>-0.626971840160704-1.17298181083814i</v>
      </c>
      <c r="BQ104" s="223" t="str">
        <f t="shared" ca="1" si="93"/>
        <v>-0.738925122138449-1.10587959597069i</v>
      </c>
      <c r="BR104" s="223" t="str">
        <f t="shared" ca="1" si="94"/>
        <v>-0.843762151252428-1.02812715605877i</v>
      </c>
      <c r="BS104" s="223" t="str">
        <f t="shared" ca="1" si="95"/>
        <v>-0.940473289602537-0.940473289602533i</v>
      </c>
      <c r="BT104" s="223" t="str">
        <f t="shared" ca="1" si="96"/>
        <v>-1.02812715605878-0.843762151252424i</v>
      </c>
      <c r="BU104" s="223" t="str">
        <f t="shared" ca="1" si="97"/>
        <v>-1.1058795959707-0.738925122138444i</v>
      </c>
      <c r="BV104" s="223" t="str">
        <f t="shared" ca="1" si="98"/>
        <v>-1.17298181083814-0.626971840160712i</v>
      </c>
      <c r="BW104" s="223" t="str">
        <f t="shared" ca="1" si="99"/>
        <v>-1.22878756965013-0.50898047662456i</v>
      </c>
      <c r="BX104" s="223" t="str">
        <f t="shared" ca="1" si="100"/>
        <v>-1.27275943244277-0.386087352861482i</v>
      </c>
      <c r="BY104" s="223" t="str">
        <f t="shared" ca="1" si="101"/>
        <v>-1.30447392613991-0.259475996833532i</v>
      </c>
      <c r="BZ104" s="223" t="str">
        <f t="shared" ca="1" si="102"/>
        <v>-1.32362562283034-0.130365745112055i</v>
      </c>
      <c r="CA104" s="223" t="str">
        <f t="shared" ca="1" si="103"/>
        <v>-1.33003008120554+4.39931920292089E-15i</v>
      </c>
      <c r="CB104" s="223" t="str">
        <f t="shared" ca="1" si="104"/>
        <v>-1.32362562283034+0.130365745112063i</v>
      </c>
      <c r="CC104" s="223" t="str">
        <f t="shared" ca="1" si="105"/>
        <v>-1.30447392613991+0.259475996833529i</v>
      </c>
      <c r="CD104" s="223" t="str">
        <f t="shared" ca="1" si="106"/>
        <v>-1.27275943244277+0.386087352861478i</v>
      </c>
      <c r="CE104" s="223" t="str">
        <f t="shared" ca="1" si="107"/>
        <v>-1.22878756965013+0.508980476624556i</v>
      </c>
      <c r="CF104" s="223" t="str">
        <f t="shared" ca="1" si="108"/>
        <v>-1.17298181083814+0.626971840160708i</v>
      </c>
      <c r="CG104" s="223" t="str">
        <f t="shared" ca="1" si="109"/>
        <v>-1.1058795959707+0.738925122138442i</v>
      </c>
      <c r="CH104" s="223" t="str">
        <f t="shared" ca="1" si="110"/>
        <v>-1.02812715605878+0.843762151252422i</v>
      </c>
      <c r="CI104" s="223" t="str">
        <f t="shared" ca="1" si="111"/>
        <v>-0.940473289602539+0.94047328960253i</v>
      </c>
      <c r="CJ104" s="223" t="str">
        <f t="shared" ca="1" si="112"/>
        <v>-0.84376215125242+1.02812715605878i</v>
      </c>
      <c r="CK104" s="223" t="str">
        <f t="shared" ca="1" si="113"/>
        <v>-0.73892512213844+1.1058795959707i</v>
      </c>
      <c r="CL104" s="223" t="str">
        <f t="shared" ca="1" si="114"/>
        <v>-0.626971840160708+1.17298181083814i</v>
      </c>
      <c r="CM104" s="223" t="str">
        <f t="shared" ca="1" si="115"/>
        <v>-0.508980476624556+1.22878756965013i</v>
      </c>
      <c r="CN104" s="223" t="str">
        <f t="shared" ca="1" si="116"/>
        <v>-0.386087352861478+1.27275943244277i</v>
      </c>
      <c r="CO104" s="223" t="str">
        <f t="shared" ca="1" si="117"/>
        <v>-0.259475996833529+1.30447392613991i</v>
      </c>
      <c r="CP104" s="223" t="str">
        <f t="shared" ca="1" si="118"/>
        <v>-0.130365745112063+1.32362562283034i</v>
      </c>
      <c r="CQ104" s="223" t="str">
        <f t="shared" ca="1" si="119"/>
        <v>-3.95128312177905E-15+1.33003008120554i</v>
      </c>
      <c r="CR104" s="223" t="str">
        <f t="shared" ca="1" si="120"/>
        <v>0.130365745112055+1.32362562283034i</v>
      </c>
      <c r="CS104" s="223" t="str">
        <f t="shared" ca="1" si="121"/>
        <v>0.259475996833521+1.30447392613991i</v>
      </c>
      <c r="CT104" s="223" t="str">
        <f t="shared" ca="1" si="122"/>
        <v>0.386087352861482+1.27275943244277i</v>
      </c>
      <c r="CU104" s="223" t="str">
        <f t="shared" ca="1" si="123"/>
        <v>0.50898047662456+1.22878756965013i</v>
      </c>
      <c r="CV104" s="223" t="str">
        <f t="shared" ca="1" si="124"/>
        <v>0.626971840160712+1.17298181083814i</v>
      </c>
      <c r="CW104" s="223" t="str">
        <f t="shared" ca="1" si="125"/>
        <v>0.738925122138445+1.1058795959707i</v>
      </c>
      <c r="CX104" s="223" t="str">
        <f t="shared" ca="1" si="126"/>
        <v>0.843762151252424+1.02812715605878i</v>
      </c>
      <c r="CY104" s="223" t="str">
        <f t="shared" ca="1" si="127"/>
        <v>0.940473289602534+0.940473289602535i</v>
      </c>
      <c r="CZ104" s="223" t="str">
        <f t="shared" ca="1" si="128"/>
        <v>1.02812715605877+0.843762151252427i</v>
      </c>
      <c r="DA104" s="223" t="str">
        <f t="shared" ca="1" si="129"/>
        <v>1.10587959597069+0.738925122138448i</v>
      </c>
      <c r="DB104" s="223" t="str">
        <f t="shared" ca="1" si="130"/>
        <v>1.17298181083814+0.626971840160714i</v>
      </c>
      <c r="DC104" s="223" t="str">
        <f t="shared" ca="1" si="131"/>
        <v>1.22878756965012+0.508980476624564i</v>
      </c>
      <c r="DD104" s="223" t="str">
        <f t="shared" ca="1" si="132"/>
        <v>1.27275943244277+0.386087352861472i</v>
      </c>
      <c r="DE104" s="223" t="str">
        <f t="shared" ca="1" si="133"/>
        <v>1.30447392613991+0.259475996833524i</v>
      </c>
      <c r="DF104" s="223" t="str">
        <f t="shared" ca="1" si="134"/>
        <v>1.32362562283034+0.130365745112058i</v>
      </c>
      <c r="DG104" s="223" t="str">
        <f t="shared" ca="1" si="135"/>
        <v>1.33003008120554+4.88845289691288E-16i</v>
      </c>
      <c r="DH104" s="223" t="str">
        <f t="shared" ca="1" si="136"/>
        <v>1.32362562283034-0.13036574511206i</v>
      </c>
      <c r="DI104" s="223" t="str">
        <f t="shared" ca="1" si="137"/>
        <v>1.30447392613991-0.259475996833525i</v>
      </c>
      <c r="DJ104" s="223" t="str">
        <f t="shared" ca="1" si="138"/>
        <v>1.27275943244277-0.386087352861473i</v>
      </c>
      <c r="DK104" s="223" t="str">
        <f t="shared" ca="1" si="139"/>
        <v>1.22878756965013-0.508980476624553i</v>
      </c>
      <c r="DL104" s="223" t="str">
        <f t="shared" ca="1" si="140"/>
        <v>1.17298181083814-0.626971840160704i</v>
      </c>
      <c r="DM104" s="223" t="str">
        <f t="shared" ca="1" si="141"/>
        <v>1.10587959597067-0.738925122138483i</v>
      </c>
      <c r="DN104" s="223" t="str">
        <f t="shared" ca="1" si="142"/>
        <v>1.02812715605882-0.843762151252377i</v>
      </c>
      <c r="DO104" s="223" t="str">
        <f t="shared" ca="1" si="143"/>
        <v>0.94047328960256-0.940473289602509i</v>
      </c>
      <c r="DP104" s="223" t="str">
        <f t="shared" ca="1" si="144"/>
        <v>0.843762151252434-1.02812715605877i</v>
      </c>
      <c r="DQ104" s="223" t="str">
        <f t="shared" ca="1" si="145"/>
        <v>0.738925122138434-1.1058795959707i</v>
      </c>
      <c r="DR104" s="223" t="str">
        <f t="shared" ca="1" si="146"/>
        <v>0.626971840160675-1.17298181083816i</v>
      </c>
      <c r="DS104" s="223" t="str">
        <f t="shared" ca="1" si="147"/>
        <v>0.508980476624498-1.22878756965015i</v>
      </c>
      <c r="DT104" s="223" t="str">
        <f t="shared" ca="1" si="148"/>
        <v>0.38608735286152-1.27275943244276i</v>
      </c>
      <c r="DU104" s="223" t="str">
        <f t="shared" ca="1" si="149"/>
        <v>0.259475996833545-1.30447392613991i</v>
      </c>
      <c r="DV104" s="223" t="str">
        <f t="shared" ca="1" si="150"/>
        <v>0.130365745112054-1.32362562283034i</v>
      </c>
      <c r="DW104" s="223" t="str">
        <f t="shared" ca="1" si="151"/>
        <v>-3.25061929343657E-14-1.33003008120554i</v>
      </c>
      <c r="DX104" s="223" t="str">
        <f t="shared" ca="1" si="152"/>
        <v>-0.130365745112116-1.32362562283033i</v>
      </c>
      <c r="DY104" s="223" t="str">
        <f t="shared" ca="1" si="153"/>
        <v>-0.259475996833477-1.30447392613992i</v>
      </c>
      <c r="DZ104" s="223" t="str">
        <f t="shared" ca="1" si="154"/>
        <v>-0.386087352861453-1.27275943244278i</v>
      </c>
      <c r="EA104" s="223" t="str">
        <f t="shared" ca="1" si="155"/>
        <v>-0.508980476624557-1.22878756965013i</v>
      </c>
      <c r="EB104" s="223" t="str">
        <f t="shared" ca="1" si="156"/>
        <v>-0.626971840160733-1.17298181083813i</v>
      </c>
      <c r="EC104" s="223" t="str">
        <f t="shared" ca="1" si="157"/>
        <v>-0.738925122138485-1.10587959597067i</v>
      </c>
      <c r="ED104" s="223" t="str">
        <f t="shared" ca="1" si="158"/>
        <v>-0.843762151252381-1.02812715605881i</v>
      </c>
      <c r="EE104" s="223" t="str">
        <f t="shared" ca="1" si="159"/>
        <v>-0.940473289602511-0.940473289602558i</v>
      </c>
      <c r="EF104" s="223" t="str">
        <f t="shared" ca="1" si="160"/>
        <v>-1.02812715605877-0.843762151252431i</v>
      </c>
      <c r="EG104" s="223" t="str">
        <f t="shared" ca="1" si="161"/>
        <v>-1.10587959597071-0.73892512213843i</v>
      </c>
      <c r="EH104" s="223" t="str">
        <f t="shared" ca="1" si="162"/>
        <v>-1.17298181083816-0.626971840160673i</v>
      </c>
      <c r="EI104" s="223" t="str">
        <f t="shared" ca="1" si="163"/>
        <v>-1.2287875696501-0.508980476624617i</v>
      </c>
      <c r="EJ104" s="223" t="str">
        <f t="shared" ca="1" si="164"/>
        <v>-1.27275943244276-0.386087352861516i</v>
      </c>
      <c r="EK104" s="223" t="str">
        <f t="shared" ca="1" si="165"/>
        <v>-1.30447392613991-0.259475996833541i</v>
      </c>
      <c r="EL104" s="223" t="str">
        <f t="shared" ca="1" si="166"/>
        <v>-1.32362562283034-0.130365745112049i</v>
      </c>
      <c r="EM104" s="223" t="str">
        <f t="shared" ca="1" si="167"/>
        <v>-1.33003008120554+3.71499347821323E-14i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6.62520236362289-1.75564272748604i</v>
      </c>
      <c r="G105" s="229" t="str">
        <f t="shared" si="173"/>
        <v>-0.248788106820626+0.0331136801101384i</v>
      </c>
      <c r="H105" s="229" t="str">
        <f t="shared" si="38"/>
        <v>0.995449715837244-0.225002326660584i</v>
      </c>
      <c r="I105" s="229" t="str">
        <f t="shared" si="174"/>
        <v>-0.381825455518301-0.0098602036937207i</v>
      </c>
      <c r="J105" s="255" t="str">
        <f ca="1">IMPRODUCT(1/N_FFT2,T100)</f>
        <v>-0.161212708904922-0.000142184366660316i</v>
      </c>
      <c r="K105" s="254" t="str">
        <f t="shared" ca="1" si="175"/>
        <v>0.0615537140461438+0.00164387975838669i</v>
      </c>
      <c r="M105" s="258"/>
      <c r="N105" s="246">
        <f t="shared" ca="1" si="176"/>
        <v>1.3369789136654826</v>
      </c>
      <c r="O105" s="223">
        <f t="shared" ca="1" si="39"/>
        <v>-1.3300210863345172</v>
      </c>
      <c r="P105" s="223" t="str">
        <f t="shared" ca="1" si="40"/>
        <v>-1.32001870877175+0.162808779207403i</v>
      </c>
      <c r="Q105" s="223" t="str">
        <f t="shared" ca="1" si="41"/>
        <v>-1.29016202115224+0.323168762832696i</v>
      </c>
      <c r="R105" s="223" t="str">
        <f t="shared" ca="1" si="42"/>
        <v>-1.24090009584846+0.478667987458666i</v>
      </c>
      <c r="S105" s="223" t="str">
        <f t="shared" ca="1" si="43"/>
        <v>-1.17297387807011+0.626967600007859i</v>
      </c>
      <c r="T105" s="223" t="str">
        <f t="shared" ca="1" si="44"/>
        <v>-1.08740504135847+0.765837036269876i</v>
      </c>
      <c r="U105" s="223" t="str">
        <f t="shared" ca="1" si="45"/>
        <v>-0.985480620665386+0.893187570663305i</v>
      </c>
      <c r="V105" s="223" t="str">
        <f t="shared" ca="1" si="46"/>
        <v>-0.868733654149587+1.00710373261266i</v>
      </c>
      <c r="W105" s="223" t="str">
        <f t="shared" ca="1" si="47"/>
        <v>-0.738920124855853+1.10587211700877i</v>
      </c>
      <c r="X105" s="223" t="str">
        <f t="shared" ca="1" si="48"/>
        <v>-0.597992549095528+1.18800715541645i</v>
      </c>
      <c r="Y105" s="223" t="str">
        <f t="shared" ca="1" si="49"/>
        <v>-0.448070608783801+1.25227346040654i</v>
      </c>
      <c r="Z105" s="223" t="str">
        <f t="shared" ca="1" si="50"/>
        <v>-0.291409269450686+1.29770440693275i</v>
      </c>
      <c r="AA105" s="223" t="str">
        <f t="shared" ca="1" si="51"/>
        <v>-0.130364863460519+1.32361667127208i</v>
      </c>
      <c r="AB105" s="223" t="str">
        <f t="shared" ca="1" si="52"/>
        <v>0.0326403514200317+1.32962050884966i</v>
      </c>
      <c r="AC105" s="223" t="str">
        <f t="shared" ca="1" si="53"/>
        <v>0.195154625033502+1.31562561635994i</v>
      </c>
      <c r="AD105" s="223" t="str">
        <f t="shared" ca="1" si="54"/>
        <v>0.35473359143604+1.28184249001246i</v>
      </c>
      <c r="AE105" s="223" t="str">
        <f t="shared" ca="1" si="55"/>
        <v>0.508977034436437+1.22877925947289i</v>
      </c>
      <c r="AF105" s="223" t="str">
        <f t="shared" ca="1" si="56"/>
        <v>0.655564989081774+1.15723404511994i</v>
      </c>
      <c r="AG105" s="223" t="str">
        <f t="shared" ca="1" si="57"/>
        <v>0.792292636089738+1.06828295357196i</v>
      </c>
      <c r="AH105" s="223" t="str">
        <f t="shared" ca="1" si="58"/>
        <v>0.917103464382885+0.963263892041719i</v>
      </c>
      <c r="AI105" s="223" t="str">
        <f t="shared" ca="1" si="59"/>
        <v>1.02812020292945+0.843756444966649i</v>
      </c>
      <c r="AJ105" s="223" t="str">
        <f t="shared" ca="1" si="60"/>
        <v>1.12367305664701+0.711558115588615i</v>
      </c>
      <c r="AK105" s="223" t="str">
        <f t="shared" ca="1" si="61"/>
        <v>1.20232482167482+0.568657289831998i</v>
      </c>
      <c r="AL105" s="223" t="str">
        <f t="shared" ca="1" si="62"/>
        <v>1.26289250225759+0.417203329128635i</v>
      </c>
      <c r="AM105" s="223" t="str">
        <f t="shared" ca="1" si="63"/>
        <v>1.30446510410281+0.259474242021243i</v>
      </c>
      <c r="AN105" s="223" t="str">
        <f t="shared" ca="1" si="64"/>
        <v>1.32641733658284+0.0978424207945578i</v>
      </c>
      <c r="AO105" s="223" t="str">
        <f t="shared" ca="1" si="65"/>
        <v>1.32841901768798-0.0652610415128557i</v>
      </c>
      <c r="AP105" s="223" t="str">
        <f t="shared" ca="1" si="66"/>
        <v>1.31044004027125-0.22738291701077i</v>
      </c>
      <c r="AQ105" s="223" t="str">
        <f t="shared" ca="1" si="67"/>
        <v>1.27275082488787-0.38608474178825i</v>
      </c>
      <c r="AR105" s="223" t="str">
        <f t="shared" ca="1" si="68"/>
        <v>1.27275082488787-0.38608474178825i</v>
      </c>
      <c r="AS105" s="223" t="str">
        <f t="shared" ca="1" si="69"/>
        <v>1.14079713765276-0.683767490319427i</v>
      </c>
      <c r="AT105" s="223" t="str">
        <f t="shared" ca="1" si="70"/>
        <v>1.04851737207987-0.818270988451358i</v>
      </c>
      <c r="AU105" s="223" t="str">
        <f t="shared" ca="1" si="71"/>
        <v>0.940466929268238-0.940466929268234i</v>
      </c>
      <c r="AV105" s="223" t="str">
        <f t="shared" ca="1" si="72"/>
        <v>0.818270988451361-1.04851737207987i</v>
      </c>
      <c r="AW105" s="223" t="str">
        <f t="shared" ca="1" si="73"/>
        <v>0.683767490319431-1.14079713765275i</v>
      </c>
      <c r="AX105" s="223" t="str">
        <f t="shared" ca="1" si="74"/>
        <v>0.538979492680551-1.21591825241842i</v>
      </c>
      <c r="AY105" s="223" t="str">
        <f t="shared" ca="1" si="75"/>
        <v>0.38608474178824-1.27275082488787i</v>
      </c>
      <c r="AZ105" s="223" t="str">
        <f t="shared" ca="1" si="76"/>
        <v>0.227382917010774-1.31044004027125i</v>
      </c>
      <c r="BA105" s="223" t="str">
        <f t="shared" ca="1" si="77"/>
        <v>0.0652610415128596-1.32841901768798i</v>
      </c>
      <c r="BB105" s="223" t="str">
        <f t="shared" ca="1" si="78"/>
        <v>-0.0978424207945538-1.32641733658284i</v>
      </c>
      <c r="BC105" s="223" t="str">
        <f t="shared" ca="1" si="79"/>
        <v>-0.25947424202124-1.30446510410281i</v>
      </c>
      <c r="BD105" s="223" t="str">
        <f t="shared" ca="1" si="80"/>
        <v>-0.417203329128632-1.26289250225759i</v>
      </c>
      <c r="BE105" s="223" t="str">
        <f t="shared" ca="1" si="81"/>
        <v>-0.568657289831994-1.20232482167482i</v>
      </c>
      <c r="BF105" s="223" t="str">
        <f t="shared" ca="1" si="82"/>
        <v>-0.711558115588623-1.123673056647i</v>
      </c>
      <c r="BG105" s="223" t="str">
        <f t="shared" ca="1" si="83"/>
        <v>-0.843756444966657-1.02812020292944i</v>
      </c>
      <c r="BH105" s="223" t="str">
        <f t="shared" ca="1" si="84"/>
        <v>-0.963263892041717-0.917103464382887i</v>
      </c>
      <c r="BI105" s="223" t="str">
        <f t="shared" ca="1" si="85"/>
        <v>-1.06828295357195-0.792292636089742i</v>
      </c>
      <c r="BJ105" s="223" t="str">
        <f t="shared" ca="1" si="86"/>
        <v>-1.15723404511994-0.655564989081778i</v>
      </c>
      <c r="BK105" s="223" t="str">
        <f t="shared" ca="1" si="87"/>
        <v>-1.22877925947289-0.508977034436441i</v>
      </c>
      <c r="BL105" s="223" t="str">
        <f t="shared" ca="1" si="88"/>
        <v>-1.28184249001246-0.354733591436044i</v>
      </c>
      <c r="BM105" s="223" t="str">
        <f t="shared" ca="1" si="89"/>
        <v>-1.31562561635995-0.195154625033493i</v>
      </c>
      <c r="BN105" s="223" t="str">
        <f t="shared" ca="1" si="90"/>
        <v>-1.32962050884966-0.0326403514200229i</v>
      </c>
      <c r="BO105" s="223" t="str">
        <f t="shared" ca="1" si="91"/>
        <v>-1.32361667127208+0.130364863460528i</v>
      </c>
      <c r="BP105" s="223" t="str">
        <f t="shared" ca="1" si="92"/>
        <v>-1.29770440693275+0.291409269450682i</v>
      </c>
      <c r="BQ105" s="223" t="str">
        <f t="shared" ca="1" si="93"/>
        <v>-1.25227346040654+0.448070608783797i</v>
      </c>
      <c r="BR105" s="223" t="str">
        <f t="shared" ca="1" si="94"/>
        <v>-1.18800715541645+0.597992549095524i</v>
      </c>
      <c r="BS105" s="223" t="str">
        <f t="shared" ca="1" si="95"/>
        <v>-1.10587211700877+0.738920124855849i</v>
      </c>
      <c r="BT105" s="223" t="str">
        <f t="shared" ca="1" si="96"/>
        <v>-1.00710373261266+0.868733654149583i</v>
      </c>
      <c r="BU105" s="223" t="str">
        <f t="shared" ca="1" si="97"/>
        <v>-0.8931875706633+0.98548062066539i</v>
      </c>
      <c r="BV105" s="223" t="str">
        <f t="shared" ca="1" si="98"/>
        <v>-0.765837036269872+1.08740504135848i</v>
      </c>
      <c r="BW105" s="223" t="str">
        <f t="shared" ca="1" si="99"/>
        <v>-0.626967600007858+1.17297387807011i</v>
      </c>
      <c r="BX105" s="223" t="str">
        <f t="shared" ca="1" si="100"/>
        <v>-0.478667987458664+1.24090009584846i</v>
      </c>
      <c r="BY105" s="223" t="str">
        <f t="shared" ca="1" si="101"/>
        <v>-0.323168762832696+1.29016202115224i</v>
      </c>
      <c r="BZ105" s="223" t="str">
        <f t="shared" ca="1" si="102"/>
        <v>-0.162808779207406+1.32001870877175i</v>
      </c>
      <c r="CA105" s="223" t="str">
        <f t="shared" ca="1" si="103"/>
        <v>-3.95125639961496E-15+1.33002108633452i</v>
      </c>
      <c r="CB105" s="223" t="str">
        <f t="shared" ca="1" si="104"/>
        <v>0.162808779207398+1.32001870877175i</v>
      </c>
      <c r="CC105" s="223" t="str">
        <f t="shared" ca="1" si="105"/>
        <v>0.323168762832701+1.29016202115224i</v>
      </c>
      <c r="CD105" s="223" t="str">
        <f t="shared" ca="1" si="106"/>
        <v>0.47866798745867+1.24090009584846i</v>
      </c>
      <c r="CE105" s="223" t="str">
        <f t="shared" ca="1" si="107"/>
        <v>0.626967600007862+1.17297387807011i</v>
      </c>
      <c r="CF105" s="223" t="str">
        <f t="shared" ca="1" si="108"/>
        <v>0.765837036269877+1.08740504135847i</v>
      </c>
      <c r="CG105" s="223" t="str">
        <f t="shared" ca="1" si="109"/>
        <v>0.893187570663304+0.985480620665387i</v>
      </c>
      <c r="CH105" s="223" t="str">
        <f t="shared" ca="1" si="110"/>
        <v>1.00710373261266+0.86873365414959i</v>
      </c>
      <c r="CI105" s="223" t="str">
        <f t="shared" ca="1" si="111"/>
        <v>1.10587211700877+0.738920124855856i</v>
      </c>
      <c r="CJ105" s="223" t="str">
        <f t="shared" ca="1" si="112"/>
        <v>1.18800715541645+0.597992549095532i</v>
      </c>
      <c r="CK105" s="223" t="str">
        <f t="shared" ca="1" si="113"/>
        <v>1.25227346040654+0.448070608783791i</v>
      </c>
      <c r="CL105" s="223" t="str">
        <f t="shared" ca="1" si="114"/>
        <v>1.29770440693275+0.291409269450676i</v>
      </c>
      <c r="CM105" s="223" t="str">
        <f t="shared" ca="1" si="115"/>
        <v>1.32361667127208+0.130364863460523i</v>
      </c>
      <c r="CN105" s="223" t="str">
        <f t="shared" ca="1" si="116"/>
        <v>1.32962050884966-0.032640351420028i</v>
      </c>
      <c r="CO105" s="223" t="str">
        <f t="shared" ca="1" si="117"/>
        <v>1.31562561635994-0.195154625033498i</v>
      </c>
      <c r="CP105" s="223" t="str">
        <f t="shared" ca="1" si="118"/>
        <v>1.28184249001246-0.354733591436036i</v>
      </c>
      <c r="CQ105" s="223" t="str">
        <f t="shared" ca="1" si="119"/>
        <v>1.22877925947289-0.508977034436435i</v>
      </c>
      <c r="CR105" s="223" t="str">
        <f t="shared" ca="1" si="120"/>
        <v>1.15723404511994-0.655564989081772i</v>
      </c>
      <c r="CS105" s="223" t="str">
        <f t="shared" ca="1" si="121"/>
        <v>1.06828295357196-0.792292636089735i</v>
      </c>
      <c r="CT105" s="223" t="str">
        <f t="shared" ca="1" si="122"/>
        <v>0.963263892041677-0.91710346438293i</v>
      </c>
      <c r="CU105" s="223" t="str">
        <f t="shared" ca="1" si="123"/>
        <v>0.843756444966663-1.02812020292944i</v>
      </c>
      <c r="CV105" s="223" t="str">
        <f t="shared" ca="1" si="124"/>
        <v>0.711558115588574-1.12367305664703i</v>
      </c>
      <c r="CW105" s="223" t="str">
        <f t="shared" ca="1" si="125"/>
        <v>0.568657289832013-1.20232482167481i</v>
      </c>
      <c r="CX105" s="223" t="str">
        <f t="shared" ca="1" si="126"/>
        <v>0.417203329128588-1.2628925022576i</v>
      </c>
      <c r="CY105" s="223" t="str">
        <f t="shared" ca="1" si="127"/>
        <v>0.25947424202126-1.30446510410281i</v>
      </c>
      <c r="CZ105" s="223" t="str">
        <f t="shared" ca="1" si="128"/>
        <v>0.0978424207945087-1.32641733658284i</v>
      </c>
      <c r="DA105" s="223" t="str">
        <f t="shared" ca="1" si="129"/>
        <v>-0.0652610415128388-1.32841901768798i</v>
      </c>
      <c r="DB105" s="223" t="str">
        <f t="shared" ca="1" si="130"/>
        <v>-0.227382917010819-1.31044004027124i</v>
      </c>
      <c r="DC105" s="223" t="str">
        <f t="shared" ca="1" si="131"/>
        <v>-0.38608474178822-1.27275082488788i</v>
      </c>
      <c r="DD105" s="223" t="str">
        <f t="shared" ca="1" si="132"/>
        <v>-0.53897949268058-1.21591825241841i</v>
      </c>
      <c r="DE105" s="223" t="str">
        <f t="shared" ca="1" si="133"/>
        <v>-0.6837674903194-1.14079713765277i</v>
      </c>
      <c r="DF105" s="223" t="str">
        <f t="shared" ca="1" si="134"/>
        <v>-0.818270988451386-1.04851737207985i</v>
      </c>
      <c r="DG105" s="223" t="str">
        <f t="shared" ca="1" si="135"/>
        <v>-0.940466929268212-0.940466929268259i</v>
      </c>
      <c r="DH105" s="223" t="str">
        <f t="shared" ca="1" si="136"/>
        <v>-1.04851737207989-0.818270988451333i</v>
      </c>
      <c r="DI105" s="223" t="str">
        <f t="shared" ca="1" si="137"/>
        <v>-1.14079713765274-0.683767490319456i</v>
      </c>
      <c r="DJ105" s="223" t="str">
        <f t="shared" ca="1" si="138"/>
        <v>-1.21591825241843-0.538979492680517i</v>
      </c>
      <c r="DK105" s="223" t="str">
        <f t="shared" ca="1" si="139"/>
        <v>-1.27275082488786-0.386084741788283i</v>
      </c>
      <c r="DL105" s="223" t="str">
        <f t="shared" ca="1" si="140"/>
        <v>-1.31044004027126-0.227382917010752i</v>
      </c>
      <c r="DM105" s="223" t="str">
        <f t="shared" ca="1" si="141"/>
        <v>-1.32841901768798-0.0652610415129038i</v>
      </c>
      <c r="DN105" s="223" t="str">
        <f t="shared" ca="1" si="142"/>
        <v>-1.32641733658284+0.0978424207945757i</v>
      </c>
      <c r="DO105" s="223" t="str">
        <f t="shared" ca="1" si="143"/>
        <v>-1.30446510410282+0.259474242021196i</v>
      </c>
      <c r="DP105" s="223" t="str">
        <f t="shared" ca="1" si="144"/>
        <v>-1.26289250225758+0.417203329128652i</v>
      </c>
      <c r="DQ105" s="223" t="str">
        <f t="shared" ca="1" si="145"/>
        <v>-1.20232482167484+0.568657289831954i</v>
      </c>
      <c r="DR105" s="223" t="str">
        <f t="shared" ca="1" si="146"/>
        <v>-1.123673056647+0.71155811558863i</v>
      </c>
      <c r="DS105" s="223" t="str">
        <f t="shared" ca="1" si="147"/>
        <v>-1.02812020292948+0.843756444966613i</v>
      </c>
      <c r="DT105" s="223" t="str">
        <f t="shared" ca="1" si="148"/>
        <v>-0.917103464382881+0.963263892041723i</v>
      </c>
      <c r="DU105" s="223" t="str">
        <f t="shared" ca="1" si="149"/>
        <v>-0.792292636089789+1.06828295357192i</v>
      </c>
      <c r="DV105" s="223" t="str">
        <f t="shared" ca="1" si="150"/>
        <v>-0.65556498908177+1.15723404511994i</v>
      </c>
      <c r="DW105" s="223" t="str">
        <f t="shared" ca="1" si="151"/>
        <v>-0.508977034436495+1.22877925947286i</v>
      </c>
      <c r="DX105" s="223" t="str">
        <f t="shared" ca="1" si="152"/>
        <v>-0.354733591436034+1.28184249001246i</v>
      </c>
      <c r="DY105" s="223" t="str">
        <f t="shared" ca="1" si="153"/>
        <v>-0.195154625033562+1.31562561635994i</v>
      </c>
      <c r="DZ105" s="223" t="str">
        <f t="shared" ca="1" si="154"/>
        <v>-0.0326403514200269+1.32962050884966i</v>
      </c>
      <c r="EA105" s="223" t="str">
        <f t="shared" ca="1" si="155"/>
        <v>0.13036486346059+1.32361667127207i</v>
      </c>
      <c r="EB105" s="223" t="str">
        <f t="shared" ca="1" si="156"/>
        <v>0.291409269450678+1.29770440693275i</v>
      </c>
      <c r="EC105" s="223" t="str">
        <f t="shared" ca="1" si="157"/>
        <v>0.448070608783855+1.25227346040652i</v>
      </c>
      <c r="ED105" s="223" t="str">
        <f t="shared" ca="1" si="158"/>
        <v>0.59799254909552+1.18800715541645i</v>
      </c>
      <c r="EE105" s="223" t="str">
        <f t="shared" ca="1" si="159"/>
        <v>0.7389201248559+1.10587211700874i</v>
      </c>
      <c r="EF105" s="223" t="str">
        <f t="shared" ca="1" si="160"/>
        <v>0.868733654149579+1.00710373261267i</v>
      </c>
      <c r="EG105" s="223" t="str">
        <f t="shared" ca="1" si="161"/>
        <v>0.985480620665423+0.893187570663264i</v>
      </c>
      <c r="EH105" s="223" t="str">
        <f t="shared" ca="1" si="162"/>
        <v>1.08740504135847+0.765837036269888i</v>
      </c>
      <c r="EI105" s="223" t="str">
        <f t="shared" ca="1" si="163"/>
        <v>1.17297387807013+0.626967600007815i</v>
      </c>
      <c r="EJ105" s="223" t="str">
        <f t="shared" ca="1" si="164"/>
        <v>1.24090009584845+0.478667987458681i</v>
      </c>
      <c r="EK105" s="223" t="str">
        <f t="shared" ca="1" si="165"/>
        <v>1.29016202115225+0.323168762832649i</v>
      </c>
      <c r="EL105" s="223" t="str">
        <f t="shared" ca="1" si="166"/>
        <v>1.32001870877175+0.162808779207423i</v>
      </c>
      <c r="EM105" s="223" t="str">
        <f t="shared" ca="1" si="167"/>
        <v>1.33002108633452-4.40745123724212E-14i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6.56749251314177-1.55544756458404i</v>
      </c>
      <c r="G106" s="229" t="str">
        <f t="shared" si="173"/>
        <v>-0.248729831254135+0.0300236039451476i</v>
      </c>
      <c r="H106" s="229" t="str">
        <f t="shared" si="38"/>
        <v>0.987395023084987-0.188325819625019i</v>
      </c>
      <c r="I106" s="229" t="str">
        <f t="shared" si="174"/>
        <v>-0.378826086968755-0.0127312597056773i</v>
      </c>
      <c r="J106" s="255" t="str">
        <f ca="1">IMPRODUCT(1/N_FFT2,U100)</f>
        <v>0.00491105911762379+2.90698973812382E-06i</v>
      </c>
      <c r="K106" s="254" t="str">
        <f t="shared" ca="1" si="175"/>
        <v>-0.00186040029876033-0.0000636252126037546i</v>
      </c>
      <c r="M106" s="258"/>
      <c r="N106" s="246">
        <f t="shared" ca="1" si="176"/>
        <v>1.3369899799077269</v>
      </c>
      <c r="O106" s="223">
        <f t="shared" ca="1" si="39"/>
        <v>-1.3300100200922729</v>
      </c>
      <c r="P106" s="223" t="str">
        <f t="shared" ca="1" si="40"/>
        <v>-1.31561466989306+0.195153001278525i</v>
      </c>
      <c r="Q106" s="223" t="str">
        <f t="shared" ca="1" si="41"/>
        <v>-1.2727402351543+0.386081529427686i</v>
      </c>
      <c r="R106" s="223" t="str">
        <f t="shared" ca="1" si="42"/>
        <v>-1.20231481791031+0.568652558403763i</v>
      </c>
      <c r="S106" s="223" t="str">
        <f t="shared" ca="1" si="43"/>
        <v>-1.10586291576462+0.73891397678107i</v>
      </c>
      <c r="T106" s="223" t="str">
        <f t="shared" ca="1" si="44"/>
        <v>-0.985472421120741+0.89318013902923i</v>
      </c>
      <c r="U106" s="223" t="str">
        <f t="shared" ca="1" si="45"/>
        <v>-0.843749424616894+1.02811164860851i</v>
      </c>
      <c r="V106" s="223" t="str">
        <f t="shared" ca="1" si="46"/>
        <v>-0.68376180113392+1.14078764582018i</v>
      </c>
      <c r="W106" s="223" t="str">
        <f t="shared" ca="1" si="47"/>
        <v>-0.508972799568876+1.22876903559818i</v>
      </c>
      <c r="X106" s="223" t="str">
        <f t="shared" ca="1" si="48"/>
        <v>-0.32316607395517+1.29015128655141i</v>
      </c>
      <c r="Y106" s="223" t="str">
        <f t="shared" ca="1" si="49"/>
        <v>-0.1303637787791+1.32360565831681i</v>
      </c>
      <c r="Z106" s="223" t="str">
        <f t="shared" ca="1" si="50"/>
        <v>0.0652604985180942+1.32840796477551i</v>
      </c>
      <c r="AA106" s="223" t="str">
        <f t="shared" ca="1" si="51"/>
        <v>0.25947208310448+1.30445425049531i</v>
      </c>
      <c r="AB106" s="223" t="str">
        <f t="shared" ca="1" si="52"/>
        <v>0.448066880679069+1.25226304105183i</v>
      </c>
      <c r="AC106" s="223" t="str">
        <f t="shared" ca="1" si="53"/>
        <v>0.626962383417375+1.17296411851576i</v>
      </c>
      <c r="AD106" s="223" t="str">
        <f t="shared" ca="1" si="54"/>
        <v>0.79228604393693+1.06827406508284i</v>
      </c>
      <c r="AE106" s="223" t="str">
        <f t="shared" ca="1" si="55"/>
        <v>0.940459104253298+0.940459104253307i</v>
      </c>
      <c r="AF106" s="223" t="str">
        <f t="shared" ca="1" si="56"/>
        <v>1.06827406508284+0.792286043936931i</v>
      </c>
      <c r="AG106" s="223" t="str">
        <f t="shared" ca="1" si="57"/>
        <v>1.17296411851576+0.626962383417375i</v>
      </c>
      <c r="AH106" s="223" t="str">
        <f t="shared" ca="1" si="58"/>
        <v>1.25226304105183+0.448066880679068i</v>
      </c>
      <c r="AI106" s="223" t="str">
        <f t="shared" ca="1" si="59"/>
        <v>1.30445425049531+0.25947208310448i</v>
      </c>
      <c r="AJ106" s="223" t="str">
        <f t="shared" ca="1" si="60"/>
        <v>1.32840796477551+0.0652604985180938i</v>
      </c>
      <c r="AK106" s="223" t="str">
        <f t="shared" ca="1" si="61"/>
        <v>1.32360565831681-0.1303637787791i</v>
      </c>
      <c r="AL106" s="223" t="str">
        <f t="shared" ca="1" si="62"/>
        <v>1.29015128655141-0.32316607395517i</v>
      </c>
      <c r="AM106" s="223" t="str">
        <f t="shared" ca="1" si="63"/>
        <v>1.22876903559818-0.508972799568876i</v>
      </c>
      <c r="AN106" s="223" t="str">
        <f t="shared" ca="1" si="64"/>
        <v>1.14078764582018-0.683761801133921i</v>
      </c>
      <c r="AO106" s="223" t="str">
        <f t="shared" ca="1" si="65"/>
        <v>1.02811164860851-0.843749424616893i</v>
      </c>
      <c r="AP106" s="223" t="str">
        <f t="shared" ca="1" si="66"/>
        <v>0.893180139029231-0.98547242112074i</v>
      </c>
      <c r="AQ106" s="223" t="str">
        <f t="shared" ca="1" si="67"/>
        <v>0.738913976781074-1.10586291576462i</v>
      </c>
      <c r="AR106" s="223" t="str">
        <f t="shared" ca="1" si="68"/>
        <v>0.738913976781074-1.10586291576462i</v>
      </c>
      <c r="AS106" s="223" t="str">
        <f t="shared" ca="1" si="69"/>
        <v>0.386081529427682-1.2727402351543i</v>
      </c>
      <c r="AT106" s="223" t="str">
        <f t="shared" ca="1" si="70"/>
        <v>0.195153001278522-1.31561466989306i</v>
      </c>
      <c r="AU106" s="223" t="str">
        <f t="shared" ca="1" si="71"/>
        <v>2.44418958169355E-16-1.33001002009227i</v>
      </c>
      <c r="AV106" s="223" t="str">
        <f t="shared" ca="1" si="72"/>
        <v>-0.195153001278522-1.31561466989306i</v>
      </c>
      <c r="AW106" s="223" t="str">
        <f t="shared" ca="1" si="73"/>
        <v>-0.386081529427682-1.2727402351543i</v>
      </c>
      <c r="AX106" s="223" t="str">
        <f t="shared" ca="1" si="74"/>
        <v>-0.568652558403758-1.20231481791031i</v>
      </c>
      <c r="AY106" s="223" t="str">
        <f t="shared" ca="1" si="75"/>
        <v>-0.738913976781075-1.10586291576462i</v>
      </c>
      <c r="AZ106" s="223" t="str">
        <f t="shared" ca="1" si="76"/>
        <v>-0.893180139029231-0.985472421120739i</v>
      </c>
      <c r="BA106" s="223" t="str">
        <f t="shared" ca="1" si="77"/>
        <v>-1.02811164860851-0.843749424616893i</v>
      </c>
      <c r="BB106" s="223" t="str">
        <f t="shared" ca="1" si="78"/>
        <v>-1.14078764582018-0.683761801133921i</v>
      </c>
      <c r="BC106" s="223" t="str">
        <f t="shared" ca="1" si="79"/>
        <v>-1.22876903559818-0.508972799568876i</v>
      </c>
      <c r="BD106" s="223" t="str">
        <f t="shared" ca="1" si="80"/>
        <v>-1.29015128655141-0.32316607395517i</v>
      </c>
      <c r="BE106" s="223" t="str">
        <f t="shared" ca="1" si="81"/>
        <v>-1.32360565831681-0.1303637787791i</v>
      </c>
      <c r="BF106" s="223" t="str">
        <f t="shared" ca="1" si="82"/>
        <v>-1.32840796477551+0.0652604985180946i</v>
      </c>
      <c r="BG106" s="223" t="str">
        <f t="shared" ca="1" si="83"/>
        <v>-1.30445425049531+0.259472083104481i</v>
      </c>
      <c r="BH106" s="223" t="str">
        <f t="shared" ca="1" si="84"/>
        <v>-1.25226304105183+0.448066880679069i</v>
      </c>
      <c r="BI106" s="223" t="str">
        <f t="shared" ca="1" si="85"/>
        <v>-1.17296411851576+0.626962383417375i</v>
      </c>
      <c r="BJ106" s="223" t="str">
        <f t="shared" ca="1" si="86"/>
        <v>-1.06827406508284+0.792286043936931i</v>
      </c>
      <c r="BK106" s="223" t="str">
        <f t="shared" ca="1" si="87"/>
        <v>-0.940459104253307+0.940459104253298i</v>
      </c>
      <c r="BL106" s="223" t="str">
        <f t="shared" ca="1" si="88"/>
        <v>-0.79228604393693+1.06827406508284i</v>
      </c>
      <c r="BM106" s="223" t="str">
        <f t="shared" ca="1" si="89"/>
        <v>-0.626962383417375+1.17296411851576i</v>
      </c>
      <c r="BN106" s="223" t="str">
        <f t="shared" ca="1" si="90"/>
        <v>-0.448066880679068+1.25226304105183i</v>
      </c>
      <c r="BO106" s="223" t="str">
        <f t="shared" ca="1" si="91"/>
        <v>-0.259472083104481+1.30445425049531i</v>
      </c>
      <c r="BP106" s="223" t="str">
        <f t="shared" ca="1" si="92"/>
        <v>-0.065260498518094+1.32840796477551i</v>
      </c>
      <c r="BQ106" s="223" t="str">
        <f t="shared" ca="1" si="93"/>
        <v>0.1303637787791+1.32360565831681i</v>
      </c>
      <c r="BR106" s="223" t="str">
        <f t="shared" ca="1" si="94"/>
        <v>0.32316607395517+1.29015128655141i</v>
      </c>
      <c r="BS106" s="223" t="str">
        <f t="shared" ca="1" si="95"/>
        <v>0.508972799568876+1.22876903559818i</v>
      </c>
      <c r="BT106" s="223" t="str">
        <f t="shared" ca="1" si="96"/>
        <v>0.683761801133921+1.14078764582018i</v>
      </c>
      <c r="BU106" s="223" t="str">
        <f t="shared" ca="1" si="97"/>
        <v>0.843749424616893+1.02811164860851i</v>
      </c>
      <c r="BV106" s="223" t="str">
        <f t="shared" ca="1" si="98"/>
        <v>0.98547242112074+0.89318013902923i</v>
      </c>
      <c r="BW106" s="223" t="str">
        <f t="shared" ca="1" si="99"/>
        <v>1.10586291576462+0.738913976781074i</v>
      </c>
      <c r="BX106" s="223" t="str">
        <f t="shared" ca="1" si="100"/>
        <v>1.20231481791031+0.568652558403768i</v>
      </c>
      <c r="BY106" s="223" t="str">
        <f t="shared" ca="1" si="101"/>
        <v>1.2727402351543+0.386081529427681i</v>
      </c>
      <c r="BZ106" s="223" t="str">
        <f t="shared" ca="1" si="102"/>
        <v>1.31561466989306+0.195153001278522i</v>
      </c>
      <c r="CA106" s="223" t="str">
        <f t="shared" ca="1" si="103"/>
        <v>1.33001002009227+4.88837916338709E-16i</v>
      </c>
      <c r="CB106" s="223" t="str">
        <f t="shared" ca="1" si="104"/>
        <v>1.31561466989306-0.195153001278523i</v>
      </c>
      <c r="CC106" s="223" t="str">
        <f t="shared" ca="1" si="105"/>
        <v>1.2727402351543-0.386081529427682i</v>
      </c>
      <c r="CD106" s="223" t="str">
        <f t="shared" ca="1" si="106"/>
        <v>1.20231481791031-0.568652558403759i</v>
      </c>
      <c r="CE106" s="223" t="str">
        <f t="shared" ca="1" si="107"/>
        <v>1.1058629157646-0.738913976781108i</v>
      </c>
      <c r="CF106" s="223" t="str">
        <f t="shared" ca="1" si="108"/>
        <v>0.985472421120729-0.893180139029241i</v>
      </c>
      <c r="CG106" s="223" t="str">
        <f t="shared" ca="1" si="109"/>
        <v>0.843749424616902-1.0281116486085i</v>
      </c>
      <c r="CH106" s="223" t="str">
        <f t="shared" ca="1" si="110"/>
        <v>0.683761801133954-1.14078764582016i</v>
      </c>
      <c r="CI106" s="223" t="str">
        <f t="shared" ca="1" si="111"/>
        <v>0.508972799568815-1.2287690355982i</v>
      </c>
      <c r="CJ106" s="223" t="str">
        <f t="shared" ca="1" si="112"/>
        <v>0.32316607395513-1.29015128655142i</v>
      </c>
      <c r="CK106" s="223" t="str">
        <f t="shared" ca="1" si="113"/>
        <v>0.130363778779099-1.32360565831681i</v>
      </c>
      <c r="CL106" s="223" t="str">
        <f t="shared" ca="1" si="114"/>
        <v>-0.0652604985180684-1.32840796477551i</v>
      </c>
      <c r="CM106" s="223" t="str">
        <f t="shared" ca="1" si="115"/>
        <v>-0.259472083104429-1.30445425049532i</v>
      </c>
      <c r="CN106" s="223" t="str">
        <f t="shared" ca="1" si="116"/>
        <v>-0.448066880679119-1.25226304105181i</v>
      </c>
      <c r="CO106" s="223" t="str">
        <f t="shared" ca="1" si="117"/>
        <v>-0.6269623834174-1.17296411851575i</v>
      </c>
      <c r="CP106" s="223" t="str">
        <f t="shared" ca="1" si="118"/>
        <v>-0.792286043936931-1.06827406508284i</v>
      </c>
      <c r="CQ106" s="223" t="str">
        <f t="shared" ca="1" si="119"/>
        <v>-0.940459104253279-0.940459104253326i</v>
      </c>
      <c r="CR106" s="223" t="str">
        <f t="shared" ca="1" si="120"/>
        <v>-1.0682740650828-0.792286043936984i</v>
      </c>
      <c r="CS106" s="223" t="str">
        <f t="shared" ca="1" si="121"/>
        <v>-1.17296411851578-0.62696238341734i</v>
      </c>
      <c r="CT106" s="223" t="str">
        <f t="shared" ca="1" si="122"/>
        <v>-1.25226304105184-0.448066880679055i</v>
      </c>
      <c r="CU106" s="223" t="str">
        <f t="shared" ca="1" si="123"/>
        <v>-1.3044542504953-0.259472083104493i</v>
      </c>
      <c r="CV106" s="223" t="str">
        <f t="shared" ca="1" si="124"/>
        <v>-1.32840796477551-0.0652604985181333i</v>
      </c>
      <c r="CW106" s="223" t="str">
        <f t="shared" ca="1" si="125"/>
        <v>-1.32360565831681+0.130363778779166i</v>
      </c>
      <c r="CX106" s="223" t="str">
        <f t="shared" ca="1" si="126"/>
        <v>-1.2901512865514+0.323166073955196i</v>
      </c>
      <c r="CY106" s="223" t="str">
        <f t="shared" ca="1" si="127"/>
        <v>-1.22876903559817+0.508972799568877i</v>
      </c>
      <c r="CZ106" s="223" t="str">
        <f t="shared" ca="1" si="128"/>
        <v>-1.14078764582019+0.683761801133899i</v>
      </c>
      <c r="DA106" s="223" t="str">
        <f t="shared" ca="1" si="129"/>
        <v>-1.02811164860854+0.843749424616853i</v>
      </c>
      <c r="DB106" s="223" t="str">
        <f t="shared" ca="1" si="130"/>
        <v>-0.893180139029192+0.985472421120774i</v>
      </c>
      <c r="DC106" s="223" t="str">
        <f t="shared" ca="1" si="131"/>
        <v>-0.738913976781051+1.10586291576464i</v>
      </c>
      <c r="DD106" s="223" t="str">
        <f t="shared" ca="1" si="132"/>
        <v>-0.568652558403768+1.20231481791031i</v>
      </c>
      <c r="DE106" s="223" t="str">
        <f t="shared" ca="1" si="133"/>
        <v>-0.386081529427719+1.27274023515429i</v>
      </c>
      <c r="DF106" s="223" t="str">
        <f t="shared" ca="1" si="134"/>
        <v>-0.195153001278587+1.31561466989305i</v>
      </c>
      <c r="DG106" s="223" t="str">
        <f t="shared" ca="1" si="135"/>
        <v>3.94304738517421E-14+1.33001002009227i</v>
      </c>
      <c r="DH106" s="223" t="str">
        <f t="shared" ca="1" si="136"/>
        <v>0.195153001278537+1.31561466989306i</v>
      </c>
      <c r="DI106" s="223" t="str">
        <f t="shared" ca="1" si="137"/>
        <v>0.386081529427671+1.27274023515431i</v>
      </c>
      <c r="DJ106" s="223" t="str">
        <f t="shared" ca="1" si="138"/>
        <v>0.568652558403722+1.20231481791033i</v>
      </c>
      <c r="DK106" s="223" t="str">
        <f t="shared" ca="1" si="139"/>
        <v>0.738913976781117+1.10586291576459i</v>
      </c>
      <c r="DL106" s="223" t="str">
        <f t="shared" ca="1" si="140"/>
        <v>0.893180139029251+0.985472421120721i</v>
      </c>
      <c r="DM106" s="223" t="str">
        <f t="shared" ca="1" si="141"/>
        <v>1.02811164860851+0.843749424616891i</v>
      </c>
      <c r="DN106" s="223" t="str">
        <f t="shared" ca="1" si="142"/>
        <v>1.14078764582017+0.683761801133942i</v>
      </c>
      <c r="DO106" s="223" t="str">
        <f t="shared" ca="1" si="143"/>
        <v>1.22876903559816+0.508972799568924i</v>
      </c>
      <c r="DP106" s="223" t="str">
        <f t="shared" ca="1" si="144"/>
        <v>1.29015128655142+0.323166073955118i</v>
      </c>
      <c r="DQ106" s="223" t="str">
        <f t="shared" ca="1" si="145"/>
        <v>1.32360565831681+0.130363778779085i</v>
      </c>
      <c r="DR106" s="223" t="str">
        <f t="shared" ca="1" si="146"/>
        <v>1.32840796477551-0.0652604985180822i</v>
      </c>
      <c r="DS106" s="223" t="str">
        <f t="shared" ca="1" si="147"/>
        <v>1.30445425049531-0.259472083104442i</v>
      </c>
      <c r="DT106" s="223" t="str">
        <f t="shared" ca="1" si="148"/>
        <v>1.25226304105185-0.448066880679007i</v>
      </c>
      <c r="DU106" s="223" t="str">
        <f t="shared" ca="1" si="149"/>
        <v>1.17296411851574-0.626962383417412i</v>
      </c>
      <c r="DV106" s="223" t="str">
        <f t="shared" ca="1" si="150"/>
        <v>1.06827406508283-0.79228604393694i</v>
      </c>
      <c r="DW106" s="223" t="str">
        <f t="shared" ca="1" si="151"/>
        <v>0.940459104253315-0.94045910425329i</v>
      </c>
      <c r="DX106" s="223" t="str">
        <f t="shared" ca="1" si="152"/>
        <v>0.792286043936975-1.06827406508281i</v>
      </c>
      <c r="DY106" s="223" t="str">
        <f t="shared" ca="1" si="153"/>
        <v>0.626962383417328-1.17296411851579i</v>
      </c>
      <c r="DZ106" s="223" t="str">
        <f t="shared" ca="1" si="154"/>
        <v>0.448066880679043-1.25226304105184i</v>
      </c>
      <c r="EA106" s="223" t="str">
        <f t="shared" ca="1" si="155"/>
        <v>0.259472083104481-1.30445425049531i</v>
      </c>
      <c r="EB106" s="223" t="str">
        <f t="shared" ca="1" si="156"/>
        <v>0.0652604985181193-1.32840796477551i</v>
      </c>
      <c r="EC106" s="223" t="str">
        <f t="shared" ca="1" si="157"/>
        <v>-0.130363778779046-1.32360565831682i</v>
      </c>
      <c r="ED106" s="223" t="str">
        <f t="shared" ca="1" si="158"/>
        <v>-0.323166073955208-1.2901512865514i</v>
      </c>
      <c r="EE106" s="223" t="str">
        <f t="shared" ca="1" si="159"/>
        <v>-0.508972799568891-1.22876903559817i</v>
      </c>
      <c r="EF106" s="223" t="str">
        <f t="shared" ca="1" si="160"/>
        <v>-0.683761801133908-1.14078764582019i</v>
      </c>
      <c r="EG106" s="223" t="str">
        <f t="shared" ca="1" si="161"/>
        <v>-0.843749424616863-1.02811164860854i</v>
      </c>
      <c r="EH106" s="223" t="str">
        <f t="shared" ca="1" si="162"/>
        <v>-0.985472421120786-0.89318013902918i</v>
      </c>
      <c r="EI106" s="223" t="str">
        <f t="shared" ca="1" si="163"/>
        <v>-1.10586291576464-0.738913976781042i</v>
      </c>
      <c r="EJ106" s="223" t="str">
        <f t="shared" ca="1" si="164"/>
        <v>-1.20231481791031-0.568652558403756i</v>
      </c>
      <c r="EK106" s="223" t="str">
        <f t="shared" ca="1" si="165"/>
        <v>-1.2727402351543-0.386081529427709i</v>
      </c>
      <c r="EL106" s="223" t="str">
        <f t="shared" ca="1" si="166"/>
        <v>-1.31561466989305-0.195153001278574i</v>
      </c>
      <c r="EM106" s="223" t="str">
        <f t="shared" ca="1" si="167"/>
        <v>-1.33001002009227+5.57240616632051E-14i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6.53052126299655-1.4241278935736i</v>
      </c>
      <c r="G107" s="229" t="str">
        <f t="shared" si="173"/>
        <v>-0.248660979761737+0.028194092211096i</v>
      </c>
      <c r="H107" s="229" t="str">
        <f t="shared" si="38"/>
        <v>0.98250317209447-0.161865643290498i</v>
      </c>
      <c r="I107" s="229" t="str">
        <f t="shared" si="174"/>
        <v>-0.376956670453306-0.0158802010325549i</v>
      </c>
      <c r="J107" s="255" t="str">
        <f ca="1">IMPRODUCT(1/N_FFT2,V100)</f>
        <v>0.123066035294467+0.000142185503210954i</v>
      </c>
      <c r="K107" s="254" t="str">
        <f t="shared" ca="1" si="175"/>
        <v>-0.0463883049761164-0.00200791115463276i</v>
      </c>
      <c r="M107" s="258"/>
      <c r="N107" s="246">
        <f t="shared" ca="1" si="176"/>
        <v>1.3370031517520351</v>
      </c>
      <c r="O107" s="223">
        <f t="shared" ca="1" si="39"/>
        <v>-1.3299968482479647</v>
      </c>
      <c r="P107" s="223" t="str">
        <f t="shared" ca="1" si="40"/>
        <v>-1.31041615902648+0.227378773221719i</v>
      </c>
      <c r="Q107" s="223" t="str">
        <f t="shared" ca="1" si="41"/>
        <v>-1.25225063917999+0.448062443218372i</v>
      </c>
      <c r="R107" s="223" t="str">
        <f t="shared" ca="1" si="42"/>
        <v>-1.15721295587614+0.655553042172732i</v>
      </c>
      <c r="S107" s="223" t="str">
        <f t="shared" ca="1" si="43"/>
        <v>-1.02810146663517+0.843741068487323i</v>
      </c>
      <c r="T107" s="223" t="str">
        <f t="shared" ca="1" si="44"/>
        <v>-0.868717822489686+1.0070853793191i</v>
      </c>
      <c r="U107" s="223" t="str">
        <f t="shared" ca="1" si="45"/>
        <v>-0.683755029452615+1.14077634795247i</v>
      </c>
      <c r="V107" s="223" t="str">
        <f t="shared" ca="1" si="46"/>
        <v>-0.478659264291624+1.24087748188825i</v>
      </c>
      <c r="W107" s="223" t="str">
        <f t="shared" ca="1" si="47"/>
        <v>-0.259469513405137+1.30444133174429i</v>
      </c>
      <c r="X107" s="223" t="str">
        <f t="shared" ca="1" si="48"/>
        <v>-0.0326397565876016+1.32959627806316i</v>
      </c>
      <c r="Y107" s="223" t="str">
        <f t="shared" ca="1" si="49"/>
        <v>0.195151068567563+1.31560164061408i</v>
      </c>
      <c r="Z107" s="223" t="str">
        <f t="shared" ca="1" si="50"/>
        <v>0.417195726083461+1.26286948751136i</v>
      </c>
      <c r="AA107" s="223" t="str">
        <f t="shared" ca="1" si="51"/>
        <v>0.62695617425295+1.17295250198617i</v>
      </c>
      <c r="AB107" s="223" t="str">
        <f t="shared" ca="1" si="52"/>
        <v>0.818256076414812+1.04849826407093i</v>
      </c>
      <c r="AC107" s="223" t="str">
        <f t="shared" ca="1" si="53"/>
        <v>0.985462661427882+0.893171293359227i</v>
      </c>
      <c r="AD107" s="223" t="str">
        <f t="shared" ca="1" si="54"/>
        <v>1.12365257901317+0.711545148269999i</v>
      </c>
      <c r="AE107" s="223" t="str">
        <f t="shared" ca="1" si="55"/>
        <v>1.22875686640081+0.508967758922282i</v>
      </c>
      <c r="AF107" s="223" t="str">
        <f t="shared" ca="1" si="56"/>
        <v>1.29768075778007+0.291403958855858i</v>
      </c>
      <c r="AG107" s="223" t="str">
        <f t="shared" ca="1" si="57"/>
        <v>1.32839480879727+0.065259852206327i</v>
      </c>
      <c r="AH107" s="223" t="str">
        <f t="shared" ca="1" si="58"/>
        <v>1.31999465296689-0.162805812206857i</v>
      </c>
      <c r="AI107" s="223" t="str">
        <f t="shared" ca="1" si="59"/>
        <v>1.27272763048519-0.386077705843117i</v>
      </c>
      <c r="AJ107" s="223" t="str">
        <f t="shared" ca="1" si="60"/>
        <v>1.18798550536853-0.597981651377205i</v>
      </c>
      <c r="AK107" s="223" t="str">
        <f t="shared" ca="1" si="61"/>
        <v>1.06826348535829-0.792278197478441i</v>
      </c>
      <c r="AL107" s="223" t="str">
        <f t="shared" ca="1" si="62"/>
        <v>0.917086751239485-0.963246337678232i</v>
      </c>
      <c r="AM107" s="223" t="str">
        <f t="shared" ca="1" si="63"/>
        <v>0.738906658896462-1.10585196377634i</v>
      </c>
      <c r="AN107" s="223" t="str">
        <f t="shared" ca="1" si="64"/>
        <v>0.538969670406494-1.21589609372324i</v>
      </c>
      <c r="AO107" s="223" t="str">
        <f t="shared" ca="1" si="65"/>
        <v>0.323162873458062-1.29013850945077i</v>
      </c>
      <c r="AP107" s="223" t="str">
        <f t="shared" ca="1" si="66"/>
        <v>0.0978406377302934-1.32639316417043i</v>
      </c>
      <c r="AQ107" s="223" t="str">
        <f t="shared" ca="1" si="67"/>
        <v>-0.130362487712593-1.32359254989853i</v>
      </c>
      <c r="AR107" s="223" t="str">
        <f t="shared" ca="1" si="68"/>
        <v>-0.130362487712593-1.32359254989853i</v>
      </c>
      <c r="AS107" s="223" t="str">
        <f t="shared" ca="1" si="69"/>
        <v>-0.568646926714634-1.20230291070409i</v>
      </c>
      <c r="AT107" s="223" t="str">
        <f t="shared" ca="1" si="70"/>
        <v>-0.7658230797811-1.087385224667i</v>
      </c>
      <c r="AU107" s="223" t="str">
        <f t="shared" ca="1" si="71"/>
        <v>-0.940449790352873-0.940449790352869i</v>
      </c>
      <c r="AV107" s="223" t="str">
        <f t="shared" ca="1" si="72"/>
        <v>-1.08738522466701-0.765823079781095i</v>
      </c>
      <c r="AW107" s="223" t="str">
        <f t="shared" ca="1" si="73"/>
        <v>-1.20230291070408-0.56864692671464i</v>
      </c>
      <c r="AX107" s="223" t="str">
        <f t="shared" ca="1" si="74"/>
        <v>-1.28181912992476-0.354727126829143i</v>
      </c>
      <c r="AY107" s="223" t="str">
        <f t="shared" ca="1" si="75"/>
        <v>-1.32359254989853-0.130362487712588i</v>
      </c>
      <c r="AZ107" s="223" t="str">
        <f t="shared" ca="1" si="76"/>
        <v>-1.32639316417043+0.0978406377302987i</v>
      </c>
      <c r="BA107" s="223" t="str">
        <f t="shared" ca="1" si="77"/>
        <v>-1.29013850945077+0.323162873458066i</v>
      </c>
      <c r="BB107" s="223" t="str">
        <f t="shared" ca="1" si="78"/>
        <v>-1.21589609372324+0.538969670406499i</v>
      </c>
      <c r="BC107" s="223" t="str">
        <f t="shared" ca="1" si="79"/>
        <v>-1.10585196377634+0.738906658896455i</v>
      </c>
      <c r="BD107" s="223" t="str">
        <f t="shared" ca="1" si="80"/>
        <v>-0.963246337678237+0.91708675123948i</v>
      </c>
      <c r="BE107" s="223" t="str">
        <f t="shared" ca="1" si="81"/>
        <v>-0.792278197478437+1.06826348535829i</v>
      </c>
      <c r="BF107" s="223" t="str">
        <f t="shared" ca="1" si="82"/>
        <v>-0.597981651377201+1.18798550536853i</v>
      </c>
      <c r="BG107" s="223" t="str">
        <f t="shared" ca="1" si="83"/>
        <v>-0.386077705843113+1.27272763048519i</v>
      </c>
      <c r="BH107" s="223" t="str">
        <f t="shared" ca="1" si="84"/>
        <v>-0.162805812206865+1.31999465296689i</v>
      </c>
      <c r="BI107" s="223" t="str">
        <f t="shared" ca="1" si="85"/>
        <v>0.0652598522063182+1.32839480879727i</v>
      </c>
      <c r="BJ107" s="223" t="str">
        <f t="shared" ca="1" si="86"/>
        <v>0.291403958855864+1.29768075778007i</v>
      </c>
      <c r="BK107" s="223" t="str">
        <f t="shared" ca="1" si="87"/>
        <v>0.508967758922286+1.22875686640081i</v>
      </c>
      <c r="BL107" s="223" t="str">
        <f t="shared" ca="1" si="88"/>
        <v>0.711545148270003+1.12365257901317i</v>
      </c>
      <c r="BM107" s="223" t="str">
        <f t="shared" ca="1" si="89"/>
        <v>0.893171293359231+0.985462661427879i</v>
      </c>
      <c r="BN107" s="223" t="str">
        <f t="shared" ca="1" si="90"/>
        <v>1.04849826407093+0.818256076414819i</v>
      </c>
      <c r="BO107" s="223" t="str">
        <f t="shared" ca="1" si="91"/>
        <v>1.17295250198618+0.626956174252946i</v>
      </c>
      <c r="BP107" s="223" t="str">
        <f t="shared" ca="1" si="92"/>
        <v>1.26286948751136+0.417195726083457i</v>
      </c>
      <c r="BQ107" s="223" t="str">
        <f t="shared" ca="1" si="93"/>
        <v>1.31560164061408+0.195151068567557i</v>
      </c>
      <c r="BR107" s="223" t="str">
        <f t="shared" ca="1" si="94"/>
        <v>1.32959627806316-0.0326397565876069i</v>
      </c>
      <c r="BS107" s="223" t="str">
        <f t="shared" ca="1" si="95"/>
        <v>1.30444133174429-0.259469513405129i</v>
      </c>
      <c r="BT107" s="223" t="str">
        <f t="shared" ca="1" si="96"/>
        <v>1.24087748188825-0.478659264291615i</v>
      </c>
      <c r="BU107" s="223" t="str">
        <f t="shared" ca="1" si="97"/>
        <v>1.14077634795247-0.683755029452608i</v>
      </c>
      <c r="BV107" s="223" t="str">
        <f t="shared" ca="1" si="98"/>
        <v>1.00708537931912-0.868717822489668i</v>
      </c>
      <c r="BW107" s="223" t="str">
        <f t="shared" ca="1" si="99"/>
        <v>0.843741068487333-1.02810146663516i</v>
      </c>
      <c r="BX107" s="223" t="str">
        <f t="shared" ca="1" si="100"/>
        <v>0.655553042172733-1.15721295587614i</v>
      </c>
      <c r="BY107" s="223" t="str">
        <f t="shared" ca="1" si="101"/>
        <v>0.448062443218362-1.25225063918i</v>
      </c>
      <c r="BZ107" s="223" t="str">
        <f t="shared" ca="1" si="102"/>
        <v>0.2273787732217-1.31041615902648i</v>
      </c>
      <c r="CA107" s="223" t="str">
        <f t="shared" ca="1" si="103"/>
        <v>-3.25053807144422E-14-1.32999684824796i</v>
      </c>
      <c r="CB107" s="223" t="str">
        <f t="shared" ca="1" si="104"/>
        <v>-0.227378773221762-1.31041615902647i</v>
      </c>
      <c r="CC107" s="223" t="str">
        <f t="shared" ca="1" si="105"/>
        <v>-0.448062443218421-1.25225063917998i</v>
      </c>
      <c r="CD107" s="223" t="str">
        <f t="shared" ca="1" si="106"/>
        <v>-0.655553042172788-1.15721295587611i</v>
      </c>
      <c r="CE107" s="223" t="str">
        <f t="shared" ca="1" si="107"/>
        <v>-0.843741068487279-1.02810146663521i</v>
      </c>
      <c r="CF107" s="223" t="str">
        <f t="shared" ca="1" si="108"/>
        <v>-1.00708537931907-0.868717822489722i</v>
      </c>
      <c r="CG107" s="223" t="str">
        <f t="shared" ca="1" si="109"/>
        <v>-1.14077634795245-0.683755029452645i</v>
      </c>
      <c r="CH107" s="223" t="str">
        <f t="shared" ca="1" si="110"/>
        <v>-1.24087748188824-0.478659264291644i</v>
      </c>
      <c r="CI107" s="223" t="str">
        <f t="shared" ca="1" si="111"/>
        <v>-1.30444133174429-0.259469513405145i</v>
      </c>
      <c r="CJ107" s="223" t="str">
        <f t="shared" ca="1" si="112"/>
        <v>-1.32959627806316-0.0326397565876105i</v>
      </c>
      <c r="CK107" s="223" t="str">
        <f t="shared" ca="1" si="113"/>
        <v>-1.31560164061408+0.195151068567568i</v>
      </c>
      <c r="CL107" s="223" t="str">
        <f t="shared" ca="1" si="114"/>
        <v>-1.26286948751136+0.417195726083479i</v>
      </c>
      <c r="CM107" s="223" t="str">
        <f t="shared" ca="1" si="115"/>
        <v>-1.17295250198616+0.626956174252979i</v>
      </c>
      <c r="CN107" s="223" t="str">
        <f t="shared" ca="1" si="116"/>
        <v>-1.0484982640709+0.818256076414848i</v>
      </c>
      <c r="CO107" s="223" t="str">
        <f t="shared" ca="1" si="117"/>
        <v>-0.893171293359195+0.985462661427911i</v>
      </c>
      <c r="CP107" s="223" t="str">
        <f t="shared" ca="1" si="118"/>
        <v>-0.71154514826995+1.1236525790132i</v>
      </c>
      <c r="CQ107" s="223" t="str">
        <f t="shared" ca="1" si="119"/>
        <v>-0.508967758922339+1.22875686640079i</v>
      </c>
      <c r="CR107" s="223" t="str">
        <f t="shared" ca="1" si="120"/>
        <v>-0.291403958855907+1.29768075778006i</v>
      </c>
      <c r="CS107" s="223" t="str">
        <f t="shared" ca="1" si="121"/>
        <v>-0.0652598522063618+1.32839480879727i</v>
      </c>
      <c r="CT107" s="223" t="str">
        <f t="shared" ca="1" si="122"/>
        <v>0.162805812206835+1.3199946529669i</v>
      </c>
      <c r="CU107" s="223" t="str">
        <f t="shared" ca="1" si="123"/>
        <v>0.386077705843097+1.27272763048519i</v>
      </c>
      <c r="CV107" s="223" t="str">
        <f t="shared" ca="1" si="124"/>
        <v>0.597981651377197+1.18798550536853i</v>
      </c>
      <c r="CW107" s="223" t="str">
        <f t="shared" ca="1" si="125"/>
        <v>0.792278197478446+1.06826348535828i</v>
      </c>
      <c r="CX107" s="223" t="str">
        <f t="shared" ca="1" si="126"/>
        <v>0.963246337678244+0.917086751239472i</v>
      </c>
      <c r="CY107" s="223" t="str">
        <f t="shared" ca="1" si="127"/>
        <v>1.10585196377636+0.738906658896437i</v>
      </c>
      <c r="CZ107" s="223" t="str">
        <f t="shared" ca="1" si="128"/>
        <v>1.21589609372325+0.538969670406466i</v>
      </c>
      <c r="DA107" s="223" t="str">
        <f t="shared" ca="1" si="129"/>
        <v>1.29013850945078+0.323162873458018i</v>
      </c>
      <c r="DB107" s="223" t="str">
        <f t="shared" ca="1" si="130"/>
        <v>1.32639316417044+0.097840637730235i</v>
      </c>
      <c r="DC107" s="223" t="str">
        <f t="shared" ca="1" si="131"/>
        <v>1.32359254989854-0.130362487712532i</v>
      </c>
      <c r="DD107" s="223" t="str">
        <f t="shared" ca="1" si="132"/>
        <v>1.28181912992477-0.354727126829088i</v>
      </c>
      <c r="DE107" s="223" t="str">
        <f t="shared" ca="1" si="133"/>
        <v>1.2023029107041-0.568646926714601i</v>
      </c>
      <c r="DF107" s="223" t="str">
        <f t="shared" ca="1" si="134"/>
        <v>1.08738522466702-0.765823079781072i</v>
      </c>
      <c r="DG107" s="223" t="str">
        <f t="shared" ca="1" si="135"/>
        <v>0.940449790352884-0.940449790352859i</v>
      </c>
      <c r="DH107" s="223" t="str">
        <f t="shared" ca="1" si="136"/>
        <v>0.765823079781103-1.087385224667i</v>
      </c>
      <c r="DI107" s="223" t="str">
        <f t="shared" ca="1" si="137"/>
        <v>0.568646926714638-1.20230291070409i</v>
      </c>
      <c r="DJ107" s="223" t="str">
        <f t="shared" ca="1" si="138"/>
        <v>0.354727126829123-1.28181912992476i</v>
      </c>
      <c r="DK107" s="223" t="str">
        <f t="shared" ca="1" si="139"/>
        <v>0.130362487712569-1.32359254989854i</v>
      </c>
      <c r="DL107" s="223" t="str">
        <f t="shared" ca="1" si="140"/>
        <v>-0.09784063773033-1.32639316417043i</v>
      </c>
      <c r="DM107" s="223" t="str">
        <f t="shared" ca="1" si="141"/>
        <v>-0.323162873458108-1.29013850945076i</v>
      </c>
      <c r="DN107" s="223" t="str">
        <f t="shared" ca="1" si="142"/>
        <v>-0.538969670406551-1.21589609372322i</v>
      </c>
      <c r="DO107" s="223" t="str">
        <f t="shared" ca="1" si="143"/>
        <v>-0.738906658896517-1.1058519637763i</v>
      </c>
      <c r="DP107" s="223" t="str">
        <f t="shared" ca="1" si="144"/>
        <v>-0.917086751239445-0.963246337678269i</v>
      </c>
      <c r="DQ107" s="223" t="str">
        <f t="shared" ca="1" si="145"/>
        <v>-1.06826348535826-0.792278197478475i</v>
      </c>
      <c r="DR107" s="223" t="str">
        <f t="shared" ca="1" si="146"/>
        <v>-1.18798550536851-0.597981651377233i</v>
      </c>
      <c r="DS107" s="223" t="str">
        <f t="shared" ca="1" si="147"/>
        <v>-1.27272763048518-0.386077705843135i</v>
      </c>
      <c r="DT107" s="223" t="str">
        <f t="shared" ca="1" si="148"/>
        <v>-1.31999465296689-0.162805812206872i</v>
      </c>
      <c r="DU107" s="223" t="str">
        <f t="shared" ca="1" si="149"/>
        <v>-1.32839480879727+0.0652598522063247i</v>
      </c>
      <c r="DV107" s="223" t="str">
        <f t="shared" ca="1" si="150"/>
        <v>-1.29768075778007+0.291403958855868i</v>
      </c>
      <c r="DW107" s="223" t="str">
        <f t="shared" ca="1" si="151"/>
        <v>-1.22875686640081+0.508967758922302i</v>
      </c>
      <c r="DX107" s="223" t="str">
        <f t="shared" ca="1" si="152"/>
        <v>-1.12365257901315+0.711545148270028i</v>
      </c>
      <c r="DY107" s="223" t="str">
        <f t="shared" ca="1" si="153"/>
        <v>-0.985462661427848+0.893171293359266i</v>
      </c>
      <c r="DZ107" s="223" t="str">
        <f t="shared" ca="1" si="154"/>
        <v>-0.818256076414772+1.04849826407096i</v>
      </c>
      <c r="EA107" s="223" t="str">
        <f t="shared" ca="1" si="155"/>
        <v>-0.626956174253011+1.17295250198614i</v>
      </c>
      <c r="EB107" s="223" t="str">
        <f t="shared" ca="1" si="156"/>
        <v>-0.417195726083517+1.26286948751134i</v>
      </c>
      <c r="EC107" s="223" t="str">
        <f t="shared" ca="1" si="157"/>
        <v>-0.195151068567607+1.31560164061407i</v>
      </c>
      <c r="ED107" s="223" t="str">
        <f t="shared" ca="1" si="158"/>
        <v>0.0326397565875733+1.32959627806317i</v>
      </c>
      <c r="EE107" s="223" t="str">
        <f t="shared" ca="1" si="159"/>
        <v>0.259469513405108+1.3044413317443i</v>
      </c>
      <c r="EF107" s="223" t="str">
        <f t="shared" ca="1" si="160"/>
        <v>0.478659264291608+1.24087748188826i</v>
      </c>
      <c r="EG107" s="223" t="str">
        <f t="shared" ca="1" si="161"/>
        <v>0.683755029452611+1.14077634795247i</v>
      </c>
      <c r="EH107" s="223" t="str">
        <f t="shared" ca="1" si="162"/>
        <v>0.86871782248969+1.0070853793191i</v>
      </c>
      <c r="EI107" s="223" t="str">
        <f t="shared" ca="1" si="163"/>
        <v>1.02810146663518+0.843741068487307i</v>
      </c>
      <c r="EJ107" s="223" t="str">
        <f t="shared" ca="1" si="164"/>
        <v>1.15721295587616+0.655553042172706i</v>
      </c>
      <c r="EK107" s="223" t="str">
        <f t="shared" ca="1" si="165"/>
        <v>1.25225063918001+0.448062443218333i</v>
      </c>
      <c r="EL107" s="223" t="str">
        <f t="shared" ca="1" si="166"/>
        <v>1.31041615902649+0.22737877322167i</v>
      </c>
      <c r="EM107" s="223" t="str">
        <f t="shared" ca="1" si="167"/>
        <v>1.32999684824796-6.50107614288844E-14i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6.50442721488028-1.33654687758517i</v>
      </c>
      <c r="G108" s="229" t="str">
        <f t="shared" si="173"/>
        <v>-0.248581562148928+0.0271520662693891i</v>
      </c>
      <c r="H108" s="229" t="str">
        <f t="shared" si="38"/>
        <v>0.979312608153206-0.141898680497667i</v>
      </c>
      <c r="I108" s="229" t="str">
        <f t="shared" si="174"/>
        <v>-0.375725464226117-0.019099911237061i</v>
      </c>
      <c r="J108" s="255" t="str">
        <f ca="1">IMPRODUCT(1/N_FFT2,W100)</f>
        <v>0.00547992502410422-2.85934388257153E-06i</v>
      </c>
      <c r="K108" s="254" t="str">
        <f t="shared" ca="1" si="175"/>
        <v>-0.00205900198682023-0.000103591753238479i</v>
      </c>
      <c r="M108" s="258"/>
      <c r="N108" s="246">
        <f t="shared" ca="1" si="176"/>
        <v>1.3370184702721868</v>
      </c>
      <c r="O108" s="223">
        <f t="shared" ca="1" si="39"/>
        <v>-1.329981529727813</v>
      </c>
      <c r="P108" s="223" t="str">
        <f t="shared" ca="1" si="40"/>
        <v>-1.30442630756521+0.259466524910102i</v>
      </c>
      <c r="Q108" s="223" t="str">
        <f t="shared" ca="1" si="41"/>
        <v>-1.22874271393358+0.508961896778413i</v>
      </c>
      <c r="R108" s="223" t="str">
        <f t="shared" ca="1" si="42"/>
        <v>-1.10583922689233+0.738898148382648i</v>
      </c>
      <c r="S108" s="223" t="str">
        <f t="shared" ca="1" si="43"/>
        <v>-0.940438958523395+0.940438958523394i</v>
      </c>
      <c r="T108" s="223" t="str">
        <f t="shared" ca="1" si="44"/>
        <v>-0.738898148382649+1.10583922689233i</v>
      </c>
      <c r="U108" s="223" t="str">
        <f t="shared" ca="1" si="45"/>
        <v>-0.508961896778415+1.22874271393358i</v>
      </c>
      <c r="V108" s="223" t="str">
        <f t="shared" ca="1" si="46"/>
        <v>-0.259466524910108+1.30442630756521i</v>
      </c>
      <c r="W108" s="223" t="str">
        <f t="shared" ca="1" si="47"/>
        <v>4.64357233240587E-15+1.32998152972781i</v>
      </c>
      <c r="X108" s="223" t="str">
        <f t="shared" ca="1" si="48"/>
        <v>0.259466524910103+1.30442630756521i</v>
      </c>
      <c r="Y108" s="223" t="str">
        <f t="shared" ca="1" si="49"/>
        <v>0.508961896778411+1.22874271393358i</v>
      </c>
      <c r="Z108" s="223" t="str">
        <f t="shared" ca="1" si="50"/>
        <v>0.738898148382645+1.10583922689233i</v>
      </c>
      <c r="AA108" s="223" t="str">
        <f t="shared" ca="1" si="51"/>
        <v>0.94043895852339+0.940438958523399i</v>
      </c>
      <c r="AB108" s="223" t="str">
        <f t="shared" ca="1" si="52"/>
        <v>1.10583922689233+0.738898148382645i</v>
      </c>
      <c r="AC108" s="223" t="str">
        <f t="shared" ca="1" si="53"/>
        <v>1.22874271393358+0.508961896778411i</v>
      </c>
      <c r="AD108" s="223" t="str">
        <f t="shared" ca="1" si="54"/>
        <v>1.30442630756521+0.259466524910103i</v>
      </c>
      <c r="AE108" s="223" t="str">
        <f t="shared" ca="1" si="55"/>
        <v>1.32998152972781+4.29735560818432E-15i</v>
      </c>
      <c r="AF108" s="223" t="str">
        <f t="shared" ca="1" si="56"/>
        <v>1.30442630756521-0.259466524910108i</v>
      </c>
      <c r="AG108" s="223" t="str">
        <f t="shared" ca="1" si="57"/>
        <v>1.22874271393358-0.508961896778415i</v>
      </c>
      <c r="AH108" s="223" t="str">
        <f t="shared" ca="1" si="58"/>
        <v>1.10583922689233-0.738898148382649i</v>
      </c>
      <c r="AI108" s="223" t="str">
        <f t="shared" ca="1" si="59"/>
        <v>0.940438958523396-0.940438958523392i</v>
      </c>
      <c r="AJ108" s="223" t="str">
        <f t="shared" ca="1" si="60"/>
        <v>0.738898148382652-1.10583922689233i</v>
      </c>
      <c r="AK108" s="223" t="str">
        <f t="shared" ca="1" si="61"/>
        <v>0.508961896778406-1.22874271393358i</v>
      </c>
      <c r="AL108" s="223" t="str">
        <f t="shared" ca="1" si="62"/>
        <v>0.259466524910099-1.30442630756521i</v>
      </c>
      <c r="AM108" s="223" t="str">
        <f t="shared" ca="1" si="63"/>
        <v>2.44413722430455E-16-1.32998152972781i</v>
      </c>
      <c r="AN108" s="223" t="str">
        <f t="shared" ca="1" si="64"/>
        <v>-0.2594665249101-1.30442630756521i</v>
      </c>
      <c r="AO108" s="223" t="str">
        <f t="shared" ca="1" si="65"/>
        <v>-0.508961896778407-1.22874271393358i</v>
      </c>
      <c r="AP108" s="223" t="str">
        <f t="shared" ca="1" si="66"/>
        <v>-0.738898148382653-1.10583922689233i</v>
      </c>
      <c r="AQ108" s="223" t="str">
        <f t="shared" ca="1" si="67"/>
        <v>-0.940438958523396-0.940438958523392i</v>
      </c>
      <c r="AR108" s="223" t="str">
        <f t="shared" ca="1" si="68"/>
        <v>-0.940438958523396-0.940438958523392i</v>
      </c>
      <c r="AS108" s="223" t="str">
        <f t="shared" ca="1" si="69"/>
        <v>-1.22874271393358-0.508961896778415i</v>
      </c>
      <c r="AT108" s="223" t="str">
        <f t="shared" ca="1" si="70"/>
        <v>-1.30442630756521-0.259466524910107i</v>
      </c>
      <c r="AU108" s="223" t="str">
        <f t="shared" ca="1" si="71"/>
        <v>-1.32998152972781+4.39915860997541E-15i</v>
      </c>
      <c r="AV108" s="223" t="str">
        <f t="shared" ca="1" si="72"/>
        <v>-1.30442630756521+0.259466524910104i</v>
      </c>
      <c r="AW108" s="223" t="str">
        <f t="shared" ca="1" si="73"/>
        <v>-1.22874271393358+0.508961896778411i</v>
      </c>
      <c r="AX108" s="223" t="str">
        <f t="shared" ca="1" si="74"/>
        <v>-1.10583922689233+0.738898148382645i</v>
      </c>
      <c r="AY108" s="223" t="str">
        <f t="shared" ca="1" si="75"/>
        <v>-0.940438958523399+0.94043895852339i</v>
      </c>
      <c r="AZ108" s="223" t="str">
        <f t="shared" ca="1" si="76"/>
        <v>-0.738898148382644+1.10583922689233i</v>
      </c>
      <c r="BA108" s="223" t="str">
        <f t="shared" ca="1" si="77"/>
        <v>-0.508961896778411+1.22874271393358i</v>
      </c>
      <c r="BB108" s="223" t="str">
        <f t="shared" ca="1" si="78"/>
        <v>-0.259466524910104+1.30442630756521i</v>
      </c>
      <c r="BC108" s="223" t="str">
        <f t="shared" ca="1" si="79"/>
        <v>-3.95113888396277E-15+1.32998152972781i</v>
      </c>
      <c r="BD108" s="223" t="str">
        <f t="shared" ca="1" si="80"/>
        <v>0.259466524910096+1.30442630756521i</v>
      </c>
      <c r="BE108" s="223" t="str">
        <f t="shared" ca="1" si="81"/>
        <v>0.508961896778415+1.22874271393358i</v>
      </c>
      <c r="BF108" s="223" t="str">
        <f t="shared" ca="1" si="82"/>
        <v>0.738898148382649+1.10583922689233i</v>
      </c>
      <c r="BG108" s="223" t="str">
        <f t="shared" ca="1" si="83"/>
        <v>0.940438958523394+0.940438958523395i</v>
      </c>
      <c r="BH108" s="223" t="str">
        <f t="shared" ca="1" si="84"/>
        <v>1.10583922689233+0.738898148382652i</v>
      </c>
      <c r="BI108" s="223" t="str">
        <f t="shared" ca="1" si="85"/>
        <v>1.22874271393357+0.508961896778419i</v>
      </c>
      <c r="BJ108" s="223" t="str">
        <f t="shared" ca="1" si="86"/>
        <v>1.30442630756521+0.259466524910099i</v>
      </c>
      <c r="BK108" s="223" t="str">
        <f t="shared" ca="1" si="87"/>
        <v>1.32998152972781+4.8882744486091E-16i</v>
      </c>
      <c r="BL108" s="223" t="str">
        <f t="shared" ca="1" si="88"/>
        <v>1.30442630756521-0.2594665249101i</v>
      </c>
      <c r="BM108" s="223" t="str">
        <f t="shared" ca="1" si="89"/>
        <v>1.22874271393358-0.508961896778409i</v>
      </c>
      <c r="BN108" s="223" t="str">
        <f t="shared" ca="1" si="90"/>
        <v>1.10583922689231-0.738898148382686i</v>
      </c>
      <c r="BO108" s="223" t="str">
        <f t="shared" ca="1" si="91"/>
        <v>0.94043895852342-0.940438958523369i</v>
      </c>
      <c r="BP108" s="223" t="str">
        <f t="shared" ca="1" si="92"/>
        <v>0.738898148382637-1.10583922689234i</v>
      </c>
      <c r="BQ108" s="223" t="str">
        <f t="shared" ca="1" si="93"/>
        <v>0.508961896778354-1.2287427139336i</v>
      </c>
      <c r="BR108" s="223" t="str">
        <f t="shared" ca="1" si="94"/>
        <v>0.25946652491012-1.30442630756521i</v>
      </c>
      <c r="BS108" s="223" t="str">
        <f t="shared" ca="1" si="95"/>
        <v>-3.25050063268411E-14-1.32998152972781i</v>
      </c>
      <c r="BT108" s="223" t="str">
        <f t="shared" ca="1" si="96"/>
        <v>-0.259466524910052-1.30442630756522i</v>
      </c>
      <c r="BU108" s="223" t="str">
        <f t="shared" ca="1" si="97"/>
        <v>-0.508961896778413-1.22874271393358i</v>
      </c>
      <c r="BV108" s="223" t="str">
        <f t="shared" ca="1" si="98"/>
        <v>-0.738898148382689-1.1058392268923i</v>
      </c>
      <c r="BW108" s="223" t="str">
        <f t="shared" ca="1" si="99"/>
        <v>-0.940438958523371-0.940438958523418i</v>
      </c>
      <c r="BX108" s="223" t="str">
        <f t="shared" ca="1" si="100"/>
        <v>-1.10583922689234-0.738898148382633i</v>
      </c>
      <c r="BY108" s="223" t="str">
        <f t="shared" ca="1" si="101"/>
        <v>-1.22874271393355-0.508961896778472i</v>
      </c>
      <c r="BZ108" s="223" t="str">
        <f t="shared" ca="1" si="102"/>
        <v>-1.30442630756521-0.259466524910116i</v>
      </c>
      <c r="CA108" s="223" t="str">
        <f t="shared" ca="1" si="103"/>
        <v>-1.32998152972781+3.7148578659247E-14i</v>
      </c>
      <c r="CB108" s="223" t="str">
        <f t="shared" ca="1" si="104"/>
        <v>-1.30442630756522+0.259466524910056i</v>
      </c>
      <c r="CC108" s="223" t="str">
        <f t="shared" ca="1" si="105"/>
        <v>-1.22874271393358+0.508961896778416i</v>
      </c>
      <c r="CD108" s="223" t="str">
        <f t="shared" ca="1" si="106"/>
        <v>-1.1058392268923+0.738898148382693i</v>
      </c>
      <c r="CE108" s="223" t="str">
        <f t="shared" ca="1" si="107"/>
        <v>-0.940438958523414+0.940438958523375i</v>
      </c>
      <c r="CF108" s="223" t="str">
        <f t="shared" ca="1" si="108"/>
        <v>-0.738898148382629+1.10583922689234i</v>
      </c>
      <c r="CG108" s="223" t="str">
        <f t="shared" ca="1" si="109"/>
        <v>-0.508961896778468+1.22874271393355i</v>
      </c>
      <c r="CH108" s="223" t="str">
        <f t="shared" ca="1" si="110"/>
        <v>-0.259466524910111+1.30442630756521i</v>
      </c>
      <c r="CI108" s="223" t="str">
        <f t="shared" ca="1" si="111"/>
        <v>3.94296292050448E-14+1.32998152972781i</v>
      </c>
      <c r="CJ108" s="223" t="str">
        <f t="shared" ca="1" si="112"/>
        <v>0.25946652491006+1.30442630756522i</v>
      </c>
      <c r="CK108" s="223" t="str">
        <f t="shared" ca="1" si="113"/>
        <v>0.50896189677842+1.22874271393357i</v>
      </c>
      <c r="CL108" s="223" t="str">
        <f t="shared" ca="1" si="114"/>
        <v>0.738898148382696+1.1058392268923i</v>
      </c>
      <c r="CM108" s="223" t="str">
        <f t="shared" ca="1" si="115"/>
        <v>0.940438958523378+0.940438958523411i</v>
      </c>
      <c r="CN108" s="223" t="str">
        <f t="shared" ca="1" si="116"/>
        <v>1.10583922689235+0.738898148382626i</v>
      </c>
      <c r="CO108" s="223" t="str">
        <f t="shared" ca="1" si="117"/>
        <v>1.22874271393356+0.508961896778463i</v>
      </c>
      <c r="CP108" s="223" t="str">
        <f t="shared" ca="1" si="118"/>
        <v>1.30442630756521+0.259466524910107i</v>
      </c>
      <c r="CQ108" s="223" t="str">
        <f t="shared" ca="1" si="119"/>
        <v>1.32998152972781-4.40732015374506E-14i</v>
      </c>
      <c r="CR108" s="223" t="str">
        <f t="shared" ca="1" si="120"/>
        <v>1.30442630756522-0.259466524910066i</v>
      </c>
      <c r="CS108" s="223" t="str">
        <f t="shared" ca="1" si="121"/>
        <v>1.22874271393357-0.508961896778423i</v>
      </c>
      <c r="CT108" s="223" t="str">
        <f t="shared" ca="1" si="122"/>
        <v>1.1058392268923-0.7388981483827i</v>
      </c>
      <c r="CU108" s="223" t="str">
        <f t="shared" ca="1" si="123"/>
        <v>0.940438958523407-0.940438958523382i</v>
      </c>
      <c r="CV108" s="223" t="str">
        <f t="shared" ca="1" si="124"/>
        <v>0.738898148382621-1.10583922689235i</v>
      </c>
      <c r="CW108" s="223" t="str">
        <f t="shared" ca="1" si="125"/>
        <v>0.508961896778462-1.22874271393356i</v>
      </c>
      <c r="CX108" s="223" t="str">
        <f t="shared" ca="1" si="126"/>
        <v>0.259466524910104-1.30442630756521i</v>
      </c>
      <c r="CY108" s="223" t="str">
        <f t="shared" ca="1" si="127"/>
        <v>-4.87167738698565E-14-1.32998152972781i</v>
      </c>
      <c r="CZ108" s="223" t="str">
        <f t="shared" ca="1" si="128"/>
        <v>-0.25946652491007-1.30442630756522i</v>
      </c>
      <c r="DA108" s="223" t="str">
        <f t="shared" ca="1" si="129"/>
        <v>-0.50896189677843-1.22874271393357i</v>
      </c>
      <c r="DB108" s="223" t="str">
        <f t="shared" ca="1" si="130"/>
        <v>-0.738898148382592-1.10583922689237i</v>
      </c>
      <c r="DC108" s="223" t="str">
        <f t="shared" ca="1" si="131"/>
        <v>-0.940438958523383-0.940438958523406i</v>
      </c>
      <c r="DD108" s="223" t="str">
        <f t="shared" ca="1" si="132"/>
        <v>-1.10583922689235-0.73889814838262i</v>
      </c>
      <c r="DE108" s="223" t="str">
        <f t="shared" ca="1" si="133"/>
        <v>-1.22874271393356-0.508961896778455i</v>
      </c>
      <c r="DF108" s="223" t="str">
        <f t="shared" ca="1" si="134"/>
        <v>-1.30442630756521-0.259466524910098i</v>
      </c>
      <c r="DG108" s="223" t="str">
        <f t="shared" ca="1" si="135"/>
        <v>-1.32998152972781+5.57228679888703E-14i</v>
      </c>
      <c r="DH108" s="223" t="str">
        <f t="shared" ca="1" si="136"/>
        <v>-1.30442630756522+0.259466524910072i</v>
      </c>
      <c r="DI108" s="223" t="str">
        <f t="shared" ca="1" si="137"/>
        <v>-1.22874271393357+0.508961896778431i</v>
      </c>
      <c r="DJ108" s="223" t="str">
        <f t="shared" ca="1" si="138"/>
        <v>-1.10583922689236+0.738898148382597i</v>
      </c>
      <c r="DK108" s="223" t="str">
        <f t="shared" ca="1" si="139"/>
        <v>-0.9404389585234+0.940438958523388i</v>
      </c>
      <c r="DL108" s="223" t="str">
        <f t="shared" ca="1" si="140"/>
        <v>-0.738898148382613+1.10583922689235i</v>
      </c>
      <c r="DM108" s="223" t="str">
        <f t="shared" ca="1" si="141"/>
        <v>-0.508961896778452+1.22874271393356i</v>
      </c>
      <c r="DN108" s="223" t="str">
        <f t="shared" ca="1" si="142"/>
        <v>-0.259466524910095+1.30442630756521i</v>
      </c>
      <c r="DO108" s="223" t="str">
        <f t="shared" ca="1" si="143"/>
        <v>5.80039185346683E-14+1.32998152972781i</v>
      </c>
      <c r="DP108" s="223" t="str">
        <f t="shared" ca="1" si="144"/>
        <v>0.259466524910079+1.30442630756522i</v>
      </c>
      <c r="DQ108" s="223" t="str">
        <f t="shared" ca="1" si="145"/>
        <v>0.508961896778438+1.22874271393357i</v>
      </c>
      <c r="DR108" s="223" t="str">
        <f t="shared" ca="1" si="146"/>
        <v>0.7388981483826+1.10583922689236i</v>
      </c>
      <c r="DS108" s="223" t="str">
        <f t="shared" ca="1" si="147"/>
        <v>0.94043895852339+0.940438958523399i</v>
      </c>
      <c r="DT108" s="223" t="str">
        <f t="shared" ca="1" si="148"/>
        <v>1.10583922689236+0.738898148382612i</v>
      </c>
      <c r="DU108" s="223" t="str">
        <f t="shared" ca="1" si="149"/>
        <v>1.22874271393356+0.508961896778447i</v>
      </c>
      <c r="DV108" s="223" t="str">
        <f t="shared" ca="1" si="150"/>
        <v>1.30442630756521+0.259466524910088i</v>
      </c>
      <c r="DW108" s="223" t="str">
        <f t="shared" ca="1" si="151"/>
        <v>1.32998152972781-6.50100126536821E-14i</v>
      </c>
      <c r="DX108" s="223" t="str">
        <f t="shared" ca="1" si="152"/>
        <v>1.30442630756522-0.259466524910082i</v>
      </c>
      <c r="DY108" s="223" t="str">
        <f t="shared" ca="1" si="153"/>
        <v>1.22874271393357-0.50896189677844i</v>
      </c>
      <c r="DZ108" s="223" t="str">
        <f t="shared" ca="1" si="154"/>
        <v>1.10583922689236-0.738898148382605i</v>
      </c>
      <c r="EA108" s="223" t="str">
        <f t="shared" ca="1" si="155"/>
        <v>0.940438958523395-0.940438958523395i</v>
      </c>
      <c r="EB108" s="223" t="str">
        <f t="shared" ca="1" si="156"/>
        <v>0.738898148382605-1.10583922689236i</v>
      </c>
      <c r="EC108" s="223" t="str">
        <f t="shared" ca="1" si="157"/>
        <v>0.508961896778444-1.22874271393356i</v>
      </c>
      <c r="ED108" s="223" t="str">
        <f t="shared" ca="1" si="158"/>
        <v>0.259466524910086-1.30442630756521i</v>
      </c>
      <c r="EE108" s="223" t="str">
        <f t="shared" ca="1" si="159"/>
        <v>6.50101568505685E-14-1.32998152972781i</v>
      </c>
      <c r="EF108" s="223" t="str">
        <f t="shared" ca="1" si="160"/>
        <v>-0.259466524910088-1.30442630756521i</v>
      </c>
      <c r="EG108" s="223" t="str">
        <f t="shared" ca="1" si="161"/>
        <v>-0.508961896778447-1.22874271393356i</v>
      </c>
      <c r="EH108" s="223" t="str">
        <f t="shared" ca="1" si="162"/>
        <v>-0.738898148382608-1.10583922689236i</v>
      </c>
      <c r="EI108" s="223" t="str">
        <f t="shared" ca="1" si="163"/>
        <v>-0.940438958523396-0.940438958523392i</v>
      </c>
      <c r="EJ108" s="223" t="str">
        <f t="shared" ca="1" si="164"/>
        <v>-1.10583922689236-0.738898148382604i</v>
      </c>
      <c r="EK108" s="223" t="str">
        <f t="shared" ca="1" si="165"/>
        <v>-1.22874271393357-0.508961896778438i</v>
      </c>
      <c r="EL108" s="223" t="str">
        <f t="shared" ca="1" si="166"/>
        <v>-1.30442630756522-0.259466524910079i</v>
      </c>
      <c r="EM108" s="223" t="str">
        <f t="shared" ca="1" si="167"/>
        <v>-1.32998152972781-6.27291063047706E-14i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6.48444476919152-1.27839970674977i</v>
      </c>
      <c r="G109" s="229" t="str">
        <f t="shared" si="173"/>
        <v>-0.248491589721791+0.0266346547515427i</v>
      </c>
      <c r="H109" s="229" t="str">
        <f t="shared" si="38"/>
        <v>0.977116836307235-0.126306908199658i</v>
      </c>
      <c r="I109" s="229" t="str">
        <f t="shared" si="174"/>
        <v>-0.374880054106989-0.0223210954653766i</v>
      </c>
      <c r="J109" s="255" t="str">
        <f ca="1">IMPRODUCT(1/N_FFT2,X100)</f>
        <v>-0.0856971456612324-0.000142186621134404i</v>
      </c>
      <c r="K109" s="254" t="str">
        <f t="shared" ca="1" si="175"/>
        <v>0.0321229768411531+0.00196615709763881i</v>
      </c>
      <c r="M109" s="258"/>
      <c r="N109" s="246">
        <f t="shared" ca="1" si="176"/>
        <v>1.3370359837012504</v>
      </c>
      <c r="O109" s="223">
        <f t="shared" ca="1" si="39"/>
        <v>-1.3299640162987494</v>
      </c>
      <c r="P109" s="223" t="str">
        <f t="shared" ca="1" si="40"/>
        <v>-1.29764872357729+0.291396765335066i</v>
      </c>
      <c r="Q109" s="223" t="str">
        <f t="shared" ca="1" si="41"/>
        <v>-1.20227323097352+0.568632889247525i</v>
      </c>
      <c r="R109" s="223" t="str">
        <f t="shared" ca="1" si="42"/>
        <v>-1.04847238112105+0.818235877162479i</v>
      </c>
      <c r="S109" s="223" t="str">
        <f t="shared" ca="1" si="43"/>
        <v>-0.843720240119237+1.02807608719522i</v>
      </c>
      <c r="T109" s="223" t="str">
        <f t="shared" ca="1" si="44"/>
        <v>-0.597966889760863+1.18795617907363i</v>
      </c>
      <c r="U109" s="223" t="str">
        <f t="shared" ca="1" si="45"/>
        <v>-0.323154895945143+1.29010666143392i</v>
      </c>
      <c r="V109" s="223" t="str">
        <f t="shared" ca="1" si="46"/>
        <v>-0.0326389508512331+1.32956345600232i</v>
      </c>
      <c r="W109" s="223" t="str">
        <f t="shared" ca="1" si="47"/>
        <v>0.259463108209587+1.30440913065177i</v>
      </c>
      <c r="X109" s="223" t="str">
        <f t="shared" ca="1" si="48"/>
        <v>0.538956365544258+1.21586607843497i</v>
      </c>
      <c r="Y109" s="223" t="str">
        <f t="shared" ca="1" si="49"/>
        <v>0.792258639509124+1.06823711448941i</v>
      </c>
      <c r="Z109" s="223" t="str">
        <f t="shared" ca="1" si="50"/>
        <v>1.00706051867671+0.868696377552074i</v>
      </c>
      <c r="AA109" s="223" t="str">
        <f t="shared" ca="1" si="51"/>
        <v>1.17292354679201+0.626940697379226i</v>
      </c>
      <c r="AB109" s="223" t="str">
        <f t="shared" ca="1" si="52"/>
        <v>1.28178748727791+0.354718370129431i</v>
      </c>
      <c r="AC109" s="223" t="str">
        <f t="shared" ca="1" si="53"/>
        <v>1.32836201639557+0.0652582412189353i</v>
      </c>
      <c r="AD109" s="223" t="str">
        <f t="shared" ca="1" si="54"/>
        <v>1.31038381044096-0.227373160209663i</v>
      </c>
      <c r="AE109" s="223" t="str">
        <f t="shared" ca="1" si="55"/>
        <v>1.22872653363492-0.508955194679269i</v>
      </c>
      <c r="AF109" s="223" t="str">
        <f t="shared" ca="1" si="56"/>
        <v>1.08735838176394-0.765804174875798i</v>
      </c>
      <c r="AG109" s="223" t="str">
        <f t="shared" ca="1" si="57"/>
        <v>0.893149244769733-0.985438334558158i</v>
      </c>
      <c r="AH109" s="223" t="str">
        <f t="shared" ca="1" si="58"/>
        <v>0.655536859364322-1.15718438922423i</v>
      </c>
      <c r="AI109" s="223" t="str">
        <f t="shared" ca="1" si="59"/>
        <v>0.386068175231327-1.27269621226868i</v>
      </c>
      <c r="AJ109" s="223" t="str">
        <f t="shared" ca="1" si="60"/>
        <v>0.0978382224622772-1.3263604211808i</v>
      </c>
      <c r="AK109" s="223" t="str">
        <f t="shared" ca="1" si="61"/>
        <v>-0.195146251120072-1.31556916402114i</v>
      </c>
      <c r="AL109" s="223" t="str">
        <f t="shared" ca="1" si="62"/>
        <v>-0.478647448236052-1.24084684991606i</v>
      </c>
      <c r="AM109" s="223" t="str">
        <f t="shared" ca="1" si="63"/>
        <v>-0.738888418442787-1.10582466500825i</v>
      </c>
      <c r="AN109" s="223" t="str">
        <f t="shared" ca="1" si="64"/>
        <v>-0.963222559234788-0.917064112279336i</v>
      </c>
      <c r="AO109" s="223" t="str">
        <f t="shared" ca="1" si="65"/>
        <v>-1.14074818705031-0.683738150457427i</v>
      </c>
      <c r="AP109" s="223" t="str">
        <f t="shared" ca="1" si="66"/>
        <v>-1.26283831265036-0.417185427300495i</v>
      </c>
      <c r="AQ109" s="223" t="str">
        <f t="shared" ca="1" si="67"/>
        <v>-1.32355987604413-0.130359269618815i</v>
      </c>
      <c r="AR109" s="223" t="str">
        <f t="shared" ca="1" si="68"/>
        <v>-1.32355987604413-0.130359269618815i</v>
      </c>
      <c r="AS109" s="223" t="str">
        <f t="shared" ca="1" si="69"/>
        <v>-1.25221972645306+0.448051382467814i</v>
      </c>
      <c r="AT109" s="223" t="str">
        <f t="shared" ca="1" si="70"/>
        <v>-1.12362484082382+0.711527583255313i</v>
      </c>
      <c r="AU109" s="223" t="str">
        <f t="shared" ca="1" si="71"/>
        <v>-0.940426574658946+0.940426574658937i</v>
      </c>
      <c r="AV109" s="223" t="str">
        <f t="shared" ca="1" si="72"/>
        <v>-0.711527583255313+1.12362484082382i</v>
      </c>
      <c r="AW109" s="223" t="str">
        <f t="shared" ca="1" si="73"/>
        <v>-0.448051382467812+1.25221972645306i</v>
      </c>
      <c r="AX109" s="223" t="str">
        <f t="shared" ca="1" si="74"/>
        <v>-0.162801793225794+1.31996206792921i</v>
      </c>
      <c r="AY109" s="223" t="str">
        <f t="shared" ca="1" si="75"/>
        <v>0.130359269618815+1.32355987604413i</v>
      </c>
      <c r="AZ109" s="223" t="str">
        <f t="shared" ca="1" si="76"/>
        <v>0.417185427300495+1.26283831265036i</v>
      </c>
      <c r="BA109" s="223" t="str">
        <f t="shared" ca="1" si="77"/>
        <v>0.683738150457427+1.1407481870503i</v>
      </c>
      <c r="BB109" s="223" t="str">
        <f t="shared" ca="1" si="78"/>
        <v>0.917064112279334+0.963222559234788i</v>
      </c>
      <c r="BC109" s="223" t="str">
        <f t="shared" ca="1" si="79"/>
        <v>1.10582466500825+0.738888418442786i</v>
      </c>
      <c r="BD109" s="223" t="str">
        <f t="shared" ca="1" si="80"/>
        <v>1.24084684991606+0.478647448236064i</v>
      </c>
      <c r="BE109" s="223" t="str">
        <f t="shared" ca="1" si="81"/>
        <v>1.31556916402114+0.195146251120072i</v>
      </c>
      <c r="BF109" s="223" t="str">
        <f t="shared" ca="1" si="82"/>
        <v>1.3263604211808-0.0978382224622788i</v>
      </c>
      <c r="BG109" s="223" t="str">
        <f t="shared" ca="1" si="83"/>
        <v>1.27269621226868-0.386068175231327i</v>
      </c>
      <c r="BH109" s="223" t="str">
        <f t="shared" ca="1" si="84"/>
        <v>1.15718438922423-0.655536859364322i</v>
      </c>
      <c r="BI109" s="223" t="str">
        <f t="shared" ca="1" si="85"/>
        <v>0.985438334558147-0.893149244769744i</v>
      </c>
      <c r="BJ109" s="223" t="str">
        <f t="shared" ca="1" si="86"/>
        <v>0.765804174875819-1.08735838176393i</v>
      </c>
      <c r="BK109" s="223" t="str">
        <f t="shared" ca="1" si="87"/>
        <v>0.508955194679207-1.22872653363495i</v>
      </c>
      <c r="BL109" s="223" t="str">
        <f t="shared" ca="1" si="88"/>
        <v>0.22737316020965-1.31038381044096i</v>
      </c>
      <c r="BM109" s="223" t="str">
        <f t="shared" ca="1" si="89"/>
        <v>-0.0652582412189099-1.32836201639557i</v>
      </c>
      <c r="BN109" s="223" t="str">
        <f t="shared" ca="1" si="90"/>
        <v>-0.354718370129368-1.28178748727793i</v>
      </c>
      <c r="BO109" s="223" t="str">
        <f t="shared" ca="1" si="91"/>
        <v>-0.626940697379252-1.172923546792i</v>
      </c>
      <c r="BP109" s="223" t="str">
        <f t="shared" ca="1" si="92"/>
        <v>-0.868696377552063-1.00706051867672i</v>
      </c>
      <c r="BQ109" s="223" t="str">
        <f t="shared" ca="1" si="93"/>
        <v>-1.06823711448937-0.792258639509178i</v>
      </c>
      <c r="BR109" s="223" t="str">
        <f t="shared" ca="1" si="94"/>
        <v>-1.21586607843498-0.538956365544233i</v>
      </c>
      <c r="BS109" s="223" t="str">
        <f t="shared" ca="1" si="95"/>
        <v>-1.30440913065177-0.259463108209601i</v>
      </c>
      <c r="BT109" s="223" t="str">
        <f t="shared" ca="1" si="96"/>
        <v>-1.32956345600232+0.0326389508511792i</v>
      </c>
      <c r="BU109" s="223" t="str">
        <f t="shared" ca="1" si="97"/>
        <v>-1.29010666143392+0.32315489594517i</v>
      </c>
      <c r="BV109" s="223" t="str">
        <f t="shared" ca="1" si="98"/>
        <v>-1.18795617907364+0.597966889760851i</v>
      </c>
      <c r="BW109" s="223" t="str">
        <f t="shared" ca="1" si="99"/>
        <v>-1.02807608719526+0.843720240119195i</v>
      </c>
      <c r="BX109" s="223" t="str">
        <f t="shared" ca="1" si="100"/>
        <v>-0.818235877162449+1.04847238112107i</v>
      </c>
      <c r="BY109" s="223" t="str">
        <f t="shared" ca="1" si="101"/>
        <v>-0.56863288924753+1.20227323097352i</v>
      </c>
      <c r="BZ109" s="223" t="str">
        <f t="shared" ca="1" si="102"/>
        <v>-0.291396765335117+1.29764872357727i</v>
      </c>
      <c r="CA109" s="223" t="str">
        <f t="shared" ca="1" si="103"/>
        <v>3.94291099888011E-14+1.32996401629875i</v>
      </c>
      <c r="CB109" s="223" t="str">
        <f t="shared" ca="1" si="104"/>
        <v>0.291396765335065+1.29764872357729i</v>
      </c>
      <c r="CC109" s="223" t="str">
        <f t="shared" ca="1" si="105"/>
        <v>0.568632889247484+1.20227323097354i</v>
      </c>
      <c r="CD109" s="223" t="str">
        <f t="shared" ca="1" si="106"/>
        <v>0.818235877162513+1.04847238112103i</v>
      </c>
      <c r="CE109" s="223" t="str">
        <f t="shared" ca="1" si="107"/>
        <v>1.02807608719522+0.843720240119234i</v>
      </c>
      <c r="CF109" s="223" t="str">
        <f t="shared" ca="1" si="108"/>
        <v>1.18795617907361+0.597966889760899i</v>
      </c>
      <c r="CG109" s="223" t="str">
        <f t="shared" ca="1" si="109"/>
        <v>1.29010666143394+0.323154895945091i</v>
      </c>
      <c r="CH109" s="223" t="str">
        <f t="shared" ca="1" si="110"/>
        <v>1.32956345600232+0.0326389508512327i</v>
      </c>
      <c r="CI109" s="223" t="str">
        <f t="shared" ca="1" si="111"/>
        <v>1.30440913065178-0.25946310820955i</v>
      </c>
      <c r="CJ109" s="223" t="str">
        <f t="shared" ca="1" si="112"/>
        <v>1.21586607843495-0.538956365544307i</v>
      </c>
      <c r="CK109" s="223" t="str">
        <f t="shared" ca="1" si="113"/>
        <v>1.0682371144894-0.792258639509135i</v>
      </c>
      <c r="CL109" s="223" t="str">
        <f t="shared" ca="1" si="114"/>
        <v>0.868696377552101-1.00706051867669i</v>
      </c>
      <c r="CM109" s="223" t="str">
        <f t="shared" ca="1" si="115"/>
        <v>0.62694069737918-1.17292354679204i</v>
      </c>
      <c r="CN109" s="223" t="str">
        <f t="shared" ca="1" si="116"/>
        <v>0.354718370129415-1.28178748727792i</v>
      </c>
      <c r="CO109" s="223" t="str">
        <f t="shared" ca="1" si="117"/>
        <v>0.0652582412189609-1.32836201639557i</v>
      </c>
      <c r="CP109" s="223" t="str">
        <f t="shared" ca="1" si="118"/>
        <v>-0.227373160209728-1.31038381044095i</v>
      </c>
      <c r="CQ109" s="223" t="str">
        <f t="shared" ca="1" si="119"/>
        <v>-0.508955194679283-1.22872653363491i</v>
      </c>
      <c r="CR109" s="223" t="str">
        <f t="shared" ca="1" si="120"/>
        <v>-0.765804174875775-1.08735838176396i</v>
      </c>
      <c r="CS109" s="223" t="str">
        <f t="shared" ca="1" si="121"/>
        <v>-0.985438334558112-0.893149244769784i</v>
      </c>
      <c r="CT109" s="223" t="str">
        <f t="shared" ca="1" si="122"/>
        <v>-1.15718438922425-0.655536859364298i</v>
      </c>
      <c r="CU109" s="223" t="str">
        <f t="shared" ca="1" si="123"/>
        <v>-1.27269621226868-0.386068175231353i</v>
      </c>
      <c r="CV109" s="223" t="str">
        <f t="shared" ca="1" si="124"/>
        <v>-1.3263604211808-0.0978382224623415i</v>
      </c>
      <c r="CW109" s="223" t="str">
        <f t="shared" ca="1" si="125"/>
        <v>-1.31556916402114+0.195146251120098i</v>
      </c>
      <c r="CX109" s="223" t="str">
        <f t="shared" ca="1" si="126"/>
        <v>-1.24084684991607+0.478647448236043i</v>
      </c>
      <c r="CY109" s="223" t="str">
        <f t="shared" ca="1" si="127"/>
        <v>-1.10582466500829+0.738888418442731i</v>
      </c>
      <c r="CZ109" s="223" t="str">
        <f t="shared" ca="1" si="128"/>
        <v>-0.917064112279317+0.963222559234805i</v>
      </c>
      <c r="DA109" s="223" t="str">
        <f t="shared" ca="1" si="129"/>
        <v>-0.683738150457437+1.1407481870503i</v>
      </c>
      <c r="DB109" s="223" t="str">
        <f t="shared" ca="1" si="130"/>
        <v>-0.417185427300547+1.26283831265034i</v>
      </c>
      <c r="DC109" s="223" t="str">
        <f t="shared" ca="1" si="131"/>
        <v>-0.130359269618786+1.32355987604413i</v>
      </c>
      <c r="DD109" s="223" t="str">
        <f t="shared" ca="1" si="132"/>
        <v>0.162801793225782+1.31996206792922i</v>
      </c>
      <c r="DE109" s="223" t="str">
        <f t="shared" ca="1" si="133"/>
        <v>0.448051382467762+1.25221972645308i</v>
      </c>
      <c r="DF109" s="223" t="str">
        <f t="shared" ca="1" si="134"/>
        <v>0.711527583255347+1.1236248408238i</v>
      </c>
      <c r="DG109" s="223" t="str">
        <f t="shared" ca="1" si="135"/>
        <v>0.940426574658937+0.940426574658946i</v>
      </c>
      <c r="DH109" s="223" t="str">
        <f t="shared" ca="1" si="136"/>
        <v>1.12362484082379+0.711527583255355i</v>
      </c>
      <c r="DI109" s="223" t="str">
        <f t="shared" ca="1" si="137"/>
        <v>1.25221972645308+0.448051382467775i</v>
      </c>
      <c r="DJ109" s="223" t="str">
        <f t="shared" ca="1" si="138"/>
        <v>1.31996206792921+0.162801793225795i</v>
      </c>
      <c r="DK109" s="223" t="str">
        <f t="shared" ca="1" si="139"/>
        <v>1.32355987604413-0.130359269618777i</v>
      </c>
      <c r="DL109" s="223" t="str">
        <f t="shared" ca="1" si="140"/>
        <v>1.26283831265035-0.417185427300532i</v>
      </c>
      <c r="DM109" s="223" t="str">
        <f t="shared" ca="1" si="141"/>
        <v>1.1407481870503-0.683738150457429i</v>
      </c>
      <c r="DN109" s="223" t="str">
        <f t="shared" ca="1" si="142"/>
        <v>0.963222559234814-0.917064112279308i</v>
      </c>
      <c r="DO109" s="223" t="str">
        <f t="shared" ca="1" si="143"/>
        <v>0.738888418442739-1.10582466500829i</v>
      </c>
      <c r="DP109" s="223" t="str">
        <f t="shared" ca="1" si="144"/>
        <v>0.478647448236052-1.24084684991606i</v>
      </c>
      <c r="DQ109" s="223" t="str">
        <f t="shared" ca="1" si="145"/>
        <v>0.195146251120112-1.31556916402113i</v>
      </c>
      <c r="DR109" s="223" t="str">
        <f t="shared" ca="1" si="146"/>
        <v>-0.0978382224623323-1.3263604211808i</v>
      </c>
      <c r="DS109" s="223" t="str">
        <f t="shared" ca="1" si="147"/>
        <v>-0.38606817523134-1.27269621226868i</v>
      </c>
      <c r="DT109" s="223" t="str">
        <f t="shared" ca="1" si="148"/>
        <v>-0.65553685936429-1.15718438922425i</v>
      </c>
      <c r="DU109" s="223" t="str">
        <f t="shared" ca="1" si="149"/>
        <v>-0.893149244769773-0.985438334558121i</v>
      </c>
      <c r="DV109" s="223" t="str">
        <f t="shared" ca="1" si="150"/>
        <v>-1.08735838176395-0.765804174875787i</v>
      </c>
      <c r="DW109" s="223" t="str">
        <f t="shared" ca="1" si="151"/>
        <v>-1.22872653363491-0.508955194679291i</v>
      </c>
      <c r="DX109" s="223" t="str">
        <f t="shared" ca="1" si="152"/>
        <v>-1.31038381044097-0.227373160209611i</v>
      </c>
      <c r="DY109" s="223" t="str">
        <f t="shared" ca="1" si="153"/>
        <v>-1.32836201639557+0.0652582412189516i</v>
      </c>
      <c r="DZ109" s="223" t="str">
        <f t="shared" ca="1" si="154"/>
        <v>-1.28178748727792+0.354718370129406i</v>
      </c>
      <c r="EA109" s="223" t="str">
        <f t="shared" ca="1" si="155"/>
        <v>-1.17292354679198+0.626940697379287i</v>
      </c>
      <c r="EB109" s="223" t="str">
        <f t="shared" ca="1" si="156"/>
        <v>-1.00706051867669+0.868696377552095i</v>
      </c>
      <c r="EC109" s="223" t="str">
        <f t="shared" ca="1" si="157"/>
        <v>-0.792258639509146+1.06823711448939i</v>
      </c>
      <c r="ED109" s="223" t="str">
        <f t="shared" ca="1" si="158"/>
        <v>-0.538956365544316+1.21586607843494i</v>
      </c>
      <c r="EE109" s="223" t="str">
        <f t="shared" ca="1" si="159"/>
        <v>-0.259463108209561+1.30440913065178i</v>
      </c>
      <c r="EF109" s="223" t="str">
        <f t="shared" ca="1" si="160"/>
        <v>0.0326389508512186+1.32956345600232i</v>
      </c>
      <c r="EG109" s="223" t="str">
        <f t="shared" ca="1" si="161"/>
        <v>0.32315489594508+1.29010666143394i</v>
      </c>
      <c r="EH109" s="223" t="str">
        <f t="shared" ca="1" si="162"/>
        <v>0.597966889760887+1.18795617907362i</v>
      </c>
      <c r="EI109" s="223" t="str">
        <f t="shared" ca="1" si="163"/>
        <v>0.843720240119227+1.02807608719523i</v>
      </c>
      <c r="EJ109" s="223" t="str">
        <f t="shared" ca="1" si="164"/>
        <v>1.04847238112102+0.818235877162522i</v>
      </c>
      <c r="EK109" s="223" t="str">
        <f t="shared" ca="1" si="165"/>
        <v>1.20227323097354+0.568632889247493i</v>
      </c>
      <c r="EL109" s="223" t="str">
        <f t="shared" ca="1" si="166"/>
        <v>1.29764872357728+0.291396765335076i</v>
      </c>
      <c r="EM109" s="223" t="str">
        <f t="shared" ca="1" si="167"/>
        <v>1.32996401629875+5.34412579068745E-14i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6.46804604466119-1.24096666216182i</v>
      </c>
      <c r="G110" s="229" t="str">
        <f t="shared" si="173"/>
        <v>-0.248391075283624+0.0264840900327477i</v>
      </c>
      <c r="H110" s="229" t="str">
        <f t="shared" si="38"/>
        <v>0.975540907745537-0.113799898475941i</v>
      </c>
      <c r="I110" s="229" t="str">
        <f t="shared" si="174"/>
        <v>-0.374281274288259-0.0255212156188706i</v>
      </c>
      <c r="J110" s="255" t="str">
        <f ca="1">IMPRODUCT(1/N_FFT2,Y100)</f>
        <v>0.0049110565622457+2.81169754151405E-06i</v>
      </c>
      <c r="K110" s="254" t="str">
        <f t="shared" ca="1" si="175"/>
        <v>-0.00183804475027983-0.000126388499180293i</v>
      </c>
      <c r="N110" s="246">
        <f t="shared" ca="1" si="176"/>
        <v>1.3370557478085026</v>
      </c>
      <c r="O110" s="223">
        <f t="shared" ca="1" si="39"/>
        <v>-1.3299442521914973</v>
      </c>
      <c r="P110" s="223" t="str">
        <f t="shared" ca="1" si="40"/>
        <v>-1.2900874896322+0.323150093658802i</v>
      </c>
      <c r="Q110" s="223" t="str">
        <f t="shared" ca="1" si="41"/>
        <v>-1.17290611640555+0.626931380643563i</v>
      </c>
      <c r="R110" s="223" t="str">
        <f t="shared" ca="1" si="42"/>
        <v>-0.985423690320649+0.893135972006522i</v>
      </c>
      <c r="S110" s="223" t="str">
        <f t="shared" ca="1" si="43"/>
        <v>-0.738877438093112+1.10580823175366i</v>
      </c>
      <c r="T110" s="223" t="str">
        <f t="shared" ca="1" si="44"/>
        <v>-0.448044724140623+1.25220111767517i</v>
      </c>
      <c r="U110" s="223" t="str">
        <f t="shared" ca="1" si="45"/>
        <v>-0.130357332397541+1.32354020710645i</v>
      </c>
      <c r="V110" s="223" t="str">
        <f t="shared" ca="1" si="46"/>
        <v>0.195143351123243+1.31554961383051i</v>
      </c>
      <c r="W110" s="223" t="str">
        <f t="shared" ca="1" si="47"/>
        <v>0.508947631282864+1.22870827398075i</v>
      </c>
      <c r="X110" s="223" t="str">
        <f t="shared" ca="1" si="48"/>
        <v>0.79224686604418+1.06822123980961i</v>
      </c>
      <c r="Y110" s="223" t="str">
        <f t="shared" ca="1" si="49"/>
        <v>1.02806080933372+0.843707701902323i</v>
      </c>
      <c r="Z110" s="223" t="str">
        <f t="shared" ca="1" si="50"/>
        <v>1.20225536443218+0.568624439002801i</v>
      </c>
      <c r="AA110" s="223" t="str">
        <f t="shared" ca="1" si="51"/>
        <v>1.3043897463063+0.259459252423539i</v>
      </c>
      <c r="AB110" s="223" t="str">
        <f t="shared" ca="1" si="52"/>
        <v>1.32834227609505-0.0652572714401488i</v>
      </c>
      <c r="AC110" s="223" t="str">
        <f t="shared" ca="1" si="53"/>
        <v>1.27267729919725-0.386062438013841i</v>
      </c>
      <c r="AD110" s="223" t="str">
        <f t="shared" ca="1" si="54"/>
        <v>1.14073123481006-0.683727989675653i</v>
      </c>
      <c r="AE110" s="223" t="str">
        <f t="shared" ca="1" si="55"/>
        <v>0.940412599324682-0.940412599324678i</v>
      </c>
      <c r="AF110" s="223" t="str">
        <f t="shared" ca="1" si="56"/>
        <v>0.683727989675657-1.14073123481006i</v>
      </c>
      <c r="AG110" s="223" t="str">
        <f t="shared" ca="1" si="57"/>
        <v>0.386062438013832-1.27267729919725i</v>
      </c>
      <c r="AH110" s="223" t="str">
        <f t="shared" ca="1" si="58"/>
        <v>0.0652572714401527-1.32834227609505i</v>
      </c>
      <c r="AI110" s="223" t="str">
        <f t="shared" ca="1" si="59"/>
        <v>-0.259459252423536-1.3043897463063i</v>
      </c>
      <c r="AJ110" s="223" t="str">
        <f t="shared" ca="1" si="60"/>
        <v>-0.568624439002797-1.20225536443218i</v>
      </c>
      <c r="AK110" s="223" t="str">
        <f t="shared" ca="1" si="61"/>
        <v>-0.843707701902331-1.02806080933371i</v>
      </c>
      <c r="AL110" s="223" t="str">
        <f t="shared" ca="1" si="62"/>
        <v>-1.0682212398096-0.792246866044184i</v>
      </c>
      <c r="AM110" s="223" t="str">
        <f t="shared" ca="1" si="63"/>
        <v>-1.22870827398075-0.508947631282868i</v>
      </c>
      <c r="AN110" s="223" t="str">
        <f t="shared" ca="1" si="64"/>
        <v>-1.31554961383051-0.195143351123233i</v>
      </c>
      <c r="AO110" s="223" t="str">
        <f t="shared" ca="1" si="65"/>
        <v>-1.32354020710645+0.130357332397549i</v>
      </c>
      <c r="AP110" s="223" t="str">
        <f t="shared" ca="1" si="66"/>
        <v>-1.25220111767518+0.448044724140619i</v>
      </c>
      <c r="AQ110" s="223" t="str">
        <f t="shared" ca="1" si="67"/>
        <v>-1.10580823175366+0.738877438093108i</v>
      </c>
      <c r="AR110" s="223" t="str">
        <f t="shared" ca="1" si="68"/>
        <v>-1.10580823175366+0.738877438093108i</v>
      </c>
      <c r="AS110" s="223" t="str">
        <f t="shared" ca="1" si="69"/>
        <v>-0.626931380643561+1.17290611640555i</v>
      </c>
      <c r="AT110" s="223" t="str">
        <f t="shared" ca="1" si="70"/>
        <v>-0.323150093658802+1.2900874896322i</v>
      </c>
      <c r="AU110" s="223" t="str">
        <f t="shared" ca="1" si="71"/>
        <v>-3.95102813902388E-15+1.3299442521915i</v>
      </c>
      <c r="AV110" s="223" t="str">
        <f t="shared" ca="1" si="72"/>
        <v>0.323150093658807+1.2900874896322i</v>
      </c>
      <c r="AW110" s="223" t="str">
        <f t="shared" ca="1" si="73"/>
        <v>0.626931380643565+1.17290611640555i</v>
      </c>
      <c r="AX110" s="223" t="str">
        <f t="shared" ca="1" si="74"/>
        <v>0.893135972006521+0.985423690320651i</v>
      </c>
      <c r="AY110" s="223" t="str">
        <f t="shared" ca="1" si="75"/>
        <v>1.10580823175366+0.738877438093114i</v>
      </c>
      <c r="AZ110" s="223" t="str">
        <f t="shared" ca="1" si="76"/>
        <v>1.25220111767518+0.448044724140614i</v>
      </c>
      <c r="BA110" s="223" t="str">
        <f t="shared" ca="1" si="77"/>
        <v>1.32354020710645+0.130357332397544i</v>
      </c>
      <c r="BB110" s="223" t="str">
        <f t="shared" ca="1" si="78"/>
        <v>1.31554961383051-0.195143351123239i</v>
      </c>
      <c r="BC110" s="223" t="str">
        <f t="shared" ca="1" si="79"/>
        <v>1.22870827398075-0.508947631282861i</v>
      </c>
      <c r="BD110" s="223" t="str">
        <f t="shared" ca="1" si="80"/>
        <v>1.06822123980961-0.792246866044177i</v>
      </c>
      <c r="BE110" s="223" t="str">
        <f t="shared" ca="1" si="81"/>
        <v>0.843707701902336-1.02806080933371i</v>
      </c>
      <c r="BF110" s="223" t="str">
        <f t="shared" ca="1" si="82"/>
        <v>0.568624439002815-1.20225536443217i</v>
      </c>
      <c r="BG110" s="223" t="str">
        <f t="shared" ca="1" si="83"/>
        <v>0.259459252423556-1.3043897463063i</v>
      </c>
      <c r="BH110" s="223" t="str">
        <f t="shared" ca="1" si="84"/>
        <v>-0.0652572714401319-1.32834227609505i</v>
      </c>
      <c r="BI110" s="223" t="str">
        <f t="shared" ca="1" si="85"/>
        <v>-0.386062438013812-1.27267729919726i</v>
      </c>
      <c r="BJ110" s="223" t="str">
        <f t="shared" ca="1" si="86"/>
        <v>-0.683727989675626-1.14073123481008i</v>
      </c>
      <c r="BK110" s="223" t="str">
        <f t="shared" ca="1" si="87"/>
        <v>-0.940412599324656-0.940412599324703i</v>
      </c>
      <c r="BL110" s="223" t="str">
        <f t="shared" ca="1" si="88"/>
        <v>-1.14073123481005-0.683727989675682i</v>
      </c>
      <c r="BM110" s="223" t="str">
        <f t="shared" ca="1" si="89"/>
        <v>-1.27267729919724-0.386062438013874i</v>
      </c>
      <c r="BN110" s="223" t="str">
        <f t="shared" ca="1" si="90"/>
        <v>-1.32834227609505-0.0652572714401968i</v>
      </c>
      <c r="BO110" s="223" t="str">
        <f t="shared" ca="1" si="91"/>
        <v>-1.30438974630631+0.259459252423493i</v>
      </c>
      <c r="BP110" s="223" t="str">
        <f t="shared" ca="1" si="92"/>
        <v>-1.2022553644322+0.568624439002757i</v>
      </c>
      <c r="BQ110" s="223" t="str">
        <f t="shared" ca="1" si="93"/>
        <v>-1.02806080933375+0.843707701902287i</v>
      </c>
      <c r="BR110" s="223" t="str">
        <f t="shared" ca="1" si="94"/>
        <v>-0.79224686604423+1.06822123980957i</v>
      </c>
      <c r="BS110" s="223" t="str">
        <f t="shared" ca="1" si="95"/>
        <v>-0.508947631282921+1.22870827398073i</v>
      </c>
      <c r="BT110" s="223" t="str">
        <f t="shared" ca="1" si="96"/>
        <v>-0.195143351123302+1.3155496138305i</v>
      </c>
      <c r="BU110" s="223" t="str">
        <f t="shared" ca="1" si="97"/>
        <v>0.130357332397611+1.32354020710645i</v>
      </c>
      <c r="BV110" s="223" t="str">
        <f t="shared" ca="1" si="98"/>
        <v>0.448044724140678+1.25220111767515i</v>
      </c>
      <c r="BW110" s="223" t="str">
        <f t="shared" ca="1" si="99"/>
        <v>0.738877438093158+1.10580823175363i</v>
      </c>
      <c r="BX110" s="223" t="str">
        <f t="shared" ca="1" si="100"/>
        <v>0.985423690320686+0.893135972006481i</v>
      </c>
      <c r="BY110" s="223" t="str">
        <f t="shared" ca="1" si="101"/>
        <v>1.17290611640558+0.626931380643519i</v>
      </c>
      <c r="BZ110" s="223" t="str">
        <f t="shared" ca="1" si="102"/>
        <v>1.29008748963221+0.323150093658755i</v>
      </c>
      <c r="CA110" s="223" t="str">
        <f t="shared" ca="1" si="103"/>
        <v>1.3299442521915-4.40719662267834E-14i</v>
      </c>
      <c r="CB110" s="223" t="str">
        <f t="shared" ca="1" si="104"/>
        <v>1.29008748963219-0.32315009365884i</v>
      </c>
      <c r="CC110" s="223" t="str">
        <f t="shared" ca="1" si="105"/>
        <v>1.17290611640553-0.626931380643599i</v>
      </c>
      <c r="CD110" s="223" t="str">
        <f t="shared" ca="1" si="106"/>
        <v>0.985423690320625-0.893135972006547i</v>
      </c>
      <c r="CE110" s="223" t="str">
        <f t="shared" ca="1" si="107"/>
        <v>0.738877438093084-1.10580823175368i</v>
      </c>
      <c r="CF110" s="223" t="str">
        <f t="shared" ca="1" si="108"/>
        <v>0.448044724140593-1.25220111767518i</v>
      </c>
      <c r="CG110" s="223" t="str">
        <f t="shared" ca="1" si="109"/>
        <v>0.130357332397521-1.32354020710646i</v>
      </c>
      <c r="CH110" s="223" t="str">
        <f t="shared" ca="1" si="110"/>
        <v>-0.195143351123261-1.3155496138305i</v>
      </c>
      <c r="CI110" s="223" t="str">
        <f t="shared" ca="1" si="111"/>
        <v>-0.508947631282882-1.22870827398075i</v>
      </c>
      <c r="CJ110" s="223" t="str">
        <f t="shared" ca="1" si="112"/>
        <v>-0.792246866044196-1.0682212398096i</v>
      </c>
      <c r="CK110" s="223" t="str">
        <f t="shared" ca="1" si="113"/>
        <v>-1.02806080933372-0.843707701902319i</v>
      </c>
      <c r="CL110" s="223" t="str">
        <f t="shared" ca="1" si="114"/>
        <v>-1.20225536443218-0.568624439002795i</v>
      </c>
      <c r="CM110" s="223" t="str">
        <f t="shared" ca="1" si="115"/>
        <v>-1.3043897463063-0.259459252423534i</v>
      </c>
      <c r="CN110" s="223" t="str">
        <f t="shared" ca="1" si="116"/>
        <v>-1.32834227609505+0.0652572714401551i</v>
      </c>
      <c r="CO110" s="223" t="str">
        <f t="shared" ca="1" si="117"/>
        <v>-1.27267729919725+0.386062438013834i</v>
      </c>
      <c r="CP110" s="223" t="str">
        <f t="shared" ca="1" si="118"/>
        <v>-1.14073123481007+0.683727989675646i</v>
      </c>
      <c r="CQ110" s="223" t="str">
        <f t="shared" ca="1" si="119"/>
        <v>-0.940412599324686+0.940412599324674i</v>
      </c>
      <c r="CR110" s="223" t="str">
        <f t="shared" ca="1" si="120"/>
        <v>-0.683727989675662+1.14073123481006i</v>
      </c>
      <c r="CS110" s="223" t="str">
        <f t="shared" ca="1" si="121"/>
        <v>-0.386062438013852+1.27267729919725i</v>
      </c>
      <c r="CT110" s="223" t="str">
        <f t="shared" ca="1" si="122"/>
        <v>-0.0652572714401735+1.32834227609505i</v>
      </c>
      <c r="CU110" s="223" t="str">
        <f t="shared" ca="1" si="123"/>
        <v>0.259459252423515+1.30438974630631i</v>
      </c>
      <c r="CV110" s="223" t="str">
        <f t="shared" ca="1" si="124"/>
        <v>0.568624439002778+1.20225536443219i</v>
      </c>
      <c r="CW110" s="223" t="str">
        <f t="shared" ca="1" si="125"/>
        <v>0.843707701902304+1.02806080933373i</v>
      </c>
      <c r="CX110" s="223" t="str">
        <f t="shared" ca="1" si="126"/>
        <v>1.06822123980958+0.792246866044212i</v>
      </c>
      <c r="CY110" s="223" t="str">
        <f t="shared" ca="1" si="127"/>
        <v>1.22870827398074+0.5089476312829i</v>
      </c>
      <c r="CZ110" s="223" t="str">
        <f t="shared" ca="1" si="128"/>
        <v>1.3155496138305+0.19514335112328i</v>
      </c>
      <c r="DA110" s="223" t="str">
        <f t="shared" ca="1" si="129"/>
        <v>1.32354020710646-0.130357332397503i</v>
      </c>
      <c r="DB110" s="223" t="str">
        <f t="shared" ca="1" si="130"/>
        <v>1.25220111767519-0.448044724140574i</v>
      </c>
      <c r="DC110" s="223" t="str">
        <f t="shared" ca="1" si="131"/>
        <v>1.10580823175369-0.738877438093068i</v>
      </c>
      <c r="DD110" s="223" t="str">
        <f t="shared" ca="1" si="132"/>
        <v>0.893135972006562-0.985423690320613i</v>
      </c>
      <c r="DE110" s="223" t="str">
        <f t="shared" ca="1" si="133"/>
        <v>0.626931380643615-1.17290611640553i</v>
      </c>
      <c r="DF110" s="223" t="str">
        <f t="shared" ca="1" si="134"/>
        <v>0.323150093658862-1.29008748963218i</v>
      </c>
      <c r="DG110" s="223" t="str">
        <f t="shared" ca="1" si="135"/>
        <v>6.50083347061035E-14-1.3299442521915i</v>
      </c>
      <c r="DH110" s="223" t="str">
        <f t="shared" ca="1" si="136"/>
        <v>-0.323150093658863-1.29008748963218i</v>
      </c>
      <c r="DI110" s="223" t="str">
        <f t="shared" ca="1" si="137"/>
        <v>-0.626931380643617-1.17290611640552i</v>
      </c>
      <c r="DJ110" s="223" t="str">
        <f t="shared" ca="1" si="138"/>
        <v>-0.893135972006563-0.985423690320611i</v>
      </c>
      <c r="DK110" s="223" t="str">
        <f t="shared" ca="1" si="139"/>
        <v>-1.10580823175369-0.738877438093066i</v>
      </c>
      <c r="DL110" s="223" t="str">
        <f t="shared" ca="1" si="140"/>
        <v>-1.25220111767519-0.448044724140573i</v>
      </c>
      <c r="DM110" s="223" t="str">
        <f t="shared" ca="1" si="141"/>
        <v>-1.32354020710646-0.1303573323975i</v>
      </c>
      <c r="DN110" s="223" t="str">
        <f t="shared" ca="1" si="142"/>
        <v>-1.3155496138305+0.195143351123283i</v>
      </c>
      <c r="DO110" s="223" t="str">
        <f t="shared" ca="1" si="143"/>
        <v>-1.22870827398074+0.508947631282901i</v>
      </c>
      <c r="DP110" s="223" t="str">
        <f t="shared" ca="1" si="144"/>
        <v>-1.06822123980958+0.792246866044213i</v>
      </c>
      <c r="DQ110" s="223" t="str">
        <f t="shared" ca="1" si="145"/>
        <v>-0.843707701902303+1.02806080933374i</v>
      </c>
      <c r="DR110" s="223" t="str">
        <f t="shared" ca="1" si="146"/>
        <v>-0.568624439002775+1.20225536443219i</v>
      </c>
      <c r="DS110" s="223" t="str">
        <f t="shared" ca="1" si="147"/>
        <v>-0.259459252423512+1.30438974630631i</v>
      </c>
      <c r="DT110" s="223" t="str">
        <f t="shared" ca="1" si="148"/>
        <v>0.0652572714401759+1.32834227609505i</v>
      </c>
      <c r="DU110" s="223" t="str">
        <f t="shared" ca="1" si="149"/>
        <v>0.386062438013854+1.27267729919725i</v>
      </c>
      <c r="DV110" s="223" t="str">
        <f t="shared" ca="1" si="150"/>
        <v>0.683727989675663+1.14073123481006i</v>
      </c>
      <c r="DW110" s="223" t="str">
        <f t="shared" ca="1" si="151"/>
        <v>0.940412599324688+0.940412599324671i</v>
      </c>
      <c r="DX110" s="223" t="str">
        <f t="shared" ca="1" si="152"/>
        <v>1.14073123481007+0.683727989675645i</v>
      </c>
      <c r="DY110" s="223" t="str">
        <f t="shared" ca="1" si="153"/>
        <v>1.27267729919725+0.386062438013832i</v>
      </c>
      <c r="DZ110" s="223" t="str">
        <f t="shared" ca="1" si="154"/>
        <v>1.32834227609505+0.0652572714401528i</v>
      </c>
      <c r="EA110" s="223" t="str">
        <f t="shared" ca="1" si="155"/>
        <v>1.3043897463063-0.259459252423536i</v>
      </c>
      <c r="EB110" s="223" t="str">
        <f t="shared" ca="1" si="156"/>
        <v>1.20225536443218-0.568624439002797i</v>
      </c>
      <c r="EC110" s="223" t="str">
        <f t="shared" ca="1" si="157"/>
        <v>1.02806080933372-0.84370770190232i</v>
      </c>
      <c r="ED110" s="223" t="str">
        <f t="shared" ca="1" si="158"/>
        <v>0.792246866044194-1.0682212398096i</v>
      </c>
      <c r="EE110" s="223" t="str">
        <f t="shared" ca="1" si="159"/>
        <v>0.50894763128288-1.22870827398075i</v>
      </c>
      <c r="EF110" s="223" t="str">
        <f t="shared" ca="1" si="160"/>
        <v>0.195143351123259-1.3155496138305i</v>
      </c>
      <c r="EG110" s="223" t="str">
        <f t="shared" ca="1" si="161"/>
        <v>-0.130357332397523-1.32354020710646i</v>
      </c>
      <c r="EH110" s="223" t="str">
        <f t="shared" ca="1" si="162"/>
        <v>-0.448044724140594-1.25220111767518i</v>
      </c>
      <c r="EI110" s="223" t="str">
        <f t="shared" ca="1" si="163"/>
        <v>-0.738877438093085-1.10580823175368i</v>
      </c>
      <c r="EJ110" s="223" t="str">
        <f t="shared" ca="1" si="164"/>
        <v>-0.985423690320627-0.893135972006546i</v>
      </c>
      <c r="EK110" s="223" t="str">
        <f t="shared" ca="1" si="165"/>
        <v>-1.17290611640554-0.626931380643596i</v>
      </c>
      <c r="EL110" s="223" t="str">
        <f t="shared" ca="1" si="166"/>
        <v>-1.29008748963219-0.323150093658842i</v>
      </c>
      <c r="EM110" s="223" t="str">
        <f t="shared" ca="1" si="167"/>
        <v>-1.3299442521915-4.41535793769125E-14i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6.45379069055678-1.21863632192854i</v>
      </c>
      <c r="G111" s="229" t="str">
        <f t="shared" si="173"/>
        <v>-0.248280033131079+0.0265999339146765i</v>
      </c>
      <c r="H111" s="229" t="str">
        <f t="shared" si="38"/>
        <v>0.974370983934467-0.103547802753636i</v>
      </c>
      <c r="I111" s="229" t="str">
        <f t="shared" si="174"/>
        <v>-0.373847684062349-0.0286946466142287i</v>
      </c>
      <c r="J111" s="255" t="str">
        <f ca="1">IMPRODUCT(1/N_FFT2,Z100)</f>
        <v>0.0789098572134078+0.00014218772042488i</v>
      </c>
      <c r="K111" s="254" t="str">
        <f t="shared" ca="1" si="175"/>
        <v>-0.0294961873425327-0.00231744701710093i</v>
      </c>
      <c r="N111" s="246">
        <f t="shared" ca="1" si="176"/>
        <v>1.3370778263423626</v>
      </c>
      <c r="O111" s="223">
        <f t="shared" ca="1" si="39"/>
        <v>-1.3299221736576372</v>
      </c>
      <c r="P111" s="223" t="str">
        <f t="shared" ca="1" si="40"/>
        <v>-1.28174716034188+0.35470721016324i</v>
      </c>
      <c r="Q111" s="223" t="str">
        <f t="shared" ca="1" si="41"/>
        <v>-1.14071229741991+0.683716639040806i</v>
      </c>
      <c r="R111" s="223" t="str">
        <f t="shared" ca="1" si="42"/>
        <v>-0.917035260081791+0.963192254824018i</v>
      </c>
      <c r="S111" s="223" t="str">
        <f t="shared" ca="1" si="43"/>
        <v>-0.62692097289475+1.17288664487705i</v>
      </c>
      <c r="T111" s="223" t="str">
        <f t="shared" ca="1" si="44"/>
        <v>-0.291387597560514+1.29760789762323i</v>
      </c>
      <c r="U111" s="223" t="str">
        <f t="shared" ca="1" si="45"/>
        <v>0.0652561880978487+1.32832022415575i</v>
      </c>
      <c r="V111" s="223" t="str">
        <f t="shared" ca="1" si="46"/>
        <v>0.417172302028004+1.26279858188347i</v>
      </c>
      <c r="W111" s="223" t="str">
        <f t="shared" ca="1" si="47"/>
        <v>0.738865171916906+1.10578987412368i</v>
      </c>
      <c r="X111" s="223" t="str">
        <f t="shared" ca="1" si="48"/>
        <v>1.0070288350587+0.868669047075222i</v>
      </c>
      <c r="Y111" s="223" t="str">
        <f t="shared" ca="1" si="49"/>
        <v>1.20223540567396+0.568614999213193i</v>
      </c>
      <c r="Z111" s="223" t="str">
        <f t="shared" ca="1" si="50"/>
        <v>1.31034258382217+0.227366006712717i</v>
      </c>
      <c r="AA111" s="223" t="str">
        <f t="shared" ca="1" si="51"/>
        <v>1.32351823488677-0.130355168322789i</v>
      </c>
      <c r="AB111" s="223" t="str">
        <f t="shared" ca="1" si="52"/>
        <v>1.24080781103322-0.47863238927721i</v>
      </c>
      <c r="AC111" s="223" t="str">
        <f t="shared" ca="1" si="53"/>
        <v>1.06820350616492-0.792233713876919i</v>
      </c>
      <c r="AD111" s="223" t="str">
        <f t="shared" ca="1" si="54"/>
        <v>0.818210134247836-1.04843939462441i</v>
      </c>
      <c r="AE111" s="223" t="str">
        <f t="shared" ca="1" si="55"/>
        <v>0.508939182193739-1.22868787607522i</v>
      </c>
      <c r="AF111" s="223" t="str">
        <f t="shared" ca="1" si="56"/>
        <v>0.162796671239839-1.31992053996424i</v>
      </c>
      <c r="AG111" s="223" t="str">
        <f t="shared" ca="1" si="57"/>
        <v>-0.195140111529489-1.31552777426344i</v>
      </c>
      <c r="AH111" s="223" t="str">
        <f t="shared" ca="1" si="58"/>
        <v>-0.538939409177388-1.21582782548426i</v>
      </c>
      <c r="AI111" s="223" t="str">
        <f t="shared" ca="1" si="59"/>
        <v>-0.843693695428726-1.02804374239624i</v>
      </c>
      <c r="AJ111" s="223" t="str">
        <f t="shared" ca="1" si="60"/>
        <v>-1.08732417185603-0.765780081540293i</v>
      </c>
      <c r="AK111" s="223" t="str">
        <f t="shared" ca="1" si="61"/>
        <v>-1.25218032976265-0.448037286106587i</v>
      </c>
      <c r="AL111" s="223" t="str">
        <f t="shared" ca="1" si="62"/>
        <v>-1.32631869191414-0.0978351443266522i</v>
      </c>
      <c r="AM111" s="223" t="str">
        <f t="shared" ca="1" si="63"/>
        <v>-1.30436809200528+0.25945494511526i</v>
      </c>
      <c r="AN111" s="223" t="str">
        <f t="shared" ca="1" si="64"/>
        <v>-1.18791880420976+0.597948076835353i</v>
      </c>
      <c r="AO111" s="223" t="str">
        <f t="shared" ca="1" si="65"/>
        <v>-0.985407331206134+0.893121144969404i</v>
      </c>
      <c r="AP111" s="223" t="str">
        <f t="shared" ca="1" si="66"/>
        <v>-0.711505197541908+1.1235894899193i</v>
      </c>
      <c r="AQ111" s="223" t="str">
        <f t="shared" ca="1" si="67"/>
        <v>-0.386056028953761+1.27265617135765i</v>
      </c>
      <c r="AR111" s="223" t="str">
        <f t="shared" ca="1" si="68"/>
        <v>-0.386056028953761+1.27265617135765i</v>
      </c>
      <c r="AS111" s="223" t="str">
        <f t="shared" ca="1" si="69"/>
        <v>0.323144729012665+1.29006607276433i</v>
      </c>
      <c r="AT111" s="223" t="str">
        <f t="shared" ca="1" si="70"/>
        <v>0.655516235202156+1.15714798248653i</v>
      </c>
      <c r="AU111" s="223" t="str">
        <f t="shared" ca="1" si="71"/>
        <v>0.940396987443668+0.940396987443669i</v>
      </c>
      <c r="AV111" s="223" t="str">
        <f t="shared" ca="1" si="72"/>
        <v>1.15714798248653+0.65551623520216i</v>
      </c>
      <c r="AW111" s="223" t="str">
        <f t="shared" ca="1" si="73"/>
        <v>1.29006607276433+0.32314472901267i</v>
      </c>
      <c r="AX111" s="223" t="str">
        <f t="shared" ca="1" si="74"/>
        <v>1.32952162596343-0.0326379239814209i</v>
      </c>
      <c r="AY111" s="223" t="str">
        <f t="shared" ca="1" si="75"/>
        <v>1.27265617135765-0.386056028953756i</v>
      </c>
      <c r="AZ111" s="223" t="str">
        <f t="shared" ca="1" si="76"/>
        <v>1.12358948991929-0.711505197541914i</v>
      </c>
      <c r="BA111" s="223" t="str">
        <f t="shared" ca="1" si="77"/>
        <v>0.893121144969365-0.985407331206169i</v>
      </c>
      <c r="BB111" s="223" t="str">
        <f t="shared" ca="1" si="78"/>
        <v>0.597948076835403-1.18791880420974i</v>
      </c>
      <c r="BC111" s="223" t="str">
        <f t="shared" ca="1" si="79"/>
        <v>0.259454945115276-1.30436809200528i</v>
      </c>
      <c r="BD111" s="223" t="str">
        <f t="shared" ca="1" si="80"/>
        <v>-0.0978351443266619-1.32631869191414i</v>
      </c>
      <c r="BE111" s="223" t="str">
        <f t="shared" ca="1" si="81"/>
        <v>-0.448037286106633-1.25218032976263i</v>
      </c>
      <c r="BF111" s="223" t="str">
        <f t="shared" ca="1" si="82"/>
        <v>-0.765780081540257-1.08732417185605i</v>
      </c>
      <c r="BG111" s="223" t="str">
        <f t="shared" ca="1" si="83"/>
        <v>-1.02804374239624-0.843693695428729i</v>
      </c>
      <c r="BH111" s="223" t="str">
        <f t="shared" ca="1" si="84"/>
        <v>-1.21582782548427-0.538939409177367i</v>
      </c>
      <c r="BI111" s="223" t="str">
        <f t="shared" ca="1" si="85"/>
        <v>-1.31552777426343-0.195140111529559i</v>
      </c>
      <c r="BJ111" s="223" t="str">
        <f t="shared" ca="1" si="86"/>
        <v>-1.31992053996424+0.162796671239807i</v>
      </c>
      <c r="BK111" s="223" t="str">
        <f t="shared" ca="1" si="87"/>
        <v>-1.22868787607521+0.50893918219375i</v>
      </c>
      <c r="BL111" s="223" t="str">
        <f t="shared" ca="1" si="88"/>
        <v>-1.04843939462439+0.818210134247865i</v>
      </c>
      <c r="BM111" s="223" t="str">
        <f t="shared" ca="1" si="89"/>
        <v>-0.792233713876966+1.06820350616489i</v>
      </c>
      <c r="BN111" s="223" t="str">
        <f t="shared" ca="1" si="90"/>
        <v>-0.478632389277226+1.24080781103321i</v>
      </c>
      <c r="BO111" s="223" t="str">
        <f t="shared" ca="1" si="91"/>
        <v>-0.130355168322779+1.32351823488677i</v>
      </c>
      <c r="BP111" s="223" t="str">
        <f t="shared" ca="1" si="92"/>
        <v>0.227366006712765+1.31034258382216i</v>
      </c>
      <c r="BQ111" s="223" t="str">
        <f t="shared" ca="1" si="93"/>
        <v>0.568614999213154+1.20223540567398i</v>
      </c>
      <c r="BR111" s="223" t="str">
        <f t="shared" ca="1" si="94"/>
        <v>0.868669047075218+1.0070288350587i</v>
      </c>
      <c r="BS111" s="223" t="str">
        <f t="shared" ca="1" si="95"/>
        <v>1.10578987412369+0.738865171916888i</v>
      </c>
      <c r="BT111" s="223" t="str">
        <f t="shared" ca="1" si="96"/>
        <v>1.26279858188349+0.417172302027944i</v>
      </c>
      <c r="BU111" s="223" t="str">
        <f t="shared" ca="1" si="97"/>
        <v>1.32832022415575+0.0652561880978784i</v>
      </c>
      <c r="BV111" s="223" t="str">
        <f t="shared" ca="1" si="98"/>
        <v>1.29760789762323-0.29138759756051i</v>
      </c>
      <c r="BW111" s="223" t="str">
        <f t="shared" ca="1" si="99"/>
        <v>1.17288664487704-0.626920972894783i</v>
      </c>
      <c r="BX111" s="223" t="str">
        <f t="shared" ca="1" si="100"/>
        <v>0.963192254824059-0.917035260081747i</v>
      </c>
      <c r="BY111" s="223" t="str">
        <f t="shared" ca="1" si="101"/>
        <v>0.683716639040825-1.14071229741989i</v>
      </c>
      <c r="BZ111" s="223" t="str">
        <f t="shared" ca="1" si="102"/>
        <v>0.354707210163224-1.28174716034188i</v>
      </c>
      <c r="CA111" s="223" t="str">
        <f t="shared" ca="1" si="103"/>
        <v>-4.87145996770696E-14-1.32992217365764i</v>
      </c>
      <c r="CB111" s="223" t="str">
        <f t="shared" ca="1" si="104"/>
        <v>-0.354707210163195-1.28174716034189i</v>
      </c>
      <c r="CC111" s="223" t="str">
        <f t="shared" ca="1" si="105"/>
        <v>-0.683716639040794-1.14071229741991i</v>
      </c>
      <c r="CD111" s="223" t="str">
        <f t="shared" ca="1" si="106"/>
        <v>-0.963192254824035-0.917035260081773i</v>
      </c>
      <c r="CE111" s="223" t="str">
        <f t="shared" ca="1" si="107"/>
        <v>-1.17288664487709-0.626920972894693i</v>
      </c>
      <c r="CF111" s="223" t="str">
        <f t="shared" ca="1" si="108"/>
        <v>-1.29760789762322-0.291387597560544i</v>
      </c>
      <c r="CG111" s="223" t="str">
        <f t="shared" ca="1" si="109"/>
        <v>-1.32832022415575+0.065256188097846i</v>
      </c>
      <c r="CH111" s="223" t="str">
        <f t="shared" ca="1" si="110"/>
        <v>-1.26279858188346+0.417172302028037i</v>
      </c>
      <c r="CI111" s="223" t="str">
        <f t="shared" ca="1" si="111"/>
        <v>-1.10578987412371+0.738865171916859i</v>
      </c>
      <c r="CJ111" s="223" t="str">
        <f t="shared" ca="1" si="112"/>
        <v>-0.868669047075243+1.00702883505868i</v>
      </c>
      <c r="CK111" s="223" t="str">
        <f t="shared" ca="1" si="113"/>
        <v>-0.568614999213185+1.20223540567397i</v>
      </c>
      <c r="CL111" s="223" t="str">
        <f t="shared" ca="1" si="114"/>
        <v>-0.227366006712668+1.31034258382218i</v>
      </c>
      <c r="CM111" s="223" t="str">
        <f t="shared" ca="1" si="115"/>
        <v>0.130355168322744+1.32351823488678i</v>
      </c>
      <c r="CN111" s="223" t="str">
        <f t="shared" ca="1" si="116"/>
        <v>0.478632389277194+1.24080781103322i</v>
      </c>
      <c r="CO111" s="223" t="str">
        <f t="shared" ca="1" si="117"/>
        <v>0.792233713876939+1.06820350616491i</v>
      </c>
      <c r="CP111" s="223" t="str">
        <f t="shared" ca="1" si="118"/>
        <v>1.04843939462445+0.818210134247788i</v>
      </c>
      <c r="CQ111" s="223" t="str">
        <f t="shared" ca="1" si="119"/>
        <v>1.2286878760752+0.50893918219378i</v>
      </c>
      <c r="CR111" s="223" t="str">
        <f t="shared" ca="1" si="120"/>
        <v>1.31992053996424+0.162796671239844i</v>
      </c>
      <c r="CS111" s="223" t="str">
        <f t="shared" ca="1" si="121"/>
        <v>1.31552777426343-0.195140111529525i</v>
      </c>
      <c r="CT111" s="223" t="str">
        <f t="shared" ca="1" si="122"/>
        <v>1.21582782548428-0.538939409177338i</v>
      </c>
      <c r="CU111" s="223" t="str">
        <f t="shared" ca="1" si="123"/>
        <v>1.02804374239626-0.843693695428701i</v>
      </c>
      <c r="CV111" s="223" t="str">
        <f t="shared" ca="1" si="124"/>
        <v>0.765780081540285-1.08732417185603i</v>
      </c>
      <c r="CW111" s="223" t="str">
        <f t="shared" ca="1" si="125"/>
        <v>0.448037286106539-1.25218032976267i</v>
      </c>
      <c r="CX111" s="223" t="str">
        <f t="shared" ca="1" si="126"/>
        <v>0.0978351443266968-1.32631869191414i</v>
      </c>
      <c r="CY111" s="223" t="str">
        <f t="shared" ca="1" si="127"/>
        <v>-0.259454945115244-1.30436809200528i</v>
      </c>
      <c r="CZ111" s="223" t="str">
        <f t="shared" ca="1" si="128"/>
        <v>-0.597948076835371-1.18791880420976i</v>
      </c>
      <c r="DA111" s="223" t="str">
        <f t="shared" ca="1" si="129"/>
        <v>-0.89312114496944-0.985407331206101i</v>
      </c>
      <c r="DB111" s="223" t="str">
        <f t="shared" ca="1" si="130"/>
        <v>-1.12358948991927-0.711505197541942i</v>
      </c>
      <c r="DC111" s="223" t="str">
        <f t="shared" ca="1" si="131"/>
        <v>-1.27265617135765-0.386056028953765i</v>
      </c>
      <c r="DD111" s="223" t="str">
        <f t="shared" ca="1" si="132"/>
        <v>-1.32952162596343-0.0326379239813872i</v>
      </c>
      <c r="DE111" s="223" t="str">
        <f t="shared" ca="1" si="133"/>
        <v>-1.29006607276435+0.323144729012609i</v>
      </c>
      <c r="DF111" s="223" t="str">
        <f t="shared" ca="1" si="134"/>
        <v>-1.15714798248654+0.655516235202129i</v>
      </c>
      <c r="DG111" s="223" t="str">
        <f t="shared" ca="1" si="135"/>
        <v>-0.940396987443663+0.940396987443675i</v>
      </c>
      <c r="DH111" s="223" t="str">
        <f t="shared" ca="1" si="136"/>
        <v>-0.655516235202117+1.15714798248655i</v>
      </c>
      <c r="DI111" s="223" t="str">
        <f t="shared" ca="1" si="137"/>
        <v>-0.323144729012723+1.29006607276432i</v>
      </c>
      <c r="DJ111" s="223" t="str">
        <f t="shared" ca="1" si="138"/>
        <v>0.032637923981401+1.32952162596343i</v>
      </c>
      <c r="DK111" s="223" t="str">
        <f t="shared" ca="1" si="139"/>
        <v>0.386056028953778+1.27265617135764i</v>
      </c>
      <c r="DL111" s="223" t="str">
        <f t="shared" ca="1" si="140"/>
        <v>0.711505197541958+1.12358948991926i</v>
      </c>
      <c r="DM111" s="223" t="str">
        <f t="shared" ca="1" si="141"/>
        <v>0.98540733120611+0.893121144969429i</v>
      </c>
      <c r="DN111" s="223" t="str">
        <f t="shared" ca="1" si="142"/>
        <v>1.18791880420976+0.597948076835359i</v>
      </c>
      <c r="DO111" s="223" t="str">
        <f t="shared" ca="1" si="143"/>
        <v>1.30436809200529+0.259454945115225i</v>
      </c>
      <c r="DP111" s="223" t="str">
        <f t="shared" ca="1" si="144"/>
        <v>1.32631869191415-0.0978351443265787i</v>
      </c>
      <c r="DQ111" s="223" t="str">
        <f t="shared" ca="1" si="145"/>
        <v>1.25218032976266-0.448037286106557i</v>
      </c>
      <c r="DR111" s="223" t="str">
        <f t="shared" ca="1" si="146"/>
        <v>1.08732417185603-0.765780081540297i</v>
      </c>
      <c r="DS111" s="223" t="str">
        <f t="shared" ca="1" si="147"/>
        <v>0.84369369542869-1.02804374239627i</v>
      </c>
      <c r="DT111" s="223" t="str">
        <f t="shared" ca="1" si="148"/>
        <v>0.538939409177441-1.21582782548424i</v>
      </c>
      <c r="DU111" s="223" t="str">
        <f t="shared" ca="1" si="149"/>
        <v>0.19514011152951-1.31552777426343i</v>
      </c>
      <c r="DV111" s="223" t="str">
        <f t="shared" ca="1" si="150"/>
        <v>-0.162796671239859-1.31992053996423i</v>
      </c>
      <c r="DW111" s="223" t="str">
        <f t="shared" ca="1" si="151"/>
        <v>-0.508939182193792-1.22868787607519i</v>
      </c>
      <c r="DX111" s="223" t="str">
        <f t="shared" ca="1" si="152"/>
        <v>-0.818210134247798-1.04843939462444i</v>
      </c>
      <c r="DY111" s="223" t="str">
        <f t="shared" ca="1" si="153"/>
        <v>-1.06820350616492-0.792233713876925i</v>
      </c>
      <c r="DZ111" s="223" t="str">
        <f t="shared" ca="1" si="154"/>
        <v>-1.24080781103323-0.478632389277181i</v>
      </c>
      <c r="EA111" s="223" t="str">
        <f t="shared" ca="1" si="155"/>
        <v>-1.32351823488678-0.13035516832273i</v>
      </c>
      <c r="EB111" s="223" t="str">
        <f t="shared" ca="1" si="156"/>
        <v>-1.31034258382218+0.227366006712681i</v>
      </c>
      <c r="EC111" s="223" t="str">
        <f t="shared" ca="1" si="157"/>
        <v>-1.20223540567396+0.568614999213197i</v>
      </c>
      <c r="ED111" s="223" t="str">
        <f t="shared" ca="1" si="158"/>
        <v>-1.00702883505867+0.868669047075256i</v>
      </c>
      <c r="EE111" s="223" t="str">
        <f t="shared" ca="1" si="159"/>
        <v>-0.738865171916954+1.10578987412364i</v>
      </c>
      <c r="EF111" s="223" t="str">
        <f t="shared" ca="1" si="160"/>
        <v>-0.417172302028028+1.26279858188347i</v>
      </c>
      <c r="EG111" s="223" t="str">
        <f t="shared" ca="1" si="161"/>
        <v>-0.0652561880978322+1.32832022415576i</v>
      </c>
      <c r="EH111" s="223" t="str">
        <f t="shared" ca="1" si="162"/>
        <v>0.291387597560558+1.29760789762322i</v>
      </c>
      <c r="EI111" s="223" t="str">
        <f t="shared" ca="1" si="163"/>
        <v>0.626920972894708+1.17288664487708i</v>
      </c>
      <c r="EJ111" s="223" t="str">
        <f t="shared" ca="1" si="164"/>
        <v>0.917035260081786+0.963192254824022i</v>
      </c>
      <c r="EK111" s="223" t="str">
        <f t="shared" ca="1" si="165"/>
        <v>1.14071229741992+0.683716639040778i</v>
      </c>
      <c r="EL111" s="223" t="str">
        <f t="shared" ca="1" si="166"/>
        <v>1.28174716034189+0.354707210163181i</v>
      </c>
      <c r="EM111" s="223" t="str">
        <f t="shared" ca="1" si="167"/>
        <v>1.32992217365764+3.4866116192481E-14i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6.44081028553025-1.2076358921084i</v>
      </c>
      <c r="G112" s="229" t="str">
        <f t="shared" si="173"/>
        <v>-0.248158479049894+0.0269151904787545i</v>
      </c>
      <c r="H112" s="229" t="str">
        <f t="shared" si="38"/>
        <v>0.973477934658293-0.0949932093552972i</v>
      </c>
      <c r="I112" s="229" t="str">
        <f t="shared" si="174"/>
        <v>-0.37352919971078-0.0318419615821818i</v>
      </c>
      <c r="J112" s="255" t="str">
        <f ca="1">IMPRODUCT(1/N_FFT2,AA100)</f>
        <v>0.00547992753690305-2.76405073490753E-06i</v>
      </c>
      <c r="K112" s="254" t="str">
        <f t="shared" ca="1" si="175"/>
        <v>-0.00204700096012977-0.000173459188444237i</v>
      </c>
      <c r="N112" s="246">
        <f t="shared" ca="1" si="176"/>
        <v>1.3371022915462956</v>
      </c>
      <c r="O112" s="223">
        <f t="shared" ca="1" si="39"/>
        <v>-1.3298977084537043</v>
      </c>
      <c r="P112" s="223" t="str">
        <f t="shared" ca="1" si="40"/>
        <v>-1.27263275961718+0.386048927079932i</v>
      </c>
      <c r="Q112" s="223" t="str">
        <f t="shared" ca="1" si="41"/>
        <v>-1.10576953205004+0.738851579777859i</v>
      </c>
      <c r="R112" s="223" t="str">
        <f t="shared" ca="1" si="42"/>
        <v>-0.843678174867653+1.02802483053786i</v>
      </c>
      <c r="S112" s="223" t="str">
        <f t="shared" ca="1" si="43"/>
        <v>-0.508929819765534+1.22866527317404i</v>
      </c>
      <c r="T112" s="223" t="str">
        <f t="shared" ca="1" si="44"/>
        <v>-0.130352770313462+1.32349388748948i</v>
      </c>
      <c r="U112" s="223" t="str">
        <f t="shared" ca="1" si="45"/>
        <v>0.259450172190745+1.30434409689338i</v>
      </c>
      <c r="V112" s="223" t="str">
        <f t="shared" ca="1" si="46"/>
        <v>0.626909440077446+1.17286506849347i</v>
      </c>
      <c r="W112" s="223" t="str">
        <f t="shared" ca="1" si="47"/>
        <v>0.94037968793206+0.940379687932069i</v>
      </c>
      <c r="X112" s="223" t="str">
        <f t="shared" ca="1" si="48"/>
        <v>1.17286506849347+0.626909440077446i</v>
      </c>
      <c r="Y112" s="223" t="str">
        <f t="shared" ca="1" si="49"/>
        <v>1.30434409689338+0.259450172190745i</v>
      </c>
      <c r="Z112" s="223" t="str">
        <f t="shared" ca="1" si="50"/>
        <v>1.32349388748948-0.130352770313462i</v>
      </c>
      <c r="AA112" s="223" t="str">
        <f t="shared" ca="1" si="51"/>
        <v>1.22866527317404-0.508929819765534i</v>
      </c>
      <c r="AB112" s="223" t="str">
        <f t="shared" ca="1" si="52"/>
        <v>1.02802483053786-0.843678174867651i</v>
      </c>
      <c r="AC112" s="223" t="str">
        <f t="shared" ca="1" si="53"/>
        <v>0.738851579777863-1.10576953205004i</v>
      </c>
      <c r="AD112" s="223" t="str">
        <f t="shared" ca="1" si="54"/>
        <v>0.386048927079928-1.27263275961718i</v>
      </c>
      <c r="AE112" s="223" t="str">
        <f t="shared" ca="1" si="55"/>
        <v>2.44398318404786E-16-1.3298977084537i</v>
      </c>
      <c r="AF112" s="223" t="str">
        <f t="shared" ca="1" si="56"/>
        <v>-0.386048927079928-1.27263275961718i</v>
      </c>
      <c r="AG112" s="223" t="str">
        <f t="shared" ca="1" si="57"/>
        <v>-0.738851579777864-1.10576953205004i</v>
      </c>
      <c r="AH112" s="223" t="str">
        <f t="shared" ca="1" si="58"/>
        <v>-1.02802483053786-0.843678174867651i</v>
      </c>
      <c r="AI112" s="223" t="str">
        <f t="shared" ca="1" si="59"/>
        <v>-1.22866527317404-0.508929819765534i</v>
      </c>
      <c r="AJ112" s="223" t="str">
        <f t="shared" ca="1" si="60"/>
        <v>-1.32349388748948-0.130352770313462i</v>
      </c>
      <c r="AK112" s="223" t="str">
        <f t="shared" ca="1" si="61"/>
        <v>-1.30434409689338+0.259450172190747i</v>
      </c>
      <c r="AL112" s="223" t="str">
        <f t="shared" ca="1" si="62"/>
        <v>-1.17286506849347+0.626909440077446i</v>
      </c>
      <c r="AM112" s="223" t="str">
        <f t="shared" ca="1" si="63"/>
        <v>-0.940379687932069+0.94037968793206i</v>
      </c>
      <c r="AN112" s="223" t="str">
        <f t="shared" ca="1" si="64"/>
        <v>-0.626909440077446+1.17286506849347i</v>
      </c>
      <c r="AO112" s="223" t="str">
        <f t="shared" ca="1" si="65"/>
        <v>-0.259450172190747+1.30434409689338i</v>
      </c>
      <c r="AP112" s="223" t="str">
        <f t="shared" ca="1" si="66"/>
        <v>0.130352770313462+1.32349388748948i</v>
      </c>
      <c r="AQ112" s="223" t="str">
        <f t="shared" ca="1" si="67"/>
        <v>0.508929819765534+1.22866527317404i</v>
      </c>
      <c r="AR112" s="223" t="str">
        <f t="shared" ca="1" si="68"/>
        <v>0.508929819765534+1.22866527317404i</v>
      </c>
      <c r="AS112" s="223" t="str">
        <f t="shared" ca="1" si="69"/>
        <v>1.10576953205004+0.738851579777863i</v>
      </c>
      <c r="AT112" s="223" t="str">
        <f t="shared" ca="1" si="70"/>
        <v>1.27263275961718+0.386048927079927i</v>
      </c>
      <c r="AU112" s="223" t="str">
        <f t="shared" ca="1" si="71"/>
        <v>1.3298977084537+4.88796636809571E-16i</v>
      </c>
      <c r="AV112" s="223" t="str">
        <f t="shared" ca="1" si="72"/>
        <v>1.27263275961718-0.386048927079928i</v>
      </c>
      <c r="AW112" s="223" t="str">
        <f t="shared" ca="1" si="73"/>
        <v>1.10576953205002-0.738851579777898i</v>
      </c>
      <c r="AX112" s="223" t="str">
        <f t="shared" ca="1" si="74"/>
        <v>0.843678174867661-1.02802483053785i</v>
      </c>
      <c r="AY112" s="223" t="str">
        <f t="shared" ca="1" si="75"/>
        <v>0.508929819765473-1.22866527317406i</v>
      </c>
      <c r="AZ112" s="223" t="str">
        <f t="shared" ca="1" si="76"/>
        <v>0.130352770313461-1.32349388748948i</v>
      </c>
      <c r="BA112" s="223" t="str">
        <f t="shared" ca="1" si="77"/>
        <v>-0.259450172190695-1.30434409689339i</v>
      </c>
      <c r="BB112" s="223" t="str">
        <f t="shared" ca="1" si="78"/>
        <v>-0.626909440077471-1.17286506849346i</v>
      </c>
      <c r="BC112" s="223" t="str">
        <f t="shared" ca="1" si="79"/>
        <v>-0.940379687932041-0.940379687932088i</v>
      </c>
      <c r="BD112" s="223" t="str">
        <f t="shared" ca="1" si="80"/>
        <v>-1.17286506849349-0.626909440077411i</v>
      </c>
      <c r="BE112" s="223" t="str">
        <f t="shared" ca="1" si="81"/>
        <v>-1.30434409689338-0.259450172190758i</v>
      </c>
      <c r="BF112" s="223" t="str">
        <f t="shared" ca="1" si="82"/>
        <v>-1.32349388748947+0.130352770313528i</v>
      </c>
      <c r="BG112" s="223" t="str">
        <f t="shared" ca="1" si="83"/>
        <v>-1.22866527317404+0.508929819765535i</v>
      </c>
      <c r="BH112" s="223" t="str">
        <f t="shared" ca="1" si="84"/>
        <v>-1.0280248305379+0.843678174867611i</v>
      </c>
      <c r="BI112" s="223" t="str">
        <f t="shared" ca="1" si="85"/>
        <v>-0.738851579777841+1.10576953205006i</v>
      </c>
      <c r="BJ112" s="223" t="str">
        <f t="shared" ca="1" si="86"/>
        <v>-0.386048927079965+1.27263275961717i</v>
      </c>
      <c r="BK112" s="223" t="str">
        <f t="shared" ca="1" si="87"/>
        <v>3.94271441767315E-14+1.3298977084537i</v>
      </c>
      <c r="BL112" s="223" t="str">
        <f t="shared" ca="1" si="88"/>
        <v>0.386048927079918+1.27263275961719i</v>
      </c>
      <c r="BM112" s="223" t="str">
        <f t="shared" ca="1" si="89"/>
        <v>0.738851579777907+1.10576953205001i</v>
      </c>
      <c r="BN112" s="223" t="str">
        <f t="shared" ca="1" si="90"/>
        <v>1.02802483053786+0.84367817486765i</v>
      </c>
      <c r="BO112" s="223" t="str">
        <f t="shared" ca="1" si="91"/>
        <v>1.22866527317402+0.508929819765582i</v>
      </c>
      <c r="BP112" s="223" t="str">
        <f t="shared" ca="1" si="92"/>
        <v>1.32349388748948+0.130352770313447i</v>
      </c>
      <c r="BQ112" s="223" t="str">
        <f t="shared" ca="1" si="93"/>
        <v>1.30434409689339-0.259450172190708i</v>
      </c>
      <c r="BR112" s="223" t="str">
        <f t="shared" ca="1" si="94"/>
        <v>1.17286506849345-0.626909440077483i</v>
      </c>
      <c r="BS112" s="223" t="str">
        <f t="shared" ca="1" si="95"/>
        <v>0.940379687932077-0.940379687932052i</v>
      </c>
      <c r="BT112" s="223" t="str">
        <f t="shared" ca="1" si="96"/>
        <v>0.626909440077399-1.1728650684935i</v>
      </c>
      <c r="BU112" s="223" t="str">
        <f t="shared" ca="1" si="97"/>
        <v>0.259450172190747-1.30434409689338i</v>
      </c>
      <c r="BV112" s="223" t="str">
        <f t="shared" ca="1" si="98"/>
        <v>-0.130352770313408-1.32349388748949i</v>
      </c>
      <c r="BW112" s="223" t="str">
        <f t="shared" ca="1" si="99"/>
        <v>-0.508929819765549-1.22866527317403i</v>
      </c>
      <c r="BX112" s="223" t="str">
        <f t="shared" ca="1" si="100"/>
        <v>-0.843678174867622-1.02802483053789i</v>
      </c>
      <c r="BY112" s="223" t="str">
        <f t="shared" ca="1" si="101"/>
        <v>-1.10576953205006-0.738851579777831i</v>
      </c>
      <c r="BZ112" s="223" t="str">
        <f t="shared" ca="1" si="102"/>
        <v>-1.27263275961718-0.386048927079955i</v>
      </c>
      <c r="CA112" s="223" t="str">
        <f t="shared" ca="1" si="103"/>
        <v>-1.3298977084537+5.57193560891278E-14i</v>
      </c>
      <c r="CB112" s="223" t="str">
        <f t="shared" ca="1" si="104"/>
        <v>-1.27263275961718+0.386048927079931i</v>
      </c>
      <c r="CC112" s="223" t="str">
        <f t="shared" ca="1" si="105"/>
        <v>-1.10576953205008+0.738851579777809i</v>
      </c>
      <c r="CD112" s="223" t="str">
        <f t="shared" ca="1" si="106"/>
        <v>-0.843678174867641+1.02802483053787i</v>
      </c>
      <c r="CE112" s="223" t="str">
        <f t="shared" ca="1" si="107"/>
        <v>-0.508929819765571+1.22866527317402i</v>
      </c>
      <c r="CF112" s="223" t="str">
        <f t="shared" ca="1" si="108"/>
        <v>-0.130352770313433+1.32349388748948i</v>
      </c>
      <c r="CG112" s="223" t="str">
        <f t="shared" ca="1" si="109"/>
        <v>0.259450172190721+1.30434409689338i</v>
      </c>
      <c r="CH112" s="223" t="str">
        <f t="shared" ca="1" si="110"/>
        <v>0.626909440077494+1.17286506849345i</v>
      </c>
      <c r="CI112" s="223" t="str">
        <f t="shared" ca="1" si="111"/>
        <v>0.94037968793206+0.940379687932069i</v>
      </c>
      <c r="CJ112" s="223" t="str">
        <f t="shared" ca="1" si="112"/>
        <v>1.17286506849344+0.626909440077506i</v>
      </c>
      <c r="CK112" s="223" t="str">
        <f t="shared" ca="1" si="113"/>
        <v>1.30434409689338+0.259450172190731i</v>
      </c>
      <c r="CL112" s="223" t="str">
        <f t="shared" ca="1" si="114"/>
        <v>1.32349388748948-0.130352770313424i</v>
      </c>
      <c r="CM112" s="223" t="str">
        <f t="shared" ca="1" si="115"/>
        <v>1.22866527317403-0.508929819765559i</v>
      </c>
      <c r="CN112" s="223" t="str">
        <f t="shared" ca="1" si="116"/>
        <v>1.02802483053788-0.84367817486763i</v>
      </c>
      <c r="CO112" s="223" t="str">
        <f t="shared" ca="1" si="117"/>
        <v>0.738851579777817-1.10576953205007i</v>
      </c>
      <c r="CP112" s="223" t="str">
        <f t="shared" ca="1" si="118"/>
        <v>0.386048927079939-1.27263275961718i</v>
      </c>
      <c r="CQ112" s="223" t="str">
        <f t="shared" ca="1" si="119"/>
        <v>6.50060596251143E-14-1.3298977084537i</v>
      </c>
      <c r="CR112" s="223" t="str">
        <f t="shared" ca="1" si="120"/>
        <v>-0.386048927079941-1.27263275961718i</v>
      </c>
      <c r="CS112" s="223" t="str">
        <f t="shared" ca="1" si="121"/>
        <v>-0.738851579777819-1.10576953205007i</v>
      </c>
      <c r="CT112" s="223" t="str">
        <f t="shared" ca="1" si="122"/>
        <v>-1.02802483053788-0.843678174867628i</v>
      </c>
      <c r="CU112" s="223" t="str">
        <f t="shared" ca="1" si="123"/>
        <v>-1.22866527317403-0.508929819765557i</v>
      </c>
      <c r="CV112" s="223" t="str">
        <f t="shared" ca="1" si="124"/>
        <v>-1.32349388748948-0.130352770313422i</v>
      </c>
      <c r="CW112" s="223" t="str">
        <f t="shared" ca="1" si="125"/>
        <v>-1.30434409689338+0.259450172190733i</v>
      </c>
      <c r="CX112" s="223" t="str">
        <f t="shared" ca="1" si="126"/>
        <v>-1.1728650684935+0.626909440077386i</v>
      </c>
      <c r="CY112" s="223" t="str">
        <f t="shared" ca="1" si="127"/>
        <v>-0.940379687932058+0.94037968793207i</v>
      </c>
      <c r="CZ112" s="223" t="str">
        <f t="shared" ca="1" si="128"/>
        <v>-0.626909440077491+1.17286506849345i</v>
      </c>
      <c r="DA112" s="223" t="str">
        <f t="shared" ca="1" si="129"/>
        <v>-0.259450172190719+1.30434409689338i</v>
      </c>
      <c r="DB112" s="223" t="str">
        <f t="shared" ca="1" si="130"/>
        <v>0.130352770313435+1.32349388748948i</v>
      </c>
      <c r="DC112" s="223" t="str">
        <f t="shared" ca="1" si="131"/>
        <v>0.508929819765574+1.22866527317402i</v>
      </c>
      <c r="DD112" s="223" t="str">
        <f t="shared" ca="1" si="132"/>
        <v>0.843678174867643+1.02802483053787i</v>
      </c>
      <c r="DE112" s="223" t="str">
        <f t="shared" ca="1" si="133"/>
        <v>1.10576953205008+0.738851579777807i</v>
      </c>
      <c r="DF112" s="223" t="str">
        <f t="shared" ca="1" si="134"/>
        <v>1.27263275961718+0.386048927079928i</v>
      </c>
      <c r="DG112" s="223" t="str">
        <f t="shared" ca="1" si="135"/>
        <v>1.3298977084537+5.34385934929468E-14i</v>
      </c>
      <c r="DH112" s="223" t="str">
        <f t="shared" ca="1" si="136"/>
        <v>1.27263275961718-0.386048927079957i</v>
      </c>
      <c r="DI112" s="223" t="str">
        <f t="shared" ca="1" si="137"/>
        <v>1.10576953205006-0.738851579777833i</v>
      </c>
      <c r="DJ112" s="223" t="str">
        <f t="shared" ca="1" si="138"/>
        <v>0.843678174867619-1.02802483053789i</v>
      </c>
      <c r="DK112" s="223" t="str">
        <f t="shared" ca="1" si="139"/>
        <v>0.508929819765546-1.22866527317403i</v>
      </c>
      <c r="DL112" s="223" t="str">
        <f t="shared" ca="1" si="140"/>
        <v>0.13035277031341-1.32349388748949i</v>
      </c>
      <c r="DM112" s="223" t="str">
        <f t="shared" ca="1" si="141"/>
        <v>-0.259450172190749-1.30434409689338i</v>
      </c>
      <c r="DN112" s="223" t="str">
        <f t="shared" ca="1" si="142"/>
        <v>-0.626909440077401-1.1728650684935i</v>
      </c>
      <c r="DO112" s="223" t="str">
        <f t="shared" ca="1" si="143"/>
        <v>-0.94037968793208-0.940379687932049i</v>
      </c>
      <c r="DP112" s="223" t="str">
        <f t="shared" ca="1" si="144"/>
        <v>-1.17286506849345-0.626909440077481i</v>
      </c>
      <c r="DQ112" s="223" t="str">
        <f t="shared" ca="1" si="145"/>
        <v>-1.30434409689339-0.259450172190703i</v>
      </c>
      <c r="DR112" s="223" t="str">
        <f t="shared" ca="1" si="146"/>
        <v>-1.32349388748948+0.130352770313452i</v>
      </c>
      <c r="DS112" s="223" t="str">
        <f t="shared" ca="1" si="147"/>
        <v>-1.22866527317402+0.508929819765584i</v>
      </c>
      <c r="DT112" s="223" t="str">
        <f t="shared" ca="1" si="148"/>
        <v>-1.02802483053786+0.843678174867651i</v>
      </c>
      <c r="DU112" s="223" t="str">
        <f t="shared" ca="1" si="149"/>
        <v>-0.738851579777904+1.10576953205002i</v>
      </c>
      <c r="DV112" s="223" t="str">
        <f t="shared" ca="1" si="150"/>
        <v>-0.386048927079918+1.27263275961719i</v>
      </c>
      <c r="DW112" s="223" t="str">
        <f t="shared" ca="1" si="151"/>
        <v>-3.71463815805504E-14+1.3298977084537i</v>
      </c>
      <c r="DX112" s="223" t="str">
        <f t="shared" ca="1" si="152"/>
        <v>0.386048927079964+1.27263275961717i</v>
      </c>
      <c r="DY112" s="223" t="str">
        <f t="shared" ca="1" si="153"/>
        <v>0.738851579777842+1.10576953205006i</v>
      </c>
      <c r="DZ112" s="223" t="str">
        <f t="shared" ca="1" si="154"/>
        <v>1.0280248305379+0.843678174867607i</v>
      </c>
      <c r="EA112" s="223" t="str">
        <f t="shared" ca="1" si="155"/>
        <v>1.22866527317404+0.508929819765535i</v>
      </c>
      <c r="EB112" s="223" t="str">
        <f t="shared" ca="1" si="156"/>
        <v>1.32349388748948+0.130352770313526i</v>
      </c>
      <c r="EC112" s="223" t="str">
        <f t="shared" ca="1" si="157"/>
        <v>1.30434409689338-0.259450172190765i</v>
      </c>
      <c r="ED112" s="223" t="str">
        <f t="shared" ca="1" si="158"/>
        <v>1.17286506849349-0.626909440077411i</v>
      </c>
      <c r="EE112" s="223" t="str">
        <f t="shared" ca="1" si="159"/>
        <v>0.940379687932039-0.94037968793209i</v>
      </c>
      <c r="EF112" s="223" t="str">
        <f t="shared" ca="1" si="160"/>
        <v>0.626909440077471-1.17286506849346i</v>
      </c>
      <c r="EG112" s="223" t="str">
        <f t="shared" ca="1" si="161"/>
        <v>0.259450172190692-1.30434409689339i</v>
      </c>
      <c r="EH112" s="223" t="str">
        <f t="shared" ca="1" si="162"/>
        <v>-0.130352770313468-1.32349388748948i</v>
      </c>
      <c r="EI112" s="223" t="str">
        <f t="shared" ca="1" si="163"/>
        <v>-0.508929819765473-1.22866527317406i</v>
      </c>
      <c r="EJ112" s="223" t="str">
        <f t="shared" ca="1" si="164"/>
        <v>-0.843678174867664-1.02802483053785i</v>
      </c>
      <c r="EK112" s="223" t="str">
        <f t="shared" ca="1" si="165"/>
        <v>-1.10576953205002-0.738851579777898i</v>
      </c>
      <c r="EL112" s="223" t="str">
        <f t="shared" ca="1" si="166"/>
        <v>-1.27263275961719-0.386048927079902i</v>
      </c>
      <c r="EM112" s="223" t="str">
        <f t="shared" ca="1" si="167"/>
        <v>-1.3298977084537-2.08541696681539E-14i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6.42855681806239-1.20533552821632i</v>
      </c>
      <c r="G113" s="229" t="str">
        <f t="shared" si="173"/>
        <v>-0.248026430310147+0.0273834437872813i</v>
      </c>
      <c r="H113" s="229" t="str">
        <f t="shared" si="38"/>
        <v>0.97278006805402-0.0877480557232701i</v>
      </c>
      <c r="I113" s="229" t="str">
        <f t="shared" si="174"/>
        <v>-0.373293713293838-0.0349658518498221i</v>
      </c>
      <c r="J113" s="255" t="str">
        <f ca="1">IMPRODUCT(1/N_FFT2,AB100)</f>
        <v>-0.0566171107043074-0.000142188801088948i</v>
      </c>
      <c r="K113" s="254" t="str">
        <f t="shared" ca="1" si="175"/>
        <v>0.0211298397382256+0.00203274369059908i</v>
      </c>
      <c r="N113" s="246">
        <f t="shared" ca="1" si="176"/>
        <v>1.3371292247554909</v>
      </c>
      <c r="O113" s="223">
        <f t="shared" ca="1" si="39"/>
        <v>-1.3298707752445089</v>
      </c>
      <c r="P113" s="223" t="str">
        <f t="shared" ca="1" si="40"/>
        <v>-1.26274977764177+0.41715617928432i</v>
      </c>
      <c r="Q113" s="223" t="str">
        <f t="shared" ca="1" si="41"/>
        <v>-1.06816222257239+0.792203095877968i</v>
      </c>
      <c r="R113" s="223" t="str">
        <f t="shared" ca="1" si="42"/>
        <v>-0.765750485912988+1.08728214929403i</v>
      </c>
      <c r="S113" s="223" t="str">
        <f t="shared" ca="1" si="43"/>
        <v>-0.386041108781999+1.27260698614293i</v>
      </c>
      <c r="T113" s="223" t="str">
        <f t="shared" ca="1" si="44"/>
        <v>0.0326366626012223+1.32947024303054i</v>
      </c>
      <c r="U113" s="223" t="str">
        <f t="shared" ca="1" si="45"/>
        <v>0.448019970502721+1.25213193589181i</v>
      </c>
      <c r="V113" s="223" t="str">
        <f t="shared" ca="1" si="46"/>
        <v>0.818178512320367+1.04839887486904i</v>
      </c>
      <c r="W113" s="223" t="str">
        <f t="shared" ca="1" si="47"/>
        <v>1.10574713790504+0.738836616488548i</v>
      </c>
      <c r="X113" s="223" t="str">
        <f t="shared" ca="1" si="48"/>
        <v>1.28169762378148+0.354693501550745i</v>
      </c>
      <c r="Y113" s="223" t="str">
        <f t="shared" ca="1" si="49"/>
        <v>1.32826888765427-0.0652536660972434i</v>
      </c>
      <c r="Z113" s="223" t="str">
        <f t="shared" ca="1" si="50"/>
        <v>1.2407598566839-0.478613891243439i</v>
      </c>
      <c r="AA113" s="223" t="str">
        <f t="shared" ca="1" si="51"/>
        <v>1.02800401088561-0.843661088620617i</v>
      </c>
      <c r="AB113" s="223" t="str">
        <f t="shared" ca="1" si="52"/>
        <v>0.711477699513225-1.12354606578671i</v>
      </c>
      <c r="AC113" s="223" t="str">
        <f t="shared" ca="1" si="53"/>
        <v>0.323132240217001-1.29001621469723i</v>
      </c>
      <c r="AD113" s="223" t="str">
        <f t="shared" ca="1" si="54"/>
        <v>-0.0978313632248131-1.32626743276724i</v>
      </c>
      <c r="AE113" s="223" t="str">
        <f t="shared" ca="1" si="55"/>
        <v>-0.508919512872587-1.22864039013332i</v>
      </c>
      <c r="AF113" s="223" t="str">
        <f t="shared" ca="1" si="56"/>
        <v>-0.868635475027602-1.00698991572558i</v>
      </c>
      <c r="AG113" s="223" t="str">
        <f t="shared" ca="1" si="57"/>
        <v>-1.14066821153046-0.683690214975571i</v>
      </c>
      <c r="AH113" s="223" t="str">
        <f t="shared" ca="1" si="58"/>
        <v>-1.29755774808206-0.291376336104455i</v>
      </c>
      <c r="AI113" s="223" t="str">
        <f t="shared" ca="1" si="59"/>
        <v>-1.32346708397105+0.130350130397325i</v>
      </c>
      <c r="AJ113" s="223" t="str">
        <f t="shared" ca="1" si="60"/>
        <v>-1.21578083655355+0.538918580416918i</v>
      </c>
      <c r="AK113" s="223" t="str">
        <f t="shared" ca="1" si="61"/>
        <v>-0.985369247494095+0.893086627904792i</v>
      </c>
      <c r="AL113" s="223" t="str">
        <f t="shared" ca="1" si="62"/>
        <v>-0.655490901017237+1.15710326139591i</v>
      </c>
      <c r="AM113" s="223" t="str">
        <f t="shared" ca="1" si="63"/>
        <v>-0.259444917782292+1.30431768119825i</v>
      </c>
      <c r="AN113" s="223" t="str">
        <f t="shared" ca="1" si="64"/>
        <v>0.16279037952538+1.3198695280911i</v>
      </c>
      <c r="AO113" s="223" t="str">
        <f t="shared" ca="1" si="65"/>
        <v>0.56859302355987+1.20218894205881i</v>
      </c>
      <c r="AP113" s="223" t="str">
        <f t="shared" ca="1" si="66"/>
        <v>0.916999818792002+0.963155029673243i</v>
      </c>
      <c r="AQ113" s="223" t="str">
        <f t="shared" ca="1" si="67"/>
        <v>1.17284131552356+0.626896743850526i</v>
      </c>
      <c r="AR113" s="223" t="str">
        <f t="shared" ca="1" si="68"/>
        <v>1.17284131552356+0.626896743850526i</v>
      </c>
      <c r="AS113" s="223" t="str">
        <f t="shared" ca="1" si="69"/>
        <v>1.31547693216052-0.195132569815946i</v>
      </c>
      <c r="AT113" s="223" t="str">
        <f t="shared" ca="1" si="70"/>
        <v>1.18787289389812-0.59792496752648i</v>
      </c>
      <c r="AU113" s="223" t="str">
        <f t="shared" ca="1" si="71"/>
        <v>0.940360643277229-0.940360643277177i</v>
      </c>
      <c r="AV113" s="223" t="str">
        <f t="shared" ca="1" si="72"/>
        <v>0.597924967526535-1.18787289389809i</v>
      </c>
      <c r="AW113" s="223" t="str">
        <f t="shared" ca="1" si="73"/>
        <v>0.195132569815888-1.31547693216053i</v>
      </c>
      <c r="AX113" s="223" t="str">
        <f t="shared" ca="1" si="74"/>
        <v>-0.22735721954297-1.31029194211486i</v>
      </c>
      <c r="AY113" s="223" t="str">
        <f t="shared" ca="1" si="75"/>
        <v>-0.626896743850544-1.17284131552355i</v>
      </c>
      <c r="AZ113" s="223" t="str">
        <f t="shared" ca="1" si="76"/>
        <v>-0.963155029673246-0.916999818791999i</v>
      </c>
      <c r="BA113" s="223" t="str">
        <f t="shared" ca="1" si="77"/>
        <v>-1.2021889420588-0.568593023559877i</v>
      </c>
      <c r="BB113" s="223" t="str">
        <f t="shared" ca="1" si="78"/>
        <v>-1.31986952809109-0.162790379525414i</v>
      </c>
      <c r="BC113" s="223" t="str">
        <f t="shared" ca="1" si="79"/>
        <v>-1.30431768119826+0.259444917782244i</v>
      </c>
      <c r="BD113" s="223" t="str">
        <f t="shared" ca="1" si="80"/>
        <v>-1.15710326139594+0.655490901017185i</v>
      </c>
      <c r="BE113" s="223" t="str">
        <f t="shared" ca="1" si="81"/>
        <v>-0.89308662790476+0.985369247494124i</v>
      </c>
      <c r="BF113" s="223" t="str">
        <f t="shared" ca="1" si="82"/>
        <v>-0.538918580416889+1.21578083655356i</v>
      </c>
      <c r="BG113" s="223" t="str">
        <f t="shared" ca="1" si="83"/>
        <v>-0.130350130397306+1.32346708397105i</v>
      </c>
      <c r="BH113" s="223" t="str">
        <f t="shared" ca="1" si="84"/>
        <v>0.291376336104447+1.29755774808206i</v>
      </c>
      <c r="BI113" s="223" t="str">
        <f t="shared" ca="1" si="85"/>
        <v>0.683690214975552+1.14066821153047i</v>
      </c>
      <c r="BJ113" s="223" t="str">
        <f t="shared" ca="1" si="86"/>
        <v>1.00698991572555+0.868635475027629i</v>
      </c>
      <c r="BK113" s="223" t="str">
        <f t="shared" ca="1" si="87"/>
        <v>1.2286403901333+0.508919512872642i</v>
      </c>
      <c r="BL113" s="223" t="str">
        <f t="shared" ca="1" si="88"/>
        <v>1.32626743276725+0.0978313632247541i</v>
      </c>
      <c r="BM113" s="223" t="str">
        <f t="shared" ca="1" si="89"/>
        <v>1.29001621469722-0.323132240217043i</v>
      </c>
      <c r="BN113" s="223" t="str">
        <f t="shared" ca="1" si="90"/>
        <v>1.1235460657867-0.711477699513239i</v>
      </c>
      <c r="BO113" s="223" t="str">
        <f t="shared" ca="1" si="91"/>
        <v>0.843661088620614-1.02800401088561i</v>
      </c>
      <c r="BP113" s="223" t="str">
        <f t="shared" ca="1" si="92"/>
        <v>0.478613891243447-1.24075985668389i</v>
      </c>
      <c r="BQ113" s="223" t="str">
        <f t="shared" ca="1" si="93"/>
        <v>0.0652536660972775-1.32826888765426i</v>
      </c>
      <c r="BR113" s="223" t="str">
        <f t="shared" ca="1" si="94"/>
        <v>-0.354693501550699-1.2816976237815i</v>
      </c>
      <c r="BS113" s="223" t="str">
        <f t="shared" ca="1" si="95"/>
        <v>-0.738836616488495-1.10574713790507i</v>
      </c>
      <c r="BT113" s="223" t="str">
        <f t="shared" ca="1" si="96"/>
        <v>-1.04839887486906-0.818178512320332i</v>
      </c>
      <c r="BU113" s="223" t="str">
        <f t="shared" ca="1" si="97"/>
        <v>-1.25213193589182-0.448019970502691i</v>
      </c>
      <c r="BV113" s="223" t="str">
        <f t="shared" ca="1" si="98"/>
        <v>-1.32947024303054-0.0326366626012035i</v>
      </c>
      <c r="BW113" s="223" t="str">
        <f t="shared" ca="1" si="99"/>
        <v>-1.27260698614293+0.386041108781992i</v>
      </c>
      <c r="BX113" s="223" t="str">
        <f t="shared" ca="1" si="100"/>
        <v>-1.08728214929404+0.765750485912973i</v>
      </c>
      <c r="BY113" s="223" t="str">
        <f t="shared" ca="1" si="101"/>
        <v>-0.792203095878+1.06816222257237i</v>
      </c>
      <c r="BZ113" s="223" t="str">
        <f t="shared" ca="1" si="102"/>
        <v>-0.417156179284376+1.26274977764175i</v>
      </c>
      <c r="CA113" s="223" t="str">
        <f t="shared" ca="1" si="103"/>
        <v>5.79990882465152E-14+1.32987077524451i</v>
      </c>
      <c r="CB113" s="223" t="str">
        <f t="shared" ca="1" si="104"/>
        <v>0.41715617928436+1.26274977764176i</v>
      </c>
      <c r="CC113" s="223" t="str">
        <f t="shared" ca="1" si="105"/>
        <v>0.792203095877987+1.06816222257238i</v>
      </c>
      <c r="CD113" s="223" t="str">
        <f t="shared" ca="1" si="106"/>
        <v>1.08728214929404+0.765750485912987i</v>
      </c>
      <c r="CE113" s="223" t="str">
        <f t="shared" ca="1" si="107"/>
        <v>1.27260698614293+0.386041108782007i</v>
      </c>
      <c r="CF113" s="223" t="str">
        <f t="shared" ca="1" si="108"/>
        <v>1.32947024303054-0.0326366626011873i</v>
      </c>
      <c r="CG113" s="223" t="str">
        <f t="shared" ca="1" si="109"/>
        <v>1.25213193589183-0.448019970502675i</v>
      </c>
      <c r="CH113" s="223" t="str">
        <f t="shared" ca="1" si="110"/>
        <v>1.04839887486899-0.818178512320424i</v>
      </c>
      <c r="CI113" s="223" t="str">
        <f t="shared" ca="1" si="111"/>
        <v>0.738836616488508-1.10574713790507i</v>
      </c>
      <c r="CJ113" s="223" t="str">
        <f t="shared" ca="1" si="112"/>
        <v>0.354693501550715-1.28169762378149i</v>
      </c>
      <c r="CK113" s="223" t="str">
        <f t="shared" ca="1" si="113"/>
        <v>-0.0652536660972612-1.32826888765426i</v>
      </c>
      <c r="CL113" s="223" t="str">
        <f t="shared" ca="1" si="114"/>
        <v>-0.478613891243431-1.2407598566839i</v>
      </c>
      <c r="CM113" s="223" t="str">
        <f t="shared" ca="1" si="115"/>
        <v>-0.843661088620601-1.02800401088563i</v>
      </c>
      <c r="CN113" s="223" t="str">
        <f t="shared" ca="1" si="116"/>
        <v>-1.1235460657867-0.711477699513253i</v>
      </c>
      <c r="CO113" s="223" t="str">
        <f t="shared" ca="1" si="117"/>
        <v>-1.29001621469722-0.323132240217061i</v>
      </c>
      <c r="CP113" s="223" t="str">
        <f t="shared" ca="1" si="118"/>
        <v>-1.32626743276724+0.0978313632248698i</v>
      </c>
      <c r="CQ113" s="223" t="str">
        <f t="shared" ca="1" si="119"/>
        <v>-1.2286403901333+0.508919512872628i</v>
      </c>
      <c r="CR113" s="223" t="str">
        <f t="shared" ca="1" si="120"/>
        <v>-1.00698991572556+0.868635475027617i</v>
      </c>
      <c r="CS113" s="223" t="str">
        <f t="shared" ca="1" si="121"/>
        <v>-0.683690214975564+1.14066821153046i</v>
      </c>
      <c r="CT113" s="223" t="str">
        <f t="shared" ca="1" si="122"/>
        <v>-0.291376336104465+1.29755774808205i</v>
      </c>
      <c r="CU113" s="223" t="str">
        <f t="shared" ca="1" si="123"/>
        <v>0.13035013039729+1.32346708397105i</v>
      </c>
      <c r="CV113" s="223" t="str">
        <f t="shared" ca="1" si="124"/>
        <v>0.538918580416874+1.21578083655357i</v>
      </c>
      <c r="CW113" s="223" t="str">
        <f t="shared" ca="1" si="125"/>
        <v>0.893086627904845+0.985369247494047i</v>
      </c>
      <c r="CX113" s="223" t="str">
        <f t="shared" ca="1" si="126"/>
        <v>1.15710326139593+0.655490901017197i</v>
      </c>
      <c r="CY113" s="223" t="str">
        <f t="shared" ca="1" si="127"/>
        <v>1.30431768119825+0.259444917782257i</v>
      </c>
      <c r="CZ113" s="223" t="str">
        <f t="shared" ca="1" si="128"/>
        <v>1.31986952809109-0.162790379525396i</v>
      </c>
      <c r="DA113" s="223" t="str">
        <f t="shared" ca="1" si="129"/>
        <v>1.20218894205881-0.568593023559862i</v>
      </c>
      <c r="DB113" s="223" t="str">
        <f t="shared" ca="1" si="130"/>
        <v>0.963155029673258-0.916999818791988i</v>
      </c>
      <c r="DC113" s="223" t="str">
        <f t="shared" ca="1" si="131"/>
        <v>0.626896743850556-1.17284131552355i</v>
      </c>
      <c r="DD113" s="223" t="str">
        <f t="shared" ca="1" si="132"/>
        <v>0.227357219542983-1.31029194211485i</v>
      </c>
      <c r="DE113" s="223" t="str">
        <f t="shared" ca="1" si="133"/>
        <v>-0.195132569816-1.31547693216051i</v>
      </c>
      <c r="DF113" s="223" t="str">
        <f t="shared" ca="1" si="134"/>
        <v>-0.59792496752652-1.1878728938981i</v>
      </c>
      <c r="DG113" s="223" t="str">
        <f t="shared" ca="1" si="135"/>
        <v>-0.940360643277219-0.940360643277188i</v>
      </c>
      <c r="DH113" s="223" t="str">
        <f t="shared" ca="1" si="136"/>
        <v>-1.18787289389812-0.597924967526483i</v>
      </c>
      <c r="DI113" s="223" t="str">
        <f t="shared" ca="1" si="137"/>
        <v>-1.31547693216052-0.195132569815959i</v>
      </c>
      <c r="DJ113" s="223" t="str">
        <f t="shared" ca="1" si="138"/>
        <v>-1.31029194211487+0.227357219542894i</v>
      </c>
      <c r="DK113" s="223" t="str">
        <f t="shared" ca="1" si="139"/>
        <v>-1.17284131552359+0.626896743850476i</v>
      </c>
      <c r="DL113" s="223" t="str">
        <f t="shared" ca="1" si="140"/>
        <v>-0.916999818792054+0.963155029673195i</v>
      </c>
      <c r="DM113" s="223" t="str">
        <f t="shared" ca="1" si="141"/>
        <v>-0.568593023559829+1.20218894205883i</v>
      </c>
      <c r="DN113" s="223" t="str">
        <f t="shared" ca="1" si="142"/>
        <v>-0.162790379525355+1.3198695280911i</v>
      </c>
      <c r="DO113" s="223" t="str">
        <f t="shared" ca="1" si="143"/>
        <v>0.259444917782298+1.30431768119825i</v>
      </c>
      <c r="DP113" s="223" t="str">
        <f t="shared" ca="1" si="144"/>
        <v>0.655490901017237+1.1571032613959i</v>
      </c>
      <c r="DQ113" s="223" t="str">
        <f t="shared" ca="1" si="145"/>
        <v>0.985369247494075+0.893086627904815i</v>
      </c>
      <c r="DR113" s="223" t="str">
        <f t="shared" ca="1" si="146"/>
        <v>1.21578083655353+0.538918580416961i</v>
      </c>
      <c r="DS113" s="223" t="str">
        <f t="shared" ca="1" si="147"/>
        <v>1.32346708397104+0.13035013039738i</v>
      </c>
      <c r="DT113" s="223" t="str">
        <f t="shared" ca="1" si="148"/>
        <v>1.29755774808205-0.291376336104501i</v>
      </c>
      <c r="DU113" s="223" t="str">
        <f t="shared" ca="1" si="149"/>
        <v>1.14066821153044-0.683690214975604i</v>
      </c>
      <c r="DV113" s="223" t="str">
        <f t="shared" ca="1" si="150"/>
        <v>0.868635475027585-1.00698991572559i</v>
      </c>
      <c r="DW113" s="223" t="str">
        <f t="shared" ca="1" si="151"/>
        <v>0.508919512872585-1.22864039013332i</v>
      </c>
      <c r="DX113" s="223" t="str">
        <f t="shared" ca="1" si="152"/>
        <v>0.0978313632248282-1.32626743276724i</v>
      </c>
      <c r="DY113" s="223" t="str">
        <f t="shared" ca="1" si="153"/>
        <v>-0.323132240216969-1.29001621469724i</v>
      </c>
      <c r="DZ113" s="223" t="str">
        <f t="shared" ca="1" si="154"/>
        <v>-0.711477699513181-1.12354606578674i</v>
      </c>
      <c r="EA113" s="223" t="str">
        <f t="shared" ca="1" si="155"/>
        <v>-1.02800401088557-0.843661088620671i</v>
      </c>
      <c r="EB113" s="223" t="str">
        <f t="shared" ca="1" si="156"/>
        <v>-1.24075985668392-0.478613891243389i</v>
      </c>
      <c r="EC113" s="223" t="str">
        <f t="shared" ca="1" si="157"/>
        <v>-1.32826888765427-0.0652536660972195i</v>
      </c>
      <c r="ED113" s="223" t="str">
        <f t="shared" ca="1" si="158"/>
        <v>-1.28169762378148+0.354693501550751i</v>
      </c>
      <c r="EE113" s="223" t="str">
        <f t="shared" ca="1" si="159"/>
        <v>-1.10574713790504+0.738836616488546i</v>
      </c>
      <c r="EF113" s="223" t="str">
        <f t="shared" ca="1" si="160"/>
        <v>-0.818178512320391+1.04839887486902i</v>
      </c>
      <c r="EG113" s="223" t="str">
        <f t="shared" ca="1" si="161"/>
        <v>-0.448019970502756+1.2521319358918i</v>
      </c>
      <c r="EH113" s="223" t="str">
        <f t="shared" ca="1" si="162"/>
        <v>-0.0326366626012777+1.32947024303054i</v>
      </c>
      <c r="EI113" s="223" t="str">
        <f t="shared" ca="1" si="163"/>
        <v>0.386041108782043+1.27260698614292i</v>
      </c>
      <c r="EJ113" s="223" t="str">
        <f t="shared" ca="1" si="164"/>
        <v>0.76575048591302+1.08728214929401i</v>
      </c>
      <c r="EK113" s="223" t="str">
        <f t="shared" ca="1" si="165"/>
        <v>1.0681622225724+0.792203095877953i</v>
      </c>
      <c r="EL113" s="223" t="str">
        <f t="shared" ca="1" si="166"/>
        <v>1.26274977764177+0.417156179284316i</v>
      </c>
      <c r="EM113" s="223" t="str">
        <f t="shared" ca="1" si="167"/>
        <v>1.32987077524451+1.62920261459192E-14i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6.41667134018937-1.20984573136886i</v>
      </c>
      <c r="G114" s="229" t="str">
        <f t="shared" si="173"/>
        <v>-0.247883905661096+0.0279715080084195i</v>
      </c>
      <c r="H114" s="229" t="str">
        <f t="shared" si="38"/>
        <v>0.972223668121745-0.0815339688420761i</v>
      </c>
      <c r="I114" s="229" t="str">
        <f t="shared" si="174"/>
        <v>-0.373119903676715-0.0380695319638562i</v>
      </c>
      <c r="J114" s="255" t="str">
        <f ca="1">IMPRODUCT(1/N_FFT2,AC100)</f>
        <v>0.00491105409202977+2.71640345871787E-06i</v>
      </c>
      <c r="K114" s="254" t="str">
        <f t="shared" ca="1" si="175"/>
        <v>-0.00183230861756099-0.000187975074929618i</v>
      </c>
      <c r="N114" s="246">
        <f t="shared" ca="1" si="176"/>
        <v>1.3371587170837747</v>
      </c>
      <c r="O114" s="223">
        <f t="shared" ca="1" si="39"/>
        <v>-1.3298412829162252</v>
      </c>
      <c r="P114" s="223" t="str">
        <f t="shared" ca="1" si="40"/>
        <v>-1.25210416756515+0.448010034836569i</v>
      </c>
      <c r="Q114" s="223" t="str">
        <f t="shared" ca="1" si="41"/>
        <v>-1.02798121300755+0.843642378885619i</v>
      </c>
      <c r="R114" s="223" t="str">
        <f t="shared" ca="1" si="42"/>
        <v>-0.683675052888666+1.14064291511671i</v>
      </c>
      <c r="S114" s="223" t="str">
        <f t="shared" ca="1" si="43"/>
        <v>-0.259439164114474+1.30428875555678i</v>
      </c>
      <c r="T114" s="223" t="str">
        <f t="shared" ca="1" si="44"/>
        <v>0.195128242392628+1.31544775904216i</v>
      </c>
      <c r="U114" s="223" t="str">
        <f t="shared" ca="1" si="45"/>
        <v>0.626882841263205+1.17281530561212i</v>
      </c>
      <c r="V114" s="223" t="str">
        <f t="shared" ca="1" si="46"/>
        <v>0.985347395120263+0.893066822067634i</v>
      </c>
      <c r="W114" s="223" t="str">
        <f t="shared" ca="1" si="47"/>
        <v>1.22861314277485+0.508908226647174i</v>
      </c>
      <c r="X114" s="223" t="str">
        <f t="shared" ca="1" si="48"/>
        <v>1.32823943085078+0.0652522189772925i</v>
      </c>
      <c r="Y114" s="223" t="str">
        <f t="shared" ca="1" si="49"/>
        <v>1.2725787637444-0.386032547611001i</v>
      </c>
      <c r="Z114" s="223" t="str">
        <f t="shared" ca="1" si="50"/>
        <v>1.0681385341122-0.79218552731852i</v>
      </c>
      <c r="AA114" s="223" t="str">
        <f t="shared" ca="1" si="51"/>
        <v>0.738820231428858-1.10572261593027i</v>
      </c>
      <c r="AB114" s="223" t="str">
        <f t="shared" ca="1" si="52"/>
        <v>0.323125074165769-1.28998760621707i</v>
      </c>
      <c r="AC114" s="223" t="str">
        <f t="shared" ca="1" si="53"/>
        <v>-0.130347239643642-1.32343773365639i</v>
      </c>
      <c r="AD114" s="223" t="str">
        <f t="shared" ca="1" si="54"/>
        <v>-0.568580413964687-1.20216228130981i</v>
      </c>
      <c r="AE114" s="223" t="str">
        <f t="shared" ca="1" si="55"/>
        <v>-0.940339789051883-0.940339789051879i</v>
      </c>
      <c r="AF114" s="223" t="str">
        <f t="shared" ca="1" si="56"/>
        <v>-1.20216228130981-0.568580413964694i</v>
      </c>
      <c r="AG114" s="223" t="str">
        <f t="shared" ca="1" si="57"/>
        <v>-1.32343773365639-0.130347239643637i</v>
      </c>
      <c r="AH114" s="223" t="str">
        <f t="shared" ca="1" si="58"/>
        <v>-1.28998760621707+0.323125074165773i</v>
      </c>
      <c r="AI114" s="223" t="str">
        <f t="shared" ca="1" si="59"/>
        <v>-1.10572261593027+0.738820231428851i</v>
      </c>
      <c r="AJ114" s="223" t="str">
        <f t="shared" ca="1" si="60"/>
        <v>-0.792185527318516+1.0681385341122i</v>
      </c>
      <c r="AK114" s="223" t="str">
        <f t="shared" ca="1" si="61"/>
        <v>-0.386032547610997+1.2725787637444i</v>
      </c>
      <c r="AL114" s="223" t="str">
        <f t="shared" ca="1" si="62"/>
        <v>0.0652522189772838+1.32823943085078i</v>
      </c>
      <c r="AM114" s="223" t="str">
        <f t="shared" ca="1" si="63"/>
        <v>0.508908226647178+1.22861314277485i</v>
      </c>
      <c r="AN114" s="223" t="str">
        <f t="shared" ca="1" si="64"/>
        <v>0.893066822067638+0.985347395120261i</v>
      </c>
      <c r="AO114" s="223" t="str">
        <f t="shared" ca="1" si="65"/>
        <v>1.17281530561212+0.626882841263201i</v>
      </c>
      <c r="AP114" s="223" t="str">
        <f t="shared" ca="1" si="66"/>
        <v>1.31544775904216+0.195128242392622i</v>
      </c>
      <c r="AQ114" s="223" t="str">
        <f t="shared" ca="1" si="67"/>
        <v>1.30428875555678-0.259439164114466i</v>
      </c>
      <c r="AR114" s="223" t="str">
        <f t="shared" ca="1" si="68"/>
        <v>1.30428875555678-0.259439164114466i</v>
      </c>
      <c r="AS114" s="223" t="str">
        <f t="shared" ca="1" si="69"/>
        <v>0.843642378885628-1.02798121300755i</v>
      </c>
      <c r="AT114" s="223" t="str">
        <f t="shared" ca="1" si="70"/>
        <v>0.44801003483656-1.25210416756515i</v>
      </c>
      <c r="AU114" s="223" t="str">
        <f t="shared" ca="1" si="71"/>
        <v>-3.25015786675871E-14-1.32984128291623i</v>
      </c>
      <c r="AV114" s="223" t="str">
        <f t="shared" ca="1" si="72"/>
        <v>-0.448010034836618-1.25210416756513i</v>
      </c>
      <c r="AW114" s="223" t="str">
        <f t="shared" ca="1" si="73"/>
        <v>-0.843642378885575-1.02798121300759i</v>
      </c>
      <c r="AX114" s="223" t="str">
        <f t="shared" ca="1" si="74"/>
        <v>-1.14064291511669-0.683675052888697i</v>
      </c>
      <c r="AY114" s="223" t="str">
        <f t="shared" ca="1" si="75"/>
        <v>-1.30428875555678-0.259439164114482i</v>
      </c>
      <c r="AZ114" s="223" t="str">
        <f t="shared" ca="1" si="76"/>
        <v>-1.31544775904216+0.195128242392633i</v>
      </c>
      <c r="BA114" s="223" t="str">
        <f t="shared" ca="1" si="77"/>
        <v>-1.1728153056121+0.626882841263234i</v>
      </c>
      <c r="BB114" s="223" t="str">
        <f t="shared" ca="1" si="78"/>
        <v>-0.893066822067602+0.985347395120293i</v>
      </c>
      <c r="BC114" s="223" t="str">
        <f t="shared" ca="1" si="79"/>
        <v>-0.508908226647232+1.22861314277483i</v>
      </c>
      <c r="BD114" s="223" t="str">
        <f t="shared" ca="1" si="80"/>
        <v>-0.0652522189773274+1.32823943085078i</v>
      </c>
      <c r="BE114" s="223" t="str">
        <f t="shared" ca="1" si="81"/>
        <v>0.386032547610981+1.27257876374441i</v>
      </c>
      <c r="BF114" s="223" t="str">
        <f t="shared" ca="1" si="82"/>
        <v>0.792185527318526+1.06813853411219i</v>
      </c>
      <c r="BG114" s="223" t="str">
        <f t="shared" ca="1" si="83"/>
        <v>1.10572261593029+0.738820231428832i</v>
      </c>
      <c r="BH114" s="223" t="str">
        <f t="shared" ca="1" si="84"/>
        <v>1.28998760621708+0.323125074165725i</v>
      </c>
      <c r="BI114" s="223" t="str">
        <f t="shared" ca="1" si="85"/>
        <v>1.32343773365639-0.13034723964358i</v>
      </c>
      <c r="BJ114" s="223" t="str">
        <f t="shared" ca="1" si="86"/>
        <v>1.20216228130983-0.568580413964654i</v>
      </c>
      <c r="BK114" s="223" t="str">
        <f t="shared" ca="1" si="87"/>
        <v>0.940339789051894-0.940339789051868i</v>
      </c>
      <c r="BL114" s="223" t="str">
        <f t="shared" ca="1" si="88"/>
        <v>0.568580413964691-1.20216228130981i</v>
      </c>
      <c r="BM114" s="223" t="str">
        <f t="shared" ca="1" si="89"/>
        <v>0.130347239643617-1.32343773365639i</v>
      </c>
      <c r="BN114" s="223" t="str">
        <f t="shared" ca="1" si="90"/>
        <v>-0.323125074165816-1.28998760621706i</v>
      </c>
      <c r="BO114" s="223" t="str">
        <f t="shared" ca="1" si="91"/>
        <v>-0.738820231428912-1.10572261593023i</v>
      </c>
      <c r="BP114" s="223" t="str">
        <f t="shared" ca="1" si="92"/>
        <v>-1.06813853411217-0.792185527318555i</v>
      </c>
      <c r="BQ114" s="223" t="str">
        <f t="shared" ca="1" si="93"/>
        <v>-1.2725787637444-0.386032547611019i</v>
      </c>
      <c r="BR114" s="223" t="str">
        <f t="shared" ca="1" si="94"/>
        <v>-1.32823943085078+0.0652522189772903i</v>
      </c>
      <c r="BS114" s="223" t="str">
        <f t="shared" ca="1" si="95"/>
        <v>-1.22861314277484+0.508908226647194i</v>
      </c>
      <c r="BT114" s="223" t="str">
        <f t="shared" ca="1" si="96"/>
        <v>-0.985347395120229+0.893066822067672i</v>
      </c>
      <c r="BU114" s="223" t="str">
        <f t="shared" ca="1" si="97"/>
        <v>-0.626882841263266+1.17281530561208i</v>
      </c>
      <c r="BV114" s="223" t="str">
        <f t="shared" ca="1" si="98"/>
        <v>-0.195128242392672+1.31544775904215i</v>
      </c>
      <c r="BW114" s="223" t="str">
        <f t="shared" ca="1" si="99"/>
        <v>0.259439164114445+1.30428875555679i</v>
      </c>
      <c r="BX114" s="223" t="str">
        <f t="shared" ca="1" si="100"/>
        <v>0.683675052888662+1.14064291511671i</v>
      </c>
      <c r="BY114" s="223" t="str">
        <f t="shared" ca="1" si="101"/>
        <v>1.02798121300757+0.843642378885603i</v>
      </c>
      <c r="BZ114" s="223" t="str">
        <f t="shared" ca="1" si="102"/>
        <v>1.25210416756516+0.44801003483653i</v>
      </c>
      <c r="CA114" s="223" t="str">
        <f t="shared" ca="1" si="103"/>
        <v>1.32984128291623-6.50031573351742E-14i</v>
      </c>
      <c r="CB114" s="223" t="str">
        <f t="shared" ca="1" si="104"/>
        <v>1.25210416756516-0.448010034836524i</v>
      </c>
      <c r="CC114" s="223" t="str">
        <f t="shared" ca="1" si="105"/>
        <v>1.02798121300757-0.843642378885598i</v>
      </c>
      <c r="CD114" s="223" t="str">
        <f t="shared" ca="1" si="106"/>
        <v>0.683675052888669-1.14064291511671i</v>
      </c>
      <c r="CE114" s="223" t="str">
        <f t="shared" ca="1" si="107"/>
        <v>0.259439164114451-1.30428875555679i</v>
      </c>
      <c r="CF114" s="223" t="str">
        <f t="shared" ca="1" si="108"/>
        <v>-0.195128242392665-1.31544775904215i</v>
      </c>
      <c r="CG114" s="223" t="str">
        <f t="shared" ca="1" si="109"/>
        <v>-0.626882841263261-1.17281530561209i</v>
      </c>
      <c r="CH114" s="223" t="str">
        <f t="shared" ca="1" si="110"/>
        <v>-0.985347395120225-0.893066822067678i</v>
      </c>
      <c r="CI114" s="223" t="str">
        <f t="shared" ca="1" si="111"/>
        <v>-1.22861314277484-0.508908226647201i</v>
      </c>
      <c r="CJ114" s="223" t="str">
        <f t="shared" ca="1" si="112"/>
        <v>-1.32823943085078-0.0652522189772972i</v>
      </c>
      <c r="CK114" s="223" t="str">
        <f t="shared" ca="1" si="113"/>
        <v>-1.2725787637444+0.386032547611012i</v>
      </c>
      <c r="CL114" s="223" t="str">
        <f t="shared" ca="1" si="114"/>
        <v>-1.06813853411217+0.792185527318549i</v>
      </c>
      <c r="CM114" s="223" t="str">
        <f t="shared" ca="1" si="115"/>
        <v>-0.738820231428803+1.10572261593031i</v>
      </c>
      <c r="CN114" s="223" t="str">
        <f t="shared" ca="1" si="116"/>
        <v>-0.323125074165822+1.28998760621705i</v>
      </c>
      <c r="CO114" s="223" t="str">
        <f t="shared" ca="1" si="117"/>
        <v>0.13034723964361+1.32343773365639i</v>
      </c>
      <c r="CP114" s="223" t="str">
        <f t="shared" ca="1" si="118"/>
        <v>0.568580413964686+1.20216228130981i</v>
      </c>
      <c r="CQ114" s="223" t="str">
        <f t="shared" ca="1" si="119"/>
        <v>0.94033978905189+0.940339789051872i</v>
      </c>
      <c r="CR114" s="223" t="str">
        <f t="shared" ca="1" si="120"/>
        <v>1.20216228130983+0.568580413964661i</v>
      </c>
      <c r="CS114" s="223" t="str">
        <f t="shared" ca="1" si="121"/>
        <v>1.32343773365639+0.130347239643587i</v>
      </c>
      <c r="CT114" s="223" t="str">
        <f t="shared" ca="1" si="122"/>
        <v>1.28998760621708-0.323125074165716i</v>
      </c>
      <c r="CU114" s="223" t="str">
        <f t="shared" ca="1" si="123"/>
        <v>1.10572261593029-0.738820231428827i</v>
      </c>
      <c r="CV114" s="223" t="str">
        <f t="shared" ca="1" si="124"/>
        <v>0.792185527318531-1.06813853411219i</v>
      </c>
      <c r="CW114" s="223" t="str">
        <f t="shared" ca="1" si="125"/>
        <v>0.386032547610985-1.27257876374441i</v>
      </c>
      <c r="CX114" s="223" t="str">
        <f t="shared" ca="1" si="126"/>
        <v>-0.0652522189773203-1.32823943085078i</v>
      </c>
      <c r="CY114" s="223" t="str">
        <f t="shared" ca="1" si="127"/>
        <v>-0.508908226647222-1.22861314277483i</v>
      </c>
      <c r="CZ114" s="223" t="str">
        <f t="shared" ca="1" si="128"/>
        <v>-0.893066822067597-0.985347395120298i</v>
      </c>
      <c r="DA114" s="223" t="str">
        <f t="shared" ca="1" si="129"/>
        <v>-1.1728153056121-0.626882841263239i</v>
      </c>
      <c r="DB114" s="223" t="str">
        <f t="shared" ca="1" si="130"/>
        <v>-1.31544775904216-0.195128242392637i</v>
      </c>
      <c r="DC114" s="223" t="str">
        <f t="shared" ca="1" si="131"/>
        <v>-1.30428875555678+0.259439164114474i</v>
      </c>
      <c r="DD114" s="223" t="str">
        <f t="shared" ca="1" si="132"/>
        <v>-1.1406429151167+0.683675052888693i</v>
      </c>
      <c r="DE114" s="223" t="str">
        <f t="shared" ca="1" si="133"/>
        <v>-0.843642378885584+1.02798121300758i</v>
      </c>
      <c r="DF114" s="223" t="str">
        <f t="shared" ca="1" si="134"/>
        <v>-0.448010034836622+1.25210416756513i</v>
      </c>
      <c r="DG114" s="223" t="str">
        <f t="shared" ca="1" si="135"/>
        <v>-3.7144805516066E-14+1.32984128291623i</v>
      </c>
      <c r="DH114" s="223" t="str">
        <f t="shared" ca="1" si="136"/>
        <v>0.448010034836553+1.25210416756515i</v>
      </c>
      <c r="DI114" s="223" t="str">
        <f t="shared" ca="1" si="137"/>
        <v>0.843642378885622+1.02798121300755i</v>
      </c>
      <c r="DJ114" s="223" t="str">
        <f t="shared" ca="1" si="138"/>
        <v>1.14064291511673+0.683675052888638i</v>
      </c>
      <c r="DK114" s="223" t="str">
        <f t="shared" ca="1" si="139"/>
        <v>1.30428875555679+0.259439164114418i</v>
      </c>
      <c r="DL114" s="223" t="str">
        <f t="shared" ca="1" si="140"/>
        <v>1.31544775904217-0.195128242392564i</v>
      </c>
      <c r="DM114" s="223" t="str">
        <f t="shared" ca="1" si="141"/>
        <v>1.17281530561214-0.62688284126317i</v>
      </c>
      <c r="DN114" s="223" t="str">
        <f t="shared" ca="1" si="142"/>
        <v>0.893066822067655-0.985347395120245i</v>
      </c>
      <c r="DO114" s="223" t="str">
        <f t="shared" ca="1" si="143"/>
        <v>0.508908226647169-1.22861314277485i</v>
      </c>
      <c r="DP114" s="223" t="str">
        <f t="shared" ca="1" si="144"/>
        <v>0.0652522189772625-1.32823943085078i</v>
      </c>
      <c r="DQ114" s="223" t="str">
        <f t="shared" ca="1" si="145"/>
        <v>-0.386032547611041-1.27257876374439i</v>
      </c>
      <c r="DR114" s="223" t="str">
        <f t="shared" ca="1" si="146"/>
        <v>-0.792185527318467-1.06813853411224i</v>
      </c>
      <c r="DS114" s="223" t="str">
        <f t="shared" ca="1" si="147"/>
        <v>-1.10572261593025-0.738820231428892i</v>
      </c>
      <c r="DT114" s="223" t="str">
        <f t="shared" ca="1" si="148"/>
        <v>-1.28998760621706-0.323125074165789i</v>
      </c>
      <c r="DU114" s="223" t="str">
        <f t="shared" ca="1" si="149"/>
        <v>-1.32343773365639+0.130347239643645i</v>
      </c>
      <c r="DV114" s="223" t="str">
        <f t="shared" ca="1" si="150"/>
        <v>-1.2021622813098+0.568580413964713i</v>
      </c>
      <c r="DW114" s="223" t="str">
        <f t="shared" ca="1" si="151"/>
        <v>-0.940339789051851+0.940339789051911i</v>
      </c>
      <c r="DX114" s="223" t="str">
        <f t="shared" ca="1" si="152"/>
        <v>-0.568580413964757+1.20216228130978i</v>
      </c>
      <c r="DY114" s="223" t="str">
        <f t="shared" ca="1" si="153"/>
        <v>-0.130347239643684+1.32343773365638i</v>
      </c>
      <c r="DZ114" s="223" t="str">
        <f t="shared" ca="1" si="154"/>
        <v>0.32312507416575+1.28998760621707i</v>
      </c>
      <c r="EA114" s="223" t="str">
        <f t="shared" ca="1" si="155"/>
        <v>0.738820231428852+1.10572261593027i</v>
      </c>
      <c r="EB114" s="223" t="str">
        <f t="shared" ca="1" si="156"/>
        <v>1.06813853411221+0.792185527318507i</v>
      </c>
      <c r="EC114" s="223" t="str">
        <f t="shared" ca="1" si="157"/>
        <v>1.27257876374441+0.386032547610962i</v>
      </c>
      <c r="ED114" s="223" t="str">
        <f t="shared" ca="1" si="158"/>
        <v>1.32823943085079-0.0652522189772231i</v>
      </c>
      <c r="EE114" s="223" t="str">
        <f t="shared" ca="1" si="159"/>
        <v>1.22861314277487-0.508908226647133i</v>
      </c>
      <c r="EF114" s="223" t="str">
        <f t="shared" ca="1" si="160"/>
        <v>0.985347395120278-0.893066822067618i</v>
      </c>
      <c r="EG114" s="223" t="str">
        <f t="shared" ca="1" si="161"/>
        <v>0.626882841263213-1.17281530561211i</v>
      </c>
      <c r="EH114" s="223" t="str">
        <f t="shared" ca="1" si="162"/>
        <v>0.195128242392612-1.31544775904216i</v>
      </c>
      <c r="EI114" s="223" t="str">
        <f t="shared" ca="1" si="163"/>
        <v>-0.259439164114508-1.30428875555677i</v>
      </c>
      <c r="EJ114" s="223" t="str">
        <f t="shared" ca="1" si="164"/>
        <v>-0.683675052888718-1.14064291511668i</v>
      </c>
      <c r="EK114" s="223" t="str">
        <f t="shared" ca="1" si="165"/>
        <v>-1.02798121300752-0.843642378885659i</v>
      </c>
      <c r="EL114" s="223" t="str">
        <f t="shared" ca="1" si="166"/>
        <v>-1.25210416756514-0.448010034836598i</v>
      </c>
      <c r="EM114" s="223" t="str">
        <f t="shared" ca="1" si="167"/>
        <v>-1.32984128291623-1.17300448231541E-14i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6.40491141630994-1.21977347089187i</v>
      </c>
      <c r="G115" s="229" t="str">
        <f t="shared" si="173"/>
        <v>-0.247730925325567+0.0286550175005199i</v>
      </c>
      <c r="H115" s="229" t="str">
        <f t="shared" si="38"/>
        <v>0.971772244609046-0.0761461259762498i</v>
      </c>
      <c r="I115" s="229" t="str">
        <f t="shared" si="174"/>
        <v>-0.372993180772547-0.0411561267320462i</v>
      </c>
      <c r="J115" s="255" t="str">
        <f ca="1">IMPRODUCT(1/N_FFT2,AD100)</f>
        <v>0.0582720382539973+0.000142189863126309i</v>
      </c>
      <c r="K115" s="254" t="str">
        <f t="shared" ca="1" si="175"/>
        <v>-0.0217292209144311-0.00245128724063725i</v>
      </c>
      <c r="N115" s="246">
        <f t="shared" ca="1" si="176"/>
        <v>1.3371908702120741</v>
      </c>
      <c r="O115" s="223">
        <f t="shared" ca="1" si="39"/>
        <v>-1.3298091297879258</v>
      </c>
      <c r="P115" s="223" t="str">
        <f t="shared" ca="1" si="40"/>
        <v>-1.24070234191683+0.478591705349586i</v>
      </c>
      <c r="Q115" s="223" t="str">
        <f t="shared" ca="1" si="41"/>
        <v>-0.985323571223662+0.893045229346403i</v>
      </c>
      <c r="R115" s="223" t="str">
        <f t="shared" ca="1" si="42"/>
        <v>-0.597897251030787+1.18781783067824i</v>
      </c>
      <c r="S115" s="223" t="str">
        <f t="shared" ca="1" si="43"/>
        <v>-0.130344088085948+1.32340573535419i</v>
      </c>
      <c r="T115" s="223" t="str">
        <f t="shared" ca="1" si="44"/>
        <v>0.354677059921033+1.28163821136586i</v>
      </c>
      <c r="U115" s="223" t="str">
        <f t="shared" ca="1" si="45"/>
        <v>0.792166373722351+1.06811270847739i</v>
      </c>
      <c r="V115" s="223" t="str">
        <f t="shared" ca="1" si="46"/>
        <v>1.12349398440294+0.711444719340669i</v>
      </c>
      <c r="W115" s="223" t="str">
        <f t="shared" ca="1" si="47"/>
        <v>1.30425722024183+0.259432891350315i</v>
      </c>
      <c r="X115" s="223" t="str">
        <f t="shared" ca="1" si="48"/>
        <v>1.31023120422474-0.227346680519229i</v>
      </c>
      <c r="Y115" s="223" t="str">
        <f t="shared" ca="1" si="49"/>
        <v>1.14061533645867-0.683658522877174i</v>
      </c>
      <c r="Z115" s="223" t="str">
        <f t="shared" ca="1" si="50"/>
        <v>0.818140586088068-1.04835027689355i</v>
      </c>
      <c r="AA115" s="223" t="str">
        <f t="shared" ca="1" si="51"/>
        <v>0.386023214050521-1.27254799511902i</v>
      </c>
      <c r="AB115" s="223" t="str">
        <f t="shared" ca="1" si="52"/>
        <v>-0.0978268283037017-1.32620595434169i</v>
      </c>
      <c r="AC115" s="223" t="str">
        <f t="shared" ca="1" si="53"/>
        <v>-0.568566666730913-1.20213321522609i</v>
      </c>
      <c r="AD115" s="223" t="str">
        <f t="shared" ca="1" si="54"/>
        <v>-0.963110383131135-0.91695731175029i</v>
      </c>
      <c r="AE115" s="223" t="str">
        <f t="shared" ca="1" si="55"/>
        <v>-1.22858343715771-0.50889592217768i</v>
      </c>
      <c r="AF115" s="223" t="str">
        <f t="shared" ca="1" si="56"/>
        <v>-1.32940861614042-0.0326351497459761i</v>
      </c>
      <c r="AG115" s="223" t="str">
        <f t="shared" ca="1" si="57"/>
        <v>-1.25207389397802+0.44799920277389i</v>
      </c>
      <c r="AH115" s="223" t="str">
        <f t="shared" ca="1" si="58"/>
        <v>-1.00694323724051+0.868595209889464i</v>
      </c>
      <c r="AI115" s="223" t="str">
        <f t="shared" ca="1" si="59"/>
        <v>-0.626867684383446+1.17278694908455i</v>
      </c>
      <c r="AJ115" s="223" t="str">
        <f t="shared" ca="1" si="60"/>
        <v>-0.162782833463425+1.31980834623704i</v>
      </c>
      <c r="AK115" s="223" t="str">
        <f t="shared" ca="1" si="61"/>
        <v>0.323117261592865+1.28995641667773i</v>
      </c>
      <c r="AL115" s="223" t="str">
        <f t="shared" ca="1" si="62"/>
        <v>0.765714989954125+1.08723174890493i</v>
      </c>
      <c r="AM115" s="223" t="str">
        <f t="shared" ca="1" si="63"/>
        <v>1.10569588158115+0.738802368107876i</v>
      </c>
      <c r="AN115" s="223" t="str">
        <f t="shared" ca="1" si="64"/>
        <v>1.29749760047876+0.291362829508459i</v>
      </c>
      <c r="AO115" s="223" t="str">
        <f t="shared" ca="1" si="65"/>
        <v>1.31541595392292-0.195123524548853i</v>
      </c>
      <c r="AP115" s="223" t="str">
        <f t="shared" ca="1" si="66"/>
        <v>1.15704962448607-0.655460516083125i</v>
      </c>
      <c r="AQ115" s="223" t="str">
        <f t="shared" ca="1" si="67"/>
        <v>0.84362198115697-1.02795635830326i</v>
      </c>
      <c r="AR115" s="223" t="str">
        <f t="shared" ca="1" si="68"/>
        <v>0.84362198115697-1.02795635830326i</v>
      </c>
      <c r="AS115" s="223" t="str">
        <f t="shared" ca="1" si="69"/>
        <v>-0.0652506412980391-1.32820731645234i</v>
      </c>
      <c r="AT115" s="223" t="str">
        <f t="shared" ca="1" si="70"/>
        <v>-0.538893599131127-1.21572447967573i</v>
      </c>
      <c r="AU115" s="223" t="str">
        <f t="shared" ca="1" si="71"/>
        <v>-0.940317053356801-0.940317053356847i</v>
      </c>
      <c r="AV115" s="223" t="str">
        <f t="shared" ca="1" si="72"/>
        <v>-1.21572447967576-0.538893599131065i</v>
      </c>
      <c r="AW115" s="223" t="str">
        <f t="shared" ca="1" si="73"/>
        <v>-1.32820731645233-0.065250641298104i</v>
      </c>
      <c r="AX115" s="223" t="str">
        <f t="shared" ca="1" si="74"/>
        <v>-1.26269124354353+0.417136842230229i</v>
      </c>
      <c r="AY115" s="223" t="str">
        <f t="shared" ca="1" si="75"/>
        <v>-1.0279563583033+0.843621981156921i</v>
      </c>
      <c r="AZ115" s="223" t="str">
        <f t="shared" ca="1" si="76"/>
        <v>-0.655460516083124+1.15704962448607i</v>
      </c>
      <c r="BA115" s="223" t="str">
        <f t="shared" ca="1" si="77"/>
        <v>-0.195123524548917+1.31541595392291i</v>
      </c>
      <c r="BB115" s="223" t="str">
        <f t="shared" ca="1" si="78"/>
        <v>0.29136282950846+1.29749760047876i</v>
      </c>
      <c r="BC115" s="223" t="str">
        <f t="shared" ca="1" si="79"/>
        <v>0.73880236810792+1.10569588158112i</v>
      </c>
      <c r="BD115" s="223" t="str">
        <f t="shared" ca="1" si="80"/>
        <v>1.08723174890492+0.765714989954136i</v>
      </c>
      <c r="BE115" s="223" t="str">
        <f t="shared" ca="1" si="81"/>
        <v>1.28995641667774+0.323117261592827i</v>
      </c>
      <c r="BF115" s="223" t="str">
        <f t="shared" ca="1" si="82"/>
        <v>1.31980834623704-0.162782833463398i</v>
      </c>
      <c r="BG115" s="223" t="str">
        <f t="shared" ca="1" si="83"/>
        <v>1.17278694908453-0.626867684383483i</v>
      </c>
      <c r="BH115" s="223" t="str">
        <f t="shared" ca="1" si="84"/>
        <v>0.868595209889492-1.00694323724049i</v>
      </c>
      <c r="BI115" s="223" t="str">
        <f t="shared" ca="1" si="85"/>
        <v>0.447999202773863-1.25207389397803i</v>
      </c>
      <c r="BJ115" s="223" t="str">
        <f t="shared" ca="1" si="86"/>
        <v>-0.0326351497459383-1.32940861614042i</v>
      </c>
      <c r="BK115" s="223" t="str">
        <f t="shared" ca="1" si="87"/>
        <v>-0.508895922177694-1.2285834371577i</v>
      </c>
      <c r="BL115" s="223" t="str">
        <f t="shared" ca="1" si="88"/>
        <v>-0.916957311750253-0.96311038313117i</v>
      </c>
      <c r="BM115" s="223" t="str">
        <f t="shared" ca="1" si="89"/>
        <v>-1.20213321522609-0.568566666730912i</v>
      </c>
      <c r="BN115" s="223" t="str">
        <f t="shared" ca="1" si="90"/>
        <v>-1.32620595434169-0.0978268283037653i</v>
      </c>
      <c r="BO115" s="223" t="str">
        <f t="shared" ca="1" si="91"/>
        <v>-1.27254799511901+0.386023214050524i</v>
      </c>
      <c r="BP115" s="223" t="str">
        <f t="shared" ca="1" si="92"/>
        <v>-1.04835027689352+0.818140586088112i</v>
      </c>
      <c r="BQ115" s="223" t="str">
        <f t="shared" ca="1" si="93"/>
        <v>-0.683658522877184+1.14061533645866i</v>
      </c>
      <c r="BR115" s="223" t="str">
        <f t="shared" ca="1" si="94"/>
        <v>-0.227346680519189+1.31023120422474i</v>
      </c>
      <c r="BS115" s="223" t="str">
        <f t="shared" ca="1" si="95"/>
        <v>0.259432891350291+1.30425722024183i</v>
      </c>
      <c r="BT115" s="223" t="str">
        <f t="shared" ca="1" si="96"/>
        <v>0.711444719340704+1.12349398440292i</v>
      </c>
      <c r="BU115" s="223" t="str">
        <f t="shared" ca="1" si="97"/>
        <v>1.06811270847736+0.792166373722383i</v>
      </c>
      <c r="BV115" s="223" t="str">
        <f t="shared" ca="1" si="98"/>
        <v>1.28163821136587+0.354677059921007i</v>
      </c>
      <c r="BW115" s="223" t="str">
        <f t="shared" ca="1" si="99"/>
        <v>1.32340573535419-0.13034408808591i</v>
      </c>
      <c r="BX115" s="223" t="str">
        <f t="shared" ca="1" si="100"/>
        <v>1.18781783067823-0.5978972510308i</v>
      </c>
      <c r="BY115" s="223" t="str">
        <f t="shared" ca="1" si="101"/>
        <v>0.893045229346443-0.985323571223626i</v>
      </c>
      <c r="BZ115" s="223" t="str">
        <f t="shared" ca="1" si="102"/>
        <v>0.478591705349581-1.24070234191683i</v>
      </c>
      <c r="CA115" s="223" t="str">
        <f t="shared" ca="1" si="103"/>
        <v>6.50017298559955E-14-1.32980912978793i</v>
      </c>
      <c r="CB115" s="223" t="str">
        <f t="shared" ca="1" si="104"/>
        <v>-0.478591705349582-1.24070234191683i</v>
      </c>
      <c r="CC115" s="223" t="str">
        <f t="shared" ca="1" si="105"/>
        <v>-0.893045229346444-0.985323571223624i</v>
      </c>
      <c r="CD115" s="223" t="str">
        <f t="shared" ca="1" si="106"/>
        <v>-1.18781783067823-0.597897251030797i</v>
      </c>
      <c r="CE115" s="223" t="str">
        <f t="shared" ca="1" si="107"/>
        <v>-1.32340573535419-0.130344088085908i</v>
      </c>
      <c r="CF115" s="223" t="str">
        <f t="shared" ca="1" si="108"/>
        <v>-1.28163821136587+0.354677059921008i</v>
      </c>
      <c r="CG115" s="223" t="str">
        <f t="shared" ca="1" si="109"/>
        <v>-1.06811270847736+0.792166373722384i</v>
      </c>
      <c r="CH115" s="223" t="str">
        <f t="shared" ca="1" si="110"/>
        <v>-0.711444719340703+1.12349398440292i</v>
      </c>
      <c r="CI115" s="223" t="str">
        <f t="shared" ca="1" si="111"/>
        <v>-0.259432891350288+1.30425722024183i</v>
      </c>
      <c r="CJ115" s="223" t="str">
        <f t="shared" ca="1" si="112"/>
        <v>0.227346680519191+1.31023120422474i</v>
      </c>
      <c r="CK115" s="223" t="str">
        <f t="shared" ca="1" si="113"/>
        <v>0.683658522877185+1.14061533645866i</v>
      </c>
      <c r="CL115" s="223" t="str">
        <f t="shared" ca="1" si="114"/>
        <v>1.04835027689352+0.818140586088109i</v>
      </c>
      <c r="CM115" s="223" t="str">
        <f t="shared" ca="1" si="115"/>
        <v>1.27254799511902+0.386023214050521i</v>
      </c>
      <c r="CN115" s="223" t="str">
        <f t="shared" ca="1" si="116"/>
        <v>1.3262059543417-0.0978268283036357i</v>
      </c>
      <c r="CO115" s="223" t="str">
        <f t="shared" ca="1" si="117"/>
        <v>1.20213321522609-0.568566666730913i</v>
      </c>
      <c r="CP115" s="223" t="str">
        <f t="shared" ca="1" si="118"/>
        <v>0.916957311750251-0.963110383131171i</v>
      </c>
      <c r="CQ115" s="223" t="str">
        <f t="shared" ca="1" si="119"/>
        <v>0.508895922177692-1.2285834371577i</v>
      </c>
      <c r="CR115" s="223" t="str">
        <f t="shared" ca="1" si="120"/>
        <v>0.0326351497459359-1.32940861614042i</v>
      </c>
      <c r="CS115" s="223" t="str">
        <f t="shared" ca="1" si="121"/>
        <v>-0.447999202773865-1.25207389397803i</v>
      </c>
      <c r="CT115" s="223" t="str">
        <f t="shared" ca="1" si="122"/>
        <v>-0.868595209889493-1.00694323724049i</v>
      </c>
      <c r="CU115" s="223" t="str">
        <f t="shared" ca="1" si="123"/>
        <v>-1.17278694908454-0.62686768438348i</v>
      </c>
      <c r="CV115" s="223" t="str">
        <f t="shared" ca="1" si="124"/>
        <v>-1.31980834623704-0.162782833463398i</v>
      </c>
      <c r="CW115" s="223" t="str">
        <f t="shared" ca="1" si="125"/>
        <v>-1.28995641667774+0.323117261592827i</v>
      </c>
      <c r="CX115" s="223" t="str">
        <f t="shared" ca="1" si="126"/>
        <v>-1.08723174890492+0.765714989954138i</v>
      </c>
      <c r="CY115" s="223" t="str">
        <f t="shared" ca="1" si="127"/>
        <v>-0.738802368107917+1.10569588158112i</v>
      </c>
      <c r="CZ115" s="223" t="str">
        <f t="shared" ca="1" si="128"/>
        <v>-0.291362829508455+1.29749760047876i</v>
      </c>
      <c r="DA115" s="223" t="str">
        <f t="shared" ca="1" si="129"/>
        <v>0.195123524548922+1.31541595392291i</v>
      </c>
      <c r="DB115" s="223" t="str">
        <f t="shared" ca="1" si="130"/>
        <v>0.655460516083128+1.15704962448607i</v>
      </c>
      <c r="DC115" s="223" t="str">
        <f t="shared" ca="1" si="131"/>
        <v>1.02795635830331+0.843621981156917i</v>
      </c>
      <c r="DD115" s="223" t="str">
        <f t="shared" ca="1" si="132"/>
        <v>1.26269124354353+0.417136842230225i</v>
      </c>
      <c r="DE115" s="223" t="str">
        <f t="shared" ca="1" si="133"/>
        <v>1.32820731645233-0.0652506412981087i</v>
      </c>
      <c r="DF115" s="223" t="str">
        <f t="shared" ca="1" si="134"/>
        <v>1.21572447967575-0.53889359913107i</v>
      </c>
      <c r="DG115" s="223" t="str">
        <f t="shared" ca="1" si="135"/>
        <v>0.940317053356798-0.94031705335685i</v>
      </c>
      <c r="DH115" s="223" t="str">
        <f t="shared" ca="1" si="136"/>
        <v>0.538893599131122-1.21572447967573i</v>
      </c>
      <c r="DI115" s="223" t="str">
        <f t="shared" ca="1" si="137"/>
        <v>0.0652506412980345-1.32820731645234i</v>
      </c>
      <c r="DJ115" s="223" t="str">
        <f t="shared" ca="1" si="138"/>
        <v>-0.41713684223017-1.26269124354355i</v>
      </c>
      <c r="DK115" s="223" t="str">
        <f t="shared" ca="1" si="139"/>
        <v>-0.843621981156974-1.02795635830326i</v>
      </c>
      <c r="DL115" s="223" t="str">
        <f t="shared" ca="1" si="140"/>
        <v>-1.15704962448604-0.655460516083179i</v>
      </c>
      <c r="DM115" s="223" t="str">
        <f t="shared" ca="1" si="141"/>
        <v>-1.31541595392292-0.195123524548848i</v>
      </c>
      <c r="DN115" s="223" t="str">
        <f t="shared" ca="1" si="142"/>
        <v>-1.29749760047878+0.291362829508399i</v>
      </c>
      <c r="DO115" s="223" t="str">
        <f t="shared" ca="1" si="143"/>
        <v>-1.10569588158115+0.738802368107868i</v>
      </c>
      <c r="DP115" s="223" t="str">
        <f t="shared" ca="1" si="144"/>
        <v>-0.765714989954079+1.08723174890496i</v>
      </c>
      <c r="DQ115" s="223" t="str">
        <f t="shared" ca="1" si="145"/>
        <v>-0.323117261592888+1.28995641667772i</v>
      </c>
      <c r="DR115" s="223" t="str">
        <f t="shared" ca="1" si="146"/>
        <v>0.162782833463467+1.31980834623703i</v>
      </c>
      <c r="DS115" s="223" t="str">
        <f t="shared" ca="1" si="147"/>
        <v>0.626867684383426+1.17278694908457i</v>
      </c>
      <c r="DT115" s="223" t="str">
        <f t="shared" ca="1" si="148"/>
        <v>1.00694323724053+0.868595209889441i</v>
      </c>
      <c r="DU115" s="223" t="str">
        <f t="shared" ca="1" si="149"/>
        <v>1.25207389397801+0.447999202773925i</v>
      </c>
      <c r="DV115" s="223" t="str">
        <f t="shared" ca="1" si="150"/>
        <v>1.32940861614042-0.0326351497460055i</v>
      </c>
      <c r="DW115" s="223" t="str">
        <f t="shared" ca="1" si="151"/>
        <v>1.22858343715773-0.508895922177634i</v>
      </c>
      <c r="DX115" s="223" t="str">
        <f t="shared" ca="1" si="152"/>
        <v>0.963110383131123-0.916957311750302i</v>
      </c>
      <c r="DY115" s="223" t="str">
        <f t="shared" ca="1" si="153"/>
        <v>0.56856666673097-1.20213321522606i</v>
      </c>
      <c r="DZ115" s="223" t="str">
        <f t="shared" ca="1" si="154"/>
        <v>0.0978268283036982-1.32620595434169i</v>
      </c>
      <c r="EA115" s="223" t="str">
        <f t="shared" ca="1" si="155"/>
        <v>-0.386023214050588-1.272547995119i</v>
      </c>
      <c r="EB115" s="223" t="str">
        <f t="shared" ca="1" si="156"/>
        <v>-0.81814058608806-1.04835027689356i</v>
      </c>
      <c r="EC115" s="223" t="str">
        <f t="shared" ca="1" si="157"/>
        <v>-1.1406153364587-0.683658522877127i</v>
      </c>
      <c r="ED115" s="223" t="str">
        <f t="shared" ca="1" si="158"/>
        <v>-1.31023120422473-0.227346680519253i</v>
      </c>
      <c r="EE115" s="223" t="str">
        <f t="shared" ca="1" si="159"/>
        <v>-1.30425722024182+0.259432891350357i</v>
      </c>
      <c r="EF115" s="223" t="str">
        <f t="shared" ca="1" si="160"/>
        <v>-1.12349398440295+0.711444719340649i</v>
      </c>
      <c r="EG115" s="223" t="str">
        <f t="shared" ca="1" si="161"/>
        <v>-0.792166373722328+1.0681127084774i</v>
      </c>
      <c r="EH115" s="223" t="str">
        <f t="shared" ca="1" si="162"/>
        <v>-0.354677059921069+1.28163821136585i</v>
      </c>
      <c r="EI115" s="223" t="str">
        <f t="shared" ca="1" si="163"/>
        <v>0.130344088085977+1.32340573535419i</v>
      </c>
      <c r="EJ115" s="223" t="str">
        <f t="shared" ca="1" si="164"/>
        <v>0.597897251030741+1.18781783067826i</v>
      </c>
      <c r="EK115" s="223" t="str">
        <f t="shared" ca="1" si="165"/>
        <v>0.985323571223672+0.893045229346393i</v>
      </c>
      <c r="EL115" s="223" t="str">
        <f t="shared" ca="1" si="166"/>
        <v>1.2407023419168+0.478591705349641i</v>
      </c>
      <c r="EM115" s="223" t="str">
        <f t="shared" ca="1" si="167"/>
        <v>1.32980912978793-2.28061068456677E-15i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6.39310911577649-1.23406863477245i</v>
      </c>
      <c r="G116" s="229" t="str">
        <f t="shared" si="173"/>
        <v>-0.247567510993913+0.0294156706235152i</v>
      </c>
      <c r="H116" s="229" t="str">
        <f t="shared" si="38"/>
        <v>0.971400308954839-0.0714305003309665i</v>
      </c>
      <c r="I116" s="229" t="str">
        <f t="shared" si="174"/>
        <v>-0.372903298938685-0.0442284585774452i</v>
      </c>
      <c r="J116" s="255" t="str">
        <f ca="1">IMPRODUCT(1/N_FFT2,AE100)</f>
        <v>0.00547992996453684-0.0000026687557242366i</v>
      </c>
      <c r="K116" s="254" t="str">
        <f t="shared" ca="1" si="175"/>
        <v>-0.00204360199668074-0.000241373667630189i</v>
      </c>
      <c r="N116" s="246">
        <f t="shared" ca="1" si="176"/>
        <v>1.3372257972916048</v>
      </c>
      <c r="O116" s="223">
        <f t="shared" ca="1" si="39"/>
        <v>-1.329774202708395</v>
      </c>
      <c r="P116" s="223" t="str">
        <f t="shared" ca="1" si="40"/>
        <v>-1.2285511687438+0.508882556163i</v>
      </c>
      <c r="Q116" s="223" t="str">
        <f t="shared" ca="1" si="41"/>
        <v>-0.940292356182041+0.94029235618204i</v>
      </c>
      <c r="R116" s="223" t="str">
        <f t="shared" ca="1" si="42"/>
        <v>-0.508882556163002+1.2285511687438i</v>
      </c>
      <c r="S116" s="223" t="str">
        <f t="shared" ca="1" si="43"/>
        <v>4.64284845918687E-15+1.32977420270839i</v>
      </c>
      <c r="T116" s="223" t="str">
        <f t="shared" ca="1" si="44"/>
        <v>0.508882556162998+1.2285511687438i</v>
      </c>
      <c r="U116" s="223" t="str">
        <f t="shared" ca="1" si="45"/>
        <v>0.940292356182036+0.940292356182045i</v>
      </c>
      <c r="V116" s="223" t="str">
        <f t="shared" ca="1" si="46"/>
        <v>1.2285511687438+0.508882556162998i</v>
      </c>
      <c r="W116" s="223" t="str">
        <f t="shared" ca="1" si="47"/>
        <v>1.32977420270839+4.29668570570093E-15i</v>
      </c>
      <c r="X116" s="223" t="str">
        <f t="shared" ca="1" si="48"/>
        <v>1.2285511687438-0.508882556163002i</v>
      </c>
      <c r="Y116" s="223" t="str">
        <f t="shared" ca="1" si="49"/>
        <v>0.940292356182043-0.940292356182039i</v>
      </c>
      <c r="Z116" s="223" t="str">
        <f t="shared" ca="1" si="50"/>
        <v>0.508882556162993-1.2285511687438i</v>
      </c>
      <c r="AA116" s="223" t="str">
        <f t="shared" ca="1" si="51"/>
        <v>2.4437562147383E-16-1.32977420270839i</v>
      </c>
      <c r="AB116" s="223" t="str">
        <f t="shared" ca="1" si="52"/>
        <v>-0.508882556162994-1.2285511687438i</v>
      </c>
      <c r="AC116" s="223" t="str">
        <f t="shared" ca="1" si="53"/>
        <v>-0.940292356182043-0.940292356182039i</v>
      </c>
      <c r="AD116" s="223" t="str">
        <f t="shared" ca="1" si="54"/>
        <v>-1.2285511687438-0.508882556163002i</v>
      </c>
      <c r="AE116" s="223" t="str">
        <f t="shared" ca="1" si="55"/>
        <v>-1.32977420270839+4.39847283771304E-15i</v>
      </c>
      <c r="AF116" s="223" t="str">
        <f t="shared" ca="1" si="56"/>
        <v>-1.2285511687438+0.508882556162998i</v>
      </c>
      <c r="AG116" s="223" t="str">
        <f t="shared" ca="1" si="57"/>
        <v>-0.940292356182045+0.940292356182036i</v>
      </c>
      <c r="AH116" s="223" t="str">
        <f t="shared" ca="1" si="58"/>
        <v>-0.508882556162998+1.2285511687438i</v>
      </c>
      <c r="AI116" s="223" t="str">
        <f t="shared" ca="1" si="59"/>
        <v>-3.95052295221499E-15+1.32977420270839i</v>
      </c>
      <c r="AJ116" s="223" t="str">
        <f t="shared" ca="1" si="60"/>
        <v>0.508882556163002+1.2285511687438i</v>
      </c>
      <c r="AK116" s="223" t="str">
        <f t="shared" ca="1" si="61"/>
        <v>0.94029235618204+0.940292356182041i</v>
      </c>
      <c r="AL116" s="223" t="str">
        <f t="shared" ca="1" si="62"/>
        <v>1.2285511687438+0.508882556163006i</v>
      </c>
      <c r="AM116" s="223" t="str">
        <f t="shared" ca="1" si="63"/>
        <v>1.32977420270839+4.8875124294766E-16i</v>
      </c>
      <c r="AN116" s="223" t="str">
        <f t="shared" ca="1" si="64"/>
        <v>1.2285511687438-0.508882556162996i</v>
      </c>
      <c r="AO116" s="223" t="str">
        <f t="shared" ca="1" si="65"/>
        <v>0.940292356182067-0.940292356182015i</v>
      </c>
      <c r="AP116" s="223" t="str">
        <f t="shared" ca="1" si="66"/>
        <v>0.508882556162941-1.22855116874383i</v>
      </c>
      <c r="AQ116" s="223" t="str">
        <f t="shared" ca="1" si="67"/>
        <v>-3.24999392143081E-14-1.32977420270839i</v>
      </c>
      <c r="AR116" s="223" t="str">
        <f t="shared" ca="1" si="68"/>
        <v>-3.24999392143081E-14-1.32977420270839i</v>
      </c>
      <c r="AS116" s="223" t="str">
        <f t="shared" ca="1" si="69"/>
        <v>-0.940292356182017-0.940292356182064i</v>
      </c>
      <c r="AT116" s="223" t="str">
        <f t="shared" ca="1" si="70"/>
        <v>-1.22855116874378-0.508882556163059i</v>
      </c>
      <c r="AU116" s="223" t="str">
        <f t="shared" ca="1" si="71"/>
        <v>-1.32977420270839+3.7142787673495E-14i</v>
      </c>
      <c r="AV116" s="223" t="str">
        <f t="shared" ca="1" si="72"/>
        <v>-1.2285511687438+0.508882556163003i</v>
      </c>
      <c r="AW116" s="223" t="str">
        <f t="shared" ca="1" si="73"/>
        <v>-0.94029235618206+0.940292356182021i</v>
      </c>
      <c r="AX116" s="223" t="str">
        <f t="shared" ca="1" si="74"/>
        <v>-0.508882556163055+1.22855116874378i</v>
      </c>
      <c r="AY116" s="223" t="str">
        <f t="shared" ca="1" si="75"/>
        <v>3.94234826328428E-14+1.32977420270839i</v>
      </c>
      <c r="AZ116" s="223" t="str">
        <f t="shared" ca="1" si="76"/>
        <v>0.508882556163007+1.2285511687438i</v>
      </c>
      <c r="BA116" s="223" t="str">
        <f t="shared" ca="1" si="77"/>
        <v>0.940292356182024+0.940292356182057i</v>
      </c>
      <c r="BB116" s="223" t="str">
        <f t="shared" ca="1" si="78"/>
        <v>1.22855116874378+0.50888255616305i</v>
      </c>
      <c r="BC116" s="223" t="str">
        <f t="shared" ca="1" si="79"/>
        <v>1.32977420270839-4.40663310920295E-14i</v>
      </c>
      <c r="BD116" s="223" t="str">
        <f t="shared" ca="1" si="80"/>
        <v>1.2285511687438-0.50888255616301i</v>
      </c>
      <c r="BE116" s="223" t="str">
        <f t="shared" ca="1" si="81"/>
        <v>0.940292356182053-0.940292356182028i</v>
      </c>
      <c r="BF116" s="223" t="str">
        <f t="shared" ca="1" si="82"/>
        <v>0.508882556163049-1.22855116874378i</v>
      </c>
      <c r="BG116" s="223" t="str">
        <f t="shared" ca="1" si="83"/>
        <v>-4.87091795512165E-14-1.32977420270839i</v>
      </c>
      <c r="BH116" s="223" t="str">
        <f t="shared" ca="1" si="84"/>
        <v>-0.508882556163017-1.22855116874379i</v>
      </c>
      <c r="BI116" s="223" t="str">
        <f t="shared" ca="1" si="85"/>
        <v>-0.940292356182029-0.940292356182052i</v>
      </c>
      <c r="BJ116" s="223" t="str">
        <f t="shared" ca="1" si="86"/>
        <v>-1.22855116874378-0.508882556163042i</v>
      </c>
      <c r="BK116" s="223" t="str">
        <f t="shared" ca="1" si="87"/>
        <v>-1.32977420270839+5.57141815102424E-14i</v>
      </c>
      <c r="BL116" s="223" t="str">
        <f t="shared" ca="1" si="88"/>
        <v>-1.22855116874379+0.508882556163018i</v>
      </c>
      <c r="BM116" s="223" t="str">
        <f t="shared" ca="1" si="89"/>
        <v>-0.940292356182047+0.940292356182035i</v>
      </c>
      <c r="BN116" s="223" t="str">
        <f t="shared" ca="1" si="90"/>
        <v>-0.508882556163039+1.22855116874378i</v>
      </c>
      <c r="BO116" s="223" t="str">
        <f t="shared" ca="1" si="91"/>
        <v>5.79948764695903E-14+1.32977420270839i</v>
      </c>
      <c r="BP116" s="223" t="str">
        <f t="shared" ca="1" si="92"/>
        <v>0.508882556163025+1.22855116874379i</v>
      </c>
      <c r="BQ116" s="223" t="str">
        <f t="shared" ca="1" si="93"/>
        <v>0.940292356182036+0.940292356182045i</v>
      </c>
      <c r="BR116" s="223" t="str">
        <f t="shared" ca="1" si="94"/>
        <v>1.22855116874379+0.508882556163034i</v>
      </c>
      <c r="BS116" s="223" t="str">
        <f t="shared" ca="1" si="95"/>
        <v>1.32977420270839-6.49998784286162E-14i</v>
      </c>
      <c r="BT116" s="223" t="str">
        <f t="shared" ca="1" si="96"/>
        <v>1.22855116874379-0.508882556163027i</v>
      </c>
      <c r="BU116" s="223" t="str">
        <f t="shared" ca="1" si="97"/>
        <v>0.940292356182041-0.940292356182041i</v>
      </c>
      <c r="BV116" s="223" t="str">
        <f t="shared" ca="1" si="98"/>
        <v>0.508882556163031-1.22855116874379i</v>
      </c>
      <c r="BW116" s="223" t="str">
        <f t="shared" ca="1" si="99"/>
        <v>6.50000226030241E-14-1.32977420270839i</v>
      </c>
      <c r="BX116" s="223" t="str">
        <f t="shared" ca="1" si="100"/>
        <v>-0.508882556163034-1.22855116874379i</v>
      </c>
      <c r="BY116" s="223" t="str">
        <f t="shared" ca="1" si="101"/>
        <v>-0.940292356182043-0.940292356182039i</v>
      </c>
      <c r="BZ116" s="223" t="str">
        <f t="shared" ca="1" si="102"/>
        <v>-1.22855116874379-0.508882556163025i</v>
      </c>
      <c r="CA116" s="223" t="str">
        <f t="shared" ca="1" si="103"/>
        <v>-1.32977420270839-6.27193276436763E-14i</v>
      </c>
      <c r="CB116" s="223" t="str">
        <f t="shared" ca="1" si="104"/>
        <v>-1.22855116874379+0.508882556163035i</v>
      </c>
      <c r="CC116" s="223" t="str">
        <f t="shared" ca="1" si="105"/>
        <v>-0.940292356182035+0.940292356182047i</v>
      </c>
      <c r="CD116" s="223" t="str">
        <f t="shared" ca="1" si="106"/>
        <v>-0.508882556163023+1.22855116874379i</v>
      </c>
      <c r="CE116" s="223" t="str">
        <f t="shared" ca="1" si="107"/>
        <v>-5.57143256846504E-14+1.32977420270839i</v>
      </c>
      <c r="CF116" s="223" t="str">
        <f t="shared" ca="1" si="108"/>
        <v>0.508882556163042+1.22855116874378i</v>
      </c>
      <c r="CG116" s="223" t="str">
        <f t="shared" ca="1" si="109"/>
        <v>0.940292356182049+0.940292356182032i</v>
      </c>
      <c r="CH116" s="223" t="str">
        <f t="shared" ca="1" si="110"/>
        <v>1.22855116874379+0.508882556163017i</v>
      </c>
      <c r="CI116" s="223" t="str">
        <f t="shared" ca="1" si="111"/>
        <v>1.32977420270839+5.34336307253026E-14i</v>
      </c>
      <c r="CJ116" s="223" t="str">
        <f t="shared" ca="1" si="112"/>
        <v>1.22855116874378-0.508882556163045i</v>
      </c>
      <c r="CK116" s="223" t="str">
        <f t="shared" ca="1" si="113"/>
        <v>0.940292356182028-0.940292356182053i</v>
      </c>
      <c r="CL116" s="223" t="str">
        <f t="shared" ca="1" si="114"/>
        <v>0.508882556163014-1.22855116874379i</v>
      </c>
      <c r="CM116" s="223" t="str">
        <f t="shared" ca="1" si="115"/>
        <v>4.64286287662766E-14-1.32977420270839i</v>
      </c>
      <c r="CN116" s="223" t="str">
        <f t="shared" ca="1" si="116"/>
        <v>-0.508882556163046-1.22855116874378i</v>
      </c>
      <c r="CO116" s="223" t="str">
        <f t="shared" ca="1" si="117"/>
        <v>-0.940292356182056-0.940292356182025i</v>
      </c>
      <c r="CP116" s="223" t="str">
        <f t="shared" ca="1" si="118"/>
        <v>-1.2285511687438-0.508882556163007i</v>
      </c>
      <c r="CQ116" s="223" t="str">
        <f t="shared" ca="1" si="119"/>
        <v>-1.32977420270839-4.41479338069288E-14i</v>
      </c>
      <c r="CR116" s="223" t="str">
        <f t="shared" ca="1" si="120"/>
        <v>-1.22855116874378+0.508882556163053i</v>
      </c>
      <c r="CS116" s="223" t="str">
        <f t="shared" ca="1" si="121"/>
        <v>-0.940292356182024+0.940292356182057i</v>
      </c>
      <c r="CT116" s="223" t="str">
        <f t="shared" ca="1" si="122"/>
        <v>-0.508882556163006+1.2285511687438i</v>
      </c>
      <c r="CU116" s="223" t="str">
        <f t="shared" ca="1" si="123"/>
        <v>-3.71429318479029E-14+1.32977420270839i</v>
      </c>
      <c r="CV116" s="223" t="str">
        <f t="shared" ca="1" si="124"/>
        <v>0.508882556163059+1.22855116874378i</v>
      </c>
      <c r="CW116" s="223" t="str">
        <f t="shared" ca="1" si="125"/>
        <v>0.940292356182065+0.940292356182016i</v>
      </c>
      <c r="CX116" s="223" t="str">
        <f t="shared" ca="1" si="126"/>
        <v>1.2285511687438+0.508882556163003i</v>
      </c>
      <c r="CY116" s="223" t="str">
        <f t="shared" ca="1" si="127"/>
        <v>1.32977420270839+3.48622368885551E-14i</v>
      </c>
      <c r="CZ116" s="223" t="str">
        <f t="shared" ca="1" si="128"/>
        <v>1.22855116874377-0.508882556163062i</v>
      </c>
      <c r="DA116" s="223" t="str">
        <f t="shared" ca="1" si="129"/>
        <v>0.940292356182015-0.940292356182067i</v>
      </c>
      <c r="DB116" s="223" t="str">
        <f t="shared" ca="1" si="130"/>
        <v>0.508882556162993-1.2285511687438i</v>
      </c>
      <c r="DC116" s="223" t="str">
        <f t="shared" ca="1" si="131"/>
        <v>3.25815419292073E-14-1.32977420270839i</v>
      </c>
      <c r="DD116" s="223" t="str">
        <f t="shared" ca="1" si="132"/>
        <v>-0.508882556162941-1.22855116874383i</v>
      </c>
      <c r="DE116" s="223" t="str">
        <f t="shared" ca="1" si="133"/>
        <v>-0.940292356182068-0.940292356182013i</v>
      </c>
      <c r="DF116" s="223" t="str">
        <f t="shared" ca="1" si="134"/>
        <v>-1.2285511687438-0.50888255616299i</v>
      </c>
      <c r="DG116" s="223" t="str">
        <f t="shared" ca="1" si="135"/>
        <v>-1.32977420270839-2.08522329705032E-14i</v>
      </c>
      <c r="DH116" s="223" t="str">
        <f t="shared" ca="1" si="136"/>
        <v>-1.22855116874382+0.508882556162944i</v>
      </c>
      <c r="DI116" s="223" t="str">
        <f t="shared" ca="1" si="137"/>
        <v>-0.940292356182011+0.940292356182071i</v>
      </c>
      <c r="DJ116" s="223" t="str">
        <f t="shared" ca="1" si="138"/>
        <v>-0.508882556162989+1.22855116874381i</v>
      </c>
      <c r="DK116" s="223" t="str">
        <f t="shared" ca="1" si="139"/>
        <v>-1.85715380111554E-14+1.32977420270839i</v>
      </c>
      <c r="DL116" s="223" t="str">
        <f t="shared" ca="1" si="140"/>
        <v>0.508882556162954+1.22855116874382i</v>
      </c>
      <c r="DM116" s="223" t="str">
        <f t="shared" ca="1" si="141"/>
        <v>0.940292356182072+0.940292356182009i</v>
      </c>
      <c r="DN116" s="223" t="str">
        <f t="shared" ca="1" si="142"/>
        <v>1.22855116874381+0.508882556162986i</v>
      </c>
      <c r="DO116" s="223" t="str">
        <f t="shared" ca="1" si="143"/>
        <v>1.32977420270839+1.62908430518076E-14i</v>
      </c>
      <c r="DP116" s="223" t="str">
        <f t="shared" ca="1" si="144"/>
        <v>1.22855116874382-0.508882556162957i</v>
      </c>
      <c r="DQ116" s="223" t="str">
        <f t="shared" ca="1" si="145"/>
        <v>0.940292356182002-0.94029235618208i</v>
      </c>
      <c r="DR116" s="223" t="str">
        <f t="shared" ca="1" si="146"/>
        <v>0.508882556162985-1.22855116874381i</v>
      </c>
      <c r="DS116" s="223" t="str">
        <f t="shared" ca="1" si="147"/>
        <v>1.40101480924598E-14-1.32977420270839i</v>
      </c>
      <c r="DT116" s="223" t="str">
        <f t="shared" ca="1" si="148"/>
        <v>-0.508882556162958-1.22855116874382i</v>
      </c>
      <c r="DU116" s="223" t="str">
        <f t="shared" ca="1" si="149"/>
        <v>-0.940292356182081-0.940292356182i</v>
      </c>
      <c r="DV116" s="223" t="str">
        <f t="shared" ca="1" si="150"/>
        <v>-1.22855116874381-0.508882556162973i</v>
      </c>
      <c r="DW116" s="223" t="str">
        <f t="shared" ca="1" si="151"/>
        <v>-1.32977420270839-1.1729453133112E-14i</v>
      </c>
      <c r="DX116" s="223" t="str">
        <f t="shared" ca="1" si="152"/>
        <v>-1.22855116874382+0.508882556162961i</v>
      </c>
      <c r="DY116" s="223" t="str">
        <f t="shared" ca="1" si="153"/>
        <v>-0.940292356182092+0.94029235618199i</v>
      </c>
      <c r="DZ116" s="223" t="str">
        <f t="shared" ca="1" si="154"/>
        <v>-0.508882556162972+1.22855116874381i</v>
      </c>
      <c r="EA116" s="223" t="str">
        <f t="shared" ca="1" si="155"/>
        <v>-1.44174407949162E-19+1.32977420270839i</v>
      </c>
      <c r="EB116" s="223" t="str">
        <f t="shared" ca="1" si="156"/>
        <v>0.508882556162972+1.22855116874381i</v>
      </c>
      <c r="EC116" s="223" t="str">
        <f t="shared" ca="1" si="157"/>
        <v>0.940292356181991+0.940292356182091i</v>
      </c>
      <c r="ED116" s="223" t="str">
        <f t="shared" ca="1" si="158"/>
        <v>1.22855116874381+0.508882556162969i</v>
      </c>
      <c r="EE116" s="223" t="str">
        <f t="shared" ca="1" si="159"/>
        <v>1.32977420270839-2.28055078493985E-15i</v>
      </c>
      <c r="EF116" s="223" t="str">
        <f t="shared" ca="1" si="160"/>
        <v>1.22855116874381-0.508882556162973i</v>
      </c>
      <c r="EG116" s="223" t="str">
        <f t="shared" ca="1" si="161"/>
        <v>0.940292356182081-0.940292356182i</v>
      </c>
      <c r="EH116" s="223" t="str">
        <f t="shared" ca="1" si="162"/>
        <v>0.508882556162968-1.22855116874381i</v>
      </c>
      <c r="EI116" s="223" t="str">
        <f t="shared" ca="1" si="163"/>
        <v>-4.56124574428764E-15-1.32977420270839i</v>
      </c>
      <c r="EJ116" s="223" t="str">
        <f t="shared" ca="1" si="164"/>
        <v>-0.508882556162976-1.22855116874381i</v>
      </c>
      <c r="EK116" s="223" t="str">
        <f t="shared" ca="1" si="165"/>
        <v>-0.940292356182002-0.94029235618208i</v>
      </c>
      <c r="EL116" s="223" t="str">
        <f t="shared" ca="1" si="166"/>
        <v>-1.22855116874382-0.508882556162957i</v>
      </c>
      <c r="EM116" s="223" t="str">
        <f t="shared" ca="1" si="167"/>
        <v>-1.32977420270839+6.84194070363544E-15i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6.38114569509237-1.25192409603856i</v>
      </c>
      <c r="G117" s="229" t="str">
        <f t="shared" si="173"/>
        <v>-0.247393685817537+0.0302394463308798i</v>
      </c>
      <c r="H117" s="229" t="str">
        <f t="shared" si="38"/>
        <v>0.971089623361707-0.0672690516184786i</v>
      </c>
      <c r="I117" s="229" t="str">
        <f t="shared" si="174"/>
        <v>-0.372842900252323-0.0472889987802066i</v>
      </c>
      <c r="J117" s="255" t="str">
        <f ca="1">IMPRODUCT(1/N_FFT2,AF100)</f>
        <v>-0.0411932206742113-0.000142190906543007i</v>
      </c>
      <c r="K117" s="254" t="str">
        <f t="shared" ca="1" si="175"/>
        <v>0.0153518758013008+0.00200100103220056i</v>
      </c>
      <c r="N117" s="246">
        <f t="shared" ca="1" si="176"/>
        <v>1.3372636239774365</v>
      </c>
      <c r="O117" s="223">
        <f t="shared" ca="1" si="39"/>
        <v>-1.3297363760225633</v>
      </c>
      <c r="P117" s="223" t="str">
        <f t="shared" ca="1" si="40"/>
        <v>-1.21565796747369+0.538864116299616i</v>
      </c>
      <c r="Q117" s="223" t="str">
        <f t="shared" ca="1" si="41"/>
        <v>-0.892996370903774+0.985269664239343i</v>
      </c>
      <c r="R117" s="223" t="str">
        <f t="shared" ca="1" si="42"/>
        <v>-0.417114020702477+1.26262216179308i</v>
      </c>
      <c r="S117" s="223" t="str">
        <f t="shared" ca="1" si="43"/>
        <v>0.130336956969928+1.32333333191809i</v>
      </c>
      <c r="T117" s="223" t="str">
        <f t="shared" ca="1" si="44"/>
        <v>0.655424655883703+1.15698632238128i</v>
      </c>
      <c r="U117" s="223" t="str">
        <f t="shared" ca="1" si="45"/>
        <v>1.0680542721051+0.792123034354927i</v>
      </c>
      <c r="V117" s="223" t="str">
        <f t="shared" ca="1" si="46"/>
        <v>1.29742661447493+0.291346889068246i</v>
      </c>
      <c r="W117" s="223" t="str">
        <f t="shared" ca="1" si="47"/>
        <v>1.30418586441966-0.259418697794808i</v>
      </c>
      <c r="X117" s="223" t="str">
        <f t="shared" ca="1" si="48"/>
        <v>1.08717226653127-0.765673097740073i</v>
      </c>
      <c r="Y117" s="223" t="str">
        <f t="shared" ca="1" si="49"/>
        <v>0.683621119966755-1.14055293347263i</v>
      </c>
      <c r="Z117" s="223" t="str">
        <f t="shared" ca="1" si="50"/>
        <v>0.162773927625879-1.31973613961385i</v>
      </c>
      <c r="AA117" s="223" t="str">
        <f t="shared" ca="1" si="51"/>
        <v>-0.386002094747224-1.27247837410636i</v>
      </c>
      <c r="AB117" s="223" t="str">
        <f t="shared" ca="1" si="52"/>
        <v>-0.868547689105713-1.00688814744576i</v>
      </c>
      <c r="AC117" s="223" t="str">
        <f t="shared" ca="1" si="53"/>
        <v>-1.20206744660117-0.568535560487973i</v>
      </c>
      <c r="AD117" s="223" t="str">
        <f t="shared" ca="1" si="54"/>
        <v>-1.32933588428713-0.0326333642791944i</v>
      </c>
      <c r="AE117" s="223" t="str">
        <f t="shared" ca="1" si="55"/>
        <v>-1.22851622144298+0.508868080517029i</v>
      </c>
      <c r="AF117" s="223" t="str">
        <f t="shared" ca="1" si="56"/>
        <v>-0.916907145079286+0.9630576914288i</v>
      </c>
      <c r="AG117" s="223" t="str">
        <f t="shared" ca="1" si="57"/>
        <v>-0.447974692768542+1.25200539310202i</v>
      </c>
      <c r="AH117" s="223" t="str">
        <f t="shared" ca="1" si="58"/>
        <v>0.0978214762046977+1.32613339770581i</v>
      </c>
      <c r="AI117" s="223" t="str">
        <f t="shared" ca="1" si="59"/>
        <v>0.626833388495866+1.17272278599182i</v>
      </c>
      <c r="AJ117" s="223" t="str">
        <f t="shared" ca="1" si="60"/>
        <v>1.04829292172254+0.818095825673283i</v>
      </c>
      <c r="AK117" s="223" t="str">
        <f t="shared" ca="1" si="61"/>
        <v>1.28988584325154+0.323099583869874i</v>
      </c>
      <c r="AL117" s="223" t="str">
        <f t="shared" ca="1" si="62"/>
        <v>1.31015952156633-0.227334242398093i</v>
      </c>
      <c r="AM117" s="223" t="str">
        <f t="shared" ca="1" si="63"/>
        <v>1.10563538903605-0.738761948281535i</v>
      </c>
      <c r="AN117" s="223" t="str">
        <f t="shared" ca="1" si="64"/>
        <v>0.711405796249321-1.12343251812492i</v>
      </c>
      <c r="AO117" s="223" t="str">
        <f t="shared" ca="1" si="65"/>
        <v>0.195112849354286-1.31534398760722i</v>
      </c>
      <c r="AP117" s="223" t="str">
        <f t="shared" ca="1" si="66"/>
        <v>-0.354657655563595-1.28156809302813i</v>
      </c>
      <c r="AQ117" s="223" t="str">
        <f t="shared" ca="1" si="67"/>
        <v>-0.843575826656774-1.02790011888216i</v>
      </c>
      <c r="AR117" s="223" t="str">
        <f t="shared" ca="1" si="68"/>
        <v>-0.843575826656774-1.02790011888216i</v>
      </c>
      <c r="AS117" s="223" t="str">
        <f t="shared" ca="1" si="69"/>
        <v>-1.32813465032207-0.0652470714400391i</v>
      </c>
      <c r="AT117" s="223" t="str">
        <f t="shared" ca="1" si="70"/>
        <v>-1.24063446317767+0.478565521630508i</v>
      </c>
      <c r="AU117" s="223" t="str">
        <f t="shared" ca="1" si="71"/>
        <v>-0.940265608675999+0.94026560867596i</v>
      </c>
      <c r="AV117" s="223" t="str">
        <f t="shared" ca="1" si="72"/>
        <v>-0.478565521630563+1.24063446317765i</v>
      </c>
      <c r="AW117" s="223" t="str">
        <f t="shared" ca="1" si="73"/>
        <v>0.0652470714399834+1.32813465032207i</v>
      </c>
      <c r="AX117" s="223" t="str">
        <f t="shared" ca="1" si="74"/>
        <v>0.597864540113596+1.18775284524701i</v>
      </c>
      <c r="AY117" s="223" t="str">
        <f t="shared" ca="1" si="75"/>
        <v>1.02790011888213+0.843575826656816i</v>
      </c>
      <c r="AZ117" s="223" t="str">
        <f t="shared" ca="1" si="76"/>
        <v>1.28156809302811+0.354657655563648i</v>
      </c>
      <c r="BA117" s="223" t="str">
        <f t="shared" ca="1" si="77"/>
        <v>1.31534398760721-0.195112849354362i</v>
      </c>
      <c r="BB117" s="223" t="str">
        <f t="shared" ca="1" si="78"/>
        <v>1.12343251812488-0.711405796249384i</v>
      </c>
      <c r="BC117" s="223" t="str">
        <f t="shared" ca="1" si="79"/>
        <v>0.73876194828147-1.10563538903609i</v>
      </c>
      <c r="BD117" s="223" t="str">
        <f t="shared" ca="1" si="80"/>
        <v>0.227334242398057-1.31015952156633i</v>
      </c>
      <c r="BE117" s="223" t="str">
        <f t="shared" ca="1" si="81"/>
        <v>-0.323099583869921-1.28988584325153i</v>
      </c>
      <c r="BF117" s="223" t="str">
        <f t="shared" ca="1" si="82"/>
        <v>-0.81809582567332-1.04829292172251i</v>
      </c>
      <c r="BG117" s="223" t="str">
        <f t="shared" ca="1" si="83"/>
        <v>-1.17272278599185-0.626833388495809i</v>
      </c>
      <c r="BH117" s="223" t="str">
        <f t="shared" ca="1" si="84"/>
        <v>-1.3261333977058-0.0978214762047661i</v>
      </c>
      <c r="BI117" s="223" t="str">
        <f t="shared" ca="1" si="85"/>
        <v>-1.25200539310204+0.44797469276849i</v>
      </c>
      <c r="BJ117" s="223" t="str">
        <f t="shared" ca="1" si="86"/>
        <v>-0.963057691428831+0.916907145079254i</v>
      </c>
      <c r="BK117" s="223" t="str">
        <f t="shared" ca="1" si="87"/>
        <v>-0.50886808051707+1.22851622144296i</v>
      </c>
      <c r="BL117" s="223" t="str">
        <f t="shared" ca="1" si="88"/>
        <v>0.0326333642791659+1.32933588428713i</v>
      </c>
      <c r="BM117" s="223" t="str">
        <f t="shared" ca="1" si="89"/>
        <v>0.568535560487948+1.20206744660118i</v>
      </c>
      <c r="BN117" s="223" t="str">
        <f t="shared" ca="1" si="90"/>
        <v>1.00688814744575+0.868547689105725i</v>
      </c>
      <c r="BO117" s="223" t="str">
        <f t="shared" ca="1" si="91"/>
        <v>1.27247837410636+0.386002094747241i</v>
      </c>
      <c r="BP117" s="223" t="str">
        <f t="shared" ca="1" si="92"/>
        <v>1.31973613961385-0.162773927625874i</v>
      </c>
      <c r="BQ117" s="223" t="str">
        <f t="shared" ca="1" si="93"/>
        <v>1.14055293347263-0.683621119966753i</v>
      </c>
      <c r="BR117" s="223" t="str">
        <f t="shared" ca="1" si="94"/>
        <v>0.765673097740064-1.08717226653128i</v>
      </c>
      <c r="BS117" s="223" t="str">
        <f t="shared" ca="1" si="95"/>
        <v>0.259418697794785-1.30418586441967i</v>
      </c>
      <c r="BT117" s="223" t="str">
        <f t="shared" ca="1" si="96"/>
        <v>-0.291346889068267-1.29742661447492i</v>
      </c>
      <c r="BU117" s="223" t="str">
        <f t="shared" ca="1" si="97"/>
        <v>-0.792123034354957-1.06805427210508i</v>
      </c>
      <c r="BV117" s="223" t="str">
        <f t="shared" ca="1" si="98"/>
        <v>-1.15698632238129-0.655424655883671i</v>
      </c>
      <c r="BW117" s="223" t="str">
        <f t="shared" ca="1" si="99"/>
        <v>-1.3233333319181-0.130336956969879i</v>
      </c>
      <c r="BX117" s="223" t="str">
        <f t="shared" ca="1" si="100"/>
        <v>-1.26262216179307+0.417114020702522i</v>
      </c>
      <c r="BY117" s="223" t="str">
        <f t="shared" ca="1" si="101"/>
        <v>-0.985269664239301+0.892996370903822i</v>
      </c>
      <c r="BZ117" s="223" t="str">
        <f t="shared" ca="1" si="102"/>
        <v>-0.538864116299674+1.21565796747366i</v>
      </c>
      <c r="CA117" s="223" t="str">
        <f t="shared" ca="1" si="103"/>
        <v>-5.57127408379225E-14+1.32973637602256i</v>
      </c>
      <c r="CB117" s="223" t="str">
        <f t="shared" ca="1" si="104"/>
        <v>0.538864116299572+1.21565796747371i</v>
      </c>
      <c r="CC117" s="223" t="str">
        <f t="shared" ca="1" si="105"/>
        <v>0.985269664239314+0.892996370903806i</v>
      </c>
      <c r="CD117" s="223" t="str">
        <f t="shared" ca="1" si="106"/>
        <v>1.26262216179307+0.417114020702508i</v>
      </c>
      <c r="CE117" s="223" t="str">
        <f t="shared" ca="1" si="107"/>
        <v>1.3233333319181-0.1303369569699i</v>
      </c>
      <c r="CF117" s="223" t="str">
        <f t="shared" ca="1" si="108"/>
        <v>1.15698632238128-0.655424655883688i</v>
      </c>
      <c r="CG117" s="223" t="str">
        <f t="shared" ca="1" si="109"/>
        <v>0.79212303435494-1.06805427210509i</v>
      </c>
      <c r="CH117" s="223" t="str">
        <f t="shared" ca="1" si="110"/>
        <v>0.291346889068252-1.29742661447493i</v>
      </c>
      <c r="CI117" s="223" t="str">
        <f t="shared" ca="1" si="111"/>
        <v>-0.259418697794806-1.30418586441966i</v>
      </c>
      <c r="CJ117" s="223" t="str">
        <f t="shared" ca="1" si="112"/>
        <v>-0.765673097740081-1.08717226653127i</v>
      </c>
      <c r="CK117" s="223" t="str">
        <f t="shared" ca="1" si="113"/>
        <v>-1.14055293347264-0.683621119966735i</v>
      </c>
      <c r="CL117" s="223" t="str">
        <f t="shared" ca="1" si="114"/>
        <v>-1.31973613961385-0.162773927625857i</v>
      </c>
      <c r="CM117" s="223" t="str">
        <f t="shared" ca="1" si="115"/>
        <v>-1.27247837410635+0.386002094747261i</v>
      </c>
      <c r="CN117" s="223" t="str">
        <f t="shared" ca="1" si="116"/>
        <v>-1.00688814744573+0.868547689105741i</v>
      </c>
      <c r="CO117" s="223" t="str">
        <f t="shared" ca="1" si="117"/>
        <v>-0.568535560487933+1.20206744660118i</v>
      </c>
      <c r="CP117" s="223" t="str">
        <f t="shared" ca="1" si="118"/>
        <v>-0.0326333642791451+1.32933588428713i</v>
      </c>
      <c r="CQ117" s="223" t="str">
        <f t="shared" ca="1" si="119"/>
        <v>0.50886808051709+1.22851622144295i</v>
      </c>
      <c r="CR117" s="223" t="str">
        <f t="shared" ca="1" si="120"/>
        <v>0.963057691428751+0.91690714507934i</v>
      </c>
      <c r="CS117" s="223" t="str">
        <f t="shared" ca="1" si="121"/>
        <v>1.252005393102+0.447974692768595i</v>
      </c>
      <c r="CT117" s="223" t="str">
        <f t="shared" ca="1" si="122"/>
        <v>1.32613339770581-0.0978214762046503i</v>
      </c>
      <c r="CU117" s="223" t="str">
        <f t="shared" ca="1" si="123"/>
        <v>1.17272278599184-0.626833388495827i</v>
      </c>
      <c r="CV117" s="223" t="str">
        <f t="shared" ca="1" si="124"/>
        <v>0.818095825673304-1.04829292172252i</v>
      </c>
      <c r="CW117" s="223" t="str">
        <f t="shared" ca="1" si="125"/>
        <v>0.323099583869905-1.28988584325153i</v>
      </c>
      <c r="CX117" s="223" t="str">
        <f t="shared" ca="1" si="126"/>
        <v>-0.227334242398078-1.31015952156633i</v>
      </c>
      <c r="CY117" s="223" t="str">
        <f t="shared" ca="1" si="127"/>
        <v>-0.738761948281491-1.10563538903608i</v>
      </c>
      <c r="CZ117" s="223" t="str">
        <f t="shared" ca="1" si="128"/>
        <v>-1.12343251812488-0.711405796249371i</v>
      </c>
      <c r="DA117" s="223" t="str">
        <f t="shared" ca="1" si="129"/>
        <v>-1.31534398760722-0.195112849354338i</v>
      </c>
      <c r="DB117" s="223" t="str">
        <f t="shared" ca="1" si="130"/>
        <v>-1.28156809302811+0.354657655563664i</v>
      </c>
      <c r="DC117" s="223" t="str">
        <f t="shared" ca="1" si="131"/>
        <v>-1.02790011888211+0.843575826656832i</v>
      </c>
      <c r="DD117" s="223" t="str">
        <f t="shared" ca="1" si="132"/>
        <v>-0.597864540113577+1.18775284524702i</v>
      </c>
      <c r="DE117" s="223" t="str">
        <f t="shared" ca="1" si="133"/>
        <v>-0.0652470714399649+1.32813465032207i</v>
      </c>
      <c r="DF117" s="223" t="str">
        <f t="shared" ca="1" si="134"/>
        <v>0.478565521630583+1.24063446317764i</v>
      </c>
      <c r="DG117" s="223" t="str">
        <f t="shared" ca="1" si="135"/>
        <v>0.940265608676011+0.940265608675948i</v>
      </c>
      <c r="DH117" s="223" t="str">
        <f t="shared" ca="1" si="136"/>
        <v>1.24063446317767+0.478565521630492i</v>
      </c>
      <c r="DI117" s="223" t="str">
        <f t="shared" ca="1" si="137"/>
        <v>1.32813465032207-0.0652470714399302i</v>
      </c>
      <c r="DJ117" s="223" t="str">
        <f t="shared" ca="1" si="138"/>
        <v>1.18775284524704-0.597864540113545i</v>
      </c>
      <c r="DK117" s="223" t="str">
        <f t="shared" ca="1" si="139"/>
        <v>0.84357582665686-1.02790011888209i</v>
      </c>
      <c r="DL117" s="223" t="str">
        <f t="shared" ca="1" si="140"/>
        <v>0.354657655563706-1.2815680930281i</v>
      </c>
      <c r="DM117" s="223" t="str">
        <f t="shared" ca="1" si="141"/>
        <v>-0.195112849354303-1.31534398760722i</v>
      </c>
      <c r="DN117" s="223" t="str">
        <f t="shared" ca="1" si="142"/>
        <v>-0.71140579624934-1.1234325181249i</v>
      </c>
      <c r="DO117" s="223" t="str">
        <f t="shared" ca="1" si="143"/>
        <v>-1.10563538903606-0.738761948281521i</v>
      </c>
      <c r="DP117" s="223" t="str">
        <f t="shared" ca="1" si="144"/>
        <v>-1.31015952156632-0.227334242398113i</v>
      </c>
      <c r="DQ117" s="223" t="str">
        <f t="shared" ca="1" si="145"/>
        <v>-1.28988584325154+0.323099583869862i</v>
      </c>
      <c r="DR117" s="223" t="str">
        <f t="shared" ca="1" si="146"/>
        <v>-1.04829292172254+0.818095825673276i</v>
      </c>
      <c r="DS117" s="223" t="str">
        <f t="shared" ca="1" si="147"/>
        <v>-0.626833388495858+1.17272278599182i</v>
      </c>
      <c r="DT117" s="223" t="str">
        <f t="shared" ca="1" si="148"/>
        <v>-0.0978214762046946+1.32613339770581i</v>
      </c>
      <c r="DU117" s="223" t="str">
        <f t="shared" ca="1" si="149"/>
        <v>0.447974692768562+1.25200539310202i</v>
      </c>
      <c r="DV117" s="223" t="str">
        <f t="shared" ca="1" si="150"/>
        <v>0.916907145079314+0.963057691428775i</v>
      </c>
      <c r="DW117" s="223" t="str">
        <f t="shared" ca="1" si="151"/>
        <v>1.22851622144299+0.508868080517i</v>
      </c>
      <c r="DX117" s="223" t="str">
        <f t="shared" ca="1" si="152"/>
        <v>1.32933588428713-0.0326333642792425i</v>
      </c>
      <c r="DY117" s="223" t="str">
        <f t="shared" ca="1" si="153"/>
        <v>1.20206744660115-0.568535560488013i</v>
      </c>
      <c r="DZ117" s="223" t="str">
        <f t="shared" ca="1" si="154"/>
        <v>0.868547689105668-1.00688814744579i</v>
      </c>
      <c r="EA117" s="223" t="str">
        <f t="shared" ca="1" si="155"/>
        <v>0.386002094747164-1.27247837410638i</v>
      </c>
      <c r="EB117" s="223" t="str">
        <f t="shared" ca="1" si="156"/>
        <v>-0.162773927625818-1.31973613961386i</v>
      </c>
      <c r="EC117" s="223" t="str">
        <f t="shared" ca="1" si="157"/>
        <v>-0.683621119966705-1.14055293347266i</v>
      </c>
      <c r="ED117" s="223" t="str">
        <f t="shared" ca="1" si="158"/>
        <v>-1.08717226653124-0.765673097740113i</v>
      </c>
      <c r="EE117" s="223" t="str">
        <f t="shared" ca="1" si="159"/>
        <v>-1.30418586441966-0.25941869779484i</v>
      </c>
      <c r="EF117" s="223" t="str">
        <f t="shared" ca="1" si="160"/>
        <v>-1.29742661447493+0.291346889068218i</v>
      </c>
      <c r="EG117" s="223" t="str">
        <f t="shared" ca="1" si="161"/>
        <v>-1.06805427210512+0.792123034354908i</v>
      </c>
      <c r="EH117" s="223" t="str">
        <f t="shared" ca="1" si="162"/>
        <v>-0.655424655883719+1.15698632238127i</v>
      </c>
      <c r="EI117" s="223" t="str">
        <f t="shared" ca="1" si="163"/>
        <v>-0.130336956969939+1.32333333191809i</v>
      </c>
      <c r="EJ117" s="223" t="str">
        <f t="shared" ca="1" si="164"/>
        <v>0.417114020702469+1.26262216179308i</v>
      </c>
      <c r="EK117" s="223" t="str">
        <f t="shared" ca="1" si="165"/>
        <v>0.892996370903781+0.985269664239338i</v>
      </c>
      <c r="EL117" s="223" t="str">
        <f t="shared" ca="1" si="166"/>
        <v>1.21565796747369+0.538864116299608i</v>
      </c>
      <c r="EM117" s="223" t="str">
        <f t="shared" ca="1" si="167"/>
        <v>1.32973637602256-2.08513514683862E-14i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6.36893580185192-1.27270877985658i</v>
      </c>
      <c r="G118" s="229" t="str">
        <f t="shared" si="173"/>
        <v>-0.247209474401987+0.0311154152385441i</v>
      </c>
      <c r="H118" s="229" t="str">
        <f t="shared" si="38"/>
        <v>0.97082686085187-0.0635698067439725i</v>
      </c>
      <c r="I118" s="229" t="str">
        <f t="shared" si="174"/>
        <v>-0.372806596453121-0.0503398833485895i</v>
      </c>
      <c r="J118" s="255" t="str">
        <f ca="1">IMPRODUCT(1/N_FFT2,AG100)</f>
        <v>0.0049110517069932+2.62110755488553E-06i</v>
      </c>
      <c r="K118" s="254" t="str">
        <f t="shared" ca="1" si="175"/>
        <v>-0.00183074052564087-0.000248198936235403i</v>
      </c>
      <c r="N118" s="246">
        <f t="shared" ca="1" si="176"/>
        <v>1.3373044896110535</v>
      </c>
      <c r="O118" s="223">
        <f t="shared" ca="1" si="39"/>
        <v>-1.3296955103889463</v>
      </c>
      <c r="P118" s="223" t="str">
        <f t="shared" ca="1" si="40"/>
        <v>-1.20203050450592+0.568518088178172i</v>
      </c>
      <c r="Q118" s="223" t="str">
        <f t="shared" ca="1" si="41"/>
        <v>-0.843549901773299+1.02786852932016i</v>
      </c>
      <c r="R118" s="223" t="str">
        <f t="shared" ca="1" si="42"/>
        <v>-0.323089654330874+1.28984620230975i</v>
      </c>
      <c r="S118" s="223" t="str">
        <f t="shared" ca="1" si="43"/>
        <v>0.259410725305181+1.30414578400774i</v>
      </c>
      <c r="T118" s="223" t="str">
        <f t="shared" ca="1" si="44"/>
        <v>0.792098690725402+1.0680214485204i</v>
      </c>
      <c r="U118" s="223" t="str">
        <f t="shared" ca="1" si="45"/>
        <v>1.17268674572055+0.626814124569527i</v>
      </c>
      <c r="V118" s="223" t="str">
        <f t="shared" ca="1" si="46"/>
        <v>1.3280938339129+0.0652450662583981i</v>
      </c>
      <c r="W118" s="223" t="str">
        <f t="shared" ca="1" si="47"/>
        <v>1.2284784665205-0.508852441916095i</v>
      </c>
      <c r="X118" s="223" t="str">
        <f t="shared" ca="1" si="48"/>
        <v>0.892968927221576-0.985239384802125i</v>
      </c>
      <c r="Y118" s="223" t="str">
        <f t="shared" ca="1" si="49"/>
        <v>0.385990232079958-1.27243926813321i</v>
      </c>
      <c r="Z118" s="223" t="str">
        <f t="shared" ca="1" si="50"/>
        <v>-0.195106853120532-1.31530356428238i</v>
      </c>
      <c r="AA118" s="223" t="str">
        <f t="shared" ca="1" si="51"/>
        <v>-0.738739244551911-1.10560141050353i</v>
      </c>
      <c r="AB118" s="223" t="str">
        <f t="shared" ca="1" si="52"/>
        <v>-1.14051788184951-0.683600110832365i</v>
      </c>
      <c r="AC118" s="223" t="str">
        <f t="shared" ca="1" si="53"/>
        <v>-1.32329266306367-0.130332951437374i</v>
      </c>
      <c r="AD118" s="223" t="str">
        <f t="shared" ca="1" si="54"/>
        <v>-1.25196691630722+0.447960925551225i</v>
      </c>
      <c r="AE118" s="223" t="str">
        <f t="shared" ca="1" si="55"/>
        <v>-0.940236712309336+0.940236712309327i</v>
      </c>
      <c r="AF118" s="223" t="str">
        <f t="shared" ca="1" si="56"/>
        <v>-0.447960925551224+1.25196691630722i</v>
      </c>
      <c r="AG118" s="223" t="str">
        <f t="shared" ca="1" si="57"/>
        <v>0.130332951437374+1.32329266306367i</v>
      </c>
      <c r="AH118" s="223" t="str">
        <f t="shared" ca="1" si="58"/>
        <v>0.683600110832365+1.14051788184951i</v>
      </c>
      <c r="AI118" s="223" t="str">
        <f t="shared" ca="1" si="59"/>
        <v>1.10560141050353+0.738739244551909i</v>
      </c>
      <c r="AJ118" s="223" t="str">
        <f t="shared" ca="1" si="60"/>
        <v>1.31530356428238+0.195106853120532i</v>
      </c>
      <c r="AK118" s="223" t="str">
        <f t="shared" ca="1" si="61"/>
        <v>1.27243926813321-0.385990232079958i</v>
      </c>
      <c r="AL118" s="223" t="str">
        <f t="shared" ca="1" si="62"/>
        <v>0.985239384802114-0.892968927221586i</v>
      </c>
      <c r="AM118" s="223" t="str">
        <f t="shared" ca="1" si="63"/>
        <v>0.508852441916034-1.22847846652052i</v>
      </c>
      <c r="AN118" s="223" t="str">
        <f t="shared" ca="1" si="64"/>
        <v>-0.0652450662583727-1.3280938339129i</v>
      </c>
      <c r="AO118" s="223" t="str">
        <f t="shared" ca="1" si="65"/>
        <v>-0.626814124569552-1.17268674572054i</v>
      </c>
      <c r="AP118" s="223" t="str">
        <f t="shared" ca="1" si="66"/>
        <v>-1.06802144852036-0.792098690725457i</v>
      </c>
      <c r="AQ118" s="223" t="str">
        <f t="shared" ca="1" si="67"/>
        <v>-1.30414578400774-0.259410725305194i</v>
      </c>
      <c r="AR118" s="223" t="str">
        <f t="shared" ca="1" si="68"/>
        <v>-1.30414578400774-0.259410725305194i</v>
      </c>
      <c r="AS118" s="223" t="str">
        <f t="shared" ca="1" si="69"/>
        <v>-1.02786852932019+0.843549901773258i</v>
      </c>
      <c r="AT118" s="223" t="str">
        <f t="shared" ca="1" si="70"/>
        <v>-0.568518088178178+1.20203050450592i</v>
      </c>
      <c r="AU118" s="223" t="str">
        <f t="shared" ca="1" si="71"/>
        <v>3.94211496613632E-14+1.32969551038895i</v>
      </c>
      <c r="AV118" s="223" t="str">
        <f t="shared" ca="1" si="72"/>
        <v>0.568518088178131+1.20203050450594i</v>
      </c>
      <c r="AW118" s="223" t="str">
        <f t="shared" ca="1" si="73"/>
        <v>1.02786852932016+0.843549901773296i</v>
      </c>
      <c r="AX118" s="223" t="str">
        <f t="shared" ca="1" si="74"/>
        <v>1.28984620230976+0.323089654330822i</v>
      </c>
      <c r="AY118" s="223" t="str">
        <f t="shared" ca="1" si="75"/>
        <v>1.30414578400775-0.259410725305143i</v>
      </c>
      <c r="AZ118" s="223" t="str">
        <f t="shared" ca="1" si="76"/>
        <v>1.0680214485204-0.792098690725413i</v>
      </c>
      <c r="BA118" s="223" t="str">
        <f t="shared" ca="1" si="77"/>
        <v>0.62681412456948-1.17268674572058i</v>
      </c>
      <c r="BB118" s="223" t="str">
        <f t="shared" ca="1" si="78"/>
        <v>0.0652450662584237-1.3280938339129i</v>
      </c>
      <c r="BC118" s="223" t="str">
        <f t="shared" ca="1" si="79"/>
        <v>-0.508852441916109-1.22847846652049i</v>
      </c>
      <c r="BD118" s="223" t="str">
        <f t="shared" ca="1" si="80"/>
        <v>-0.985239384802079-0.892968927221626i</v>
      </c>
      <c r="BE118" s="223" t="str">
        <f t="shared" ca="1" si="81"/>
        <v>-1.2724392681332-0.385990232079985i</v>
      </c>
      <c r="BF118" s="223" t="str">
        <f t="shared" ca="1" si="82"/>
        <v>-1.31530356428237+0.195106853120559i</v>
      </c>
      <c r="BG118" s="223" t="str">
        <f t="shared" ca="1" si="83"/>
        <v>-1.10560141050357+0.738739244551855i</v>
      </c>
      <c r="BH118" s="223" t="str">
        <f t="shared" ca="1" si="84"/>
        <v>-0.683600110832375+1.14051788184951i</v>
      </c>
      <c r="BI118" s="223" t="str">
        <f t="shared" ca="1" si="85"/>
        <v>-0.130332951437345+1.32329266306367i</v>
      </c>
      <c r="BJ118" s="223" t="str">
        <f t="shared" ca="1" si="86"/>
        <v>0.447960925551173+1.25196691630724i</v>
      </c>
      <c r="BK118" s="223" t="str">
        <f t="shared" ca="1" si="87"/>
        <v>0.940236712309327+0.940236712309336i</v>
      </c>
      <c r="BL118" s="223" t="str">
        <f t="shared" ca="1" si="88"/>
        <v>1.25196691630723+0.447960925551187i</v>
      </c>
      <c r="BM118" s="223" t="str">
        <f t="shared" ca="1" si="89"/>
        <v>1.32329266306367-0.130332951437336i</v>
      </c>
      <c r="BN118" s="223" t="str">
        <f t="shared" ca="1" si="90"/>
        <v>1.14051788184951-0.683600110832367i</v>
      </c>
      <c r="BO118" s="223" t="str">
        <f t="shared" ca="1" si="91"/>
        <v>0.738739244551863-1.10560141050356i</v>
      </c>
      <c r="BP118" s="223" t="str">
        <f t="shared" ca="1" si="92"/>
        <v>0.195106853120572-1.31530356428237i</v>
      </c>
      <c r="BQ118" s="223" t="str">
        <f t="shared" ca="1" si="93"/>
        <v>-0.385990232079972-1.27243926813321i</v>
      </c>
      <c r="BR118" s="223" t="str">
        <f t="shared" ca="1" si="94"/>
        <v>-0.892968927221615-0.985239384802088i</v>
      </c>
      <c r="BS118" s="223" t="str">
        <f t="shared" ca="1" si="95"/>
        <v>-1.22847846652049-0.508852441916117i</v>
      </c>
      <c r="BT118" s="223" t="str">
        <f t="shared" ca="1" si="96"/>
        <v>-1.3280938339129+0.0652450662584143i</v>
      </c>
      <c r="BU118" s="223" t="str">
        <f t="shared" ca="1" si="97"/>
        <v>-1.17268674572052+0.626814124569588i</v>
      </c>
      <c r="BV118" s="223" t="str">
        <f t="shared" ca="1" si="98"/>
        <v>-0.792098690725425+1.06802144852039i</v>
      </c>
      <c r="BW118" s="223" t="str">
        <f t="shared" ca="1" si="99"/>
        <v>-0.259410725305154+1.30414578400774i</v>
      </c>
      <c r="BX118" s="223" t="str">
        <f t="shared" ca="1" si="100"/>
        <v>0.323089654330811+1.28984620230976i</v>
      </c>
      <c r="BY118" s="223" t="str">
        <f t="shared" ca="1" si="101"/>
        <v>0.84354990177329+1.02786852932016i</v>
      </c>
      <c r="BZ118" s="223" t="str">
        <f t="shared" ca="1" si="102"/>
        <v>1.20203050450594+0.568518088178141i</v>
      </c>
      <c r="CA118" s="223" t="str">
        <f t="shared" ca="1" si="103"/>
        <v>1.32969551038895+5.34304686724295E-14i</v>
      </c>
      <c r="CB118" s="223" t="str">
        <f t="shared" ca="1" si="104"/>
        <v>1.20203050450592-0.568518088178167i</v>
      </c>
      <c r="CC118" s="223" t="str">
        <f t="shared" ca="1" si="105"/>
        <v>0.843549901773266-1.02786852932018i</v>
      </c>
      <c r="CD118" s="223" t="str">
        <f t="shared" ca="1" si="106"/>
        <v>0.32308965433091-1.28984620230974i</v>
      </c>
      <c r="CE118" s="223" t="str">
        <f t="shared" ca="1" si="107"/>
        <v>-0.259410725305184-1.30414578400774i</v>
      </c>
      <c r="CF118" s="223" t="str">
        <f t="shared" ca="1" si="108"/>
        <v>-0.792098690725445-1.06802144852037i</v>
      </c>
      <c r="CG118" s="223" t="str">
        <f t="shared" ca="1" si="109"/>
        <v>-1.17268674572053-0.626814124569561i</v>
      </c>
      <c r="CH118" s="223" t="str">
        <f t="shared" ca="1" si="110"/>
        <v>-1.3280938339129-0.0652450662583843i</v>
      </c>
      <c r="CI118" s="223" t="str">
        <f t="shared" ca="1" si="111"/>
        <v>-1.22847846652047+0.508852441916145i</v>
      </c>
      <c r="CJ118" s="223" t="str">
        <f t="shared" ca="1" si="112"/>
        <v>-0.892968927221593+0.985239384802109i</v>
      </c>
      <c r="CK118" s="223" t="str">
        <f t="shared" ca="1" si="113"/>
        <v>-0.385990232079948+1.27243926813321i</v>
      </c>
      <c r="CL118" s="223" t="str">
        <f t="shared" ca="1" si="114"/>
        <v>0.195106853120603+1.31530356428237i</v>
      </c>
      <c r="CM118" s="223" t="str">
        <f t="shared" ca="1" si="115"/>
        <v>0.738739244551888+1.10560141050354i</v>
      </c>
      <c r="CN118" s="223" t="str">
        <f t="shared" ca="1" si="116"/>
        <v>1.14051788184953+0.683600110832336i</v>
      </c>
      <c r="CO118" s="223" t="str">
        <f t="shared" ca="1" si="117"/>
        <v>1.32329266306367+0.130332951437438i</v>
      </c>
      <c r="CP118" s="223" t="str">
        <f t="shared" ca="1" si="118"/>
        <v>1.25196691630723-0.447960925551211i</v>
      </c>
      <c r="CQ118" s="223" t="str">
        <f t="shared" ca="1" si="119"/>
        <v>0.940236712309305-0.940236712309357i</v>
      </c>
      <c r="CR118" s="223" t="str">
        <f t="shared" ca="1" si="120"/>
        <v>0.447960925551274-1.2519669163072i</v>
      </c>
      <c r="CS118" s="223" t="str">
        <f t="shared" ca="1" si="121"/>
        <v>-0.13033295143738-1.32329266306367i</v>
      </c>
      <c r="CT118" s="223" t="str">
        <f t="shared" ca="1" si="122"/>
        <v>-0.6836001108324-1.14051788184949i</v>
      </c>
      <c r="CU118" s="223" t="str">
        <f t="shared" ca="1" si="123"/>
        <v>-1.10560141050351-0.738739244551944i</v>
      </c>
      <c r="CV118" s="223" t="str">
        <f t="shared" ca="1" si="124"/>
        <v>-1.31530356428238-0.195106853120528i</v>
      </c>
      <c r="CW118" s="223" t="str">
        <f t="shared" ca="1" si="125"/>
        <v>-1.27243926813319+0.385990232080009i</v>
      </c>
      <c r="CX118" s="223" t="str">
        <f t="shared" ca="1" si="126"/>
        <v>-0.985239384802148+0.89296892722155i</v>
      </c>
      <c r="CY118" s="223" t="str">
        <f t="shared" ca="1" si="127"/>
        <v>-0.508852441916081+1.2284784665205i</v>
      </c>
      <c r="CZ118" s="223" t="str">
        <f t="shared" ca="1" si="128"/>
        <v>0.0652450662584491+1.32809383391289i</v>
      </c>
      <c r="DA118" s="223" t="str">
        <f t="shared" ca="1" si="129"/>
        <v>0.626814124569507+1.17268674572056i</v>
      </c>
      <c r="DB118" s="223" t="str">
        <f t="shared" ca="1" si="130"/>
        <v>1.06802144852041+0.792098690725393i</v>
      </c>
      <c r="DC118" s="223" t="str">
        <f t="shared" ca="1" si="131"/>
        <v>1.30414578400773+0.25941072530524i</v>
      </c>
      <c r="DD118" s="223" t="str">
        <f t="shared" ca="1" si="132"/>
        <v>1.28984620230975-0.323089654330849i</v>
      </c>
      <c r="DE118" s="223" t="str">
        <f t="shared" ca="1" si="133"/>
        <v>1.02786852932014-0.843549901773316i</v>
      </c>
      <c r="DF118" s="223" t="str">
        <f t="shared" ca="1" si="134"/>
        <v>0.568518088178224-1.2020305045059i</v>
      </c>
      <c r="DG118" s="223" t="str">
        <f t="shared" ca="1" si="135"/>
        <v>1.40093190110662E-14-1.32969551038895i</v>
      </c>
      <c r="DH118" s="223" t="str">
        <f t="shared" ca="1" si="136"/>
        <v>-0.568518088178207-1.2020305045059i</v>
      </c>
      <c r="DI118" s="223" t="str">
        <f t="shared" ca="1" si="137"/>
        <v>-1.02786852932012-0.843549901773338i</v>
      </c>
      <c r="DJ118" s="223" t="str">
        <f t="shared" ca="1" si="138"/>
        <v>-1.28984620230975-0.323089654330877i</v>
      </c>
      <c r="DK118" s="223" t="str">
        <f t="shared" ca="1" si="139"/>
        <v>-1.30414578400773+0.259410725305223i</v>
      </c>
      <c r="DL118" s="223" t="str">
        <f t="shared" ca="1" si="140"/>
        <v>-1.06802144852043+0.79209869072537i</v>
      </c>
      <c r="DM118" s="223" t="str">
        <f t="shared" ca="1" si="141"/>
        <v>-0.626814124569523+1.17268674572055i</v>
      </c>
      <c r="DN118" s="223" t="str">
        <f t="shared" ca="1" si="142"/>
        <v>-0.0652450662583449+1.3280938339129i</v>
      </c>
      <c r="DO118" s="223" t="str">
        <f t="shared" ca="1" si="143"/>
        <v>0.508852441916064+1.22847846652051i</v>
      </c>
      <c r="DP118" s="223" t="str">
        <f t="shared" ca="1" si="144"/>
        <v>0.985239384802136+0.892968927221564i</v>
      </c>
      <c r="DQ118" s="223" t="str">
        <f t="shared" ca="1" si="145"/>
        <v>1.27243926813323+0.385990232079909i</v>
      </c>
      <c r="DR118" s="223" t="str">
        <f t="shared" ca="1" si="146"/>
        <v>1.31530356428238-0.195106853120511i</v>
      </c>
      <c r="DS118" s="223" t="str">
        <f t="shared" ca="1" si="147"/>
        <v>1.10560141050352-0.738739244551921i</v>
      </c>
      <c r="DT118" s="223" t="str">
        <f t="shared" ca="1" si="148"/>
        <v>0.683600110832416-1.14051788184948i</v>
      </c>
      <c r="DU118" s="223" t="str">
        <f t="shared" ca="1" si="149"/>
        <v>0.130332951437399-1.32329266306367i</v>
      </c>
      <c r="DV118" s="223" t="str">
        <f t="shared" ca="1" si="150"/>
        <v>-0.447960925551248-1.25196691630721i</v>
      </c>
      <c r="DW118" s="223" t="str">
        <f t="shared" ca="1" si="151"/>
        <v>-0.940236712309292-0.94023671230937i</v>
      </c>
      <c r="DX118" s="223" t="str">
        <f t="shared" ca="1" si="152"/>
        <v>-1.25196691630722-0.447960925551237i</v>
      </c>
      <c r="DY118" s="223" t="str">
        <f t="shared" ca="1" si="153"/>
        <v>-1.32329266306367+0.130332951437419i</v>
      </c>
      <c r="DZ118" s="223" t="str">
        <f t="shared" ca="1" si="154"/>
        <v>-1.14051788184954+0.68360011083232i</v>
      </c>
      <c r="EA118" s="223" t="str">
        <f t="shared" ca="1" si="155"/>
        <v>-0.738739244551912+1.10560141050353i</v>
      </c>
      <c r="EB118" s="223" t="str">
        <f t="shared" ca="1" si="156"/>
        <v>-0.19510685312049+1.31530356428238i</v>
      </c>
      <c r="EC118" s="223" t="str">
        <f t="shared" ca="1" si="157"/>
        <v>0.385990232079921+1.27243926813322i</v>
      </c>
      <c r="ED118" s="223" t="str">
        <f t="shared" ca="1" si="158"/>
        <v>0.89296892722158+0.985239384802121i</v>
      </c>
      <c r="EE118" s="223" t="str">
        <f t="shared" ca="1" si="159"/>
        <v>1.22847846652052+0.508852441916044i</v>
      </c>
      <c r="EF118" s="223" t="str">
        <f t="shared" ca="1" si="160"/>
        <v>1.3280938339129-0.0652450662583562i</v>
      </c>
      <c r="EG118" s="223" t="str">
        <f t="shared" ca="1" si="161"/>
        <v>1.17268674572054-0.626814124569541i</v>
      </c>
      <c r="EH118" s="223" t="str">
        <f t="shared" ca="1" si="162"/>
        <v>0.792098690725361-1.06802144852044i</v>
      </c>
      <c r="EI118" s="223" t="str">
        <f t="shared" ca="1" si="163"/>
        <v>0.259410725305202-1.30414578400773i</v>
      </c>
      <c r="EJ118" s="223" t="str">
        <f t="shared" ca="1" si="164"/>
        <v>-0.323089654330887-1.28984620230974i</v>
      </c>
      <c r="EK118" s="223" t="str">
        <f t="shared" ca="1" si="165"/>
        <v>-0.843549901773245-1.0278685293202i</v>
      </c>
      <c r="EL118" s="223" t="str">
        <f t="shared" ca="1" si="166"/>
        <v>-1.20203050450591-0.568518088178188i</v>
      </c>
      <c r="EM118" s="223" t="str">
        <f t="shared" ca="1" si="167"/>
        <v>-1.32969551038895+2.5411830650297E-14i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6.35641731762343-1.2959216939642i</v>
      </c>
      <c r="G119" s="229" t="str">
        <f t="shared" si="173"/>
        <v>-0.247014902799631+0.0320349261528717i</v>
      </c>
      <c r="H119" s="229" t="str">
        <f t="shared" si="38"/>
        <v>0.970602100947181-0.0602600468976805i</v>
      </c>
      <c r="I119" s="229" t="str">
        <f t="shared" si="174"/>
        <v>-0.372790373826473-0.0533829512534511i</v>
      </c>
      <c r="J119" s="255" t="str">
        <f ca="1">IMPRODUCT(1/N_FFT2,AH100)</f>
        <v>0.0462976173676297+0.000142191931323894i</v>
      </c>
      <c r="K119" s="254" t="str">
        <f t="shared" ca="1" si="175"/>
        <v>-0.0172517154608152-0.00252451123432045i</v>
      </c>
      <c r="N119" s="246">
        <f t="shared" ca="1" si="176"/>
        <v>1.3373485485737433</v>
      </c>
      <c r="O119" s="223">
        <f t="shared" ca="1" si="39"/>
        <v>-1.3296514514262565</v>
      </c>
      <c r="P119" s="223" t="str">
        <f t="shared" ca="1" si="40"/>
        <v>-1.18767698853382+0.597826357052937i</v>
      </c>
      <c r="Q119" s="223" t="str">
        <f t="shared" ca="1" si="41"/>
        <v>-0.792072444831975+1.06798606002974i</v>
      </c>
      <c r="R119" s="223" t="str">
        <f t="shared" ca="1" si="42"/>
        <v>-0.227319723528715+1.31007584726029i</v>
      </c>
      <c r="S119" s="223" t="str">
        <f t="shared" ca="1" si="43"/>
        <v>0.385977442438199+1.27239710633466i</v>
      </c>
      <c r="T119" s="223" t="str">
        <f t="shared" ca="1" si="44"/>
        <v>0.916848586126889+0.962996185037654i</v>
      </c>
      <c r="U119" s="223" t="str">
        <f t="shared" ca="1" si="45"/>
        <v>1.25192543285238+0.447946082533743i</v>
      </c>
      <c r="V119" s="223" t="str">
        <f t="shared" ca="1" si="46"/>
        <v>1.31965185369003-0.1627635319487i</v>
      </c>
      <c r="W119" s="223" t="str">
        <f t="shared" ca="1" si="47"/>
        <v>1.10556477681491-0.738714766703739i</v>
      </c>
      <c r="X119" s="223" t="str">
        <f t="shared" ca="1" si="48"/>
        <v>0.655382796703716-1.1569124305948i</v>
      </c>
      <c r="Y119" s="223" t="str">
        <f t="shared" ca="1" si="49"/>
        <v>0.065242904387561-1.32804982802116i</v>
      </c>
      <c r="Z119" s="223" t="str">
        <f t="shared" ca="1" si="50"/>
        <v>-0.538829701344613-1.21558032857924i</v>
      </c>
      <c r="AA119" s="223" t="str">
        <f t="shared" ca="1" si="51"/>
        <v>-1.02783447128143-0.84352195106326i</v>
      </c>
      <c r="AB119" s="223" t="str">
        <f t="shared" ca="1" si="52"/>
        <v>-1.29734375336542-0.29132828198388i</v>
      </c>
      <c r="AC119" s="223" t="str">
        <f t="shared" ca="1" si="53"/>
        <v>-1.28980346373896+0.323078948876189i</v>
      </c>
      <c r="AD119" s="223" t="str">
        <f t="shared" ca="1" si="54"/>
        <v>-1.00682384179015+0.8684922186657i</v>
      </c>
      <c r="AE119" s="223" t="str">
        <f t="shared" ca="1" si="55"/>
        <v>-0.508835581281022+1.22843776134664i</v>
      </c>
      <c r="AF119" s="223" t="str">
        <f t="shared" ca="1" si="56"/>
        <v>0.0978152287638315+1.32604870321638i</v>
      </c>
      <c r="AG119" s="223" t="str">
        <f t="shared" ca="1" si="57"/>
        <v>0.68357745999874+1.14048009121669i</v>
      </c>
      <c r="AH119" s="223" t="str">
        <f t="shared" ca="1" si="58"/>
        <v>1.12336076927692+0.711360361792475i</v>
      </c>
      <c r="AI119" s="223" t="str">
        <f t="shared" ca="1" si="59"/>
        <v>1.32324881625693+0.130328632903849i</v>
      </c>
      <c r="AJ119" s="223" t="str">
        <f t="shared" ca="1" si="60"/>
        <v>1.24055522914086-0.478534957689847i</v>
      </c>
      <c r="AK119" s="223" t="str">
        <f t="shared" ca="1" si="61"/>
        <v>0.892939339030605-0.985206739264169i</v>
      </c>
      <c r="AL119" s="223" t="str">
        <f t="shared" ca="1" si="62"/>
        <v>0.354635005090403-1.28148624473479i</v>
      </c>
      <c r="AM119" s="223" t="str">
        <f t="shared" ca="1" si="63"/>
        <v>-0.259402129827911-1.30410257162567i</v>
      </c>
      <c r="AN119" s="223" t="str">
        <f t="shared" ca="1" si="64"/>
        <v>-0.818043577378843-1.0482259717204i</v>
      </c>
      <c r="AO119" s="223" t="str">
        <f t="shared" ca="1" si="65"/>
        <v>-1.20199067567538-0.568499250544273i</v>
      </c>
      <c r="AP119" s="223" t="str">
        <f t="shared" ca="1" si="66"/>
        <v>-1.32925098526852+0.0326312801252151i</v>
      </c>
      <c r="AQ119" s="223" t="str">
        <f t="shared" ca="1" si="67"/>
        <v>-1.17264788918445+0.626793355318316i</v>
      </c>
      <c r="AR119" s="223" t="str">
        <f t="shared" ca="1" si="68"/>
        <v>-1.17264788918445+0.626793355318316i</v>
      </c>
      <c r="AS119" s="223" t="str">
        <f t="shared" ca="1" si="69"/>
        <v>-0.195100388328098+1.31525998219142i</v>
      </c>
      <c r="AT119" s="223" t="str">
        <f t="shared" ca="1" si="70"/>
        <v>0.417087381407322+1.26254152349566i</v>
      </c>
      <c r="AU119" s="223" t="str">
        <f t="shared" ca="1" si="71"/>
        <v>0.940205557918025+0.940205557918058i</v>
      </c>
      <c r="AV119" s="223" t="str">
        <f t="shared" ca="1" si="72"/>
        <v>1.26254152349568+0.41708738140724i</v>
      </c>
      <c r="AW119" s="223" t="str">
        <f t="shared" ca="1" si="73"/>
        <v>1.31525998219143-0.195100388328053i</v>
      </c>
      <c r="AX119" s="223" t="str">
        <f t="shared" ca="1" si="74"/>
        <v>1.08710283347108-0.765624197461843i</v>
      </c>
      <c r="AY119" s="223" t="str">
        <f t="shared" ca="1" si="75"/>
        <v>0.62679335531824-1.1726478891845i</v>
      </c>
      <c r="AZ119" s="223" t="str">
        <f t="shared" ca="1" si="76"/>
        <v>0.0326312801252616-1.32925098526852i</v>
      </c>
      <c r="BA119" s="223" t="str">
        <f t="shared" ca="1" si="77"/>
        <v>-0.568499250544231-1.2019906756754i</v>
      </c>
      <c r="BB119" s="223" t="str">
        <f t="shared" ca="1" si="78"/>
        <v>-1.04822597172045-0.818043577378776i</v>
      </c>
      <c r="BC119" s="223" t="str">
        <f t="shared" ca="1" si="79"/>
        <v>-1.30410257162566-0.259402129827956i</v>
      </c>
      <c r="BD119" s="223" t="str">
        <f t="shared" ca="1" si="80"/>
        <v>-1.28148624473481+0.354635005090356i</v>
      </c>
      <c r="BE119" s="223" t="str">
        <f t="shared" ca="1" si="81"/>
        <v>-0.985206739264109+0.892939339030672i</v>
      </c>
      <c r="BF119" s="223" t="str">
        <f t="shared" ca="1" si="82"/>
        <v>-0.478534957689855+1.24055522914085i</v>
      </c>
      <c r="BG119" s="223" t="str">
        <f t="shared" ca="1" si="83"/>
        <v>0.130328632903801+1.32324881625693i</v>
      </c>
      <c r="BH119" s="223" t="str">
        <f t="shared" ca="1" si="84"/>
        <v>0.711360361792503+1.1233607692769i</v>
      </c>
      <c r="BI119" s="223" t="str">
        <f t="shared" ca="1" si="85"/>
        <v>1.14048009121668+0.683577459998748i</v>
      </c>
      <c r="BJ119" s="223" t="str">
        <f t="shared" ca="1" si="86"/>
        <v>1.32604870321637+0.0978152287638908i</v>
      </c>
      <c r="BK119" s="223" t="str">
        <f t="shared" ca="1" si="87"/>
        <v>1.22843776134663-0.508835581281051i</v>
      </c>
      <c r="BL119" s="223" t="str">
        <f t="shared" ca="1" si="88"/>
        <v>0.868492218665713-1.00682384179014i</v>
      </c>
      <c r="BM119" s="223" t="str">
        <f t="shared" ca="1" si="89"/>
        <v>0.323078948876248-1.28980346373894i</v>
      </c>
      <c r="BN119" s="223" t="str">
        <f t="shared" ca="1" si="90"/>
        <v>-0.291328281983896-1.29734375336541i</v>
      </c>
      <c r="BO119" s="223" t="str">
        <f t="shared" ca="1" si="91"/>
        <v>-0.843521951063244-1.02783447128145i</v>
      </c>
      <c r="BP119" s="223" t="str">
        <f t="shared" ca="1" si="92"/>
        <v>-1.21558032857922-0.538829701344681i</v>
      </c>
      <c r="BQ119" s="223" t="str">
        <f t="shared" ca="1" si="93"/>
        <v>-1.32804982802116+0.0652429043875819i</v>
      </c>
      <c r="BR119" s="223" t="str">
        <f t="shared" ca="1" si="94"/>
        <v>-1.15691243059482+0.655382796703685i</v>
      </c>
      <c r="BS119" s="223" t="str">
        <f t="shared" ca="1" si="95"/>
        <v>-0.738714766703687+1.10556477681494i</v>
      </c>
      <c r="BT119" s="223" t="str">
        <f t="shared" ca="1" si="96"/>
        <v>-0.162763531948694+1.31965185369003i</v>
      </c>
      <c r="BU119" s="223" t="str">
        <f t="shared" ca="1" si="97"/>
        <v>0.447946082533711+1.25192543285239i</v>
      </c>
      <c r="BV119" s="223" t="str">
        <f t="shared" ca="1" si="98"/>
        <v>0.962996185037686+0.916848586126854i</v>
      </c>
      <c r="BW119" s="223" t="str">
        <f t="shared" ca="1" si="99"/>
        <v>1.27239710633466+0.385977442438194i</v>
      </c>
      <c r="BX119" s="223" t="str">
        <f t="shared" ca="1" si="100"/>
        <v>1.3100758472603-0.22731972352867i</v>
      </c>
      <c r="BY119" s="223" t="str">
        <f t="shared" ca="1" si="101"/>
        <v>1.06798606002971-0.792072444832012i</v>
      </c>
      <c r="BZ119" s="223" t="str">
        <f t="shared" ca="1" si="102"/>
        <v>0.59782635705294-1.18767698853382i</v>
      </c>
      <c r="CA119" s="223" t="str">
        <f t="shared" ca="1" si="103"/>
        <v>4.64243429456482E-14-1.32965145142626i</v>
      </c>
      <c r="CB119" s="223" t="str">
        <f t="shared" ca="1" si="104"/>
        <v>-0.597826357052971-1.1876769885338i</v>
      </c>
      <c r="CC119" s="223" t="str">
        <f t="shared" ca="1" si="105"/>
        <v>-1.06798606002974-0.79207244483198i</v>
      </c>
      <c r="CD119" s="223" t="str">
        <f t="shared" ca="1" si="106"/>
        <v>-1.31007584726029-0.227319723528762i</v>
      </c>
      <c r="CE119" s="223" t="str">
        <f t="shared" ca="1" si="107"/>
        <v>-1.27239710633465+0.385977442438231i</v>
      </c>
      <c r="CF119" s="223" t="str">
        <f t="shared" ca="1" si="108"/>
        <v>-0.962996185037662+0.916848586126879i</v>
      </c>
      <c r="CG119" s="223" t="str">
        <f t="shared" ca="1" si="109"/>
        <v>-0.447946082533797+1.25192543285236i</v>
      </c>
      <c r="CH119" s="223" t="str">
        <f t="shared" ca="1" si="110"/>
        <v>0.162763531948734+1.31965185369003i</v>
      </c>
      <c r="CI119" s="223" t="str">
        <f t="shared" ca="1" si="111"/>
        <v>0.73871476670372+1.10556477681492i</v>
      </c>
      <c r="CJ119" s="223" t="str">
        <f t="shared" ca="1" si="112"/>
        <v>1.15691243059477+0.65538279670377i</v>
      </c>
      <c r="CK119" s="223" t="str">
        <f t="shared" ca="1" si="113"/>
        <v>1.32804982802116+0.0652429043875379i</v>
      </c>
      <c r="CL119" s="223" t="str">
        <f t="shared" ca="1" si="114"/>
        <v>1.21558032857925-0.538829701344597i</v>
      </c>
      <c r="CM119" s="223" t="str">
        <f t="shared" ca="1" si="115"/>
        <v>0.843521951063214-1.02783447128147i</v>
      </c>
      <c r="CN119" s="223" t="str">
        <f t="shared" ca="1" si="116"/>
        <v>0.291328281983863-1.29734375336542i</v>
      </c>
      <c r="CO119" s="223" t="str">
        <f t="shared" ca="1" si="117"/>
        <v>-0.323078948876153-1.28980346373897i</v>
      </c>
      <c r="CP119" s="223" t="str">
        <f t="shared" ca="1" si="118"/>
        <v>-0.868492218665748-1.00682384179011i</v>
      </c>
      <c r="CQ119" s="223" t="str">
        <f t="shared" ca="1" si="119"/>
        <v>-1.22843776134665-0.508835581281014i</v>
      </c>
      <c r="CR119" s="223" t="str">
        <f t="shared" ca="1" si="120"/>
        <v>-1.32604870321638+0.0978152287637981i</v>
      </c>
      <c r="CS119" s="223" t="str">
        <f t="shared" ca="1" si="121"/>
        <v>-1.14048009121666+0.683577459998778i</v>
      </c>
      <c r="CT119" s="223" t="str">
        <f t="shared" ca="1" si="122"/>
        <v>-0.711360361792474+1.12336076927692i</v>
      </c>
      <c r="CU119" s="223" t="str">
        <f t="shared" ca="1" si="123"/>
        <v>-0.130328632903893+1.32324881625693i</v>
      </c>
      <c r="CV119" s="223" t="str">
        <f t="shared" ca="1" si="124"/>
        <v>0.478534957689892+1.24055522914084i</v>
      </c>
      <c r="CW119" s="223" t="str">
        <f t="shared" ca="1" si="125"/>
        <v>0.985206739264135+0.892939339030643i</v>
      </c>
      <c r="CX119" s="223" t="str">
        <f t="shared" ca="1" si="126"/>
        <v>1.28148624473478+0.35463500509045i</v>
      </c>
      <c r="CY119" s="223" t="str">
        <f t="shared" ca="1" si="127"/>
        <v>1.30410257162566-0.25940212982799i</v>
      </c>
      <c r="CZ119" s="223" t="str">
        <f t="shared" ca="1" si="128"/>
        <v>1.04822597172043-0.818043577378809i</v>
      </c>
      <c r="DA119" s="223" t="str">
        <f t="shared" ca="1" si="129"/>
        <v>0.568499250544315-1.20199067567536i</v>
      </c>
      <c r="DB119" s="223" t="str">
        <f t="shared" ca="1" si="130"/>
        <v>-0.0326312801253009-1.32925098526852i</v>
      </c>
      <c r="DC119" s="223" t="str">
        <f t="shared" ca="1" si="131"/>
        <v>-0.626793355318271-1.17264788918448i</v>
      </c>
      <c r="DD119" s="223" t="str">
        <f t="shared" ca="1" si="132"/>
        <v>-1.08710283347103-0.765624197461922i</v>
      </c>
      <c r="DE119" s="223" t="str">
        <f t="shared" ca="1" si="133"/>
        <v>-1.31525998219143-0.195100388328011i</v>
      </c>
      <c r="DF119" s="223" t="str">
        <f t="shared" ca="1" si="134"/>
        <v>-1.26254152349567+0.417087381407277i</v>
      </c>
      <c r="DG119" s="223" t="str">
        <f t="shared" ca="1" si="135"/>
        <v>-0.940205557918092+0.94020555791799i</v>
      </c>
      <c r="DH119" s="223" t="str">
        <f t="shared" ca="1" si="136"/>
        <v>-0.417087381407289+1.26254152349567i</v>
      </c>
      <c r="DI119" s="223" t="str">
        <f t="shared" ca="1" si="137"/>
        <v>0.195100388328009+1.31525998219143i</v>
      </c>
      <c r="DJ119" s="223" t="str">
        <f t="shared" ca="1" si="138"/>
        <v>0.765624197461913+1.08710283347104i</v>
      </c>
      <c r="DK119" s="223" t="str">
        <f t="shared" ca="1" si="139"/>
        <v>1.17264788918447+0.626793355318281i</v>
      </c>
      <c r="DL119" s="223" t="str">
        <f t="shared" ca="1" si="140"/>
        <v>1.32925098526852+0.0326312801253127i</v>
      </c>
      <c r="DM119" s="223" t="str">
        <f t="shared" ca="1" si="141"/>
        <v>1.20199067567536-0.568499250544304i</v>
      </c>
      <c r="DN119" s="223" t="str">
        <f t="shared" ca="1" si="142"/>
        <v>0.81804357737881-1.04822597172042i</v>
      </c>
      <c r="DO119" s="223" t="str">
        <f t="shared" ca="1" si="143"/>
        <v>0.259402129828002-1.30410257162565i</v>
      </c>
      <c r="DP119" s="223" t="str">
        <f t="shared" ca="1" si="144"/>
        <v>-0.354635005090438-1.28148624473478i</v>
      </c>
      <c r="DQ119" s="223" t="str">
        <f t="shared" ca="1" si="145"/>
        <v>-0.892939339030633-0.985206739264143i</v>
      </c>
      <c r="DR119" s="223" t="str">
        <f t="shared" ca="1" si="146"/>
        <v>-1.24055522914084-0.478534957689903i</v>
      </c>
      <c r="DS119" s="223" t="str">
        <f t="shared" ca="1" si="147"/>
        <v>-1.32324881625693+0.130328632903891i</v>
      </c>
      <c r="DT119" s="223" t="str">
        <f t="shared" ca="1" si="148"/>
        <v>-1.12336076927693+0.711360361792465i</v>
      </c>
      <c r="DU119" s="223" t="str">
        <f t="shared" ca="1" si="149"/>
        <v>-0.683577459998787+1.14048009121666i</v>
      </c>
      <c r="DV119" s="223" t="str">
        <f t="shared" ca="1" si="150"/>
        <v>-0.0978152287638098+1.32604870321638i</v>
      </c>
      <c r="DW119" s="223" t="str">
        <f t="shared" ca="1" si="151"/>
        <v>0.508835581281004+1.22843776134665i</v>
      </c>
      <c r="DX119" s="223" t="str">
        <f t="shared" ca="1" si="152"/>
        <v>1.00682384179011+0.868492218665749i</v>
      </c>
      <c r="DY119" s="223" t="str">
        <f t="shared" ca="1" si="153"/>
        <v>1.28980346373896+0.323078948876164i</v>
      </c>
      <c r="DZ119" s="223" t="str">
        <f t="shared" ca="1" si="154"/>
        <v>1.29734375336542-0.291328281983851i</v>
      </c>
      <c r="EA119" s="223" t="str">
        <f t="shared" ca="1" si="155"/>
        <v>1.02783447128139-0.843521951063307i</v>
      </c>
      <c r="EB119" s="223" t="str">
        <f t="shared" ca="1" si="156"/>
        <v>0.538829701344598-1.21558032857925i</v>
      </c>
      <c r="EC119" s="223" t="str">
        <f t="shared" ca="1" si="157"/>
        <v>-0.0652429043875356-1.32804982802116i</v>
      </c>
      <c r="ED119" s="223" t="str">
        <f t="shared" ca="1" si="158"/>
        <v>-0.655382796703761-1.15691243059477i</v>
      </c>
      <c r="EE119" s="223" t="str">
        <f t="shared" ca="1" si="159"/>
        <v>-1.10556477681491-0.738714766703731i</v>
      </c>
      <c r="EF119" s="223" t="str">
        <f t="shared" ca="1" si="160"/>
        <v>-1.31965185369003-0.162763531948744i</v>
      </c>
      <c r="EG119" s="223" t="str">
        <f t="shared" ca="1" si="161"/>
        <v>-1.25192543285236+0.447946082533796i</v>
      </c>
      <c r="EH119" s="223" t="str">
        <f t="shared" ca="1" si="162"/>
        <v>-0.916848586126887+0.962996185037654i</v>
      </c>
      <c r="EI119" s="223" t="str">
        <f t="shared" ca="1" si="163"/>
        <v>-0.385977442438238+1.27239710633465i</v>
      </c>
      <c r="EJ119" s="223" t="str">
        <f t="shared" ca="1" si="164"/>
        <v>0.227319723528751+1.31007584726029i</v>
      </c>
      <c r="EK119" s="223" t="str">
        <f t="shared" ca="1" si="165"/>
        <v>0.792072444831971+1.06798606002974i</v>
      </c>
      <c r="EL119" s="223" t="str">
        <f t="shared" ca="1" si="166"/>
        <v>1.1876769885338+0.597826357052977i</v>
      </c>
      <c r="EM119" s="223" t="str">
        <f t="shared" ca="1" si="167"/>
        <v>1.32965145142626-3.94196992952354E-14i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6.34354465100412-1.32115964990968i</v>
      </c>
      <c r="G120" s="229" t="str">
        <f t="shared" si="173"/>
        <v>-0.246809998501904+0.0329910366469723i</v>
      </c>
      <c r="H120" s="229" t="str">
        <f t="shared" si="38"/>
        <v>0.970407836636562-0.0572815234021021i</v>
      </c>
      <c r="I120" s="229" t="str">
        <f t="shared" si="174"/>
        <v>-0.372791197664713-0.0564197872176349i</v>
      </c>
      <c r="J120" s="255" t="str">
        <f ca="1">IMPRODUCT(1/N_FFT2,AI100)</f>
        <v>0.00547993230700215-2.57345891406611E-06i</v>
      </c>
      <c r="K120" s="254" t="str">
        <f t="shared" ca="1" si="175"/>
        <v>-0.00204301572185323-0.000308217251897389i</v>
      </c>
      <c r="N120" s="246">
        <f t="shared" ca="1" si="176"/>
        <v>1.3373959718369073</v>
      </c>
      <c r="O120" s="223">
        <f t="shared" ca="1" si="39"/>
        <v>-1.3296040281630925</v>
      </c>
      <c r="P120" s="223" t="str">
        <f t="shared" ca="1" si="40"/>
        <v>-1.17260606560026+0.626771000146783i</v>
      </c>
      <c r="Q120" s="223" t="str">
        <f t="shared" ca="1" si="41"/>
        <v>-0.738688419750372+1.10552534581267i</v>
      </c>
      <c r="R120" s="223" t="str">
        <f t="shared" ca="1" si="42"/>
        <v>-0.130323984611205+1.32320162134974i</v>
      </c>
      <c r="S120" s="223" t="str">
        <f t="shared" ca="1" si="43"/>
        <v>0.508817433183901+1.22839394796444i</v>
      </c>
      <c r="T120" s="223" t="str">
        <f t="shared" ca="1" si="44"/>
        <v>1.02779781260328+0.843491866063592i</v>
      </c>
      <c r="U120" s="223" t="str">
        <f t="shared" ca="1" si="45"/>
        <v>1.3040560595872+0.25939287800828i</v>
      </c>
      <c r="V120" s="223" t="str">
        <f t="shared" ca="1" si="46"/>
        <v>1.27235172510129-0.385963676191561i</v>
      </c>
      <c r="W120" s="223" t="str">
        <f t="shared" ca="1" si="47"/>
        <v>0.940172024607074-0.94017202460707i</v>
      </c>
      <c r="X120" s="223" t="str">
        <f t="shared" ca="1" si="48"/>
        <v>0.385963676191552-1.27235172510129i</v>
      </c>
      <c r="Y120" s="223" t="str">
        <f t="shared" ca="1" si="49"/>
        <v>-0.259392878008277-1.3040560595872i</v>
      </c>
      <c r="Z120" s="223" t="str">
        <f t="shared" ca="1" si="50"/>
        <v>-0.8434918660636-1.02779781260327i</v>
      </c>
      <c r="AA120" s="223" t="str">
        <f t="shared" ca="1" si="51"/>
        <v>-1.22839394796444-0.508817433183905i</v>
      </c>
      <c r="AB120" s="223" t="str">
        <f t="shared" ca="1" si="52"/>
        <v>-1.32320162134974+0.130323984611214i</v>
      </c>
      <c r="AC120" s="223" t="str">
        <f t="shared" ca="1" si="53"/>
        <v>-1.10552534581267+0.738688419750368i</v>
      </c>
      <c r="AD120" s="223" t="str">
        <f t="shared" ca="1" si="54"/>
        <v>-0.626771000146781+1.17260606560026i</v>
      </c>
      <c r="AE120" s="223" t="str">
        <f t="shared" ca="1" si="55"/>
        <v>-3.95001739386852E-15+1.32960402816309i</v>
      </c>
      <c r="AF120" s="223" t="str">
        <f t="shared" ca="1" si="56"/>
        <v>0.626771000146785+1.17260606560026i</v>
      </c>
      <c r="AG120" s="223" t="str">
        <f t="shared" ca="1" si="57"/>
        <v>1.10552534581267+0.738688419750375i</v>
      </c>
      <c r="AH120" s="223" t="str">
        <f t="shared" ca="1" si="58"/>
        <v>1.32320162134974+0.130323984611209i</v>
      </c>
      <c r="AI120" s="223" t="str">
        <f t="shared" ca="1" si="59"/>
        <v>1.22839394796444-0.508817433183898i</v>
      </c>
      <c r="AJ120" s="223" t="str">
        <f t="shared" ca="1" si="60"/>
        <v>0.843491866063605-1.02779781260327i</v>
      </c>
      <c r="AK120" s="223" t="str">
        <f t="shared" ca="1" si="61"/>
        <v>0.259392878008297-1.3040560595872i</v>
      </c>
      <c r="AL120" s="223" t="str">
        <f t="shared" ca="1" si="62"/>
        <v>-0.385963676191532-1.27235172510129i</v>
      </c>
      <c r="AM120" s="223" t="str">
        <f t="shared" ca="1" si="63"/>
        <v>-0.940172024607049-0.940172024607095i</v>
      </c>
      <c r="AN120" s="223" t="str">
        <f t="shared" ca="1" si="64"/>
        <v>-1.27235172510128-0.385963676191594i</v>
      </c>
      <c r="AO120" s="223" t="str">
        <f t="shared" ca="1" si="65"/>
        <v>-1.30405605958721+0.259392878008233i</v>
      </c>
      <c r="AP120" s="223" t="str">
        <f t="shared" ca="1" si="66"/>
        <v>-1.02779781260331+0.843491866063556i</v>
      </c>
      <c r="AQ120" s="223" t="str">
        <f t="shared" ca="1" si="67"/>
        <v>-0.508817433183958+1.22839394796442i</v>
      </c>
      <c r="AR120" s="223" t="str">
        <f t="shared" ca="1" si="68"/>
        <v>-0.508817433183958+1.22839394796442i</v>
      </c>
      <c r="AS120" s="223" t="str">
        <f t="shared" ca="1" si="69"/>
        <v>0.738688419750419+1.10552534581264i</v>
      </c>
      <c r="AT120" s="223" t="str">
        <f t="shared" ca="1" si="70"/>
        <v>1.17260606560028+0.626771000146739i</v>
      </c>
      <c r="AU120" s="223" t="str">
        <f t="shared" ca="1" si="71"/>
        <v>1.32960402816309-4.40606918129388E-14i</v>
      </c>
      <c r="AV120" s="223" t="str">
        <f t="shared" ca="1" si="72"/>
        <v>1.17260606560024-0.626771000146819i</v>
      </c>
      <c r="AW120" s="223" t="str">
        <f t="shared" ca="1" si="73"/>
        <v>0.738688419750344-1.10552534581269i</v>
      </c>
      <c r="AX120" s="223" t="str">
        <f t="shared" ca="1" si="74"/>
        <v>0.130323984611185-1.32320162134974i</v>
      </c>
      <c r="AY120" s="223" t="str">
        <f t="shared" ca="1" si="75"/>
        <v>-0.508817433183919-1.22839394796443i</v>
      </c>
      <c r="AZ120" s="223" t="str">
        <f t="shared" ca="1" si="76"/>
        <v>-1.02779781260328-0.843491866063588i</v>
      </c>
      <c r="BA120" s="223" t="str">
        <f t="shared" ca="1" si="77"/>
        <v>-1.3040560595872-0.259392878008275i</v>
      </c>
      <c r="BB120" s="223" t="str">
        <f t="shared" ca="1" si="78"/>
        <v>-1.27235172510129+0.385963676191555i</v>
      </c>
      <c r="BC120" s="223" t="str">
        <f t="shared" ca="1" si="79"/>
        <v>-0.940172024607078+0.940172024607066i</v>
      </c>
      <c r="BD120" s="223" t="str">
        <f t="shared" ca="1" si="80"/>
        <v>-0.385963676191572+1.27235172510128i</v>
      </c>
      <c r="BE120" s="223" t="str">
        <f t="shared" ca="1" si="81"/>
        <v>0.259392878008256+1.30405605958721i</v>
      </c>
      <c r="BF120" s="223" t="str">
        <f t="shared" ca="1" si="82"/>
        <v>0.843491866063573+1.02779781260329i</v>
      </c>
      <c r="BG120" s="223" t="str">
        <f t="shared" ca="1" si="83"/>
        <v>1.22839394796443+0.508817433183937i</v>
      </c>
      <c r="BH120" s="223" t="str">
        <f t="shared" ca="1" si="84"/>
        <v>1.32320162134974-0.130323984611167i</v>
      </c>
      <c r="BI120" s="223" t="str">
        <f t="shared" ca="1" si="85"/>
        <v>1.1055253458127-0.738688419750328i</v>
      </c>
      <c r="BJ120" s="223" t="str">
        <f t="shared" ca="1" si="86"/>
        <v>0.626771000146835-1.17260606560023i</v>
      </c>
      <c r="BK120" s="223" t="str">
        <f t="shared" ca="1" si="87"/>
        <v>6.49917043868423E-14-1.32960402816309i</v>
      </c>
      <c r="BL120" s="223" t="str">
        <f t="shared" ca="1" si="88"/>
        <v>-0.626771000146837-1.17260606560023i</v>
      </c>
      <c r="BM120" s="223" t="str">
        <f t="shared" ca="1" si="89"/>
        <v>-1.1055253458127-0.738688419750327i</v>
      </c>
      <c r="BN120" s="223" t="str">
        <f t="shared" ca="1" si="90"/>
        <v>-1.32320162134974-0.130323984611165i</v>
      </c>
      <c r="BO120" s="223" t="str">
        <f t="shared" ca="1" si="91"/>
        <v>-1.22839394796443+0.508817433183938i</v>
      </c>
      <c r="BP120" s="223" t="str">
        <f t="shared" ca="1" si="92"/>
        <v>-0.843491866063572+1.02779781260329i</v>
      </c>
      <c r="BQ120" s="223" t="str">
        <f t="shared" ca="1" si="93"/>
        <v>-0.259392878008253+1.30405605958721i</v>
      </c>
      <c r="BR120" s="223" t="str">
        <f t="shared" ca="1" si="94"/>
        <v>0.385963676191575+1.27235172510128i</v>
      </c>
      <c r="BS120" s="223" t="str">
        <f t="shared" ca="1" si="95"/>
        <v>0.940172024607081+0.940172024607063i</v>
      </c>
      <c r="BT120" s="223" t="str">
        <f t="shared" ca="1" si="96"/>
        <v>1.27235172510129+0.385963676191552i</v>
      </c>
      <c r="BU120" s="223" t="str">
        <f t="shared" ca="1" si="97"/>
        <v>1.3040560595872-0.259392878008277i</v>
      </c>
      <c r="BV120" s="223" t="str">
        <f t="shared" ca="1" si="98"/>
        <v>1.02779781260328-0.843491866063589i</v>
      </c>
      <c r="BW120" s="223" t="str">
        <f t="shared" ca="1" si="99"/>
        <v>0.508817433183917-1.22839394796444i</v>
      </c>
      <c r="BX120" s="223" t="str">
        <f t="shared" ca="1" si="100"/>
        <v>-0.130323984611188-1.32320162134974i</v>
      </c>
      <c r="BY120" s="223" t="str">
        <f t="shared" ca="1" si="101"/>
        <v>-0.738688419750345-1.10552534581269i</v>
      </c>
      <c r="BZ120" s="223" t="str">
        <f t="shared" ca="1" si="102"/>
        <v>-1.17260606560024-0.626771000146816i</v>
      </c>
      <c r="CA120" s="223" t="str">
        <f t="shared" ca="1" si="103"/>
        <v>-1.32960402816309-4.41422840849336E-14i</v>
      </c>
      <c r="CB120" s="223" t="str">
        <f t="shared" ca="1" si="104"/>
        <v>-1.17260606560028+0.626771000146739i</v>
      </c>
      <c r="CC120" s="223" t="str">
        <f t="shared" ca="1" si="105"/>
        <v>-0.738688419750416+1.10552534581264i</v>
      </c>
      <c r="CD120" s="223" t="str">
        <f t="shared" ca="1" si="106"/>
        <v>-0.130323984611271+1.32320162134973i</v>
      </c>
      <c r="CE120" s="223" t="str">
        <f t="shared" ca="1" si="107"/>
        <v>0.508817433183962+1.22839394796442i</v>
      </c>
      <c r="CF120" s="223" t="str">
        <f t="shared" ca="1" si="108"/>
        <v>1.02779781260331+0.843491866063552i</v>
      </c>
      <c r="CG120" s="223" t="str">
        <f t="shared" ca="1" si="109"/>
        <v>1.30405605958721+0.259392878008229i</v>
      </c>
      <c r="CH120" s="223" t="str">
        <f t="shared" ca="1" si="110"/>
        <v>1.27235172510127-0.385963676191598i</v>
      </c>
      <c r="CI120" s="223" t="str">
        <f t="shared" ca="1" si="111"/>
        <v>0.940172024607046-0.940172024607098i</v>
      </c>
      <c r="CJ120" s="223" t="str">
        <f t="shared" ca="1" si="112"/>
        <v>0.385963676191528-1.2723517251013i</v>
      </c>
      <c r="CK120" s="223" t="str">
        <f t="shared" ca="1" si="113"/>
        <v>-0.259392878008301-1.3040560595872i</v>
      </c>
      <c r="CL120" s="223" t="str">
        <f t="shared" ca="1" si="114"/>
        <v>-0.843491866063609-1.02779781260326i</v>
      </c>
      <c r="CM120" s="223" t="str">
        <f t="shared" ca="1" si="115"/>
        <v>-1.22839394796444-0.508817433183893i</v>
      </c>
      <c r="CN120" s="223" t="str">
        <f t="shared" ca="1" si="116"/>
        <v>-1.32320162134974+0.130323984611213i</v>
      </c>
      <c r="CO120" s="223" t="str">
        <f t="shared" ca="1" si="117"/>
        <v>-1.10552534581267+0.738688419750367i</v>
      </c>
      <c r="CP120" s="223" t="str">
        <f t="shared" ca="1" si="118"/>
        <v>-0.626771000146794+1.17260606560026i</v>
      </c>
      <c r="CQ120" s="223" t="str">
        <f t="shared" ca="1" si="119"/>
        <v>-1.85691613647818E-14+1.32960402816309i</v>
      </c>
      <c r="CR120" s="223" t="str">
        <f t="shared" ca="1" si="120"/>
        <v>0.626771000146762+1.17260606560027i</v>
      </c>
      <c r="CS120" s="223" t="str">
        <f t="shared" ca="1" si="121"/>
        <v>1.10552534581265+0.738688419750397i</v>
      </c>
      <c r="CT120" s="223" t="str">
        <f t="shared" ca="1" si="122"/>
        <v>1.32320162134974+0.13032398461125i</v>
      </c>
      <c r="CU120" s="223" t="str">
        <f t="shared" ca="1" si="123"/>
        <v>1.22839394796446-0.508817433183859i</v>
      </c>
      <c r="CV120" s="223" t="str">
        <f t="shared" ca="1" si="124"/>
        <v>0.843491866063638-1.02779781260324i</v>
      </c>
      <c r="CW120" s="223" t="str">
        <f t="shared" ca="1" si="125"/>
        <v>0.259392878008338-1.30405605958719i</v>
      </c>
      <c r="CX120" s="223" t="str">
        <f t="shared" ca="1" si="126"/>
        <v>-0.385963676191618-1.27235172510127i</v>
      </c>
      <c r="CY120" s="223" t="str">
        <f t="shared" ca="1" si="127"/>
        <v>-0.940172024607113-0.940172024607032i</v>
      </c>
      <c r="CZ120" s="223" t="str">
        <f t="shared" ca="1" si="128"/>
        <v>-1.2723517251013-0.385963676191508i</v>
      </c>
      <c r="DA120" s="223" t="str">
        <f t="shared" ca="1" si="129"/>
        <v>-1.30405605958719+0.259392878008323i</v>
      </c>
      <c r="DB120" s="223" t="str">
        <f t="shared" ca="1" si="130"/>
        <v>-1.02779781260325+0.843491866063625i</v>
      </c>
      <c r="DC120" s="223" t="str">
        <f t="shared" ca="1" si="131"/>
        <v>-0.508817433183874+1.22839394796445i</v>
      </c>
      <c r="DD120" s="223" t="str">
        <f t="shared" ca="1" si="132"/>
        <v>0.130323984611234+1.32320162134974i</v>
      </c>
      <c r="DE120" s="223" t="str">
        <f t="shared" ca="1" si="133"/>
        <v>0.738688419750384+1.10552534581266i</v>
      </c>
      <c r="DF120" s="223" t="str">
        <f t="shared" ca="1" si="134"/>
        <v>1.17260606560026+0.626771000146776i</v>
      </c>
      <c r="DG120" s="223" t="str">
        <f t="shared" ca="1" si="135"/>
        <v>1.32960402816309-2.28025893712683E-15i</v>
      </c>
      <c r="DH120" s="223" t="str">
        <f t="shared" ca="1" si="136"/>
        <v>1.17260606560026-0.62677100014678i</v>
      </c>
      <c r="DI120" s="223" t="str">
        <f t="shared" ca="1" si="137"/>
        <v>0.738688419750381-1.10552534581266i</v>
      </c>
      <c r="DJ120" s="223" t="str">
        <f t="shared" ca="1" si="138"/>
        <v>0.130323984611229-1.32320162134974i</v>
      </c>
      <c r="DK120" s="223" t="str">
        <f t="shared" ca="1" si="139"/>
        <v>-0.508817433183878-1.22839394796445i</v>
      </c>
      <c r="DL120" s="223" t="str">
        <f t="shared" ca="1" si="140"/>
        <v>-1.02779781260325-0.843491866063621i</v>
      </c>
      <c r="DM120" s="223" t="str">
        <f t="shared" ca="1" si="141"/>
        <v>-1.3040560595872-0.259392878008317i</v>
      </c>
      <c r="DN120" s="223" t="str">
        <f t="shared" ca="1" si="142"/>
        <v>-1.2723517251013+0.385963676191512i</v>
      </c>
      <c r="DO120" s="223" t="str">
        <f t="shared" ca="1" si="143"/>
        <v>-0.94017202460711+0.940172024607034i</v>
      </c>
      <c r="DP120" s="223" t="str">
        <f t="shared" ca="1" si="144"/>
        <v>-0.385963676191614+1.27235172510127i</v>
      </c>
      <c r="DQ120" s="223" t="str">
        <f t="shared" ca="1" si="145"/>
        <v>0.259392878008214+1.30405605958722i</v>
      </c>
      <c r="DR120" s="223" t="str">
        <f t="shared" ca="1" si="146"/>
        <v>0.843491866063539+1.02779781260332i</v>
      </c>
      <c r="DS120" s="223" t="str">
        <f t="shared" ca="1" si="147"/>
        <v>1.22839394796446+0.508817433183854i</v>
      </c>
      <c r="DT120" s="223" t="str">
        <f t="shared" ca="1" si="148"/>
        <v>1.32320162134974-0.130323984611255i</v>
      </c>
      <c r="DU120" s="223" t="str">
        <f t="shared" ca="1" si="149"/>
        <v>1.10552534581265-0.738688419750401i</v>
      </c>
      <c r="DV120" s="223" t="str">
        <f t="shared" ca="1" si="150"/>
        <v>0.626771000146758-1.17260606560028i</v>
      </c>
      <c r="DW120" s="223" t="str">
        <f t="shared" ca="1" si="151"/>
        <v>-2.31296792390355E-14-1.32960402816309i</v>
      </c>
      <c r="DX120" s="223" t="str">
        <f t="shared" ca="1" si="152"/>
        <v>-0.626771000146798-1.17260606560025i</v>
      </c>
      <c r="DY120" s="223" t="str">
        <f t="shared" ca="1" si="153"/>
        <v>-1.10552534581267-0.738688419750364i</v>
      </c>
      <c r="DZ120" s="223" t="str">
        <f t="shared" ca="1" si="154"/>
        <v>-1.32320162134974-0.130323984611209i</v>
      </c>
      <c r="EA120" s="223" t="str">
        <f t="shared" ca="1" si="155"/>
        <v>-1.22839394796444+0.508817433183898i</v>
      </c>
      <c r="EB120" s="223" t="str">
        <f t="shared" ca="1" si="156"/>
        <v>-0.843491866063605+1.02779781260327i</v>
      </c>
      <c r="EC120" s="223" t="str">
        <f t="shared" ca="1" si="157"/>
        <v>-0.259392878008297+1.3040560595872i</v>
      </c>
      <c r="ED120" s="223" t="str">
        <f t="shared" ca="1" si="158"/>
        <v>0.385963676191532+1.27235172510129i</v>
      </c>
      <c r="EE120" s="223" t="str">
        <f t="shared" ca="1" si="159"/>
        <v>0.940172024607049+0.940172024607095i</v>
      </c>
      <c r="EF120" s="223" t="str">
        <f t="shared" ca="1" si="160"/>
        <v>1.27235172510128+0.385963676191594i</v>
      </c>
      <c r="EG120" s="223" t="str">
        <f t="shared" ca="1" si="161"/>
        <v>1.30405605958721-0.259392878008233i</v>
      </c>
      <c r="EH120" s="223" t="str">
        <f t="shared" ca="1" si="162"/>
        <v>1.02779781260331-0.843491866063555i</v>
      </c>
      <c r="EI120" s="223" t="str">
        <f t="shared" ca="1" si="163"/>
        <v>0.508817433183958-1.22839394796442i</v>
      </c>
      <c r="EJ120" s="223" t="str">
        <f t="shared" ca="1" si="164"/>
        <v>-0.130323984611144-1.32320162134975i</v>
      </c>
      <c r="EK120" s="223" t="str">
        <f t="shared" ca="1" si="165"/>
        <v>-0.738688419750419-1.10552534581264i</v>
      </c>
      <c r="EL120" s="223" t="str">
        <f t="shared" ca="1" si="166"/>
        <v>-1.17260606560028-0.626771000146739i</v>
      </c>
      <c r="EM120" s="223" t="str">
        <f t="shared" ca="1" si="167"/>
        <v>-1.32960402816309+4.39790995409441E-14i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6.33028420320268-1.34809414739211i</v>
      </c>
      <c r="G121" s="229" t="str">
        <f t="shared" si="173"/>
        <v>-0.246594790431141+0.0339781063358345i</v>
      </c>
      <c r="H121" s="229" t="str">
        <f t="shared" si="38"/>
        <v>0.970238303306245-0.0545870313945773i</v>
      </c>
      <c r="I121" s="229" t="str">
        <f t="shared" si="174"/>
        <v>-0.372806743446834-0.0594517619476574i</v>
      </c>
      <c r="J121" s="255" t="str">
        <f ca="1">IMPRODUCT(1/N_FFT2,AJ100)</f>
        <v>-0.0316207853399043-0.000142192937463639i</v>
      </c>
      <c r="K121" s="254" t="str">
        <f t="shared" ca="1" si="175"/>
        <v>0.0117799883871324+0.00193292188858292i</v>
      </c>
      <c r="N121" s="246">
        <f t="shared" ca="1" si="176"/>
        <v>1.3374469487403549</v>
      </c>
      <c r="O121" s="223">
        <f t="shared" ca="1" si="39"/>
        <v>-1.329553051259645</v>
      </c>
      <c r="P121" s="223" t="str">
        <f t="shared" ca="1" si="40"/>
        <v>-1.15682681388991+0.655334295439472i</v>
      </c>
      <c r="Q121" s="223" t="str">
        <f t="shared" ca="1" si="41"/>
        <v>-0.683526872203055+1.14039569057856i</v>
      </c>
      <c r="R121" s="223" t="str">
        <f t="shared" ca="1" si="42"/>
        <v>-0.0326288652642935+1.3291526147382i</v>
      </c>
      <c r="S121" s="223" t="str">
        <f t="shared" ca="1" si="43"/>
        <v>0.626746969800843+1.17256110798512i</v>
      </c>
      <c r="T121" s="223" t="str">
        <f t="shared" ca="1" si="44"/>
        <v>1.12327763554534+0.711307717937535i</v>
      </c>
      <c r="U121" s="223" t="str">
        <f t="shared" ca="1" si="45"/>
        <v>1.32795154638186+0.0652380761202366i</v>
      </c>
      <c r="V121" s="223" t="str">
        <f t="shared" ca="1" si="46"/>
        <v>1.18758909511376-0.59778211522319i</v>
      </c>
      <c r="W121" s="223" t="str">
        <f t="shared" ca="1" si="47"/>
        <v>0.738660098500248-1.10548296006652i</v>
      </c>
      <c r="X121" s="223" t="str">
        <f t="shared" ca="1" si="48"/>
        <v>0.0978079899985208-1.32595056966928i</v>
      </c>
      <c r="Y121" s="223" t="str">
        <f t="shared" ca="1" si="49"/>
        <v>-0.568457179051829-1.20190172297833i</v>
      </c>
      <c r="Z121" s="223" t="str">
        <f t="shared" ca="1" si="50"/>
        <v>-1.08702238298924-0.765567537839894i</v>
      </c>
      <c r="AA121" s="223" t="str">
        <f t="shared" ca="1" si="51"/>
        <v>-1.32315088991402-0.130318988000906i</v>
      </c>
      <c r="AB121" s="223" t="str">
        <f t="shared" ca="1" si="52"/>
        <v>-1.21549037018696+0.538789825531801i</v>
      </c>
      <c r="AC121" s="223" t="str">
        <f t="shared" ca="1" si="53"/>
        <v>-0.792013827921159+1.06790702427482i</v>
      </c>
      <c r="AD121" s="223" t="str">
        <f t="shared" ca="1" si="54"/>
        <v>-0.162751486717874+1.31955419353847i</v>
      </c>
      <c r="AE121" s="223" t="str">
        <f t="shared" ca="1" si="55"/>
        <v>0.508797925167522+1.22834685144671i</v>
      </c>
      <c r="AF121" s="223" t="str">
        <f t="shared" ca="1" si="56"/>
        <v>1.04814839830059+0.8179830384878i</v>
      </c>
      <c r="AG121" s="223" t="str">
        <f t="shared" ca="1" si="57"/>
        <v>1.31516264705804+0.195085950024899i</v>
      </c>
      <c r="AH121" s="223" t="str">
        <f t="shared" ca="1" si="58"/>
        <v>1.240463422494-0.478499543958289i</v>
      </c>
      <c r="AI121" s="223" t="str">
        <f t="shared" ca="1" si="59"/>
        <v>0.843459526658411-1.02775840692402i</v>
      </c>
      <c r="AJ121" s="223" t="str">
        <f t="shared" ca="1" si="60"/>
        <v>0.22730290085035-1.30997889577613i</v>
      </c>
      <c r="AK121" s="223" t="str">
        <f t="shared" ca="1" si="61"/>
        <v>-0.44791293251609-1.25183278475948i</v>
      </c>
      <c r="AL121" s="223" t="str">
        <f t="shared" ca="1" si="62"/>
        <v>-1.00674933231346-0.868427946349167i</v>
      </c>
      <c r="AM121" s="223" t="str">
        <f t="shared" ca="1" si="63"/>
        <v>-1.30400606219066-0.259382932907784i</v>
      </c>
      <c r="AN121" s="223" t="str">
        <f t="shared" ca="1" si="64"/>
        <v>-1.26244808976448+0.417056515071799i</v>
      </c>
      <c r="AO121" s="223" t="str">
        <f t="shared" ca="1" si="65"/>
        <v>-0.892873257517555+0.985133829549987i</v>
      </c>
      <c r="AP121" s="223" t="str">
        <f t="shared" ca="1" si="66"/>
        <v>-0.291306722385388+1.29724774411325i</v>
      </c>
      <c r="AQ121" s="223" t="str">
        <f t="shared" ca="1" si="67"/>
        <v>0.385948878377577+1.27230294324619i</v>
      </c>
      <c r="AR121" s="223" t="str">
        <f t="shared" ca="1" si="68"/>
        <v>0.385948878377577+1.27230294324619i</v>
      </c>
      <c r="AS121" s="223" t="str">
        <f t="shared" ca="1" si="69"/>
        <v>1.28970801250204+0.323055039585956i</v>
      </c>
      <c r="AT121" s="223" t="str">
        <f t="shared" ca="1" si="70"/>
        <v>1.28139140900936-0.354608760510574i</v>
      </c>
      <c r="AU121" s="223" t="str">
        <f t="shared" ca="1" si="71"/>
        <v>0.940135978492973-0.940135978492948i</v>
      </c>
      <c r="AV121" s="223" t="str">
        <f t="shared" ca="1" si="72"/>
        <v>0.35460876051061-1.28139140900935i</v>
      </c>
      <c r="AW121" s="223" t="str">
        <f t="shared" ca="1" si="73"/>
        <v>-0.323055039586046-1.28970801250201i</v>
      </c>
      <c r="AX121" s="223" t="str">
        <f t="shared" ca="1" si="74"/>
        <v>-0.916780735222367-0.962924919004056i</v>
      </c>
      <c r="AY121" s="223" t="str">
        <f t="shared" ca="1" si="75"/>
        <v>-1.27230294324618-0.385948878377614i</v>
      </c>
      <c r="AZ121" s="223" t="str">
        <f t="shared" ca="1" si="76"/>
        <v>-1.29724774411326+0.291306722385349i</v>
      </c>
      <c r="BA121" s="223" t="str">
        <f t="shared" ca="1" si="77"/>
        <v>-0.985133829549923+0.892873257517625i</v>
      </c>
      <c r="BB121" s="223" t="str">
        <f t="shared" ca="1" si="78"/>
        <v>-0.417056515071837+1.26244808976447i</v>
      </c>
      <c r="BC121" s="223" t="str">
        <f t="shared" ca="1" si="79"/>
        <v>0.259382932907747+1.30400606219067i</v>
      </c>
      <c r="BD121" s="223" t="str">
        <f t="shared" ca="1" si="80"/>
        <v>0.868427946349135+1.00674933231349i</v>
      </c>
      <c r="BE121" s="223" t="str">
        <f t="shared" ca="1" si="81"/>
        <v>1.25183278475951+0.447912932516002i</v>
      </c>
      <c r="BF121" s="223" t="str">
        <f t="shared" ca="1" si="82"/>
        <v>1.30997889577614-0.227302900850314i</v>
      </c>
      <c r="BG121" s="223" t="str">
        <f t="shared" ca="1" si="83"/>
        <v>1.02775840692405-0.84345952665838i</v>
      </c>
      <c r="BH121" s="223" t="str">
        <f t="shared" ca="1" si="84"/>
        <v>0.478499543958289-1.24046342249401i</v>
      </c>
      <c r="BI121" s="223" t="str">
        <f t="shared" ca="1" si="85"/>
        <v>-0.195085950024942-1.31516264705803i</v>
      </c>
      <c r="BJ121" s="223" t="str">
        <f t="shared" ca="1" si="86"/>
        <v>-0.817983038487748-1.04814839830063i</v>
      </c>
      <c r="BK121" s="223" t="str">
        <f t="shared" ca="1" si="87"/>
        <v>-1.22834685144671-0.508797925167545i</v>
      </c>
      <c r="BL121" s="223" t="str">
        <f t="shared" ca="1" si="88"/>
        <v>-1.31955419353847+0.162751486717872i</v>
      </c>
      <c r="BM121" s="223" t="str">
        <f t="shared" ca="1" si="89"/>
        <v>-1.0679070242748+0.792013827921192i</v>
      </c>
      <c r="BN121" s="223" t="str">
        <f t="shared" ca="1" si="90"/>
        <v>-0.53878982553186+1.21549037018694i</v>
      </c>
      <c r="BO121" s="223" t="str">
        <f t="shared" ca="1" si="91"/>
        <v>0.13031898800088+1.32315088991402i</v>
      </c>
      <c r="BP121" s="223" t="str">
        <f t="shared" ca="1" si="92"/>
        <v>0.765567537839895+1.08702238298923i</v>
      </c>
      <c r="BQ121" s="223" t="str">
        <f t="shared" ca="1" si="93"/>
        <v>1.20190172297834+0.568457179051802i</v>
      </c>
      <c r="BR121" s="223" t="str">
        <f t="shared" ca="1" si="94"/>
        <v>1.32595056966928-0.0978079899984555i</v>
      </c>
      <c r="BS121" s="223" t="str">
        <f t="shared" ca="1" si="95"/>
        <v>1.10548296006654-0.738660098500217i</v>
      </c>
      <c r="BT121" s="223" t="str">
        <f t="shared" ca="1" si="96"/>
        <v>0.597782115223191-1.18758909511376i</v>
      </c>
      <c r="BU121" s="223" t="str">
        <f t="shared" ca="1" si="97"/>
        <v>-0.0652380761202644-1.32795154638185i</v>
      </c>
      <c r="BV121" s="223" t="str">
        <f t="shared" ca="1" si="98"/>
        <v>-0.711307717937593-1.1232776355453i</v>
      </c>
      <c r="BW121" s="223" t="str">
        <f t="shared" ca="1" si="99"/>
        <v>-1.1725611079851-0.626746969800877i</v>
      </c>
      <c r="BX121" s="223" t="str">
        <f t="shared" ca="1" si="100"/>
        <v>-1.3291526147382+0.0326288652642953i</v>
      </c>
      <c r="BY121" s="223" t="str">
        <f t="shared" ca="1" si="101"/>
        <v>-1.14039569057854+0.683526872203082i</v>
      </c>
      <c r="BZ121" s="223" t="str">
        <f t="shared" ca="1" si="102"/>
        <v>-0.655334295439419+1.15682681388994i</v>
      </c>
      <c r="CA121" s="223" t="str">
        <f t="shared" ca="1" si="103"/>
        <v>-3.71367546990514E-14+1.32955305125964i</v>
      </c>
      <c r="CB121" s="223" t="str">
        <f t="shared" ca="1" si="104"/>
        <v>0.65533429543947+1.15682681388991i</v>
      </c>
      <c r="CC121" s="223" t="str">
        <f t="shared" ca="1" si="105"/>
        <v>1.14039569057857+0.683526872203027i</v>
      </c>
      <c r="CD121" s="223" t="str">
        <f t="shared" ca="1" si="106"/>
        <v>1.3291526147382+0.032628865264242i</v>
      </c>
      <c r="CE121" s="223" t="str">
        <f t="shared" ca="1" si="107"/>
        <v>1.17256110798514-0.626746969800808i</v>
      </c>
      <c r="CF121" s="223" t="str">
        <f t="shared" ca="1" si="108"/>
        <v>0.711307717937544-1.12327763554533i</v>
      </c>
      <c r="CG121" s="223" t="str">
        <f t="shared" ca="1" si="109"/>
        <v>0.0652380761202066-1.32795154638186i</v>
      </c>
      <c r="CH121" s="223" t="str">
        <f t="shared" ca="1" si="110"/>
        <v>-0.597782115223243-1.18758909511373i</v>
      </c>
      <c r="CI121" s="223" t="str">
        <f t="shared" ca="1" si="111"/>
        <v>-1.1054829600665-0.738660098500282i</v>
      </c>
      <c r="CJ121" s="223" t="str">
        <f t="shared" ca="1" si="112"/>
        <v>-1.32595056966928-0.0978079899985342i</v>
      </c>
      <c r="CK121" s="223" t="str">
        <f t="shared" ca="1" si="113"/>
        <v>-1.20190172297831+0.568457179051854i</v>
      </c>
      <c r="CL121" s="223" t="str">
        <f t="shared" ca="1" si="114"/>
        <v>-0.765567537839848+1.08702238298927i</v>
      </c>
      <c r="CM121" s="223" t="str">
        <f t="shared" ca="1" si="115"/>
        <v>-0.130318988000954+1.32315088991401i</v>
      </c>
      <c r="CN121" s="223" t="str">
        <f t="shared" ca="1" si="116"/>
        <v>0.538789825531786+1.21549037018697i</v>
      </c>
      <c r="CO121" s="223" t="str">
        <f t="shared" ca="1" si="117"/>
        <v>1.06790702427483+0.792013827921149i</v>
      </c>
      <c r="CP121" s="223" t="str">
        <f t="shared" ca="1" si="118"/>
        <v>1.31955419353847+0.16275148671782i</v>
      </c>
      <c r="CQ121" s="223" t="str">
        <f t="shared" ca="1" si="119"/>
        <v>1.22834685144673-0.508797925167477i</v>
      </c>
      <c r="CR121" s="223" t="str">
        <f t="shared" ca="1" si="120"/>
        <v>0.817983038487807-1.04814839830059i</v>
      </c>
      <c r="CS121" s="223" t="str">
        <f t="shared" ca="1" si="121"/>
        <v>0.195085950024889-1.31516264705804i</v>
      </c>
      <c r="CT121" s="223" t="str">
        <f t="shared" ca="1" si="122"/>
        <v>-0.478499543958339-1.24046342249399i</v>
      </c>
      <c r="CU121" s="223" t="str">
        <f t="shared" ca="1" si="123"/>
        <v>-1.027758406924-0.843459526658441i</v>
      </c>
      <c r="CV121" s="223" t="str">
        <f t="shared" ca="1" si="124"/>
        <v>-1.30997889577612-0.227302900850387i</v>
      </c>
      <c r="CW121" s="223" t="str">
        <f t="shared" ca="1" si="125"/>
        <v>-1.25183278475949+0.447912932516056i</v>
      </c>
      <c r="CX121" s="223" t="str">
        <f t="shared" ca="1" si="126"/>
        <v>-0.868427946349091+1.00674933231353i</v>
      </c>
      <c r="CY121" s="223" t="str">
        <f t="shared" ca="1" si="127"/>
        <v>-0.259382932907824+1.30400606219065i</v>
      </c>
      <c r="CZ121" s="223" t="str">
        <f t="shared" ca="1" si="128"/>
        <v>0.417056515071761+1.2624480897645i</v>
      </c>
      <c r="DA121" s="223" t="str">
        <f t="shared" ca="1" si="129"/>
        <v>0.985133829549963+0.892873257517582i</v>
      </c>
      <c r="DB121" s="223" t="str">
        <f t="shared" ca="1" si="130"/>
        <v>1.29724774411327+0.291306722385292i</v>
      </c>
      <c r="DC121" s="223" t="str">
        <f t="shared" ca="1" si="131"/>
        <v>1.2723029432462-0.385948878377543i</v>
      </c>
      <c r="DD121" s="223" t="str">
        <f t="shared" ca="1" si="132"/>
        <v>0.916780735222424-0.962924919004002i</v>
      </c>
      <c r="DE121" s="223" t="str">
        <f t="shared" ca="1" si="133"/>
        <v>0.323055039585994-1.28970801250202i</v>
      </c>
      <c r="DF121" s="223" t="str">
        <f t="shared" ca="1" si="134"/>
        <v>-0.354608760510666-1.28139140900933i</v>
      </c>
      <c r="DG121" s="223" t="str">
        <f t="shared" ca="1" si="135"/>
        <v>-0.940135978492921-0.940135978493i</v>
      </c>
      <c r="DH121" s="223" t="str">
        <f t="shared" ca="1" si="136"/>
        <v>-1.28139140900934-0.354608760510646i</v>
      </c>
      <c r="DI121" s="223" t="str">
        <f t="shared" ca="1" si="137"/>
        <v>-1.28970801250202+0.323055039586005i</v>
      </c>
      <c r="DJ121" s="223" t="str">
        <f t="shared" ca="1" si="138"/>
        <v>-0.962924919003994+0.916780735222432i</v>
      </c>
      <c r="DK121" s="223" t="str">
        <f t="shared" ca="1" si="139"/>
        <v>-0.38594887837765+1.27230294324617i</v>
      </c>
      <c r="DL121" s="223" t="str">
        <f t="shared" ca="1" si="140"/>
        <v>0.291306722385314+1.29724774411327i</v>
      </c>
      <c r="DM121" s="223" t="str">
        <f t="shared" ca="1" si="141"/>
        <v>0.892873257517598+0.985133829549948i</v>
      </c>
      <c r="DN121" s="223" t="str">
        <f t="shared" ca="1" si="142"/>
        <v>1.2624480897645+0.417056515071751i</v>
      </c>
      <c r="DO121" s="223" t="str">
        <f t="shared" ca="1" si="143"/>
        <v>1.30400606219067-0.259382932907706i</v>
      </c>
      <c r="DP121" s="223" t="str">
        <f t="shared" ca="1" si="144"/>
        <v>1.00674933231351-0.868427946349107i</v>
      </c>
      <c r="DQ121" s="223" t="str">
        <f t="shared" ca="1" si="145"/>
        <v>0.447912932516038-1.2518327847595i</v>
      </c>
      <c r="DR121" s="223" t="str">
        <f t="shared" ca="1" si="146"/>
        <v>-0.227302900850407-1.30997889577612i</v>
      </c>
      <c r="DS121" s="223" t="str">
        <f t="shared" ca="1" si="147"/>
        <v>-0.843459526658348-1.02775840692407i</v>
      </c>
      <c r="DT121" s="223" t="str">
        <f t="shared" ca="1" si="148"/>
        <v>-1.24046342249399-0.478499543958328i</v>
      </c>
      <c r="DU121" s="223" t="str">
        <f t="shared" ca="1" si="149"/>
        <v>-1.31516264705804+0.195085950024901i</v>
      </c>
      <c r="DV121" s="223" t="str">
        <f t="shared" ca="1" si="150"/>
        <v>-1.04814839830058+0.817983038487823i</v>
      </c>
      <c r="DW121" s="223" t="str">
        <f t="shared" ca="1" si="151"/>
        <v>-0.508797925167457+1.22834685144674i</v>
      </c>
      <c r="DX121" s="223" t="str">
        <f t="shared" ca="1" si="152"/>
        <v>0.16275148671784+1.31955419353847i</v>
      </c>
      <c r="DY121" s="223" t="str">
        <f t="shared" ca="1" si="153"/>
        <v>0.792013827921159+1.06790702427482i</v>
      </c>
      <c r="DZ121" s="223" t="str">
        <f t="shared" ca="1" si="154"/>
        <v>1.21549037018697+0.538789825531776i</v>
      </c>
      <c r="EA121" s="223" t="str">
        <f t="shared" ca="1" si="155"/>
        <v>1.32315088991402-0.130318988000843i</v>
      </c>
      <c r="EB121" s="223" t="str">
        <f t="shared" ca="1" si="156"/>
        <v>1.08702238298926-0.765567537839864i</v>
      </c>
      <c r="EC121" s="223" t="str">
        <f t="shared" ca="1" si="157"/>
        <v>0.568457179051835-1.20190172297832i</v>
      </c>
      <c r="ED121" s="223" t="str">
        <f t="shared" ca="1" si="158"/>
        <v>-0.0978079899985457-1.32595056966928i</v>
      </c>
      <c r="EE121" s="223" t="str">
        <f t="shared" ca="1" si="159"/>
        <v>-0.738660098500183-1.10548296006656i</v>
      </c>
      <c r="EF121" s="223" t="str">
        <f t="shared" ca="1" si="160"/>
        <v>-1.18758909511374-0.597782115223225i</v>
      </c>
      <c r="EG121" s="223" t="str">
        <f t="shared" ca="1" si="161"/>
        <v>-1.32795154638186+0.0652380761202273i</v>
      </c>
      <c r="EH121" s="223" t="str">
        <f t="shared" ca="1" si="162"/>
        <v>-1.12327763554532+0.711307717937562i</v>
      </c>
      <c r="EI121" s="223" t="str">
        <f t="shared" ca="1" si="163"/>
        <v>-0.62674696980079+1.17256110798515i</v>
      </c>
      <c r="EJ121" s="223" t="str">
        <f t="shared" ca="1" si="164"/>
        <v>0.0326288652642535+1.3291526147382i</v>
      </c>
      <c r="EK121" s="223" t="str">
        <f t="shared" ca="1" si="165"/>
        <v>0.683526872203046+1.14039569057856i</v>
      </c>
      <c r="EL121" s="223" t="str">
        <f t="shared" ca="1" si="166"/>
        <v>1.15682681388992+0.655334295439451i</v>
      </c>
      <c r="EM121" s="223" t="str">
        <f t="shared" ca="1" si="167"/>
        <v>1.32955305125964-5.79850873351275E-14i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6.31661123700194-1.37645452676282i</v>
      </c>
      <c r="G122" s="229" t="str">
        <f t="shared" si="173"/>
        <v>-0.246369308931996+0.0349915010824167i</v>
      </c>
      <c r="H122" s="229" t="str">
        <f t="shared" si="38"/>
        <v>0.970089015657843-0.0521379123706372i</v>
      </c>
      <c r="I122" s="229" t="str">
        <f t="shared" si="174"/>
        <v>-0.372835210446563-0.0624800673849681i</v>
      </c>
      <c r="J122" s="255" t="str">
        <f ca="1">IMPRODUCT(1/N_FFT2,AK100)</f>
        <v>0.00491104940709625+2.52580985911095E-06i</v>
      </c>
      <c r="K122" s="254" t="str">
        <f t="shared" ca="1" si="175"/>
        <v>-0.001830854326438-0.000307784408736651i</v>
      </c>
      <c r="N122" s="246">
        <f t="shared" ca="1" si="176"/>
        <v>1.3375016890355866</v>
      </c>
      <c r="O122" s="223">
        <f t="shared" ca="1" si="39"/>
        <v>-1.3294983109644132</v>
      </c>
      <c r="P122" s="223" t="str">
        <f t="shared" ca="1" si="40"/>
        <v>-1.14034873826122+0.683498730067058i</v>
      </c>
      <c r="Q122" s="223" t="str">
        <f t="shared" ca="1" si="41"/>
        <v>-0.626721165404302+1.17251283135474i</v>
      </c>
      <c r="R122" s="223" t="str">
        <f t="shared" ca="1" si="42"/>
        <v>0.065235390141258+1.32789687202371i</v>
      </c>
      <c r="S122" s="223" t="str">
        <f t="shared" ca="1" si="43"/>
        <v>0.738629686421664+1.10543744517447i</v>
      </c>
      <c r="T122" s="223" t="str">
        <f t="shared" ca="1" si="44"/>
        <v>1.20185223833753+0.56843377455979i</v>
      </c>
      <c r="U122" s="223" t="str">
        <f t="shared" ca="1" si="45"/>
        <v>1.32309641320827-0.130313622513707i</v>
      </c>
      <c r="V122" s="223" t="str">
        <f t="shared" ca="1" si="46"/>
        <v>1.06786305645741-0.791981219165365i</v>
      </c>
      <c r="W122" s="223" t="str">
        <f t="shared" ca="1" si="47"/>
        <v>0.508776976963445-1.22829627800835i</v>
      </c>
      <c r="X122" s="223" t="str">
        <f t="shared" ca="1" si="48"/>
        <v>-0.195077917955408-1.31510849924385i</v>
      </c>
      <c r="Y122" s="223" t="str">
        <f t="shared" ca="1" si="49"/>
        <v>-0.843424799782737-1.02771609210359i</v>
      </c>
      <c r="Z122" s="223" t="str">
        <f t="shared" ca="1" si="50"/>
        <v>-1.25178124435939-0.447894491066008i</v>
      </c>
      <c r="AA122" s="223" t="str">
        <f t="shared" ca="1" si="51"/>
        <v>-1.30395237371485+0.259372253605948i</v>
      </c>
      <c r="AB122" s="223" t="str">
        <f t="shared" ca="1" si="52"/>
        <v>-0.985093269666594+0.892836496182144i</v>
      </c>
      <c r="AC122" s="223" t="str">
        <f t="shared" ca="1" si="53"/>
        <v>-0.385932988108658+1.27225056004969i</v>
      </c>
      <c r="AD122" s="223" t="str">
        <f t="shared" ca="1" si="54"/>
        <v>0.323041738779211+1.28965491270484i</v>
      </c>
      <c r="AE122" s="223" t="str">
        <f t="shared" ca="1" si="55"/>
        <v>0.940097271258997+0.940097271258998i</v>
      </c>
      <c r="AF122" s="223" t="str">
        <f t="shared" ca="1" si="56"/>
        <v>1.28965491270484+0.323041738779216i</v>
      </c>
      <c r="AG122" s="223" t="str">
        <f t="shared" ca="1" si="57"/>
        <v>1.27225056004969-0.385932988108653i</v>
      </c>
      <c r="AH122" s="223" t="str">
        <f t="shared" ca="1" si="58"/>
        <v>0.892836496182105-0.985093269666628i</v>
      </c>
      <c r="AI122" s="223" t="str">
        <f t="shared" ca="1" si="59"/>
        <v>0.259372253605964-1.30395237371485i</v>
      </c>
      <c r="AJ122" s="223" t="str">
        <f t="shared" ca="1" si="60"/>
        <v>-0.447894491066055-1.25178124435938i</v>
      </c>
      <c r="AK122" s="223" t="str">
        <f t="shared" ca="1" si="61"/>
        <v>-1.02771609210359-0.84342479978274i</v>
      </c>
      <c r="AL122" s="223" t="str">
        <f t="shared" ca="1" si="62"/>
        <v>-1.31510849924384-0.195077917955479i</v>
      </c>
      <c r="AM122" s="223" t="str">
        <f t="shared" ca="1" si="63"/>
        <v>-1.22829627800835+0.508776976963455i</v>
      </c>
      <c r="AN122" s="223" t="str">
        <f t="shared" ca="1" si="64"/>
        <v>-0.791981219165412+1.06786305645738i</v>
      </c>
      <c r="AO122" s="223" t="str">
        <f t="shared" ca="1" si="65"/>
        <v>-0.130313622513696+1.32309641320827i</v>
      </c>
      <c r="AP122" s="223" t="str">
        <f t="shared" ca="1" si="66"/>
        <v>0.568433774559751+1.20185223833755i</v>
      </c>
      <c r="AQ122" s="223" t="str">
        <f t="shared" ca="1" si="67"/>
        <v>1.10543744517448+0.738629686421645i</v>
      </c>
      <c r="AR122" s="223" t="str">
        <f t="shared" ca="1" si="68"/>
        <v>1.10543744517448+0.738629686421645i</v>
      </c>
      <c r="AS122" s="223" t="str">
        <f t="shared" ca="1" si="69"/>
        <v>1.17251283135472-0.626721165404335i</v>
      </c>
      <c r="AT122" s="223" t="str">
        <f t="shared" ca="1" si="70"/>
        <v>0.683498730067077-1.1403487382612i</v>
      </c>
      <c r="AU122" s="223" t="str">
        <f t="shared" ca="1" si="71"/>
        <v>-4.86990737298921E-14-1.32949831096441i</v>
      </c>
      <c r="AV122" s="223" t="str">
        <f t="shared" ca="1" si="72"/>
        <v>-0.683498730067046-1.14034873826122i</v>
      </c>
      <c r="AW122" s="223" t="str">
        <f t="shared" ca="1" si="73"/>
        <v>-1.17251283135477-0.626721165404244i</v>
      </c>
      <c r="AX122" s="223" t="str">
        <f t="shared" ca="1" si="74"/>
        <v>-1.32789687202371+0.0652353901412553i</v>
      </c>
      <c r="AY122" s="223" t="str">
        <f t="shared" ca="1" si="75"/>
        <v>-1.1054374451745+0.738629686421616i</v>
      </c>
      <c r="AZ122" s="223" t="str">
        <f t="shared" ca="1" si="76"/>
        <v>-0.568433774559783+1.20185223833754i</v>
      </c>
      <c r="BA122" s="223" t="str">
        <f t="shared" ca="1" si="77"/>
        <v>0.130313622513662+1.32309641320827i</v>
      </c>
      <c r="BB122" s="223" t="str">
        <f t="shared" ca="1" si="78"/>
        <v>0.791981219165385+1.0678630564574i</v>
      </c>
      <c r="BC122" s="223" t="str">
        <f t="shared" ca="1" si="79"/>
        <v>1.22829627800833+0.508776976963486i</v>
      </c>
      <c r="BD122" s="223" t="str">
        <f t="shared" ca="1" si="80"/>
        <v>1.31510849924384-0.195077917955444i</v>
      </c>
      <c r="BE122" s="223" t="str">
        <f t="shared" ca="1" si="81"/>
        <v>1.02771609210361-0.843424799782712i</v>
      </c>
      <c r="BF122" s="223" t="str">
        <f t="shared" ca="1" si="82"/>
        <v>0.44789449106596-1.25178124435941i</v>
      </c>
      <c r="BG122" s="223" t="str">
        <f t="shared" ca="1" si="83"/>
        <v>-0.259372253605932-1.30395237371486i</v>
      </c>
      <c r="BH122" s="223" t="str">
        <f t="shared" ca="1" si="84"/>
        <v>-0.89283649618218-0.985093269666561i</v>
      </c>
      <c r="BI122" s="223" t="str">
        <f t="shared" ca="1" si="85"/>
        <v>-1.27225056004969-0.385932988108662i</v>
      </c>
      <c r="BJ122" s="223" t="str">
        <f t="shared" ca="1" si="86"/>
        <v>-1.28965491270486+0.323041738779155i</v>
      </c>
      <c r="BK122" s="223" t="str">
        <f t="shared" ca="1" si="87"/>
        <v>-0.940097271258992+0.940097271259004i</v>
      </c>
      <c r="BL122" s="223" t="str">
        <f t="shared" ca="1" si="88"/>
        <v>-0.323041738779269+1.28965491270483i</v>
      </c>
      <c r="BM122" s="223" t="str">
        <f t="shared" ca="1" si="89"/>
        <v>0.385932988108676+1.27225056004969i</v>
      </c>
      <c r="BN122" s="223" t="str">
        <f t="shared" ca="1" si="90"/>
        <v>0.98509326966657+0.892836496182169i</v>
      </c>
      <c r="BO122" s="223" t="str">
        <f t="shared" ca="1" si="91"/>
        <v>1.30395237371486+0.259372253605914i</v>
      </c>
      <c r="BP122" s="223" t="str">
        <f t="shared" ca="1" si="92"/>
        <v>1.2517812443594-0.447894491065979i</v>
      </c>
      <c r="BQ122" s="223" t="str">
        <f t="shared" ca="1" si="93"/>
        <v>0.843424799782701-1.02771609210362i</v>
      </c>
      <c r="BR122" s="223" t="str">
        <f t="shared" ca="1" si="94"/>
        <v>0.195077917955429-1.31510849924385i</v>
      </c>
      <c r="BS122" s="223" t="str">
        <f t="shared" ca="1" si="95"/>
        <v>-0.508776976963498-1.22829627800833i</v>
      </c>
      <c r="BT122" s="223" t="str">
        <f t="shared" ca="1" si="96"/>
        <v>-1.06786305645741-0.791981219165371i</v>
      </c>
      <c r="BU122" s="223" t="str">
        <f t="shared" ca="1" si="97"/>
        <v>-1.32309641320827-0.130313622513648i</v>
      </c>
      <c r="BV122" s="223" t="str">
        <f t="shared" ca="1" si="98"/>
        <v>-1.20185223833753+0.568433774559794i</v>
      </c>
      <c r="BW122" s="223" t="str">
        <f t="shared" ca="1" si="99"/>
        <v>-0.738629686421712+1.10543744517444i</v>
      </c>
      <c r="BX122" s="223" t="str">
        <f t="shared" ca="1" si="100"/>
        <v>-0.0652353901412415+1.32789687202371i</v>
      </c>
      <c r="BY122" s="223" t="str">
        <f t="shared" ca="1" si="101"/>
        <v>0.62672116540426+1.17251283135476i</v>
      </c>
      <c r="BZ122" s="223" t="str">
        <f t="shared" ca="1" si="102"/>
        <v>1.14034873826123+0.683498730067031i</v>
      </c>
      <c r="CA122" s="223" t="str">
        <f t="shared" ca="1" si="103"/>
        <v>1.32949831096441+3.48550039287679E-14i</v>
      </c>
      <c r="CB122" s="223" t="str">
        <f t="shared" ca="1" si="104"/>
        <v>1.14034873826119-0.683498730067093i</v>
      </c>
      <c r="CC122" s="223" t="str">
        <f t="shared" ca="1" si="105"/>
        <v>0.626721165404323-1.17251283135473i</v>
      </c>
      <c r="CD122" s="223" t="str">
        <f t="shared" ca="1" si="106"/>
        <v>-0.065235390141304-1.32789687202371i</v>
      </c>
      <c r="CE122" s="223" t="str">
        <f t="shared" ca="1" si="107"/>
        <v>-0.738629686421661-1.10543744517447i</v>
      </c>
      <c r="CF122" s="223" t="str">
        <f t="shared" ca="1" si="108"/>
        <v>-1.20185223833756-0.568433774559739i</v>
      </c>
      <c r="CG122" s="223" t="str">
        <f t="shared" ca="1" si="109"/>
        <v>-1.32309641320827+0.130313622513715i</v>
      </c>
      <c r="CH122" s="223" t="str">
        <f t="shared" ca="1" si="110"/>
        <v>-1.06786305645745+0.791981219165315i</v>
      </c>
      <c r="CI122" s="223" t="str">
        <f t="shared" ca="1" si="111"/>
        <v>-0.508776976963441+1.22829627800835i</v>
      </c>
      <c r="CJ122" s="223" t="str">
        <f t="shared" ca="1" si="112"/>
        <v>0.195077917955366+1.31510849924386i</v>
      </c>
      <c r="CK122" s="223" t="str">
        <f t="shared" ca="1" si="113"/>
        <v>0.84342479978275+1.02771609210358i</v>
      </c>
      <c r="CL122" s="223" t="str">
        <f t="shared" ca="1" si="114"/>
        <v>1.25178124435938+0.44789449106604i</v>
      </c>
      <c r="CM122" s="223" t="str">
        <f t="shared" ca="1" si="115"/>
        <v>1.30395237371485-0.259372253605975i</v>
      </c>
      <c r="CN122" s="223" t="str">
        <f t="shared" ca="1" si="116"/>
        <v>0.985093269666618-0.892836496182117i</v>
      </c>
      <c r="CO122" s="223" t="str">
        <f t="shared" ca="1" si="117"/>
        <v>0.385932988108611-1.2722505600497i</v>
      </c>
      <c r="CP122" s="223" t="str">
        <f t="shared" ca="1" si="118"/>
        <v>-0.323041738779201-1.28965491270484i</v>
      </c>
      <c r="CQ122" s="223" t="str">
        <f t="shared" ca="1" si="119"/>
        <v>-0.940097271259038-0.940097271258957i</v>
      </c>
      <c r="CR122" s="223" t="str">
        <f t="shared" ca="1" si="120"/>
        <v>-1.28965491270484-0.323041738779227i</v>
      </c>
      <c r="CS122" s="223" t="str">
        <f t="shared" ca="1" si="121"/>
        <v>-1.27225056004971+0.385932988108596i</v>
      </c>
      <c r="CT122" s="223" t="str">
        <f t="shared" ca="1" si="122"/>
        <v>-0.89283649618213+0.985093269666606i</v>
      </c>
      <c r="CU122" s="223" t="str">
        <f t="shared" ca="1" si="123"/>
        <v>-0.259372253606+1.30395237371484i</v>
      </c>
      <c r="CV122" s="223" t="str">
        <f t="shared" ca="1" si="124"/>
        <v>0.447894491066024+1.25178124435939i</v>
      </c>
      <c r="CW122" s="223" t="str">
        <f t="shared" ca="1" si="125"/>
        <v>1.02771609210357+0.843424799782762i</v>
      </c>
      <c r="CX122" s="223" t="str">
        <f t="shared" ca="1" si="126"/>
        <v>1.31510849924385+0.195077917955381i</v>
      </c>
      <c r="CY122" s="223" t="str">
        <f t="shared" ca="1" si="127"/>
        <v>1.22829627800836-0.508776976963425i</v>
      </c>
      <c r="CZ122" s="223" t="str">
        <f t="shared" ca="1" si="128"/>
        <v>0.791981219165335-1.06786305645744i</v>
      </c>
      <c r="DA122" s="223" t="str">
        <f t="shared" ca="1" si="129"/>
        <v>0.130313622513731-1.32309641320826i</v>
      </c>
      <c r="DB122" s="223" t="str">
        <f t="shared" ca="1" si="130"/>
        <v>-0.568433774559844-1.20185223833751i</v>
      </c>
      <c r="DC122" s="223" t="str">
        <f t="shared" ca="1" si="131"/>
        <v>-1.10543744517446-0.738629686421674i</v>
      </c>
      <c r="DD122" s="223" t="str">
        <f t="shared" ca="1" si="132"/>
        <v>-1.3278968720237-0.0652353901413202i</v>
      </c>
      <c r="DE122" s="223" t="str">
        <f t="shared" ca="1" si="133"/>
        <v>-1.17251283135474+0.6267211654043i</v>
      </c>
      <c r="DF122" s="223" t="str">
        <f t="shared" ca="1" si="134"/>
        <v>-0.683498730067106+1.14034873826119i</v>
      </c>
      <c r="DG122" s="223" t="str">
        <f t="shared" ca="1" si="135"/>
        <v>1.85673966364296E-14+1.32949831096441i</v>
      </c>
      <c r="DH122" s="223" t="str">
        <f t="shared" ca="1" si="136"/>
        <v>0.683498730067017+1.14034873826124i</v>
      </c>
      <c r="DI122" s="223" t="str">
        <f t="shared" ca="1" si="137"/>
        <v>1.17251283135475+0.626721165404275i</v>
      </c>
      <c r="DJ122" s="223" t="str">
        <f t="shared" ca="1" si="138"/>
        <v>1.32789687202371-0.0652353901412157i</v>
      </c>
      <c r="DK122" s="223" t="str">
        <f t="shared" ca="1" si="139"/>
        <v>1.10543744517445-0.738629686421697i</v>
      </c>
      <c r="DL122" s="223" t="str">
        <f t="shared" ca="1" si="140"/>
        <v>0.56843377455981-1.20185223833752i</v>
      </c>
      <c r="DM122" s="223" t="str">
        <f t="shared" ca="1" si="141"/>
        <v>-0.130313622513759-1.32309641320826i</v>
      </c>
      <c r="DN122" s="223" t="str">
        <f t="shared" ca="1" si="142"/>
        <v>-0.791981219165357-1.06786305645742i</v>
      </c>
      <c r="DO122" s="223" t="str">
        <f t="shared" ca="1" si="143"/>
        <v>-1.22829627800837-0.508776976963392i</v>
      </c>
      <c r="DP122" s="223" t="str">
        <f t="shared" ca="1" si="144"/>
        <v>-1.31510849924385+0.195077917955409i</v>
      </c>
      <c r="DQ122" s="223" t="str">
        <f t="shared" ca="1" si="145"/>
        <v>-1.02771609210363+0.843424799782689i</v>
      </c>
      <c r="DR122" s="223" t="str">
        <f t="shared" ca="1" si="146"/>
        <v>-0.447894491065997+1.2517812443594i</v>
      </c>
      <c r="DS122" s="223" t="str">
        <f t="shared" ca="1" si="147"/>
        <v>0.259372253605898+1.30395237371486i</v>
      </c>
      <c r="DT122" s="223" t="str">
        <f t="shared" ca="1" si="148"/>
        <v>0.892836496182157+0.985093269666582i</v>
      </c>
      <c r="DU122" s="223" t="str">
        <f t="shared" ca="1" si="149"/>
        <v>1.27225056004968+0.385932988108696i</v>
      </c>
      <c r="DV122" s="223" t="str">
        <f t="shared" ca="1" si="150"/>
        <v>1.28965491270483-0.323041738779253i</v>
      </c>
      <c r="DW122" s="223" t="str">
        <f t="shared" ca="1" si="151"/>
        <v>0.94009727125902-0.940097271258976i</v>
      </c>
      <c r="DX122" s="223" t="str">
        <f t="shared" ca="1" si="152"/>
        <v>0.323041738779175-1.28965491270485i</v>
      </c>
      <c r="DY122" s="223" t="str">
        <f t="shared" ca="1" si="153"/>
        <v>-0.385932988108646-1.27225056004969i</v>
      </c>
      <c r="DZ122" s="223" t="str">
        <f t="shared" ca="1" si="154"/>
        <v>-0.985093269666636-0.892836496182097i</v>
      </c>
      <c r="EA122" s="223" t="str">
        <f t="shared" ca="1" si="155"/>
        <v>-1.30395237371485-0.259372253605948i</v>
      </c>
      <c r="EB122" s="223" t="str">
        <f t="shared" ca="1" si="156"/>
        <v>-1.25178124435942+0.44789449106594i</v>
      </c>
      <c r="EC122" s="223" t="str">
        <f t="shared" ca="1" si="157"/>
        <v>-0.843424799782728+1.0277160921036i</v>
      </c>
      <c r="ED122" s="223" t="str">
        <f t="shared" ca="1" si="158"/>
        <v>-0.19507791795546+1.31510849924384i</v>
      </c>
      <c r="EE122" s="223" t="str">
        <f t="shared" ca="1" si="159"/>
        <v>0.508776976963475+1.22829627800834i</v>
      </c>
      <c r="EF122" s="223" t="str">
        <f t="shared" ca="1" si="160"/>
        <v>1.06786305645738+0.791981219165407i</v>
      </c>
      <c r="EG122" s="223" t="str">
        <f t="shared" ca="1" si="161"/>
        <v>1.32309641320827+0.130313622513687i</v>
      </c>
      <c r="EH122" s="223" t="str">
        <f t="shared" ca="1" si="162"/>
        <v>1.20185223833754-0.568433774559764i</v>
      </c>
      <c r="EI122" s="223" t="str">
        <f t="shared" ca="1" si="163"/>
        <v>0.73862968642163-1.10543744517449i</v>
      </c>
      <c r="EJ122" s="223" t="str">
        <f t="shared" ca="1" si="164"/>
        <v>0.0652353901412669-1.32789687202371i</v>
      </c>
      <c r="EK122" s="223" t="str">
        <f t="shared" ca="1" si="165"/>
        <v>-0.626721165404355-1.17251283135471i</v>
      </c>
      <c r="EL122" s="223" t="str">
        <f t="shared" ca="1" si="166"/>
        <v>-1.14034873826121-0.683498730067069i</v>
      </c>
      <c r="EM122" s="223" t="str">
        <f t="shared" ca="1" si="167"/>
        <v>-1.32949831096441-6.97100078575358E-14i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6.30250767318541-1.40601549414074i</v>
      </c>
      <c r="G123" s="229" t="str">
        <f t="shared" si="173"/>
        <v>-0.246133585762454+0.0360273743730333i</v>
      </c>
      <c r="H123" s="229" t="str">
        <f t="shared" si="38"/>
        <v>0.969956442090475-0.0499022047047184i</v>
      </c>
      <c r="I123" s="229" t="str">
        <f t="shared" si="174"/>
        <v>-0.372875190139259-0.0655057465660044i</v>
      </c>
      <c r="J123" s="255" t="str">
        <f ca="1">IMPRODUCT(1/N_FFT2,AL100)</f>
        <v>0.0384654479454023+0.000142193924951581i</v>
      </c>
      <c r="K123" s="254" t="str">
        <f t="shared" ca="1" si="175"/>
        <v>-0.0143334966972225-0.00257272847146233i</v>
      </c>
      <c r="N123" s="246">
        <f t="shared" ca="1" si="176"/>
        <v>1.3375604252382887</v>
      </c>
      <c r="O123" s="223">
        <f t="shared" ca="1" si="39"/>
        <v>-1.3294395747617112</v>
      </c>
      <c r="P123" s="223" t="str">
        <f t="shared" ca="1" si="40"/>
        <v>-1.12318176452149+0.71124700828123i</v>
      </c>
      <c r="Q123" s="223" t="str">
        <f t="shared" ca="1" si="41"/>
        <v>-0.56840866159716+1.20179914143917i</v>
      </c>
      <c r="R123" s="223" t="str">
        <f t="shared" ca="1" si="42"/>
        <v>0.162737595983142+1.31944157043661i</v>
      </c>
      <c r="S123" s="223" t="str">
        <f t="shared" ca="1" si="43"/>
        <v>0.843387537930199+1.02767068840492i</v>
      </c>
      <c r="T123" s="223" t="str">
        <f t="shared" ca="1" si="44"/>
        <v>1.26234034063187+0.417020919566415i</v>
      </c>
      <c r="U123" s="223" t="str">
        <f t="shared" ca="1" si="45"/>
        <v>1.28959793675252-0.323027467046125i</v>
      </c>
      <c r="V123" s="223" t="str">
        <f t="shared" ca="1" si="46"/>
        <v>0.916702488576206-0.962842733981407i</v>
      </c>
      <c r="W123" s="223" t="str">
        <f t="shared" ca="1" si="47"/>
        <v>0.259360794741244-1.30389476611182i</v>
      </c>
      <c r="X123" s="223" t="str">
        <f t="shared" ca="1" si="48"/>
        <v>-0.47845870432992-1.2403575497386i</v>
      </c>
      <c r="Y123" s="223" t="str">
        <f t="shared" ca="1" si="49"/>
        <v>-1.06781587909703-0.791946230050267i</v>
      </c>
      <c r="Z123" s="223" t="str">
        <f t="shared" ca="1" si="50"/>
        <v>-1.32583740064083-0.0977996421494797i</v>
      </c>
      <c r="AA123" s="223" t="str">
        <f t="shared" ca="1" si="51"/>
        <v>-1.17246103064859+0.62669347735001i</v>
      </c>
      <c r="AB123" s="223" t="str">
        <f t="shared" ca="1" si="52"/>
        <v>-0.655278363078778+1.15672807946526i</v>
      </c>
      <c r="AC123" s="223" t="str">
        <f t="shared" ca="1" si="53"/>
        <v>0.0652325080923834+1.32783820657133i</v>
      </c>
      <c r="AD123" s="223" t="str">
        <f t="shared" ca="1" si="54"/>
        <v>0.765502197142851+1.08692960632788i</v>
      </c>
      <c r="AE123" s="223" t="str">
        <f t="shared" ca="1" si="55"/>
        <v>1.22824201283285+0.508754499591804i</v>
      </c>
      <c r="AF123" s="223" t="str">
        <f t="shared" ca="1" si="56"/>
        <v>1.30986708991978-0.227283500693951i</v>
      </c>
      <c r="AG123" s="223" t="str">
        <f t="shared" ca="1" si="57"/>
        <v>0.985049749011096-0.892797051359252i</v>
      </c>
      <c r="AH123" s="223" t="str">
        <f t="shared" ca="1" si="58"/>
        <v>0.354578494880957-1.2812820430766i</v>
      </c>
      <c r="AI123" s="223" t="str">
        <f t="shared" ca="1" si="59"/>
        <v>-0.385915937888989-1.27219435300816i</v>
      </c>
      <c r="AJ123" s="223" t="str">
        <f t="shared" ca="1" si="60"/>
        <v>-1.00666340690536-0.868353826582403i</v>
      </c>
      <c r="AK123" s="223" t="str">
        <f t="shared" ca="1" si="61"/>
        <v>-1.31505039877184-0.195069299564588i</v>
      </c>
      <c r="AL123" s="223" t="str">
        <f t="shared" ca="1" si="62"/>
        <v>-1.21538662886549+0.538743840166711i</v>
      </c>
      <c r="AM123" s="223" t="str">
        <f t="shared" ca="1" si="63"/>
        <v>-0.738597054335826+1.10538860780679i</v>
      </c>
      <c r="AN123" s="223" t="str">
        <f t="shared" ca="1" si="64"/>
        <v>-0.03262608041163+1.32903917241727i</v>
      </c>
      <c r="AO123" s="223" t="str">
        <f t="shared" ca="1" si="65"/>
        <v>0.683468533624049+1.14029835853973i</v>
      </c>
      <c r="AP123" s="223" t="str">
        <f t="shared" ca="1" si="66"/>
        <v>1.18748773514817+0.597731094904105i</v>
      </c>
      <c r="AQ123" s="223" t="str">
        <f t="shared" ca="1" si="67"/>
        <v>1.32303795983644-0.130307865359028i</v>
      </c>
      <c r="AR123" s="223" t="str">
        <f t="shared" ca="1" si="68"/>
        <v>1.32303795983644-0.130307865359028i</v>
      </c>
      <c r="AS123" s="223" t="str">
        <f t="shared" ca="1" si="69"/>
        <v>0.447874703435262-1.25172594163634i</v>
      </c>
      <c r="AT123" s="223" t="str">
        <f t="shared" ca="1" si="70"/>
        <v>-0.291281859543921-1.29713702485252i</v>
      </c>
      <c r="AU123" s="223" t="str">
        <f t="shared" ca="1" si="71"/>
        <v>-0.940055738491755-0.940055738491777i</v>
      </c>
      <c r="AV123" s="223" t="str">
        <f t="shared" ca="1" si="72"/>
        <v>-1.29713702485251-0.291281859543949i</v>
      </c>
      <c r="AW123" s="223" t="str">
        <f t="shared" ca="1" si="73"/>
        <v>-1.25172594163635+0.447874703435235i</v>
      </c>
      <c r="AX123" s="223" t="str">
        <f t="shared" ca="1" si="74"/>
        <v>-0.817913224161436+1.04805893950886i</v>
      </c>
      <c r="AY123" s="223" t="str">
        <f t="shared" ca="1" si="75"/>
        <v>-0.130307865359055+1.32303795983644i</v>
      </c>
      <c r="AZ123" s="223" t="str">
        <f t="shared" ca="1" si="76"/>
        <v>0.597731094904076+1.18748773514819i</v>
      </c>
      <c r="BA123" s="223" t="str">
        <f t="shared" ca="1" si="77"/>
        <v>1.14029835853971+0.683468533624075i</v>
      </c>
      <c r="BB123" s="223" t="str">
        <f t="shared" ca="1" si="78"/>
        <v>1.32903917241727-0.0326260804115998i</v>
      </c>
      <c r="BC123" s="223" t="str">
        <f t="shared" ca="1" si="79"/>
        <v>1.10538860780681-0.738597054335802i</v>
      </c>
      <c r="BD123" s="223" t="str">
        <f t="shared" ca="1" si="80"/>
        <v>0.538743840166615-1.21538662886553i</v>
      </c>
      <c r="BE123" s="223" t="str">
        <f t="shared" ca="1" si="81"/>
        <v>-0.19506929956456-1.31505039877185i</v>
      </c>
      <c r="BF123" s="223" t="str">
        <f t="shared" ca="1" si="82"/>
        <v>-0.868353826582379-1.00666340690538i</v>
      </c>
      <c r="BG123" s="223" t="str">
        <f t="shared" ca="1" si="83"/>
        <v>-1.27219435300816-0.385915937889018i</v>
      </c>
      <c r="BH123" s="223" t="str">
        <f t="shared" ca="1" si="84"/>
        <v>-1.28128204307661+0.354578494880928i</v>
      </c>
      <c r="BI123" s="223" t="str">
        <f t="shared" ca="1" si="85"/>
        <v>-0.892797051359273+0.985049749011077i</v>
      </c>
      <c r="BJ123" s="223" t="str">
        <f t="shared" ca="1" si="86"/>
        <v>-0.227283500693888+1.30986708991979i</v>
      </c>
      <c r="BK123" s="223" t="str">
        <f t="shared" ca="1" si="87"/>
        <v>0.50875449959184+1.22824201283284i</v>
      </c>
      <c r="BL123" s="223" t="str">
        <f t="shared" ca="1" si="88"/>
        <v>1.08692960632789+0.765502197142833i</v>
      </c>
      <c r="BM123" s="223" t="str">
        <f t="shared" ca="1" si="89"/>
        <v>1.32783820657133+0.0652325080923877i</v>
      </c>
      <c r="BN123" s="223" t="str">
        <f t="shared" ca="1" si="90"/>
        <v>1.15672807946527-0.655278363078763i</v>
      </c>
      <c r="BO123" s="223" t="str">
        <f t="shared" ca="1" si="91"/>
        <v>0.626693477350048-1.17246103064857i</v>
      </c>
      <c r="BP123" s="223" t="str">
        <f t="shared" ca="1" si="92"/>
        <v>-0.0977996421494131-1.32583740064084i</v>
      </c>
      <c r="BQ123" s="223" t="str">
        <f t="shared" ca="1" si="93"/>
        <v>-0.791946230050306-1.067815879097i</v>
      </c>
      <c r="BR123" s="223" t="str">
        <f t="shared" ca="1" si="94"/>
        <v>-1.2403575497386-0.4784587043299i</v>
      </c>
      <c r="BS123" s="223" t="str">
        <f t="shared" ca="1" si="95"/>
        <v>-1.30389476611181+0.259360794741253i</v>
      </c>
      <c r="BT123" s="223" t="str">
        <f t="shared" ca="1" si="96"/>
        <v>-0.96284273398142+0.916702488576192i</v>
      </c>
      <c r="BU123" s="223" t="str">
        <f t="shared" ca="1" si="97"/>
        <v>-0.323027467046151+1.28959793675252i</v>
      </c>
      <c r="BV123" s="223" t="str">
        <f t="shared" ca="1" si="98"/>
        <v>0.417020919566361+1.26234034063189i</v>
      </c>
      <c r="BW123" s="223" t="str">
        <f t="shared" ca="1" si="99"/>
        <v>1.02767068840495+0.843387537930158i</v>
      </c>
      <c r="BX123" s="223" t="str">
        <f t="shared" ca="1" si="100"/>
        <v>1.31944157043661+0.162737595983108i</v>
      </c>
      <c r="BY123" s="223" t="str">
        <f t="shared" ca="1" si="101"/>
        <v>1.20179914143916-0.568408661597174i</v>
      </c>
      <c r="BZ123" s="223" t="str">
        <f t="shared" ca="1" si="102"/>
        <v>0.711247008281237-1.12318176452148i</v>
      </c>
      <c r="CA123" s="223" t="str">
        <f t="shared" ca="1" si="103"/>
        <v>3.2573343022616E-14-1.32943957476171i</v>
      </c>
      <c r="CB123" s="223" t="str">
        <f t="shared" ca="1" si="104"/>
        <v>-0.71124700828119-1.12318176452151i</v>
      </c>
      <c r="CC123" s="223" t="str">
        <f t="shared" ca="1" si="105"/>
        <v>-1.2017991414392-0.568408661597105i</v>
      </c>
      <c r="CD123" s="223" t="str">
        <f t="shared" ca="1" si="106"/>
        <v>-1.3194415704366+0.162737595983184i</v>
      </c>
      <c r="CE123" s="223" t="str">
        <f t="shared" ca="1" si="107"/>
        <v>-1.0276706884049+0.843387537930216i</v>
      </c>
      <c r="CF123" s="223" t="str">
        <f t="shared" ca="1" si="108"/>
        <v>-0.417020919566422+1.26234034063187i</v>
      </c>
      <c r="CG123" s="223" t="str">
        <f t="shared" ca="1" si="109"/>
        <v>0.323027467046098+1.28959793675253i</v>
      </c>
      <c r="CH123" s="223" t="str">
        <f t="shared" ca="1" si="110"/>
        <v>0.962842733981375+0.91670248857624i</v>
      </c>
      <c r="CI123" s="223" t="str">
        <f t="shared" ca="1" si="111"/>
        <v>1.3038947661118+0.259360794741308i</v>
      </c>
      <c r="CJ123" s="223" t="str">
        <f t="shared" ca="1" si="112"/>
        <v>1.24035754973858-0.478458704329966i</v>
      </c>
      <c r="CK123" s="223" t="str">
        <f t="shared" ca="1" si="113"/>
        <v>0.791946230050251-1.06781587909704i</v>
      </c>
      <c r="CL123" s="223" t="str">
        <f t="shared" ca="1" si="114"/>
        <v>0.0977996421494687-1.32583740064083i</v>
      </c>
      <c r="CM123" s="223" t="str">
        <f t="shared" ca="1" si="115"/>
        <v>-0.626693477349994-1.1724610306486i</v>
      </c>
      <c r="CN123" s="223" t="str">
        <f t="shared" ca="1" si="116"/>
        <v>-1.15672807946524-0.655278363078812i</v>
      </c>
      <c r="CO123" s="223" t="str">
        <f t="shared" ca="1" si="117"/>
        <v>-1.32783820657134+0.0652325080923273i</v>
      </c>
      <c r="CP123" s="223" t="str">
        <f t="shared" ca="1" si="118"/>
        <v>-1.08692960632784+0.765502197142895i</v>
      </c>
      <c r="CQ123" s="223" t="str">
        <f t="shared" ca="1" si="119"/>
        <v>-0.508754499591769+1.22824201283286i</v>
      </c>
      <c r="CR123" s="223" t="str">
        <f t="shared" ca="1" si="120"/>
        <v>0.227283500693959+1.30986708991978i</v>
      </c>
      <c r="CS123" s="223" t="str">
        <f t="shared" ca="1" si="121"/>
        <v>0.892797051359232+0.985049749011115i</v>
      </c>
      <c r="CT123" s="223" t="str">
        <f t="shared" ca="1" si="122"/>
        <v>1.2812820430766+0.354578494880986i</v>
      </c>
      <c r="CU123" s="223" t="str">
        <f t="shared" ca="1" si="123"/>
        <v>1.27219435300817-0.385915937888965i</v>
      </c>
      <c r="CV123" s="223" t="str">
        <f t="shared" ca="1" si="124"/>
        <v>0.868353826582325-1.00666340690542i</v>
      </c>
      <c r="CW123" s="223" t="str">
        <f t="shared" ca="1" si="125"/>
        <v>0.19506929956449-1.31505039877186i</v>
      </c>
      <c r="CX123" s="223" t="str">
        <f t="shared" ca="1" si="126"/>
        <v>-0.538743840166686-1.2153866288655i</v>
      </c>
      <c r="CY123" s="223" t="str">
        <f t="shared" ca="1" si="127"/>
        <v>-1.10538860780677-0.738597054335852i</v>
      </c>
      <c r="CZ123" s="223" t="str">
        <f t="shared" ca="1" si="128"/>
        <v>-1.32903917241727-0.0326260804116554i</v>
      </c>
      <c r="DA123" s="223" t="str">
        <f t="shared" ca="1" si="129"/>
        <v>-1.14029835853974+0.683468533624022i</v>
      </c>
      <c r="DB123" s="223" t="str">
        <f t="shared" ca="1" si="130"/>
        <v>-0.597731094904016+1.18748773514822i</v>
      </c>
      <c r="DC123" s="223" t="str">
        <f t="shared" ca="1" si="131"/>
        <v>0.130307865359131+1.32303795983643i</v>
      </c>
      <c r="DD123" s="223" t="str">
        <f t="shared" ca="1" si="132"/>
        <v>0.817913224161493+1.04805893950882i</v>
      </c>
      <c r="DE123" s="223" t="str">
        <f t="shared" ca="1" si="133"/>
        <v>1.25172594163633+0.447874703435287i</v>
      </c>
      <c r="DF123" s="223" t="str">
        <f t="shared" ca="1" si="134"/>
        <v>1.29713702485252-0.291281859543889i</v>
      </c>
      <c r="DG123" s="223" t="str">
        <f t="shared" ca="1" si="135"/>
        <v>0.940055738491801-0.940055738491731i</v>
      </c>
      <c r="DH123" s="223" t="str">
        <f t="shared" ca="1" si="136"/>
        <v>0.291281859543975-1.2971370248525i</v>
      </c>
      <c r="DI123" s="223" t="str">
        <f t="shared" ca="1" si="137"/>
        <v>-0.447874703435328-1.25172594163631i</v>
      </c>
      <c r="DJ123" s="223" t="str">
        <f t="shared" ca="1" si="138"/>
        <v>-1.04805893950885-0.817913224161459i</v>
      </c>
      <c r="DK123" s="223" t="str">
        <f t="shared" ca="1" si="139"/>
        <v>-1.32303795983644-0.130307865359088i</v>
      </c>
      <c r="DL123" s="223" t="str">
        <f t="shared" ca="1" si="140"/>
        <v>-1.1874877351482+0.597731094904056i</v>
      </c>
      <c r="DM123" s="223" t="str">
        <f t="shared" ca="1" si="141"/>
        <v>-0.683468533624098+1.1402983585397i</v>
      </c>
      <c r="DN123" s="223" t="str">
        <f t="shared" ca="1" si="142"/>
        <v>0.0326260804115672+1.32903917241727i</v>
      </c>
      <c r="DO123" s="223" t="str">
        <f t="shared" ca="1" si="143"/>
        <v>0.73859705433589+1.10538860780675i</v>
      </c>
      <c r="DP123" s="223" t="str">
        <f t="shared" ca="1" si="144"/>
        <v>1.21538662886552+0.538743840166644i</v>
      </c>
      <c r="DQ123" s="223" t="str">
        <f t="shared" ca="1" si="145"/>
        <v>1.31505039877185-0.195069299564533i</v>
      </c>
      <c r="DR123" s="223" t="str">
        <f t="shared" ca="1" si="146"/>
        <v>1.0066634069054-0.868353826582358i</v>
      </c>
      <c r="DS123" s="223" t="str">
        <f t="shared" ca="1" si="147"/>
        <v>0.385915937889048-1.27219435300815i</v>
      </c>
      <c r="DT123" s="223" t="str">
        <f t="shared" ca="1" si="148"/>
        <v>-0.354578494880901-1.28128204307662i</v>
      </c>
      <c r="DU123" s="223" t="str">
        <f t="shared" ca="1" si="149"/>
        <v>-0.985049749011145-0.892797051359199i</v>
      </c>
      <c r="DV123" s="223" t="str">
        <f t="shared" ca="1" si="150"/>
        <v>-1.30986708991978-0.227283500693915i</v>
      </c>
      <c r="DW123" s="223" t="str">
        <f t="shared" ca="1" si="151"/>
        <v>-1.22824201283285+0.508754499591809i</v>
      </c>
      <c r="DX123" s="223" t="str">
        <f t="shared" ca="1" si="152"/>
        <v>-0.765502197142859+1.08692960632787i</v>
      </c>
      <c r="DY123" s="223" t="str">
        <f t="shared" ca="1" si="153"/>
        <v>-0.0652325080924249+1.32783820657133i</v>
      </c>
      <c r="DZ123" s="223" t="str">
        <f t="shared" ca="1" si="154"/>
        <v>0.655278363078735+1.15672807946529i</v>
      </c>
      <c r="EA123" s="223" t="str">
        <f t="shared" ca="1" si="155"/>
        <v>1.17246103064862+0.626693477349956i</v>
      </c>
      <c r="EB123" s="223" t="str">
        <f t="shared" ca="1" si="156"/>
        <v>1.32583740064083-0.097799642149522i</v>
      </c>
      <c r="EC123" s="223" t="str">
        <f t="shared" ca="1" si="157"/>
        <v>1.06781587909702-0.791946230050279i</v>
      </c>
      <c r="ED123" s="223" t="str">
        <f t="shared" ca="1" si="158"/>
        <v>0.478458704329926-1.24035754973859i</v>
      </c>
      <c r="EE123" s="223" t="str">
        <f t="shared" ca="1" si="159"/>
        <v>-0.259360794741231-1.30389476611182i</v>
      </c>
      <c r="EF123" s="223" t="str">
        <f t="shared" ca="1" si="160"/>
        <v>-0.916702488576168-0.962842733981443i</v>
      </c>
      <c r="EG123" s="223" t="str">
        <f t="shared" ca="1" si="161"/>
        <v>-1.28959793675251-0.323027467046183i</v>
      </c>
      <c r="EH123" s="223" t="str">
        <f t="shared" ca="1" si="162"/>
        <v>-1.26234034063185+0.417020919566463i</v>
      </c>
      <c r="EI123" s="223" t="str">
        <f t="shared" ca="1" si="163"/>
        <v>-0.843387537930175+1.02767068840494i</v>
      </c>
      <c r="EJ123" s="223" t="str">
        <f t="shared" ca="1" si="164"/>
        <v>-0.16273759598314+1.31944157043661i</v>
      </c>
      <c r="EK123" s="223" t="str">
        <f t="shared" ca="1" si="165"/>
        <v>0.568408661597144+1.20179914143918i</v>
      </c>
      <c r="EL123" s="223" t="str">
        <f t="shared" ca="1" si="166"/>
        <v>1.12318176452147+0.711247008281256i</v>
      </c>
      <c r="EM123" s="223" t="str">
        <f t="shared" ca="1" si="167"/>
        <v>1.32943957476171+6.51466860452319E-14i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6.28796051262256-1.4365877511513i</v>
      </c>
      <c r="G124" s="229" t="str">
        <f t="shared" si="173"/>
        <v>-0.245887654084436+0.0370825033542626i</v>
      </c>
      <c r="H124" s="229" t="str">
        <f t="shared" si="38"/>
        <v>0.969837771823414-0.0478532542569065i</v>
      </c>
      <c r="I124" s="229" t="str">
        <f t="shared" si="174"/>
        <v>-0.372925571764422-0.0685297184869308i</v>
      </c>
      <c r="J124" s="255" t="str">
        <f ca="1">IMPRODUCT(1/N_FFT2,AM100)</f>
        <v>0.00547993456431098-2.47816042277466E-06i</v>
      </c>
      <c r="K124" s="254" t="str">
        <f t="shared" ca="1" si="175"/>
        <v>-0.00204377755826343-0.000374614203626446i</v>
      </c>
      <c r="N124" s="246">
        <f t="shared" ca="1" si="176"/>
        <v>1.3376234153434732</v>
      </c>
      <c r="O124" s="223">
        <f t="shared" ca="1" si="39"/>
        <v>-1.3293765846565266</v>
      </c>
      <c r="P124" s="223" t="str">
        <f t="shared" ca="1" si="40"/>
        <v>-1.10533623344844+0.738562058908429i</v>
      </c>
      <c r="Q124" s="223" t="str">
        <f t="shared" ca="1" si="41"/>
        <v>-0.508730394322143+1.22818381756392i</v>
      </c>
      <c r="R124" s="223" t="str">
        <f t="shared" ca="1" si="42"/>
        <v>0.259348505981344+1.30383298634384i</v>
      </c>
      <c r="S124" s="223" t="str">
        <f t="shared" ca="1" si="43"/>
        <v>0.940011197761238+0.940011197761247i</v>
      </c>
      <c r="T124" s="223" t="str">
        <f t="shared" ca="1" si="44"/>
        <v>1.30383298634384+0.259348505981344i</v>
      </c>
      <c r="U124" s="223" t="str">
        <f t="shared" ca="1" si="45"/>
        <v>1.22818381756392-0.508730394322143i</v>
      </c>
      <c r="V124" s="223" t="str">
        <f t="shared" ca="1" si="46"/>
        <v>0.738562058908433-1.10533623344844i</v>
      </c>
      <c r="W124" s="223" t="str">
        <f t="shared" ca="1" si="47"/>
        <v>2.44302550302546E-16-1.32937658465653i</v>
      </c>
      <c r="X124" s="223" t="str">
        <f t="shared" ca="1" si="48"/>
        <v>-0.738562058908434-1.10533623344844i</v>
      </c>
      <c r="Y124" s="223" t="str">
        <f t="shared" ca="1" si="49"/>
        <v>-1.22818381756392-0.508730394322143i</v>
      </c>
      <c r="Z124" s="223" t="str">
        <f t="shared" ca="1" si="50"/>
        <v>-1.30383298634384+0.259348505981345i</v>
      </c>
      <c r="AA124" s="223" t="str">
        <f t="shared" ca="1" si="51"/>
        <v>-0.940011197761247+0.940011197761238i</v>
      </c>
      <c r="AB124" s="223" t="str">
        <f t="shared" ca="1" si="52"/>
        <v>-0.259348505981345+1.30383298634384i</v>
      </c>
      <c r="AC124" s="223" t="str">
        <f t="shared" ca="1" si="53"/>
        <v>0.508730394322143+1.22818381756392i</v>
      </c>
      <c r="AD124" s="223" t="str">
        <f t="shared" ca="1" si="54"/>
        <v>1.10533623344844+0.738562058908433i</v>
      </c>
      <c r="AE124" s="223" t="str">
        <f t="shared" ca="1" si="55"/>
        <v>1.32937658465653+4.88605100605093E-16i</v>
      </c>
      <c r="AF124" s="223" t="str">
        <f t="shared" ca="1" si="56"/>
        <v>1.10533623344842-0.738562058908468i</v>
      </c>
      <c r="AG124" s="223" t="str">
        <f t="shared" ca="1" si="57"/>
        <v>0.508730394322082-1.22818381756395i</v>
      </c>
      <c r="AH124" s="223" t="str">
        <f t="shared" ca="1" si="58"/>
        <v>-0.259348505981293-1.30383298634385i</v>
      </c>
      <c r="AI124" s="223" t="str">
        <f t="shared" ca="1" si="59"/>
        <v>-0.940011197761219-0.940011197761266i</v>
      </c>
      <c r="AJ124" s="223" t="str">
        <f t="shared" ca="1" si="60"/>
        <v>-1.30383298634384-0.259348505981357i</v>
      </c>
      <c r="AK124" s="223" t="str">
        <f t="shared" ca="1" si="61"/>
        <v>-1.22818381756392+0.508730394322144i</v>
      </c>
      <c r="AL124" s="223" t="str">
        <f t="shared" ca="1" si="62"/>
        <v>-0.738562058908411+1.10533623344846i</v>
      </c>
      <c r="AM124" s="223" t="str">
        <f t="shared" ca="1" si="63"/>
        <v>3.94116945500762E-14+1.32937658465653i</v>
      </c>
      <c r="AN124" s="223" t="str">
        <f t="shared" ca="1" si="64"/>
        <v>0.738562058908477+1.10533623344841i</v>
      </c>
      <c r="AO124" s="223" t="str">
        <f t="shared" ca="1" si="65"/>
        <v>1.2281838175639+0.508730394322191i</v>
      </c>
      <c r="AP124" s="223" t="str">
        <f t="shared" ca="1" si="66"/>
        <v>1.30383298634385-0.259348505981306i</v>
      </c>
      <c r="AQ124" s="223" t="str">
        <f t="shared" ca="1" si="67"/>
        <v>0.940011197761255-0.94001119776123i</v>
      </c>
      <c r="AR124" s="223" t="str">
        <f t="shared" ca="1" si="68"/>
        <v>0.940011197761255-0.94001119776123i</v>
      </c>
      <c r="AS124" s="223" t="str">
        <f t="shared" ca="1" si="69"/>
        <v>-0.508730394322157-1.22818381756392i</v>
      </c>
      <c r="AT124" s="223" t="str">
        <f t="shared" ca="1" si="70"/>
        <v>-1.10533623344846-0.738562058908401i</v>
      </c>
      <c r="AU124" s="223" t="str">
        <f t="shared" ca="1" si="71"/>
        <v>-1.32937658465653+5.56975223178258E-14i</v>
      </c>
      <c r="AV124" s="223" t="str">
        <f t="shared" ca="1" si="72"/>
        <v>-1.10533623344848+0.738562058908379i</v>
      </c>
      <c r="AW124" s="223" t="str">
        <f t="shared" ca="1" si="73"/>
        <v>-0.50873039432218+1.22818381756391i</v>
      </c>
      <c r="AX124" s="223" t="str">
        <f t="shared" ca="1" si="74"/>
        <v>0.25934850598132+1.30383298634384i</v>
      </c>
      <c r="AY124" s="223" t="str">
        <f t="shared" ca="1" si="75"/>
        <v>0.940011197761238+0.940011197761247i</v>
      </c>
      <c r="AZ124" s="223" t="str">
        <f t="shared" ca="1" si="76"/>
        <v>1.30383298634384+0.259348505981329i</v>
      </c>
      <c r="BA124" s="223" t="str">
        <f t="shared" ca="1" si="77"/>
        <v>1.22818381756391-0.508730394322168i</v>
      </c>
      <c r="BB124" s="223" t="str">
        <f t="shared" ca="1" si="78"/>
        <v>0.738562058908387-1.10533623344847i</v>
      </c>
      <c r="BC124" s="223" t="str">
        <f t="shared" ca="1" si="79"/>
        <v>6.49805868354282E-14-1.32937658465653i</v>
      </c>
      <c r="BD124" s="223" t="str">
        <f t="shared" ca="1" si="80"/>
        <v>-0.738562058908389-1.10533623344847i</v>
      </c>
      <c r="BE124" s="223" t="str">
        <f t="shared" ca="1" si="81"/>
        <v>-1.22818381756391-0.508730394322165i</v>
      </c>
      <c r="BF124" s="223" t="str">
        <f t="shared" ca="1" si="82"/>
        <v>-1.30383298634384+0.259348505981332i</v>
      </c>
      <c r="BG124" s="223" t="str">
        <f t="shared" ca="1" si="83"/>
        <v>-0.940011197761236+0.940011197761248i</v>
      </c>
      <c r="BH124" s="223" t="str">
        <f t="shared" ca="1" si="84"/>
        <v>-0.259348505981317+1.30383298634384i</v>
      </c>
      <c r="BI124" s="223" t="str">
        <f t="shared" ca="1" si="85"/>
        <v>0.508730394322183+1.2281838175639i</v>
      </c>
      <c r="BJ124" s="223" t="str">
        <f t="shared" ca="1" si="86"/>
        <v>1.10533623344848+0.738562058908377i</v>
      </c>
      <c r="BK124" s="223" t="str">
        <f t="shared" ca="1" si="87"/>
        <v>1.32937658465653+5.3417653444265E-14i</v>
      </c>
      <c r="BL124" s="223" t="str">
        <f t="shared" ca="1" si="88"/>
        <v>1.10533623344846-0.738562058908403i</v>
      </c>
      <c r="BM124" s="223" t="str">
        <f t="shared" ca="1" si="89"/>
        <v>0.508730394322155-1.22818381756392i</v>
      </c>
      <c r="BN124" s="223" t="str">
        <f t="shared" ca="1" si="90"/>
        <v>-0.259348505981348-1.30383298634384i</v>
      </c>
      <c r="BO124" s="223" t="str">
        <f t="shared" ca="1" si="91"/>
        <v>-0.940011197761258-0.940011197761227i</v>
      </c>
      <c r="BP124" s="223" t="str">
        <f t="shared" ca="1" si="92"/>
        <v>-1.30383298634385-0.259348505981301i</v>
      </c>
      <c r="BQ124" s="223" t="str">
        <f t="shared" ca="1" si="93"/>
        <v>-1.2281838175639+0.508730394322193i</v>
      </c>
      <c r="BR124" s="223" t="str">
        <f t="shared" ca="1" si="94"/>
        <v>-0.738562058908474+1.10533623344841i</v>
      </c>
      <c r="BS124" s="223" t="str">
        <f t="shared" ca="1" si="95"/>
        <v>-3.71318256765153E-14+1.32937658465653i</v>
      </c>
      <c r="BT124" s="223" t="str">
        <f t="shared" ca="1" si="96"/>
        <v>0.738562058908412+1.10533623344846i</v>
      </c>
      <c r="BU124" s="223" t="str">
        <f t="shared" ca="1" si="97"/>
        <v>1.22818381756392+0.508730394322144i</v>
      </c>
      <c r="BV124" s="223" t="str">
        <f t="shared" ca="1" si="98"/>
        <v>1.30383298634384-0.259348505981363i</v>
      </c>
      <c r="BW124" s="223" t="str">
        <f t="shared" ca="1" si="99"/>
        <v>0.940011197761217-0.940011197761268i</v>
      </c>
      <c r="BX124" s="223" t="str">
        <f t="shared" ca="1" si="100"/>
        <v>0.25934850598129-1.30383298634385i</v>
      </c>
      <c r="BY124" s="223" t="str">
        <f t="shared" ca="1" si="101"/>
        <v>-0.508730394322082-1.22818381756395i</v>
      </c>
      <c r="BZ124" s="223" t="str">
        <f t="shared" ca="1" si="102"/>
        <v>-1.10533623344842-0.738562058908468i</v>
      </c>
      <c r="CA124" s="223" t="str">
        <f t="shared" ca="1" si="103"/>
        <v>-1.32937658465653-2.08459979087656E-14i</v>
      </c>
      <c r="CB124" s="223" t="str">
        <f t="shared" ca="1" si="104"/>
        <v>-1.10533623344845+0.738562058908425i</v>
      </c>
      <c r="CC124" s="223" t="str">
        <f t="shared" ca="1" si="105"/>
        <v>-0.50873039432213+1.22818381756393i</v>
      </c>
      <c r="CD124" s="223" t="str">
        <f t="shared" ca="1" si="106"/>
        <v>0.25934850598137+1.30383298634383i</v>
      </c>
      <c r="CE124" s="223" t="str">
        <f t="shared" ca="1" si="107"/>
        <v>0.940011197761274+0.940011197761211i</v>
      </c>
      <c r="CF124" s="223" t="str">
        <f t="shared" ca="1" si="108"/>
        <v>1.30383298634383+0.259348505981403i</v>
      </c>
      <c r="CG124" s="223" t="str">
        <f t="shared" ca="1" si="109"/>
        <v>1.22818381756394-0.508730394322098i</v>
      </c>
      <c r="CH124" s="223" t="str">
        <f t="shared" ca="1" si="110"/>
        <v>0.738562058908454-1.10533623344843i</v>
      </c>
      <c r="CI124" s="223" t="str">
        <f t="shared" ca="1" si="111"/>
        <v>1.40059588941888E-14-1.32937658465653i</v>
      </c>
      <c r="CJ124" s="223" t="str">
        <f t="shared" ca="1" si="112"/>
        <v>-0.738562058908432-1.10533623344844i</v>
      </c>
      <c r="CK124" s="223" t="str">
        <f t="shared" ca="1" si="113"/>
        <v>-1.22818381756393-0.508730394322114i</v>
      </c>
      <c r="CL124" s="223" t="str">
        <f t="shared" ca="1" si="114"/>
        <v>-1.30383298634383+0.259348505981386i</v>
      </c>
      <c r="CM124" s="223" t="str">
        <f t="shared" ca="1" si="115"/>
        <v>-0.940011197761294+0.940011197761191i</v>
      </c>
      <c r="CN124" s="223" t="str">
        <f t="shared" ca="1" si="116"/>
        <v>-0.259348505981397+1.30383298634383i</v>
      </c>
      <c r="CO124" s="223" t="str">
        <f t="shared" ca="1" si="117"/>
        <v>0.508730394322112+1.22818381756393i</v>
      </c>
      <c r="CP124" s="223" t="str">
        <f t="shared" ca="1" si="118"/>
        <v>1.10533623344844+0.738562058908441i</v>
      </c>
      <c r="CQ124" s="223" t="str">
        <f t="shared" ca="1" si="119"/>
        <v>1.32937658465653-2.27986887356087E-15i</v>
      </c>
      <c r="CR124" s="223" t="str">
        <f t="shared" ca="1" si="120"/>
        <v>1.10533623344843-0.738562058908445i</v>
      </c>
      <c r="CS124" s="223" t="str">
        <f t="shared" ca="1" si="121"/>
        <v>0.508730394322108-1.22818381756394i</v>
      </c>
      <c r="CT124" s="223" t="str">
        <f t="shared" ca="1" si="122"/>
        <v>-0.259348505981402-1.30383298634383i</v>
      </c>
      <c r="CU124" s="223" t="str">
        <f t="shared" ca="1" si="123"/>
        <v>-0.940011197761203-0.940011197761282i</v>
      </c>
      <c r="CV124" s="223" t="str">
        <f t="shared" ca="1" si="124"/>
        <v>-1.30383298634383-0.259348505981381i</v>
      </c>
      <c r="CW124" s="223" t="str">
        <f t="shared" ca="1" si="125"/>
        <v>-1.22818381756393+0.508730394322119i</v>
      </c>
      <c r="CX124" s="223" t="str">
        <f t="shared" ca="1" si="126"/>
        <v>-0.738562058908436+1.10533623344844i</v>
      </c>
      <c r="CY124" s="223" t="str">
        <f t="shared" ca="1" si="127"/>
        <v>1.85656966413105E-14+1.32937658465653i</v>
      </c>
      <c r="CZ124" s="223" t="str">
        <f t="shared" ca="1" si="128"/>
        <v>0.738562058908458+1.10533623344842i</v>
      </c>
      <c r="DA124" s="223" t="str">
        <f t="shared" ca="1" si="129"/>
        <v>1.22818381756394+0.508730394322092i</v>
      </c>
      <c r="DB124" s="223" t="str">
        <f t="shared" ca="1" si="130"/>
        <v>1.30383298634385-0.259348505981278i</v>
      </c>
      <c r="DC124" s="223" t="str">
        <f t="shared" ca="1" si="131"/>
        <v>0.940011197761278-0.940011197761207i</v>
      </c>
      <c r="DD124" s="223" t="str">
        <f t="shared" ca="1" si="132"/>
        <v>0.259348505981365-1.30383298634384i</v>
      </c>
      <c r="DE124" s="223" t="str">
        <f t="shared" ca="1" si="133"/>
        <v>-0.508730394322134-1.22818381756393i</v>
      </c>
      <c r="DF124" s="223" t="str">
        <f t="shared" ca="1" si="134"/>
        <v>-1.10533623344845-0.738562058908422i</v>
      </c>
      <c r="DG124" s="223" t="str">
        <f t="shared" ca="1" si="135"/>
        <v>-1.32937658465653+2.54057356558875E-14i</v>
      </c>
      <c r="DH124" s="223" t="str">
        <f t="shared" ca="1" si="136"/>
        <v>-1.10533623344842+0.738562058908472i</v>
      </c>
      <c r="DI124" s="223" t="str">
        <f t="shared" ca="1" si="137"/>
        <v>-0.5087303943222+1.2281838175639i</v>
      </c>
      <c r="DJ124" s="223" t="str">
        <f t="shared" ca="1" si="138"/>
        <v>0.259348505981294+1.30383298634385i</v>
      </c>
      <c r="DK124" s="223" t="str">
        <f t="shared" ca="1" si="139"/>
        <v>0.940011197761219+0.940011197761266i</v>
      </c>
      <c r="DL124" s="223" t="str">
        <f t="shared" ca="1" si="140"/>
        <v>1.30383298634384+0.259348505981358i</v>
      </c>
      <c r="DM124" s="223" t="str">
        <f t="shared" ca="1" si="141"/>
        <v>1.22818381756392-0.508730394322148i</v>
      </c>
      <c r="DN124" s="223" t="str">
        <f t="shared" ca="1" si="142"/>
        <v>0.738562058908408-1.10533623344846i</v>
      </c>
      <c r="DO124" s="223" t="str">
        <f t="shared" ca="1" si="143"/>
        <v>-4.1691563423637E-14-1.32937658465653i</v>
      </c>
      <c r="DP124" s="223" t="str">
        <f t="shared" ca="1" si="144"/>
        <v>-0.738562058908477-1.10533623344841i</v>
      </c>
      <c r="DQ124" s="223" t="str">
        <f t="shared" ca="1" si="145"/>
        <v>-1.2281838175639-0.508730394322193i</v>
      </c>
      <c r="DR124" s="223" t="str">
        <f t="shared" ca="1" si="146"/>
        <v>-1.30383298634385+0.25934850598131i</v>
      </c>
      <c r="DS124" s="223" t="str">
        <f t="shared" ca="1" si="147"/>
        <v>-0.940011197761254+0.940011197761231i</v>
      </c>
      <c r="DT124" s="223" t="str">
        <f t="shared" ca="1" si="148"/>
        <v>-0.259348505981342+1.30383298634384i</v>
      </c>
      <c r="DU124" s="223" t="str">
        <f t="shared" ca="1" si="149"/>
        <v>0.508730394322164+1.22818381756391i</v>
      </c>
      <c r="DV124" s="223" t="str">
        <f t="shared" ca="1" si="150"/>
        <v>1.10533623344846+0.738562058908403i</v>
      </c>
      <c r="DW124" s="223" t="str">
        <f t="shared" ca="1" si="151"/>
        <v>1.32937658465653-5.79773911913867E-14i</v>
      </c>
      <c r="DX124" s="223" t="str">
        <f t="shared" ca="1" si="152"/>
        <v>1.10533623344848-0.738562058908373i</v>
      </c>
      <c r="DY124" s="223" t="str">
        <f t="shared" ca="1" si="153"/>
        <v>0.508730394322179-1.22818381756391i</v>
      </c>
      <c r="DZ124" s="223" t="str">
        <f t="shared" ca="1" si="154"/>
        <v>-0.259348505981326-1.30383298634384i</v>
      </c>
      <c r="EA124" s="223" t="str">
        <f t="shared" ca="1" si="155"/>
        <v>-0.940011197761235-0.94001119776125i</v>
      </c>
      <c r="EB124" s="223" t="str">
        <f t="shared" ca="1" si="156"/>
        <v>-1.30383298634384-0.259348505981326i</v>
      </c>
      <c r="EC124" s="223" t="str">
        <f t="shared" ca="1" si="157"/>
        <v>-1.22818381756391+0.508730394322179i</v>
      </c>
      <c r="ED124" s="223" t="str">
        <f t="shared" ca="1" si="158"/>
        <v>-0.738562058908389+1.10533623344847i</v>
      </c>
      <c r="EE124" s="223" t="str">
        <f t="shared" ca="1" si="159"/>
        <v>-5.79778235852811E-14+1.32937658465653i</v>
      </c>
      <c r="EF124" s="223" t="str">
        <f t="shared" ca="1" si="160"/>
        <v>0.738562058908387+1.10533623344847i</v>
      </c>
      <c r="EG124" s="223" t="str">
        <f t="shared" ca="1" si="161"/>
        <v>1.22818381756391+0.508730394322164i</v>
      </c>
      <c r="EH124" s="223" t="str">
        <f t="shared" ca="1" si="162"/>
        <v>1.30383298634384-0.259348505981342i</v>
      </c>
      <c r="EI124" s="223" t="str">
        <f t="shared" ca="1" si="163"/>
        <v>0.940011197761238-0.940011197761247i</v>
      </c>
      <c r="EJ124" s="223" t="str">
        <f t="shared" ca="1" si="164"/>
        <v>0.25934850598131-1.30383298634385i</v>
      </c>
      <c r="EK124" s="223" t="str">
        <f t="shared" ca="1" si="165"/>
        <v>-0.508730394322176-1.22818381756391i</v>
      </c>
      <c r="EL124" s="223" t="str">
        <f t="shared" ca="1" si="166"/>
        <v>-1.10533623344841-0.738562058908485i</v>
      </c>
      <c r="EM124" s="223" t="str">
        <f t="shared" ca="1" si="167"/>
        <v>-1.32937658465653-4.16919958175314E-14i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6.27296068832553-1.46801086454261i</v>
      </c>
      <c r="G125" s="229" t="str">
        <f t="shared" si="173"/>
        <v>-0.245631548454004+0.0381541642260896i</v>
      </c>
      <c r="H125" s="229" t="str">
        <f t="shared" si="38"/>
        <v>0.969730745760049-0.0459686569275428i</v>
      </c>
      <c r="I125" s="229" t="str">
        <f t="shared" si="174"/>
        <v>-0.372985473536102-0.0715527986363051i</v>
      </c>
      <c r="J125" s="255" t="str">
        <f ca="1">IMPRODUCT(1/N_FFT2,AN100)</f>
        <v>-0.0250900476310291-0.000142194893882817i</v>
      </c>
      <c r="K125" s="254" t="str">
        <f t="shared" ca="1" si="175"/>
        <v>0.00934804885409364+0.00184829975574763i</v>
      </c>
      <c r="N125" s="246">
        <f t="shared" ca="1" si="176"/>
        <v>1.3376909459674533</v>
      </c>
      <c r="O125" s="223">
        <f t="shared" ca="1" si="39"/>
        <v>-1.3293090540325465</v>
      </c>
      <c r="P125" s="223" t="str">
        <f t="shared" ca="1" si="40"/>
        <v>-1.08682289456191+0.765427042237847i</v>
      </c>
      <c r="Q125" s="223" t="str">
        <f t="shared" ca="1" si="41"/>
        <v>-0.447830732325979+1.2516030506184i</v>
      </c>
      <c r="R125" s="223" t="str">
        <f t="shared" ca="1" si="42"/>
        <v>0.35454368333737+1.28115625032175i</v>
      </c>
      <c r="S125" s="223" t="str">
        <f t="shared" ca="1" si="43"/>
        <v>1.02756979451689+0.843304736456171i</v>
      </c>
      <c r="T125" s="223" t="str">
        <f t="shared" ca="1" si="44"/>
        <v>1.32570723356324+0.0977900404489944i</v>
      </c>
      <c r="U125" s="223" t="str">
        <f t="shared" ca="1" si="45"/>
        <v>1.14018640717611-0.68340143255903i</v>
      </c>
      <c r="V125" s="223" t="str">
        <f t="shared" ca="1" si="46"/>
        <v>0.538690947774886-1.21526730554158i</v>
      </c>
      <c r="W125" s="223" t="str">
        <f t="shared" ca="1" si="47"/>
        <v>-0.259335331410163-1.30376675330186i</v>
      </c>
      <c r="X125" s="223" t="str">
        <f t="shared" ca="1" si="48"/>
        <v>-0.962748204724047-0.916612489241516i</v>
      </c>
      <c r="Y125" s="223" t="str">
        <f t="shared" ca="1" si="49"/>
        <v>-1.3149212907325-0.195050148196011i</v>
      </c>
      <c r="Z125" s="223" t="str">
        <f t="shared" ca="1" si="50"/>
        <v>-1.18737115086109+0.597672411305478i</v>
      </c>
      <c r="AA125" s="223" t="str">
        <f t="shared" ca="1" si="51"/>
        <v>-0.626631950304194+1.1723459216421i</v>
      </c>
      <c r="AB125" s="223" t="str">
        <f t="shared" ca="1" si="52"/>
        <v>0.16272161885255+1.31931203128407i</v>
      </c>
      <c r="AC125" s="223" t="str">
        <f t="shared" ca="1" si="53"/>
        <v>0.892709398994775+0.984953039529953i</v>
      </c>
      <c r="AD125" s="223" t="str">
        <f t="shared" ca="1" si="54"/>
        <v>1.29700967549906+0.291253262290283i</v>
      </c>
      <c r="AE125" s="223" t="str">
        <f t="shared" ca="1" si="55"/>
        <v>1.22812142740261-0.508704551471162i</v>
      </c>
      <c r="AF125" s="223" t="str">
        <f t="shared" ca="1" si="56"/>
        <v>0.711177180001737-1.12307149361814i</v>
      </c>
      <c r="AG125" s="223" t="str">
        <f t="shared" ca="1" si="57"/>
        <v>-0.0652261037437352-1.3277078430601i</v>
      </c>
      <c r="AH125" s="223" t="str">
        <f t="shared" ca="1" si="58"/>
        <v>-0.8178329236857-1.04795604395824i</v>
      </c>
      <c r="AI125" s="223" t="str">
        <f t="shared" ca="1" si="59"/>
        <v>-1.27206945245776-0.38587804972131i</v>
      </c>
      <c r="AJ125" s="223" t="str">
        <f t="shared" ca="1" si="60"/>
        <v>-1.26221640752137+0.41697997759695i</v>
      </c>
      <c r="AK125" s="223" t="str">
        <f t="shared" ca="1" si="61"/>
        <v>-0.791868478942728+1.06771104386432i</v>
      </c>
      <c r="AL125" s="223" t="str">
        <f t="shared" ca="1" si="62"/>
        <v>-0.0326228772725886+1.32890869099851i</v>
      </c>
      <c r="AM125" s="223" t="str">
        <f t="shared" ca="1" si="63"/>
        <v>0.738524540903976+1.10528008378667i</v>
      </c>
      <c r="AN125" s="223" t="str">
        <f t="shared" ca="1" si="64"/>
        <v>1.24023577483818+0.47841173056735i</v>
      </c>
      <c r="AO125" s="223" t="str">
        <f t="shared" ca="1" si="65"/>
        <v>1.28947132756604-0.322995753095904i</v>
      </c>
      <c r="AP125" s="223" t="str">
        <f t="shared" ca="1" si="66"/>
        <v>0.868268573986658-1.00656457545459i</v>
      </c>
      <c r="AQ125" s="223" t="str">
        <f t="shared" ca="1" si="67"/>
        <v>0.130295072090438-1.32290806760026i</v>
      </c>
      <c r="AR125" s="223" t="str">
        <f t="shared" ca="1" si="68"/>
        <v>0.130295072090438-1.32290806760026i</v>
      </c>
      <c r="AS125" s="223" t="str">
        <f t="shared" ca="1" si="69"/>
        <v>-1.20168115209748-0.568352856794599i</v>
      </c>
      <c r="AT125" s="223" t="str">
        <f t="shared" ca="1" si="70"/>
        <v>-1.30973849076345+0.227261186623638i</v>
      </c>
      <c r="AU125" s="223" t="str">
        <f t="shared" ca="1" si="71"/>
        <v>-0.939963446399094+0.939963446399082i</v>
      </c>
      <c r="AV125" s="223" t="str">
        <f t="shared" ca="1" si="72"/>
        <v>-0.227261186623527+1.30973849076347i</v>
      </c>
      <c r="AW125" s="223" t="str">
        <f t="shared" ca="1" si="73"/>
        <v>0.568352856794581+1.20168115209749i</v>
      </c>
      <c r="AX125" s="223" t="str">
        <f t="shared" ca="1" si="74"/>
        <v>1.15661451507676+0.6552140296473i</v>
      </c>
      <c r="AY125" s="223" t="str">
        <f t="shared" ca="1" si="75"/>
        <v>1.32290806760026-0.13029507209042i</v>
      </c>
      <c r="AZ125" s="223" t="str">
        <f t="shared" ca="1" si="76"/>
        <v>1.0065645754546-0.868268573986644i</v>
      </c>
      <c r="BA125" s="223" t="str">
        <f t="shared" ca="1" si="77"/>
        <v>0.322995753095926-1.28947132756603i</v>
      </c>
      <c r="BB125" s="223" t="str">
        <f t="shared" ca="1" si="78"/>
        <v>-0.47841173056733-1.24023577483819i</v>
      </c>
      <c r="BC125" s="223" t="str">
        <f t="shared" ca="1" si="79"/>
        <v>-1.10528008378673-0.738524540903885i</v>
      </c>
      <c r="BD125" s="223" t="str">
        <f t="shared" ca="1" si="80"/>
        <v>-1.32890869099851+0.0326228772725676i</v>
      </c>
      <c r="BE125" s="223" t="str">
        <f t="shared" ca="1" si="81"/>
        <v>-1.06771104386433+0.791868478942711i</v>
      </c>
      <c r="BF125" s="223" t="str">
        <f t="shared" ca="1" si="82"/>
        <v>-0.41697997759697+1.26221640752136i</v>
      </c>
      <c r="BG125" s="223" t="str">
        <f t="shared" ca="1" si="83"/>
        <v>0.385878049721291+1.27206945245776i</v>
      </c>
      <c r="BH125" s="223" t="str">
        <f t="shared" ca="1" si="84"/>
        <v>1.04795604395823+0.817832923685716i</v>
      </c>
      <c r="BI125" s="223" t="str">
        <f t="shared" ca="1" si="85"/>
        <v>1.3277078430601+0.065226103743756i</v>
      </c>
      <c r="BJ125" s="223" t="str">
        <f t="shared" ca="1" si="86"/>
        <v>1.12307149361808-0.71117718000183i</v>
      </c>
      <c r="BK125" s="223" t="str">
        <f t="shared" ca="1" si="87"/>
        <v>0.50870455147118-1.2281214274026i</v>
      </c>
      <c r="BL125" s="223" t="str">
        <f t="shared" ca="1" si="88"/>
        <v>-0.291253262290327-1.29700967549905i</v>
      </c>
      <c r="BM125" s="223" t="str">
        <f t="shared" ca="1" si="89"/>
        <v>-0.984953039529929-0.8927093989948i</v>
      </c>
      <c r="BN125" s="223" t="str">
        <f t="shared" ca="1" si="90"/>
        <v>-1.31931203128408-0.162721618852531i</v>
      </c>
      <c r="BO125" s="223" t="str">
        <f t="shared" ca="1" si="91"/>
        <v>-1.17234592164212+0.626631950304152i</v>
      </c>
      <c r="BP125" s="223" t="str">
        <f t="shared" ca="1" si="92"/>
        <v>-0.59767241130547+1.1873711508611i</v>
      </c>
      <c r="BQ125" s="223" t="str">
        <f t="shared" ca="1" si="93"/>
        <v>0.19505014819594+1.31492129073251i</v>
      </c>
      <c r="BR125" s="223" t="str">
        <f t="shared" ca="1" si="94"/>
        <v>0.916612489241512+0.96274820472405i</v>
      </c>
      <c r="BS125" s="223" t="str">
        <f t="shared" ca="1" si="95"/>
        <v>1.30376675330187+0.259335331410115i</v>
      </c>
      <c r="BT125" s="223" t="str">
        <f t="shared" ca="1" si="96"/>
        <v>1.2152673055416-0.538690947774858i</v>
      </c>
      <c r="BU125" s="223" t="str">
        <f t="shared" ca="1" si="97"/>
        <v>0.683401432558999-1.14018640717613i</v>
      </c>
      <c r="BV125" s="223" t="str">
        <f t="shared" ca="1" si="98"/>
        <v>-0.0977900404489499-1.32570723356324i</v>
      </c>
      <c r="BW125" s="223" t="str">
        <f t="shared" ca="1" si="99"/>
        <v>-0.843304736456189-1.02756979451688i</v>
      </c>
      <c r="BX125" s="223" t="str">
        <f t="shared" ca="1" si="100"/>
        <v>-1.28115625032173-0.354543683337426i</v>
      </c>
      <c r="BY125" s="223" t="str">
        <f t="shared" ca="1" si="101"/>
        <v>-1.2516030506184+0.447830732325974i</v>
      </c>
      <c r="BZ125" s="223" t="str">
        <f t="shared" ca="1" si="102"/>
        <v>-0.765427042237802+1.08682289456194i</v>
      </c>
      <c r="CA125" s="223" t="str">
        <f t="shared" ca="1" si="103"/>
        <v>-1.85650417757067E-14+1.32930905403255i</v>
      </c>
      <c r="CB125" s="223" t="str">
        <f t="shared" ca="1" si="104"/>
        <v>0.765427042237879+1.08682289456189i</v>
      </c>
      <c r="CC125" s="223" t="str">
        <f t="shared" ca="1" si="105"/>
        <v>1.25160305061839+0.44783073232601i</v>
      </c>
      <c r="CD125" s="223" t="str">
        <f t="shared" ca="1" si="106"/>
        <v>1.28115625032174-0.35454368333739i</v>
      </c>
      <c r="CE125" s="223" t="str">
        <f t="shared" ca="1" si="107"/>
        <v>0.843304736456218-1.02756979451686i</v>
      </c>
      <c r="CF125" s="223" t="str">
        <f t="shared" ca="1" si="108"/>
        <v>0.097790040448987-1.32570723356324i</v>
      </c>
      <c r="CG125" s="223" t="str">
        <f t="shared" ca="1" si="109"/>
        <v>-0.68340143255908-1.14018640717608i</v>
      </c>
      <c r="CH125" s="223" t="str">
        <f t="shared" ca="1" si="110"/>
        <v>-1.21526730554158-0.538690947774891i</v>
      </c>
      <c r="CI125" s="223" t="str">
        <f t="shared" ca="1" si="111"/>
        <v>-1.30376675330186+0.259335331410208i</v>
      </c>
      <c r="CJ125" s="223" t="str">
        <f t="shared" ca="1" si="112"/>
        <v>-0.91661248924154+0.962748204724025i</v>
      </c>
      <c r="CK125" s="223" t="str">
        <f t="shared" ca="1" si="113"/>
        <v>-0.195050148195977+1.3149212907325i</v>
      </c>
      <c r="CL125" s="223" t="str">
        <f t="shared" ca="1" si="114"/>
        <v>0.597672411305437+1.18737115086112i</v>
      </c>
      <c r="CM125" s="223" t="str">
        <f t="shared" ca="1" si="115"/>
        <v>1.1723459216421+0.626631950304189i</v>
      </c>
      <c r="CN125" s="223" t="str">
        <f t="shared" ca="1" si="116"/>
        <v>1.31931203128407-0.162721618852622i</v>
      </c>
      <c r="CO125" s="223" t="str">
        <f t="shared" ca="1" si="117"/>
        <v>0.984953039529957-0.89270939899477i</v>
      </c>
      <c r="CP125" s="223" t="str">
        <f t="shared" ca="1" si="118"/>
        <v>0.291253262290239-1.29700967549907i</v>
      </c>
      <c r="CQ125" s="223" t="str">
        <f t="shared" ca="1" si="119"/>
        <v>-0.508704551471142-1.22812142740262i</v>
      </c>
      <c r="CR125" s="223" t="str">
        <f t="shared" ca="1" si="120"/>
        <v>-1.12307149361813-0.711177180001754i</v>
      </c>
      <c r="CS125" s="223" t="str">
        <f t="shared" ca="1" si="121"/>
        <v>-1.32770784306011+0.0652261037437142i</v>
      </c>
      <c r="CT125" s="223" t="str">
        <f t="shared" ca="1" si="122"/>
        <v>-1.04795604395825+0.817832923685683i</v>
      </c>
      <c r="CU125" s="223" t="str">
        <f t="shared" ca="1" si="123"/>
        <v>-0.38587804972133+1.27206945245775i</v>
      </c>
      <c r="CV125" s="223" t="str">
        <f t="shared" ca="1" si="124"/>
        <v>0.41697997759693+1.26221640752138i</v>
      </c>
      <c r="CW125" s="223" t="str">
        <f t="shared" ca="1" si="125"/>
        <v>1.06771104386438+0.791868478942638i</v>
      </c>
      <c r="CX125" s="223" t="str">
        <f t="shared" ca="1" si="126"/>
        <v>1.32890869099851+0.0326228772726094i</v>
      </c>
      <c r="CY125" s="223" t="str">
        <f t="shared" ca="1" si="127"/>
        <v>1.10528008378668-0.738524540903959i</v>
      </c>
      <c r="CZ125" s="223" t="str">
        <f t="shared" ca="1" si="128"/>
        <v>0.47841173056737-1.24023577483817i</v>
      </c>
      <c r="DA125" s="223" t="str">
        <f t="shared" ca="1" si="129"/>
        <v>-0.322995753095884-1.28947132756604i</v>
      </c>
      <c r="DB125" s="223" t="str">
        <f t="shared" ca="1" si="130"/>
        <v>-1.00656457545457-0.868268573986676i</v>
      </c>
      <c r="DC125" s="223" t="str">
        <f t="shared" ca="1" si="131"/>
        <v>-1.32290806760026-0.130295072090461i</v>
      </c>
      <c r="DD125" s="223" t="str">
        <f t="shared" ca="1" si="132"/>
        <v>-1.15661451507678+0.655214029647264i</v>
      </c>
      <c r="DE125" s="223" t="str">
        <f t="shared" ca="1" si="133"/>
        <v>-0.568352856794619+1.20168115209747i</v>
      </c>
      <c r="DF125" s="223" t="str">
        <f t="shared" ca="1" si="134"/>
        <v>0.227261186623616+1.30973849076345i</v>
      </c>
      <c r="DG125" s="223" t="str">
        <f t="shared" ca="1" si="135"/>
        <v>0.939963446399065+0.939963446399112i</v>
      </c>
      <c r="DH125" s="223" t="str">
        <f t="shared" ca="1" si="136"/>
        <v>1.30973849076346+0.227261186623549i</v>
      </c>
      <c r="DI125" s="223" t="str">
        <f t="shared" ca="1" si="137"/>
        <v>1.2016811520975-0.56835285679456i</v>
      </c>
      <c r="DJ125" s="223" t="str">
        <f t="shared" ca="1" si="138"/>
        <v>0.65521402964732-1.15661451507675i</v>
      </c>
      <c r="DK125" s="223" t="str">
        <f t="shared" ca="1" si="139"/>
        <v>-0.130295072090397-1.32290806760026i</v>
      </c>
      <c r="DL125" s="223" t="str">
        <f t="shared" ca="1" si="140"/>
        <v>-0.868268573986626-1.00656457545462i</v>
      </c>
      <c r="DM125" s="223" t="str">
        <f t="shared" ca="1" si="141"/>
        <v>-1.28947132756606-0.322995753095819i</v>
      </c>
      <c r="DN125" s="223" t="str">
        <f t="shared" ca="1" si="142"/>
        <v>-1.24023577483819+0.478411730567308i</v>
      </c>
      <c r="DO125" s="223" t="str">
        <f t="shared" ca="1" si="143"/>
        <v>-0.738524540903903+1.10528008378672i</v>
      </c>
      <c r="DP125" s="223" t="str">
        <f t="shared" ca="1" si="144"/>
        <v>0.0326228772725443+1.32890869099851i</v>
      </c>
      <c r="DQ125" s="223" t="str">
        <f t="shared" ca="1" si="145"/>
        <v>0.791868478942701+1.06771104386434i</v>
      </c>
      <c r="DR125" s="223" t="str">
        <f t="shared" ca="1" si="146"/>
        <v>1.26221640752136+0.416979977596992i</v>
      </c>
      <c r="DS125" s="223" t="str">
        <f t="shared" ca="1" si="147"/>
        <v>1.27206945245777-0.385878049721277i</v>
      </c>
      <c r="DT125" s="223" t="str">
        <f t="shared" ca="1" si="148"/>
        <v>0.817832923685631-1.04795604395829i</v>
      </c>
      <c r="DU125" s="223" t="str">
        <f t="shared" ca="1" si="149"/>
        <v>0.0652261037437698-1.3277078430601i</v>
      </c>
      <c r="DV125" s="223" t="str">
        <f t="shared" ca="1" si="150"/>
        <v>-0.711177180001811-1.12307149361809i</v>
      </c>
      <c r="DW125" s="223" t="str">
        <f t="shared" ca="1" si="151"/>
        <v>-1.2281214274026-0.508704551471194i</v>
      </c>
      <c r="DX125" s="223" t="str">
        <f t="shared" ca="1" si="152"/>
        <v>-1.29700967549905+0.291253262290304i</v>
      </c>
      <c r="DY125" s="223" t="str">
        <f t="shared" ca="1" si="153"/>
        <v>-0.892709398994811+0.984953039529919i</v>
      </c>
      <c r="DZ125" s="223" t="str">
        <f t="shared" ca="1" si="154"/>
        <v>-0.162721618852555+1.31931203128407i</v>
      </c>
      <c r="EA125" s="223" t="str">
        <f t="shared" ca="1" si="155"/>
        <v>0.62663195030414+1.17234592164213i</v>
      </c>
      <c r="EB125" s="223" t="str">
        <f t="shared" ca="1" si="156"/>
        <v>1.18737115086109+0.597672411305496i</v>
      </c>
      <c r="EC125" s="223" t="str">
        <f t="shared" ca="1" si="157"/>
        <v>1.31492129073249-0.195050148196053i</v>
      </c>
      <c r="ED125" s="223" t="str">
        <f t="shared" ca="1" si="158"/>
        <v>0.96274820472407-0.916612489241492i</v>
      </c>
      <c r="EE125" s="223" t="str">
        <f t="shared" ca="1" si="159"/>
        <v>0.259335331410132-1.30376675330187i</v>
      </c>
      <c r="EF125" s="223" t="str">
        <f t="shared" ca="1" si="160"/>
        <v>-0.538690947774832-1.21526730554161i</v>
      </c>
      <c r="EG125" s="223" t="str">
        <f t="shared" ca="1" si="161"/>
        <v>-1.14018640717612-0.683401432559015i</v>
      </c>
      <c r="EH125" s="223" t="str">
        <f t="shared" ca="1" si="162"/>
        <v>-1.32570723356324+0.097790040448922i</v>
      </c>
      <c r="EI125" s="223" t="str">
        <f t="shared" ca="1" si="163"/>
        <v>-1.02756979451689+0.843304736456174i</v>
      </c>
      <c r="EJ125" s="223" t="str">
        <f t="shared" ca="1" si="164"/>
        <v>-0.354543683337325+1.28115625032176i</v>
      </c>
      <c r="EK125" s="223" t="str">
        <f t="shared" ca="1" si="165"/>
        <v>0.447830732325957+1.25160305061841i</v>
      </c>
      <c r="EL125" s="223" t="str">
        <f t="shared" ca="1" si="166"/>
        <v>1.08682289456192+0.765427042237824i</v>
      </c>
      <c r="EM125" s="223" t="str">
        <f t="shared" ca="1" si="167"/>
        <v>1.32930905403255+3.71300835514136E-14i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6.25750221802752-1.50014777550088i</v>
      </c>
      <c r="G126" s="229" t="str">
        <f t="shared" si="173"/>
        <v>-0.245365304811175+0.0392400363953073i</v>
      </c>
      <c r="H126" s="229" t="str">
        <f t="shared" si="38"/>
        <v>0.969633531909177-0.0442294442254147i</v>
      </c>
      <c r="I126" s="229" t="str">
        <f t="shared" si="174"/>
        <v>-0.373054191849374-0.0745757158924664i</v>
      </c>
      <c r="J126" s="255" t="str">
        <f ca="1">IMPRODUCT(1/N_FFT2,AO100)</f>
        <v>0.00491104719237125+2.43051048141527E-06i</v>
      </c>
      <c r="K126" s="254" t="str">
        <f t="shared" ca="1" si="175"/>
        <v>-0.00183190548442506-0.000367151572276199i</v>
      </c>
      <c r="N126" s="246">
        <f t="shared" ca="1" si="176"/>
        <v>1.3377633359944925</v>
      </c>
      <c r="O126" s="223">
        <f t="shared" ca="1" si="39"/>
        <v>-1.3292366640055073</v>
      </c>
      <c r="P126" s="223" t="str">
        <f t="shared" ca="1" si="40"/>
        <v>-1.06765289964943+0.791825356253924i</v>
      </c>
      <c r="Q126" s="223" t="str">
        <f t="shared" ca="1" si="41"/>
        <v>-0.385857036005642+1.27200017952099i</v>
      </c>
      <c r="R126" s="223" t="str">
        <f t="shared" ca="1" si="42"/>
        <v>0.447806344860379+1.25153489221806i</v>
      </c>
      <c r="S126" s="223" t="str">
        <f t="shared" ca="1" si="43"/>
        <v>1.10521989367899+0.738484323159735i</v>
      </c>
      <c r="T126" s="223" t="str">
        <f t="shared" ca="1" si="44"/>
        <v>1.32763554023002-0.0652225517334807i</v>
      </c>
      <c r="U126" s="223" t="str">
        <f t="shared" ca="1" si="45"/>
        <v>1.02751383626927-0.843258812709181i</v>
      </c>
      <c r="V126" s="223" t="str">
        <f t="shared" ca="1" si="46"/>
        <v>0.32297816375407-1.2894011069774i</v>
      </c>
      <c r="W126" s="223" t="str">
        <f t="shared" ca="1" si="47"/>
        <v>-0.508676849007144-1.22805454773827i</v>
      </c>
      <c r="X126" s="223" t="str">
        <f t="shared" ca="1" si="48"/>
        <v>-1.14012431617884-0.683364216647476i</v>
      </c>
      <c r="Y126" s="223" t="str">
        <f t="shared" ca="1" si="49"/>
        <v>-1.32283602615098+0.130287976627028i</v>
      </c>
      <c r="Z126" s="223" t="str">
        <f t="shared" ca="1" si="50"/>
        <v>-0.984899402057956+0.892660784823871i</v>
      </c>
      <c r="AA126" s="223" t="str">
        <f t="shared" ca="1" si="51"/>
        <v>-0.259321208816481+1.3036957542289i</v>
      </c>
      <c r="AB126" s="223" t="str">
        <f t="shared" ca="1" si="52"/>
        <v>0.568321906069834+1.2016157122881i</v>
      </c>
      <c r="AC126" s="223" t="str">
        <f t="shared" ca="1" si="53"/>
        <v>1.17228207933792+0.626597825881676i</v>
      </c>
      <c r="AD126" s="223" t="str">
        <f t="shared" ca="1" si="54"/>
        <v>1.3148496842182-0.195039526372989i</v>
      </c>
      <c r="AE126" s="223" t="str">
        <f t="shared" ca="1" si="55"/>
        <v>0.939912258920105-0.939912258920053i</v>
      </c>
      <c r="AF126" s="223" t="str">
        <f t="shared" ca="1" si="56"/>
        <v>0.195039526372932-1.3148496842182i</v>
      </c>
      <c r="AG126" s="223" t="str">
        <f t="shared" ca="1" si="57"/>
        <v>-0.626597825881694-1.17228207933791i</v>
      </c>
      <c r="AH126" s="223" t="str">
        <f t="shared" ca="1" si="58"/>
        <v>-1.2016157122881-0.56832190606984i</v>
      </c>
      <c r="AI126" s="223" t="str">
        <f t="shared" ca="1" si="59"/>
        <v>-1.3036957542289+0.259321208816433i</v>
      </c>
      <c r="AJ126" s="223" t="str">
        <f t="shared" ca="1" si="60"/>
        <v>-0.892660784823839+0.984899402057985i</v>
      </c>
      <c r="AK126" s="223" t="str">
        <f t="shared" ca="1" si="61"/>
        <v>-0.130287976627009+1.32283602615099i</v>
      </c>
      <c r="AL126" s="223" t="str">
        <f t="shared" ca="1" si="62"/>
        <v>0.683364216647458+1.14012431617885i</v>
      </c>
      <c r="AM126" s="223" t="str">
        <f t="shared" ca="1" si="63"/>
        <v>1.22805454773825+0.5086768490072i</v>
      </c>
      <c r="AN126" s="223" t="str">
        <f t="shared" ca="1" si="64"/>
        <v>1.28940110697739-0.322978163754111i</v>
      </c>
      <c r="AO126" s="223" t="str">
        <f t="shared" ca="1" si="65"/>
        <v>0.843258812709179-1.02751383626927i</v>
      </c>
      <c r="AP126" s="223" t="str">
        <f t="shared" ca="1" si="66"/>
        <v>0.0652225517335148-1.32763554023002i</v>
      </c>
      <c r="AQ126" s="223" t="str">
        <f t="shared" ca="1" si="67"/>
        <v>-0.738484323159682-1.10521989367902i</v>
      </c>
      <c r="AR126" s="223" t="str">
        <f t="shared" ca="1" si="68"/>
        <v>-0.738484323159682-1.10521989367902i</v>
      </c>
      <c r="AS126" s="223" t="str">
        <f t="shared" ca="1" si="69"/>
        <v>-1.27200017952099+0.385857036005635i</v>
      </c>
      <c r="AT126" s="223" t="str">
        <f t="shared" ca="1" si="70"/>
        <v>-0.791825356253956+1.06765289964941i</v>
      </c>
      <c r="AU126" s="223" t="str">
        <f t="shared" ca="1" si="71"/>
        <v>5.79714330228697E-14+1.32923666400551i</v>
      </c>
      <c r="AV126" s="223" t="str">
        <f t="shared" ca="1" si="72"/>
        <v>0.791825356253943+1.06765289964942i</v>
      </c>
      <c r="AW126" s="223" t="str">
        <f t="shared" ca="1" si="73"/>
        <v>1.27200017952099+0.38585703600565i</v>
      </c>
      <c r="AX126" s="223" t="str">
        <f t="shared" ca="1" si="74"/>
        <v>1.25153489221808-0.447806344860334i</v>
      </c>
      <c r="AY126" s="223" t="str">
        <f t="shared" ca="1" si="75"/>
        <v>0.738484323159696-1.10521989367902i</v>
      </c>
      <c r="AZ126" s="223" t="str">
        <f t="shared" ca="1" si="76"/>
        <v>-0.0652225517334985-1.32763554023002i</v>
      </c>
      <c r="BA126" s="223" t="str">
        <f t="shared" ca="1" si="77"/>
        <v>-0.843258812709165-1.02751383626928i</v>
      </c>
      <c r="BB126" s="223" t="str">
        <f t="shared" ca="1" si="78"/>
        <v>-1.28940110697738-0.32297816375413i</v>
      </c>
      <c r="BC126" s="223" t="str">
        <f t="shared" ca="1" si="79"/>
        <v>-1.22805454773825+0.508676849007185i</v>
      </c>
      <c r="BD126" s="223" t="str">
        <f t="shared" ca="1" si="80"/>
        <v>-0.68336421664747+1.14012431617885i</v>
      </c>
      <c r="BE126" s="223" t="str">
        <f t="shared" ca="1" si="81"/>
        <v>0.130287976626992+1.32283602615099i</v>
      </c>
      <c r="BF126" s="223" t="str">
        <f t="shared" ca="1" si="82"/>
        <v>0.892660784823925+0.984899402057908i</v>
      </c>
      <c r="BG126" s="223" t="str">
        <f t="shared" ca="1" si="83"/>
        <v>1.3036957542289+0.259321208816446i</v>
      </c>
      <c r="BH126" s="223" t="str">
        <f t="shared" ca="1" si="84"/>
        <v>1.2016157122881-0.568321906069826i</v>
      </c>
      <c r="BI126" s="223" t="str">
        <f t="shared" ca="1" si="85"/>
        <v>0.626597825881706-1.17228207933791i</v>
      </c>
      <c r="BJ126" s="223" t="str">
        <f t="shared" ca="1" si="86"/>
        <v>-0.195039526373044-1.31484968421819i</v>
      </c>
      <c r="BK126" s="223" t="str">
        <f t="shared" ca="1" si="87"/>
        <v>-0.939912258920094-0.939912258920063i</v>
      </c>
      <c r="BL126" s="223" t="str">
        <f t="shared" ca="1" si="88"/>
        <v>-1.31484968421819-0.195039526373003i</v>
      </c>
      <c r="BM126" s="223" t="str">
        <f t="shared" ca="1" si="89"/>
        <v>-1.17228207933795+0.626597825881626i</v>
      </c>
      <c r="BN126" s="223" t="str">
        <f t="shared" ca="1" si="90"/>
        <v>-0.568321906069792+1.20161571228812i</v>
      </c>
      <c r="BO126" s="223" t="str">
        <f t="shared" ca="1" si="91"/>
        <v>0.259321208816487+1.30369575422889i</v>
      </c>
      <c r="BP126" s="223" t="str">
        <f t="shared" ca="1" si="92"/>
        <v>0.984899402057936+0.892660784823894i</v>
      </c>
      <c r="BQ126" s="223" t="str">
        <f t="shared" ca="1" si="93"/>
        <v>1.32283602615098+0.130287976627082i</v>
      </c>
      <c r="BR126" s="223" t="str">
        <f t="shared" ca="1" si="94"/>
        <v>1.14012431617882-0.68336421664751i</v>
      </c>
      <c r="BS126" s="223" t="str">
        <f t="shared" ca="1" si="95"/>
        <v>0.508676849007143-1.22805454773827i</v>
      </c>
      <c r="BT126" s="223" t="str">
        <f t="shared" ca="1" si="96"/>
        <v>-0.322978163754038-1.28940110697741i</v>
      </c>
      <c r="BU126" s="223" t="str">
        <f t="shared" ca="1" si="97"/>
        <v>-1.02751383626923-0.843258812709236i</v>
      </c>
      <c r="BV126" s="223" t="str">
        <f t="shared" ca="1" si="98"/>
        <v>-1.32763554023002-0.0652225517334568i</v>
      </c>
      <c r="BW126" s="223" t="str">
        <f t="shared" ca="1" si="99"/>
        <v>-1.10521989367899+0.738484323159734i</v>
      </c>
      <c r="BX126" s="223" t="str">
        <f t="shared" ca="1" si="100"/>
        <v>-0.447806344860415+1.25153489221805i</v>
      </c>
      <c r="BY126" s="223" t="str">
        <f t="shared" ca="1" si="101"/>
        <v>0.385857036005686+1.27200017952098i</v>
      </c>
      <c r="BZ126" s="223" t="str">
        <f t="shared" ca="1" si="102"/>
        <v>1.06765289964944+0.791825356253909i</v>
      </c>
      <c r="CA126" s="223" t="str">
        <f t="shared" ca="1" si="103"/>
        <v>1.32923666400551+1.6284257754375E-14i</v>
      </c>
      <c r="CB126" s="223" t="str">
        <f t="shared" ca="1" si="104"/>
        <v>1.06765289964946-0.791825356253883i</v>
      </c>
      <c r="CC126" s="223" t="str">
        <f t="shared" ca="1" si="105"/>
        <v>0.38585703600559-1.272000179521i</v>
      </c>
      <c r="CD126" s="223" t="str">
        <f t="shared" ca="1" si="106"/>
        <v>-0.447806344860384-1.25153489221806i</v>
      </c>
      <c r="CE126" s="223" t="str">
        <f t="shared" ca="1" si="107"/>
        <v>-1.10521989367897-0.738484323159762i</v>
      </c>
      <c r="CF126" s="223" t="str">
        <f t="shared" ca="1" si="108"/>
        <v>-1.32763554023003+0.0652225517334244i</v>
      </c>
      <c r="CG126" s="223" t="str">
        <f t="shared" ca="1" si="109"/>
        <v>-1.02751383626925+0.843258812709211i</v>
      </c>
      <c r="CH126" s="223" t="str">
        <f t="shared" ca="1" si="110"/>
        <v>-0.322978163754069+1.2894011069774i</v>
      </c>
      <c r="CI126" s="223" t="str">
        <f t="shared" ca="1" si="111"/>
        <v>0.508676849007122+1.22805454773828i</v>
      </c>
      <c r="CJ126" s="223" t="str">
        <f t="shared" ca="1" si="112"/>
        <v>1.14012431617881+0.683364216647538i</v>
      </c>
      <c r="CK126" s="223" t="str">
        <f t="shared" ca="1" si="113"/>
        <v>1.32283602615098-0.13028797662705i</v>
      </c>
      <c r="CL126" s="223" t="str">
        <f t="shared" ca="1" si="114"/>
        <v>0.984899402057957-0.89266078482387i</v>
      </c>
      <c r="CM126" s="223" t="str">
        <f t="shared" ca="1" si="115"/>
        <v>0.259321208816519-1.30369575422889i</v>
      </c>
      <c r="CN126" s="223" t="str">
        <f t="shared" ca="1" si="116"/>
        <v>-0.568321906069883-1.20161571228808i</v>
      </c>
      <c r="CO126" s="223" t="str">
        <f t="shared" ca="1" si="117"/>
        <v>-1.17228207933793-0.626597825881658i</v>
      </c>
      <c r="CP126" s="223" t="str">
        <f t="shared" ca="1" si="118"/>
        <v>-1.3148496842182+0.195039526372971i</v>
      </c>
      <c r="CQ126" s="223" t="str">
        <f t="shared" ca="1" si="119"/>
        <v>-0.939912258920117+0.939912258920041i</v>
      </c>
      <c r="CR126" s="223" t="str">
        <f t="shared" ca="1" si="120"/>
        <v>-0.195039526372945+1.3148496842182i</v>
      </c>
      <c r="CS126" s="223" t="str">
        <f t="shared" ca="1" si="121"/>
        <v>0.626597825881681+1.17228207933792i</v>
      </c>
      <c r="CT126" s="223" t="str">
        <f t="shared" ca="1" si="122"/>
        <v>1.20161571228809+0.568321906069859i</v>
      </c>
      <c r="CU126" s="223" t="str">
        <f t="shared" ca="1" si="123"/>
        <v>1.30369575422891-0.259321208816414i</v>
      </c>
      <c r="CV126" s="223" t="str">
        <f t="shared" ca="1" si="124"/>
        <v>0.892660784823851-0.984899402057975i</v>
      </c>
      <c r="CW126" s="223" t="str">
        <f t="shared" ca="1" si="125"/>
        <v>0.130287976627025-1.32283602615098i</v>
      </c>
      <c r="CX126" s="223" t="str">
        <f t="shared" ca="1" si="126"/>
        <v>-0.683364216647446-1.14012431617886i</v>
      </c>
      <c r="CY126" s="223" t="str">
        <f t="shared" ca="1" si="127"/>
        <v>-1.22805454773824-0.508676849007212i</v>
      </c>
      <c r="CZ126" s="223" t="str">
        <f t="shared" ca="1" si="128"/>
        <v>-1.28940110697739+0.322978163754094i</v>
      </c>
      <c r="DA126" s="223" t="str">
        <f t="shared" ca="1" si="129"/>
        <v>-0.843258812709191+1.02751383626926i</v>
      </c>
      <c r="DB126" s="223" t="str">
        <f t="shared" ca="1" si="130"/>
        <v>-0.065222551733531+1.32763554023002i</v>
      </c>
      <c r="DC126" s="223" t="str">
        <f t="shared" ca="1" si="131"/>
        <v>0.738484323159783+1.10521989367896i</v>
      </c>
      <c r="DD126" s="223" t="str">
        <f t="shared" ca="1" si="132"/>
        <v>1.25153489221807+0.44780634486036i</v>
      </c>
      <c r="DE126" s="223" t="str">
        <f t="shared" ca="1" si="133"/>
        <v>1.272000179521-0.385857036005615i</v>
      </c>
      <c r="DF126" s="223" t="str">
        <f t="shared" ca="1" si="134"/>
        <v>0.791825356253969-1.0676528996494i</v>
      </c>
      <c r="DG126" s="223" t="str">
        <f t="shared" ca="1" si="135"/>
        <v>-4.16871752684945E-14-1.32923666400551i</v>
      </c>
      <c r="DH126" s="223" t="str">
        <f t="shared" ca="1" si="136"/>
        <v>-0.791825356253929-1.06765289964943i</v>
      </c>
      <c r="DI126" s="223" t="str">
        <f t="shared" ca="1" si="137"/>
        <v>-1.27200017952098-0.385857036005662i</v>
      </c>
      <c r="DJ126" s="223" t="str">
        <f t="shared" ca="1" si="138"/>
        <v>-1.25153489221804+0.447806344860448i</v>
      </c>
      <c r="DK126" s="223" t="str">
        <f t="shared" ca="1" si="139"/>
        <v>-0.738484323159713+1.105219893679i</v>
      </c>
      <c r="DL126" s="223" t="str">
        <f t="shared" ca="1" si="140"/>
        <v>0.0652225517334822+1.32763554023002i</v>
      </c>
      <c r="DM126" s="223" t="str">
        <f t="shared" ca="1" si="141"/>
        <v>0.843258812709145+1.0275138362693i</v>
      </c>
      <c r="DN126" s="223" t="str">
        <f t="shared" ca="1" si="142"/>
        <v>1.28940110697738+0.322978163754142i</v>
      </c>
      <c r="DO126" s="223" t="str">
        <f t="shared" ca="1" si="143"/>
        <v>1.22805454773826-0.508676849007167i</v>
      </c>
      <c r="DP126" s="223" t="str">
        <f t="shared" ca="1" si="144"/>
        <v>0.683364216647479-1.14012431617884i</v>
      </c>
      <c r="DQ126" s="223" t="str">
        <f t="shared" ca="1" si="145"/>
        <v>-0.130287976626976-1.32283602615099i</v>
      </c>
      <c r="DR126" s="223" t="str">
        <f t="shared" ca="1" si="146"/>
        <v>-0.892660784823919-0.984899402057912i</v>
      </c>
      <c r="DS126" s="223" t="str">
        <f t="shared" ca="1" si="147"/>
        <v>-1.3036957542289-0.259321208816462i</v>
      </c>
      <c r="DT126" s="223" t="str">
        <f t="shared" ca="1" si="148"/>
        <v>-1.20161571228811+0.568321906069807i</v>
      </c>
      <c r="DU126" s="223" t="str">
        <f t="shared" ca="1" si="149"/>
        <v>-0.626597825881717+1.1722820793379i</v>
      </c>
      <c r="DV126" s="223" t="str">
        <f t="shared" ca="1" si="150"/>
        <v>0.195039526373028+1.31484968421819i</v>
      </c>
      <c r="DW126" s="223" t="str">
        <f t="shared" ca="1" si="151"/>
        <v>0.939912258920089+0.939912258920069i</v>
      </c>
      <c r="DX126" s="223" t="str">
        <f t="shared" ca="1" si="152"/>
        <v>1.31484968421819+0.195039526373019i</v>
      </c>
      <c r="DY126" s="223" t="str">
        <f t="shared" ca="1" si="153"/>
        <v>1.17228207933796-0.626597825881608i</v>
      </c>
      <c r="DZ126" s="223" t="str">
        <f t="shared" ca="1" si="154"/>
        <v>0.568321906069799-1.20161571228812i</v>
      </c>
      <c r="EA126" s="223" t="str">
        <f t="shared" ca="1" si="155"/>
        <v>-0.259321208816472-1.3036957542289i</v>
      </c>
      <c r="EB126" s="223" t="str">
        <f t="shared" ca="1" si="156"/>
        <v>-0.984899402057931-0.892660784823899i</v>
      </c>
      <c r="EC126" s="223" t="str">
        <f t="shared" ca="1" si="157"/>
        <v>-1.32283602615099-0.130287976626967i</v>
      </c>
      <c r="ED126" s="223" t="str">
        <f t="shared" ca="1" si="158"/>
        <v>-1.14012431617883+0.683364216647487i</v>
      </c>
      <c r="EE126" s="223" t="str">
        <f t="shared" ca="1" si="159"/>
        <v>-0.508676849007157+1.22805454773827i</v>
      </c>
      <c r="EF126" s="223" t="str">
        <f t="shared" ca="1" si="160"/>
        <v>0.322978163754022+1.28940110697741i</v>
      </c>
      <c r="EG126" s="223" t="str">
        <f t="shared" ca="1" si="161"/>
        <v>1.02751383626931+0.843258812709139i</v>
      </c>
      <c r="EH126" s="223" t="str">
        <f t="shared" ca="1" si="162"/>
        <v>1.32763554023002+0.0652225517334731i</v>
      </c>
      <c r="EI126" s="223" t="str">
        <f t="shared" ca="1" si="163"/>
        <v>1.105219893679-0.738484323159713i</v>
      </c>
      <c r="EJ126" s="223" t="str">
        <f t="shared" ca="1" si="164"/>
        <v>0.447806344860431-1.25153489221804i</v>
      </c>
      <c r="EK126" s="223" t="str">
        <f t="shared" ca="1" si="165"/>
        <v>-0.38585703600567-1.27200017952098i</v>
      </c>
      <c r="EL126" s="223" t="str">
        <f t="shared" ca="1" si="166"/>
        <v>-1.06765289964944-0.791825356253915i</v>
      </c>
      <c r="EM126" s="223" t="str">
        <f t="shared" ca="1" si="167"/>
        <v>-1.32923666400551-3.25685155087501E-14i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6.24158157006494-1.53288052539096i</v>
      </c>
      <c r="G127" s="229" t="str">
        <f t="shared" si="173"/>
        <v>-0.24508896046934+0.0403381279327545i</v>
      </c>
      <c r="H127" s="229" t="str">
        <f t="shared" si="38"/>
        <v>0.969544632437809-0.0426194491290506i</v>
      </c>
      <c r="I127" s="229" t="str">
        <f t="shared" si="174"/>
        <v>-0.373131163304457-0.0775991264225224i</v>
      </c>
      <c r="J127" s="255" t="str">
        <f ca="1">IMPRODUCT(1/N_FFT2,AP100)</f>
        <v>0.0329335151354655+0.000142195844150547i</v>
      </c>
      <c r="K127" s="254" t="str">
        <f t="shared" ca="1" si="175"/>
        <v>-0.0122774865409142-0.00260866970528i</v>
      </c>
      <c r="N127" s="246">
        <f t="shared" ca="1" si="176"/>
        <v>1.3378409408231207</v>
      </c>
      <c r="O127" s="223">
        <f t="shared" ca="1" si="39"/>
        <v>-1.3291590591768792</v>
      </c>
      <c r="P127" s="223" t="str">
        <f t="shared" ca="1" si="40"/>
        <v>-1.04783779604963+0.817740642112041i</v>
      </c>
      <c r="Q127" s="223" t="str">
        <f t="shared" ca="1" si="41"/>
        <v>-0.322959307318857+1.28932582786823i</v>
      </c>
      <c r="R127" s="223" t="str">
        <f t="shared" ca="1" si="42"/>
        <v>0.538630163662473+1.21513017878123i</v>
      </c>
      <c r="S127" s="223" t="str">
        <f t="shared" ca="1" si="43"/>
        <v>1.17221363798934+0.626561243218692i</v>
      </c>
      <c r="T127" s="223" t="str">
        <f t="shared" ca="1" si="44"/>
        <v>1.3095907041857-0.227235543219737i</v>
      </c>
      <c r="U127" s="223" t="str">
        <f t="shared" ca="1" si="45"/>
        <v>0.892608668606273-0.984841900672846i</v>
      </c>
      <c r="V127" s="223" t="str">
        <f t="shared" ca="1" si="46"/>
        <v>0.0977790061428904-1.32555764512513i</v>
      </c>
      <c r="W127" s="223" t="str">
        <f t="shared" ca="1" si="47"/>
        <v>-0.738441208227019-1.10515536762221i</v>
      </c>
      <c r="X127" s="223" t="str">
        <f t="shared" ca="1" si="48"/>
        <v>-1.26207398317897-0.41693292694956i</v>
      </c>
      <c r="Y127" s="223" t="str">
        <f t="shared" ca="1" si="49"/>
        <v>-1.25146182385224+0.44778020058104i</v>
      </c>
      <c r="Z127" s="223" t="str">
        <f t="shared" ca="1" si="50"/>
        <v>-0.711096933111001+1.12294476992953i</v>
      </c>
      <c r="AA127" s="223" t="str">
        <f t="shared" ca="1" si="51"/>
        <v>0.130280370023641+1.32275879501082i</v>
      </c>
      <c r="AB127" s="223" t="str">
        <f t="shared" ca="1" si="52"/>
        <v>0.91650906170703+0.962639571387372i</v>
      </c>
      <c r="AC127" s="223" t="str">
        <f t="shared" ca="1" si="53"/>
        <v>1.31477291934466+0.195028139379663i</v>
      </c>
      <c r="AD127" s="223" t="str">
        <f t="shared" ca="1" si="54"/>
        <v>1.1564840065041-0.655140097454119i</v>
      </c>
      <c r="AE127" s="223" t="str">
        <f t="shared" ca="1" si="55"/>
        <v>0.508647150924903-1.2279828502255i</v>
      </c>
      <c r="AF127" s="223" t="str">
        <f t="shared" ca="1" si="56"/>
        <v>-0.354503677795745-1.28101168886988i</v>
      </c>
      <c r="AG127" s="223" t="str">
        <f t="shared" ca="1" si="57"/>
        <v>-1.06759056686656-0.791779127111534i</v>
      </c>
      <c r="AH127" s="223" t="str">
        <f t="shared" ca="1" si="58"/>
        <v>-1.32875874131849+0.0326191962145003i</v>
      </c>
      <c r="AI127" s="223" t="str">
        <f t="shared" ca="1" si="59"/>
        <v>-1.02745384692554+0.843209580727041i</v>
      </c>
      <c r="AJ127" s="223" t="str">
        <f t="shared" ca="1" si="60"/>
        <v>-0.291220398231442+1.29686332519888i</v>
      </c>
      <c r="AK127" s="223" t="str">
        <f t="shared" ca="1" si="61"/>
        <v>0.568288725730035+1.20154555835395i</v>
      </c>
      <c r="AL127" s="223" t="str">
        <f t="shared" ca="1" si="62"/>
        <v>1.18723717181094+0.59760497191902i</v>
      </c>
      <c r="AM127" s="223" t="str">
        <f t="shared" ca="1" si="63"/>
        <v>1.3036196405553-0.259306068865435i</v>
      </c>
      <c r="AN127" s="223" t="str">
        <f t="shared" ca="1" si="64"/>
        <v>0.868170601420354-1.00645099802295i</v>
      </c>
      <c r="AO127" s="223" t="str">
        <f t="shared" ca="1" si="65"/>
        <v>0.0652187438450574-1.32755802887981i</v>
      </c>
      <c r="AP127" s="223" t="str">
        <f t="shared" ca="1" si="66"/>
        <v>-0.765340673971262-1.08670026104588i</v>
      </c>
      <c r="AQ127" s="223" t="str">
        <f t="shared" ca="1" si="67"/>
        <v>-1.27192591633022-0.385834508513027i</v>
      </c>
      <c r="AR127" s="223" t="str">
        <f t="shared" ca="1" si="68"/>
        <v>-1.27192591633022-0.385834508513027i</v>
      </c>
      <c r="AS127" s="223" t="str">
        <f t="shared" ca="1" si="69"/>
        <v>-0.683324319792125+1.14005775229705i</v>
      </c>
      <c r="AT127" s="223" t="str">
        <f t="shared" ca="1" si="70"/>
        <v>0.162703257880987+1.31916316445953i</v>
      </c>
      <c r="AU127" s="223" t="str">
        <f t="shared" ca="1" si="71"/>
        <v>0.939857384019498+0.939857384019507i</v>
      </c>
      <c r="AV127" s="223" t="str">
        <f t="shared" ca="1" si="72"/>
        <v>1.31916316445953+0.162703257881i</v>
      </c>
      <c r="AW127" s="223" t="str">
        <f t="shared" ca="1" si="73"/>
        <v>1.14005775229705-0.683324319792117i</v>
      </c>
      <c r="AX127" s="223" t="str">
        <f t="shared" ca="1" si="74"/>
        <v>0.478357748163268-1.24009583071799i</v>
      </c>
      <c r="AY127" s="223" t="str">
        <f t="shared" ca="1" si="75"/>
        <v>-0.385834508513014-1.27192591633023i</v>
      </c>
      <c r="AZ127" s="223" t="str">
        <f t="shared" ca="1" si="76"/>
        <v>-1.08670026104587-0.765340673971274i</v>
      </c>
      <c r="BA127" s="223" t="str">
        <f t="shared" ca="1" si="77"/>
        <v>-1.32755802887981+0.0652187438450481i</v>
      </c>
      <c r="BB127" s="223" t="str">
        <f t="shared" ca="1" si="78"/>
        <v>-1.00645099802295+0.868170601420347i</v>
      </c>
      <c r="BC127" s="223" t="str">
        <f t="shared" ca="1" si="79"/>
        <v>-0.259306068865446+1.30361964055529i</v>
      </c>
      <c r="BD127" s="223" t="str">
        <f t="shared" ca="1" si="80"/>
        <v>0.597604971919008+1.18723717181094i</v>
      </c>
      <c r="BE127" s="223" t="str">
        <f t="shared" ca="1" si="81"/>
        <v>1.20154555835394+0.568288725730044i</v>
      </c>
      <c r="BF127" s="223" t="str">
        <f t="shared" ca="1" si="82"/>
        <v>1.29686332519888-0.29122039823143i</v>
      </c>
      <c r="BG127" s="223" t="str">
        <f t="shared" ca="1" si="83"/>
        <v>0.843209580727049-1.02745384692553i</v>
      </c>
      <c r="BH127" s="223" t="str">
        <f t="shared" ca="1" si="84"/>
        <v>0.0326191962145142-1.32875874131849i</v>
      </c>
      <c r="BI127" s="223" t="str">
        <f t="shared" ca="1" si="85"/>
        <v>-0.791779127111522-1.06759056686657i</v>
      </c>
      <c r="BJ127" s="223" t="str">
        <f t="shared" ca="1" si="86"/>
        <v>-1.28101168886988-0.354503677795753i</v>
      </c>
      <c r="BK127" s="223" t="str">
        <f t="shared" ca="1" si="87"/>
        <v>-1.22798285022545+0.508647150925015i</v>
      </c>
      <c r="BL127" s="223" t="str">
        <f t="shared" ca="1" si="88"/>
        <v>-0.655140097454187+1.15648400650406i</v>
      </c>
      <c r="BM127" s="223" t="str">
        <f t="shared" ca="1" si="89"/>
        <v>0.195028139379734+1.31477291934465i</v>
      </c>
      <c r="BN127" s="223" t="str">
        <f t="shared" ca="1" si="90"/>
        <v>0.962639571387326+0.916509061707081i</v>
      </c>
      <c r="BO127" s="223" t="str">
        <f t="shared" ca="1" si="91"/>
        <v>1.32275879501081+0.130280370023705i</v>
      </c>
      <c r="BP127" s="223" t="str">
        <f t="shared" ca="1" si="92"/>
        <v>1.12294476992956-0.711096933110953i</v>
      </c>
      <c r="BQ127" s="223" t="str">
        <f t="shared" ca="1" si="93"/>
        <v>0.447780200581089-1.25146182385222i</v>
      </c>
      <c r="BR127" s="223" t="str">
        <f t="shared" ca="1" si="94"/>
        <v>-0.416932926949515-1.26207398317899i</v>
      </c>
      <c r="BS127" s="223" t="str">
        <f t="shared" ca="1" si="95"/>
        <v>-1.10515536762219-0.738441208227052i</v>
      </c>
      <c r="BT127" s="223" t="str">
        <f t="shared" ca="1" si="96"/>
        <v>-1.32555764512513+0.0977790061428528i</v>
      </c>
      <c r="BU127" s="223" t="str">
        <f t="shared" ca="1" si="97"/>
        <v>-0.984841900672868+0.892608668606248i</v>
      </c>
      <c r="BV127" s="223" t="str">
        <f t="shared" ca="1" si="98"/>
        <v>-0.227235543219777+1.30959070418569i</v>
      </c>
      <c r="BW127" s="223" t="str">
        <f t="shared" ca="1" si="99"/>
        <v>0.626561243218672+1.17221363798936i</v>
      </c>
      <c r="BX127" s="223" t="str">
        <f t="shared" ca="1" si="100"/>
        <v>1.21513017878122+0.5386301636625i</v>
      </c>
      <c r="BY127" s="223" t="str">
        <f t="shared" ca="1" si="101"/>
        <v>1.28932582786823-0.322959307318831i</v>
      </c>
      <c r="BZ127" s="223" t="str">
        <f t="shared" ca="1" si="102"/>
        <v>0.81774064211205-1.04783779604963i</v>
      </c>
      <c r="CA127" s="223" t="str">
        <f t="shared" ca="1" si="103"/>
        <v>1.4003667103464E-14-1.32915905917688i</v>
      </c>
      <c r="CB127" s="223" t="str">
        <f t="shared" ca="1" si="104"/>
        <v>-0.817740642112036-1.04783779604964i</v>
      </c>
      <c r="CC127" s="223" t="str">
        <f t="shared" ca="1" si="105"/>
        <v>-1.28932582786823-0.322959307318859i</v>
      </c>
      <c r="CD127" s="223" t="str">
        <f t="shared" ca="1" si="106"/>
        <v>-1.21513017878123+0.538630163662473i</v>
      </c>
      <c r="CE127" s="223" t="str">
        <f t="shared" ca="1" si="107"/>
        <v>-0.626561243218688+1.17221363798935i</v>
      </c>
      <c r="CF127" s="223" t="str">
        <f t="shared" ca="1" si="108"/>
        <v>0.227235543219749+1.3095907041857i</v>
      </c>
      <c r="CG127" s="223" t="str">
        <f t="shared" ca="1" si="109"/>
        <v>0.984841900672856+0.892608668606261i</v>
      </c>
      <c r="CH127" s="223" t="str">
        <f t="shared" ca="1" si="110"/>
        <v>1.32555764512513+0.0977790061428714i</v>
      </c>
      <c r="CI127" s="223" t="str">
        <f t="shared" ca="1" si="111"/>
        <v>1.1051553676222-0.73844120822703i</v>
      </c>
      <c r="CJ127" s="223" t="str">
        <f t="shared" ca="1" si="112"/>
        <v>0.416932926949532-1.26207398317898i</v>
      </c>
      <c r="CK127" s="223" t="str">
        <f t="shared" ca="1" si="113"/>
        <v>-0.447780200581062-1.25146182385223i</v>
      </c>
      <c r="CL127" s="223" t="str">
        <f t="shared" ca="1" si="114"/>
        <v>-1.12294476992955-0.711096933110977i</v>
      </c>
      <c r="CM127" s="223" t="str">
        <f t="shared" ca="1" si="115"/>
        <v>-1.32275879501081+0.130280370023686i</v>
      </c>
      <c r="CN127" s="223" t="str">
        <f t="shared" ca="1" si="116"/>
        <v>-0.962639571387344+0.916509061707059i</v>
      </c>
      <c r="CO127" s="223" t="str">
        <f t="shared" ca="1" si="117"/>
        <v>-0.195028139379621+1.31477291934466i</v>
      </c>
      <c r="CP127" s="223" t="str">
        <f t="shared" ca="1" si="118"/>
        <v>0.655140097454161+1.15648400650407i</v>
      </c>
      <c r="CQ127" s="223" t="str">
        <f t="shared" ca="1" si="119"/>
        <v>1.2279828502255+0.508647150924914i</v>
      </c>
      <c r="CR127" s="223" t="str">
        <f t="shared" ca="1" si="120"/>
        <v>1.28101168886985-0.354503677795864i</v>
      </c>
      <c r="CS127" s="223" t="str">
        <f t="shared" ca="1" si="121"/>
        <v>0.791779127111545-1.06759056686655i</v>
      </c>
      <c r="CT127" s="223" t="str">
        <f t="shared" ca="1" si="122"/>
        <v>-0.0326191962146232-1.32875874131848i</v>
      </c>
      <c r="CU127" s="223" t="str">
        <f t="shared" ca="1" si="123"/>
        <v>-0.843209580727028-1.02745384692555i</v>
      </c>
      <c r="CV127" s="223" t="str">
        <f t="shared" ca="1" si="124"/>
        <v>-1.29686332519887-0.291220398231453i</v>
      </c>
      <c r="CW127" s="223" t="str">
        <f t="shared" ca="1" si="125"/>
        <v>-1.20154555835395+0.568288725730027i</v>
      </c>
      <c r="CX127" s="223" t="str">
        <f t="shared" ca="1" si="126"/>
        <v>-0.597604971919034+1.18723717181093i</v>
      </c>
      <c r="CY127" s="223" t="str">
        <f t="shared" ca="1" si="127"/>
        <v>0.259306068865423+1.3036196405553i</v>
      </c>
      <c r="CZ127" s="223" t="str">
        <f t="shared" ca="1" si="128"/>
        <v>1.00645099802294+0.86817060142036i</v>
      </c>
      <c r="DA127" s="223" t="str">
        <f t="shared" ca="1" si="129"/>
        <v>1.32755802887981+0.0652187438450714i</v>
      </c>
      <c r="DB127" s="223" t="str">
        <f t="shared" ca="1" si="130"/>
        <v>1.08670026104588-0.765340673971254i</v>
      </c>
      <c r="DC127" s="223" t="str">
        <f t="shared" ca="1" si="131"/>
        <v>0.385834508513041-1.27192591633022i</v>
      </c>
      <c r="DD127" s="223" t="str">
        <f t="shared" ca="1" si="132"/>
        <v>-0.478357748163245-1.240095830718i</v>
      </c>
      <c r="DE127" s="223" t="str">
        <f t="shared" ca="1" si="133"/>
        <v>-1.14005775229704-0.683324319792133i</v>
      </c>
      <c r="DF127" s="223" t="str">
        <f t="shared" ca="1" si="134"/>
        <v>-1.31916316445953+0.162703257880973i</v>
      </c>
      <c r="DG127" s="223" t="str">
        <f t="shared" ca="1" si="135"/>
        <v>-0.939857384019514+0.939857384019492i</v>
      </c>
      <c r="DH127" s="223" t="str">
        <f t="shared" ca="1" si="136"/>
        <v>-0.162703257881006+1.31916316445953i</v>
      </c>
      <c r="DI127" s="223" t="str">
        <f t="shared" ca="1" si="137"/>
        <v>0.683324319792105+1.14005775229706i</v>
      </c>
      <c r="DJ127" s="223" t="str">
        <f t="shared" ca="1" si="138"/>
        <v>1.24009583071798+0.478357748163285i</v>
      </c>
      <c r="DK127" s="223" t="str">
        <f t="shared" ca="1" si="139"/>
        <v>1.27192591633023-0.38583450851301i</v>
      </c>
      <c r="DL127" s="223" t="str">
        <f t="shared" ca="1" si="140"/>
        <v>0.765340673971282-1.08670026104587i</v>
      </c>
      <c r="DM127" s="223" t="str">
        <f t="shared" ca="1" si="141"/>
        <v>-0.0652187438450295-1.32755802887981i</v>
      </c>
      <c r="DN127" s="223" t="str">
        <f t="shared" ca="1" si="142"/>
        <v>-0.868170601420343-1.00645099802296i</v>
      </c>
      <c r="DO127" s="223" t="str">
        <f t="shared" ca="1" si="143"/>
        <v>-1.30361964055529-0.259306068865455i</v>
      </c>
      <c r="DP127" s="223" t="str">
        <f t="shared" ca="1" si="144"/>
        <v>-1.18723717181095+0.597604971918995i</v>
      </c>
      <c r="DQ127" s="223" t="str">
        <f t="shared" ca="1" si="145"/>
        <v>-0.568288725730048+1.20154555835394i</v>
      </c>
      <c r="DR127" s="223" t="str">
        <f t="shared" ca="1" si="146"/>
        <v>0.291220398231422+1.29686332519888i</v>
      </c>
      <c r="DS127" s="223" t="str">
        <f t="shared" ca="1" si="147"/>
        <v>1.02745384692553+0.84320958072706i</v>
      </c>
      <c r="DT127" s="223" t="str">
        <f t="shared" ca="1" si="148"/>
        <v>1.32875874131849+0.032619196214533i</v>
      </c>
      <c r="DU127" s="223" t="str">
        <f t="shared" ca="1" si="149"/>
        <v>1.06759056686657-0.791779127111518i</v>
      </c>
      <c r="DV127" s="223" t="str">
        <f t="shared" ca="1" si="150"/>
        <v>0.354503677795768-1.28101168886987i</v>
      </c>
      <c r="DW127" s="223" t="str">
        <f t="shared" ca="1" si="151"/>
        <v>-0.508647150924998-1.22798285022546i</v>
      </c>
      <c r="DX127" s="223" t="str">
        <f t="shared" ca="1" si="152"/>
        <v>-1.15648400650412-0.655140097454075i</v>
      </c>
      <c r="DY127" s="223" t="str">
        <f t="shared" ca="1" si="153"/>
        <v>-1.31477291934465+0.195028139379719i</v>
      </c>
      <c r="DZ127" s="223" t="str">
        <f t="shared" ca="1" si="154"/>
        <v>-0.916509061706994+0.962639571387407i</v>
      </c>
      <c r="EA127" s="223" t="str">
        <f t="shared" ca="1" si="155"/>
        <v>-0.130280370023709+1.32275879501081i</v>
      </c>
      <c r="EB127" s="223" t="str">
        <f t="shared" ca="1" si="156"/>
        <v>0.711096933110949+1.12294476992957i</v>
      </c>
      <c r="EC127" s="223" t="str">
        <f t="shared" ca="1" si="157"/>
        <v>1.25146182385222+0.447780200581102i</v>
      </c>
      <c r="ED127" s="223" t="str">
        <f t="shared" ca="1" si="158"/>
        <v>1.262073983179-0.416932926949492i</v>
      </c>
      <c r="EE127" s="223" t="str">
        <f t="shared" ca="1" si="159"/>
        <v>0.738441208227056-1.10515536762219i</v>
      </c>
      <c r="EF127" s="223" t="str">
        <f t="shared" ca="1" si="160"/>
        <v>-0.0977790061428388-1.32555764512513i</v>
      </c>
      <c r="EG127" s="223" t="str">
        <f t="shared" ca="1" si="161"/>
        <v>-0.892608668606231-0.984841900672884i</v>
      </c>
      <c r="EH127" s="223" t="str">
        <f t="shared" ca="1" si="162"/>
        <v>-1.30959070418569-0.227235543219781i</v>
      </c>
      <c r="EI127" s="223" t="str">
        <f t="shared" ca="1" si="163"/>
        <v>-1.17221363798936+0.626561243218658i</v>
      </c>
      <c r="EJ127" s="223" t="str">
        <f t="shared" ca="1" si="164"/>
        <v>-0.538630163662512+1.21513017878121i</v>
      </c>
      <c r="EK127" s="223" t="str">
        <f t="shared" ca="1" si="165"/>
        <v>0.322959307318827+1.28932582786823i</v>
      </c>
      <c r="EL127" s="223" t="str">
        <f t="shared" ca="1" si="166"/>
        <v>1.04783779604962+0.817740642112061i</v>
      </c>
      <c r="EM127" s="223" t="str">
        <f t="shared" ca="1" si="167"/>
        <v>1.32915905917688+2.80073342069281E-14i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6.2251971828121-1.5661068950023i</v>
      </c>
      <c r="G128" s="229" t="str">
        <f t="shared" si="173"/>
        <v>-0.244802554104313+0.0414467170083657i</v>
      </c>
      <c r="H128" s="229" t="str">
        <f t="shared" si="38"/>
        <v>0.96946281349933-0.0411248073548276i</v>
      </c>
      <c r="I128" s="229" t="str">
        <f t="shared" si="174"/>
        <v>-0.373215935986626-0.0806236251300006i</v>
      </c>
      <c r="J128" s="255" t="str">
        <f ca="1">IMPRODUCT(1/N_FFT2,AQ100)</f>
        <v>0.00547993673645297-0.0000023828601632349i</v>
      </c>
      <c r="K128" s="254" t="str">
        <f t="shared" ca="1" si="175"/>
        <v>-0.00204539183306733-0.000440923043789756i</v>
      </c>
      <c r="N128" s="246">
        <f t="shared" ca="1" si="176"/>
        <v>1.337924157327689</v>
      </c>
      <c r="O128" s="223">
        <f t="shared" ca="1" si="39"/>
        <v>-1.3290758426723108</v>
      </c>
      <c r="P128" s="223" t="str">
        <f t="shared" ca="1" si="40"/>
        <v>-1.02738951969758+0.843156788735451i</v>
      </c>
      <c r="Q128" s="223" t="str">
        <f t="shared" ca="1" si="41"/>
        <v>-0.259289834130804+1.30353802303252i</v>
      </c>
      <c r="R128" s="223" t="str">
        <f t="shared" ca="1" si="42"/>
        <v>0.626522015229988+1.17214024758442i</v>
      </c>
      <c r="S128" s="223" t="str">
        <f t="shared" ca="1" si="43"/>
        <v>1.22790596820014+0.508615305347363i</v>
      </c>
      <c r="T128" s="223" t="str">
        <f t="shared" ca="1" si="44"/>
        <v>1.27184628310041-0.385810352036839i</v>
      </c>
      <c r="U128" s="223" t="str">
        <f t="shared" ca="1" si="45"/>
        <v>0.738394975614184-1.10508617562742i</v>
      </c>
      <c r="V128" s="223" t="str">
        <f t="shared" ca="1" si="46"/>
        <v>-0.13027221337984-1.32267597921646i</v>
      </c>
      <c r="W128" s="223" t="str">
        <f t="shared" ca="1" si="47"/>
        <v>-0.939798541064818-0.939798541064814i</v>
      </c>
      <c r="X128" s="223" t="str">
        <f t="shared" ca="1" si="48"/>
        <v>-1.32267597921646-0.130272213379835i</v>
      </c>
      <c r="Y128" s="223" t="str">
        <f t="shared" ca="1" si="49"/>
        <v>-1.10508617562743+0.738394975614177i</v>
      </c>
      <c r="Z128" s="223" t="str">
        <f t="shared" ca="1" si="50"/>
        <v>-0.385810352036835+1.27184628310041i</v>
      </c>
      <c r="AA128" s="223" t="str">
        <f t="shared" ca="1" si="51"/>
        <v>0.508615305347367+1.22790596820014i</v>
      </c>
      <c r="AB128" s="223" t="str">
        <f t="shared" ca="1" si="52"/>
        <v>1.17214024758442+0.626522015229984i</v>
      </c>
      <c r="AC128" s="223" t="str">
        <f t="shared" ca="1" si="53"/>
        <v>1.30353802303252-0.259289834130796i</v>
      </c>
      <c r="AD128" s="223" t="str">
        <f t="shared" ca="1" si="54"/>
        <v>0.843156788735461-1.02738951969758i</v>
      </c>
      <c r="AE128" s="223" t="str">
        <f t="shared" ca="1" si="55"/>
        <v>-3.24828711596893E-14-1.32907584267231i</v>
      </c>
      <c r="AF128" s="223" t="str">
        <f t="shared" ca="1" si="56"/>
        <v>-0.843156788735407-1.02738951969762i</v>
      </c>
      <c r="AG128" s="223" t="str">
        <f t="shared" ca="1" si="57"/>
        <v>-1.30353802303252-0.259289834130812i</v>
      </c>
      <c r="AH128" s="223" t="str">
        <f t="shared" ca="1" si="58"/>
        <v>-1.1721402475844+0.626522015230017i</v>
      </c>
      <c r="AI128" s="223" t="str">
        <f t="shared" ca="1" si="59"/>
        <v>-0.50861530534742+1.22790596820012i</v>
      </c>
      <c r="AJ128" s="223" t="str">
        <f t="shared" ca="1" si="60"/>
        <v>0.385810352036819+1.27184628310041i</v>
      </c>
      <c r="AK128" s="223" t="str">
        <f t="shared" ca="1" si="61"/>
        <v>1.10508617562744+0.738394975614158i</v>
      </c>
      <c r="AL128" s="223" t="str">
        <f t="shared" ca="1" si="62"/>
        <v>1.32267597921647-0.130272213379779i</v>
      </c>
      <c r="AM128" s="223" t="str">
        <f t="shared" ca="1" si="63"/>
        <v>0.939798541064829-0.939798541064803i</v>
      </c>
      <c r="AN128" s="223" t="str">
        <f t="shared" ca="1" si="64"/>
        <v>0.130272213379816-1.32267597921647i</v>
      </c>
      <c r="AO128" s="223" t="str">
        <f t="shared" ca="1" si="65"/>
        <v>-0.738394975614238-1.10508617562739i</v>
      </c>
      <c r="AP128" s="223" t="str">
        <f t="shared" ca="1" si="66"/>
        <v>-1.2718462831004-0.385810352036856i</v>
      </c>
      <c r="AQ128" s="223" t="str">
        <f t="shared" ca="1" si="67"/>
        <v>-1.22790596820013+0.508615305347383i</v>
      </c>
      <c r="AR128" s="223" t="str">
        <f t="shared" ca="1" si="68"/>
        <v>-1.22790596820013+0.508615305347383i</v>
      </c>
      <c r="AS128" s="223" t="str">
        <f t="shared" ca="1" si="69"/>
        <v>0.259289834130775+1.30353802303253i</v>
      </c>
      <c r="AT128" s="223" t="str">
        <f t="shared" ca="1" si="70"/>
        <v>1.0273895196976+0.843156788735435i</v>
      </c>
      <c r="AU128" s="223" t="str">
        <f t="shared" ca="1" si="71"/>
        <v>1.32907584267231-6.49657423193787E-14i</v>
      </c>
      <c r="AV128" s="223" t="str">
        <f t="shared" ca="1" si="72"/>
        <v>1.0273895196976-0.84315678873543i</v>
      </c>
      <c r="AW128" s="223" t="str">
        <f t="shared" ca="1" si="73"/>
        <v>0.259289834130782-1.30353802303253i</v>
      </c>
      <c r="AX128" s="223" t="str">
        <f t="shared" ca="1" si="74"/>
        <v>-0.626522015230044-1.17214024758439i</v>
      </c>
      <c r="AY128" s="223" t="str">
        <f t="shared" ca="1" si="75"/>
        <v>-1.22790596820013-0.50861530534739i</v>
      </c>
      <c r="AZ128" s="223" t="str">
        <f t="shared" ca="1" si="76"/>
        <v>-1.2718462831004+0.38581035203685i</v>
      </c>
      <c r="BA128" s="223" t="str">
        <f t="shared" ca="1" si="77"/>
        <v>-0.738394975614129+1.10508617562746i</v>
      </c>
      <c r="BB128" s="223" t="str">
        <f t="shared" ca="1" si="78"/>
        <v>0.130272213379808+1.32267597921647i</v>
      </c>
      <c r="BC128" s="223" t="str">
        <f t="shared" ca="1" si="79"/>
        <v>0.939798541064825+0.939798541064807i</v>
      </c>
      <c r="BD128" s="223" t="str">
        <f t="shared" ca="1" si="80"/>
        <v>1.32267597921647+0.130272213379785i</v>
      </c>
      <c r="BE128" s="223" t="str">
        <f t="shared" ca="1" si="81"/>
        <v>1.10508617562744-0.738394975614153i</v>
      </c>
      <c r="BF128" s="223" t="str">
        <f t="shared" ca="1" si="82"/>
        <v>0.385810352036823-1.27184628310041i</v>
      </c>
      <c r="BG128" s="223" t="str">
        <f t="shared" ca="1" si="83"/>
        <v>-0.508615305347411-1.22790596820012i</v>
      </c>
      <c r="BH128" s="223" t="str">
        <f t="shared" ca="1" si="84"/>
        <v>-1.1721402475844-0.626522015230023i</v>
      </c>
      <c r="BI128" s="223" t="str">
        <f t="shared" ca="1" si="85"/>
        <v>-1.30353802303252+0.259289834130804i</v>
      </c>
      <c r="BJ128" s="223" t="str">
        <f t="shared" ca="1" si="86"/>
        <v>-0.843156788735417+1.02738951969761i</v>
      </c>
      <c r="BK128" s="223" t="str">
        <f t="shared" ca="1" si="87"/>
        <v>-3.71234254240508E-14+1.32907584267231i</v>
      </c>
      <c r="BL128" s="223" t="str">
        <f t="shared" ca="1" si="88"/>
        <v>0.843156788735454+1.02738951969758i</v>
      </c>
      <c r="BM128" s="223" t="str">
        <f t="shared" ca="1" si="89"/>
        <v>1.30353802303253+0.259289834130749i</v>
      </c>
      <c r="BN128" s="223" t="str">
        <f t="shared" ca="1" si="90"/>
        <v>1.17214024758444-0.626522015229954i</v>
      </c>
      <c r="BO128" s="223" t="str">
        <f t="shared" ca="1" si="91"/>
        <v>0.508615305347358-1.22790596820014i</v>
      </c>
      <c r="BP128" s="223" t="str">
        <f t="shared" ca="1" si="92"/>
        <v>-0.385810352036879-1.2718462831004i</v>
      </c>
      <c r="BQ128" s="223" t="str">
        <f t="shared" ca="1" si="93"/>
        <v>-1.1050861756274-0.738394975614218i</v>
      </c>
      <c r="BR128" s="223" t="str">
        <f t="shared" ca="1" si="94"/>
        <v>-1.32267597921646+0.130272213379843i</v>
      </c>
      <c r="BS128" s="223" t="str">
        <f t="shared" ca="1" si="95"/>
        <v>-0.939798541064786+0.939798541064846i</v>
      </c>
      <c r="BT128" s="223" t="str">
        <f t="shared" ca="1" si="96"/>
        <v>-0.130272213379882+1.32267597921646i</v>
      </c>
      <c r="BU128" s="223" t="str">
        <f t="shared" ca="1" si="97"/>
        <v>0.738394975614178+1.10508617562743i</v>
      </c>
      <c r="BV128" s="223" t="str">
        <f t="shared" ca="1" si="98"/>
        <v>1.27184628310042+0.385810352036799i</v>
      </c>
      <c r="BW128" s="223" t="str">
        <f t="shared" ca="1" si="99"/>
        <v>1.22790596820016-0.508615305347322i</v>
      </c>
      <c r="BX128" s="223" t="str">
        <f t="shared" ca="1" si="100"/>
        <v>0.626522015229996-1.17214024758442i</v>
      </c>
      <c r="BY128" s="223" t="str">
        <f t="shared" ca="1" si="101"/>
        <v>-0.259289834130839-1.30353802303251i</v>
      </c>
      <c r="BZ128" s="223" t="str">
        <f t="shared" ca="1" si="102"/>
        <v>-1.02738951969755-0.843156788735491i</v>
      </c>
      <c r="CA128" s="223" t="str">
        <f t="shared" ca="1" si="103"/>
        <v>-1.32907584267231-1.17232931539993E-14i</v>
      </c>
      <c r="CB128" s="223" t="str">
        <f t="shared" ca="1" si="104"/>
        <v>-1.02738951969756+0.843156788735481i</v>
      </c>
      <c r="CC128" s="223" t="str">
        <f t="shared" ca="1" si="105"/>
        <v>-0.259289834130852+1.30353802303251i</v>
      </c>
      <c r="CD128" s="223" t="str">
        <f t="shared" ca="1" si="106"/>
        <v>0.626522015229984+1.17214024758442i</v>
      </c>
      <c r="CE128" s="223" t="str">
        <f t="shared" ca="1" si="107"/>
        <v>1.22790596820015+0.508615305347334i</v>
      </c>
      <c r="CF128" s="223" t="str">
        <f t="shared" ca="1" si="108"/>
        <v>1.27184628310042-0.385810352036786i</v>
      </c>
      <c r="CG128" s="223" t="str">
        <f t="shared" ca="1" si="109"/>
        <v>0.73839497561419-1.10508617562742i</v>
      </c>
      <c r="CH128" s="223" t="str">
        <f t="shared" ca="1" si="110"/>
        <v>-0.130272213379869-1.32267597921646i</v>
      </c>
      <c r="CI128" s="223" t="str">
        <f t="shared" ca="1" si="111"/>
        <v>-0.939798541064777-0.939798541064855i</v>
      </c>
      <c r="CJ128" s="223" t="str">
        <f t="shared" ca="1" si="112"/>
        <v>-1.32267597921646-0.130272213379857i</v>
      </c>
      <c r="CK128" s="223" t="str">
        <f t="shared" ca="1" si="113"/>
        <v>-1.10508617562741+0.738394975614206i</v>
      </c>
      <c r="CL128" s="223" t="str">
        <f t="shared" ca="1" si="114"/>
        <v>-0.385810352036892+1.27184628310039i</v>
      </c>
      <c r="CM128" s="223" t="str">
        <f t="shared" ca="1" si="115"/>
        <v>0.508615305347344+1.22790596820015i</v>
      </c>
      <c r="CN128" s="223" t="str">
        <f t="shared" ca="1" si="116"/>
        <v>1.17214024758443+0.626522015229966i</v>
      </c>
      <c r="CO128" s="223" t="str">
        <f t="shared" ca="1" si="117"/>
        <v>1.30353802303253-0.259289834130734i</v>
      </c>
      <c r="CP128" s="223" t="str">
        <f t="shared" ca="1" si="118"/>
        <v>0.843156788735465-1.02738951969757i</v>
      </c>
      <c r="CQ128" s="223" t="str">
        <f t="shared" ca="1" si="119"/>
        <v>-2.31204909689026E-14-1.32907584267231i</v>
      </c>
      <c r="CR128" s="223" t="str">
        <f t="shared" ca="1" si="120"/>
        <v>-0.843156788735398-1.02738951969763i</v>
      </c>
      <c r="CS128" s="223" t="str">
        <f t="shared" ca="1" si="121"/>
        <v>-1.30353802303252-0.259289834130819i</v>
      </c>
      <c r="CT128" s="223" t="str">
        <f t="shared" ca="1" si="122"/>
        <v>-1.17214024758441+0.626522015230007i</v>
      </c>
      <c r="CU128" s="223" t="str">
        <f t="shared" ca="1" si="123"/>
        <v>-0.508615305347302+1.22790596820016i</v>
      </c>
      <c r="CV128" s="223" t="str">
        <f t="shared" ca="1" si="124"/>
        <v>0.38581035203681+1.27184628310042i</v>
      </c>
      <c r="CW128" s="223" t="str">
        <f t="shared" ca="1" si="125"/>
        <v>1.10508617562744+0.738394975614161i</v>
      </c>
      <c r="CX128" s="223" t="str">
        <f t="shared" ca="1" si="126"/>
        <v>1.32267597921647-0.130272213379772i</v>
      </c>
      <c r="CY128" s="223" t="str">
        <f t="shared" ca="1" si="127"/>
        <v>0.939798541064838-0.939798541064794i</v>
      </c>
      <c r="CZ128" s="223" t="str">
        <f t="shared" ca="1" si="128"/>
        <v>0.130272213379822-1.32267597921646i</v>
      </c>
      <c r="DA128" s="223" t="str">
        <f t="shared" ca="1" si="129"/>
        <v>-0.738394975614228-1.10508617562739i</v>
      </c>
      <c r="DB128" s="223" t="str">
        <f t="shared" ca="1" si="130"/>
        <v>-1.2718462831004-0.385810352036859i</v>
      </c>
      <c r="DC128" s="223" t="str">
        <f t="shared" ca="1" si="131"/>
        <v>-1.22790596820013+0.508615305347376i</v>
      </c>
      <c r="DD128" s="223" t="str">
        <f t="shared" ca="1" si="132"/>
        <v>-0.62652201523006+1.17214024758438i</v>
      </c>
      <c r="DE128" s="223" t="str">
        <f t="shared" ca="1" si="133"/>
        <v>0.259289834130759+1.30353802303253i</v>
      </c>
      <c r="DF128" s="223" t="str">
        <f t="shared" ca="1" si="134"/>
        <v>1.0273895196976+0.843156788735438i</v>
      </c>
      <c r="DG128" s="223" t="str">
        <f t="shared" ca="1" si="135"/>
        <v>1.32907584267231-5.79642750918045E-14i</v>
      </c>
      <c r="DH128" s="223" t="str">
        <f t="shared" ca="1" si="136"/>
        <v>1.02738951969761-0.843156788735425i</v>
      </c>
      <c r="DI128" s="223" t="str">
        <f t="shared" ca="1" si="137"/>
        <v>0.259289834130794-1.30353802303252i</v>
      </c>
      <c r="DJ128" s="223" t="str">
        <f t="shared" ca="1" si="138"/>
        <v>-0.626522015230045-1.17214024758439i</v>
      </c>
      <c r="DK128" s="223" t="str">
        <f t="shared" ca="1" si="139"/>
        <v>-1.22790596820013-0.508615305347392i</v>
      </c>
      <c r="DL128" s="223" t="str">
        <f t="shared" ca="1" si="140"/>
        <v>-1.27184628310041+0.385810352036843i</v>
      </c>
      <c r="DM128" s="223" t="str">
        <f t="shared" ca="1" si="141"/>
        <v>-0.73839497561414+1.10508617562745i</v>
      </c>
      <c r="DN128" s="223" t="str">
        <f t="shared" ca="1" si="142"/>
        <v>0.130272213379797+1.32267597921647i</v>
      </c>
      <c r="DO128" s="223" t="str">
        <f t="shared" ca="1" si="143"/>
        <v>0.939798541064826+0.939798541064806i</v>
      </c>
      <c r="DP128" s="223" t="str">
        <f t="shared" ca="1" si="144"/>
        <v>1.32267597921647+0.130272213379788i</v>
      </c>
      <c r="DQ128" s="223" t="str">
        <f t="shared" ca="1" si="145"/>
        <v>1.10508617562745-0.738394975614148i</v>
      </c>
      <c r="DR128" s="223" t="str">
        <f t="shared" ca="1" si="146"/>
        <v>0.385810352036834-1.27184628310041i</v>
      </c>
      <c r="DS128" s="223" t="str">
        <f t="shared" ca="1" si="147"/>
        <v>-0.5086153053474-1.22790596820012i</v>
      </c>
      <c r="DT128" s="223" t="str">
        <f t="shared" ca="1" si="148"/>
        <v>-1.1721402475844-0.626522015230021i</v>
      </c>
      <c r="DU128" s="223" t="str">
        <f t="shared" ca="1" si="149"/>
        <v>-1.30353802303252+0.259289834130803i</v>
      </c>
      <c r="DV128" s="223" t="str">
        <f t="shared" ca="1" si="150"/>
        <v>-0.843156788735418+1.02738951969761i</v>
      </c>
      <c r="DW128" s="223" t="str">
        <f t="shared" ca="1" si="151"/>
        <v>-4.88467185780502E-14+1.32907584267231i</v>
      </c>
      <c r="DX128" s="223" t="str">
        <f t="shared" ca="1" si="152"/>
        <v>0.843156788735445+1.02738951969759i</v>
      </c>
      <c r="DY128" s="223" t="str">
        <f t="shared" ca="1" si="153"/>
        <v>1.30353802303253+0.25928983413075i</v>
      </c>
      <c r="DZ128" s="223" t="str">
        <f t="shared" ca="1" si="154"/>
        <v>1.17214024758444-0.626522015229951i</v>
      </c>
      <c r="EA128" s="223" t="str">
        <f t="shared" ca="1" si="155"/>
        <v>0.508615305347368-1.22790596820014i</v>
      </c>
      <c r="EB128" s="223" t="str">
        <f t="shared" ca="1" si="156"/>
        <v>-0.385810352036867-1.2718462831004i</v>
      </c>
      <c r="EC128" s="223" t="str">
        <f t="shared" ca="1" si="157"/>
        <v>-1.10508617562739-0.738394975614229i</v>
      </c>
      <c r="ED128" s="223" t="str">
        <f t="shared" ca="1" si="158"/>
        <v>-1.32267597921646+0.130272213379841i</v>
      </c>
      <c r="EE128" s="223" t="str">
        <f t="shared" ca="1" si="159"/>
        <v>-0.939798541064789+0.939798541064843i</v>
      </c>
      <c r="EF128" s="223" t="str">
        <f t="shared" ca="1" si="160"/>
        <v>-0.130272213379894+1.32267597921646i</v>
      </c>
      <c r="EG128" s="223" t="str">
        <f t="shared" ca="1" si="161"/>
        <v>0.738394975614168+1.10508617562743i</v>
      </c>
      <c r="EH128" s="223" t="str">
        <f t="shared" ca="1" si="162"/>
        <v>1.27184628310042+0.38581035203681i</v>
      </c>
      <c r="EI128" s="223" t="str">
        <f t="shared" ca="1" si="163"/>
        <v>1.22790596820016-0.508615305347319i</v>
      </c>
      <c r="EJ128" s="223" t="str">
        <f t="shared" ca="1" si="164"/>
        <v>0.626522015229999-1.17214024758442i</v>
      </c>
      <c r="EK128" s="223" t="str">
        <f t="shared" ca="1" si="165"/>
        <v>-0.259289834130827-1.30353802303252i</v>
      </c>
      <c r="EL128" s="223" t="str">
        <f t="shared" ca="1" si="166"/>
        <v>-1.02738951969754-0.8431567887355i</v>
      </c>
      <c r="EM128" s="223" t="str">
        <f t="shared" ca="1" si="167"/>
        <v>-1.32907584267231-2.34465863079986E-14i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6.20834909610097-1.59973773757364i</v>
      </c>
      <c r="G129" s="229" t="str">
        <f t="shared" si="173"/>
        <v>-0.244506125742977+0.0425643054472557i</v>
      </c>
      <c r="H129" s="229" t="str">
        <f t="shared" si="38"/>
        <v>0.969387051675561-0.0397335614730315i</v>
      </c>
      <c r="I129" s="229" t="str">
        <f t="shared" si="174"/>
        <v>-0.373308147515413-0.0836497551065012i</v>
      </c>
      <c r="J129" s="255" t="str">
        <f ca="1">IMPRODUCT(1/N_FFT2,AR100)</f>
        <v>0.00547993673645297-0.0000023828601632349i</v>
      </c>
      <c r="K129" s="254" t="str">
        <f t="shared" ca="1" si="175"/>
        <v>-0.00204590435725602-0.000457505824890085i</v>
      </c>
      <c r="N129" s="246">
        <f t="shared" ca="1" si="176"/>
        <v>1.3380134296778634</v>
      </c>
      <c r="O129" s="223">
        <f t="shared" ca="1" si="39"/>
        <v>-1.3289865703221364</v>
      </c>
      <c r="P129" s="223" t="str">
        <f t="shared" ca="1" si="40"/>
        <v>-1.00632038793623+0.8680579363847i</v>
      </c>
      <c r="Q129" s="223" t="str">
        <f t="shared" ca="1" si="41"/>
        <v>-0.195002830008165+1.31460229742132i</v>
      </c>
      <c r="R129" s="223" t="str">
        <f t="shared" ca="1" si="42"/>
        <v>0.711004651984256+1.12279904210564i</v>
      </c>
      <c r="S129" s="223" t="str">
        <f t="shared" ca="1" si="43"/>
        <v>1.27176085478766+0.385784437641476i</v>
      </c>
      <c r="T129" s="223" t="str">
        <f t="shared" ca="1" si="44"/>
        <v>1.21497248778747-0.53856026405233i</v>
      </c>
      <c r="U129" s="223" t="str">
        <f t="shared" ca="1" si="45"/>
        <v>0.568214977241678-1.20138963027605i</v>
      </c>
      <c r="V129" s="223" t="str">
        <f t="shared" ca="1" si="46"/>
        <v>-0.354457672817722-1.28084544824004i</v>
      </c>
      <c r="W129" s="223" t="str">
        <f t="shared" ca="1" si="47"/>
        <v>-1.10501194838104-0.738345378553791i</v>
      </c>
      <c r="X129" s="223" t="str">
        <f t="shared" ca="1" si="48"/>
        <v>-1.31899197280125+0.162682143403826i</v>
      </c>
      <c r="Y129" s="223" t="str">
        <f t="shared" ca="1" si="49"/>
        <v>-0.892492832171262+0.98471409486181i</v>
      </c>
      <c r="Z129" s="223" t="str">
        <f t="shared" ca="1" si="50"/>
        <v>-0.0326149631261609+1.32858630441416i</v>
      </c>
      <c r="AA129" s="223" t="str">
        <f t="shared" ca="1" si="51"/>
        <v>0.843100154956039+1.0273205112377i</v>
      </c>
      <c r="AB129" s="223" t="str">
        <f t="shared" ca="1" si="52"/>
        <v>1.30942075477356+0.227206054199343i</v>
      </c>
      <c r="AC129" s="223" t="str">
        <f t="shared" ca="1" si="53"/>
        <v>1.13990980367144-0.683235642798542i</v>
      </c>
      <c r="AD129" s="223" t="str">
        <f t="shared" ca="1" si="54"/>
        <v>0.416878820345354-1.26191020015057i</v>
      </c>
      <c r="AE129" s="223" t="str">
        <f t="shared" ca="1" si="55"/>
        <v>-0.508581142297984-1.22782349130299i</v>
      </c>
      <c r="AF129" s="223" t="str">
        <f t="shared" ca="1" si="56"/>
        <v>-1.18708310057419-0.597527418975697i</v>
      </c>
      <c r="AG129" s="223" t="str">
        <f t="shared" ca="1" si="57"/>
        <v>-1.28915850828829+0.322917395945926i</v>
      </c>
      <c r="AH129" s="223" t="str">
        <f t="shared" ca="1" si="58"/>
        <v>-0.765241353475809+1.08655923677778i</v>
      </c>
      <c r="AI129" s="223" t="str">
        <f t="shared" ca="1" si="59"/>
        <v>0.130263463159299+1.32258713673706i</v>
      </c>
      <c r="AJ129" s="223" t="str">
        <f t="shared" ca="1" si="60"/>
        <v>0.962514646837493+0.91639012364816i</v>
      </c>
      <c r="AK129" s="223" t="str">
        <f t="shared" ca="1" si="61"/>
        <v>1.32738574779544+0.0652102802181124i</v>
      </c>
      <c r="AL129" s="223" t="str">
        <f t="shared" ca="1" si="62"/>
        <v>1.04770181507716-0.817634521519619i</v>
      </c>
      <c r="AM129" s="223" t="str">
        <f t="shared" ca="1" si="63"/>
        <v>0.259272417959258-1.30345046602552i</v>
      </c>
      <c r="AN129" s="223" t="str">
        <f t="shared" ca="1" si="64"/>
        <v>-0.655055078009399-1.1563339261955i</v>
      </c>
      <c r="AO129" s="223" t="str">
        <f t="shared" ca="1" si="65"/>
        <v>-1.25129941799476-0.447722090836025i</v>
      </c>
      <c r="AP129" s="223" t="str">
        <f t="shared" ca="1" si="66"/>
        <v>-1.23993489985864+0.478295670280579i</v>
      </c>
      <c r="AQ129" s="223" t="str">
        <f t="shared" ca="1" si="67"/>
        <v>-0.626479932535488+1.17206151640045i</v>
      </c>
      <c r="AR129" s="223" t="str">
        <f t="shared" ca="1" si="68"/>
        <v>-0.626479932535488+1.17206151640045i</v>
      </c>
      <c r="AS129" s="223" t="str">
        <f t="shared" ca="1" si="69"/>
        <v>1.06745202251935+0.791676375620708i</v>
      </c>
      <c r="AT129" s="223" t="str">
        <f t="shared" ca="1" si="70"/>
        <v>1.32538562363641-0.0977663170756134i</v>
      </c>
      <c r="AU129" s="223" t="str">
        <f t="shared" ca="1" si="71"/>
        <v>0.939735415980636-0.939735415980636i</v>
      </c>
      <c r="AV129" s="223" t="str">
        <f t="shared" ca="1" si="72"/>
        <v>0.0977663170756182-1.32538562363641i</v>
      </c>
      <c r="AW129" s="223" t="str">
        <f t="shared" ca="1" si="73"/>
        <v>-0.791676375620708-1.06745202251935i</v>
      </c>
      <c r="AX129" s="223" t="str">
        <f t="shared" ca="1" si="74"/>
        <v>-1.2966950274559-0.291182605709423i</v>
      </c>
      <c r="AY129" s="223" t="str">
        <f t="shared" ca="1" si="75"/>
        <v>-1.17206151640052+0.626479932535367i</v>
      </c>
      <c r="AZ129" s="223" t="str">
        <f t="shared" ca="1" si="76"/>
        <v>-0.478295670280579+1.23993489985864i</v>
      </c>
      <c r="BA129" s="223" t="str">
        <f t="shared" ca="1" si="77"/>
        <v>0.447722090836021+1.25129941799476i</v>
      </c>
      <c r="BB129" s="223" t="str">
        <f t="shared" ca="1" si="78"/>
        <v>1.1563339261955+0.655055078009399i</v>
      </c>
      <c r="BC129" s="223" t="str">
        <f t="shared" ca="1" si="79"/>
        <v>1.30345046602552-0.259272417959254i</v>
      </c>
      <c r="BD129" s="223" t="str">
        <f t="shared" ca="1" si="80"/>
        <v>0.817634521519619-1.04770181507716i</v>
      </c>
      <c r="BE129" s="223" t="str">
        <f t="shared" ca="1" si="81"/>
        <v>-0.06521028021811-1.32738574779544i</v>
      </c>
      <c r="BF129" s="223" t="str">
        <f t="shared" ca="1" si="82"/>
        <v>-0.916390123648158-0.962514646837495i</v>
      </c>
      <c r="BG129" s="223" t="str">
        <f t="shared" ca="1" si="83"/>
        <v>-1.32258713673705-0.130263463159433i</v>
      </c>
      <c r="BH129" s="223" t="str">
        <f t="shared" ca="1" si="84"/>
        <v>-1.08655923677778+0.765241353475809i</v>
      </c>
      <c r="BI129" s="223" t="str">
        <f t="shared" ca="1" si="85"/>
        <v>-0.322917395945926+1.28915850828829i</v>
      </c>
      <c r="BJ129" s="223" t="str">
        <f t="shared" ca="1" si="86"/>
        <v>0.597527418975693+1.18708310057419i</v>
      </c>
      <c r="BK129" s="223" t="str">
        <f t="shared" ca="1" si="87"/>
        <v>1.22782349130299+0.508581142297988i</v>
      </c>
      <c r="BL129" s="223" t="str">
        <f t="shared" ca="1" si="88"/>
        <v>1.26191020015058-0.416878820345348i</v>
      </c>
      <c r="BM129" s="223" t="str">
        <f t="shared" ca="1" si="89"/>
        <v>0.68323564279852-1.13990980367145i</v>
      </c>
      <c r="BN129" s="223" t="str">
        <f t="shared" ca="1" si="90"/>
        <v>-0.22720605419933-1.30942075477356i</v>
      </c>
      <c r="BO129" s="223" t="str">
        <f t="shared" ca="1" si="91"/>
        <v>-1.02732051123774-0.843100154955991i</v>
      </c>
      <c r="BP129" s="223" t="str">
        <f t="shared" ca="1" si="92"/>
        <v>-1.32858630441416+0.0326149631261679i</v>
      </c>
      <c r="BQ129" s="223" t="str">
        <f t="shared" ca="1" si="93"/>
        <v>-0.984714094861836+0.892492832171234i</v>
      </c>
      <c r="BR129" s="223" t="str">
        <f t="shared" ca="1" si="94"/>
        <v>-0.162682143403774+1.31899197280126i</v>
      </c>
      <c r="BS129" s="223" t="str">
        <f t="shared" ca="1" si="95"/>
        <v>0.73834537855379+1.10501194838104i</v>
      </c>
      <c r="BT129" s="223" t="str">
        <f t="shared" ca="1" si="96"/>
        <v>1.28084544824003+0.354457672817778i</v>
      </c>
      <c r="BU129" s="223" t="str">
        <f t="shared" ca="1" si="97"/>
        <v>1.20138963027605-0.568214977241695i</v>
      </c>
      <c r="BV129" s="223" t="str">
        <f t="shared" ca="1" si="98"/>
        <v>0.538560264052342-1.21497248778747i</v>
      </c>
      <c r="BW129" s="223" t="str">
        <f t="shared" ca="1" si="99"/>
        <v>-0.385784437641412-1.27176085478768i</v>
      </c>
      <c r="BX129" s="223" t="str">
        <f t="shared" ca="1" si="100"/>
        <v>-1.12279904210564-0.711004651984248i</v>
      </c>
      <c r="BY129" s="223" t="str">
        <f t="shared" ca="1" si="101"/>
        <v>-1.31460229742132+0.195002830008133i</v>
      </c>
      <c r="BZ129" s="223" t="str">
        <f t="shared" ca="1" si="102"/>
        <v>-0.86805793638466+1.00632038793627i</v>
      </c>
      <c r="CA129" s="223" t="str">
        <f t="shared" ca="1" si="103"/>
        <v>-1.44089012674731E-19+1.32898657032214i</v>
      </c>
      <c r="CB129" s="223" t="str">
        <f t="shared" ca="1" si="104"/>
        <v>0.86805793638466+1.00632038793627i</v>
      </c>
      <c r="CC129" s="223" t="str">
        <f t="shared" ca="1" si="105"/>
        <v>1.31460229742132+0.195002830008142i</v>
      </c>
      <c r="CD129" s="223" t="str">
        <f t="shared" ca="1" si="106"/>
        <v>1.12279904210565-0.71100465198424i</v>
      </c>
      <c r="CE129" s="223" t="str">
        <f t="shared" ca="1" si="107"/>
        <v>0.385784437641412-1.27176085478768i</v>
      </c>
      <c r="CF129" s="223" t="str">
        <f t="shared" ca="1" si="108"/>
        <v>-0.538560264052342-1.21497248778747i</v>
      </c>
      <c r="CG129" s="223" t="str">
        <f t="shared" ca="1" si="109"/>
        <v>-1.20138963027604-0.568214977241704i</v>
      </c>
      <c r="CH129" s="223" t="str">
        <f t="shared" ca="1" si="110"/>
        <v>-1.28084544824003+0.354457672817768i</v>
      </c>
      <c r="CI129" s="223" t="str">
        <f t="shared" ca="1" si="111"/>
        <v>-0.738345378553798+1.10501194838103i</v>
      </c>
      <c r="CJ129" s="223" t="str">
        <f t="shared" ca="1" si="112"/>
        <v>0.162682143403774+1.31899197280126i</v>
      </c>
      <c r="CK129" s="223" t="str">
        <f t="shared" ca="1" si="113"/>
        <v>0.984714094861836+0.892492832171234i</v>
      </c>
      <c r="CL129" s="223" t="str">
        <f t="shared" ca="1" si="114"/>
        <v>1.32858630441416+0.0326149631261773i</v>
      </c>
      <c r="CM129" s="223" t="str">
        <f t="shared" ca="1" si="115"/>
        <v>1.02732051123775-0.843100154955985i</v>
      </c>
      <c r="CN129" s="223" t="str">
        <f t="shared" ca="1" si="116"/>
        <v>0.22720605419933-1.30942075477356i</v>
      </c>
      <c r="CO129" s="223" t="str">
        <f t="shared" ca="1" si="117"/>
        <v>-0.68323564279852-1.13990980367145i</v>
      </c>
      <c r="CP129" s="223" t="str">
        <f t="shared" ca="1" si="118"/>
        <v>-1.26191020015057-0.416878820345357i</v>
      </c>
      <c r="CQ129" s="223" t="str">
        <f t="shared" ca="1" si="119"/>
        <v>-1.227823491303+0.50858114229798i</v>
      </c>
      <c r="CR129" s="223" t="str">
        <f t="shared" ca="1" si="120"/>
        <v>-0.597527418975702+1.18708310057419i</v>
      </c>
      <c r="CS129" s="223" t="str">
        <f t="shared" ca="1" si="121"/>
        <v>0.322917395945926+1.28915850828829i</v>
      </c>
      <c r="CT129" s="223" t="str">
        <f t="shared" ca="1" si="122"/>
        <v>1.08655923677778+0.765241353475809i</v>
      </c>
      <c r="CU129" s="223" t="str">
        <f t="shared" ca="1" si="123"/>
        <v>1.32258713673705-0.130263463159429i</v>
      </c>
      <c r="CV129" s="223" t="str">
        <f t="shared" ca="1" si="124"/>
        <v>0.916390123648164-0.96251464683749i</v>
      </c>
      <c r="CW129" s="223" t="str">
        <f t="shared" ca="1" si="125"/>
        <v>0.0652102802181195-1.32738574779544i</v>
      </c>
      <c r="CX129" s="223" t="str">
        <f t="shared" ca="1" si="126"/>
        <v>-0.817634521519619-1.04770181507716i</v>
      </c>
      <c r="CY129" s="223" t="str">
        <f t="shared" ca="1" si="127"/>
        <v>-1.30345046602552-0.259272417959258i</v>
      </c>
      <c r="CZ129" s="223" t="str">
        <f t="shared" ca="1" si="128"/>
        <v>-1.1563339261955+0.655055078009395i</v>
      </c>
      <c r="DA129" s="223" t="str">
        <f t="shared" ca="1" si="129"/>
        <v>-0.447722090836021+1.25129941799476i</v>
      </c>
      <c r="DB129" s="223" t="str">
        <f t="shared" ca="1" si="130"/>
        <v>0.478295670280579+1.23993489985864i</v>
      </c>
      <c r="DC129" s="223" t="str">
        <f t="shared" ca="1" si="131"/>
        <v>1.17206151640045+0.626479932535488i</v>
      </c>
      <c r="DD129" s="223" t="str">
        <f t="shared" ca="1" si="132"/>
        <v>1.2966950274559-0.291182605709419i</v>
      </c>
      <c r="DE129" s="223" t="str">
        <f t="shared" ca="1" si="133"/>
        <v>0.791676375620712-1.06745202251935i</v>
      </c>
      <c r="DF129" s="223" t="str">
        <f t="shared" ca="1" si="134"/>
        <v>-0.0977663170756088-1.32538562363641i</v>
      </c>
      <c r="DG129" s="223" t="str">
        <f t="shared" ca="1" si="135"/>
        <v>-0.939735415980628-0.939735415980642i</v>
      </c>
      <c r="DH129" s="223" t="str">
        <f t="shared" ca="1" si="136"/>
        <v>-1.32538562363641-0.0977663170756277i</v>
      </c>
      <c r="DI129" s="223" t="str">
        <f t="shared" ca="1" si="137"/>
        <v>-1.06745202251935+0.791676375620712i</v>
      </c>
      <c r="DJ129" s="223" t="str">
        <f t="shared" ca="1" si="138"/>
        <v>-0.291182605709419+1.2966950274559i</v>
      </c>
      <c r="DK129" s="223" t="str">
        <f t="shared" ca="1" si="139"/>
        <v>0.626479932535373+1.17206151640051i</v>
      </c>
      <c r="DL129" s="223" t="str">
        <f t="shared" ca="1" si="140"/>
        <v>1.23993489985864+0.478295670280579i</v>
      </c>
      <c r="DM129" s="223" t="str">
        <f t="shared" ca="1" si="141"/>
        <v>1.25129941799476-0.447722090836021i</v>
      </c>
      <c r="DN129" s="223" t="str">
        <f t="shared" ca="1" si="142"/>
        <v>0.655055078009403-1.1563339261955i</v>
      </c>
      <c r="DO129" s="223" t="str">
        <f t="shared" ca="1" si="143"/>
        <v>-0.259272417959248-1.30345046602553i</v>
      </c>
      <c r="DP129" s="223" t="str">
        <f t="shared" ca="1" si="144"/>
        <v>-1.04770181507716-0.817634521519627i</v>
      </c>
      <c r="DQ129" s="223" t="str">
        <f t="shared" ca="1" si="145"/>
        <v>-1.32738574779545+0.0652102802181006i</v>
      </c>
      <c r="DR129" s="223" t="str">
        <f t="shared" ca="1" si="146"/>
        <v>-0.962514646837502+0.916390123648151i</v>
      </c>
      <c r="DS129" s="223" t="str">
        <f t="shared" ca="1" si="147"/>
        <v>-0.130263463159429+1.32258713673705i</v>
      </c>
      <c r="DT129" s="223" t="str">
        <f t="shared" ca="1" si="148"/>
        <v>0.765241353475809+1.08655923677778i</v>
      </c>
      <c r="DU129" s="223" t="str">
        <f t="shared" ca="1" si="149"/>
        <v>1.28915850828829+0.322917395945926i</v>
      </c>
      <c r="DV129" s="223" t="str">
        <f t="shared" ca="1" si="150"/>
        <v>1.18708310057419-0.597527418975693i</v>
      </c>
      <c r="DW129" s="223" t="str">
        <f t="shared" ca="1" si="151"/>
        <v>0.508581142297988-1.22782349130299i</v>
      </c>
      <c r="DX129" s="223" t="str">
        <f t="shared" ca="1" si="152"/>
        <v>-0.416878820345348-1.26191020015058i</v>
      </c>
      <c r="DY129" s="223" t="str">
        <f t="shared" ca="1" si="153"/>
        <v>-1.13990980367145-0.683235642798527i</v>
      </c>
      <c r="DZ129" s="223" t="str">
        <f t="shared" ca="1" si="154"/>
        <v>-1.30942075477356+0.22720605419932i</v>
      </c>
      <c r="EA129" s="223" t="str">
        <f t="shared" ca="1" si="155"/>
        <v>-0.843100154955999+1.02732051123774i</v>
      </c>
      <c r="EB129" s="223" t="str">
        <f t="shared" ca="1" si="156"/>
        <v>0.0326149631261773+1.32858630441416i</v>
      </c>
      <c r="EC129" s="223" t="str">
        <f t="shared" ca="1" si="157"/>
        <v>0.892492832171234+0.984714094861836i</v>
      </c>
      <c r="ED129" s="223" t="str">
        <f t="shared" ca="1" si="158"/>
        <v>1.31899197280126+0.162682143403774i</v>
      </c>
      <c r="EE129" s="223" t="str">
        <f t="shared" ca="1" si="159"/>
        <v>1.10501194838104-0.73834537855379i</v>
      </c>
      <c r="EF129" s="223" t="str">
        <f t="shared" ca="1" si="160"/>
        <v>0.354457672817778-1.28084544824003i</v>
      </c>
      <c r="EG129" s="223" t="str">
        <f t="shared" ca="1" si="161"/>
        <v>-0.568214977241695-1.20138963027605i</v>
      </c>
      <c r="EH129" s="223" t="str">
        <f t="shared" ca="1" si="162"/>
        <v>-1.21497248778746-0.53856026405235i</v>
      </c>
      <c r="EI129" s="223" t="str">
        <f t="shared" ca="1" si="163"/>
        <v>-1.27176085478765+0.385784437641529i</v>
      </c>
      <c r="EJ129" s="223" t="str">
        <f t="shared" ca="1" si="164"/>
        <v>-0.711004651984256+1.12279904210564i</v>
      </c>
      <c r="EK129" s="223" t="str">
        <f t="shared" ca="1" si="165"/>
        <v>0.195002830008142+1.31460229742132i</v>
      </c>
      <c r="EL129" s="223" t="str">
        <f t="shared" ca="1" si="166"/>
        <v>1.00632038793627+0.86805793638466i</v>
      </c>
      <c r="EM129" s="223" t="str">
        <f t="shared" ca="1" si="167"/>
        <v>1.32898657032214+2.88178025349464E-19i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6.1910386652969-1.63369484422129i</v>
      </c>
      <c r="G130" s="229" t="str">
        <f t="shared" si="173"/>
        <v>-0.244199716751581+0.0436895815785389i</v>
      </c>
      <c r="H130" s="229" t="str">
        <f t="shared" si="38"/>
        <v>0.969316492684755-0.0384353439596851i</v>
      </c>
      <c r="I130" s="229" t="str">
        <f t="shared" si="174"/>
        <v>-0.373407508103112-0.0866780154597889i</v>
      </c>
      <c r="J130" s="255" t="str">
        <f ca="1">IMPRODUCT(1/N_FFT2,AS100)</f>
        <v>0.00491104506278285+2.33520947408132E-06i</v>
      </c>
      <c r="K130" s="254" t="str">
        <f t="shared" ca="1" si="175"/>
        <v>-0.00183361868775294-0.000426551624626227i</v>
      </c>
      <c r="N130" s="246">
        <f t="shared" ca="1" si="176"/>
        <v>1.3381092561920183</v>
      </c>
      <c r="O130" s="223">
        <f t="shared" ca="1" si="39"/>
        <v>-1.3288907438079816</v>
      </c>
      <c r="P130" s="223" t="str">
        <f t="shared" ca="1" si="40"/>
        <v>-0.984643092098312+0.892428479017566i</v>
      </c>
      <c r="Q130" s="223" t="str">
        <f t="shared" ca="1" si="41"/>
        <v>-0.130254070518475+1.32249177165376i</v>
      </c>
      <c r="R130" s="223" t="str">
        <f t="shared" ca="1" si="42"/>
        <v>0.791619291832843+1.06737505394149i</v>
      </c>
      <c r="S130" s="223" t="str">
        <f t="shared" ca="1" si="43"/>
        <v>1.30335648079097+0.259253723133752i</v>
      </c>
      <c r="T130" s="223" t="str">
        <f t="shared" ca="1" si="44"/>
        <v>1.13982761052865-0.683186378124657i</v>
      </c>
      <c r="U130" s="223" t="str">
        <f t="shared" ca="1" si="45"/>
        <v>0.385756620672738-1.27166915453104i</v>
      </c>
      <c r="V130" s="223" t="str">
        <f t="shared" ca="1" si="46"/>
        <v>-0.568174006127453-1.20130300413327i</v>
      </c>
      <c r="W130" s="223" t="str">
        <f t="shared" ca="1" si="47"/>
        <v>-1.22773495914789-0.508544471078639i</v>
      </c>
      <c r="X130" s="223" t="str">
        <f t="shared" ca="1" si="48"/>
        <v>-1.25120919310906+0.447689807855749i</v>
      </c>
      <c r="Y130" s="223" t="str">
        <f t="shared" ca="1" si="49"/>
        <v>-0.626434760229353+1.17197700495996i</v>
      </c>
      <c r="Z130" s="223" t="str">
        <f t="shared" ca="1" si="50"/>
        <v>0.322894112002238+1.28906555357469i</v>
      </c>
      <c r="AA130" s="223" t="str">
        <f t="shared" ca="1" si="51"/>
        <v>1.10493227154646+0.738292140194996i</v>
      </c>
      <c r="AB130" s="223" t="str">
        <f t="shared" ca="1" si="52"/>
        <v>1.31450750808448-0.194988769338283i</v>
      </c>
      <c r="AC130" s="223" t="str">
        <f t="shared" ca="1" si="53"/>
        <v>0.843039363259024-1.02724643634054i</v>
      </c>
      <c r="AD130" s="223" t="str">
        <f t="shared" ca="1" si="54"/>
        <v>-0.0652055782338684-1.32729003670852i</v>
      </c>
      <c r="AE130" s="223" t="str">
        <f t="shared" ca="1" si="55"/>
        <v>-0.939667656402635-0.939667656402682i</v>
      </c>
      <c r="AF130" s="223" t="str">
        <f t="shared" ca="1" si="56"/>
        <v>-1.32729003670852-0.0652055782339332i</v>
      </c>
      <c r="AG130" s="223" t="str">
        <f t="shared" ca="1" si="57"/>
        <v>-1.02724643634059+0.843039363258974i</v>
      </c>
      <c r="AH130" s="223" t="str">
        <f t="shared" ca="1" si="58"/>
        <v>-0.194988769338346+1.31450750808447i</v>
      </c>
      <c r="AI130" s="223" t="str">
        <f t="shared" ca="1" si="59"/>
        <v>0.73829214019504+1.10493227154643i</v>
      </c>
      <c r="AJ130" s="223" t="str">
        <f t="shared" ca="1" si="60"/>
        <v>1.2890655535747+0.322894112002199i</v>
      </c>
      <c r="AK130" s="223" t="str">
        <f t="shared" ca="1" si="61"/>
        <v>1.17197700495994-0.62643476022939i</v>
      </c>
      <c r="AL130" s="223" t="str">
        <f t="shared" ca="1" si="62"/>
        <v>0.447689807855723-1.25120919310906i</v>
      </c>
      <c r="AM130" s="223" t="str">
        <f t="shared" ca="1" si="63"/>
        <v>-0.508544471078653-1.22773495914789i</v>
      </c>
      <c r="AN130" s="223" t="str">
        <f t="shared" ca="1" si="64"/>
        <v>-1.20130300413327-0.568174006127452i</v>
      </c>
      <c r="AO130" s="223" t="str">
        <f t="shared" ca="1" si="65"/>
        <v>-1.27166915453103+0.385756620672741i</v>
      </c>
      <c r="AP130" s="223" t="str">
        <f t="shared" ca="1" si="66"/>
        <v>-0.683186378124666+1.13982761052864i</v>
      </c>
      <c r="AQ130" s="223" t="str">
        <f t="shared" ca="1" si="67"/>
        <v>0.259253723133728+1.30335648079097i</v>
      </c>
      <c r="AR130" s="223" t="str">
        <f t="shared" ca="1" si="68"/>
        <v>0.259253723133728+1.30335648079097i</v>
      </c>
      <c r="AS130" s="223" t="str">
        <f t="shared" ca="1" si="69"/>
        <v>1.32249177165376-0.130254070518437i</v>
      </c>
      <c r="AT130" s="223" t="str">
        <f t="shared" ca="1" si="70"/>
        <v>0.892428479017606-0.984643092098277i</v>
      </c>
      <c r="AU130" s="223" t="str">
        <f t="shared" ca="1" si="71"/>
        <v>6.49568386937718E-14-1.32889074380798i</v>
      </c>
      <c r="AV130" s="223" t="str">
        <f t="shared" ca="1" si="72"/>
        <v>-0.892428479017607-0.984643092098274i</v>
      </c>
      <c r="AW130" s="223" t="str">
        <f t="shared" ca="1" si="73"/>
        <v>-1.32249177165376-0.130254070518435i</v>
      </c>
      <c r="AX130" s="223" t="str">
        <f t="shared" ca="1" si="74"/>
        <v>-1.06737505394147+0.791619291832876i</v>
      </c>
      <c r="AY130" s="223" t="str">
        <f t="shared" ca="1" si="75"/>
        <v>-0.259253723133726+1.30335648079097i</v>
      </c>
      <c r="AZ130" s="223" t="str">
        <f t="shared" ca="1" si="76"/>
        <v>0.683186378124667+1.13982761052864i</v>
      </c>
      <c r="BA130" s="223" t="str">
        <f t="shared" ca="1" si="77"/>
        <v>1.27166915453104+0.385756620672738i</v>
      </c>
      <c r="BB130" s="223" t="str">
        <f t="shared" ca="1" si="78"/>
        <v>1.20130300413327-0.568174006127453i</v>
      </c>
      <c r="BC130" s="223" t="str">
        <f t="shared" ca="1" si="79"/>
        <v>0.50854447107865-1.22773495914789i</v>
      </c>
      <c r="BD130" s="223" t="str">
        <f t="shared" ca="1" si="80"/>
        <v>-0.447689807855724-1.25120919310906i</v>
      </c>
      <c r="BE130" s="223" t="str">
        <f t="shared" ca="1" si="81"/>
        <v>-1.17197700495994-0.626434760229388i</v>
      </c>
      <c r="BF130" s="223" t="str">
        <f t="shared" ca="1" si="82"/>
        <v>-1.2890655535747+0.322894112002199i</v>
      </c>
      <c r="BG130" s="223" t="str">
        <f t="shared" ca="1" si="83"/>
        <v>-0.738292140195038+1.10493227154643i</v>
      </c>
      <c r="BH130" s="223" t="str">
        <f t="shared" ca="1" si="84"/>
        <v>0.194988769338352+1.31450750808447i</v>
      </c>
      <c r="BI130" s="223" t="str">
        <f t="shared" ca="1" si="85"/>
        <v>1.02724643634059+0.843039363258971i</v>
      </c>
      <c r="BJ130" s="223" t="str">
        <f t="shared" ca="1" si="86"/>
        <v>1.32729003670852-0.0652055782339379i</v>
      </c>
      <c r="BK130" s="223" t="str">
        <f t="shared" ca="1" si="87"/>
        <v>0.939667656402633-0.939667656402685i</v>
      </c>
      <c r="BL130" s="223" t="str">
        <f t="shared" ca="1" si="88"/>
        <v>0.0652055782338637-1.32729003670852i</v>
      </c>
      <c r="BM130" s="223" t="str">
        <f t="shared" ca="1" si="89"/>
        <v>-0.843039363259028-1.02724643634054i</v>
      </c>
      <c r="BN130" s="223" t="str">
        <f t="shared" ca="1" si="90"/>
        <v>-1.31450750808448-0.194988769338277i</v>
      </c>
      <c r="BO130" s="223" t="str">
        <f t="shared" ca="1" si="91"/>
        <v>-1.10493227154647+0.738292140194988i</v>
      </c>
      <c r="BP130" s="223" t="str">
        <f t="shared" ca="1" si="92"/>
        <v>-0.32289411200226+1.28906555357468i</v>
      </c>
      <c r="BQ130" s="223" t="str">
        <f t="shared" ca="1" si="93"/>
        <v>0.626434760229333+1.17197700495997i</v>
      </c>
      <c r="BR130" s="223" t="str">
        <f t="shared" ca="1" si="94"/>
        <v>1.25120919310904+0.447689807855784i</v>
      </c>
      <c r="BS130" s="223" t="str">
        <f t="shared" ca="1" si="95"/>
        <v>1.22773495914791-0.508544471078593i</v>
      </c>
      <c r="BT130" s="223" t="str">
        <f t="shared" ca="1" si="96"/>
        <v>0.56817400612751-1.20130300413324i</v>
      </c>
      <c r="BU130" s="223" t="str">
        <f t="shared" ca="1" si="97"/>
        <v>-0.385756620672804-1.27166915453102i</v>
      </c>
      <c r="BV130" s="223" t="str">
        <f t="shared" ca="1" si="98"/>
        <v>-1.13982761052868-0.683186378124609i</v>
      </c>
      <c r="BW130" s="223" t="str">
        <f t="shared" ca="1" si="99"/>
        <v>-1.30335648079096+0.259253723133795i</v>
      </c>
      <c r="BX130" s="223" t="str">
        <f t="shared" ca="1" si="100"/>
        <v>-0.79161929183282+1.06737505394151i</v>
      </c>
      <c r="BY130" s="223" t="str">
        <f t="shared" ca="1" si="101"/>
        <v>0.130254070518504+1.32249177165376i</v>
      </c>
      <c r="BZ130" s="223" t="str">
        <f t="shared" ca="1" si="102"/>
        <v>0.984643092098322+0.892428479017555i</v>
      </c>
      <c r="CA130" s="223" t="str">
        <f t="shared" ca="1" si="103"/>
        <v>1.32889074380798-2.27903566087991E-15i</v>
      </c>
      <c r="CB130" s="223" t="str">
        <f t="shared" ca="1" si="104"/>
        <v>0.984643092098318-0.892428479017559i</v>
      </c>
      <c r="CC130" s="223" t="str">
        <f t="shared" ca="1" si="105"/>
        <v>0.1302540705185-1.32249177165376i</v>
      </c>
      <c r="CD130" s="223" t="str">
        <f t="shared" ca="1" si="106"/>
        <v>-0.791619291832824-1.0673750539415i</v>
      </c>
      <c r="CE130" s="223" t="str">
        <f t="shared" ca="1" si="107"/>
        <v>-1.30335648079096-0.25925372313379i</v>
      </c>
      <c r="CF130" s="223" t="str">
        <f t="shared" ca="1" si="108"/>
        <v>-1.13982761052867+0.683186378124611i</v>
      </c>
      <c r="CG130" s="223" t="str">
        <f t="shared" ca="1" si="109"/>
        <v>-0.3857566206728+1.27166915453102i</v>
      </c>
      <c r="CH130" s="223" t="str">
        <f t="shared" ca="1" si="110"/>
        <v>0.568174006127514+1.20130300413324i</v>
      </c>
      <c r="CI130" s="223" t="str">
        <f t="shared" ca="1" si="111"/>
        <v>1.22773495914791+0.508544471078588i</v>
      </c>
      <c r="CJ130" s="223" t="str">
        <f t="shared" ca="1" si="112"/>
        <v>1.25120919310904-0.447689807855788i</v>
      </c>
      <c r="CK130" s="223" t="str">
        <f t="shared" ca="1" si="113"/>
        <v>0.626434760229329-1.17197700495998i</v>
      </c>
      <c r="CL130" s="223" t="str">
        <f t="shared" ca="1" si="114"/>
        <v>-0.322894112002264-1.28906555357468i</v>
      </c>
      <c r="CM130" s="223" t="str">
        <f t="shared" ca="1" si="115"/>
        <v>-1.10493227154647-0.738292140194986i</v>
      </c>
      <c r="CN130" s="223" t="str">
        <f t="shared" ca="1" si="116"/>
        <v>-1.31450750808448+0.194988769338283i</v>
      </c>
      <c r="CO130" s="223" t="str">
        <f t="shared" ca="1" si="117"/>
        <v>-0.843039363259024+1.02724643634054i</v>
      </c>
      <c r="CP130" s="223" t="str">
        <f t="shared" ca="1" si="118"/>
        <v>0.0652055782338683+1.32729003670852i</v>
      </c>
      <c r="CQ130" s="223" t="str">
        <f t="shared" ca="1" si="119"/>
        <v>0.939667656402635+0.939667656402682i</v>
      </c>
      <c r="CR130" s="223" t="str">
        <f t="shared" ca="1" si="120"/>
        <v>1.32729003670852+0.0652055782339332i</v>
      </c>
      <c r="CS130" s="223" t="str">
        <f t="shared" ca="1" si="121"/>
        <v>1.02724643634059-0.843039363258973i</v>
      </c>
      <c r="CT130" s="223" t="str">
        <f t="shared" ca="1" si="122"/>
        <v>0.194988769338346-1.31450750808447i</v>
      </c>
      <c r="CU130" s="223" t="str">
        <f t="shared" ca="1" si="123"/>
        <v>-0.73829214019504-1.10493227154643i</v>
      </c>
      <c r="CV130" s="223" t="str">
        <f t="shared" ca="1" si="124"/>
        <v>-1.2890655535747-0.322894112002199i</v>
      </c>
      <c r="CW130" s="223" t="str">
        <f t="shared" ca="1" si="125"/>
        <v>-1.17197700495994+0.626434760229388i</v>
      </c>
      <c r="CX130" s="223" t="str">
        <f t="shared" ca="1" si="126"/>
        <v>-0.447689807855716+1.25120919310907i</v>
      </c>
      <c r="CY130" s="223" t="str">
        <f t="shared" ca="1" si="127"/>
        <v>0.50854447107866+1.22773495914788i</v>
      </c>
      <c r="CZ130" s="223" t="str">
        <f t="shared" ca="1" si="128"/>
        <v>1.20130300413327+0.568174006127445i</v>
      </c>
      <c r="DA130" s="223" t="str">
        <f t="shared" ca="1" si="129"/>
        <v>1.27166915453103-0.385756620672747i</v>
      </c>
      <c r="DB130" s="223" t="str">
        <f t="shared" ca="1" si="130"/>
        <v>0.683186378124659-1.13982761052864i</v>
      </c>
      <c r="DC130" s="223" t="str">
        <f t="shared" ca="1" si="131"/>
        <v>-0.259253723133735-1.30335648079097i</v>
      </c>
      <c r="DD130" s="223" t="str">
        <f t="shared" ca="1" si="132"/>
        <v>-1.06737505394147-0.791619291832868i</v>
      </c>
      <c r="DE130" s="223" t="str">
        <f t="shared" ca="1" si="133"/>
        <v>-1.32249177165376+0.130254070518444i</v>
      </c>
      <c r="DF130" s="223" t="str">
        <f t="shared" ca="1" si="134"/>
        <v>-0.8924284790176+0.984643092098281i</v>
      </c>
      <c r="DG130" s="223" t="str">
        <f t="shared" ca="1" si="135"/>
        <v>-5.7956634709734E-14+1.32889074380798i</v>
      </c>
      <c r="DH130" s="223" t="str">
        <f t="shared" ca="1" si="136"/>
        <v>0.892428479017514+0.984643092098359i</v>
      </c>
      <c r="DI130" s="223" t="str">
        <f t="shared" ca="1" si="137"/>
        <v>1.32249177165376+0.130254070518428i</v>
      </c>
      <c r="DJ130" s="223" t="str">
        <f t="shared" ca="1" si="138"/>
        <v>1.06737505394146-0.791619291832881i</v>
      </c>
      <c r="DK130" s="223" t="str">
        <f t="shared" ca="1" si="139"/>
        <v>0.259253723133719-1.30335648079097i</v>
      </c>
      <c r="DL130" s="223" t="str">
        <f t="shared" ca="1" si="140"/>
        <v>-0.683186378124674-1.13982761052864i</v>
      </c>
      <c r="DM130" s="223" t="str">
        <f t="shared" ca="1" si="141"/>
        <v>-1.27166915453104-0.385756620672731i</v>
      </c>
      <c r="DN130" s="223" t="str">
        <f t="shared" ca="1" si="142"/>
        <v>-1.20130300413326+0.56817400612746i</v>
      </c>
      <c r="DO130" s="223" t="str">
        <f t="shared" ca="1" si="143"/>
        <v>-0.508544471078644+1.22773495914789i</v>
      </c>
      <c r="DP130" s="223" t="str">
        <f t="shared" ca="1" si="144"/>
        <v>0.44768980785573+1.25120919310906i</v>
      </c>
      <c r="DQ130" s="223" t="str">
        <f t="shared" ca="1" si="145"/>
        <v>1.17197700495995+0.626434760229382i</v>
      </c>
      <c r="DR130" s="223" t="str">
        <f t="shared" ca="1" si="146"/>
        <v>1.2890655535747-0.322894112002206i</v>
      </c>
      <c r="DS130" s="223" t="str">
        <f t="shared" ca="1" si="147"/>
        <v>0.738292140195035-1.10493227154644i</v>
      </c>
      <c r="DT130" s="223" t="str">
        <f t="shared" ca="1" si="148"/>
        <v>-0.194988769338223-1.31450750808449i</v>
      </c>
      <c r="DU130" s="223" t="str">
        <f t="shared" ca="1" si="149"/>
        <v>-1.02724643634059-0.843039363258968i</v>
      </c>
      <c r="DV130" s="223" t="str">
        <f t="shared" ca="1" si="150"/>
        <v>-1.32729003670852+0.0652055782339401i</v>
      </c>
      <c r="DW130" s="223" t="str">
        <f t="shared" ca="1" si="151"/>
        <v>-0.939667656402632+0.939667656402686i</v>
      </c>
      <c r="DX130" s="223" t="str">
        <f t="shared" ca="1" si="152"/>
        <v>-0.0652055782338613+1.32729003670853i</v>
      </c>
      <c r="DY130" s="223" t="str">
        <f t="shared" ca="1" si="153"/>
        <v>0.843039363259029+1.02724643634054i</v>
      </c>
      <c r="DZ130" s="223" t="str">
        <f t="shared" ca="1" si="154"/>
        <v>1.31450750808448+0.194988769338276i</v>
      </c>
      <c r="EA130" s="223" t="str">
        <f t="shared" ca="1" si="155"/>
        <v>1.10493227154646-0.738292140194991i</v>
      </c>
      <c r="EB130" s="223" t="str">
        <f t="shared" ca="1" si="156"/>
        <v>0.322894112002258-1.28906555357468i</v>
      </c>
      <c r="EC130" s="223" t="str">
        <f t="shared" ca="1" si="157"/>
        <v>-0.626434760229335-1.17197700495997i</v>
      </c>
      <c r="ED130" s="223" t="str">
        <f t="shared" ca="1" si="158"/>
        <v>-1.25120919310904-0.447689807855781i</v>
      </c>
      <c r="EE130" s="223" t="str">
        <f t="shared" ca="1" si="159"/>
        <v>-1.22773495914791+0.508544471078595i</v>
      </c>
      <c r="EF130" s="223" t="str">
        <f t="shared" ca="1" si="160"/>
        <v>-0.568174006127508+1.20130300413324i</v>
      </c>
      <c r="EG130" s="223" t="str">
        <f t="shared" ca="1" si="161"/>
        <v>0.385756620672681+1.27166915453105i</v>
      </c>
      <c r="EH130" s="223" t="str">
        <f t="shared" ca="1" si="162"/>
        <v>1.13982761052868+0.683186378124606i</v>
      </c>
      <c r="EI130" s="223" t="str">
        <f t="shared" ca="1" si="163"/>
        <v>1.30335648079096-0.259253723133796i</v>
      </c>
      <c r="EJ130" s="223" t="str">
        <f t="shared" ca="1" si="164"/>
        <v>0.791619291832819-1.06737505394151i</v>
      </c>
      <c r="EK130" s="223" t="str">
        <f t="shared" ca="1" si="165"/>
        <v>-0.130254070518506-1.32249177165376i</v>
      </c>
      <c r="EL130" s="223" t="str">
        <f t="shared" ca="1" si="166"/>
        <v>-0.984643092098323-0.892428479017554i</v>
      </c>
      <c r="EM130" s="223" t="str">
        <f t="shared" ca="1" si="167"/>
        <v>-1.32889074380798+4.55807132175983E-15i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6.1732683370643-1.66790922188168i</v>
      </c>
      <c r="G131" s="229" t="str">
        <f t="shared" si="173"/>
        <v>-0.24388336982365+0.0448213902784566i</v>
      </c>
      <c r="H131" s="229" t="str">
        <f t="shared" si="38"/>
        <v>0.969250419246707-0.0372211214191282i</v>
      </c>
      <c r="I131" s="229" t="str">
        <f t="shared" si="174"/>
        <v>-0.3735137873609-0.0897088678202497i</v>
      </c>
      <c r="J131" s="255" t="str">
        <f ca="1">IMPRODUCT(1/N_FFT2,AT100)</f>
        <v>0.0288104586138574+0.000142197688783301i</v>
      </c>
      <c r="K131" s="254" t="str">
        <f t="shared" ca="1" si="175"/>
        <v>-0.0107483471187989-0.00263766642092273i</v>
      </c>
      <c r="N131" s="246">
        <f t="shared" ca="1" si="176"/>
        <v>1.3382121974430601</v>
      </c>
      <c r="O131" s="223">
        <f t="shared" ca="1" si="39"/>
        <v>-1.3287878025569397</v>
      </c>
      <c r="P131" s="223" t="str">
        <f t="shared" ca="1" si="40"/>
        <v>-0.962370689863354+0.916253065215083i</v>
      </c>
      <c r="Q131" s="223" t="str">
        <f t="shared" ca="1" si="41"/>
        <v>-0.0652005271461042+1.32718721945473i</v>
      </c>
      <c r="R131" s="223" t="str">
        <f t="shared" ca="1" si="42"/>
        <v>0.867928106678414+1.00616987922603i</v>
      </c>
      <c r="S131" s="223" t="str">
        <f t="shared" ca="1" si="43"/>
        <v>1.32238932609298+0.130243980511435i</v>
      </c>
      <c r="T131" s="223" t="str">
        <f t="shared" ca="1" si="44"/>
        <v>1.04754511721957-0.817512233311242i</v>
      </c>
      <c r="U131" s="223" t="str">
        <f t="shared" ca="1" si="45"/>
        <v>0.194973664719675-1.31440568101704i</v>
      </c>
      <c r="V131" s="223" t="str">
        <f t="shared" ca="1" si="46"/>
        <v>-0.765126901368409-1.08639672727162i</v>
      </c>
      <c r="W131" s="223" t="str">
        <f t="shared" ca="1" si="47"/>
        <v>-1.3032555175272-0.259233640291942i</v>
      </c>
      <c r="X131" s="223" t="str">
        <f t="shared" ca="1" si="48"/>
        <v>-1.12263111245056+0.710898311702966i</v>
      </c>
      <c r="Y131" s="223" t="str">
        <f t="shared" ca="1" si="49"/>
        <v>-0.322869099318548+1.28896569734393i</v>
      </c>
      <c r="Z131" s="223" t="str">
        <f t="shared" ca="1" si="50"/>
        <v>0.654957105737304+1.15616098094872i</v>
      </c>
      <c r="AA131" s="223" t="str">
        <f t="shared" ca="1" si="51"/>
        <v>1.2715706458957+0.385726738404902i</v>
      </c>
      <c r="AB131" s="223" t="str">
        <f t="shared" ca="1" si="52"/>
        <v>1.18690555637604-0.597438050736456i</v>
      </c>
      <c r="AC131" s="223" t="str">
        <f t="shared" ca="1" si="53"/>
        <v>0.447655127992768-1.25111226938508i</v>
      </c>
      <c r="AD131" s="223" t="str">
        <f t="shared" ca="1" si="54"/>
        <v>-0.538479715142013-1.2147907723574i</v>
      </c>
      <c r="AE131" s="223" t="str">
        <f t="shared" ca="1" si="55"/>
        <v>-1.22763985383298-0.508505077167415i</v>
      </c>
      <c r="AF131" s="223" t="str">
        <f t="shared" ca="1" si="56"/>
        <v>-1.23974945096508+0.478224134748442i</v>
      </c>
      <c r="AG131" s="223" t="str">
        <f t="shared" ca="1" si="57"/>
        <v>-0.568129993071257+1.2012099463445i</v>
      </c>
      <c r="AH131" s="223" t="str">
        <f t="shared" ca="1" si="58"/>
        <v>0.416816470526901+1.2617214645561i</v>
      </c>
      <c r="AI131" s="223" t="str">
        <f t="shared" ca="1" si="59"/>
        <v>1.17188621888171+0.626386234059485i</v>
      </c>
      <c r="AJ131" s="223" t="str">
        <f t="shared" ca="1" si="60"/>
        <v>1.28065388062531-0.354404658918921i</v>
      </c>
      <c r="AK131" s="223" t="str">
        <f t="shared" ca="1" si="61"/>
        <v>0.683133455745023-1.13973931487247i</v>
      </c>
      <c r="AL131" s="223" t="str">
        <f t="shared" ca="1" si="62"/>
        <v>-0.291139055445556-1.29650108932402i</v>
      </c>
      <c r="AM131" s="223" t="str">
        <f t="shared" ca="1" si="63"/>
        <v>-1.10484667902439-0.738234949100136i</v>
      </c>
      <c r="AN131" s="223" t="str">
        <f t="shared" ca="1" si="64"/>
        <v>-1.30922491333847+0.227172072486849i</v>
      </c>
      <c r="AO131" s="223" t="str">
        <f t="shared" ca="1" si="65"/>
        <v>-0.791557969801231+1.06729237075333i</v>
      </c>
      <c r="AP131" s="223" t="str">
        <f t="shared" ca="1" si="66"/>
        <v>0.162657812107468+1.31879469986216i</v>
      </c>
      <c r="AQ131" s="223" t="str">
        <f t="shared" ca="1" si="67"/>
        <v>1.02716686167743+0.842974058020674i</v>
      </c>
      <c r="AR131" s="223" t="str">
        <f t="shared" ca="1" si="68"/>
        <v>1.02716686167743+0.842974058020674i</v>
      </c>
      <c r="AS131" s="223" t="str">
        <f t="shared" ca="1" si="69"/>
        <v>0.892359347898645-0.984566817662472i</v>
      </c>
      <c r="AT131" s="223" t="str">
        <f t="shared" ca="1" si="70"/>
        <v>-0.0326100851209845-1.3283875965141i</v>
      </c>
      <c r="AU131" s="223" t="str">
        <f t="shared" ca="1" si="71"/>
        <v>-0.939594865945985-0.939594865945981i</v>
      </c>
      <c r="AV131" s="223" t="str">
        <f t="shared" ca="1" si="72"/>
        <v>-1.3283875965141-0.0326100851209752i</v>
      </c>
      <c r="AW131" s="223" t="str">
        <f t="shared" ca="1" si="73"/>
        <v>-0.984566817662465+0.892359347898652i</v>
      </c>
      <c r="AX131" s="223" t="str">
        <f t="shared" ca="1" si="74"/>
        <v>-0.0977516948117046+1.32518739444108i</v>
      </c>
      <c r="AY131" s="223" t="str">
        <f t="shared" ca="1" si="75"/>
        <v>0.842974058020682+1.02716686167742i</v>
      </c>
      <c r="AZ131" s="223" t="str">
        <f t="shared" ca="1" si="76"/>
        <v>1.31879469986216+0.162657812107463i</v>
      </c>
      <c r="BA131" s="223" t="str">
        <f t="shared" ca="1" si="77"/>
        <v>1.06729237075332-0.791557969801235i</v>
      </c>
      <c r="BB131" s="223" t="str">
        <f t="shared" ca="1" si="78"/>
        <v>0.22717207248684-1.30922491333847i</v>
      </c>
      <c r="BC131" s="223" t="str">
        <f t="shared" ca="1" si="79"/>
        <v>-0.738234949100139-1.10484667902439i</v>
      </c>
      <c r="BD131" s="223" t="str">
        <f t="shared" ca="1" si="80"/>
        <v>-1.29650108932402-0.291139055445546i</v>
      </c>
      <c r="BE131" s="223" t="str">
        <f t="shared" ca="1" si="81"/>
        <v>-1.13973931487246+0.68313345574503i</v>
      </c>
      <c r="BF131" s="223" t="str">
        <f t="shared" ca="1" si="82"/>
        <v>-0.354404658918917+1.28065388062531i</v>
      </c>
      <c r="BG131" s="223" t="str">
        <f t="shared" ca="1" si="83"/>
        <v>0.62638623405949+1.17188621888171i</v>
      </c>
      <c r="BH131" s="223" t="str">
        <f t="shared" ca="1" si="84"/>
        <v>1.26172146455611+0.416816470526892i</v>
      </c>
      <c r="BI131" s="223" t="str">
        <f t="shared" ca="1" si="85"/>
        <v>1.20120994634449-0.568129993071267i</v>
      </c>
      <c r="BJ131" s="223" t="str">
        <f t="shared" ca="1" si="86"/>
        <v>0.47822413474844-1.23974945096508i</v>
      </c>
      <c r="BK131" s="223" t="str">
        <f t="shared" ca="1" si="87"/>
        <v>-0.508505077167297-1.22763985383303i</v>
      </c>
      <c r="BL131" s="223" t="str">
        <f t="shared" ca="1" si="88"/>
        <v>-1.2147907723574-0.538479715142007i</v>
      </c>
      <c r="BM131" s="223" t="str">
        <f t="shared" ca="1" si="89"/>
        <v>-1.25111226938507+0.447655127992776i</v>
      </c>
      <c r="BN131" s="223" t="str">
        <f t="shared" ca="1" si="90"/>
        <v>-0.597438050736423+1.18690555637606i</v>
      </c>
      <c r="BO131" s="223" t="str">
        <f t="shared" ca="1" si="91"/>
        <v>0.385726738404956+1.27157064589569i</v>
      </c>
      <c r="BP131" s="223" t="str">
        <f t="shared" ca="1" si="92"/>
        <v>1.1561609809487+0.654957105737347i</v>
      </c>
      <c r="BQ131" s="223" t="str">
        <f t="shared" ca="1" si="93"/>
        <v>1.28896569734394-0.322869099318528i</v>
      </c>
      <c r="BR131" s="223" t="str">
        <f t="shared" ca="1" si="94"/>
        <v>0.710898311702959-1.12263111245056i</v>
      </c>
      <c r="BS131" s="223" t="str">
        <f t="shared" ca="1" si="95"/>
        <v>-0.259233640291978-1.30325551752719i</v>
      </c>
      <c r="BT131" s="223" t="str">
        <f t="shared" ca="1" si="96"/>
        <v>-1.08639672727158-0.765126901368461i</v>
      </c>
      <c r="BU131" s="223" t="str">
        <f t="shared" ca="1" si="97"/>
        <v>-1.31440568101705+0.194973664719639i</v>
      </c>
      <c r="BV131" s="223" t="str">
        <f t="shared" ca="1" si="98"/>
        <v>-0.817512233311248+1.04754511721957i</v>
      </c>
      <c r="BW131" s="223" t="str">
        <f t="shared" ca="1" si="99"/>
        <v>0.130243980511455+1.32238932609297i</v>
      </c>
      <c r="BX131" s="223" t="str">
        <f t="shared" ca="1" si="100"/>
        <v>1.00616987922606+0.867928106678377i</v>
      </c>
      <c r="BY131" s="223" t="str">
        <f t="shared" ca="1" si="101"/>
        <v>1.32718721945473-0.0652005271460619i</v>
      </c>
      <c r="BZ131" s="223" t="str">
        <f t="shared" ca="1" si="102"/>
        <v>0.916253065215101-0.962370689863335i</v>
      </c>
      <c r="CA131" s="223" t="str">
        <f t="shared" ca="1" si="103"/>
        <v>-4.55786230258466E-15-1.32878780255694i</v>
      </c>
      <c r="CB131" s="223" t="str">
        <f t="shared" ca="1" si="104"/>
        <v>-0.916253065215108-0.96237068986333i</v>
      </c>
      <c r="CC131" s="223" t="str">
        <f t="shared" ca="1" si="105"/>
        <v>-1.32718721945473-0.0652005271460434i</v>
      </c>
      <c r="CD131" s="223" t="str">
        <f t="shared" ca="1" si="106"/>
        <v>-1.00616987922605+0.867928106678392i</v>
      </c>
      <c r="CE131" s="223" t="str">
        <f t="shared" ca="1" si="107"/>
        <v>-0.130243980511446+1.32238932609298i</v>
      </c>
      <c r="CF131" s="223" t="str">
        <f t="shared" ca="1" si="108"/>
        <v>0.817512233311256+1.04754511721956i</v>
      </c>
      <c r="CG131" s="223" t="str">
        <f t="shared" ca="1" si="109"/>
        <v>1.31440568101705+0.19497366471963i</v>
      </c>
      <c r="CH131" s="223" t="str">
        <f t="shared" ca="1" si="110"/>
        <v>1.08639672727165-0.76512690136836i</v>
      </c>
      <c r="CI131" s="223" t="str">
        <f t="shared" ca="1" si="111"/>
        <v>0.259233640291959-1.3032555175272i</v>
      </c>
      <c r="CJ131" s="223" t="str">
        <f t="shared" ca="1" si="112"/>
        <v>-0.710898311702975-1.12263111245055i</v>
      </c>
      <c r="CK131" s="223" t="str">
        <f t="shared" ca="1" si="113"/>
        <v>-1.28896569734394-0.32286909931852i</v>
      </c>
      <c r="CL131" s="223" t="str">
        <f t="shared" ca="1" si="114"/>
        <v>-1.15616098094876+0.65495710573724i</v>
      </c>
      <c r="CM131" s="223" t="str">
        <f t="shared" ca="1" si="115"/>
        <v>-0.385726738404947+1.27157064589569i</v>
      </c>
      <c r="CN131" s="223" t="str">
        <f t="shared" ca="1" si="116"/>
        <v>0.597438050736438+1.18690555637605i</v>
      </c>
      <c r="CO131" s="223" t="str">
        <f t="shared" ca="1" si="117"/>
        <v>1.25111226938508+0.447655127992759i</v>
      </c>
      <c r="CP131" s="223" t="str">
        <f t="shared" ca="1" si="118"/>
        <v>1.21479077235739-0.538479715142015i</v>
      </c>
      <c r="CQ131" s="223" t="str">
        <f t="shared" ca="1" si="119"/>
        <v>0.508505077167411-1.22763985383298i</v>
      </c>
      <c r="CR131" s="223" t="str">
        <f t="shared" ca="1" si="120"/>
        <v>-0.478224134748448-1.23974945096507i</v>
      </c>
      <c r="CS131" s="223" t="str">
        <f t="shared" ca="1" si="121"/>
        <v>-1.2012099463445-0.56812999307125i</v>
      </c>
      <c r="CT131" s="223" t="str">
        <f t="shared" ca="1" si="122"/>
        <v>-1.2617214645561+0.416816470526909i</v>
      </c>
      <c r="CU131" s="223" t="str">
        <f t="shared" ca="1" si="123"/>
        <v>-0.626386234059474+1.17188621888172i</v>
      </c>
      <c r="CV131" s="223" t="str">
        <f t="shared" ca="1" si="124"/>
        <v>0.354404658918925+1.28065388062531i</v>
      </c>
      <c r="CW131" s="223" t="str">
        <f t="shared" ca="1" si="125"/>
        <v>1.13973931487247+0.683133455745019i</v>
      </c>
      <c r="CX131" s="223" t="str">
        <f t="shared" ca="1" si="126"/>
        <v>1.29650108932402-0.291139055445561i</v>
      </c>
      <c r="CY131" s="223" t="str">
        <f t="shared" ca="1" si="127"/>
        <v>0.738234949100128-1.10484667902439i</v>
      </c>
      <c r="CZ131" s="223" t="str">
        <f t="shared" ca="1" si="128"/>
        <v>-0.227172072486729-1.30922491333849i</v>
      </c>
      <c r="DA131" s="223" t="str">
        <f t="shared" ca="1" si="129"/>
        <v>-1.06729237075333-0.791557969801219i</v>
      </c>
      <c r="DB131" s="223" t="str">
        <f t="shared" ca="1" si="130"/>
        <v>-1.31879469986215+0.162657812107481i</v>
      </c>
      <c r="DC131" s="223" t="str">
        <f t="shared" ca="1" si="131"/>
        <v>-0.842974058020663+1.02716686167744i</v>
      </c>
      <c r="DD131" s="223" t="str">
        <f t="shared" ca="1" si="132"/>
        <v>0.0977516948117089+1.32518739444108i</v>
      </c>
      <c r="DE131" s="223" t="str">
        <f t="shared" ca="1" si="133"/>
        <v>0.98456681766247+0.892359347898645i</v>
      </c>
      <c r="DF131" s="223" t="str">
        <f t="shared" ca="1" si="134"/>
        <v>1.3283875965141-0.0326100851209844i</v>
      </c>
      <c r="DG131" s="223" t="str">
        <f t="shared" ca="1" si="135"/>
        <v>0.939594865945979-0.939594865945988i</v>
      </c>
      <c r="DH131" s="223" t="str">
        <f t="shared" ca="1" si="136"/>
        <v>0.0326100851209707-1.3283875965141i</v>
      </c>
      <c r="DI131" s="223" t="str">
        <f t="shared" ca="1" si="137"/>
        <v>-0.892359347898558-0.98456681766255i</v>
      </c>
      <c r="DJ131" s="223" t="str">
        <f t="shared" ca="1" si="138"/>
        <v>-1.32518739444108-0.0977516948116954i</v>
      </c>
      <c r="DK131" s="223" t="str">
        <f t="shared" ca="1" si="139"/>
        <v>-1.02716686167742+0.842974058020689i</v>
      </c>
      <c r="DL131" s="223" t="str">
        <f t="shared" ca="1" si="140"/>
        <v>-0.16265781210745+1.31879469986216i</v>
      </c>
      <c r="DM131" s="223" t="str">
        <f t="shared" ca="1" si="141"/>
        <v>0.791557969801245+1.06729237075331i</v>
      </c>
      <c r="DN131" s="223" t="str">
        <f t="shared" ca="1" si="142"/>
        <v>1.30922491333847+0.227172072486845i</v>
      </c>
      <c r="DO131" s="223" t="str">
        <f t="shared" ca="1" si="143"/>
        <v>1.10484667902439-0.738234949100139i</v>
      </c>
      <c r="DP131" s="223" t="str">
        <f t="shared" ca="1" si="144"/>
        <v>0.291139055445546-1.29650108932402i</v>
      </c>
      <c r="DQ131" s="223" t="str">
        <f t="shared" ca="1" si="145"/>
        <v>-0.68313345574503-1.13973931487246i</v>
      </c>
      <c r="DR131" s="223" t="str">
        <f t="shared" ca="1" si="146"/>
        <v>-1.28065388062528-0.354404658919039i</v>
      </c>
      <c r="DS131" s="223" t="str">
        <f t="shared" ca="1" si="147"/>
        <v>-1.17188621888171+0.626386234059494i</v>
      </c>
      <c r="DT131" s="223" t="str">
        <f t="shared" ca="1" si="148"/>
        <v>-0.416816470526888+1.26172146455611i</v>
      </c>
      <c r="DU131" s="223" t="str">
        <f t="shared" ca="1" si="149"/>
        <v>0.568129993071271+1.20120994634449i</v>
      </c>
      <c r="DV131" s="223" t="str">
        <f t="shared" ca="1" si="150"/>
        <v>1.23974945096508+0.478224134748427i</v>
      </c>
      <c r="DW131" s="223" t="str">
        <f t="shared" ca="1" si="151"/>
        <v>1.22763985383302-0.50850507716731i</v>
      </c>
      <c r="DX131" s="223" t="str">
        <f t="shared" ca="1" si="152"/>
        <v>0.538479715141993-1.2147907723574i</v>
      </c>
      <c r="DY131" s="223" t="str">
        <f t="shared" ca="1" si="153"/>
        <v>-0.447655127992772-1.25111226938508i</v>
      </c>
      <c r="DZ131" s="223" t="str">
        <f t="shared" ca="1" si="154"/>
        <v>-1.18690555637606-0.597438050736427i</v>
      </c>
      <c r="EA131" s="223" t="str">
        <f t="shared" ca="1" si="155"/>
        <v>-1.27157064589569+0.38572673840496i</v>
      </c>
      <c r="EB131" s="223" t="str">
        <f t="shared" ca="1" si="156"/>
        <v>-0.654957105737343+1.1561609809487i</v>
      </c>
      <c r="EC131" s="223" t="str">
        <f t="shared" ca="1" si="157"/>
        <v>0.322869099318533+1.28896569734394i</v>
      </c>
      <c r="ED131" s="223" t="str">
        <f t="shared" ca="1" si="158"/>
        <v>1.12263111245056+0.710898311702955i</v>
      </c>
      <c r="EE131" s="223" t="str">
        <f t="shared" ca="1" si="159"/>
        <v>1.30325551752719-0.259233640291982i</v>
      </c>
      <c r="EF131" s="223" t="str">
        <f t="shared" ca="1" si="160"/>
        <v>0.765126901368449-1.08639672727159i</v>
      </c>
      <c r="EG131" s="223" t="str">
        <f t="shared" ca="1" si="161"/>
        <v>-0.194973664719654-1.31440568101705i</v>
      </c>
      <c r="EH131" s="223" t="str">
        <f t="shared" ca="1" si="162"/>
        <v>-1.04754511721958-0.817512233311237i</v>
      </c>
      <c r="EI131" s="223" t="str">
        <f t="shared" ca="1" si="163"/>
        <v>-1.32238932609297+0.130243980511469i</v>
      </c>
      <c r="EJ131" s="223" t="str">
        <f t="shared" ca="1" si="164"/>
        <v>-0.867928106678381+1.00616987922606i</v>
      </c>
      <c r="EK131" s="223" t="str">
        <f t="shared" ca="1" si="165"/>
        <v>0.065200527146057+1.32718721945473i</v>
      </c>
      <c r="EL131" s="223" t="str">
        <f t="shared" ca="1" si="166"/>
        <v>0.962370689863339+0.916253065215098i</v>
      </c>
      <c r="EM131" s="223" t="str">
        <f t="shared" ca="1" si="167"/>
        <v>1.32878780255694-9.11572460516932E-15i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6.15504147165494-1.70231969374399i</v>
      </c>
      <c r="G132" s="229" t="str">
        <f t="shared" si="173"/>
        <v>-0.24355712896756+0.0459587086340017i</v>
      </c>
      <c r="H132" s="229" t="str">
        <f t="shared" si="38"/>
        <v>0.969188225855461-0.0360829866377589i</v>
      </c>
      <c r="I132" s="229" t="str">
        <f t="shared" si="174"/>
        <v>-0.373626803937297-0.0927427417693653i</v>
      </c>
      <c r="J132" s="255" t="str">
        <f ca="1">IMPRODUCT(1/N_FFT2,AU100)</f>
        <v>0.00547993882342297-2.28755833752347E-06i</v>
      </c>
      <c r="K132" s="254" t="str">
        <f t="shared" ca="1" si="175"/>
        <v>-0.00204766418279962-0.000507369858102167i</v>
      </c>
      <c r="N132" s="246">
        <f t="shared" ca="1" si="176"/>
        <v>1.3383228858902976</v>
      </c>
      <c r="O132" s="223">
        <f t="shared" ca="1" si="39"/>
        <v>-1.3286771141097022</v>
      </c>
      <c r="P132" s="223" t="str">
        <f t="shared" ca="1" si="40"/>
        <v>-0.939516597394343+0.939516597394342i</v>
      </c>
      <c r="Q132" s="223" t="str">
        <f t="shared" ca="1" si="41"/>
        <v>4.63901802233552E-15+1.3286771141097i</v>
      </c>
      <c r="R132" s="223" t="str">
        <f t="shared" ca="1" si="42"/>
        <v>0.939516597394338+0.939516597394347i</v>
      </c>
      <c r="S132" s="223" t="str">
        <f t="shared" ca="1" si="43"/>
        <v>1.3286771141097+4.29314085959827E-15i</v>
      </c>
      <c r="T132" s="223" t="str">
        <f t="shared" ca="1" si="44"/>
        <v>0.939516597394345-0.939516597394341i</v>
      </c>
      <c r="U132" s="223" t="str">
        <f t="shared" ca="1" si="45"/>
        <v>2.44174007013592E-16-1.3286771141097i</v>
      </c>
      <c r="V132" s="223" t="str">
        <f t="shared" ca="1" si="46"/>
        <v>-0.939516597394345-0.939516597394341i</v>
      </c>
      <c r="W132" s="223" t="str">
        <f t="shared" ca="1" si="47"/>
        <v>-1.3286771141097+4.39484401532193E-15i</v>
      </c>
      <c r="X132" s="223" t="str">
        <f t="shared" ca="1" si="48"/>
        <v>-0.939516597394347+0.939516597394338i</v>
      </c>
      <c r="Y132" s="223" t="str">
        <f t="shared" ca="1" si="49"/>
        <v>-3.94726369686102E-15+1.3286771141097i</v>
      </c>
      <c r="Z132" s="223" t="str">
        <f t="shared" ca="1" si="50"/>
        <v>0.939516597394342+0.939516597394343i</v>
      </c>
      <c r="AA132" s="223" t="str">
        <f t="shared" ca="1" si="51"/>
        <v>1.3286771141097+4.88348014027184E-16i</v>
      </c>
      <c r="AB132" s="223" t="str">
        <f t="shared" ca="1" si="52"/>
        <v>0.939516597394369-0.939516597394317i</v>
      </c>
      <c r="AC132" s="223" t="str">
        <f t="shared" ca="1" si="53"/>
        <v>-3.24731261563486E-14-1.3286771141097i</v>
      </c>
      <c r="AD132" s="223" t="str">
        <f t="shared" ca="1" si="54"/>
        <v>-0.939516597394319-0.939516597394366i</v>
      </c>
      <c r="AE132" s="223" t="str">
        <f t="shared" ca="1" si="55"/>
        <v>-1.3286771141097+3.71121441786842E-14i</v>
      </c>
      <c r="AF132" s="223" t="str">
        <f t="shared" ca="1" si="56"/>
        <v>-0.939516597394362+0.939516597394323i</v>
      </c>
      <c r="AG132" s="223" t="str">
        <f t="shared" ca="1" si="57"/>
        <v>3.93909575220163E-14+1.3286771141097i</v>
      </c>
      <c r="AH132" s="223" t="str">
        <f t="shared" ca="1" si="58"/>
        <v>0.939516597394326+0.939516597394359i</v>
      </c>
      <c r="AI132" s="223" t="str">
        <f t="shared" ca="1" si="59"/>
        <v>1.3286771141097-4.40299755443517E-14i</v>
      </c>
      <c r="AJ132" s="223" t="str">
        <f t="shared" ca="1" si="60"/>
        <v>0.939516597394355-0.93951659739433i</v>
      </c>
      <c r="AK132" s="223" t="str">
        <f t="shared" ca="1" si="61"/>
        <v>-4.86689935666873E-14-1.3286771141097i</v>
      </c>
      <c r="AL132" s="223" t="str">
        <f t="shared" ca="1" si="62"/>
        <v>-0.939516597394331-0.939516597394354i</v>
      </c>
      <c r="AM132" s="223" t="str">
        <f t="shared" ca="1" si="63"/>
        <v>-1.3286771141097+5.56682162680261E-14i</v>
      </c>
      <c r="AN132" s="223" t="str">
        <f t="shared" ca="1" si="64"/>
        <v>-0.939516597394349+0.939516597394337i</v>
      </c>
      <c r="AO132" s="223" t="str">
        <f t="shared" ca="1" si="65"/>
        <v>5.79470296113584E-14+1.3286771141097i</v>
      </c>
      <c r="AP132" s="223" t="str">
        <f t="shared" ca="1" si="66"/>
        <v>0.939516597394338+0.939516597394347i</v>
      </c>
      <c r="AQ132" s="223" t="str">
        <f t="shared" ca="1" si="67"/>
        <v>1.3286771141097-6.49462523126973E-14i</v>
      </c>
      <c r="AR132" s="223" t="str">
        <f t="shared" ca="1" si="68"/>
        <v>1.3286771141097-6.49462523126973E-14i</v>
      </c>
      <c r="AS132" s="223" t="str">
        <f t="shared" ca="1" si="69"/>
        <v>6.49463963681586E-14-1.3286771141097i</v>
      </c>
      <c r="AT132" s="223" t="str">
        <f t="shared" ca="1" si="70"/>
        <v>-0.939516597394345-0.939516597394341i</v>
      </c>
      <c r="AU132" s="223" t="str">
        <f t="shared" ca="1" si="71"/>
        <v>-1.3286771141097-6.26675830248264E-14i</v>
      </c>
      <c r="AV132" s="223" t="str">
        <f t="shared" ca="1" si="72"/>
        <v>-0.939516597394337+0.939516597394349i</v>
      </c>
      <c r="AW132" s="223" t="str">
        <f t="shared" ca="1" si="73"/>
        <v>-5.56683603234876E-14+1.3286771141097i</v>
      </c>
      <c r="AX132" s="223" t="str">
        <f t="shared" ca="1" si="74"/>
        <v>0.939516597394351+0.939516597394334i</v>
      </c>
      <c r="AY132" s="223" t="str">
        <f t="shared" ca="1" si="75"/>
        <v>1.3286771141097+5.33895469801554E-14i</v>
      </c>
      <c r="AZ132" s="223" t="str">
        <f t="shared" ca="1" si="76"/>
        <v>0.93951659739433-0.939516597394355i</v>
      </c>
      <c r="BA132" s="223" t="str">
        <f t="shared" ca="1" si="77"/>
        <v>4.63903242788165E-14-1.3286771141097i</v>
      </c>
      <c r="BB132" s="223" t="str">
        <f t="shared" ca="1" si="78"/>
        <v>-0.939516597394358-0.939516597394327i</v>
      </c>
      <c r="BC132" s="223" t="str">
        <f t="shared" ca="1" si="79"/>
        <v>-1.3286771141097-4.41115109354843E-14i</v>
      </c>
      <c r="BD132" s="223" t="str">
        <f t="shared" ca="1" si="80"/>
        <v>-0.939516597394326+0.939516597394359i</v>
      </c>
      <c r="BE132" s="223" t="str">
        <f t="shared" ca="1" si="81"/>
        <v>-3.71122882341455E-14+1.3286771141097i</v>
      </c>
      <c r="BF132" s="223" t="str">
        <f t="shared" ca="1" si="82"/>
        <v>0.939516597394367+0.939516597394318i</v>
      </c>
      <c r="BG132" s="223" t="str">
        <f t="shared" ca="1" si="83"/>
        <v>1.3286771141097+3.48334748908134E-14i</v>
      </c>
      <c r="BH132" s="223" t="str">
        <f t="shared" ca="1" si="84"/>
        <v>0.939516597394317-0.939516597394369i</v>
      </c>
      <c r="BI132" s="223" t="str">
        <f t="shared" ca="1" si="85"/>
        <v>3.25546615474812E-14-1.3286771141097i</v>
      </c>
      <c r="BJ132" s="223" t="str">
        <f t="shared" ca="1" si="86"/>
        <v>-0.93951659739437-0.939516597394315i</v>
      </c>
      <c r="BK132" s="223" t="str">
        <f t="shared" ca="1" si="87"/>
        <v>-1.3286771141097-2.08350294881355E-14i</v>
      </c>
      <c r="BL132" s="223" t="str">
        <f t="shared" ca="1" si="88"/>
        <v>-0.939516597394313+0.939516597394373i</v>
      </c>
      <c r="BM132" s="223" t="str">
        <f t="shared" ca="1" si="89"/>
        <v>-1.85562161448034E-14+1.3286771141097i</v>
      </c>
      <c r="BN132" s="223" t="str">
        <f t="shared" ca="1" si="90"/>
        <v>0.939516597394374+0.939516597394311i</v>
      </c>
      <c r="BO132" s="223" t="str">
        <f t="shared" ca="1" si="91"/>
        <v>1.3286771141097+1.62774028014713E-14i</v>
      </c>
      <c r="BP132" s="223" t="str">
        <f t="shared" ca="1" si="92"/>
        <v>0.939516597394303-0.939516597394382i</v>
      </c>
      <c r="BQ132" s="223" t="str">
        <f t="shared" ca="1" si="93"/>
        <v>1.39985894581391E-14-1.3286771141097i</v>
      </c>
      <c r="BR132" s="223" t="str">
        <f t="shared" ca="1" si="94"/>
        <v>-0.939516597394383-0.939516597394302i</v>
      </c>
      <c r="BS132" s="223" t="str">
        <f t="shared" ca="1" si="95"/>
        <v>-1.3286771141097-1.1719776114807E-14i</v>
      </c>
      <c r="BT132" s="223" t="str">
        <f t="shared" ca="1" si="96"/>
        <v>-0.939516597394394+0.939516597394291i</v>
      </c>
      <c r="BU132" s="223" t="str">
        <f t="shared" ca="1" si="97"/>
        <v>-1.4405546136495E-19+1.3286771141097i</v>
      </c>
      <c r="BV132" s="223" t="str">
        <f t="shared" ca="1" si="98"/>
        <v>0.939516597394293+0.939516597394392i</v>
      </c>
      <c r="BW132" s="223" t="str">
        <f t="shared" ca="1" si="99"/>
        <v>1.3286771141097-2.27866928787079E-15i</v>
      </c>
      <c r="BX132" s="223" t="str">
        <f t="shared" ca="1" si="100"/>
        <v>0.939516597394383-0.939516597394302i</v>
      </c>
      <c r="BY132" s="223" t="str">
        <f t="shared" ca="1" si="101"/>
        <v>-4.55748263120295E-15-1.3286771141097i</v>
      </c>
      <c r="BZ132" s="223" t="str">
        <f t="shared" ca="1" si="102"/>
        <v>-0.939516597394303-0.939516597394382i</v>
      </c>
      <c r="CA132" s="223" t="str">
        <f t="shared" ca="1" si="103"/>
        <v>-1.3286771141097+6.83629597453511E-15i</v>
      </c>
      <c r="CB132" s="223" t="str">
        <f t="shared" ca="1" si="104"/>
        <v>-0.939516597394381+0.939516597394305i</v>
      </c>
      <c r="CC132" s="223" t="str">
        <f t="shared" ca="1" si="105"/>
        <v>1.85559280338807E-14+1.3286771141097i</v>
      </c>
      <c r="CD132" s="223" t="str">
        <f t="shared" ca="1" si="106"/>
        <v>0.939516597394306+0.939516597394379i</v>
      </c>
      <c r="CE132" s="223" t="str">
        <f t="shared" ca="1" si="107"/>
        <v>1.3286771141097-2.08347413772129E-14i</v>
      </c>
      <c r="CF132" s="223" t="str">
        <f t="shared" ca="1" si="108"/>
        <v>0.939516597394378-0.939516597394307i</v>
      </c>
      <c r="CG132" s="223" t="str">
        <f t="shared" ca="1" si="109"/>
        <v>-2.31135547205451E-14-1.3286771141097i</v>
      </c>
      <c r="CH132" s="223" t="str">
        <f t="shared" ca="1" si="110"/>
        <v>-0.939516597394317-0.939516597394369i</v>
      </c>
      <c r="CI132" s="223" t="str">
        <f t="shared" ca="1" si="111"/>
        <v>-1.3286771141097+2.53923680638772E-14i</v>
      </c>
      <c r="CJ132" s="223" t="str">
        <f t="shared" ca="1" si="112"/>
        <v>-0.939516597394367+0.939516597394318i</v>
      </c>
      <c r="CK132" s="223" t="str">
        <f t="shared" ca="1" si="113"/>
        <v>3.71120001232227E-14+1.3286771141097i</v>
      </c>
      <c r="CL132" s="223" t="str">
        <f t="shared" ca="1" si="114"/>
        <v>0.939516597394319+0.939516597394366i</v>
      </c>
      <c r="CM132" s="223" t="str">
        <f t="shared" ca="1" si="115"/>
        <v>1.3286771141097-3.93908134665549E-14i</v>
      </c>
      <c r="CN132" s="223" t="str">
        <f t="shared" ca="1" si="116"/>
        <v>0.939516597394365-0.939516597394321i</v>
      </c>
      <c r="CO132" s="223" t="str">
        <f t="shared" ca="1" si="117"/>
        <v>-4.1669626809887E-14-1.3286771141097i</v>
      </c>
      <c r="CP132" s="223" t="str">
        <f t="shared" ca="1" si="118"/>
        <v>-0.93951659739433-0.939516597394355i</v>
      </c>
      <c r="CQ132" s="223" t="str">
        <f t="shared" ca="1" si="119"/>
        <v>-1.3286771141097+4.39484401532193E-14i</v>
      </c>
      <c r="CR132" s="223" t="str">
        <f t="shared" ca="1" si="120"/>
        <v>-0.939516597394354+0.939516597394331i</v>
      </c>
      <c r="CS132" s="223" t="str">
        <f t="shared" ca="1" si="121"/>
        <v>4.62272534965514E-14+1.3286771141097i</v>
      </c>
      <c r="CT132" s="223" t="str">
        <f t="shared" ca="1" si="122"/>
        <v>0.939516597394333+0.939516597394353i</v>
      </c>
      <c r="CU132" s="223" t="str">
        <f t="shared" ca="1" si="123"/>
        <v>1.3286771141097-5.7946885555897E-14i</v>
      </c>
      <c r="CV132" s="223" t="str">
        <f t="shared" ca="1" si="124"/>
        <v>0.939516597394345-0.939516597394341i</v>
      </c>
      <c r="CW132" s="223" t="str">
        <f t="shared" ca="1" si="125"/>
        <v>-6.96665176152425E-14-1.3286771141097i</v>
      </c>
      <c r="CX132" s="223" t="str">
        <f t="shared" ca="1" si="126"/>
        <v>-0.939516597394335-0.93951659739435i</v>
      </c>
      <c r="CY132" s="223" t="str">
        <f t="shared" ca="1" si="127"/>
        <v>-1.3286771141097-6.96669497816267E-14i</v>
      </c>
      <c r="CZ132" s="223" t="str">
        <f t="shared" ca="1" si="128"/>
        <v>-0.939516597394341+0.939516597394345i</v>
      </c>
      <c r="DA132" s="223" t="str">
        <f t="shared" ca="1" si="129"/>
        <v>-5.79473177222811E-14+1.3286771141097i</v>
      </c>
      <c r="DB132" s="223" t="str">
        <f t="shared" ca="1" si="130"/>
        <v>0.939516597394353+0.939516597394333i</v>
      </c>
      <c r="DC132" s="223" t="str">
        <f t="shared" ca="1" si="131"/>
        <v>1.3286771141097+6.51093230949623E-14i</v>
      </c>
      <c r="DD132" s="223" t="str">
        <f t="shared" ca="1" si="132"/>
        <v>0.939516597394338-0.939516597394347i</v>
      </c>
      <c r="DE132" s="223" t="str">
        <f t="shared" ca="1" si="133"/>
        <v>5.33896910356167E-14-1.3286771141097i</v>
      </c>
      <c r="DF132" s="223" t="str">
        <f t="shared" ca="1" si="134"/>
        <v>-0.939516597394355-0.93951659739433i</v>
      </c>
      <c r="DG132" s="223" t="str">
        <f t="shared" ca="1" si="135"/>
        <v>-1.3286771141097-4.16700589762712E-14i</v>
      </c>
      <c r="DH132" s="223" t="str">
        <f t="shared" ca="1" si="136"/>
        <v>-0.939516597394334+0.939516597394351i</v>
      </c>
      <c r="DI132" s="223" t="str">
        <f t="shared" ca="1" si="137"/>
        <v>-4.88320643489525E-14+1.3286771141097i</v>
      </c>
      <c r="DJ132" s="223" t="str">
        <f t="shared" ca="1" si="138"/>
        <v>0.939516597394359+0.939516597394326i</v>
      </c>
      <c r="DK132" s="223" t="str">
        <f t="shared" ca="1" si="139"/>
        <v>1.3286771141097+3.71124322896069E-14i</v>
      </c>
      <c r="DL132" s="223" t="str">
        <f t="shared" ca="1" si="140"/>
        <v>0.939516597394318-0.939516597394367i</v>
      </c>
      <c r="DM132" s="223" t="str">
        <f t="shared" ca="1" si="141"/>
        <v>4.42744376622881E-14-1.3286771141097i</v>
      </c>
      <c r="DN132" s="223" t="str">
        <f t="shared" ca="1" si="142"/>
        <v>-0.939516597394362-0.939516597394323i</v>
      </c>
      <c r="DO132" s="223" t="str">
        <f t="shared" ca="1" si="143"/>
        <v>-1.3286771141097-3.25548056029425E-14i</v>
      </c>
      <c r="DP132" s="223" t="str">
        <f t="shared" ca="1" si="144"/>
        <v>-0.939516597394315+0.93951659739437i</v>
      </c>
      <c r="DQ132" s="223" t="str">
        <f t="shared" ca="1" si="145"/>
        <v>-2.0835173543597E-14+1.3286771141097i</v>
      </c>
      <c r="DR132" s="223" t="str">
        <f t="shared" ca="1" si="146"/>
        <v>0.939516597394366+0.939516597394319i</v>
      </c>
      <c r="DS132" s="223" t="str">
        <f t="shared" ca="1" si="147"/>
        <v>1.3286771141097+2.79971789162782E-14i</v>
      </c>
      <c r="DT132" s="223" t="str">
        <f t="shared" ca="1" si="148"/>
        <v>0.939516597394311-0.939516597394374i</v>
      </c>
      <c r="DU132" s="223" t="str">
        <f t="shared" ca="1" si="149"/>
        <v>1.62775468569327E-14-1.3286771141097i</v>
      </c>
      <c r="DV132" s="223" t="str">
        <f t="shared" ca="1" si="150"/>
        <v>-0.939516597394382-0.939516597394303i</v>
      </c>
      <c r="DW132" s="223" t="str">
        <f t="shared" ca="1" si="151"/>
        <v>-1.3286771141097-2.34395522296138E-14i</v>
      </c>
      <c r="DX132" s="223" t="str">
        <f t="shared" ca="1" si="152"/>
        <v>-0.939516597394309+0.939516597394377i</v>
      </c>
      <c r="DY132" s="223" t="str">
        <f t="shared" ca="1" si="153"/>
        <v>-1.17199201702683E-14+1.3286771141097i</v>
      </c>
      <c r="DZ132" s="223" t="str">
        <f t="shared" ca="1" si="154"/>
        <v>0.939516597394386+0.939516597394299i</v>
      </c>
      <c r="EA132" s="223" t="str">
        <f t="shared" ca="1" si="155"/>
        <v>1.3286771141097+2.88110922729902E-19i</v>
      </c>
      <c r="EB132" s="223" t="str">
        <f t="shared" ca="1" si="156"/>
        <v>0.939516597394386-0.939516597394299i</v>
      </c>
      <c r="EC132" s="223" t="str">
        <f t="shared" ca="1" si="157"/>
        <v>7.162293483604E-15-1.3286771141097i</v>
      </c>
      <c r="ED132" s="223" t="str">
        <f t="shared" ca="1" si="158"/>
        <v>-0.939516597394295-0.93951659739439i</v>
      </c>
      <c r="EE132" s="223" t="str">
        <f t="shared" ca="1" si="159"/>
        <v>-1.3286771141097+4.55733857574159E-15i</v>
      </c>
      <c r="EF132" s="223" t="str">
        <f t="shared" ca="1" si="160"/>
        <v>-0.939516597394382+0.939516597394303i</v>
      </c>
      <c r="EG132" s="223" t="str">
        <f t="shared" ca="1" si="161"/>
        <v>1.62769706350872E-14+1.3286771141097i</v>
      </c>
      <c r="EH132" s="223" t="str">
        <f t="shared" ca="1" si="162"/>
        <v>0.939516597394298+0.939516597394387i</v>
      </c>
      <c r="EI132" s="223" t="str">
        <f t="shared" ca="1" si="163"/>
        <v>1.3286771141097-9.11496526240591E-15i</v>
      </c>
      <c r="EJ132" s="223" t="str">
        <f t="shared" ca="1" si="164"/>
        <v>0.939516597394379-0.939516597394306i</v>
      </c>
      <c r="EK132" s="223" t="str">
        <f t="shared" ca="1" si="165"/>
        <v>-2.08345973217515E-14-1.3286771141097i</v>
      </c>
      <c r="EL132" s="223" t="str">
        <f t="shared" ca="1" si="166"/>
        <v>-0.939516597394315-0.93951659739437i</v>
      </c>
      <c r="EM132" s="223" t="str">
        <f t="shared" ca="1" si="167"/>
        <v>-1.3286771141097-5.15013256147682E-13i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6.13636220061936-1.73687175389986i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-0.243221039493728+0.0471006260347417i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0.969129398812918-0.0350139883523747i</v>
      </c>
      <c r="I133" s="229" t="str">
        <f t="shared" si="174"/>
        <v>-0.373746417317692-0.0957800393864876i</v>
      </c>
      <c r="J133" s="255" t="str">
        <f ca="1">IMPRODUCT(1/N_FFT2,AV100)</f>
        <v>-0.0167258813393584-0.000142198583148857i</v>
      </c>
      <c r="K133" s="254" t="str">
        <f t="shared" ca="1" si="175"/>
        <v>0.00623761844117134+0.001655151784457i</v>
      </c>
      <c r="N133" s="246">
        <f t="shared" ca="1" si="176"/>
        <v>1.3384420373811154</v>
      </c>
      <c r="O133" s="223">
        <f t="shared" ca="1" si="39"/>
        <v>-1.3285579626188844</v>
      </c>
      <c r="P133" s="223" t="str">
        <f t="shared" ca="1" si="40"/>
        <v>-0.916094581258993+0.962204228958671i</v>
      </c>
      <c r="Q133" s="223" t="str">
        <f t="shared" ca="1" si="41"/>
        <v>0.0651892494348852+1.32695765636894i</v>
      </c>
      <c r="R133" s="223" t="str">
        <f t="shared" ca="1" si="42"/>
        <v>1.00599584239165+0.867777981472651i</v>
      </c>
      <c r="S133" s="223" t="str">
        <f t="shared" ca="1" si="43"/>
        <v>1.32216059289705-0.130221452257964i</v>
      </c>
      <c r="T133" s="223" t="str">
        <f t="shared" ca="1" si="44"/>
        <v>0.817370828520576-1.04736392372548i</v>
      </c>
      <c r="U133" s="223" t="str">
        <f t="shared" ca="1" si="45"/>
        <v>-0.194939940196515-1.31417832874927i</v>
      </c>
      <c r="V133" s="223" t="str">
        <f t="shared" ca="1" si="46"/>
        <v>-1.08620881362881-0.764994557649357i</v>
      </c>
      <c r="W133" s="223" t="str">
        <f t="shared" ca="1" si="47"/>
        <v>-1.30303009389911+0.259188800744412i</v>
      </c>
      <c r="X133" s="223" t="str">
        <f t="shared" ca="1" si="48"/>
        <v>-0.710775347883151+1.12243693135945i</v>
      </c>
      <c r="Y133" s="223" t="str">
        <f t="shared" ca="1" si="49"/>
        <v>0.322813252769042+1.28874274542079i</v>
      </c>
      <c r="Z133" s="223" t="str">
        <f t="shared" ca="1" si="50"/>
        <v>1.15596100020858+0.654843818047338i</v>
      </c>
      <c r="AA133" s="223" t="str">
        <f t="shared" ca="1" si="51"/>
        <v>1.27135070278822-0.385660019392664i</v>
      </c>
      <c r="AB133" s="223" t="str">
        <f t="shared" ca="1" si="52"/>
        <v>0.59733471209634-1.18670025775797i</v>
      </c>
      <c r="AC133" s="223" t="str">
        <f t="shared" ca="1" si="53"/>
        <v>-0.447577697249792-1.25089586495544i</v>
      </c>
      <c r="AD133" s="223" t="str">
        <f t="shared" ca="1" si="54"/>
        <v>-1.2145806504438-0.538386574503443i</v>
      </c>
      <c r="AE133" s="223" t="str">
        <f t="shared" ca="1" si="55"/>
        <v>-1.22742750941848+0.50841712123097i</v>
      </c>
      <c r="AF133" s="223" t="str">
        <f t="shared" ca="1" si="56"/>
        <v>-0.478141416495592+1.23953501195796i</v>
      </c>
      <c r="AG133" s="223" t="str">
        <f t="shared" ca="1" si="57"/>
        <v>0.568031723835021+1.20100217350139i</v>
      </c>
      <c r="AH133" s="223" t="str">
        <f t="shared" ca="1" si="58"/>
        <v>1.26150322505792+0.416744373935037i</v>
      </c>
      <c r="AI133" s="223" t="str">
        <f t="shared" ca="1" si="59"/>
        <v>1.1716835181529-0.626277888262773i</v>
      </c>
      <c r="AJ133" s="223" t="str">
        <f t="shared" ca="1" si="60"/>
        <v>0.3543433576753-1.28043236639404i</v>
      </c>
      <c r="AK133" s="223" t="str">
        <f t="shared" ca="1" si="61"/>
        <v>-0.683015294402113-1.1395421745819i</v>
      </c>
      <c r="AL133" s="223" t="str">
        <f t="shared" ca="1" si="62"/>
        <v>-1.29627683400688-0.291088697230118i</v>
      </c>
      <c r="AM133" s="223" t="str">
        <f t="shared" ca="1" si="63"/>
        <v>-1.10465557410022+0.738107256872171i</v>
      </c>
      <c r="AN133" s="223" t="str">
        <f t="shared" ca="1" si="64"/>
        <v>-0.227132778616815+1.3089984571862i</v>
      </c>
      <c r="AO133" s="223" t="str">
        <f t="shared" ca="1" si="65"/>
        <v>0.791421054309973+1.06710776158405i</v>
      </c>
      <c r="AP133" s="223" t="str">
        <f t="shared" ca="1" si="66"/>
        <v>1.3185665884274+0.162629677245476i</v>
      </c>
      <c r="AQ133" s="223" t="str">
        <f t="shared" ca="1" si="67"/>
        <v>1.02698919300272-0.842828249107534i</v>
      </c>
      <c r="AR133" s="223" t="str">
        <f t="shared" ca="1" si="68"/>
        <v>1.02698919300272-0.842828249107534i</v>
      </c>
      <c r="AS133" s="223" t="str">
        <f t="shared" ca="1" si="69"/>
        <v>-0.892204996830064-0.984396517501715i</v>
      </c>
      <c r="AT133" s="223" t="str">
        <f t="shared" ca="1" si="70"/>
        <v>-1.32815782579954-0.0326044445665317i</v>
      </c>
      <c r="AU133" s="223" t="str">
        <f t="shared" ca="1" si="71"/>
        <v>-0.939432344567191+0.939432344567203i</v>
      </c>
      <c r="AV133" s="223" t="str">
        <f t="shared" ca="1" si="72"/>
        <v>0.0326044445665456+1.32815782579954i</v>
      </c>
      <c r="AW133" s="223" t="str">
        <f t="shared" ca="1" si="73"/>
        <v>0.984396517501725+0.892204996830053i</v>
      </c>
      <c r="AX133" s="223" t="str">
        <f t="shared" ca="1" si="74"/>
        <v>1.3249581772643-0.097734786736855i</v>
      </c>
      <c r="AY133" s="223" t="str">
        <f t="shared" ca="1" si="75"/>
        <v>0.842828249107523-1.02698919300272i</v>
      </c>
      <c r="AZ133" s="223" t="str">
        <f t="shared" ca="1" si="76"/>
        <v>-0.162629677245491-1.3185665884274i</v>
      </c>
      <c r="BA133" s="223" t="str">
        <f t="shared" ca="1" si="77"/>
        <v>-1.06710776158407-0.791421054309959i</v>
      </c>
      <c r="BB133" s="223" t="str">
        <f t="shared" ca="1" si="78"/>
        <v>-1.3089984571862+0.227132778616829i</v>
      </c>
      <c r="BC133" s="223" t="str">
        <f t="shared" ca="1" si="79"/>
        <v>-0.738107256872267+1.10465557410015i</v>
      </c>
      <c r="BD133" s="223" t="str">
        <f t="shared" ca="1" si="80"/>
        <v>0.291088697230131+1.29627683400688i</v>
      </c>
      <c r="BE133" s="223" t="str">
        <f t="shared" ca="1" si="81"/>
        <v>1.1395421745819+0.683015294402097i</v>
      </c>
      <c r="BF133" s="223" t="str">
        <f t="shared" ca="1" si="82"/>
        <v>1.28043236639403-0.354343357675318i</v>
      </c>
      <c r="BG133" s="223" t="str">
        <f t="shared" ca="1" si="83"/>
        <v>0.626277888262761-1.17168351815291i</v>
      </c>
      <c r="BH133" s="223" t="str">
        <f t="shared" ca="1" si="84"/>
        <v>-0.416744373935055-1.26150322505791i</v>
      </c>
      <c r="BI133" s="223" t="str">
        <f t="shared" ca="1" si="85"/>
        <v>-1.20100217350134-0.568031723835129i</v>
      </c>
      <c r="BJ133" s="223" t="str">
        <f t="shared" ca="1" si="86"/>
        <v>-1.23953501195796+0.47814141649561i</v>
      </c>
      <c r="BK133" s="223" t="str">
        <f t="shared" ca="1" si="87"/>
        <v>-0.508417121230955+1.22742750941849i</v>
      </c>
      <c r="BL133" s="223" t="str">
        <f t="shared" ca="1" si="88"/>
        <v>0.538386574503453+1.2145806504438i</v>
      </c>
      <c r="BM133" s="223" t="str">
        <f t="shared" ca="1" si="89"/>
        <v>1.25089586495544+0.447577697249777i</v>
      </c>
      <c r="BN133" s="223" t="str">
        <f t="shared" ca="1" si="90"/>
        <v>1.18670025775802-0.597334712096234i</v>
      </c>
      <c r="BO133" s="223" t="str">
        <f t="shared" ca="1" si="91"/>
        <v>0.385660019392622-1.27135070278823i</v>
      </c>
      <c r="BP133" s="223" t="str">
        <f t="shared" ca="1" si="92"/>
        <v>-0.65484381804735-1.15596100020858i</v>
      </c>
      <c r="BQ133" s="223" t="str">
        <f t="shared" ca="1" si="93"/>
        <v>-1.28874274542079-0.322813252769058i</v>
      </c>
      <c r="BR133" s="223" t="str">
        <f t="shared" ca="1" si="94"/>
        <v>-1.12243693135947+0.710775347883131i</v>
      </c>
      <c r="BS133" s="223" t="str">
        <f t="shared" ca="1" si="95"/>
        <v>-0.259188800744464+1.3030300938991i</v>
      </c>
      <c r="BT133" s="223" t="str">
        <f t="shared" ca="1" si="96"/>
        <v>0.764994557649404+1.08620881362878i</v>
      </c>
      <c r="BU133" s="223" t="str">
        <f t="shared" ca="1" si="97"/>
        <v>1.31417832874927+0.194939940196489i</v>
      </c>
      <c r="BV133" s="223" t="str">
        <f t="shared" ca="1" si="98"/>
        <v>1.04736392372547-0.817370828520581i</v>
      </c>
      <c r="BW133" s="223" t="str">
        <f t="shared" ca="1" si="99"/>
        <v>0.130221452257989-1.32216059289704i</v>
      </c>
      <c r="BX133" s="223" t="str">
        <f t="shared" ca="1" si="100"/>
        <v>-0.867777981472619-1.00599584239168i</v>
      </c>
      <c r="BY133" s="223" t="str">
        <f t="shared" ca="1" si="101"/>
        <v>-1.32695765636894-0.0651892494349474i</v>
      </c>
      <c r="BZ133" s="223" t="str">
        <f t="shared" ca="1" si="102"/>
        <v>-0.962204228958645+0.91609458125902i</v>
      </c>
      <c r="CA133" s="223" t="str">
        <f t="shared" ca="1" si="103"/>
        <v>1.85542639979269E-14+1.32855796261888i</v>
      </c>
      <c r="CB133" s="223" t="str">
        <f t="shared" ca="1" si="104"/>
        <v>0.962204228958665+0.916094581259i</v>
      </c>
      <c r="CC133" s="223" t="str">
        <f t="shared" ca="1" si="105"/>
        <v>1.32695765636895-0.065189249434843i</v>
      </c>
      <c r="CD133" s="223" t="str">
        <f t="shared" ca="1" si="106"/>
        <v>0.867777981472698-1.00599584239161i</v>
      </c>
      <c r="CE133" s="223" t="str">
        <f t="shared" ca="1" si="107"/>
        <v>-0.130221452258016-1.32216059289704i</v>
      </c>
      <c r="CF133" s="223" t="str">
        <f t="shared" ca="1" si="108"/>
        <v>-1.0473639237255-0.817370828520552i</v>
      </c>
      <c r="CG133" s="223" t="str">
        <f t="shared" ca="1" si="109"/>
        <v>-1.31417832874927+0.194939940196517i</v>
      </c>
      <c r="CH133" s="223" t="str">
        <f t="shared" ca="1" si="110"/>
        <v>-0.764994557649374+1.0862088136288i</v>
      </c>
      <c r="CI133" s="223" t="str">
        <f t="shared" ca="1" si="111"/>
        <v>0.259188800744361+1.30303009389912i</v>
      </c>
      <c r="CJ133" s="223" t="str">
        <f t="shared" ca="1" si="112"/>
        <v>1.12243693135941+0.710775347883219i</v>
      </c>
      <c r="CK133" s="223" t="str">
        <f t="shared" ca="1" si="113"/>
        <v>1.28874274542078-0.322813252769085i</v>
      </c>
      <c r="CL133" s="223" t="str">
        <f t="shared" ca="1" si="114"/>
        <v>0.654843818047326-1.15596100020859i</v>
      </c>
      <c r="CM133" s="223" t="str">
        <f t="shared" ca="1" si="115"/>
        <v>-0.385660019392658-1.27135070278822i</v>
      </c>
      <c r="CN133" s="223" t="str">
        <f t="shared" ca="1" si="116"/>
        <v>-1.18670025775797-0.597334712096328i</v>
      </c>
      <c r="CO133" s="223" t="str">
        <f t="shared" ca="1" si="117"/>
        <v>-1.25089586495548+0.447577697249677i</v>
      </c>
      <c r="CP133" s="223" t="str">
        <f t="shared" ca="1" si="118"/>
        <v>-0.538386574503428+1.21458065044381i</v>
      </c>
      <c r="CQ133" s="223" t="str">
        <f t="shared" ca="1" si="119"/>
        <v>0.508417121230989+1.22742750941847i</v>
      </c>
      <c r="CR133" s="223" t="str">
        <f t="shared" ca="1" si="120"/>
        <v>1.23953501195797+0.478141416495585i</v>
      </c>
      <c r="CS133" s="223" t="str">
        <f t="shared" ca="1" si="121"/>
        <v>1.20100217350138-0.568031723835034i</v>
      </c>
      <c r="CT133" s="223" t="str">
        <f t="shared" ca="1" si="122"/>
        <v>0.416744373935144-1.26150322505789i</v>
      </c>
      <c r="CU133" s="223" t="str">
        <f t="shared" ca="1" si="123"/>
        <v>-0.626277888262793-1.17168351815289i</v>
      </c>
      <c r="CV133" s="223" t="str">
        <f t="shared" ca="1" si="124"/>
        <v>-1.28043236639404-0.354343357675291i</v>
      </c>
      <c r="CW133" s="223" t="str">
        <f t="shared" ca="1" si="125"/>
        <v>-1.13954217458189+0.683015294402128i</v>
      </c>
      <c r="CX133" s="223" t="str">
        <f t="shared" ca="1" si="126"/>
        <v>-0.291088697230095+1.29627683400689i</v>
      </c>
      <c r="CY133" s="223" t="str">
        <f t="shared" ca="1" si="127"/>
        <v>0.738107256872179+1.10465557410021i</v>
      </c>
      <c r="CZ133" s="223" t="str">
        <f t="shared" ca="1" si="128"/>
        <v>1.3089984571862+0.227132778616801i</v>
      </c>
      <c r="DA133" s="223" t="str">
        <f t="shared" ca="1" si="129"/>
        <v>1.06710776158404-0.791421054309988i</v>
      </c>
      <c r="DB133" s="223" t="str">
        <f t="shared" ca="1" si="130"/>
        <v>0.162629677245467-1.3185665884274i</v>
      </c>
      <c r="DC133" s="223" t="str">
        <f t="shared" ca="1" si="131"/>
        <v>-0.842828249107545-1.02698919300271i</v>
      </c>
      <c r="DD133" s="223" t="str">
        <f t="shared" ca="1" si="132"/>
        <v>-1.32495817726429-0.0977347867369545i</v>
      </c>
      <c r="DE133" s="223" t="str">
        <f t="shared" ca="1" si="133"/>
        <v>-0.984396517501788+0.892204996829983i</v>
      </c>
      <c r="DF133" s="223" t="str">
        <f t="shared" ca="1" si="134"/>
        <v>-0.0326044445665227+1.32815782579954i</v>
      </c>
      <c r="DG133" s="223" t="str">
        <f t="shared" ca="1" si="135"/>
        <v>0.939432344567213+0.93943234456718i</v>
      </c>
      <c r="DH133" s="223" t="str">
        <f t="shared" ca="1" si="136"/>
        <v>1.32815782579953-0.0326044445665689i</v>
      </c>
      <c r="DI133" s="223" t="str">
        <f t="shared" ca="1" si="137"/>
        <v>0.892204996830047-0.984396517501731i</v>
      </c>
      <c r="DJ133" s="223" t="str">
        <f t="shared" ca="1" si="138"/>
        <v>-0.0977347867368687-1.3249581772643i</v>
      </c>
      <c r="DK133" s="223" t="str">
        <f t="shared" ca="1" si="139"/>
        <v>-1.02698919300274-0.842828249107509i</v>
      </c>
      <c r="DL133" s="223" t="str">
        <f t="shared" ca="1" si="140"/>
        <v>-1.3185665884274+0.162629677245514i</v>
      </c>
      <c r="DM133" s="223" t="str">
        <f t="shared" ca="1" si="141"/>
        <v>-0.791421054309951+1.06710776158407i</v>
      </c>
      <c r="DN133" s="223" t="str">
        <f t="shared" ca="1" si="142"/>
        <v>0.227132778616847+1.30899845718619i</v>
      </c>
      <c r="DO133" s="223" t="str">
        <f t="shared" ca="1" si="143"/>
        <v>1.10465557410016+0.738107256872251i</v>
      </c>
      <c r="DP133" s="223" t="str">
        <f t="shared" ca="1" si="144"/>
        <v>1.29627683400688-0.291088697230139i</v>
      </c>
      <c r="DQ133" s="223" t="str">
        <f t="shared" ca="1" si="145"/>
        <v>0.68301529440209-1.13954217458191i</v>
      </c>
      <c r="DR133" s="223" t="str">
        <f t="shared" ca="1" si="146"/>
        <v>-0.354343357675336-1.28043236639403i</v>
      </c>
      <c r="DS133" s="223" t="str">
        <f t="shared" ca="1" si="147"/>
        <v>-1.17168351815291-0.626277888262753i</v>
      </c>
      <c r="DT133" s="223" t="str">
        <f t="shared" ca="1" si="148"/>
        <v>-1.26150322505791+0.416744373935063i</v>
      </c>
      <c r="DU133" s="223" t="str">
        <f t="shared" ca="1" si="149"/>
        <v>-0.568031723835111+1.20100217350134i</v>
      </c>
      <c r="DV133" s="223" t="str">
        <f t="shared" ca="1" si="150"/>
        <v>0.478141416495627+1.23953501195795i</v>
      </c>
      <c r="DW133" s="223" t="str">
        <f t="shared" ca="1" si="151"/>
        <v>1.22742750941849+0.508417121230946i</v>
      </c>
      <c r="DX133" s="223" t="str">
        <f t="shared" ca="1" si="152"/>
        <v>1.21458065044379-0.53838657450347i</v>
      </c>
      <c r="DY133" s="223" t="str">
        <f t="shared" ca="1" si="153"/>
        <v>0.447577697249758-1.25089586495545i</v>
      </c>
      <c r="DZ133" s="223" t="str">
        <f t="shared" ca="1" si="154"/>
        <v>-0.597334712096242-1.18670025775802i</v>
      </c>
      <c r="EA133" s="223" t="str">
        <f t="shared" ca="1" si="155"/>
        <v>-1.27135070278823-0.385660019392614i</v>
      </c>
      <c r="EB133" s="223" t="str">
        <f t="shared" ca="1" si="156"/>
        <v>-1.15596100020857+0.654843818047366i</v>
      </c>
      <c r="EC133" s="223" t="str">
        <f t="shared" ca="1" si="157"/>
        <v>-0.322813252769031+1.28874274542079i</v>
      </c>
      <c r="ED133" s="223" t="str">
        <f t="shared" ca="1" si="158"/>
        <v>0.710775347883139+1.12243693135946i</v>
      </c>
      <c r="EE133" s="223" t="str">
        <f t="shared" ca="1" si="159"/>
        <v>1.3030300938991+0.259188800744446i</v>
      </c>
      <c r="EF133" s="223" t="str">
        <f t="shared" ca="1" si="160"/>
        <v>1.08620881362884-0.764994557649312i</v>
      </c>
      <c r="EG133" s="223" t="str">
        <f t="shared" ca="1" si="161"/>
        <v>0.194939940196479-1.31417832874927i</v>
      </c>
      <c r="EH133" s="223" t="str">
        <f t="shared" ca="1" si="162"/>
        <v>-0.817370828520588-1.04736392372547i</v>
      </c>
      <c r="EI133" s="223" t="str">
        <f t="shared" ca="1" si="163"/>
        <v>-1.32216059289708-0.130221452257576i</v>
      </c>
      <c r="EJ133" s="223" t="str">
        <f t="shared" ca="1" si="164"/>
        <v>-1.00599584239193+0.867777981472325i</v>
      </c>
      <c r="EK133" s="223" t="str">
        <f t="shared" ca="1" si="165"/>
        <v>-0.0651892494348063+1.32695765636895i</v>
      </c>
      <c r="EL133" s="223" t="str">
        <f t="shared" ca="1" si="166"/>
        <v>0.916094581259417+0.962204228958267i</v>
      </c>
      <c r="EM133" s="223" t="str">
        <f t="shared" ca="1" si="167"/>
        <v>1.32855796261888+2.2721069062917E-13i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6.117235311737-1.77151662395158i</v>
      </c>
      <c r="G134" s="229" t="str">
        <f t="shared" si="178"/>
        <v>-0.24287514800147+0.0482463277811038i</v>
      </c>
      <c r="H134" s="229" t="str">
        <f t="shared" si="179"/>
        <v>0.969073500305605-0.0340079909894313i</v>
      </c>
      <c r="I134" s="229" t="str">
        <f t="shared" si="174"/>
        <v>-0.373872521287436-0.0988211390721895i</v>
      </c>
      <c r="J134" s="255" t="str">
        <f ca="1">IMPRODUCT(1/N_FFT2,AW100)</f>
        <v>0.00491104301843172+0.0000022399068622999i</v>
      </c>
      <c r="K134" s="254" t="str">
        <f t="shared" ca="1" si="175"/>
        <v>-0.00183588268530458-0.000486152304740003i</v>
      </c>
      <c r="N134" s="246">
        <f t="shared" ca="1" si="176"/>
        <v>1.3385704649582995</v>
      </c>
      <c r="O134" s="223">
        <f t="shared" ca="1" si="39"/>
        <v>-1.3284295350417004</v>
      </c>
      <c r="P134" s="223" t="str">
        <f t="shared" ca="1" si="40"/>
        <v>-0.892118750140514+0.984301358943913i</v>
      </c>
      <c r="Q134" s="223" t="str">
        <f t="shared" ca="1" si="41"/>
        <v>0.130208864154118+1.32203278373375i</v>
      </c>
      <c r="R134" s="223" t="str">
        <f t="shared" ca="1" si="42"/>
        <v>1.06700460758683+0.791344550091544i</v>
      </c>
      <c r="S134" s="223" t="str">
        <f t="shared" ca="1" si="43"/>
        <v>1.30290413402181-0.259163745767027i</v>
      </c>
      <c r="T134" s="223" t="str">
        <f t="shared" ca="1" si="44"/>
        <v>0.682949269432269-1.13943201857462i</v>
      </c>
      <c r="U134" s="223" t="str">
        <f t="shared" ca="1" si="45"/>
        <v>-0.385622738834871-1.27122780525939i</v>
      </c>
      <c r="V134" s="223" t="str">
        <f t="shared" ca="1" si="46"/>
        <v>-1.20088607634665-0.567976813970302i</v>
      </c>
      <c r="W134" s="223" t="str">
        <f t="shared" ca="1" si="47"/>
        <v>-1.22730885780851+0.508367974124917i</v>
      </c>
      <c r="X134" s="223" t="str">
        <f t="shared" ca="1" si="48"/>
        <v>-0.447534431302092+1.25077494473235i</v>
      </c>
      <c r="Y134" s="223" t="str">
        <f t="shared" ca="1" si="49"/>
        <v>0.626217347921937+1.17157025514167i</v>
      </c>
      <c r="Z134" s="223" t="str">
        <f t="shared" ca="1" si="50"/>
        <v>1.28861816665715+0.322782047413239i</v>
      </c>
      <c r="AA134" s="223" t="str">
        <f t="shared" ca="1" si="51"/>
        <v>1.10454879047235-0.738035906333278i</v>
      </c>
      <c r="AB134" s="223" t="str">
        <f t="shared" ca="1" si="52"/>
        <v>0.194921095957126-1.31405129120669i</v>
      </c>
      <c r="AC134" s="223" t="str">
        <f t="shared" ca="1" si="53"/>
        <v>-0.842746775515044-1.02688991714307i</v>
      </c>
      <c r="AD134" s="223" t="str">
        <f t="shared" ca="1" si="54"/>
        <v>-1.3268293834884-0.0651829477923924i</v>
      </c>
      <c r="AE134" s="223" t="str">
        <f t="shared" ca="1" si="55"/>
        <v>-0.939341532556498+0.939341532556459i</v>
      </c>
      <c r="AF134" s="223" t="str">
        <f t="shared" ca="1" si="56"/>
        <v>0.0651829477923367+1.3268293834884i</v>
      </c>
      <c r="AG134" s="223" t="str">
        <f t="shared" ca="1" si="57"/>
        <v>1.02688991714304+0.842746775515087i</v>
      </c>
      <c r="AH134" s="223" t="str">
        <f t="shared" ca="1" si="58"/>
        <v>1.31405129120668-0.194921095957202i</v>
      </c>
      <c r="AI134" s="223" t="str">
        <f t="shared" ca="1" si="59"/>
        <v>0.738035906333212-1.10454879047239i</v>
      </c>
      <c r="AJ134" s="223" t="str">
        <f t="shared" ca="1" si="60"/>
        <v>-0.322782047413286-1.28861816665714i</v>
      </c>
      <c r="AK134" s="223" t="str">
        <f t="shared" ca="1" si="61"/>
        <v>-1.1715702551417-0.62621734792188i</v>
      </c>
      <c r="AL134" s="223" t="str">
        <f t="shared" ca="1" si="62"/>
        <v>-1.25077494473237+0.44753443130204i</v>
      </c>
      <c r="AM134" s="223" t="str">
        <f t="shared" ca="1" si="63"/>
        <v>-0.508367974124958+1.2273088578085i</v>
      </c>
      <c r="AN134" s="223" t="str">
        <f t="shared" ca="1" si="64"/>
        <v>0.567976813970276+1.20088607634666i</v>
      </c>
      <c r="AO134" s="223" t="str">
        <f t="shared" ca="1" si="65"/>
        <v>1.27122780525938+0.385622738834888i</v>
      </c>
      <c r="AP134" s="223" t="str">
        <f t="shared" ca="1" si="66"/>
        <v>1.13943201857462-0.682949269432267i</v>
      </c>
      <c r="AQ134" s="223" t="str">
        <f t="shared" ca="1" si="67"/>
        <v>0.259163745767005-1.30290413402181i</v>
      </c>
      <c r="AR134" s="223" t="str">
        <f t="shared" ca="1" si="68"/>
        <v>0.259163745767005-1.30290413402181i</v>
      </c>
      <c r="AS134" s="223" t="str">
        <f t="shared" ca="1" si="69"/>
        <v>-1.32203278373375-0.130208864154069i</v>
      </c>
      <c r="AT134" s="223" t="str">
        <f t="shared" ca="1" si="70"/>
        <v>-0.98430135894387+0.892118750140562i</v>
      </c>
      <c r="AU134" s="223" t="str">
        <f t="shared" ca="1" si="71"/>
        <v>-5.56579873588149E-14+1.3284295350417i</v>
      </c>
      <c r="AV134" s="223" t="str">
        <f t="shared" ca="1" si="72"/>
        <v>0.984301358943884+0.892118750140546i</v>
      </c>
      <c r="AW134" s="223" t="str">
        <f t="shared" ca="1" si="73"/>
        <v>1.32203278373375-0.13020886415409i</v>
      </c>
      <c r="AX134" s="223" t="str">
        <f t="shared" ca="1" si="74"/>
        <v>0.791344550091558-1.06700460758682i</v>
      </c>
      <c r="AY134" s="223" t="str">
        <f t="shared" ca="1" si="75"/>
        <v>-0.259163745767026-1.30290413402181i</v>
      </c>
      <c r="AZ134" s="223" t="str">
        <f t="shared" ca="1" si="76"/>
        <v>-1.13943201857463-0.68294926943225i</v>
      </c>
      <c r="BA134" s="223" t="str">
        <f t="shared" ca="1" si="77"/>
        <v>-1.27122780525938+0.385622738834908i</v>
      </c>
      <c r="BB134" s="223" t="str">
        <f t="shared" ca="1" si="78"/>
        <v>-0.567976813970262+1.20088607634667i</v>
      </c>
      <c r="BC134" s="223" t="str">
        <f t="shared" ca="1" si="79"/>
        <v>0.508367974124978+1.22730885780849i</v>
      </c>
      <c r="BD134" s="223" t="str">
        <f t="shared" ca="1" si="80"/>
        <v>1.25077494473233+0.447534431302145i</v>
      </c>
      <c r="BE134" s="223" t="str">
        <f t="shared" ca="1" si="81"/>
        <v>1.17157025514169-0.626217347921898i</v>
      </c>
      <c r="BF134" s="223" t="str">
        <f t="shared" ca="1" si="82"/>
        <v>0.32278204741327-1.28861816665714i</v>
      </c>
      <c r="BG134" s="223" t="str">
        <f t="shared" ca="1" si="83"/>
        <v>-0.738035906333234-1.10454879047238i</v>
      </c>
      <c r="BH134" s="223" t="str">
        <f t="shared" ca="1" si="84"/>
        <v>-1.31405129120669-0.194921095957178i</v>
      </c>
      <c r="BI134" s="223" t="str">
        <f t="shared" ca="1" si="85"/>
        <v>-1.02688991714302+0.842746775515103i</v>
      </c>
      <c r="BJ134" s="223" t="str">
        <f t="shared" ca="1" si="86"/>
        <v>-0.0651829477923183+1.3268293834884i</v>
      </c>
      <c r="BK134" s="223" t="str">
        <f t="shared" ca="1" si="87"/>
        <v>0.93934153255651+0.939341532556447i</v>
      </c>
      <c r="BL134" s="223" t="str">
        <f t="shared" ca="1" si="88"/>
        <v>1.3268293834884-0.0651829477922836i</v>
      </c>
      <c r="BM134" s="223" t="str">
        <f t="shared" ca="1" si="89"/>
        <v>0.842746775515131-1.026889917143i</v>
      </c>
      <c r="BN134" s="223" t="str">
        <f t="shared" ca="1" si="90"/>
        <v>-0.194921095957143-1.31405129120669i</v>
      </c>
      <c r="BO134" s="223" t="str">
        <f t="shared" ca="1" si="91"/>
        <v>-1.10454879047236-0.738035906333263i</v>
      </c>
      <c r="BP134" s="223" t="str">
        <f t="shared" ca="1" si="92"/>
        <v>-1.28861816665715+0.322782047413227i</v>
      </c>
      <c r="BQ134" s="223" t="str">
        <f t="shared" ca="1" si="93"/>
        <v>-0.626217347921929+1.17157025514168i</v>
      </c>
      <c r="BR134" s="223" t="str">
        <f t="shared" ca="1" si="94"/>
        <v>0.447534431302112+1.25077494473235i</v>
      </c>
      <c r="BS134" s="223" t="str">
        <f t="shared" ca="1" si="95"/>
        <v>1.22730885780852+0.508367974124888i</v>
      </c>
      <c r="BT134" s="223" t="str">
        <f t="shared" ca="1" si="96"/>
        <v>1.20088607634663-0.567976813970341i</v>
      </c>
      <c r="BU134" s="223" t="str">
        <f t="shared" ca="1" si="97"/>
        <v>0.385622738834811-1.27122780525941i</v>
      </c>
      <c r="BV134" s="223" t="str">
        <f t="shared" ca="1" si="98"/>
        <v>-0.682949269432219-1.13943201857465i</v>
      </c>
      <c r="BW134" s="223" t="str">
        <f t="shared" ca="1" si="99"/>
        <v>-1.3029041340218-0.259163745767059i</v>
      </c>
      <c r="BX134" s="223" t="str">
        <f t="shared" ca="1" si="100"/>
        <v>-1.06700460758684+0.791344550091526i</v>
      </c>
      <c r="BY134" s="223" t="str">
        <f t="shared" ca="1" si="101"/>
        <v>-0.130208864154129+1.32203278373375i</v>
      </c>
      <c r="BZ134" s="223" t="str">
        <f t="shared" ca="1" si="102"/>
        <v>0.892118750140521+0.984301358943907i</v>
      </c>
      <c r="CA134" s="223" t="str">
        <f t="shared" ca="1" si="103"/>
        <v>1.3284295350417-2.0830859135397E-14i</v>
      </c>
      <c r="CB134" s="223" t="str">
        <f t="shared" ca="1" si="104"/>
        <v>0.89211875014049-0.984301358943935i</v>
      </c>
      <c r="CC134" s="223" t="str">
        <f t="shared" ca="1" si="105"/>
        <v>-0.130208864154161-1.32203278373374i</v>
      </c>
      <c r="CD134" s="223" t="str">
        <f t="shared" ca="1" si="106"/>
        <v>-1.06700460758678-0.791344550091607i</v>
      </c>
      <c r="CE134" s="223" t="str">
        <f t="shared" ca="1" si="107"/>
        <v>-1.30290413402182+0.259163745766971i</v>
      </c>
      <c r="CF134" s="223" t="str">
        <f t="shared" ca="1" si="108"/>
        <v>-0.682949269432296+1.13943201857461i</v>
      </c>
      <c r="CG134" s="223" t="str">
        <f t="shared" ca="1" si="109"/>
        <v>0.385622738834851+1.27122780525939i</v>
      </c>
      <c r="CH134" s="223" t="str">
        <f t="shared" ca="1" si="110"/>
        <v>1.20088607634665+0.567976813970312i</v>
      </c>
      <c r="CI134" s="223" t="str">
        <f t="shared" ca="1" si="111"/>
        <v>1.22730885780851-0.508367974124927i</v>
      </c>
      <c r="CJ134" s="223" t="str">
        <f t="shared" ca="1" si="112"/>
        <v>0.447534431302072-1.25077494473236i</v>
      </c>
      <c r="CK134" s="223" t="str">
        <f t="shared" ca="1" si="113"/>
        <v>-0.626217347921966-1.17157025514166i</v>
      </c>
      <c r="CL134" s="223" t="str">
        <f t="shared" ca="1" si="114"/>
        <v>-1.28861816665716-0.322782047413195i</v>
      </c>
      <c r="CM134" s="223" t="str">
        <f t="shared" ca="1" si="115"/>
        <v>-1.10454879047241+0.738035906333179i</v>
      </c>
      <c r="CN134" s="223" t="str">
        <f t="shared" ca="1" si="116"/>
        <v>-0.194921095957234+1.31405129120668i</v>
      </c>
      <c r="CO134" s="223" t="str">
        <f t="shared" ca="1" si="117"/>
        <v>0.842746775515052+1.02688991714306i</v>
      </c>
      <c r="CP134" s="223" t="str">
        <f t="shared" ca="1" si="118"/>
        <v>1.3268293834884+0.0651829477923739i</v>
      </c>
      <c r="CQ134" s="223" t="str">
        <f t="shared" ca="1" si="119"/>
        <v>0.939341532556481-0.939341532556477i</v>
      </c>
      <c r="CR134" s="223" t="str">
        <f t="shared" ca="1" si="120"/>
        <v>-0.0651829477923505-1.3268293834884i</v>
      </c>
      <c r="CS134" s="223" t="str">
        <f t="shared" ca="1" si="121"/>
        <v>-1.02688991714305-0.842746775515071i</v>
      </c>
      <c r="CT134" s="223" t="str">
        <f t="shared" ca="1" si="122"/>
        <v>-1.31405129120668+0.194921095957228i</v>
      </c>
      <c r="CU134" s="223" t="str">
        <f t="shared" ca="1" si="123"/>
        <v>-0.738035906333199+1.1045487904724i</v>
      </c>
      <c r="CV134" s="223" t="str">
        <f t="shared" ca="1" si="124"/>
        <v>0.322782047413182+1.28861816665716i</v>
      </c>
      <c r="CW134" s="223" t="str">
        <f t="shared" ca="1" si="125"/>
        <v>1.17157025514165+0.626217347921986i</v>
      </c>
      <c r="CX134" s="223" t="str">
        <f t="shared" ca="1" si="126"/>
        <v>1.25077494473237-0.44753443130206i</v>
      </c>
      <c r="CY134" s="223" t="str">
        <f t="shared" ca="1" si="127"/>
        <v>0.50836797412493-1.22730885780851i</v>
      </c>
      <c r="CZ134" s="223" t="str">
        <f t="shared" ca="1" si="128"/>
        <v>-0.567976813970291-1.20088607634666i</v>
      </c>
      <c r="DA134" s="223" t="str">
        <f t="shared" ca="1" si="129"/>
        <v>-1.27122780525939-0.385622738834864i</v>
      </c>
      <c r="DB134" s="223" t="str">
        <f t="shared" ca="1" si="130"/>
        <v>-1.13943201857462+0.682949269432276i</v>
      </c>
      <c r="DC134" s="223" t="str">
        <f t="shared" ca="1" si="131"/>
        <v>-0.259163745766985+1.30290413402181i</v>
      </c>
      <c r="DD134" s="223" t="str">
        <f t="shared" ca="1" si="132"/>
        <v>0.791344550091489+1.06700460758687i</v>
      </c>
      <c r="DE134" s="223" t="str">
        <f t="shared" ca="1" si="133"/>
        <v>1.32203278373375+0.130208864154053i</v>
      </c>
      <c r="DF134" s="223" t="str">
        <f t="shared" ca="1" si="134"/>
        <v>0.984301358943945-0.89211875014048i</v>
      </c>
      <c r="DG134" s="223" t="str">
        <f t="shared" ca="1" si="135"/>
        <v>4.42661877843483E-14-1.3284295350417i</v>
      </c>
      <c r="DH134" s="223" t="str">
        <f t="shared" ca="1" si="136"/>
        <v>-0.984301358943898-0.892118750140532i</v>
      </c>
      <c r="DI134" s="223" t="str">
        <f t="shared" ca="1" si="137"/>
        <v>-1.32203278373375+0.130208864154115i</v>
      </c>
      <c r="DJ134" s="223" t="str">
        <f t="shared" ca="1" si="138"/>
        <v>-0.791344550091544+1.06700460758683i</v>
      </c>
      <c r="DK134" s="223" t="str">
        <f t="shared" ca="1" si="139"/>
        <v>0.259163745767046+1.3029041340218i</v>
      </c>
      <c r="DL134" s="223" t="str">
        <f t="shared" ca="1" si="140"/>
        <v>1.13943201857464+0.682949269432239i</v>
      </c>
      <c r="DM134" s="223" t="str">
        <f t="shared" ca="1" si="141"/>
        <v>1.27122780525937-0.385622738834924i</v>
      </c>
      <c r="DN134" s="223" t="str">
        <f t="shared" ca="1" si="142"/>
        <v>0.567976813970353-1.20088607634663i</v>
      </c>
      <c r="DO134" s="223" t="str">
        <f t="shared" ca="1" si="143"/>
        <v>-0.508367974124867-1.22730885780853i</v>
      </c>
      <c r="DP134" s="223" t="str">
        <f t="shared" ca="1" si="144"/>
        <v>-1.25077494473234-0.447534431302125i</v>
      </c>
      <c r="DQ134" s="223" t="str">
        <f t="shared" ca="1" si="145"/>
        <v>-1.17157025514169+0.626217347921907i</v>
      </c>
      <c r="DR134" s="223" t="str">
        <f t="shared" ca="1" si="146"/>
        <v>-0.32278204741325+1.28861816665714i</v>
      </c>
      <c r="DS134" s="223" t="str">
        <f t="shared" ca="1" si="147"/>
        <v>0.738035906333251+1.10454879047236i</v>
      </c>
      <c r="DT134" s="223" t="str">
        <f t="shared" ca="1" si="148"/>
        <v>1.31405129120669+0.194921095957167i</v>
      </c>
      <c r="DU134" s="223" t="str">
        <f t="shared" ca="1" si="149"/>
        <v>1.02688991714301-0.842746775515119i</v>
      </c>
      <c r="DV134" s="223" t="str">
        <f t="shared" ca="1" si="150"/>
        <v>0.0651829477922881-1.3268293834884i</v>
      </c>
      <c r="DW134" s="223" t="str">
        <f t="shared" ca="1" si="151"/>
        <v>-0.939341532556432-0.939341532556526i</v>
      </c>
      <c r="DX134" s="223" t="str">
        <f t="shared" ca="1" si="152"/>
        <v>-1.3268293834884+0.0651829477923043i</v>
      </c>
      <c r="DY134" s="223" t="str">
        <f t="shared" ca="1" si="153"/>
        <v>-0.842746775515121+1.02688991714301i</v>
      </c>
      <c r="DZ134" s="223" t="str">
        <f t="shared" ca="1" si="154"/>
        <v>0.194921095957165+1.31405129120669i</v>
      </c>
      <c r="EA134" s="223" t="str">
        <f t="shared" ca="1" si="155"/>
        <v>1.10454879047237+0.738035906333238i</v>
      </c>
      <c r="EB134" s="223" t="str">
        <f t="shared" ca="1" si="156"/>
        <v>1.28861816665714-0.322782047413247i</v>
      </c>
      <c r="EC134" s="223" t="str">
        <f t="shared" ca="1" si="157"/>
        <v>0.62621734792191-1.17157025514169i</v>
      </c>
      <c r="ED134" s="223" t="str">
        <f t="shared" ca="1" si="158"/>
        <v>-0.447534431302123-1.25077494473234i</v>
      </c>
      <c r="EE134" s="223" t="str">
        <f t="shared" ca="1" si="159"/>
        <v>-1.22730885780868-0.508367974124503i</v>
      </c>
      <c r="EF134" s="223" t="str">
        <f t="shared" ca="1" si="160"/>
        <v>-1.20088607634691+0.567976813969754i</v>
      </c>
      <c r="EG134" s="223" t="str">
        <f t="shared" ca="1" si="161"/>
        <v>-0.385622738835179+1.27122780525929i</v>
      </c>
      <c r="EH134" s="223" t="str">
        <f t="shared" ca="1" si="162"/>
        <v>0.682949269432236+1.13943201857464i</v>
      </c>
      <c r="EI134" s="223" t="str">
        <f t="shared" ca="1" si="163"/>
        <v>1.30290413402186+0.259163745766771i</v>
      </c>
      <c r="EJ134" s="223" t="str">
        <f t="shared" ca="1" si="164"/>
        <v>1.06700460758651-0.791344550091967i</v>
      </c>
      <c r="EK134" s="223" t="str">
        <f t="shared" ca="1" si="165"/>
        <v>0.130208864154625-1.3220327837337i</v>
      </c>
      <c r="EL134" s="223" t="str">
        <f t="shared" ca="1" si="166"/>
        <v>-0.892118750140334-0.984301358944078i</v>
      </c>
      <c r="EM134" s="223" t="str">
        <f t="shared" ca="1" si="167"/>
        <v>-1.3284295350417+4.16617182707939E-14i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6.09766615503923-1.80621047123025i</v>
      </c>
      <c r="G135" s="229" t="str">
        <f t="shared" si="178"/>
        <v>-0.242519502365518+0.0493950815057561i</v>
      </c>
      <c r="H135" s="229" t="str">
        <f t="shared" si="179"/>
        <v>0.969020155614904-0.0330595583963504i</v>
      </c>
      <c r="I135" s="229" t="str">
        <f t="shared" si="174"/>
        <v>-0.37400503868626-0.101866398775885i</v>
      </c>
      <c r="J135" s="255" t="str">
        <f ca="1">IMPRODUCT(1/N_FFT2,AX100)</f>
        <v>0.0256123363907677+0.000142199458905783i</v>
      </c>
      <c r="K135" s="254" t="str">
        <f t="shared" ca="1" si="175"/>
        <v>-0.00956465751588797-0.00266221978649328i</v>
      </c>
      <c r="N135" s="246">
        <f t="shared" ca="1" si="176"/>
        <v>1.3387090955287646</v>
      </c>
      <c r="O135" s="223">
        <f t="shared" ca="1" si="39"/>
        <v>-1.3282909044712352</v>
      </c>
      <c r="P135" s="223" t="str">
        <f t="shared" ca="1" si="40"/>
        <v>-0.867603546343121+1.00579362359972i</v>
      </c>
      <c r="Q135" s="223" t="str">
        <f t="shared" ca="1" si="41"/>
        <v>0.194900754627809+1.31391416110282i</v>
      </c>
      <c r="R135" s="223" t="str">
        <f t="shared" ca="1" si="42"/>
        <v>1.12221130633128+0.710632472409788i</v>
      </c>
      <c r="S135" s="223" t="str">
        <f t="shared" ca="1" si="43"/>
        <v>1.27109514407474-0.385582496504475i</v>
      </c>
      <c r="T135" s="223" t="str">
        <f t="shared" ca="1" si="44"/>
        <v>0.538278351508807-1.21433650327987i</v>
      </c>
      <c r="U135" s="223" t="str">
        <f t="shared" ca="1" si="45"/>
        <v>-0.567917541763787-1.20076075579525i</v>
      </c>
      <c r="V135" s="223" t="str">
        <f t="shared" ca="1" si="46"/>
        <v>-1.28017498214315-0.354272129860355i</v>
      </c>
      <c r="W135" s="223" t="str">
        <f t="shared" ca="1" si="47"/>
        <v>-1.1044335233657+0.737958887314899i</v>
      </c>
      <c r="X135" s="223" t="str">
        <f t="shared" ca="1" si="48"/>
        <v>-0.162596986477304+1.31830153868131i</v>
      </c>
      <c r="Y135" s="223" t="str">
        <f t="shared" ca="1" si="49"/>
        <v>0.892025651539503+0.984198640466719i</v>
      </c>
      <c r="Z135" s="223" t="str">
        <f t="shared" ca="1" si="50"/>
        <v>1.32789084808481-0.032597890631535i</v>
      </c>
      <c r="AA135" s="223" t="str">
        <f t="shared" ca="1" si="51"/>
        <v>0.842658829212215-1.0267827542629i</v>
      </c>
      <c r="AB135" s="223" t="str">
        <f t="shared" ca="1" si="52"/>
        <v>-0.227087121851573-1.30873533076409i</v>
      </c>
      <c r="AC135" s="223" t="str">
        <f t="shared" ca="1" si="53"/>
        <v>-1.1393131111681-0.682877999075589i</v>
      </c>
      <c r="AD135" s="223" t="str">
        <f t="shared" ca="1" si="54"/>
        <v>-1.26124964582084+0.416660602670571i</v>
      </c>
      <c r="AE135" s="223" t="str">
        <f t="shared" ca="1" si="55"/>
        <v>-0.508314922502438+1.22718077986186i</v>
      </c>
      <c r="AF135" s="223" t="str">
        <f t="shared" ca="1" si="56"/>
        <v>0.597214639727426+1.18646171493068i</v>
      </c>
      <c r="AG135" s="223" t="str">
        <f t="shared" ca="1" si="57"/>
        <v>1.28848369067116+0.322748362932244i</v>
      </c>
      <c r="AH135" s="223" t="str">
        <f t="shared" ca="1" si="58"/>
        <v>1.08599047094308-0.764840783380333i</v>
      </c>
      <c r="AI135" s="223" t="str">
        <f t="shared" ca="1" si="59"/>
        <v>0.130195275982011-1.32189482070737i</v>
      </c>
      <c r="AJ135" s="223" t="str">
        <f t="shared" ca="1" si="60"/>
        <v>-0.915910433838348-0.962010812874294i</v>
      </c>
      <c r="AK135" s="223" t="str">
        <f t="shared" ca="1" si="61"/>
        <v>-1.32669091990453+0.0651761455126673i</v>
      </c>
      <c r="AL135" s="223" t="str">
        <f t="shared" ca="1" si="62"/>
        <v>-0.817206525911574+1.04715338938885i</v>
      </c>
      <c r="AM135" s="223" t="str">
        <f t="shared" ca="1" si="63"/>
        <v>0.259136700284365+1.30276816719889i</v>
      </c>
      <c r="AN135" s="223" t="str">
        <f t="shared" ca="1" si="64"/>
        <v>1.15572863638846+0.65471218556911i</v>
      </c>
      <c r="AO135" s="223" t="str">
        <f t="shared" ca="1" si="65"/>
        <v>1.25064441794149-0.447487728069489i</v>
      </c>
      <c r="AP135" s="223" t="str">
        <f t="shared" ca="1" si="66"/>
        <v>0.478045303593762-1.23928584862935i</v>
      </c>
      <c r="AQ135" s="223" t="str">
        <f t="shared" ca="1" si="67"/>
        <v>-0.626151997923447-1.17144799389366i</v>
      </c>
      <c r="AR135" s="223" t="str">
        <f t="shared" ca="1" si="68"/>
        <v>-0.626151997923447-1.17144799389366i</v>
      </c>
      <c r="AS135" s="223" t="str">
        <f t="shared" ca="1" si="69"/>
        <v>-1.06689325846851+0.791261967957169i</v>
      </c>
      <c r="AT135" s="223" t="str">
        <f t="shared" ca="1" si="70"/>
        <v>-0.0977151407208762+1.32469184272227i</v>
      </c>
      <c r="AU135" s="223" t="str">
        <f t="shared" ca="1" si="71"/>
        <v>0.939243505940032+0.939243505940014i</v>
      </c>
      <c r="AV135" s="223" t="str">
        <f t="shared" ca="1" si="72"/>
        <v>1.32469184272227-0.0977151407207675i</v>
      </c>
      <c r="AW135" s="223" t="str">
        <f t="shared" ca="1" si="73"/>
        <v>0.79126196795715-1.06689325846853i</v>
      </c>
      <c r="AX135" s="223" t="str">
        <f t="shared" ca="1" si="74"/>
        <v>-0.291030184458778-1.29601626480338i</v>
      </c>
      <c r="AY135" s="223" t="str">
        <f t="shared" ca="1" si="75"/>
        <v>-1.17144799389367-0.626151997923426i</v>
      </c>
      <c r="AZ135" s="223" t="str">
        <f t="shared" ca="1" si="76"/>
        <v>-1.23928584862934+0.478045303593783i</v>
      </c>
      <c r="BA135" s="223" t="str">
        <f t="shared" ca="1" si="77"/>
        <v>-0.447487728069587+1.25064441794146i</v>
      </c>
      <c r="BB135" s="223" t="str">
        <f t="shared" ca="1" si="78"/>
        <v>0.654712185569134+1.15572863638845i</v>
      </c>
      <c r="BC135" s="223" t="str">
        <f t="shared" ca="1" si="79"/>
        <v>1.30276816719889+0.259136700284338i</v>
      </c>
      <c r="BD135" s="223" t="str">
        <f t="shared" ca="1" si="80"/>
        <v>1.04715338938883-0.817206525911596i</v>
      </c>
      <c r="BE135" s="223" t="str">
        <f t="shared" ca="1" si="81"/>
        <v>0.0651761455126395-1.32669091990453i</v>
      </c>
      <c r="BF135" s="223" t="str">
        <f t="shared" ca="1" si="82"/>
        <v>-0.962010812874222-0.915910433838424i</v>
      </c>
      <c r="BG135" s="223" t="str">
        <f t="shared" ca="1" si="83"/>
        <v>-1.32189482070737+0.130195275982038i</v>
      </c>
      <c r="BH135" s="223" t="str">
        <f t="shared" ca="1" si="84"/>
        <v>-0.76484078338031+1.0859904709431i</v>
      </c>
      <c r="BI135" s="223" t="str">
        <f t="shared" ca="1" si="85"/>
        <v>0.322748362932269+1.28848369067115i</v>
      </c>
      <c r="BJ135" s="223" t="str">
        <f t="shared" ca="1" si="86"/>
        <v>1.18646171493069+0.597214639727403i</v>
      </c>
      <c r="BK135" s="223" t="str">
        <f t="shared" ca="1" si="87"/>
        <v>1.2271807798619-0.50831492250234i</v>
      </c>
      <c r="BL135" s="223" t="str">
        <f t="shared" ca="1" si="88"/>
        <v>0.416660602670547-1.26124964582085i</v>
      </c>
      <c r="BM135" s="223" t="str">
        <f t="shared" ca="1" si="89"/>
        <v>-0.682877999075611-1.13931311116808i</v>
      </c>
      <c r="BN135" s="223" t="str">
        <f t="shared" ca="1" si="90"/>
        <v>-1.30873533076409-0.227087121851548i</v>
      </c>
      <c r="BO135" s="223" t="str">
        <f t="shared" ca="1" si="91"/>
        <v>-1.02678275426289+0.842658829212235i</v>
      </c>
      <c r="BP135" s="223" t="str">
        <f t="shared" ca="1" si="92"/>
        <v>-0.0325978906315756+1.3278908480848i</v>
      </c>
      <c r="BQ135" s="223" t="str">
        <f t="shared" ca="1" si="93"/>
        <v>0.984198640466727+0.892025651539494i</v>
      </c>
      <c r="BR135" s="223" t="str">
        <f t="shared" ca="1" si="94"/>
        <v>1.3183015386813-0.162596986477368i</v>
      </c>
      <c r="BS135" s="223" t="str">
        <f t="shared" ca="1" si="95"/>
        <v>0.737958887314913-1.10443352336569i</v>
      </c>
      <c r="BT135" s="223" t="str">
        <f t="shared" ca="1" si="96"/>
        <v>-0.354272129860391-1.28017498214314i</v>
      </c>
      <c r="BU135" s="223" t="str">
        <f t="shared" ca="1" si="97"/>
        <v>-1.20076075579524-0.567917541763826i</v>
      </c>
      <c r="BV135" s="223" t="str">
        <f t="shared" ca="1" si="98"/>
        <v>-1.21433650327986+0.538278351508816i</v>
      </c>
      <c r="BW135" s="223" t="str">
        <f t="shared" ca="1" si="99"/>
        <v>-0.385582496504528+1.27109514407473i</v>
      </c>
      <c r="BX135" s="223" t="str">
        <f t="shared" ca="1" si="100"/>
        <v>0.710632472409785+1.12221130633129i</v>
      </c>
      <c r="BY135" s="223" t="str">
        <f t="shared" ca="1" si="101"/>
        <v>1.31391416110283+0.194900754627758i</v>
      </c>
      <c r="BZ135" s="223" t="str">
        <f t="shared" ca="1" si="102"/>
        <v>1.00579362359974-0.867603546343097i</v>
      </c>
      <c r="CA135" s="223" t="str">
        <f t="shared" ca="1" si="103"/>
        <v>-2.31068362503332E-14-1.32829090447124i</v>
      </c>
      <c r="CB135" s="223" t="str">
        <f t="shared" ca="1" si="104"/>
        <v>-1.00579362359968-0.867603546343162i</v>
      </c>
      <c r="CC135" s="223" t="str">
        <f t="shared" ca="1" si="105"/>
        <v>-1.31391416110282+0.194900754627805i</v>
      </c>
      <c r="CD135" s="223" t="str">
        <f t="shared" ca="1" si="106"/>
        <v>-0.710632472409746+1.12221130633131i</v>
      </c>
      <c r="CE135" s="223" t="str">
        <f t="shared" ca="1" si="107"/>
        <v>0.385582496504446+1.27109514407475i</v>
      </c>
      <c r="CF135" s="223" t="str">
        <f t="shared" ca="1" si="108"/>
        <v>1.21433650327988+0.538278351508773i</v>
      </c>
      <c r="CG135" s="223" t="str">
        <f t="shared" ca="1" si="109"/>
        <v>1.20076075579527-0.567917541763748i</v>
      </c>
      <c r="CH135" s="223" t="str">
        <f t="shared" ca="1" si="110"/>
        <v>0.354272129860347-1.28017498214315i</v>
      </c>
      <c r="CI135" s="223" t="str">
        <f t="shared" ca="1" si="111"/>
        <v>-0.73795888731495-1.10443352336566i</v>
      </c>
      <c r="CJ135" s="223" t="str">
        <f t="shared" ca="1" si="112"/>
        <v>-1.31830153868131-0.162596986477321i</v>
      </c>
      <c r="CK135" s="223" t="str">
        <f t="shared" ca="1" si="113"/>
        <v>-0.984198640466695+0.892025651539528i</v>
      </c>
      <c r="CL135" s="223" t="str">
        <f t="shared" ca="1" si="114"/>
        <v>0.0325978906314897+1.32789084808481i</v>
      </c>
      <c r="CM135" s="223" t="str">
        <f t="shared" ca="1" si="115"/>
        <v>1.02678275426292+0.842658829212192i</v>
      </c>
      <c r="CN135" s="223" t="str">
        <f t="shared" ca="1" si="116"/>
        <v>1.30873533076408-0.227087121851593i</v>
      </c>
      <c r="CO135" s="223" t="str">
        <f t="shared" ca="1" si="117"/>
        <v>0.682877999075563-1.13931311116811i</v>
      </c>
      <c r="CP135" s="223" t="str">
        <f t="shared" ca="1" si="118"/>
        <v>-0.416660602670591-1.26124964582084i</v>
      </c>
      <c r="CQ135" s="223" t="str">
        <f t="shared" ca="1" si="119"/>
        <v>-1.22718077986187-0.50831492250241i</v>
      </c>
      <c r="CR135" s="223" t="str">
        <f t="shared" ca="1" si="120"/>
        <v>-1.18646171493067+0.597214639727445i</v>
      </c>
      <c r="CS135" s="223" t="str">
        <f t="shared" ca="1" si="121"/>
        <v>-0.322748362932343+1.28848369067113i</v>
      </c>
      <c r="CT135" s="223" t="str">
        <f t="shared" ca="1" si="122"/>
        <v>0.764840783380348+1.08599047094307i</v>
      </c>
      <c r="CU135" s="223" t="str">
        <f t="shared" ca="1" si="123"/>
        <v>1.32189482070738+0.130195275981983i</v>
      </c>
      <c r="CV135" s="223" t="str">
        <f t="shared" ca="1" si="124"/>
        <v>0.962010812874282-0.915910433838362i</v>
      </c>
      <c r="CW135" s="223" t="str">
        <f t="shared" ca="1" si="125"/>
        <v>-0.065176145512695-1.32669091990453i</v>
      </c>
      <c r="CX135" s="223" t="str">
        <f t="shared" ca="1" si="126"/>
        <v>-1.04715338938878-0.817206525911664i</v>
      </c>
      <c r="CY135" s="223" t="str">
        <f t="shared" ca="1" si="127"/>
        <v>-1.30276816719888+0.259136700284393i</v>
      </c>
      <c r="CZ135" s="223" t="str">
        <f t="shared" ca="1" si="128"/>
        <v>-0.654712185569094+1.15572863638847i</v>
      </c>
      <c r="DA135" s="223" t="str">
        <f t="shared" ca="1" si="129"/>
        <v>0.447487728069515+1.25064441794149i</v>
      </c>
      <c r="DB135" s="223" t="str">
        <f t="shared" ca="1" si="130"/>
        <v>1.23928584862935+0.478045303593745i</v>
      </c>
      <c r="DC135" s="223" t="str">
        <f t="shared" ca="1" si="131"/>
        <v>1.17144799389371-0.626151997923354i</v>
      </c>
      <c r="DD135" s="223" t="str">
        <f t="shared" ca="1" si="132"/>
        <v>0.291030184458737-1.29601626480339i</v>
      </c>
      <c r="DE135" s="223" t="str">
        <f t="shared" ca="1" si="133"/>
        <v>-0.791261967957191-1.0668932584685i</v>
      </c>
      <c r="DF135" s="223" t="str">
        <f t="shared" ca="1" si="134"/>
        <v>-1.32469184272227-0.0977151407208578i</v>
      </c>
      <c r="DG135" s="223" t="str">
        <f t="shared" ca="1" si="135"/>
        <v>-0.939243505939996+0.93924350594005i</v>
      </c>
      <c r="DH135" s="223" t="str">
        <f t="shared" ca="1" si="136"/>
        <v>0.0977151407207858+1.32469184272227i</v>
      </c>
      <c r="DI135" s="223" t="str">
        <f t="shared" ca="1" si="137"/>
        <v>1.06689325846854+0.791261967957128i</v>
      </c>
      <c r="DJ135" s="223" t="str">
        <f t="shared" ca="1" si="138"/>
        <v>1.29601626480338-0.291030184458795i</v>
      </c>
      <c r="DK135" s="223" t="str">
        <f t="shared" ca="1" si="139"/>
        <v>0.626151997923402-1.17144799389369i</v>
      </c>
      <c r="DL135" s="223" t="str">
        <f t="shared" ca="1" si="140"/>
        <v>-0.478045303593801-1.23928584862933i</v>
      </c>
      <c r="DM135" s="223" t="str">
        <f t="shared" ca="1" si="141"/>
        <v>-1.25064441794147-0.447487728069566i</v>
      </c>
      <c r="DN135" s="223" t="str">
        <f t="shared" ca="1" si="142"/>
        <v>-1.15572863638844+0.654712185569146i</v>
      </c>
      <c r="DO135" s="223" t="str">
        <f t="shared" ca="1" si="143"/>
        <v>-0.259136700284444+1.30276816719887i</v>
      </c>
      <c r="DP135" s="223" t="str">
        <f t="shared" ca="1" si="144"/>
        <v>0.817206525911607+1.04715338938882i</v>
      </c>
      <c r="DQ135" s="223" t="str">
        <f t="shared" ca="1" si="145"/>
        <v>1.32669091990453+0.0651761455126164i</v>
      </c>
      <c r="DR135" s="223" t="str">
        <f t="shared" ca="1" si="146"/>
        <v>0.915910433838415-0.962010812874231i</v>
      </c>
      <c r="DS135" s="223" t="str">
        <f t="shared" ca="1" si="147"/>
        <v>-0.130195275982061-1.32189482070737i</v>
      </c>
      <c r="DT135" s="223" t="str">
        <f t="shared" ca="1" si="148"/>
        <v>-1.08599047094303-0.764840783380407i</v>
      </c>
      <c r="DU135" s="223" t="str">
        <f t="shared" ca="1" si="149"/>
        <v>-1.28848369067115+0.322748362932291i</v>
      </c>
      <c r="DV135" s="223" t="str">
        <f t="shared" ca="1" si="150"/>
        <v>-0.597214639727391+1.1864617149307i</v>
      </c>
      <c r="DW135" s="223" t="str">
        <f t="shared" ca="1" si="151"/>
        <v>0.508314922502361+1.22718077986189i</v>
      </c>
      <c r="DX135" s="223" t="str">
        <f t="shared" ca="1" si="152"/>
        <v>1.26124964582086+0.416660602670534i</v>
      </c>
      <c r="DY135" s="223" t="str">
        <f t="shared" ca="1" si="153"/>
        <v>1.13931311116814-0.682877999075518i</v>
      </c>
      <c r="DZ135" s="223" t="str">
        <f t="shared" ca="1" si="154"/>
        <v>0.227087121851516-1.3087353307641i</v>
      </c>
      <c r="EA135" s="223" t="str">
        <f t="shared" ca="1" si="155"/>
        <v>-0.842658829212252-1.02678275426287i</v>
      </c>
      <c r="EB135" s="223" t="str">
        <f t="shared" ca="1" si="156"/>
        <v>-1.3278908480848-0.0325978906318262i</v>
      </c>
      <c r="EC135" s="223" t="str">
        <f t="shared" ca="1" si="157"/>
        <v>-0.892025651539673+0.984198640466565i</v>
      </c>
      <c r="ED135" s="223" t="str">
        <f t="shared" ca="1" si="158"/>
        <v>0.162596986477119+1.31830153868133i</v>
      </c>
      <c r="EE135" s="223" t="str">
        <f t="shared" ca="1" si="159"/>
        <v>1.10443352336563+0.737958887315003i</v>
      </c>
      <c r="EF135" s="223" t="str">
        <f t="shared" ca="1" si="160"/>
        <v>1.28017498214317-0.354272129860295i</v>
      </c>
      <c r="EG135" s="223" t="str">
        <f t="shared" ca="1" si="161"/>
        <v>0.567917541763805-1.20076075579525i</v>
      </c>
      <c r="EH135" s="223" t="str">
        <f t="shared" ca="1" si="162"/>
        <v>-0.538278351508847-1.21433650327985i</v>
      </c>
      <c r="EI135" s="223" t="str">
        <f t="shared" ca="1" si="163"/>
        <v>-1.27109514407477-0.38558249650438i</v>
      </c>
      <c r="EJ135" s="223" t="str">
        <f t="shared" ca="1" si="164"/>
        <v>-1.1222113063312+0.710632472409924i</v>
      </c>
      <c r="EK135" s="223" t="str">
        <f t="shared" ca="1" si="165"/>
        <v>-0.194900754627606+1.31391416110285i</v>
      </c>
      <c r="EL135" s="223" t="str">
        <f t="shared" ca="1" si="166"/>
        <v>0.867603546343321+1.00579362359955i</v>
      </c>
      <c r="EM135" s="223" t="str">
        <f t="shared" ca="1" si="167"/>
        <v>1.32829090447124-3.10479759382176E-13i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6.07766056531057-1.84091375721754i</v>
      </c>
      <c r="G136" s="229" t="str">
        <f t="shared" si="178"/>
        <v>-0.2421541517222+0.0505462258610416i</v>
      </c>
      <c r="H136" s="229" t="str">
        <f t="shared" si="179"/>
        <v>0.968969042774976-0.0321638569109326i</v>
      </c>
      <c r="I136" s="229" t="str">
        <f t="shared" si="174"/>
        <v>-0.374143917172969-0.104916158731106i</v>
      </c>
      <c r="J136" s="255" t="str">
        <f ca="1">IMPRODUCT(1/N_FFT2,AY100)</f>
        <v>0.00547994082522867-2.19225498521592E-06i</v>
      </c>
      <c r="K136" s="254" t="str">
        <f t="shared" ca="1" si="175"/>
        <v>-0.00205051652919914-0.000574114122589148i</v>
      </c>
      <c r="N136" s="246">
        <f t="shared" ca="1" si="176"/>
        <v>1.3388589901083503</v>
      </c>
      <c r="O136" s="223">
        <f t="shared" ca="1" si="39"/>
        <v>-1.3281410098916495</v>
      </c>
      <c r="P136" s="223" t="str">
        <f t="shared" ca="1" si="40"/>
        <v>-0.842563737097585+1.02666688418599i</v>
      </c>
      <c r="Q136" s="223" t="str">
        <f t="shared" ca="1" si="41"/>
        <v>0.259107457302589+1.30262115280161i</v>
      </c>
      <c r="R136" s="223" t="str">
        <f t="shared" ca="1" si="42"/>
        <v>1.17131579867655+0.626081338107706i</v>
      </c>
      <c r="S136" s="223" t="str">
        <f t="shared" ca="1" si="43"/>
        <v>1.22704229532776-0.508257560330176i</v>
      </c>
      <c r="T136" s="223" t="str">
        <f t="shared" ca="1" si="44"/>
        <v>0.385538984404809-1.27095170390543i</v>
      </c>
      <c r="U136" s="223" t="str">
        <f t="shared" ca="1" si="45"/>
        <v>-0.737875610348399-1.10430889057772i</v>
      </c>
      <c r="V136" s="223" t="str">
        <f t="shared" ca="1" si="46"/>
        <v>-1.32174564791116-0.130180583743988i</v>
      </c>
      <c r="W136" s="223" t="str">
        <f t="shared" ca="1" si="47"/>
        <v>-0.93913751446634+0.93913751446633i</v>
      </c>
      <c r="X136" s="223" t="str">
        <f t="shared" ca="1" si="48"/>
        <v>0.130180583743989+1.32174564791116i</v>
      </c>
      <c r="Y136" s="223" t="str">
        <f t="shared" ca="1" si="49"/>
        <v>1.10430889057772+0.737875610348397i</v>
      </c>
      <c r="Z136" s="223" t="str">
        <f t="shared" ca="1" si="50"/>
        <v>1.27095170390543-0.385538984404809i</v>
      </c>
      <c r="AA136" s="223" t="str">
        <f t="shared" ca="1" si="51"/>
        <v>0.508257560330115-1.22704229532779i</v>
      </c>
      <c r="AB136" s="223" t="str">
        <f t="shared" ca="1" si="52"/>
        <v>-0.626081338107732-1.17131579867653i</v>
      </c>
      <c r="AC136" s="223" t="str">
        <f t="shared" ca="1" si="53"/>
        <v>-1.30262115280161-0.259107457302602i</v>
      </c>
      <c r="AD136" s="223" t="str">
        <f t="shared" ca="1" si="54"/>
        <v>-1.02666688418602+0.842563737097544i</v>
      </c>
      <c r="AE136" s="223" t="str">
        <f t="shared" ca="1" si="55"/>
        <v>3.93750637745765E-14+1.32814100989165i</v>
      </c>
      <c r="AF136" s="223" t="str">
        <f t="shared" ca="1" si="56"/>
        <v>1.02666688418599+0.842563737097582i</v>
      </c>
      <c r="AG136" s="223" t="str">
        <f t="shared" ca="1" si="57"/>
        <v>1.30262115280162-0.259107457302551i</v>
      </c>
      <c r="AH136" s="223" t="str">
        <f t="shared" ca="1" si="58"/>
        <v>0.62608133810766-1.17131579867657i</v>
      </c>
      <c r="AI136" s="223" t="str">
        <f t="shared" ca="1" si="59"/>
        <v>-0.508257560330191-1.22704229532776i</v>
      </c>
      <c r="AJ136" s="223" t="str">
        <f t="shared" ca="1" si="60"/>
        <v>-1.27095170390542-0.385538984404835i</v>
      </c>
      <c r="AK136" s="223" t="str">
        <f t="shared" ca="1" si="61"/>
        <v>-1.10430889057775+0.737875610348343i</v>
      </c>
      <c r="AL136" s="223" t="str">
        <f t="shared" ca="1" si="62"/>
        <v>-0.130180583743959+1.32174564791116i</v>
      </c>
      <c r="AM136" s="223" t="str">
        <f t="shared" ca="1" si="63"/>
        <v>0.93913751446633+0.93913751446634i</v>
      </c>
      <c r="AN136" s="223" t="str">
        <f t="shared" ca="1" si="64"/>
        <v>1.32174564791116-0.13018058374395i</v>
      </c>
      <c r="AO136" s="223" t="str">
        <f t="shared" ca="1" si="65"/>
        <v>0.737875610348351-1.10430889057775i</v>
      </c>
      <c r="AP136" s="223" t="str">
        <f t="shared" ca="1" si="66"/>
        <v>-0.385538984404822-1.27095170390543i</v>
      </c>
      <c r="AQ136" s="223" t="str">
        <f t="shared" ca="1" si="67"/>
        <v>-1.22704229532776-0.508257560330199i</v>
      </c>
      <c r="AR136" s="223" t="str">
        <f t="shared" ca="1" si="68"/>
        <v>-1.22704229532776-0.508257560330199i</v>
      </c>
      <c r="AS136" s="223" t="str">
        <f t="shared" ca="1" si="69"/>
        <v>-0.259107457302562+1.30262115280162i</v>
      </c>
      <c r="AT136" s="223" t="str">
        <f t="shared" ca="1" si="70"/>
        <v>0.842563737097576+1.026666884186i</v>
      </c>
      <c r="AU136" s="223" t="str">
        <f t="shared" ca="1" si="71"/>
        <v>1.32814100989165+5.33680049809503E-14i</v>
      </c>
      <c r="AV136" s="223" t="str">
        <f t="shared" ca="1" si="72"/>
        <v>0.842563737097552-1.02666688418601i</v>
      </c>
      <c r="AW136" s="223" t="str">
        <f t="shared" ca="1" si="73"/>
        <v>-0.259107457302593-1.30262115280161i</v>
      </c>
      <c r="AX136" s="223" t="str">
        <f t="shared" ca="1" si="74"/>
        <v>-1.17131579867653-0.626081338107741i</v>
      </c>
      <c r="AY136" s="223" t="str">
        <f t="shared" ca="1" si="75"/>
        <v>-1.22704229532774+0.508257560330227i</v>
      </c>
      <c r="AZ136" s="223" t="str">
        <f t="shared" ca="1" si="76"/>
        <v>-0.385538984404798+1.27095170390543i</v>
      </c>
      <c r="BA136" s="223" t="str">
        <f t="shared" ca="1" si="77"/>
        <v>0.737875610348376+1.10430889057773i</v>
      </c>
      <c r="BB136" s="223" t="str">
        <f t="shared" ca="1" si="78"/>
        <v>1.32174564791115+0.130180583744052i</v>
      </c>
      <c r="BC136" s="223" t="str">
        <f t="shared" ca="1" si="79"/>
        <v>0.939137514466309-0.939137514466361i</v>
      </c>
      <c r="BD136" s="223" t="str">
        <f t="shared" ca="1" si="80"/>
        <v>-0.130180583743994-1.32174564791116i</v>
      </c>
      <c r="BE136" s="223" t="str">
        <f t="shared" ca="1" si="81"/>
        <v>-1.1043088905777-0.737875610348432i</v>
      </c>
      <c r="BF136" s="223" t="str">
        <f t="shared" ca="1" si="82"/>
        <v>-1.27095170390542+0.385538984404859i</v>
      </c>
      <c r="BG136" s="223" t="str">
        <f t="shared" ca="1" si="83"/>
        <v>-0.508257560330163+1.22704229532777i</v>
      </c>
      <c r="BH136" s="223" t="str">
        <f t="shared" ca="1" si="84"/>
        <v>0.626081338107687+1.17131579867656i</v>
      </c>
      <c r="BI136" s="223" t="str">
        <f t="shared" ca="1" si="85"/>
        <v>1.3026211528016+0.259107457302648i</v>
      </c>
      <c r="BJ136" s="223" t="str">
        <f t="shared" ca="1" si="86"/>
        <v>1.02666688418597-0.842563737097602i</v>
      </c>
      <c r="BK136" s="223" t="str">
        <f t="shared" ca="1" si="87"/>
        <v>1.39929412063738E-14-1.32814100989165i</v>
      </c>
      <c r="BL136" s="223" t="str">
        <f t="shared" ca="1" si="88"/>
        <v>-1.02666688418596-0.842563737097624i</v>
      </c>
      <c r="BM136" s="223" t="str">
        <f t="shared" ca="1" si="89"/>
        <v>-1.3026211528016+0.259107457302631i</v>
      </c>
      <c r="BN136" s="223" t="str">
        <f t="shared" ca="1" si="90"/>
        <v>-0.626081338107702+1.17131579867655i</v>
      </c>
      <c r="BO136" s="223" t="str">
        <f t="shared" ca="1" si="91"/>
        <v>0.508257560330146+1.22704229532778i</v>
      </c>
      <c r="BP136" s="223" t="str">
        <f t="shared" ca="1" si="92"/>
        <v>1.27095170390545+0.38553898440476i</v>
      </c>
      <c r="BQ136" s="223" t="str">
        <f t="shared" ca="1" si="93"/>
        <v>1.10430889057771-0.737875610348409i</v>
      </c>
      <c r="BR136" s="223" t="str">
        <f t="shared" ca="1" si="94"/>
        <v>0.130180583744013-1.32174564791115i</v>
      </c>
      <c r="BS136" s="223" t="str">
        <f t="shared" ca="1" si="95"/>
        <v>-0.939137514466296-0.939137514466374i</v>
      </c>
      <c r="BT136" s="223" t="str">
        <f t="shared" ca="1" si="96"/>
        <v>-1.32174564791115+0.130180583744033i</v>
      </c>
      <c r="BU136" s="223" t="str">
        <f t="shared" ca="1" si="97"/>
        <v>-0.7378756103484+1.10430889057772i</v>
      </c>
      <c r="BV136" s="223" t="str">
        <f t="shared" ca="1" si="98"/>
        <v>0.385538984404772+1.27095170390544i</v>
      </c>
      <c r="BW136" s="223" t="str">
        <f t="shared" ca="1" si="99"/>
        <v>1.22704229532778+0.508257560330126i</v>
      </c>
      <c r="BX136" s="223" t="str">
        <f t="shared" ca="1" si="100"/>
        <v>1.17131579867654-0.626081338107721i</v>
      </c>
      <c r="BY136" s="223" t="str">
        <f t="shared" ca="1" si="101"/>
        <v>0.25910745730261-1.30262115280161i</v>
      </c>
      <c r="BZ136" s="223" t="str">
        <f t="shared" ca="1" si="102"/>
        <v>-0.842563737097531-1.02666688418603i</v>
      </c>
      <c r="CA136" s="223" t="str">
        <f t="shared" ca="1" si="103"/>
        <v>-1.32814100989165+2.53821225682027E-14i</v>
      </c>
      <c r="CB136" s="223" t="str">
        <f t="shared" ca="1" si="104"/>
        <v>-0.842563737097593+1.02666688418598i</v>
      </c>
      <c r="CC136" s="223" t="str">
        <f t="shared" ca="1" si="105"/>
        <v>0.25910745730254+1.30262115280162i</v>
      </c>
      <c r="CD136" s="223" t="str">
        <f t="shared" ca="1" si="106"/>
        <v>1.17131579867657+0.626081338107668i</v>
      </c>
      <c r="CE136" s="223" t="str">
        <f t="shared" ca="1" si="107"/>
        <v>1.22704229532776-0.508257560330181i</v>
      </c>
      <c r="CF136" s="223" t="str">
        <f t="shared" ca="1" si="108"/>
        <v>0.385538984404849-1.27095170390542i</v>
      </c>
      <c r="CG136" s="223" t="str">
        <f t="shared" ca="1" si="109"/>
        <v>-0.737875610348332-1.10430889057776i</v>
      </c>
      <c r="CH136" s="223" t="str">
        <f t="shared" ca="1" si="110"/>
        <v>-1.32174564791116-0.130180583743973i</v>
      </c>
      <c r="CI136" s="223" t="str">
        <f t="shared" ca="1" si="111"/>
        <v>-0.939137514466346+0.939137514466324i</v>
      </c>
      <c r="CJ136" s="223" t="str">
        <f t="shared" ca="1" si="112"/>
        <v>0.130180583743941+1.32174564791116i</v>
      </c>
      <c r="CK136" s="223" t="str">
        <f t="shared" ca="1" si="113"/>
        <v>1.10430889057774+0.737875610348367i</v>
      </c>
      <c r="CL136" s="223" t="str">
        <f t="shared" ca="1" si="114"/>
        <v>1.27095170390543-0.385538984404818i</v>
      </c>
      <c r="CM136" s="223" t="str">
        <f t="shared" ca="1" si="115"/>
        <v>0.508257560330212-1.22704229532775i</v>
      </c>
      <c r="CN136" s="223" t="str">
        <f t="shared" ca="1" si="116"/>
        <v>-0.626081338107764-1.17131579867652i</v>
      </c>
      <c r="CO136" s="223" t="str">
        <f t="shared" ca="1" si="117"/>
        <v>-1.30262115280161-0.259107457302571i</v>
      </c>
      <c r="CP136" s="223" t="str">
        <f t="shared" ca="1" si="118"/>
        <v>-1.02666688418601+0.842563737097561i</v>
      </c>
      <c r="CQ136" s="223" t="str">
        <f t="shared" ca="1" si="119"/>
        <v>-5.79239367208882E-14+1.32814100989165i</v>
      </c>
      <c r="CR136" s="223" t="str">
        <f t="shared" ca="1" si="120"/>
        <v>1.026666884186+0.842563737097562i</v>
      </c>
      <c r="CS136" s="223" t="str">
        <f t="shared" ca="1" si="121"/>
        <v>1.30262115280161-0.259107457302587i</v>
      </c>
      <c r="CT136" s="223" t="str">
        <f t="shared" ca="1" si="122"/>
        <v>0.626081338107749-1.17131579867652i</v>
      </c>
      <c r="CU136" s="223" t="str">
        <f t="shared" ca="1" si="123"/>
        <v>-0.508257560330209-1.22704229532775i</v>
      </c>
      <c r="CV136" s="223" t="str">
        <f t="shared" ca="1" si="124"/>
        <v>-1.27095170390543-0.385538984404802i</v>
      </c>
      <c r="CW136" s="223" t="str">
        <f t="shared" ca="1" si="125"/>
        <v>-1.10430889057774+0.737875610348364i</v>
      </c>
      <c r="CX136" s="223" t="str">
        <f t="shared" ca="1" si="126"/>
        <v>-0.130180583744056+1.32174564791115i</v>
      </c>
      <c r="CY136" s="223" t="str">
        <f t="shared" ca="1" si="127"/>
        <v>0.939137514466351+0.939137514466318i</v>
      </c>
      <c r="CZ136" s="223" t="str">
        <f t="shared" ca="1" si="128"/>
        <v>1.32174564791116-0.130180583743971i</v>
      </c>
      <c r="DA136" s="223" t="str">
        <f t="shared" ca="1" si="129"/>
        <v>0.737875610348436-1.10430889057769i</v>
      </c>
      <c r="DB136" s="223" t="str">
        <f t="shared" ca="1" si="130"/>
        <v>-0.385538984404846-1.27095170390542i</v>
      </c>
      <c r="DC136" s="223" t="str">
        <f t="shared" ca="1" si="131"/>
        <v>-1.22704229532777-0.508257560330167i</v>
      </c>
      <c r="DD136" s="223" t="str">
        <f t="shared" ca="1" si="132"/>
        <v>-1.17131579867656+0.626081338107673i</v>
      </c>
      <c r="DE136" s="223" t="str">
        <f t="shared" ca="1" si="133"/>
        <v>-0.259107457302542+1.30262115280162i</v>
      </c>
      <c r="DF136" s="223" t="str">
        <f t="shared" ca="1" si="134"/>
        <v>0.842563737097598+1.02666688418598i</v>
      </c>
      <c r="DG136" s="223" t="str">
        <f t="shared" ca="1" si="135"/>
        <v>1.32814100989165+2.79858824127476E-14i</v>
      </c>
      <c r="DH136" s="223" t="str">
        <f t="shared" ca="1" si="136"/>
        <v>0.842563737097628-1.02666688418595i</v>
      </c>
      <c r="DI136" s="223" t="str">
        <f t="shared" ca="1" si="137"/>
        <v>-0.259107457302617-1.30262115280161i</v>
      </c>
      <c r="DJ136" s="223" t="str">
        <f t="shared" ca="1" si="138"/>
        <v>-1.17131579867654-0.626081338107724i</v>
      </c>
      <c r="DK136" s="223" t="str">
        <f t="shared" ca="1" si="139"/>
        <v>-1.22704229532778+0.508257560330132i</v>
      </c>
      <c r="DL136" s="223" t="str">
        <f t="shared" ca="1" si="140"/>
        <v>-0.385538984404773+1.27095170390544i</v>
      </c>
      <c r="DM136" s="223" t="str">
        <f t="shared" ca="1" si="141"/>
        <v>0.737875610348405+1.10430889057771i</v>
      </c>
      <c r="DN136" s="223" t="str">
        <f t="shared" ca="1" si="142"/>
        <v>1.32174564791115+0.130180583744027i</v>
      </c>
      <c r="DO136" s="223" t="str">
        <f t="shared" ca="1" si="143"/>
        <v>0.939137514466378-0.939137514466292i</v>
      </c>
      <c r="DP136" s="223" t="str">
        <f t="shared" ca="1" si="144"/>
        <v>-0.13018058374402-1.32174564791115i</v>
      </c>
      <c r="DQ136" s="223" t="str">
        <f t="shared" ca="1" si="145"/>
        <v>-1.10430889057771-0.73787561034841i</v>
      </c>
      <c r="DR136" s="223" t="str">
        <f t="shared" ca="1" si="146"/>
        <v>-1.27095170390544+0.385538984404766i</v>
      </c>
      <c r="DS136" s="223" t="str">
        <f t="shared" ca="1" si="147"/>
        <v>-0.508257560330139+1.22704229532778i</v>
      </c>
      <c r="DT136" s="223" t="str">
        <f t="shared" ca="1" si="148"/>
        <v>0.626081338107717+1.17131579867654i</v>
      </c>
      <c r="DU136" s="223" t="str">
        <f t="shared" ca="1" si="149"/>
        <v>1.3026211528016+0.259107457302625i</v>
      </c>
      <c r="DV136" s="223" t="str">
        <f t="shared" ca="1" si="150"/>
        <v>1.02666688418596-0.842563737097622i</v>
      </c>
      <c r="DW136" s="223" t="str">
        <f t="shared" ca="1" si="151"/>
        <v>-2.08261908282648E-14-1.32814100989165i</v>
      </c>
      <c r="DX136" s="223" t="str">
        <f t="shared" ca="1" si="152"/>
        <v>-1.02666688418597-0.842563737097604i</v>
      </c>
      <c r="DY136" s="223" t="str">
        <f t="shared" ca="1" si="153"/>
        <v>-1.30262115280154+0.259107457302925i</v>
      </c>
      <c r="DZ136" s="223" t="str">
        <f t="shared" ca="1" si="154"/>
        <v>-0.626081338107563+1.17131579867662i</v>
      </c>
      <c r="EA136" s="223" t="str">
        <f t="shared" ca="1" si="155"/>
        <v>0.50825756033016+1.22704229532777i</v>
      </c>
      <c r="EB136" s="223" t="str">
        <f t="shared" ca="1" si="156"/>
        <v>1.27095170390538+0.38553898440498i</v>
      </c>
      <c r="EC136" s="223" t="str">
        <f t="shared" ca="1" si="157"/>
        <v>1.10430889057792-0.737875610348101i</v>
      </c>
      <c r="ED136" s="223" t="str">
        <f t="shared" ca="1" si="158"/>
        <v>0.130180583744504-1.32174564791111i</v>
      </c>
      <c r="EE136" s="223" t="str">
        <f t="shared" ca="1" si="159"/>
        <v>-0.93913751446678-0.939137514465889i</v>
      </c>
      <c r="EF136" s="223" t="str">
        <f t="shared" ca="1" si="160"/>
        <v>-1.32174564791111+0.130180583744462i</v>
      </c>
      <c r="EG136" s="223" t="str">
        <f t="shared" ca="1" si="161"/>
        <v>-0.73787561034815+1.10430889057788i</v>
      </c>
      <c r="EH136" s="223" t="str">
        <f t="shared" ca="1" si="162"/>
        <v>0.385538984404922+1.2709517039054i</v>
      </c>
      <c r="EI136" s="223" t="str">
        <f t="shared" ca="1" si="163"/>
        <v>1.22704229532775+0.508257560330216i</v>
      </c>
      <c r="EJ136" s="223" t="str">
        <f t="shared" ca="1" si="164"/>
        <v>1.17131579867665-0.62608133810751i</v>
      </c>
      <c r="EK136" s="223" t="str">
        <f t="shared" ca="1" si="165"/>
        <v>0.259107457302983-1.30262115280153i</v>
      </c>
      <c r="EL136" s="223" t="str">
        <f t="shared" ca="1" si="166"/>
        <v>-0.842563737097149-1.02666688418634i</v>
      </c>
      <c r="EM136" s="223" t="str">
        <f t="shared" ca="1" si="167"/>
        <v>-1.32814100989165+5.9811079418969E-13i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6.05722479756223-1.87559069153832i</v>
      </c>
      <c r="G137" s="229" t="str">
        <f t="shared" si="178"/>
        <v>-0.241779146455285+0.0516991610436884i</v>
      </c>
      <c r="H137" s="229" t="str">
        <f t="shared" si="179"/>
        <v>0.968919884156991-0.0313165741186121i</v>
      </c>
      <c r="I137" s="229" t="str">
        <f t="shared" si="174"/>
        <v>-0.374289125786432-0.107970743782287i</v>
      </c>
      <c r="J137" s="255" t="str">
        <f ca="1">IMPRODUCT(1/N_FFT2,AZ100)</f>
        <v>-0.0138751168035795-0.000142200316017224i</v>
      </c>
      <c r="K137" s="254" t="str">
        <f t="shared" ca="1" si="175"/>
        <v>0.00517795186470995+0.00155133071331723i</v>
      </c>
      <c r="N137" s="246">
        <f t="shared" ca="1" si="176"/>
        <v>1.339021368568869</v>
      </c>
      <c r="O137" s="223">
        <f t="shared" ca="1" si="39"/>
        <v>-1.3279786314311308</v>
      </c>
      <c r="P137" s="223" t="str">
        <f t="shared" ca="1" si="40"/>
        <v>-0.817014405672458+1.0469072100532i</v>
      </c>
      <c r="Q137" s="223" t="str">
        <f t="shared" ca="1" si="41"/>
        <v>0.322672486772828+1.28818077606272i</v>
      </c>
      <c r="R137" s="223" t="str">
        <f t="shared" ca="1" si="42"/>
        <v>1.21405102022016+0.538151805571698i</v>
      </c>
      <c r="S137" s="223" t="str">
        <f t="shared" ca="1" si="43"/>
        <v>1.17117259365934-0.626004793431291i</v>
      </c>
      <c r="T137" s="223" t="str">
        <f t="shared" ca="1" si="44"/>
        <v>0.227033735062783-1.30842765511936i</v>
      </c>
      <c r="U137" s="223" t="str">
        <f t="shared" ca="1" si="45"/>
        <v>-0.891815941783066-0.983967261406232i</v>
      </c>
      <c r="V137" s="223" t="str">
        <f t="shared" ca="1" si="46"/>
        <v>-1.32438041579949+0.0976921684909188i</v>
      </c>
      <c r="W137" s="223" t="str">
        <f t="shared" ca="1" si="47"/>
        <v>-0.737785397709241+1.10417387782211i</v>
      </c>
      <c r="X137" s="223" t="str">
        <f t="shared" ca="1" si="48"/>
        <v>0.416562648319859+1.26095313376923i</v>
      </c>
      <c r="Y137" s="223" t="str">
        <f t="shared" ca="1" si="49"/>
        <v>1.25035039911385+0.447382526450829i</v>
      </c>
      <c r="Z137" s="223" t="str">
        <f t="shared" ca="1" si="50"/>
        <v>1.12194748134002-0.710465407076574i</v>
      </c>
      <c r="AA137" s="223" t="str">
        <f t="shared" ca="1" si="51"/>
        <v>0.130164667871636-1.32158405134731i</v>
      </c>
      <c r="AB137" s="223" t="str">
        <f t="shared" ca="1" si="52"/>
        <v>-0.961784650035882-0.915695108916201i</v>
      </c>
      <c r="AC137" s="223" t="str">
        <f t="shared" ca="1" si="53"/>
        <v>-1.31360526794685+0.19485493465648i</v>
      </c>
      <c r="AD137" s="223" t="str">
        <f t="shared" ca="1" si="54"/>
        <v>-0.65455826675218+1.15545693167858i</v>
      </c>
      <c r="AE137" s="223" t="str">
        <f t="shared" ca="1" si="55"/>
        <v>0.508195420783568+1.22689227719157i</v>
      </c>
      <c r="AF137" s="223" t="str">
        <f t="shared" ca="1" si="56"/>
        <v>1.27987402086111+0.35418884265673i</v>
      </c>
      <c r="AG137" s="223" t="str">
        <f t="shared" ca="1" si="57"/>
        <v>1.06664243841084-0.791075947124344i</v>
      </c>
      <c r="AH137" s="223" t="str">
        <f t="shared" ca="1" si="58"/>
        <v>0.0325902270674835-1.3275786690955i</v>
      </c>
      <c r="AI137" s="223" t="str">
        <f t="shared" ca="1" si="59"/>
        <v>-1.02654136393861-0.84246072529273i</v>
      </c>
      <c r="AJ137" s="223" t="str">
        <f t="shared" ca="1" si="60"/>
        <v>-1.295711579333+0.290961765048394i</v>
      </c>
      <c r="AK137" s="223" t="str">
        <f t="shared" ca="1" si="61"/>
        <v>-0.567784027834946+1.20047846431047i</v>
      </c>
      <c r="AL137" s="223" t="str">
        <f t="shared" ca="1" si="62"/>
        <v>0.597074238230664+1.18618278506264i</v>
      </c>
      <c r="AM137" s="223" t="str">
        <f t="shared" ca="1" si="63"/>
        <v>1.30246189439768+0.259075778836423i</v>
      </c>
      <c r="AN137" s="223" t="str">
        <f t="shared" ca="1" si="64"/>
        <v>1.00555716769122-0.867399578073747i</v>
      </c>
      <c r="AO137" s="223" t="str">
        <f t="shared" ca="1" si="65"/>
        <v>-0.0651608230008457-1.32637902301098i</v>
      </c>
      <c r="AP137" s="223" t="str">
        <f t="shared" ca="1" si="66"/>
        <v>-1.08573516124792-0.764660974005895i</v>
      </c>
      <c r="AQ137" s="223" t="str">
        <f t="shared" ca="1" si="67"/>
        <v>-1.2707963174069+0.385491848425824i</v>
      </c>
      <c r="AR137" s="223" t="str">
        <f t="shared" ca="1" si="68"/>
        <v>-1.2707963174069+0.385491848425824i</v>
      </c>
      <c r="AS137" s="223" t="str">
        <f t="shared" ca="1" si="69"/>
        <v>0.682717458648716+1.13904526564748i</v>
      </c>
      <c r="AT137" s="223" t="str">
        <f t="shared" ca="1" si="70"/>
        <v>1.3179916140798+0.162558760923601i</v>
      </c>
      <c r="AU137" s="223" t="str">
        <f t="shared" ca="1" si="71"/>
        <v>0.939022695555771-0.939022695555796i</v>
      </c>
      <c r="AV137" s="223" t="str">
        <f t="shared" ca="1" si="72"/>
        <v>-0.162558760923634-1.3179916140798i</v>
      </c>
      <c r="AW137" s="223" t="str">
        <f t="shared" ca="1" si="73"/>
        <v>-1.1390452656475-0.682717458648689i</v>
      </c>
      <c r="AX137" s="223" t="str">
        <f t="shared" ca="1" si="74"/>
        <v>-1.23899450013165+0.477932918076606i</v>
      </c>
      <c r="AY137" s="223" t="str">
        <f t="shared" ca="1" si="75"/>
        <v>-0.385491848425793+1.27079631740691i</v>
      </c>
      <c r="AZ137" s="223" t="str">
        <f t="shared" ca="1" si="76"/>
        <v>0.764660974005922+1.08573516124791i</v>
      </c>
      <c r="BA137" s="223" t="str">
        <f t="shared" ca="1" si="77"/>
        <v>1.32637902301098+0.0651608230008087i</v>
      </c>
      <c r="BB137" s="223" t="str">
        <f t="shared" ca="1" si="78"/>
        <v>0.867399578073723-1.00555716769124i</v>
      </c>
      <c r="BC137" s="223" t="str">
        <f t="shared" ca="1" si="79"/>
        <v>-0.259075778836459-1.30246189439768i</v>
      </c>
      <c r="BD137" s="223" t="str">
        <f t="shared" ca="1" si="80"/>
        <v>-1.18618278506266-0.59707423823064i</v>
      </c>
      <c r="BE137" s="223" t="str">
        <f t="shared" ca="1" si="81"/>
        <v>-1.20047846431046+0.567784027834975i</v>
      </c>
      <c r="BF137" s="223" t="str">
        <f t="shared" ca="1" si="82"/>
        <v>-0.290961765048359+1.29571157933301i</v>
      </c>
      <c r="BG137" s="223" t="str">
        <f t="shared" ca="1" si="83"/>
        <v>0.842460725292755+1.02654136393859i</v>
      </c>
      <c r="BH137" s="223" t="str">
        <f t="shared" ca="1" si="84"/>
        <v>1.3275786690955-0.0325902270675205i</v>
      </c>
      <c r="BI137" s="223" t="str">
        <f t="shared" ca="1" si="85"/>
        <v>0.791075947124322-1.06664243841086i</v>
      </c>
      <c r="BJ137" s="223" t="str">
        <f t="shared" ca="1" si="86"/>
        <v>-0.354188842656762-1.2798740208611i</v>
      </c>
      <c r="BK137" s="223" t="str">
        <f t="shared" ca="1" si="87"/>
        <v>-1.22689227719158-0.508195420783533i</v>
      </c>
      <c r="BL137" s="223" t="str">
        <f t="shared" ca="1" si="88"/>
        <v>-1.15545693167857+0.654558266752207i</v>
      </c>
      <c r="BM137" s="223" t="str">
        <f t="shared" ca="1" si="89"/>
        <v>-0.194854934656446+1.31360526794686i</v>
      </c>
      <c r="BN137" s="223" t="str">
        <f t="shared" ca="1" si="90"/>
        <v>0.915695108916229+0.961784650035857i</v>
      </c>
      <c r="BO137" s="223" t="str">
        <f t="shared" ca="1" si="91"/>
        <v>1.32158405134731-0.130164667871668i</v>
      </c>
      <c r="BP137" s="223" t="str">
        <f t="shared" ca="1" si="92"/>
        <v>0.710465407076554-1.12194748134003i</v>
      </c>
      <c r="BQ137" s="223" t="str">
        <f t="shared" ca="1" si="93"/>
        <v>-0.447382526450857-1.25035039911384i</v>
      </c>
      <c r="BR137" s="223" t="str">
        <f t="shared" ca="1" si="94"/>
        <v>-1.26095313376924-0.416562648319828i</v>
      </c>
      <c r="BS137" s="223" t="str">
        <f t="shared" ca="1" si="95"/>
        <v>-1.10417387782209+0.737785397709272i</v>
      </c>
      <c r="BT137" s="223" t="str">
        <f t="shared" ca="1" si="96"/>
        <v>-0.0976921684908876+1.3243804157995i</v>
      </c>
      <c r="BU137" s="223" t="str">
        <f t="shared" ca="1" si="97"/>
        <v>0.983967261406256+0.891815941783041i</v>
      </c>
      <c r="BV137" s="223" t="str">
        <f t="shared" ca="1" si="98"/>
        <v>1.30842765511935-0.22703373506282i</v>
      </c>
      <c r="BW137" s="223" t="str">
        <f t="shared" ca="1" si="99"/>
        <v>0.626004793431263-1.17117259365936i</v>
      </c>
      <c r="BX137" s="223" t="str">
        <f t="shared" ca="1" si="100"/>
        <v>-0.53815180557173-1.21405102022015i</v>
      </c>
      <c r="BY137" s="223" t="str">
        <f t="shared" ca="1" si="101"/>
        <v>-1.28818077606272-0.322672486772799i</v>
      </c>
      <c r="BZ137" s="223" t="str">
        <f t="shared" ca="1" si="102"/>
        <v>-1.04690721005318+0.817014405672484i</v>
      </c>
      <c r="CA137" s="223" t="str">
        <f t="shared" ca="1" si="103"/>
        <v>3.70924904252096E-14+1.32797863143113i</v>
      </c>
      <c r="CB137" s="223" t="str">
        <f t="shared" ca="1" si="104"/>
        <v>1.04690721005322+0.817014405672434i</v>
      </c>
      <c r="CC137" s="223" t="str">
        <f t="shared" ca="1" si="105"/>
        <v>1.28818077606271-0.322672486772861i</v>
      </c>
      <c r="CD137" s="223" t="str">
        <f t="shared" ca="1" si="106"/>
        <v>0.538151805571672-1.21405102022018i</v>
      </c>
      <c r="CE137" s="223" t="str">
        <f t="shared" ca="1" si="107"/>
        <v>-0.62600479343132-1.17117259365932i</v>
      </c>
      <c r="CF137" s="223" t="str">
        <f t="shared" ca="1" si="108"/>
        <v>-1.30842765511936-0.227033735062747i</v>
      </c>
      <c r="CG137" s="223" t="str">
        <f t="shared" ca="1" si="109"/>
        <v>-0.983967261406212+0.891815941783089i</v>
      </c>
      <c r="CH137" s="223" t="str">
        <f t="shared" ca="1" si="110"/>
        <v>0.0976921684909523+1.32438041579949i</v>
      </c>
      <c r="CI137" s="223" t="str">
        <f t="shared" ca="1" si="111"/>
        <v>1.10417387782213+0.737785397709219i</v>
      </c>
      <c r="CJ137" s="223" t="str">
        <f t="shared" ca="1" si="112"/>
        <v>1.26095313376922-0.416562648319898i</v>
      </c>
      <c r="CK137" s="223" t="str">
        <f t="shared" ca="1" si="113"/>
        <v>0.447382526450796-1.25035039911386i</v>
      </c>
      <c r="CL137" s="223" t="str">
        <f t="shared" ca="1" si="114"/>
        <v>-0.71046540707661-1.12194748134i</v>
      </c>
      <c r="CM137" s="223" t="str">
        <f t="shared" ca="1" si="115"/>
        <v>-1.32158405134731-0.130164667871595i</v>
      </c>
      <c r="CN137" s="223" t="str">
        <f t="shared" ca="1" si="116"/>
        <v>-0.915695108916175+0.961784650035907i</v>
      </c>
      <c r="CO137" s="223" t="str">
        <f t="shared" ca="1" si="117"/>
        <v>0.194854934656509+1.31360526794685i</v>
      </c>
      <c r="CP137" s="223" t="str">
        <f t="shared" ca="1" si="118"/>
        <v>1.15545693167859+0.654558266752159i</v>
      </c>
      <c r="CQ137" s="223" t="str">
        <f t="shared" ca="1" si="119"/>
        <v>1.22689227719155-0.508195420783602i</v>
      </c>
      <c r="CR137" s="223" t="str">
        <f t="shared" ca="1" si="120"/>
        <v>0.3541888426567-1.27987402086112i</v>
      </c>
      <c r="CS137" s="223" t="str">
        <f t="shared" ca="1" si="121"/>
        <v>-0.791075947124367-1.06664243841082i</v>
      </c>
      <c r="CT137" s="223" t="str">
        <f t="shared" ca="1" si="122"/>
        <v>-1.3275786690955-0.0325902270674464i</v>
      </c>
      <c r="CU137" s="223" t="str">
        <f t="shared" ca="1" si="123"/>
        <v>-0.842460725292705+1.02654136393863i</v>
      </c>
      <c r="CV137" s="223" t="str">
        <f t="shared" ca="1" si="124"/>
        <v>0.290961765048421+1.295711579333i</v>
      </c>
      <c r="CW137" s="223" t="str">
        <f t="shared" ca="1" si="125"/>
        <v>1.20047846431049+0.567784027834909i</v>
      </c>
      <c r="CX137" s="223" t="str">
        <f t="shared" ca="1" si="126"/>
        <v>1.18618278506263-0.597074238230697i</v>
      </c>
      <c r="CY137" s="223" t="str">
        <f t="shared" ca="1" si="127"/>
        <v>0.259075778836396-1.30246189439769i</v>
      </c>
      <c r="CZ137" s="223" t="str">
        <f t="shared" ca="1" si="128"/>
        <v>-0.867399578073779-1.00555716769119i</v>
      </c>
      <c r="DA137" s="223" t="str">
        <f t="shared" ca="1" si="129"/>
        <v>-1.32637902301097+0.0651608230008828i</v>
      </c>
      <c r="DB137" s="223" t="str">
        <f t="shared" ca="1" si="130"/>
        <v>-0.764660974005869+1.08573516124794i</v>
      </c>
      <c r="DC137" s="223" t="str">
        <f t="shared" ca="1" si="131"/>
        <v>0.385491848425846+1.27079631740689i</v>
      </c>
      <c r="DD137" s="223" t="str">
        <f t="shared" ca="1" si="132"/>
        <v>1.23899450013163+0.477932918076665i</v>
      </c>
      <c r="DE137" s="223" t="str">
        <f t="shared" ca="1" si="133"/>
        <v>1.13904526564746-0.682717458648743i</v>
      </c>
      <c r="DF137" s="223" t="str">
        <f t="shared" ca="1" si="134"/>
        <v>0.162558760923574-1.31799161407981i</v>
      </c>
      <c r="DG137" s="223" t="str">
        <f t="shared" ca="1" si="135"/>
        <v>-0.939022695555823-0.939022695555744i</v>
      </c>
      <c r="DH137" s="223" t="str">
        <f t="shared" ca="1" si="136"/>
        <v>-1.31799161407979+0.162558760923666i</v>
      </c>
      <c r="DI137" s="223" t="str">
        <f t="shared" ca="1" si="137"/>
        <v>-0.682717458648665+1.13904526564751i</v>
      </c>
      <c r="DJ137" s="223" t="str">
        <f t="shared" ca="1" si="138"/>
        <v>0.477932918076645+1.23899450013164i</v>
      </c>
      <c r="DK137" s="223" t="str">
        <f t="shared" ca="1" si="139"/>
        <v>1.27079631740692+0.385491848425757i</v>
      </c>
      <c r="DL137" s="223" t="str">
        <f t="shared" ca="1" si="140"/>
        <v>1.08573516124789-0.764660974005944i</v>
      </c>
      <c r="DM137" s="223" t="str">
        <f t="shared" ca="1" si="141"/>
        <v>0.0651608230009035-1.32637902301097i</v>
      </c>
      <c r="DN137" s="223" t="str">
        <f t="shared" ca="1" si="142"/>
        <v>-1.00555716769118-0.867399578073795i</v>
      </c>
      <c r="DO137" s="223" t="str">
        <f t="shared" ca="1" si="143"/>
        <v>-1.30246189439767+0.259075778836487i</v>
      </c>
      <c r="DP137" s="223" t="str">
        <f t="shared" ca="1" si="144"/>
        <v>-0.597074238230615+1.18618278506267i</v>
      </c>
      <c r="DQ137" s="223" t="str">
        <f t="shared" ca="1" si="145"/>
        <v>0.567784027835008+1.20047846431044i</v>
      </c>
      <c r="DR137" s="223" t="str">
        <f t="shared" ca="1" si="146"/>
        <v>1.29571157933302+0.290961765048331i</v>
      </c>
      <c r="DS137" s="223" t="str">
        <f t="shared" ca="1" si="147"/>
        <v>1.02654136393857-0.842460725292776i</v>
      </c>
      <c r="DT137" s="223" t="str">
        <f t="shared" ca="1" si="148"/>
        <v>-0.0325902270674256-1.3275786690955i</v>
      </c>
      <c r="DU137" s="223" t="str">
        <f t="shared" ca="1" si="149"/>
        <v>-1.06664243841088-0.791075947124293i</v>
      </c>
      <c r="DV137" s="223" t="str">
        <f t="shared" ca="1" si="150"/>
        <v>-1.2798740208612+0.354188842656406i</v>
      </c>
      <c r="DW137" s="223" t="str">
        <f t="shared" ca="1" si="151"/>
        <v>-0.508195420783011+1.2268922771918i</v>
      </c>
      <c r="DX137" s="223" t="str">
        <f t="shared" ca="1" si="152"/>
        <v>0.654558266752354+1.15545693167848i</v>
      </c>
      <c r="DY137" s="223" t="str">
        <f t="shared" ca="1" si="153"/>
        <v>1.31360526794682+0.194854934656679i</v>
      </c>
      <c r="DZ137" s="223" t="str">
        <f t="shared" ca="1" si="154"/>
        <v>0.961784650036299-0.915695108915763i</v>
      </c>
      <c r="EA137" s="223" t="str">
        <f t="shared" ca="1" si="155"/>
        <v>-0.130164667871968-1.32158405134728i</v>
      </c>
      <c r="EB137" s="223" t="str">
        <f t="shared" ca="1" si="156"/>
        <v>-1.12194748133998-0.710465407076643i</v>
      </c>
      <c r="EC137" s="223" t="str">
        <f t="shared" ca="1" si="157"/>
        <v>-1.25035039911401+0.447382526450386i</v>
      </c>
      <c r="ED137" s="223" t="str">
        <f t="shared" ca="1" si="158"/>
        <v>-0.416562648319416+1.26095313376938i</v>
      </c>
      <c r="EE137" s="223" t="str">
        <f t="shared" ca="1" si="159"/>
        <v>0.737785397709296+1.10417387782207i</v>
      </c>
      <c r="EF137" s="223" t="str">
        <f t="shared" ca="1" si="160"/>
        <v>1.32438041579947+0.0976921684912553i</v>
      </c>
      <c r="EG137" s="223" t="str">
        <f t="shared" ca="1" si="161"/>
        <v>0.891815941782621-0.983967261406636i</v>
      </c>
      <c r="EH137" s="223" t="str">
        <f t="shared" ca="1" si="162"/>
        <v>-0.227033735062978-1.30842765511932i</v>
      </c>
      <c r="EI137" s="223" t="str">
        <f t="shared" ca="1" si="163"/>
        <v>-1.17117259365924-0.626004793431472i</v>
      </c>
      <c r="EJ137" s="223" t="str">
        <f t="shared" ca="1" si="164"/>
        <v>-1.21405102022041+0.538151805571143i</v>
      </c>
      <c r="EK137" s="223" t="str">
        <f t="shared" ca="1" si="165"/>
        <v>-0.322672486772506+1.2881807760628i</v>
      </c>
      <c r="EL137" s="223" t="str">
        <f t="shared" ca="1" si="166"/>
        <v>0.817014405672402+1.04690721005325i</v>
      </c>
      <c r="EM137" s="223" t="str">
        <f t="shared" ca="1" si="167"/>
        <v>1.32797863143113+4.73094649638237E-13i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6.03636547279377-1.91020877206552i</v>
      </c>
      <c r="G138" s="229" t="str">
        <f t="shared" si="178"/>
        <v>-0.241394538181513+0.0528533408182875i</v>
      </c>
      <c r="H138" s="229" t="str">
        <f t="shared" si="179"/>
        <v>0.968872439579986-0.0305138504138046i</v>
      </c>
      <c r="I138" s="229" t="str">
        <f t="shared" si="174"/>
        <v>-0.374440652138565-0.111030465371371i</v>
      </c>
      <c r="J138" s="255" t="str">
        <f ca="1">IMPRODUCT(1/N_FFT2,BA100)</f>
        <v>0.00491104105922918+2.14460274933128E-06i</v>
      </c>
      <c r="K138" s="254" t="str">
        <f t="shared" ca="1" si="175"/>
        <v>-0.00183865530065575-0.000546078200716164i</v>
      </c>
      <c r="N138" s="246">
        <f t="shared" ca="1" si="176"/>
        <v>1.3391976400987635</v>
      </c>
      <c r="O138" s="223">
        <f t="shared" ca="1" si="39"/>
        <v>-1.3278023599012363</v>
      </c>
      <c r="P138" s="223" t="str">
        <f t="shared" ca="1" si="40"/>
        <v>-0.790970942296578+1.06650085579045i</v>
      </c>
      <c r="Q138" s="223" t="str">
        <f t="shared" ca="1" si="41"/>
        <v>0.385440679501645+1.27062763606991i</v>
      </c>
      <c r="R138" s="223" t="str">
        <f t="shared" ca="1" si="42"/>
        <v>1.25018443170102+0.44732314236097i</v>
      </c>
      <c r="S138" s="223" t="str">
        <f t="shared" ca="1" si="43"/>
        <v>1.10402731340149-0.737687466494309i</v>
      </c>
      <c r="T138" s="223" t="str">
        <f t="shared" ca="1" si="44"/>
        <v>0.0651521737668097-1.32620296380786i</v>
      </c>
      <c r="U138" s="223" t="str">
        <f t="shared" ca="1" si="45"/>
        <v>-1.02640510420337-0.842348899817983i</v>
      </c>
      <c r="V138" s="223" t="str">
        <f t="shared" ca="1" si="46"/>
        <v>-1.28800978716967+0.322629656284782i</v>
      </c>
      <c r="W138" s="223" t="str">
        <f t="shared" ca="1" si="47"/>
        <v>-0.50812796458947+1.22672942353294i</v>
      </c>
      <c r="X138" s="223" t="str">
        <f t="shared" ca="1" si="48"/>
        <v>0.682626836971463+1.13889407251317i</v>
      </c>
      <c r="Y138" s="223" t="str">
        <f t="shared" ca="1" si="49"/>
        <v>1.32140862861301+0.130147390240359i</v>
      </c>
      <c r="Z138" s="223" t="str">
        <f t="shared" ca="1" si="50"/>
        <v>0.891697565058646-0.983836652817821i</v>
      </c>
      <c r="AA138" s="223" t="str">
        <f t="shared" ca="1" si="51"/>
        <v>-0.259041389966858-1.30228900987582i</v>
      </c>
      <c r="AB138" s="223" t="str">
        <f t="shared" ca="1" si="52"/>
        <v>-1.20031911673475-0.567708662044531i</v>
      </c>
      <c r="AC138" s="223" t="str">
        <f t="shared" ca="1" si="53"/>
        <v>-1.17101713604881+0.625921699607329i</v>
      </c>
      <c r="AD138" s="223" t="str">
        <f t="shared" ca="1" si="54"/>
        <v>-0.19482907025132+1.3134309042901i</v>
      </c>
      <c r="AE138" s="223" t="str">
        <f t="shared" ca="1" si="55"/>
        <v>0.938898052761648+0.938898052761681i</v>
      </c>
      <c r="AF138" s="223" t="str">
        <f t="shared" ca="1" si="56"/>
        <v>1.3134309042901-0.194829070251275i</v>
      </c>
      <c r="AG138" s="223" t="str">
        <f t="shared" ca="1" si="57"/>
        <v>0.625921699607253-1.17101713604885i</v>
      </c>
      <c r="AH138" s="223" t="str">
        <f t="shared" ca="1" si="58"/>
        <v>-0.56770866204449-1.20031911673477i</v>
      </c>
      <c r="AI138" s="223" t="str">
        <f t="shared" ca="1" si="59"/>
        <v>-1.30228900987581-0.259041389966903i</v>
      </c>
      <c r="AJ138" s="223" t="str">
        <f t="shared" ca="1" si="60"/>
        <v>-0.983836652817761+0.891697565058713i</v>
      </c>
      <c r="AK138" s="223" t="str">
        <f t="shared" ca="1" si="61"/>
        <v>0.13014739024031+1.32140862861302i</v>
      </c>
      <c r="AL138" s="223" t="str">
        <f t="shared" ca="1" si="62"/>
        <v>1.13889407251316+0.682626836971471i</v>
      </c>
      <c r="AM138" s="223" t="str">
        <f t="shared" ca="1" si="63"/>
        <v>1.22672942353293-0.508127964589499i</v>
      </c>
      <c r="AN138" s="223" t="str">
        <f t="shared" ca="1" si="64"/>
        <v>0.322629656284841-1.28800978716965i</v>
      </c>
      <c r="AO138" s="223" t="str">
        <f t="shared" ca="1" si="65"/>
        <v>-0.842348899817968-1.02640510420338i</v>
      </c>
      <c r="AP138" s="223" t="str">
        <f t="shared" ca="1" si="66"/>
        <v>-1.32620296380786+0.0651521737668306i</v>
      </c>
      <c r="AQ138" s="223" t="str">
        <f t="shared" ca="1" si="67"/>
        <v>-0.737687466494257+1.10402731340152i</v>
      </c>
      <c r="AR138" s="223" t="str">
        <f t="shared" ca="1" si="68"/>
        <v>-0.737687466494257+1.10402731340152i</v>
      </c>
      <c r="AS138" s="223" t="str">
        <f t="shared" ca="1" si="69"/>
        <v>1.27062763606991+0.385440679501639i</v>
      </c>
      <c r="AT138" s="223" t="str">
        <f t="shared" ca="1" si="70"/>
        <v>1.06650085579042-0.790970942296615i</v>
      </c>
      <c r="AU138" s="223" t="str">
        <f t="shared" ca="1" si="71"/>
        <v>4.63597825234388E-14-1.32780235990124i</v>
      </c>
      <c r="AV138" s="223" t="str">
        <f t="shared" ca="1" si="72"/>
        <v>-1.06650085579044-0.790970942296583i</v>
      </c>
      <c r="AW138" s="223" t="str">
        <f t="shared" ca="1" si="73"/>
        <v>-1.2706276360699+0.385440679501677i</v>
      </c>
      <c r="AX138" s="223" t="str">
        <f t="shared" ca="1" si="74"/>
        <v>-0.447323142361024+1.250184431701i</v>
      </c>
      <c r="AY138" s="223" t="str">
        <f t="shared" ca="1" si="75"/>
        <v>0.73768746649429+1.1040273134015i</v>
      </c>
      <c r="AZ138" s="223" t="str">
        <f t="shared" ca="1" si="76"/>
        <v>1.32620296380786+0.0651521737667866i</v>
      </c>
      <c r="BA138" s="223" t="str">
        <f t="shared" ca="1" si="77"/>
        <v>0.842348899817937-1.02640510420341i</v>
      </c>
      <c r="BB138" s="223" t="str">
        <f t="shared" ca="1" si="78"/>
        <v>-0.322629656284746-1.28800978716968i</v>
      </c>
      <c r="BC138" s="223" t="str">
        <f t="shared" ca="1" si="79"/>
        <v>-1.22672942353294-0.508127964589462i</v>
      </c>
      <c r="BD138" s="223" t="str">
        <f t="shared" ca="1" si="80"/>
        <v>-1.13889407251315+0.6826268369715i</v>
      </c>
      <c r="BE138" s="223" t="str">
        <f t="shared" ca="1" si="81"/>
        <v>-0.130147390240403+1.32140862861301i</v>
      </c>
      <c r="BF138" s="223" t="str">
        <f t="shared" ca="1" si="82"/>
        <v>0.983836652817787+0.891697565058684i</v>
      </c>
      <c r="BG138" s="223" t="str">
        <f t="shared" ca="1" si="83"/>
        <v>1.3022890098758-0.259041389966936i</v>
      </c>
      <c r="BH138" s="223" t="str">
        <f t="shared" ca="1" si="84"/>
        <v>0.567708662044574-1.20031911673473i</v>
      </c>
      <c r="BI138" s="223" t="str">
        <f t="shared" ca="1" si="85"/>
        <v>-0.625921699607284-1.17101713604884i</v>
      </c>
      <c r="BJ138" s="223" t="str">
        <f t="shared" ca="1" si="86"/>
        <v>-1.31343090429011-0.194829070251234i</v>
      </c>
      <c r="BK138" s="223" t="str">
        <f t="shared" ca="1" si="87"/>
        <v>-0.938898052761716+0.938898052761614i</v>
      </c>
      <c r="BL138" s="223" t="str">
        <f t="shared" ca="1" si="88"/>
        <v>0.194829070251231+1.31343090429011i</v>
      </c>
      <c r="BM138" s="223" t="str">
        <f t="shared" ca="1" si="89"/>
        <v>1.17101713604883+0.625921699607294i</v>
      </c>
      <c r="BN138" s="223" t="str">
        <f t="shared" ca="1" si="90"/>
        <v>1.20031911673474-0.567708662044563i</v>
      </c>
      <c r="BO138" s="223" t="str">
        <f t="shared" ca="1" si="91"/>
        <v>0.259041389966948-1.3022890098758i</v>
      </c>
      <c r="BP138" s="223" t="str">
        <f t="shared" ca="1" si="92"/>
        <v>-0.891697565058674-0.983836652817795i</v>
      </c>
      <c r="BQ138" s="223" t="str">
        <f t="shared" ca="1" si="93"/>
        <v>-1.32140862861301+0.1301473902404i</v>
      </c>
      <c r="BR138" s="223" t="str">
        <f t="shared" ca="1" si="94"/>
        <v>-0.682626836971509+1.13889407251314i</v>
      </c>
      <c r="BS138" s="223" t="str">
        <f t="shared" ca="1" si="95"/>
        <v>0.508127964589452+1.22672942353295i</v>
      </c>
      <c r="BT138" s="223" t="str">
        <f t="shared" ca="1" si="96"/>
        <v>1.28800978716967+0.322629656284757i</v>
      </c>
      <c r="BU138" s="223" t="str">
        <f t="shared" ca="1" si="97"/>
        <v>1.02640510420333-0.84234889981803i</v>
      </c>
      <c r="BV138" s="223" t="str">
        <f t="shared" ca="1" si="98"/>
        <v>-0.0651521737667844-1.32620296380786i</v>
      </c>
      <c r="BW138" s="223" t="str">
        <f t="shared" ca="1" si="99"/>
        <v>-1.10402731340149-0.737687466494301i</v>
      </c>
      <c r="BX138" s="223" t="str">
        <f t="shared" ca="1" si="100"/>
        <v>-1.250184431701+0.447323142361023i</v>
      </c>
      <c r="BY138" s="223" t="str">
        <f t="shared" ca="1" si="101"/>
        <v>-0.385440679501683+1.2706276360699i</v>
      </c>
      <c r="BZ138" s="223" t="str">
        <f t="shared" ca="1" si="102"/>
        <v>0.790970942296574+1.06650085579045i</v>
      </c>
      <c r="CA138" s="223" t="str">
        <f t="shared" ca="1" si="103"/>
        <v>1.32780235990124-3.9364879942534E-14i</v>
      </c>
      <c r="CB138" s="223" t="str">
        <f t="shared" ca="1" si="104"/>
        <v>0.790970942296624-1.06650085579041i</v>
      </c>
      <c r="CC138" s="223" t="str">
        <f t="shared" ca="1" si="105"/>
        <v>-0.385440679501633-1.27062763606991i</v>
      </c>
      <c r="CD138" s="223" t="str">
        <f t="shared" ca="1" si="106"/>
        <v>-1.25018443170103-0.447323142360949i</v>
      </c>
      <c r="CE138" s="223" t="str">
        <f t="shared" ca="1" si="107"/>
        <v>-1.10402731340145+0.737687466494366i</v>
      </c>
      <c r="CF138" s="223" t="str">
        <f t="shared" ca="1" si="108"/>
        <v>-0.0651521737668471+1.32620296380786i</v>
      </c>
      <c r="CG138" s="223" t="str">
        <f t="shared" ca="1" si="109"/>
        <v>1.02640510420338+0.84234889981797i</v>
      </c>
      <c r="CH138" s="223" t="str">
        <f t="shared" ca="1" si="110"/>
        <v>1.28800978716966-0.322629656284834i</v>
      </c>
      <c r="CI138" s="223" t="str">
        <f t="shared" ca="1" si="111"/>
        <v>0.50812796458951-1.22672942353292i</v>
      </c>
      <c r="CJ138" s="223" t="str">
        <f t="shared" ca="1" si="112"/>
        <v>-0.682626836971456-1.13889407251317i</v>
      </c>
      <c r="CK138" s="223" t="str">
        <f t="shared" ca="1" si="113"/>
        <v>-1.32140862861301-0.130147390240313i</v>
      </c>
      <c r="CL138" s="223" t="str">
        <f t="shared" ca="1" si="114"/>
        <v>-0.891697565058714+0.983836652817759i</v>
      </c>
      <c r="CM138" s="223" t="str">
        <f t="shared" ca="1" si="115"/>
        <v>0.259041389966896+1.30228900987581i</v>
      </c>
      <c r="CN138" s="223" t="str">
        <f t="shared" ca="1" si="116"/>
        <v>1.20031911673477+0.567708662044501i</v>
      </c>
      <c r="CO138" s="223" t="str">
        <f t="shared" ca="1" si="117"/>
        <v>1.17101713604886-0.625921699607238i</v>
      </c>
      <c r="CP138" s="223" t="str">
        <f t="shared" ca="1" si="118"/>
        <v>0.194829070251275-1.3134309042901i</v>
      </c>
      <c r="CQ138" s="223" t="str">
        <f t="shared" ca="1" si="119"/>
        <v>-0.938898052761677-0.938898052761652i</v>
      </c>
      <c r="CR138" s="223" t="str">
        <f t="shared" ca="1" si="120"/>
        <v>-1.3134309042901+0.194829070251311i</v>
      </c>
      <c r="CS138" s="223" t="str">
        <f t="shared" ca="1" si="121"/>
        <v>-0.625921699607338+1.17101713604881i</v>
      </c>
      <c r="CT138" s="223" t="str">
        <f t="shared" ca="1" si="122"/>
        <v>0.567708662044517+1.20031911673476i</v>
      </c>
      <c r="CU138" s="223" t="str">
        <f t="shared" ca="1" si="123"/>
        <v>1.30228900987582+0.259041389966859i</v>
      </c>
      <c r="CV138" s="223" t="str">
        <f t="shared" ca="1" si="124"/>
        <v>0.983836652817823-0.891697565058644i</v>
      </c>
      <c r="CW138" s="223" t="str">
        <f t="shared" ca="1" si="125"/>
        <v>-0.13014739024035-1.32140862861301i</v>
      </c>
      <c r="CX138" s="223" t="str">
        <f t="shared" ca="1" si="126"/>
        <v>-1.13889407251318-0.682626836971441i</v>
      </c>
      <c r="CY138" s="223" t="str">
        <f t="shared" ca="1" si="127"/>
        <v>-1.22672942353296+0.508127964589405i</v>
      </c>
      <c r="CZ138" s="223" t="str">
        <f t="shared" ca="1" si="128"/>
        <v>-0.322629656284798+1.28800978716967i</v>
      </c>
      <c r="DA138" s="223" t="str">
        <f t="shared" ca="1" si="129"/>
        <v>0.842348899817998+1.02640510420335i</v>
      </c>
      <c r="DB138" s="223" t="str">
        <f t="shared" ca="1" si="130"/>
        <v>1.32620296380786-0.0651521737668652i</v>
      </c>
      <c r="DC138" s="223" t="str">
        <f t="shared" ca="1" si="131"/>
        <v>0.737687466494342-1.10402731340146i</v>
      </c>
      <c r="DD138" s="223" t="str">
        <f t="shared" ca="1" si="132"/>
        <v>-0.447323142360966-1.25018443170102i</v>
      </c>
      <c r="DE138" s="223" t="str">
        <f t="shared" ca="1" si="133"/>
        <v>-1.27062763606992-0.385440679501597i</v>
      </c>
      <c r="DF138" s="223" t="str">
        <f t="shared" ca="1" si="134"/>
        <v>-1.06650085579047+0.790970942296541i</v>
      </c>
      <c r="DG138" s="223" t="str">
        <f t="shared" ca="1" si="135"/>
        <v>-1.17122041876696E-14+1.32780235990124i</v>
      </c>
      <c r="DH138" s="223" t="str">
        <f t="shared" ca="1" si="136"/>
        <v>1.06650085579046+0.790970942296559i</v>
      </c>
      <c r="DI138" s="223" t="str">
        <f t="shared" ca="1" si="137"/>
        <v>1.27062763606992-0.385440679501593i</v>
      </c>
      <c r="DJ138" s="223" t="str">
        <f t="shared" ca="1" si="138"/>
        <v>0.447323142360987-1.25018443170101i</v>
      </c>
      <c r="DK138" s="223" t="str">
        <f t="shared" ca="1" si="139"/>
        <v>-0.737687466494323-1.10402731340147i</v>
      </c>
      <c r="DL138" s="223" t="str">
        <f t="shared" ca="1" si="140"/>
        <v>-1.32620296380786-0.0651521737667567i</v>
      </c>
      <c r="DM138" s="223" t="str">
        <f t="shared" ca="1" si="141"/>
        <v>-0.842348899818017+1.02640510420334i</v>
      </c>
      <c r="DN138" s="223" t="str">
        <f t="shared" ca="1" si="142"/>
        <v>0.322629656284793+1.28800978716967i</v>
      </c>
      <c r="DO138" s="223" t="str">
        <f t="shared" ca="1" si="143"/>
        <v>1.22672942353296+0.508127964589426i</v>
      </c>
      <c r="DP138" s="223" t="str">
        <f t="shared" ca="1" si="144"/>
        <v>1.13889407251319-0.682626836971421i</v>
      </c>
      <c r="DQ138" s="223" t="str">
        <f t="shared" ca="1" si="145"/>
        <v>0.130147390240373-1.32140862861301i</v>
      </c>
      <c r="DR138" s="223" t="str">
        <f t="shared" ca="1" si="146"/>
        <v>-0.983836652817807-0.891697565058661i</v>
      </c>
      <c r="DS138" s="223" t="str">
        <f t="shared" ca="1" si="147"/>
        <v>-1.30228900987574+0.259041389967244i</v>
      </c>
      <c r="DT138" s="223" t="str">
        <f t="shared" ca="1" si="148"/>
        <v>-0.567708662044777+1.20031911673464i</v>
      </c>
      <c r="DU138" s="223" t="str">
        <f t="shared" ca="1" si="149"/>
        <v>0.625921699607667+1.17101713604863i</v>
      </c>
      <c r="DV138" s="223" t="str">
        <f t="shared" ca="1" si="150"/>
        <v>1.31343090429007+0.194829070251465i</v>
      </c>
      <c r="DW138" s="223" t="str">
        <f t="shared" ca="1" si="151"/>
        <v>0.938898052761307-0.938898052762023i</v>
      </c>
      <c r="DX138" s="223" t="str">
        <f t="shared" ca="1" si="152"/>
        <v>-0.19482907025114-1.31343090429012i</v>
      </c>
      <c r="DY138" s="223" t="str">
        <f t="shared" ca="1" si="153"/>
        <v>-1.1710171360491-0.625921699606792i</v>
      </c>
      <c r="DZ138" s="223" t="str">
        <f t="shared" ca="1" si="154"/>
        <v>-1.20031911673478+0.56770866204448i</v>
      </c>
      <c r="EA138" s="223" t="str">
        <f t="shared" ca="1" si="155"/>
        <v>-0.259041389966271+1.30228900987593i</v>
      </c>
      <c r="EB138" s="223" t="str">
        <f t="shared" ca="1" si="156"/>
        <v>0.89169756505871+0.983836652817762i</v>
      </c>
      <c r="EC138" s="223" t="str">
        <f t="shared" ca="1" si="157"/>
        <v>1.32140862861307-0.130147390239782i</v>
      </c>
      <c r="ED138" s="223" t="str">
        <f t="shared" ca="1" si="158"/>
        <v>0.682626836971364-1.13889407251323i</v>
      </c>
      <c r="EE138" s="223" t="str">
        <f t="shared" ca="1" si="159"/>
        <v>-0.508127964589-1.22672942353313i</v>
      </c>
      <c r="EF138" s="223" t="str">
        <f t="shared" ca="1" si="160"/>
        <v>-1.28800978716971-0.3226296562846i</v>
      </c>
      <c r="EG138" s="223" t="str">
        <f t="shared" ca="1" si="161"/>
        <v>-1.02640510420364+0.842348899817645i</v>
      </c>
      <c r="EH138" s="223" t="str">
        <f t="shared" ca="1" si="162"/>
        <v>0.0651521737670875+1.32620296380785i</v>
      </c>
      <c r="EI138" s="223" t="str">
        <f t="shared" ca="1" si="163"/>
        <v>1.10402731340129+0.737687466494597i</v>
      </c>
      <c r="EJ138" s="223" t="str">
        <f t="shared" ca="1" si="164"/>
        <v>1.2501844317009-0.447323142361299i</v>
      </c>
      <c r="EK138" s="223" t="str">
        <f t="shared" ca="1" si="165"/>
        <v>0.385440679501908-1.27062763606983i</v>
      </c>
      <c r="EL138" s="223" t="str">
        <f t="shared" ca="1" si="166"/>
        <v>-0.790970942296931-1.06650085579019i</v>
      </c>
      <c r="EM138" s="223" t="str">
        <f t="shared" ca="1" si="167"/>
        <v>-1.32780235990124-1.85439130093756E-13i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6.01508953197049-1.94473839566129i</v>
      </c>
      <c r="G139" s="229" t="str">
        <f t="shared" si="178"/>
        <v>-0.241000379735809+0.054008265770475i</v>
      </c>
      <c r="H139" s="229" t="str">
        <f t="shared" si="179"/>
        <v>0.968826500639469-0.0297522210718402i</v>
      </c>
      <c r="I139" s="229" t="str">
        <f t="shared" si="174"/>
        <v>-0.374598500112293-0.114095623239979i</v>
      </c>
      <c r="J139" s="255" t="str">
        <f ca="1">IMPRODUCT(1/N_FFT2,BB100)</f>
        <v>0.0230536873133348+0.000142201154512346i</v>
      </c>
      <c r="K139" s="254" t="str">
        <f t="shared" ca="1" si="175"/>
        <v>-0.00861965216028348-0.00268359316118909i</v>
      </c>
      <c r="N139" s="246">
        <f t="shared" ca="1" si="176"/>
        <v>1.3393894409756661</v>
      </c>
      <c r="O139" s="223">
        <f t="shared" ca="1" si="39"/>
        <v>-1.3276105590243337</v>
      </c>
      <c r="P139" s="223" t="str">
        <f t="shared" ca="1" si="40"/>
        <v>-0.764449034899036+1.08543423083798i</v>
      </c>
      <c r="Q139" s="223" t="str">
        <f t="shared" ca="1" si="41"/>
        <v>0.447258526591671+1.25000384272367i</v>
      </c>
      <c r="R139" s="223" t="str">
        <f t="shared" ca="1" si="42"/>
        <v>1.27951928148496+0.354090673050172i</v>
      </c>
      <c r="S139" s="223" t="str">
        <f t="shared" ca="1" si="43"/>
        <v>1.02625684012056-0.84222722262978i</v>
      </c>
      <c r="T139" s="223" t="str">
        <f t="shared" ca="1" si="44"/>
        <v>-0.0976650914049351-1.32401334070083i</v>
      </c>
      <c r="U139" s="223" t="str">
        <f t="shared" ca="1" si="45"/>
        <v>-1.13872955941363-0.682528231614309i</v>
      </c>
      <c r="V139" s="223" t="str">
        <f t="shared" ca="1" si="46"/>
        <v>-1.21371452483506+0.538002647425919i</v>
      </c>
      <c r="W139" s="223" t="str">
        <f t="shared" ca="1" si="47"/>
        <v>-0.259003971472072+1.30210089439897i</v>
      </c>
      <c r="X139" s="223" t="str">
        <f t="shared" ca="1" si="48"/>
        <v>0.915441308068318+0.961518074668941i</v>
      </c>
      <c r="Y139" s="223" t="str">
        <f t="shared" ca="1" si="49"/>
        <v>1.31324117936808-0.194800927217588i</v>
      </c>
      <c r="Z139" s="223" t="str">
        <f t="shared" ca="1" si="50"/>
        <v>0.596908748706475-1.18585401384427i</v>
      </c>
      <c r="AA139" s="223" t="str">
        <f t="shared" ca="1" si="51"/>
        <v>-0.625831285299832-1.17084798277695i</v>
      </c>
      <c r="AB139" s="223" t="str">
        <f t="shared" ca="1" si="52"/>
        <v>-1.3176263097488-0.162513704931807i</v>
      </c>
      <c r="AC139" s="223" t="str">
        <f t="shared" ca="1" si="53"/>
        <v>-0.891568759462211+0.983694537742239i</v>
      </c>
      <c r="AD139" s="223" t="str">
        <f t="shared" ca="1" si="54"/>
        <v>0.290881119927584+1.29535245030168i</v>
      </c>
      <c r="AE139" s="223" t="str">
        <f t="shared" ca="1" si="55"/>
        <v>1.22655222262843+0.508054565571618i</v>
      </c>
      <c r="AF139" s="223" t="str">
        <f t="shared" ca="1" si="56"/>
        <v>1.12163651405485-0.710268489215015i</v>
      </c>
      <c r="AG139" s="223" t="str">
        <f t="shared" ca="1" si="57"/>
        <v>0.0651427625438763-1.32601139396351i</v>
      </c>
      <c r="AH139" s="223" t="str">
        <f t="shared" ca="1" si="58"/>
        <v>-1.04661704148623-0.816787955900138i</v>
      </c>
      <c r="AI139" s="223" t="str">
        <f t="shared" ca="1" si="59"/>
        <v>-1.27044409407437+0.385385002645993i</v>
      </c>
      <c r="AJ139" s="223" t="str">
        <f t="shared" ca="1" si="60"/>
        <v>-0.416447190726753+1.26060363864646i</v>
      </c>
      <c r="AK139" s="223" t="str">
        <f t="shared" ca="1" si="61"/>
        <v>0.790856686647626+1.06634679988156i</v>
      </c>
      <c r="AL139" s="223" t="str">
        <f t="shared" ca="1" si="62"/>
        <v>1.32721070754523-0.0325811941184169i</v>
      </c>
      <c r="AM139" s="223" t="str">
        <f t="shared" ca="1" si="63"/>
        <v>0.737580907636391-1.10386783680076i</v>
      </c>
      <c r="AN139" s="223" t="str">
        <f t="shared" ca="1" si="64"/>
        <v>-0.477800450644294-1.23865109122667i</v>
      </c>
      <c r="AO139" s="223" t="str">
        <f t="shared" ca="1" si="65"/>
        <v>-1.28782373432467-0.322583052473263i</v>
      </c>
      <c r="AP139" s="223" t="str">
        <f t="shared" ca="1" si="66"/>
        <v>-1.00527846000863+0.867159163173394i</v>
      </c>
      <c r="AQ139" s="223" t="str">
        <f t="shared" ca="1" si="67"/>
        <v>0.130128590466862+1.32121775130976i</v>
      </c>
      <c r="AR139" s="223" t="str">
        <f t="shared" ca="1" si="68"/>
        <v>0.130128590466862+1.32121775130976i</v>
      </c>
      <c r="AS139" s="223" t="str">
        <f t="shared" ca="1" si="69"/>
        <v>1.20014573079563-0.567626656602673i</v>
      </c>
      <c r="AT139" s="223" t="str">
        <f t="shared" ca="1" si="70"/>
        <v>0.226970808708975-1.30806500160615i</v>
      </c>
      <c r="AU139" s="223" t="str">
        <f t="shared" ca="1" si="71"/>
        <v>-0.938762429060985-0.938762429060954i</v>
      </c>
      <c r="AV139" s="223" t="str">
        <f t="shared" ca="1" si="72"/>
        <v>-1.30806500160617+0.226970808708886i</v>
      </c>
      <c r="AW139" s="223" t="str">
        <f t="shared" ca="1" si="73"/>
        <v>-0.567626656602639+1.20014573079564i</v>
      </c>
      <c r="AX139" s="223" t="str">
        <f t="shared" ca="1" si="74"/>
        <v>0.654376844528264+1.15513667666564i</v>
      </c>
      <c r="AY139" s="223" t="str">
        <f t="shared" ca="1" si="75"/>
        <v>1.32121775130975+0.130128590466952i</v>
      </c>
      <c r="AZ139" s="223" t="str">
        <f t="shared" ca="1" si="76"/>
        <v>0.867159163173363-1.00527846000866i</v>
      </c>
      <c r="BA139" s="223" t="str">
        <f t="shared" ca="1" si="77"/>
        <v>-0.322583052473171-1.28782373432469i</v>
      </c>
      <c r="BB139" s="223" t="str">
        <f t="shared" ca="1" si="78"/>
        <v>-1.23865109122668-0.477800450644252i</v>
      </c>
      <c r="BC139" s="223" t="str">
        <f t="shared" ca="1" si="79"/>
        <v>-1.10386783680073+0.737580907636429i</v>
      </c>
      <c r="BD139" s="223" t="str">
        <f t="shared" ca="1" si="80"/>
        <v>-0.0325811941185071+1.32721070754523i</v>
      </c>
      <c r="BE139" s="223" t="str">
        <f t="shared" ca="1" si="81"/>
        <v>1.06634679988158+0.790856686647592i</v>
      </c>
      <c r="BF139" s="223" t="str">
        <f t="shared" ca="1" si="82"/>
        <v>1.26060363864649-0.416447190726662i</v>
      </c>
      <c r="BG139" s="223" t="str">
        <f t="shared" ca="1" si="83"/>
        <v>0.385385002645948-1.27044409407438i</v>
      </c>
      <c r="BH139" s="223" t="str">
        <f t="shared" ca="1" si="84"/>
        <v>-0.816787955900171-1.0466170414862i</v>
      </c>
      <c r="BI139" s="223" t="str">
        <f t="shared" ca="1" si="85"/>
        <v>-1.32601139396352+0.065142762543786i</v>
      </c>
      <c r="BJ139" s="223" t="str">
        <f t="shared" ca="1" si="86"/>
        <v>-0.710268489214984+1.12163651405487i</v>
      </c>
      <c r="BK139" s="223" t="str">
        <f t="shared" ca="1" si="87"/>
        <v>0.50805456557154+1.22655222262846i</v>
      </c>
      <c r="BL139" s="223" t="str">
        <f t="shared" ca="1" si="88"/>
        <v>1.29535245030169+0.290881119927541i</v>
      </c>
      <c r="BM139" s="223" t="str">
        <f t="shared" ca="1" si="89"/>
        <v>0.983694537742212-0.891568759462241i</v>
      </c>
      <c r="BN139" s="223" t="str">
        <f t="shared" ca="1" si="90"/>
        <v>-0.162513704931715-1.31762630974881i</v>
      </c>
      <c r="BO139" s="223" t="str">
        <f t="shared" ca="1" si="91"/>
        <v>-1.17084798277697-0.625831285299797i</v>
      </c>
      <c r="BP139" s="223" t="str">
        <f t="shared" ca="1" si="92"/>
        <v>-1.18585401384431+0.596908748706398i</v>
      </c>
      <c r="BQ139" s="223" t="str">
        <f t="shared" ca="1" si="93"/>
        <v>-0.194800927217544+1.31324117936809i</v>
      </c>
      <c r="BR139" s="223" t="str">
        <f t="shared" ca="1" si="94"/>
        <v>0.961518074668933+0.915441308068328i</v>
      </c>
      <c r="BS139" s="223" t="str">
        <f t="shared" ca="1" si="95"/>
        <v>1.30210089439898-0.259003971472005i</v>
      </c>
      <c r="BT139" s="223" t="str">
        <f t="shared" ca="1" si="96"/>
        <v>0.5380026474259-1.21371452483507i</v>
      </c>
      <c r="BU139" s="223" t="str">
        <f t="shared" ca="1" si="97"/>
        <v>-0.682528231614278-1.13872955941364i</v>
      </c>
      <c r="BV139" s="223" t="str">
        <f t="shared" ca="1" si="98"/>
        <v>-1.32401334070083-0.0976650914048923i</v>
      </c>
      <c r="BW139" s="223" t="str">
        <f t="shared" ca="1" si="99"/>
        <v>-0.842227222629789+1.02625684012055i</v>
      </c>
      <c r="BX139" s="223" t="str">
        <f t="shared" ca="1" si="100"/>
        <v>0.354090673050107+1.27951928148497i</v>
      </c>
      <c r="BY139" s="223" t="str">
        <f t="shared" ca="1" si="101"/>
        <v>1.25000384272368+0.447258526591652i</v>
      </c>
      <c r="BZ139" s="223" t="str">
        <f t="shared" ca="1" si="102"/>
        <v>1.085434230838-0.764449034899007i</v>
      </c>
      <c r="CA139" s="223" t="str">
        <f t="shared" ca="1" si="103"/>
        <v>-4.16361777861118E-14-1.32761055902433i</v>
      </c>
      <c r="CB139" s="223" t="str">
        <f t="shared" ca="1" si="104"/>
        <v>-1.08543423083797-0.764449034899048i</v>
      </c>
      <c r="CC139" s="223" t="str">
        <f t="shared" ca="1" si="105"/>
        <v>-1.2500038427237+0.447258526591606i</v>
      </c>
      <c r="CD139" s="223" t="str">
        <f t="shared" ca="1" si="106"/>
        <v>-0.354090673050163+1.27951928148496i</v>
      </c>
      <c r="CE139" s="223" t="str">
        <f t="shared" ca="1" si="107"/>
        <v>0.842227222629744+1.02625684012059i</v>
      </c>
      <c r="CF139" s="223" t="str">
        <f t="shared" ca="1" si="108"/>
        <v>1.32401334070082-0.0976650914049848i</v>
      </c>
      <c r="CG139" s="223" t="str">
        <f t="shared" ca="1" si="109"/>
        <v>0.682528231614311-1.13872955941362i</v>
      </c>
      <c r="CH139" s="223" t="str">
        <f t="shared" ca="1" si="110"/>
        <v>-0.538002647425865-1.21371452483509i</v>
      </c>
      <c r="CI139" s="223" t="str">
        <f t="shared" ca="1" si="111"/>
        <v>-1.30210089439897-0.259003971472053i</v>
      </c>
      <c r="CJ139" s="223" t="str">
        <f t="shared" ca="1" si="112"/>
        <v>-0.961518074668967+0.915441308068293i</v>
      </c>
      <c r="CK139" s="223" t="str">
        <f t="shared" ca="1" si="113"/>
        <v>0.194800927217626+1.31324117936808i</v>
      </c>
      <c r="CL139" s="223" t="str">
        <f t="shared" ca="1" si="114"/>
        <v>1.18585401384429+0.596908748706441i</v>
      </c>
      <c r="CM139" s="223" t="str">
        <f t="shared" ca="1" si="115"/>
        <v>1.170847982777-0.625831285299746i</v>
      </c>
      <c r="CN139" s="223" t="str">
        <f t="shared" ca="1" si="116"/>
        <v>0.162513704931772-1.3176263097488i</v>
      </c>
      <c r="CO139" s="223" t="str">
        <f t="shared" ca="1" si="117"/>
        <v>-0.983694537742185-0.891568759462271i</v>
      </c>
      <c r="CP139" s="223" t="str">
        <f t="shared" ca="1" si="118"/>
        <v>-1.29535245030167+0.290881119927631i</v>
      </c>
      <c r="CQ139" s="223" t="str">
        <f t="shared" ca="1" si="119"/>
        <v>-0.508054565571576+1.22655222262845i</v>
      </c>
      <c r="CR139" s="223" t="str">
        <f t="shared" ca="1" si="120"/>
        <v>0.710268489214942+1.1216365140549i</v>
      </c>
      <c r="CS139" s="223" t="str">
        <f t="shared" ca="1" si="121"/>
        <v>1.32601139396351+0.0651427625438347i</v>
      </c>
      <c r="CT139" s="223" t="str">
        <f t="shared" ca="1" si="122"/>
        <v>0.816787955900209-1.04661704148617i</v>
      </c>
      <c r="CU139" s="223" t="str">
        <f t="shared" ca="1" si="123"/>
        <v>-0.385385002646028-1.27044409407436i</v>
      </c>
      <c r="CV139" s="223" t="str">
        <f t="shared" ca="1" si="124"/>
        <v>-1.26060363864647-0.416447190726717i</v>
      </c>
      <c r="CW139" s="223" t="str">
        <f t="shared" ca="1" si="125"/>
        <v>-1.06634679988154+0.790856686647652i</v>
      </c>
      <c r="CX139" s="223" t="str">
        <f t="shared" ca="1" si="126"/>
        <v>0.0325811941184678+1.32721070754523i</v>
      </c>
      <c r="CY139" s="223" t="str">
        <f t="shared" ca="1" si="127"/>
        <v>1.10386783680071+0.737580907636462i</v>
      </c>
      <c r="CZ139" s="223" t="str">
        <f t="shared" ca="1" si="128"/>
        <v>1.23865109122665-0.477800450644338i</v>
      </c>
      <c r="DA139" s="223" t="str">
        <f t="shared" ca="1" si="129"/>
        <v>0.322583052473217-1.28782373432468i</v>
      </c>
      <c r="DB139" s="223" t="str">
        <f t="shared" ca="1" si="130"/>
        <v>-0.867159163173325-1.00527846000869i</v>
      </c>
      <c r="DC139" s="223" t="str">
        <f t="shared" ca="1" si="131"/>
        <v>-1.32121775130975+0.130128590466904i</v>
      </c>
      <c r="DD139" s="223" t="str">
        <f t="shared" ca="1" si="132"/>
        <v>-0.654376844528307+1.15513667666561i</v>
      </c>
      <c r="DE139" s="223" t="str">
        <f t="shared" ca="1" si="133"/>
        <v>0.567626656602706+1.20014573079561i</v>
      </c>
      <c r="DF139" s="223" t="str">
        <f t="shared" ca="1" si="134"/>
        <v>1.30806500160616+0.226970808708943i</v>
      </c>
      <c r="DG139" s="223" t="str">
        <f t="shared" ca="1" si="135"/>
        <v>0.938762429061013-0.938762429060926i</v>
      </c>
      <c r="DH139" s="223" t="str">
        <f t="shared" ca="1" si="136"/>
        <v>-0.226970808708936-1.30806500160616i</v>
      </c>
      <c r="DI139" s="223" t="str">
        <f t="shared" ca="1" si="137"/>
        <v>-1.20014573079561-0.567626656602712i</v>
      </c>
      <c r="DJ139" s="223" t="str">
        <f t="shared" ca="1" si="138"/>
        <v>-1.15513667666562+0.6543768445283i</v>
      </c>
      <c r="DK139" s="223" t="str">
        <f t="shared" ca="1" si="139"/>
        <v>-0.130128590466911+1.32121775130975i</v>
      </c>
      <c r="DL139" s="223" t="str">
        <f t="shared" ca="1" si="140"/>
        <v>1.00527846000868+0.867159163173331i</v>
      </c>
      <c r="DM139" s="223" t="str">
        <f t="shared" ca="1" si="141"/>
        <v>1.28782373432468-0.322583052473211i</v>
      </c>
      <c r="DN139" s="223" t="str">
        <f t="shared" ca="1" si="142"/>
        <v>0.477800450644345-1.23865109122665i</v>
      </c>
      <c r="DO139" s="223" t="str">
        <f t="shared" ca="1" si="143"/>
        <v>-0.737580907636456-1.10386783680071i</v>
      </c>
      <c r="DP139" s="223" t="str">
        <f t="shared" ca="1" si="144"/>
        <v>-1.32721070754523-0.0325811941187391i</v>
      </c>
      <c r="DQ139" s="223" t="str">
        <f t="shared" ca="1" si="145"/>
        <v>-0.790856686647445+1.06634679988169i</v>
      </c>
      <c r="DR139" s="223" t="str">
        <f t="shared" ca="1" si="146"/>
        <v>0.416447190726084+1.26060363864668i</v>
      </c>
      <c r="DS139" s="223" t="str">
        <f t="shared" ca="1" si="147"/>
        <v>1.27044409407432+0.385385002646162i</v>
      </c>
      <c r="DT139" s="223" t="str">
        <f t="shared" ca="1" si="148"/>
        <v>1.04661704148601-0.816787955900413i</v>
      </c>
      <c r="DU139" s="223" t="str">
        <f t="shared" ca="1" si="149"/>
        <v>-0.0651427625433-1.32601139396354i</v>
      </c>
      <c r="DV139" s="223" t="str">
        <f t="shared" ca="1" si="150"/>
        <v>-1.12163651405483-0.710268489215061i</v>
      </c>
      <c r="DW139" s="223" t="str">
        <f t="shared" ca="1" si="151"/>
        <v>-1.2265522226283+0.508054565571936i</v>
      </c>
      <c r="DX139" s="223" t="str">
        <f t="shared" ca="1" si="152"/>
        <v>-0.290881119928025+1.29535245030158i</v>
      </c>
      <c r="DY139" s="223" t="str">
        <f t="shared" ca="1" si="153"/>
        <v>0.891568759462279+0.983694537742177i</v>
      </c>
      <c r="DZ139" s="223" t="str">
        <f t="shared" ca="1" si="154"/>
        <v>1.31762630974874-0.16251370493229i</v>
      </c>
      <c r="EA139" s="223" t="str">
        <f t="shared" ca="1" si="155"/>
        <v>0.625831285300102-1.17084798277681i</v>
      </c>
      <c r="EB139" s="223" t="str">
        <f t="shared" ca="1" si="156"/>
        <v>-0.596908748706553-1.18585401384423i</v>
      </c>
      <c r="EC139" s="223" t="str">
        <f t="shared" ca="1" si="157"/>
        <v>-1.31324117936817-0.194800927216979i</v>
      </c>
      <c r="ED139" s="223" t="str">
        <f t="shared" ca="1" si="158"/>
        <v>-0.91544130806849+0.961518074668779i</v>
      </c>
      <c r="EE139" s="223" t="str">
        <f t="shared" ca="1" si="159"/>
        <v>0.259003971472305+1.30210089439892i</v>
      </c>
      <c r="EF139" s="223" t="str">
        <f t="shared" ca="1" si="160"/>
        <v>1.21371452483482+0.538002647426475i</v>
      </c>
      <c r="EG139" s="223" t="str">
        <f t="shared" ca="1" si="161"/>
        <v>1.13872955941369-0.682528231614193i</v>
      </c>
      <c r="EH139" s="223" t="str">
        <f t="shared" ca="1" si="162"/>
        <v>0.0976650914045779-1.32401334070086i</v>
      </c>
      <c r="EI139" s="223" t="str">
        <f t="shared" ca="1" si="163"/>
        <v>-1.02625684012023-0.842227222630173i</v>
      </c>
      <c r="EJ139" s="223" t="str">
        <f t="shared" ca="1" si="164"/>
        <v>-1.27951928148496+0.354090673050156i</v>
      </c>
      <c r="EK139" s="223" t="str">
        <f t="shared" ca="1" si="165"/>
        <v>-0.447258526591241+1.25000384272383i</v>
      </c>
      <c r="EL139" s="223" t="str">
        <f t="shared" ca="1" si="166"/>
        <v>0.764449034898717+1.0854342308382i</v>
      </c>
      <c r="EM139" s="223" t="str">
        <f t="shared" ca="1" si="167"/>
        <v>1.32761055902433-8.32723555722237E-14i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5.99340419660881-1.97915252716856i</v>
      </c>
      <c r="G140" s="229" t="str">
        <f t="shared" si="178"/>
        <v>-0.240596725156186+0.0551634775745559i</v>
      </c>
      <c r="H140" s="229" t="str">
        <f t="shared" si="179"/>
        <v>0.968781886013618-0.0290285669955812i</v>
      </c>
      <c r="I140" s="229" t="str">
        <f t="shared" si="174"/>
        <v>-0.37476268796551-0.117166506892909i</v>
      </c>
      <c r="J140" s="255" t="str">
        <f ca="1">IMPRODUCT(1/N_FFT2,BC100)</f>
        <v>0.00547994274182731-2.09695015503889E-06i</v>
      </c>
      <c r="K140" s="254" t="str">
        <f t="shared" ca="1" si="175"/>
        <v>-0.00205392376414908-0.000641279890356424i</v>
      </c>
      <c r="N140" s="246">
        <f t="shared" ca="1" si="176"/>
        <v>1.3395986817819567</v>
      </c>
      <c r="O140" s="223">
        <f t="shared" ca="1" si="39"/>
        <v>-1.3274013182180431</v>
      </c>
      <c r="P140" s="223" t="str">
        <f t="shared" ca="1" si="40"/>
        <v>-0.737464659672926+1.10369385942864i</v>
      </c>
      <c r="Q140" s="223" t="str">
        <f t="shared" ca="1" si="41"/>
        <v>0.507974492581625+1.22635890933015i</v>
      </c>
      <c r="R140" s="223" t="str">
        <f t="shared" ca="1" si="42"/>
        <v>1.3018956740961+0.258963150615792i</v>
      </c>
      <c r="S140" s="223" t="str">
        <f t="shared" ca="1" si="43"/>
        <v>0.938614473467942-0.938614473467939i</v>
      </c>
      <c r="T140" s="223" t="str">
        <f t="shared" ca="1" si="44"/>
        <v>-0.25896315061579-1.3018956740961i</v>
      </c>
      <c r="U140" s="223" t="str">
        <f t="shared" ca="1" si="45"/>
        <v>-1.22635890933015-0.507974492581628i</v>
      </c>
      <c r="V140" s="223" t="str">
        <f t="shared" ca="1" si="46"/>
        <v>-1.10369385942864+0.737464659672922i</v>
      </c>
      <c r="W140" s="223" t="str">
        <f t="shared" ca="1" si="47"/>
        <v>-3.94347353388292E-15+1.32740131821804i</v>
      </c>
      <c r="X140" s="223" t="str">
        <f t="shared" ca="1" si="48"/>
        <v>1.10369385942864+0.737464659672929i</v>
      </c>
      <c r="Y140" s="223" t="str">
        <f t="shared" ca="1" si="49"/>
        <v>1.22635890933015-0.507974492581622i</v>
      </c>
      <c r="Z140" s="223" t="str">
        <f t="shared" ca="1" si="50"/>
        <v>0.258963150615809-1.3018956740961i</v>
      </c>
      <c r="AA140" s="223" t="str">
        <f t="shared" ca="1" si="51"/>
        <v>-0.938614473467917-0.938614473467964i</v>
      </c>
      <c r="AB140" s="223" t="str">
        <f t="shared" ca="1" si="52"/>
        <v>-1.30189567409611+0.258963150615746i</v>
      </c>
      <c r="AC140" s="223" t="str">
        <f t="shared" ca="1" si="53"/>
        <v>-0.507974492581682+1.22635890933013i</v>
      </c>
      <c r="AD140" s="223" t="str">
        <f t="shared" ca="1" si="54"/>
        <v>0.737464659672973+1.10369385942861i</v>
      </c>
      <c r="AE140" s="223" t="str">
        <f t="shared" ca="1" si="55"/>
        <v>1.32740131821804-4.39876979576357E-14i</v>
      </c>
      <c r="AF140" s="223" t="str">
        <f t="shared" ca="1" si="56"/>
        <v>0.737464659672898-1.10369385942866i</v>
      </c>
      <c r="AG140" s="223" t="str">
        <f t="shared" ca="1" si="57"/>
        <v>-0.507974492581643-1.22635890933014i</v>
      </c>
      <c r="AH140" s="223" t="str">
        <f t="shared" ca="1" si="58"/>
        <v>-1.3018956740961-0.258963150615787i</v>
      </c>
      <c r="AI140" s="223" t="str">
        <f t="shared" ca="1" si="59"/>
        <v>-0.938614473467946+0.938614473467935i</v>
      </c>
      <c r="AJ140" s="223" t="str">
        <f t="shared" ca="1" si="60"/>
        <v>0.258963150615768+1.30189567409611i</v>
      </c>
      <c r="AK140" s="223" t="str">
        <f t="shared" ca="1" si="61"/>
        <v>1.22635890933014+0.50797449258166i</v>
      </c>
      <c r="AL140" s="223" t="str">
        <f t="shared" ca="1" si="62"/>
        <v>1.10369385942867-0.737464659672883i</v>
      </c>
      <c r="AM140" s="223" t="str">
        <f t="shared" ca="1" si="63"/>
        <v>6.48840348321731E-14-1.32740131821804i</v>
      </c>
      <c r="AN140" s="223" t="str">
        <f t="shared" ca="1" si="64"/>
        <v>-1.10369385942867-0.737464659672881i</v>
      </c>
      <c r="AO140" s="223" t="str">
        <f t="shared" ca="1" si="65"/>
        <v>-1.22635890933014+0.507974492581662i</v>
      </c>
      <c r="AP140" s="223" t="str">
        <f t="shared" ca="1" si="66"/>
        <v>-0.258963150615766+1.30189567409611i</v>
      </c>
      <c r="AQ140" s="223" t="str">
        <f t="shared" ca="1" si="67"/>
        <v>0.938614473467949+0.938614473467932i</v>
      </c>
      <c r="AR140" s="223" t="str">
        <f t="shared" ca="1" si="68"/>
        <v>0.938614473467949+0.938614473467932i</v>
      </c>
      <c r="AS140" s="223" t="str">
        <f t="shared" ca="1" si="69"/>
        <v>0.50797449258164-1.22635890933015i</v>
      </c>
      <c r="AT140" s="223" t="str">
        <f t="shared" ca="1" si="70"/>
        <v>-0.7374646596729-1.10369385942866i</v>
      </c>
      <c r="AU140" s="223" t="str">
        <f t="shared" ca="1" si="71"/>
        <v>-1.32740131821804-4.4069155058478E-14i</v>
      </c>
      <c r="AV140" s="223" t="str">
        <f t="shared" ca="1" si="72"/>
        <v>-0.73746465967297+1.10369385942861i</v>
      </c>
      <c r="AW140" s="223" t="str">
        <f t="shared" ca="1" si="73"/>
        <v>0.507974492581686+1.22635890933013i</v>
      </c>
      <c r="AX140" s="223" t="str">
        <f t="shared" ca="1" si="74"/>
        <v>1.30189567409611+0.258963150615742i</v>
      </c>
      <c r="AY140" s="223" t="str">
        <f t="shared" ca="1" si="75"/>
        <v>0.938614473467915-0.938614473467966i</v>
      </c>
      <c r="AZ140" s="223" t="str">
        <f t="shared" ca="1" si="76"/>
        <v>-0.258963150615813-1.3018956740961i</v>
      </c>
      <c r="BA140" s="223" t="str">
        <f t="shared" ca="1" si="77"/>
        <v>-1.22635890933015-0.507974492581617i</v>
      </c>
      <c r="BB140" s="223" t="str">
        <f t="shared" ca="1" si="78"/>
        <v>-1.10369385942865+0.737464659672921i</v>
      </c>
      <c r="BC140" s="223" t="str">
        <f t="shared" ca="1" si="79"/>
        <v>-1.85383984642918E-14+1.32740131821804i</v>
      </c>
      <c r="BD140" s="223" t="str">
        <f t="shared" ca="1" si="80"/>
        <v>1.10369385942863+0.737464659672952i</v>
      </c>
      <c r="BE140" s="223" t="str">
        <f t="shared" ca="1" si="81"/>
        <v>1.22635890933017-0.507974492581583i</v>
      </c>
      <c r="BF140" s="223" t="str">
        <f t="shared" ca="1" si="82"/>
        <v>0.258963150615851-1.30189567409609i</v>
      </c>
      <c r="BG140" s="223" t="str">
        <f t="shared" ca="1" si="83"/>
        <v>-0.938614473467981-0.9386144734679i</v>
      </c>
      <c r="BH140" s="223" t="str">
        <f t="shared" ca="1" si="84"/>
        <v>-1.30189567409609+0.258963150615835i</v>
      </c>
      <c r="BI140" s="223" t="str">
        <f t="shared" ca="1" si="85"/>
        <v>-0.507974492581598+1.22635890933016i</v>
      </c>
      <c r="BJ140" s="223" t="str">
        <f t="shared" ca="1" si="86"/>
        <v>0.737464659672938+1.10369385942863i</v>
      </c>
      <c r="BK140" s="223" t="str">
        <f t="shared" ca="1" si="87"/>
        <v>1.32740131821804-2.27648130940331E-15i</v>
      </c>
      <c r="BL140" s="223" t="str">
        <f t="shared" ca="1" si="88"/>
        <v>0.737464659672936-1.10369385942864i</v>
      </c>
      <c r="BM140" s="223" t="str">
        <f t="shared" ca="1" si="89"/>
        <v>-0.507974492581602-1.22635890933016i</v>
      </c>
      <c r="BN140" s="223" t="str">
        <f t="shared" ca="1" si="90"/>
        <v>-1.30189567409609-0.258963150615829i</v>
      </c>
      <c r="BO140" s="223" t="str">
        <f t="shared" ca="1" si="91"/>
        <v>-0.938614473467978+0.938614473467903i</v>
      </c>
      <c r="BP140" s="223" t="str">
        <f t="shared" ca="1" si="92"/>
        <v>0.258963150615726+1.30189567409611i</v>
      </c>
      <c r="BQ140" s="223" t="str">
        <f t="shared" ca="1" si="93"/>
        <v>1.22635890933017+0.507974492581578i</v>
      </c>
      <c r="BR140" s="223" t="str">
        <f t="shared" ca="1" si="94"/>
        <v>1.10369385942862-0.737464659672956i</v>
      </c>
      <c r="BS140" s="223" t="str">
        <f t="shared" ca="1" si="95"/>
        <v>-2.30913610830985E-14-1.32740131821804i</v>
      </c>
      <c r="BT140" s="223" t="str">
        <f t="shared" ca="1" si="96"/>
        <v>-1.10369385942865-0.737464659672918i</v>
      </c>
      <c r="BU140" s="223" t="str">
        <f t="shared" ca="1" si="97"/>
        <v>-1.22635890933015+0.507974492581622i</v>
      </c>
      <c r="BV140" s="223" t="str">
        <f t="shared" ca="1" si="98"/>
        <v>-0.258963150615809+1.3018956740961i</v>
      </c>
      <c r="BW140" s="223" t="str">
        <f t="shared" ca="1" si="99"/>
        <v>0.938614473467917+0.938614473467964i</v>
      </c>
      <c r="BX140" s="223" t="str">
        <f t="shared" ca="1" si="100"/>
        <v>1.30189567409611-0.258963150615746i</v>
      </c>
      <c r="BY140" s="223" t="str">
        <f t="shared" ca="1" si="101"/>
        <v>0.507974492581682-1.22635890933013i</v>
      </c>
      <c r="BZ140" s="223" t="str">
        <f t="shared" ca="1" si="102"/>
        <v>-0.737464659672973-1.10369385942861i</v>
      </c>
      <c r="CA140" s="223" t="str">
        <f t="shared" ca="1" si="103"/>
        <v>-1.32740131821804+4.39062408567936E-14i</v>
      </c>
      <c r="CB140" s="223" t="str">
        <f t="shared" ca="1" si="104"/>
        <v>-0.7374646596729+1.10369385942866i</v>
      </c>
      <c r="CC140" s="223" t="str">
        <f t="shared" ca="1" si="105"/>
        <v>0.50797449258165+1.22635890933014i</v>
      </c>
      <c r="CD140" s="223" t="str">
        <f t="shared" ca="1" si="106"/>
        <v>1.3018956740961+0.25896315061578i</v>
      </c>
      <c r="CE140" s="223" t="str">
        <f t="shared" ca="1" si="107"/>
        <v>0.938614473467942-0.938614473467939i</v>
      </c>
      <c r="CF140" s="223" t="str">
        <f t="shared" ca="1" si="108"/>
        <v>-0.258963150615775-1.3018956740961i</v>
      </c>
      <c r="CG140" s="223" t="str">
        <f t="shared" ca="1" si="109"/>
        <v>-1.22635890933014-0.507974492581654i</v>
      </c>
      <c r="CH140" s="223" t="str">
        <f t="shared" ca="1" si="110"/>
        <v>-1.10369385942867+0.737464659672889i</v>
      </c>
      <c r="CI140" s="223" t="str">
        <f t="shared" ca="1" si="111"/>
        <v>-5.78916767022789E-14+1.32740131821804i</v>
      </c>
      <c r="CJ140" s="223" t="str">
        <f t="shared" ca="1" si="112"/>
        <v>1.1036938594286+0.737464659672985i</v>
      </c>
      <c r="CK140" s="223" t="str">
        <f t="shared" ca="1" si="113"/>
        <v>1.22635890933013-0.507974492581668i</v>
      </c>
      <c r="CL140" s="223" t="str">
        <f t="shared" ca="1" si="114"/>
        <v>0.258963150615759-1.30189567409611i</v>
      </c>
      <c r="CM140" s="223" t="str">
        <f t="shared" ca="1" si="115"/>
        <v>-0.938614473467953-0.938614473467928i</v>
      </c>
      <c r="CN140" s="223" t="str">
        <f t="shared" ca="1" si="116"/>
        <v>-1.3018956740961+0.258963150615796i</v>
      </c>
      <c r="CO140" s="223" t="str">
        <f t="shared" ca="1" si="117"/>
        <v>-0.507974492581634+1.22635890933015i</v>
      </c>
      <c r="CP140" s="223" t="str">
        <f t="shared" ca="1" si="118"/>
        <v>0.737464659672906+1.10369385942866i</v>
      </c>
      <c r="CQ140" s="223" t="str">
        <f t="shared" ca="1" si="119"/>
        <v>1.32740131821804+3.70767969285837E-14i</v>
      </c>
      <c r="CR140" s="223" t="str">
        <f t="shared" ca="1" si="120"/>
        <v>0.737464659672968-1.10369385942862i</v>
      </c>
      <c r="CS140" s="223" t="str">
        <f t="shared" ca="1" si="121"/>
        <v>-0.507974492581566-1.22635890933018i</v>
      </c>
      <c r="CT140" s="223" t="str">
        <f t="shared" ca="1" si="122"/>
        <v>-1.30189567409611-0.258963150615739i</v>
      </c>
      <c r="CU140" s="223" t="str">
        <f t="shared" ca="1" si="123"/>
        <v>-0.938614473467913+0.938614473467968i</v>
      </c>
      <c r="CV140" s="223" t="str">
        <f t="shared" ca="1" si="124"/>
        <v>0.258963150615816+1.3018956740961i</v>
      </c>
      <c r="CW140" s="223" t="str">
        <f t="shared" ca="1" si="125"/>
        <v>1.22635890933016+0.507974492581615i</v>
      </c>
      <c r="CX140" s="223" t="str">
        <f t="shared" ca="1" si="126"/>
        <v>1.10369385942864-0.737464659672924i</v>
      </c>
      <c r="CY140" s="223" t="str">
        <f t="shared" ca="1" si="127"/>
        <v>1.62619171548886E-14-1.32740131821804i</v>
      </c>
      <c r="CZ140" s="223" t="str">
        <f t="shared" ca="1" si="128"/>
        <v>-1.10369385942863-0.73746465967295i</v>
      </c>
      <c r="DA140" s="223" t="str">
        <f t="shared" ca="1" si="129"/>
        <v>-1.22635890933017+0.507974492581585i</v>
      </c>
      <c r="DB140" s="223" t="str">
        <f t="shared" ca="1" si="130"/>
        <v>-0.258963150615848+1.30189567409609i</v>
      </c>
      <c r="DC140" s="223" t="str">
        <f t="shared" ca="1" si="131"/>
        <v>0.93861447346789+0.938614473467992i</v>
      </c>
      <c r="DD140" s="223" t="str">
        <f t="shared" ca="1" si="132"/>
        <v>1.30189567409609-0.258963150615836i</v>
      </c>
      <c r="DE140" s="223" t="str">
        <f t="shared" ca="1" si="133"/>
        <v>0.507974492581595-1.22635890933016i</v>
      </c>
      <c r="DF140" s="223" t="str">
        <f t="shared" ca="1" si="134"/>
        <v>-0.737464659672941-1.10369385942863i</v>
      </c>
      <c r="DG140" s="223" t="str">
        <f t="shared" ca="1" si="135"/>
        <v>-1.32740131821804+4.55296261880661E-15i</v>
      </c>
      <c r="DH140" s="223" t="str">
        <f t="shared" ca="1" si="136"/>
        <v>-0.737464659672933+1.10369385942864i</v>
      </c>
      <c r="DI140" s="223" t="str">
        <f t="shared" ca="1" si="137"/>
        <v>0.507974492581605+1.22635890933016i</v>
      </c>
      <c r="DJ140" s="223" t="str">
        <f t="shared" ca="1" si="138"/>
        <v>1.30189567409609+0.258963150615828i</v>
      </c>
      <c r="DK140" s="223" t="str">
        <f t="shared" ca="1" si="139"/>
        <v>0.938614473467977-0.938614473467904i</v>
      </c>
      <c r="DL140" s="223" t="str">
        <f t="shared" ca="1" si="140"/>
        <v>-0.258963150615727-1.30189567409611i</v>
      </c>
      <c r="DM140" s="223" t="str">
        <f t="shared" ca="1" si="141"/>
        <v>-1.22635890933032-0.50797449258121i</v>
      </c>
      <c r="DN140" s="223" t="str">
        <f t="shared" ca="1" si="142"/>
        <v>-1.10369385942899+0.737464659672409i</v>
      </c>
      <c r="DO140" s="223" t="str">
        <f t="shared" ca="1" si="143"/>
        <v>-3.70765810528747E-13+1.32740131821804i</v>
      </c>
      <c r="DP140" s="223" t="str">
        <f t="shared" ca="1" si="144"/>
        <v>1.10369385942858+0.737464659673026i</v>
      </c>
      <c r="DQ140" s="223" t="str">
        <f t="shared" ca="1" si="145"/>
        <v>1.2263589093301-0.507974492581745i</v>
      </c>
      <c r="DR140" s="223" t="str">
        <f t="shared" ca="1" si="146"/>
        <v>0.258963150615419-1.30189567409617i</v>
      </c>
      <c r="DS140" s="223" t="str">
        <f t="shared" ca="1" si="147"/>
        <v>-0.938614473468386-0.938614473467495i</v>
      </c>
      <c r="DT140" s="223" t="str">
        <f t="shared" ca="1" si="148"/>
        <v>-1.30189567409619+0.258963150615359i</v>
      </c>
      <c r="DU140" s="223" t="str">
        <f t="shared" ca="1" si="149"/>
        <v>-0.507974492581801+1.22635890933008i</v>
      </c>
      <c r="DV140" s="223" t="str">
        <f t="shared" ca="1" si="150"/>
        <v>0.737464659672976+1.10369385942861i</v>
      </c>
      <c r="DW140" s="223" t="str">
        <f t="shared" ca="1" si="151"/>
        <v>1.32740131821804-3.10271824113696E-13i</v>
      </c>
      <c r="DX140" s="223" t="str">
        <f t="shared" ca="1" si="152"/>
        <v>0.737464659672459-1.10369385942896i</v>
      </c>
      <c r="DY140" s="223" t="str">
        <f t="shared" ca="1" si="153"/>
        <v>-0.507974492581155-1.22635890933035i</v>
      </c>
      <c r="DZ140" s="223" t="str">
        <f t="shared" ca="1" si="154"/>
        <v>-1.30189567409605-0.258963150616046i</v>
      </c>
      <c r="EA140" s="223" t="str">
        <f t="shared" ca="1" si="155"/>
        <v>-0.938614473467948+0.938614473467933i</v>
      </c>
      <c r="EB140" s="223" t="str">
        <f t="shared" ca="1" si="156"/>
        <v>0.258963150616027+1.30189567409605i</v>
      </c>
      <c r="EC140" s="223" t="str">
        <f t="shared" ca="1" si="157"/>
        <v>1.22635890933034+0.507974492581172i</v>
      </c>
      <c r="ED140" s="223" t="str">
        <f t="shared" ca="1" si="158"/>
        <v>1.10369385942897-0.737464659672443i</v>
      </c>
      <c r="EE140" s="223" t="str">
        <f t="shared" ca="1" si="159"/>
        <v>3.29136050981357E-13-1.32740131821804i</v>
      </c>
      <c r="EF140" s="223" t="str">
        <f t="shared" ca="1" si="160"/>
        <v>-1.1036938594286-0.737464659672991i</v>
      </c>
      <c r="EG140" s="223" t="str">
        <f t="shared" ca="1" si="161"/>
        <v>-1.22635890933009+0.507974492581784i</v>
      </c>
      <c r="EH140" s="223" t="str">
        <f t="shared" ca="1" si="162"/>
        <v>-0.258963150615378+1.30189567409618i</v>
      </c>
      <c r="EI140" s="223" t="str">
        <f t="shared" ca="1" si="163"/>
        <v>0.938614473467482+0.938614473468399i</v>
      </c>
      <c r="EJ140" s="223" t="str">
        <f t="shared" ca="1" si="164"/>
        <v>1.30189567409618-0.258963150615401i</v>
      </c>
      <c r="EK140" s="223" t="str">
        <f t="shared" ca="1" si="165"/>
        <v>0.507974492581763-1.22635890933009i</v>
      </c>
      <c r="EL140" s="223" t="str">
        <f t="shared" ca="1" si="166"/>
        <v>-0.73746465967301-1.10369385942859i</v>
      </c>
      <c r="EM140" s="223" t="str">
        <f t="shared" ca="1" si="167"/>
        <v>-1.32740131821804+3.51901583661087E-13i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5.97131693471029-2.01342641667945i</v>
      </c>
      <c r="G141" s="229" t="str">
        <f t="shared" si="178"/>
        <v>-0.240183629668363+0.0563185541023191i</v>
      </c>
      <c r="H141" s="229" t="str">
        <f t="shared" si="179"/>
        <v>0.968738437558832-0.0283400726583831i</v>
      </c>
      <c r="I141" s="229" t="str">
        <f t="shared" si="174"/>
        <v>-0.374933246763462-0.120243396860556i</v>
      </c>
      <c r="J141" s="255" t="str">
        <f ca="1">IMPRODUCT(1/N_FFT2,BD100)</f>
        <v>-0.0115644197721448-0.000142201974351943i</v>
      </c>
      <c r="K141" s="254" t="str">
        <f t="shared" ca="1" si="175"/>
        <v>0.00431878660366947+0.00144386136406402i</v>
      </c>
      <c r="N141" s="246">
        <f t="shared" ca="1" si="176"/>
        <v>1.3398276069350723</v>
      </c>
      <c r="O141" s="223">
        <f t="shared" ca="1" si="39"/>
        <v>-1.3271723930649275</v>
      </c>
      <c r="P141" s="223" t="str">
        <f t="shared" ca="1" si="40"/>
        <v>-0.7100340714696+1.12126632798189i</v>
      </c>
      <c r="Q141" s="223" t="str">
        <f t="shared" ca="1" si="41"/>
        <v>0.567439316514965+1.19974963345971i</v>
      </c>
      <c r="R141" s="223" t="str">
        <f t="shared" ca="1" si="42"/>
        <v>1.31719143900134+0.16246006874084i</v>
      </c>
      <c r="S141" s="223" t="str">
        <f t="shared" ca="1" si="43"/>
        <v>0.841949253087786-1.02591813325363i</v>
      </c>
      <c r="T141" s="223" t="str">
        <f t="shared" ca="1" si="44"/>
        <v>-0.416309746065965-1.26018758772025i</v>
      </c>
      <c r="U141" s="223" t="str">
        <f t="shared" ca="1" si="45"/>
        <v>-1.28739869964997-0.322476586829567i</v>
      </c>
      <c r="V141" s="223" t="str">
        <f t="shared" ca="1" si="46"/>
        <v>-0.961200734250996+0.915139174873983i</v>
      </c>
      <c r="W141" s="223" t="str">
        <f t="shared" ca="1" si="47"/>
        <v>0.258918489533947+1.30167114767561i</v>
      </c>
      <c r="X141" s="223" t="str">
        <f t="shared" ca="1" si="48"/>
        <v>1.23824228554185+0.477642756890326i</v>
      </c>
      <c r="Y141" s="223" t="str">
        <f t="shared" ca="1" si="49"/>
        <v>1.06599486168294-0.790595671490329i</v>
      </c>
      <c r="Z141" s="223" t="str">
        <f t="shared" ca="1" si="50"/>
        <v>-0.0976328579173644-1.32357636197107i</v>
      </c>
      <c r="AA141" s="223" t="str">
        <f t="shared" ca="1" si="51"/>
        <v>-1.17046155490007-0.62562473529632i</v>
      </c>
      <c r="AB141" s="223" t="str">
        <f t="shared" ca="1" si="52"/>
        <v>-1.15475543416444+0.654160873318925i</v>
      </c>
      <c r="AC141" s="223" t="str">
        <f t="shared" ca="1" si="53"/>
        <v>-0.0651212627592881+1.32557375579419i</v>
      </c>
      <c r="AD141" s="223" t="str">
        <f t="shared" ca="1" si="54"/>
        <v>1.08507599300392+0.764196735350421i</v>
      </c>
      <c r="AE141" s="223" t="str">
        <f t="shared" ca="1" si="55"/>
        <v>1.22614741006671-0.507886886718287i</v>
      </c>
      <c r="AF141" s="223" t="str">
        <f t="shared" ca="1" si="56"/>
        <v>0.22689589902887-1.30763328648271i</v>
      </c>
      <c r="AG141" s="223" t="str">
        <f t="shared" ca="1" si="57"/>
        <v>-0.983369878181537-0.891274505188451i</v>
      </c>
      <c r="AH141" s="223" t="str">
        <f t="shared" ca="1" si="58"/>
        <v>-1.27909698762045+0.353973808598865i</v>
      </c>
      <c r="AI141" s="223" t="str">
        <f t="shared" ca="1" si="59"/>
        <v>-0.3852578097819+1.27002479539407i</v>
      </c>
      <c r="AJ141" s="223" t="str">
        <f t="shared" ca="1" si="60"/>
        <v>0.86687296506799+1.00494667686794i</v>
      </c>
      <c r="AK141" s="223" t="str">
        <f t="shared" ca="1" si="61"/>
        <v>1.31280775589357-0.194736634918508i</v>
      </c>
      <c r="AL141" s="223" t="str">
        <f t="shared" ca="1" si="62"/>
        <v>0.537825084476723-1.21331394924038i</v>
      </c>
      <c r="AM141" s="223" t="str">
        <f t="shared" ca="1" si="63"/>
        <v>-0.737337475672225-1.10350351512036i</v>
      </c>
      <c r="AN141" s="223" t="str">
        <f t="shared" ca="1" si="64"/>
        <v>-1.32677267355322+0.0325704409874853i</v>
      </c>
      <c r="AO141" s="223" t="str">
        <f t="shared" ca="1" si="65"/>
        <v>-0.682302969292159+1.13835373193432i</v>
      </c>
      <c r="AP141" s="223" t="str">
        <f t="shared" ca="1" si="66"/>
        <v>0.596711744326834+1.18546263336139i</v>
      </c>
      <c r="AQ141" s="223" t="str">
        <f t="shared" ca="1" si="67"/>
        <v>1.32078169523921+0.130085642692508i</v>
      </c>
      <c r="AR141" s="223" t="str">
        <f t="shared" ca="1" si="68"/>
        <v>1.32078169523921+0.130085642692508i</v>
      </c>
      <c r="AS141" s="223" t="str">
        <f t="shared" ca="1" si="69"/>
        <v>-0.44711091292582-1.24959129016504i</v>
      </c>
      <c r="AT141" s="223" t="str">
        <f t="shared" ca="1" si="70"/>
        <v>-1.29492493084178-0.290785117222485i</v>
      </c>
      <c r="AU141" s="223" t="str">
        <f t="shared" ca="1" si="71"/>
        <v>-0.938452598939772+0.938452598939805i</v>
      </c>
      <c r="AV141" s="223" t="str">
        <f t="shared" ca="1" si="72"/>
        <v>0.290785117222536+1.29492493084177i</v>
      </c>
      <c r="AW141" s="223" t="str">
        <f t="shared" ca="1" si="73"/>
        <v>1.24959129016501+0.447110912925897i</v>
      </c>
      <c r="AX141" s="223" t="str">
        <f t="shared" ca="1" si="74"/>
        <v>1.04627161491741-0.816518382360011i</v>
      </c>
      <c r="AY141" s="223" t="str">
        <f t="shared" ca="1" si="75"/>
        <v>-0.130085642692564-1.32078169523921i</v>
      </c>
      <c r="AZ141" s="223" t="str">
        <f t="shared" ca="1" si="76"/>
        <v>-1.18546263336141-0.596711744326793i</v>
      </c>
      <c r="BA141" s="223" t="str">
        <f t="shared" ca="1" si="77"/>
        <v>-1.13835373193429+0.682302969292203i</v>
      </c>
      <c r="BB141" s="223" t="str">
        <f t="shared" ca="1" si="78"/>
        <v>-0.0325704409875664+1.32677267355322i</v>
      </c>
      <c r="BC141" s="223" t="str">
        <f t="shared" ca="1" si="79"/>
        <v>1.10350351512032+0.737337475672291i</v>
      </c>
      <c r="BD141" s="223" t="str">
        <f t="shared" ca="1" si="80"/>
        <v>1.21331394924036-0.537825084476773i</v>
      </c>
      <c r="BE141" s="223" t="str">
        <f t="shared" ca="1" si="81"/>
        <v>0.194736634918462-1.31280775589357i</v>
      </c>
      <c r="BF141" s="223" t="str">
        <f t="shared" ca="1" si="82"/>
        <v>-1.00494667686797-0.866872965067956i</v>
      </c>
      <c r="BG141" s="223" t="str">
        <f t="shared" ca="1" si="83"/>
        <v>-1.27002479539409+0.385257809781823i</v>
      </c>
      <c r="BH141" s="223" t="str">
        <f t="shared" ca="1" si="84"/>
        <v>-0.353973808598943+1.27909698762042i</v>
      </c>
      <c r="BI141" s="223" t="str">
        <f t="shared" ca="1" si="85"/>
        <v>0.891274505188492+0.983369878181499i</v>
      </c>
      <c r="BJ141" s="223" t="str">
        <f t="shared" ca="1" si="86"/>
        <v>1.3076332864827-0.226895899028926i</v>
      </c>
      <c r="BK141" s="223" t="str">
        <f t="shared" ca="1" si="87"/>
        <v>0.507886886718245-1.22614741006672i</v>
      </c>
      <c r="BL141" s="223" t="str">
        <f t="shared" ca="1" si="88"/>
        <v>-0.764196735350352-1.08507599300397i</v>
      </c>
      <c r="BM141" s="223" t="str">
        <f t="shared" ca="1" si="89"/>
        <v>-1.3255737557942+0.065121262759207i</v>
      </c>
      <c r="BN141" s="223" t="str">
        <f t="shared" ca="1" si="90"/>
        <v>-0.654160873318992+1.1547554341644i</v>
      </c>
      <c r="BO141" s="223" t="str">
        <f t="shared" ca="1" si="91"/>
        <v>0.625624735296367+1.17046155490005i</v>
      </c>
      <c r="BP141" s="223" t="str">
        <f t="shared" ca="1" si="92"/>
        <v>1.32357636197107+0.0976328579173089i</v>
      </c>
      <c r="BQ141" s="223" t="str">
        <f t="shared" ca="1" si="93"/>
        <v>0.790595671490396-1.0659948616829i</v>
      </c>
      <c r="BR141" s="223" t="str">
        <f t="shared" ca="1" si="94"/>
        <v>-0.477642756890284-1.23824228554186i</v>
      </c>
      <c r="BS141" s="223" t="str">
        <f t="shared" ca="1" si="95"/>
        <v>-1.30167114767561-0.258918489533973i</v>
      </c>
      <c r="BT141" s="223" t="str">
        <f t="shared" ca="1" si="96"/>
        <v>-0.915139174873982+0.961200734250996i</v>
      </c>
      <c r="BU141" s="223" t="str">
        <f t="shared" ca="1" si="97"/>
        <v>0.322476586829593+1.28739869964997i</v>
      </c>
      <c r="BV141" s="223" t="str">
        <f t="shared" ca="1" si="98"/>
        <v>1.26018758772026+0.41630974606592i</v>
      </c>
      <c r="BW141" s="223" t="str">
        <f t="shared" ca="1" si="99"/>
        <v>1.02591813325366-0.841949253087742i</v>
      </c>
      <c r="BX141" s="223" t="str">
        <f t="shared" ca="1" si="100"/>
        <v>-0.162460068740812-1.31719143900134i</v>
      </c>
      <c r="BY141" s="223" t="str">
        <f t="shared" ca="1" si="101"/>
        <v>-1.19974963345971-0.567439316514965i</v>
      </c>
      <c r="BZ141" s="223" t="str">
        <f t="shared" ca="1" si="102"/>
        <v>-1.12126632798187+0.710034071469623i</v>
      </c>
      <c r="CA141" s="223" t="str">
        <f t="shared" ca="1" si="103"/>
        <v>4.61749013333059E-14+1.32717239306493i</v>
      </c>
      <c r="CB141" s="223" t="str">
        <f t="shared" ca="1" si="104"/>
        <v>1.12126632798186+0.710034071469649i</v>
      </c>
      <c r="CC141" s="223" t="str">
        <f t="shared" ca="1" si="105"/>
        <v>1.19974963345973-0.567439316514938i</v>
      </c>
      <c r="CD141" s="223" t="str">
        <f t="shared" ca="1" si="106"/>
        <v>0.162460068740841-1.31719143900134i</v>
      </c>
      <c r="CE141" s="223" t="str">
        <f t="shared" ca="1" si="107"/>
        <v>-1.02591813325364-0.841949253087766i</v>
      </c>
      <c r="CF141" s="223" t="str">
        <f t="shared" ca="1" si="108"/>
        <v>-1.26018758772023+0.416309746066015i</v>
      </c>
      <c r="CG141" s="223" t="str">
        <f t="shared" ca="1" si="109"/>
        <v>-0.322476586829615+1.28739869964996i</v>
      </c>
      <c r="CH141" s="223" t="str">
        <f t="shared" ca="1" si="110"/>
        <v>0.915139174873967+0.96120073425101i</v>
      </c>
      <c r="CI141" s="223" t="str">
        <f t="shared" ca="1" si="111"/>
        <v>1.30167114767561-0.258918489533952i</v>
      </c>
      <c r="CJ141" s="223" t="str">
        <f t="shared" ca="1" si="112"/>
        <v>0.477642756890322-1.23824228554185i</v>
      </c>
      <c r="CK141" s="223" t="str">
        <f t="shared" ca="1" si="113"/>
        <v>-0.790595671490364-1.06599486168292i</v>
      </c>
      <c r="CL141" s="223" t="str">
        <f t="shared" ca="1" si="114"/>
        <v>-1.32357636197108+0.0976328579172788i</v>
      </c>
      <c r="CM141" s="223" t="str">
        <f t="shared" ca="1" si="115"/>
        <v>-0.625624735296394+1.17046155490003i</v>
      </c>
      <c r="CN141" s="223" t="str">
        <f t="shared" ca="1" si="116"/>
        <v>0.654160873318966+1.15475543416442i</v>
      </c>
      <c r="CO141" s="223" t="str">
        <f t="shared" ca="1" si="117"/>
        <v>1.3255737557942+0.0651212627592373i</v>
      </c>
      <c r="CP141" s="223" t="str">
        <f t="shared" ca="1" si="118"/>
        <v>0.764196735350377-1.08507599300395i</v>
      </c>
      <c r="CQ141" s="223" t="str">
        <f t="shared" ca="1" si="119"/>
        <v>-0.507886886718217-1.22614741006674i</v>
      </c>
      <c r="CR141" s="223" t="str">
        <f t="shared" ca="1" si="120"/>
        <v>-1.30763328648269-0.226895899028946i</v>
      </c>
      <c r="CS141" s="223" t="str">
        <f t="shared" ca="1" si="121"/>
        <v>-0.891274505188506+0.983369878181485i</v>
      </c>
      <c r="CT141" s="223" t="str">
        <f t="shared" ca="1" si="122"/>
        <v>0.353973808598923+1.27909698762043i</v>
      </c>
      <c r="CU141" s="223" t="str">
        <f t="shared" ca="1" si="123"/>
        <v>1.27002479539408+0.385257809781861i</v>
      </c>
      <c r="CV141" s="223" t="str">
        <f t="shared" ca="1" si="124"/>
        <v>1.00494667686791-0.866872965068026i</v>
      </c>
      <c r="CW141" s="223" t="str">
        <f t="shared" ca="1" si="125"/>
        <v>-0.194736634918423-1.31280775589358i</v>
      </c>
      <c r="CX141" s="223" t="str">
        <f t="shared" ca="1" si="126"/>
        <v>-1.21331394924035-0.537825084476801i</v>
      </c>
      <c r="CY141" s="223" t="str">
        <f t="shared" ca="1" si="127"/>
        <v>-1.10350351512033+0.737337475672267i</v>
      </c>
      <c r="CZ141" s="223" t="str">
        <f t="shared" ca="1" si="128"/>
        <v>0.0325704409875362+1.32677267355322i</v>
      </c>
      <c r="DA141" s="223" t="str">
        <f t="shared" ca="1" si="129"/>
        <v>1.13835373193434+0.682302969292116i</v>
      </c>
      <c r="DB141" s="223" t="str">
        <f t="shared" ca="1" si="130"/>
        <v>1.18546263336142-0.596711744326765i</v>
      </c>
      <c r="DC141" s="223" t="str">
        <f t="shared" ca="1" si="131"/>
        <v>0.130085642692584-1.3207816952392i</v>
      </c>
      <c r="DD141" s="223" t="str">
        <f t="shared" ca="1" si="132"/>
        <v>-1.04627161491739-0.816518382360027i</v>
      </c>
      <c r="DE141" s="223" t="str">
        <f t="shared" ca="1" si="133"/>
        <v>-1.24959129016502+0.447110912925877i</v>
      </c>
      <c r="DF141" s="223" t="str">
        <f t="shared" ca="1" si="134"/>
        <v>-0.290785117222445+1.29492493084179i</v>
      </c>
      <c r="DG141" s="223" t="str">
        <f t="shared" ca="1" si="135"/>
        <v>0.938452598939744+0.938452598939833i</v>
      </c>
      <c r="DH141" s="223" t="str">
        <f t="shared" ca="1" si="136"/>
        <v>1.29492493084179-0.290785117222452i</v>
      </c>
      <c r="DI141" s="223" t="str">
        <f t="shared" ca="1" si="137"/>
        <v>0.447110912925853-1.24959129016503i</v>
      </c>
      <c r="DJ141" s="223" t="str">
        <f t="shared" ca="1" si="138"/>
        <v>-0.816518382360047-1.04627161491738i</v>
      </c>
      <c r="DK141" s="223" t="str">
        <f t="shared" ca="1" si="139"/>
        <v>-1.32078169523921+0.130085642692478i</v>
      </c>
      <c r="DL141" s="223" t="str">
        <f t="shared" ca="1" si="140"/>
        <v>-0.596711744326861+1.18546263336137i</v>
      </c>
      <c r="DM141" s="223" t="str">
        <f t="shared" ca="1" si="141"/>
        <v>0.682302969292137+1.13835373193433i</v>
      </c>
      <c r="DN141" s="223" t="str">
        <f t="shared" ca="1" si="142"/>
        <v>1.32677267355322+0.0325704409875109i</v>
      </c>
      <c r="DO141" s="223" t="str">
        <f t="shared" ca="1" si="143"/>
        <v>0.737337475672246-1.10350351512035i</v>
      </c>
      <c r="DP141" s="223" t="str">
        <f t="shared" ca="1" si="144"/>
        <v>-0.537825084476825-1.21331394924034i</v>
      </c>
      <c r="DQ141" s="223" t="str">
        <f t="shared" ca="1" si="145"/>
        <v>-1.31280775589358-0.194736634918398i</v>
      </c>
      <c r="DR141" s="223" t="str">
        <f t="shared" ca="1" si="146"/>
        <v>-0.866872965067921+1.004946676868i</v>
      </c>
      <c r="DS141" s="223" t="str">
        <f t="shared" ca="1" si="147"/>
        <v>0.385257809781993+1.27002479539404i</v>
      </c>
      <c r="DT141" s="223" t="str">
        <f t="shared" ca="1" si="148"/>
        <v>1.27909698762047+0.353973808598771i</v>
      </c>
      <c r="DU141" s="223" t="str">
        <f t="shared" ca="1" si="149"/>
        <v>0.983369878181379-0.891274505188623i</v>
      </c>
      <c r="DV141" s="223" t="str">
        <f t="shared" ca="1" si="150"/>
        <v>-0.226895899029101-1.30763328648267i</v>
      </c>
      <c r="DW141" s="223" t="str">
        <f t="shared" ca="1" si="151"/>
        <v>-1.2261474100668-0.507886886718071i</v>
      </c>
      <c r="DX141" s="223" t="str">
        <f t="shared" ca="1" si="152"/>
        <v>-1.08507599300378+0.764196735350614i</v>
      </c>
      <c r="DY141" s="223" t="str">
        <f t="shared" ca="1" si="153"/>
        <v>0.0651212627595263+1.32557375579418i</v>
      </c>
      <c r="DZ141" s="223" t="str">
        <f t="shared" ca="1" si="154"/>
        <v>1.15475543416456+0.654160873318715i</v>
      </c>
      <c r="EA141" s="223" t="str">
        <f t="shared" ca="1" si="155"/>
        <v>1.1704615548999-0.62562473529665i</v>
      </c>
      <c r="EB141" s="223" t="str">
        <f t="shared" ca="1" si="156"/>
        <v>0.0976328579169901-1.3235763619711i</v>
      </c>
      <c r="EC141" s="223" t="str">
        <f t="shared" ca="1" si="157"/>
        <v>-1.06599486168317-0.790595671490026i</v>
      </c>
      <c r="ED141" s="223" t="str">
        <f t="shared" ca="1" si="158"/>
        <v>-1.2382422855417+0.477642756890697i</v>
      </c>
      <c r="EE141" s="223" t="str">
        <f t="shared" ca="1" si="159"/>
        <v>-0.258918489533539+1.30167114767569i</v>
      </c>
      <c r="EF141" s="223" t="str">
        <f t="shared" ca="1" si="160"/>
        <v>0.961200734251301+0.915139174873662i</v>
      </c>
      <c r="EG141" s="223" t="str">
        <f t="shared" ca="1" si="161"/>
        <v>1.28739869964986-0.322476586830023i</v>
      </c>
      <c r="EH141" s="223" t="str">
        <f t="shared" ca="1" si="162"/>
        <v>0.416309746065491-1.26018758772041i</v>
      </c>
      <c r="EI141" s="223" t="str">
        <f t="shared" ca="1" si="163"/>
        <v>-0.841949253088193-1.02591813325329i</v>
      </c>
      <c r="EJ141" s="223" t="str">
        <f t="shared" ca="1" si="164"/>
        <v>-1.31719143900127+0.16246006874139i</v>
      </c>
      <c r="EK141" s="223" t="str">
        <f t="shared" ca="1" si="165"/>
        <v>-0.567439316514438+1.19974963345996i</v>
      </c>
      <c r="EL141" s="223" t="str">
        <f t="shared" ca="1" si="166"/>
        <v>0.710034071470117+1.12126632798156i</v>
      </c>
      <c r="EM141" s="223" t="str">
        <f t="shared" ca="1" si="167"/>
        <v>1.32717239306493-6.20436916343046E-13i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5.94883543105532-2.04753735700427i</v>
      </c>
      <c r="G142" s="229" t="str">
        <f t="shared" si="178"/>
        <v>-0.23976114967006+0.0574731052327757i</v>
      </c>
      <c r="H142" s="229" t="str">
        <f t="shared" si="179"/>
        <v>0.968696017046227-0.0276841900459963i</v>
      </c>
      <c r="I142" s="229" t="str">
        <f t="shared" si="174"/>
        <v>-0.375110219078339-0.123326565791342i</v>
      </c>
      <c r="J142" s="255" t="str">
        <f ca="1">IMPRODUCT(1/N_FFT2,BE100)</f>
        <v>0.00491103918517422+2.04929717961821E-06i</v>
      </c>
      <c r="K142" s="254" t="str">
        <f t="shared" ca="1" si="175"/>
        <v>-0.00184192825186956-0.00060643030948825i</v>
      </c>
      <c r="N142" s="246">
        <f t="shared" ca="1" si="176"/>
        <v>1.3400788704476576</v>
      </c>
      <c r="O142" s="223">
        <f t="shared" ca="1" si="39"/>
        <v>-1.3269211295523422</v>
      </c>
      <c r="P142" s="223" t="str">
        <f t="shared" ca="1" si="40"/>
        <v>-0.682173794030829+1.13813821603092i</v>
      </c>
      <c r="Q142" s="223" t="str">
        <f t="shared" ca="1" si="41"/>
        <v>0.625506290496439+1.17023996026535i</v>
      </c>
      <c r="R142" s="223" t="str">
        <f t="shared" ca="1" si="42"/>
        <v>1.32532279493951+0.0651089338430474i</v>
      </c>
      <c r="S142" s="223" t="str">
        <f t="shared" ca="1" si="43"/>
        <v>0.737197881144032-1.10329459714494i</v>
      </c>
      <c r="T142" s="223" t="str">
        <f t="shared" ca="1" si="44"/>
        <v>-0.567331887520362-1.19952249393458i</v>
      </c>
      <c r="U142" s="223" t="str">
        <f t="shared" ca="1" si="45"/>
        <v>-1.32053164162911-0.130061014561585i</v>
      </c>
      <c r="V142" s="223" t="str">
        <f t="shared" ca="1" si="46"/>
        <v>-0.79044599399064+1.06579304493725i</v>
      </c>
      <c r="W142" s="223" t="str">
        <f t="shared" ca="1" si="47"/>
        <v>0.507790732334855+1.22591527285017i</v>
      </c>
      <c r="X142" s="223" t="str">
        <f t="shared" ca="1" si="48"/>
        <v>1.31255921192911+0.194699766904057i</v>
      </c>
      <c r="Y142" s="223" t="str">
        <f t="shared" ca="1" si="49"/>
        <v>0.841789853202853-1.02572390393184i</v>
      </c>
      <c r="Z142" s="223" t="str">
        <f t="shared" ca="1" si="50"/>
        <v>-0.447026264797977-1.24935471449594i</v>
      </c>
      <c r="AA142" s="223" t="str">
        <f t="shared" ca="1" si="51"/>
        <v>-1.30142471212096-0.258869470454385i</v>
      </c>
      <c r="AB142" s="223" t="str">
        <f t="shared" ca="1" si="52"/>
        <v>-0.89110576692656+0.983183704199114i</v>
      </c>
      <c r="AC142" s="223" t="str">
        <f t="shared" ca="1" si="53"/>
        <v>0.385184871834213+1.26978435120398i</v>
      </c>
      <c r="AD142" s="223" t="str">
        <f t="shared" ca="1" si="54"/>
        <v>1.28715496618999+0.322415534776024i</v>
      </c>
      <c r="AE142" s="223" t="str">
        <f t="shared" ca="1" si="55"/>
        <v>0.938274928806187-0.938274928806162i</v>
      </c>
      <c r="AF142" s="223" t="str">
        <f t="shared" ca="1" si="56"/>
        <v>-0.322415534776114-1.28715496618997i</v>
      </c>
      <c r="AG142" s="223" t="str">
        <f t="shared" ca="1" si="57"/>
        <v>-1.26978435120397-0.38518487183425i</v>
      </c>
      <c r="AH142" s="223" t="str">
        <f t="shared" ca="1" si="58"/>
        <v>-0.983183704199051+0.89110576692663i</v>
      </c>
      <c r="AI142" s="223" t="str">
        <f t="shared" ca="1" si="59"/>
        <v>0.258869470454348+1.30142471212097i</v>
      </c>
      <c r="AJ142" s="223" t="str">
        <f t="shared" ca="1" si="60"/>
        <v>1.24935471449597+0.447026264797889i</v>
      </c>
      <c r="AK142" s="223" t="str">
        <f t="shared" ca="1" si="61"/>
        <v>1.02572390393187-0.841789853202823i</v>
      </c>
      <c r="AL142" s="223" t="str">
        <f t="shared" ca="1" si="62"/>
        <v>-0.1946997669041-1.3125592119291i</v>
      </c>
      <c r="AM142" s="223" t="str">
        <f t="shared" ca="1" si="63"/>
        <v>-1.22591527285016-0.507790732334878i</v>
      </c>
      <c r="AN142" s="223" t="str">
        <f t="shared" ca="1" si="64"/>
        <v>-1.06579304493722+0.790445993990673i</v>
      </c>
      <c r="AO142" s="223" t="str">
        <f t="shared" ca="1" si="65"/>
        <v>0.130061014561559+1.32053164162911i</v>
      </c>
      <c r="AP142" s="223" t="str">
        <f t="shared" ca="1" si="66"/>
        <v>1.1995224939346+0.567331887520335i</v>
      </c>
      <c r="AQ142" s="223" t="str">
        <f t="shared" ca="1" si="67"/>
        <v>1.10329459714496-0.737197881144002i</v>
      </c>
      <c r="AR142" s="223" t="str">
        <f t="shared" ca="1" si="68"/>
        <v>1.10329459714496-0.737197881144002i</v>
      </c>
      <c r="AS142" s="223" t="str">
        <f t="shared" ca="1" si="69"/>
        <v>-1.17023996026533-0.625506290496473i</v>
      </c>
      <c r="AT142" s="223" t="str">
        <f t="shared" ca="1" si="70"/>
        <v>-1.13813821603091+0.682173794030855i</v>
      </c>
      <c r="AU142" s="223" t="str">
        <f t="shared" ca="1" si="71"/>
        <v>-3.70632404976146E-14+1.32692112955234i</v>
      </c>
      <c r="AV142" s="223" t="str">
        <f t="shared" ca="1" si="72"/>
        <v>1.13813821603094+0.682173794030801i</v>
      </c>
      <c r="AW142" s="223" t="str">
        <f t="shared" ca="1" si="73"/>
        <v>1.17023996026537-0.625506290496404i</v>
      </c>
      <c r="AX142" s="223" t="str">
        <f t="shared" ca="1" si="74"/>
        <v>0.0651089338430174-1.32532279493951i</v>
      </c>
      <c r="AY142" s="223" t="str">
        <f t="shared" ca="1" si="75"/>
        <v>-1.10329459714492-0.737197881144067i</v>
      </c>
      <c r="AZ142" s="223" t="str">
        <f t="shared" ca="1" si="76"/>
        <v>-1.19952249393457+0.567331887520387i</v>
      </c>
      <c r="BA142" s="223" t="str">
        <f t="shared" ca="1" si="77"/>
        <v>-0.130061014561632+1.32053164162911i</v>
      </c>
      <c r="BB142" s="223" t="str">
        <f t="shared" ca="1" si="78"/>
        <v>1.06579304493726+0.790445993990631i</v>
      </c>
      <c r="BC142" s="223" t="str">
        <f t="shared" ca="1" si="79"/>
        <v>1.22591527285018-0.50779073233481i</v>
      </c>
      <c r="BD142" s="223" t="str">
        <f t="shared" ca="1" si="80"/>
        <v>0.194699766904047-1.31255921192911i</v>
      </c>
      <c r="BE142" s="223" t="str">
        <f t="shared" ca="1" si="81"/>
        <v>-1.02572390393182-0.841789853202884i</v>
      </c>
      <c r="BF142" s="223" t="str">
        <f t="shared" ca="1" si="82"/>
        <v>-1.24935471449595+0.447026264797943i</v>
      </c>
      <c r="BG142" s="223" t="str">
        <f t="shared" ca="1" si="83"/>
        <v>-0.258869470454425+1.30142471212095i</v>
      </c>
      <c r="BH142" s="223" t="str">
        <f t="shared" ca="1" si="84"/>
        <v>0.983183704199091+0.891105766926586i</v>
      </c>
      <c r="BI142" s="223" t="str">
        <f t="shared" ca="1" si="85"/>
        <v>1.269784351204-0.38518487183418i</v>
      </c>
      <c r="BJ142" s="223" t="str">
        <f t="shared" ca="1" si="86"/>
        <v>0.322415534776062-1.28715496618998i</v>
      </c>
      <c r="BK142" s="223" t="str">
        <f t="shared" ca="1" si="87"/>
        <v>-0.938274928806135-0.938274928806214i</v>
      </c>
      <c r="BL142" s="223" t="str">
        <f t="shared" ca="1" si="88"/>
        <v>-1.28715496618998+0.322415534776073i</v>
      </c>
      <c r="BM142" s="223" t="str">
        <f t="shared" ca="1" si="89"/>
        <v>-0.385184871834286+1.26978435120396i</v>
      </c>
      <c r="BN142" s="223" t="str">
        <f t="shared" ca="1" si="90"/>
        <v>0.891105766926602+0.983183704199076i</v>
      </c>
      <c r="BO142" s="223" t="str">
        <f t="shared" ca="1" si="91"/>
        <v>1.30142471212098-0.258869470454307i</v>
      </c>
      <c r="BP142" s="223" t="str">
        <f t="shared" ca="1" si="92"/>
        <v>0.447026264797925-1.24935471449596i</v>
      </c>
      <c r="BQ142" s="223" t="str">
        <f t="shared" ca="1" si="93"/>
        <v>-0.841789853202791-1.02572390393189i</v>
      </c>
      <c r="BR142" s="223" t="str">
        <f t="shared" ca="1" si="94"/>
        <v>-1.31255921192911+0.194699766904059i</v>
      </c>
      <c r="BS142" s="223" t="str">
        <f t="shared" ca="1" si="95"/>
        <v>-0.50779073233479+1.22591527285019i</v>
      </c>
      <c r="BT142" s="223" t="str">
        <f t="shared" ca="1" si="96"/>
        <v>0.79044599399064+1.06579304493725i</v>
      </c>
      <c r="BU142" s="223" t="str">
        <f t="shared" ca="1" si="97"/>
        <v>1.32053164162912-0.130061014561522i</v>
      </c>
      <c r="BV142" s="223" t="str">
        <f t="shared" ca="1" si="98"/>
        <v>0.567331887520368-1.19952249393458i</v>
      </c>
      <c r="BW142" s="223" t="str">
        <f t="shared" ca="1" si="99"/>
        <v>-0.737197881143967-1.10329459714498i</v>
      </c>
      <c r="BX142" s="223" t="str">
        <f t="shared" ca="1" si="100"/>
        <v>-1.32532279493951+0.0651089338430381i</v>
      </c>
      <c r="BY142" s="223" t="str">
        <f t="shared" ca="1" si="101"/>
        <v>-0.625506290496386+1.17023996026538i</v>
      </c>
      <c r="BZ142" s="223" t="str">
        <f t="shared" ca="1" si="102"/>
        <v>0.68217379403082+1.13813821603093i</v>
      </c>
      <c r="CA142" s="223" t="str">
        <f t="shared" ca="1" si="103"/>
        <v>1.32692112955234-5.78703027389712E-14i</v>
      </c>
      <c r="CB142" s="223" t="str">
        <f t="shared" ca="1" si="104"/>
        <v>0.682173794030833-1.13813821603092i</v>
      </c>
      <c r="CC142" s="223" t="str">
        <f t="shared" ca="1" si="105"/>
        <v>-0.625506290496496-1.17023996026532i</v>
      </c>
      <c r="CD142" s="223" t="str">
        <f t="shared" ca="1" si="106"/>
        <v>-1.32532279493951-0.0651089338430639i</v>
      </c>
      <c r="CE142" s="223" t="str">
        <f t="shared" ca="1" si="107"/>
        <v>-0.737197881143988+1.10329459714497i</v>
      </c>
      <c r="CF142" s="223" t="str">
        <f t="shared" ca="1" si="108"/>
        <v>0.567331887520354+1.19952249393459i</v>
      </c>
      <c r="CG142" s="223" t="str">
        <f t="shared" ca="1" si="109"/>
        <v>1.32053164162912+0.130061014561538i</v>
      </c>
      <c r="CH142" s="223" t="str">
        <f t="shared" ca="1" si="110"/>
        <v>0.790445993990653-1.06579304493724i</v>
      </c>
      <c r="CI142" s="223" t="str">
        <f t="shared" ca="1" si="111"/>
        <v>-0.507790732334888-1.22591527285015i</v>
      </c>
      <c r="CJ142" s="223" t="str">
        <f t="shared" ca="1" si="112"/>
        <v>-1.31255921192911-0.194699766904084i</v>
      </c>
      <c r="CK142" s="223" t="str">
        <f t="shared" ca="1" si="113"/>
        <v>-0.841789853202811+1.02572390393188i</v>
      </c>
      <c r="CL142" s="223" t="str">
        <f t="shared" ca="1" si="114"/>
        <v>0.447026264797909+1.24935471449596i</v>
      </c>
      <c r="CM142" s="223" t="str">
        <f t="shared" ca="1" si="115"/>
        <v>1.30142471212098+0.258869470454323i</v>
      </c>
      <c r="CN142" s="223" t="str">
        <f t="shared" ca="1" si="116"/>
        <v>0.891105766926621-0.983183704199059i</v>
      </c>
      <c r="CO142" s="223" t="str">
        <f t="shared" ca="1" si="117"/>
        <v>-0.385184871834261-1.26978435120397i</v>
      </c>
      <c r="CP142" s="223" t="str">
        <f t="shared" ca="1" si="118"/>
        <v>-1.28715496618997-0.322415534776098i</v>
      </c>
      <c r="CQ142" s="223" t="str">
        <f t="shared" ca="1" si="119"/>
        <v>-0.938274928806147+0.938274928806202i</v>
      </c>
      <c r="CR142" s="223" t="str">
        <f t="shared" ca="1" si="120"/>
        <v>0.322415534776047+1.28715496618998i</v>
      </c>
      <c r="CS142" s="223" t="str">
        <f t="shared" ca="1" si="121"/>
        <v>1.26978435120399+0.385184871834204i</v>
      </c>
      <c r="CT142" s="223" t="str">
        <f t="shared" ca="1" si="122"/>
        <v>0.983183704199108-0.891105766926568i</v>
      </c>
      <c r="CU142" s="223" t="str">
        <f t="shared" ca="1" si="123"/>
        <v>-0.2588694704544-1.30142471212096i</v>
      </c>
      <c r="CV142" s="223" t="str">
        <f t="shared" ca="1" si="124"/>
        <v>-1.24935471449595-0.447026264797959i</v>
      </c>
      <c r="CW142" s="223" t="str">
        <f t="shared" ca="1" si="125"/>
        <v>-1.02572390393183+0.841789853202872i</v>
      </c>
      <c r="CX142" s="223" t="str">
        <f t="shared" ca="1" si="126"/>
        <v>0.194699766904031+1.31255921192911i</v>
      </c>
      <c r="CY142" s="223" t="str">
        <f t="shared" ca="1" si="127"/>
        <v>1.22591527285017+0.507790732334833i</v>
      </c>
      <c r="CZ142" s="223" t="str">
        <f t="shared" ca="1" si="128"/>
        <v>1.06579304493727-0.790445993990609i</v>
      </c>
      <c r="DA142" s="223" t="str">
        <f t="shared" ca="1" si="129"/>
        <v>-0.130061014561616-1.32053164162911i</v>
      </c>
      <c r="DB142" s="223" t="str">
        <f t="shared" ca="1" si="130"/>
        <v>-1.19952249393457-0.567331887520402i</v>
      </c>
      <c r="DC142" s="223" t="str">
        <f t="shared" ca="1" si="131"/>
        <v>-1.10329459714493+0.737197881144053i</v>
      </c>
      <c r="DD142" s="223" t="str">
        <f t="shared" ca="1" si="132"/>
        <v>0.0651089338429917+1.32532279493952i</v>
      </c>
      <c r="DE142" s="223" t="str">
        <f t="shared" ca="1" si="133"/>
        <v>1.17023996026536+0.625506290496427i</v>
      </c>
      <c r="DF142" s="223" t="str">
        <f t="shared" ca="1" si="134"/>
        <v>1.13813821603095-0.682173794030788i</v>
      </c>
      <c r="DG142" s="223" t="str">
        <f t="shared" ca="1" si="135"/>
        <v>-2.08070622413566E-14-1.32692112955234i</v>
      </c>
      <c r="DH142" s="223" t="str">
        <f t="shared" ca="1" si="136"/>
        <v>-1.1381382160309-0.682173794030865i</v>
      </c>
      <c r="DI142" s="223" t="str">
        <f t="shared" ca="1" si="137"/>
        <v>-1.17023996026521+0.625506290496696i</v>
      </c>
      <c r="DJ142" s="223" t="str">
        <f t="shared" ca="1" si="138"/>
        <v>-0.065108933842969+1.32532279493952i</v>
      </c>
      <c r="DK142" s="223" t="str">
        <f t="shared" ca="1" si="139"/>
        <v>1.10329459714487+0.737197881144129i</v>
      </c>
      <c r="DL142" s="223" t="str">
        <f t="shared" ca="1" si="140"/>
        <v>1.19952249393472-0.567331887520082i</v>
      </c>
      <c r="DM142" s="223" t="str">
        <f t="shared" ca="1" si="141"/>
        <v>0.1300610145621-1.32053164162906i</v>
      </c>
      <c r="DN142" s="223" t="str">
        <f t="shared" ca="1" si="142"/>
        <v>-1.06579304493761-0.790445993990153i</v>
      </c>
      <c r="DO142" s="223" t="str">
        <f t="shared" ca="1" si="143"/>
        <v>-1.22591527285001+0.50779073233522i</v>
      </c>
      <c r="DP142" s="223" t="str">
        <f t="shared" ca="1" si="144"/>
        <v>-0.19469976690386+1.31255921192914i</v>
      </c>
      <c r="DQ142" s="223" t="str">
        <f t="shared" ca="1" si="145"/>
        <v>1.02572390393186+0.841789853202839i</v>
      </c>
      <c r="DR142" s="223" t="str">
        <f t="shared" ca="1" si="146"/>
        <v>1.24935471449602-0.44702626479775i</v>
      </c>
      <c r="DS142" s="223" t="str">
        <f t="shared" ca="1" si="147"/>
        <v>0.258869470454766-1.30142471212089i</v>
      </c>
      <c r="DT142" s="223" t="str">
        <f t="shared" ca="1" si="148"/>
        <v>-0.983183704198679-0.89110576692704i</v>
      </c>
      <c r="DU142" s="223" t="str">
        <f t="shared" ca="1" si="149"/>
        <v>-1.26978435120383+0.385184871834731i</v>
      </c>
      <c r="DV142" s="223" t="str">
        <f t="shared" ca="1" si="150"/>
        <v>-0.322415534775751+1.28715496619006i</v>
      </c>
      <c r="DW142" s="223" t="str">
        <f t="shared" ca="1" si="151"/>
        <v>0.938274928806269+0.93827492880608i</v>
      </c>
      <c r="DX142" s="223" t="str">
        <f t="shared" ca="1" si="152"/>
        <v>1.28715496618999-0.322415534776011i</v>
      </c>
      <c r="DY142" s="223" t="str">
        <f t="shared" ca="1" si="153"/>
        <v>0.385184871834492-1.2697843512039i</v>
      </c>
      <c r="DZ142" s="223" t="str">
        <f t="shared" ca="1" si="154"/>
        <v>-0.891105766926247-0.983183704199398i</v>
      </c>
      <c r="EA142" s="223" t="str">
        <f t="shared" ca="1" si="155"/>
        <v>-1.3014247121211+0.258869470453717i</v>
      </c>
      <c r="EB142" s="223" t="str">
        <f t="shared" ca="1" si="156"/>
        <v>-0.447026264797498+1.24935471449611i</v>
      </c>
      <c r="EC142" s="223" t="str">
        <f t="shared" ca="1" si="157"/>
        <v>0.841789853203047+1.02572390393169i</v>
      </c>
      <c r="ED142" s="223" t="str">
        <f t="shared" ca="1" si="158"/>
        <v>1.3125592119291-0.194699766904106i</v>
      </c>
      <c r="EE142" s="223" t="str">
        <f t="shared" ca="1" si="159"/>
        <v>0.507790732334989-1.22591527285011i</v>
      </c>
      <c r="EF142" s="223" t="str">
        <f t="shared" ca="1" si="160"/>
        <v>-0.790445993990368-1.06579304493745i</v>
      </c>
      <c r="EG142" s="223" t="str">
        <f t="shared" ca="1" si="161"/>
        <v>-1.32053164162916+0.130061014561054i</v>
      </c>
      <c r="EH142" s="223" t="str">
        <f t="shared" ca="1" si="162"/>
        <v>-0.567331887519839+1.19952249393483i</v>
      </c>
      <c r="EI142" s="223" t="str">
        <f t="shared" ca="1" si="163"/>
        <v>0.737197881144352+1.10329459714472i</v>
      </c>
      <c r="EJ142" s="223" t="str">
        <f t="shared" ca="1" si="164"/>
        <v>1.32532279493951-0.0651089338432183i</v>
      </c>
      <c r="EK142" s="223" t="str">
        <f t="shared" ca="1" si="165"/>
        <v>0.62550629049646-1.17023996026534i</v>
      </c>
      <c r="EL142" s="223" t="str">
        <f t="shared" ca="1" si="166"/>
        <v>-0.682173794030643-1.13813821603103i</v>
      </c>
      <c r="EM142" s="223" t="str">
        <f t="shared" ca="1" si="167"/>
        <v>-1.32692112955234-4.12246529458859E-13i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5.92596756107267-2.08146447476605i</v>
      </c>
      <c r="G143" s="229" t="str">
        <f t="shared" si="178"/>
        <v>-0.23932934271504+0.058626769248674i</v>
      </c>
      <c r="H143" s="229" t="str">
        <f t="shared" si="179"/>
        <v>0.968654503421368-0.0270586076224504i</v>
      </c>
      <c r="I143" s="229" t="str">
        <f t="shared" si="174"/>
        <v>-0.375293657907401-0.126416279399883i</v>
      </c>
      <c r="J143" s="255" t="str">
        <f ca="1">IMPRODUCT(1/N_FFT2,BF100)</f>
        <v>0.0209552093328173+0.00014220277557445i</v>
      </c>
      <c r="K143" s="254" t="str">
        <f t="shared" ca="1" si="175"/>
        <v>-0.00784638041691985-0.00270244739771039i</v>
      </c>
      <c r="N143" s="246">
        <f t="shared" ca="1" si="176"/>
        <v>1.3403556333228843</v>
      </c>
      <c r="O143" s="223">
        <f t="shared" ca="1" si="39"/>
        <v>-1.3266443666771155</v>
      </c>
      <c r="P143" s="223" t="str">
        <f t="shared" ca="1" si="40"/>
        <v>-0.653900610066978+1.15429600527341i</v>
      </c>
      <c r="Q143" s="223" t="str">
        <f t="shared" ca="1" si="41"/>
        <v>0.682031509477181+1.13790082859465i</v>
      </c>
      <c r="R143" s="223" t="str">
        <f t="shared" ca="1" si="42"/>
        <v>1.32624480619709-0.032557482571253i</v>
      </c>
      <c r="S143" s="223" t="str">
        <f t="shared" ca="1" si="43"/>
        <v>0.62537582538019-1.1699958772005i</v>
      </c>
      <c r="T143" s="223" t="str">
        <f t="shared" ca="1" si="44"/>
        <v>-0.709751578608887-1.1208202230056i</v>
      </c>
      <c r="U143" s="223" t="str">
        <f t="shared" ca="1" si="45"/>
        <v>-1.32504636543729+0.0650953537324207i</v>
      </c>
      <c r="V143" s="223" t="str">
        <f t="shared" ca="1" si="46"/>
        <v>-0.596474337680489+1.18499098736013i</v>
      </c>
      <c r="W143" s="223" t="str">
        <f t="shared" ca="1" si="47"/>
        <v>0.737044119928949+1.10306447722438i</v>
      </c>
      <c r="X143" s="223" t="str">
        <f t="shared" ca="1" si="48"/>
        <v>1.32304976629363-0.0975940138865595i</v>
      </c>
      <c r="Y143" s="223" t="str">
        <f t="shared" ca="1" si="49"/>
        <v>0.567213556143405-1.19927230325864i</v>
      </c>
      <c r="Z143" s="223" t="str">
        <f t="shared" ca="1" si="50"/>
        <v>-0.763892693430987-1.08464428664834i</v>
      </c>
      <c r="AA143" s="223" t="str">
        <f t="shared" ca="1" si="51"/>
        <v>-1.32025621144277+0.130033887056072i</v>
      </c>
      <c r="AB143" s="223" t="str">
        <f t="shared" ca="1" si="52"/>
        <v>-0.537611106369521+1.21283122236536i</v>
      </c>
      <c r="AC143" s="223" t="str">
        <f t="shared" ca="1" si="53"/>
        <v>0.790281126538367+1.06557074691143i</v>
      </c>
      <c r="AD143" s="223" t="str">
        <f t="shared" ca="1" si="54"/>
        <v>1.31666738361771-0.162395432674158i</v>
      </c>
      <c r="AE143" s="223" t="str">
        <f t="shared" ca="1" si="55"/>
        <v>0.507684819767859-1.22565957729436i</v>
      </c>
      <c r="AF143" s="223" t="str">
        <f t="shared" ca="1" si="56"/>
        <v>-0.81619352384563-1.04585534720083i</v>
      </c>
      <c r="AG143" s="223" t="str">
        <f t="shared" ca="1" si="57"/>
        <v>-1.3122854445941+0.19465915735609i</v>
      </c>
      <c r="AH143" s="223" t="str">
        <f t="shared" ca="1" si="58"/>
        <v>-0.477452722814199+1.23774964072442i</v>
      </c>
      <c r="AI143" s="223" t="str">
        <f t="shared" ca="1" si="59"/>
        <v>0.841614276693472+1.02550996333622i</v>
      </c>
      <c r="AJ143" s="223" t="str">
        <f t="shared" ca="1" si="60"/>
        <v>1.30711303388821-0.226805626640277i</v>
      </c>
      <c r="AK143" s="223" t="str">
        <f t="shared" ca="1" si="61"/>
        <v>0.446933026193423-1.24909413005334i</v>
      </c>
      <c r="AL143" s="223" t="str">
        <f t="shared" ca="1" si="62"/>
        <v>-0.866528072571116-1.00454685061589i</v>
      </c>
      <c r="AM143" s="223" t="str">
        <f t="shared" ca="1" si="63"/>
        <v>-1.30115326716678+0.25881547669591i</v>
      </c>
      <c r="AN143" s="223" t="str">
        <f t="shared" ca="1" si="64"/>
        <v>-0.416144113829699+1.25968621178491i</v>
      </c>
      <c r="AO143" s="223" t="str">
        <f t="shared" ca="1" si="65"/>
        <v>0.890919904339417+0.982978636435182i</v>
      </c>
      <c r="AP143" s="223" t="str">
        <f t="shared" ca="1" si="66"/>
        <v>1.29440973437047-0.290669425986119i</v>
      </c>
      <c r="AQ143" s="223" t="str">
        <f t="shared" ca="1" si="67"/>
        <v>0.385104531812306-1.26951950564525i</v>
      </c>
      <c r="AR143" s="223" t="str">
        <f t="shared" ca="1" si="68"/>
        <v>0.385104531812306-1.26951950564525i</v>
      </c>
      <c r="AS143" s="223" t="str">
        <f t="shared" ca="1" si="69"/>
        <v>-1.2868864975513+0.322348286882811i</v>
      </c>
      <c r="AT143" s="223" t="str">
        <f t="shared" ca="1" si="70"/>
        <v>-0.353832977224939+1.27858808842577i</v>
      </c>
      <c r="AU143" s="223" t="str">
        <f t="shared" ca="1" si="71"/>
        <v>0.938079227900346+0.938079227900297i</v>
      </c>
      <c r="AV143" s="223" t="str">
        <f t="shared" ca="1" si="72"/>
        <v>1.27858808842575-0.353832977224996i</v>
      </c>
      <c r="AW143" s="223" t="str">
        <f t="shared" ca="1" si="73"/>
        <v>0.322348286882885-1.28688649755128i</v>
      </c>
      <c r="AX143" s="223" t="str">
        <f t="shared" ca="1" si="74"/>
        <v>-0.960818312679862-0.914775079270937i</v>
      </c>
      <c r="AY143" s="223" t="str">
        <f t="shared" ca="1" si="75"/>
        <v>-1.26951950564523+0.385104531812363i</v>
      </c>
      <c r="AZ143" s="223" t="str">
        <f t="shared" ca="1" si="76"/>
        <v>-0.290669425986056+1.29440973437048i</v>
      </c>
      <c r="BA143" s="223" t="str">
        <f t="shared" ca="1" si="77"/>
        <v>0.982978636435222+0.890919904339373i</v>
      </c>
      <c r="BB143" s="223" t="str">
        <f t="shared" ca="1" si="78"/>
        <v>1.25968621178494-0.416144113829626i</v>
      </c>
      <c r="BC143" s="223" t="str">
        <f t="shared" ca="1" si="79"/>
        <v>0.25881547669598-1.30115326716677i</v>
      </c>
      <c r="BD143" s="223" t="str">
        <f t="shared" ca="1" si="80"/>
        <v>-1.00454685061593-0.866528072571074i</v>
      </c>
      <c r="BE143" s="223" t="str">
        <f t="shared" ca="1" si="81"/>
        <v>-1.24909413005332+0.446933026193484i</v>
      </c>
      <c r="BF143" s="223" t="str">
        <f t="shared" ca="1" si="82"/>
        <v>-0.226805626640348+1.3071130338882i</v>
      </c>
      <c r="BG143" s="223" t="str">
        <f t="shared" ca="1" si="83"/>
        <v>1.02550996333617+0.841614276693523i</v>
      </c>
      <c r="BH143" s="223" t="str">
        <f t="shared" ca="1" si="84"/>
        <v>1.2377496407244-0.477452722814255i</v>
      </c>
      <c r="BI143" s="223" t="str">
        <f t="shared" ca="1" si="85"/>
        <v>0.194659157356036-1.31228544459411i</v>
      </c>
      <c r="BJ143" s="223" t="str">
        <f t="shared" ca="1" si="86"/>
        <v>-1.04585534720087-0.816193523845584i</v>
      </c>
      <c r="BK143" s="223" t="str">
        <f t="shared" ca="1" si="87"/>
        <v>-1.2256595772944+0.507684819767788i</v>
      </c>
      <c r="BL143" s="223" t="str">
        <f t="shared" ca="1" si="88"/>
        <v>-0.162395432674227+1.3166673836177i</v>
      </c>
      <c r="BM143" s="223" t="str">
        <f t="shared" ca="1" si="89"/>
        <v>1.06557074691146+0.790281126538318i</v>
      </c>
      <c r="BN143" s="223" t="str">
        <f t="shared" ca="1" si="90"/>
        <v>1.21283122236534-0.537611106369581i</v>
      </c>
      <c r="BO143" s="223" t="str">
        <f t="shared" ca="1" si="91"/>
        <v>0.130033887056012-1.32025621144278i</v>
      </c>
      <c r="BP143" s="223" t="str">
        <f t="shared" ca="1" si="92"/>
        <v>-1.08464428664829-0.763892693431049i</v>
      </c>
      <c r="BQ143" s="223" t="str">
        <f t="shared" ca="1" si="93"/>
        <v>-1.19927230325867+0.567213556143342i</v>
      </c>
      <c r="BR143" s="223" t="str">
        <f t="shared" ca="1" si="94"/>
        <v>-0.0975940138865136+1.32304976629364i</v>
      </c>
      <c r="BS143" s="223" t="str">
        <f t="shared" ca="1" si="95"/>
        <v>1.10306447722439+0.737044119928929i</v>
      </c>
      <c r="BT143" s="223" t="str">
        <f t="shared" ca="1" si="96"/>
        <v>1.18499098736014-0.596474337680484i</v>
      </c>
      <c r="BU143" s="223" t="str">
        <f t="shared" ca="1" si="97"/>
        <v>0.065095353732457-1.32504636543729i</v>
      </c>
      <c r="BV143" s="223" t="str">
        <f t="shared" ca="1" si="98"/>
        <v>-1.12082022300557-0.709751578608935i</v>
      </c>
      <c r="BW143" s="223" t="str">
        <f t="shared" ca="1" si="99"/>
        <v>-1.16999587720049+0.625375825380217i</v>
      </c>
      <c r="BX143" s="223" t="str">
        <f t="shared" ca="1" si="100"/>
        <v>-0.0325574825712523+1.32624480619709i</v>
      </c>
      <c r="BY143" s="223" t="str">
        <f t="shared" ca="1" si="101"/>
        <v>1.13790082859464+0.682031509477199i</v>
      </c>
      <c r="BZ143" s="223" t="str">
        <f t="shared" ca="1" si="102"/>
        <v>1.15429600527343-0.653900610066942i</v>
      </c>
      <c r="CA143" s="223" t="str">
        <f t="shared" ca="1" si="103"/>
        <v>-6.95599345836574E-14-1.32664436667712i</v>
      </c>
      <c r="CB143" s="223" t="str">
        <f t="shared" ca="1" si="104"/>
        <v>-1.15429600527343-0.653900610066952i</v>
      </c>
      <c r="CC143" s="223" t="str">
        <f t="shared" ca="1" si="105"/>
        <v>-1.13790082859465+0.682031509477188i</v>
      </c>
      <c r="CD143" s="223" t="str">
        <f t="shared" ca="1" si="106"/>
        <v>0.0325574825712406+1.32624480619709i</v>
      </c>
      <c r="CE143" s="223" t="str">
        <f t="shared" ca="1" si="107"/>
        <v>1.16999587720048+0.625375825380235i</v>
      </c>
      <c r="CF143" s="223" t="str">
        <f t="shared" ca="1" si="108"/>
        <v>1.12082022300557-0.709751578608926i</v>
      </c>
      <c r="CG143" s="223" t="str">
        <f t="shared" ca="1" si="109"/>
        <v>-0.0650953537324453-1.32504636543729i</v>
      </c>
      <c r="CH143" s="223" t="str">
        <f t="shared" ca="1" si="110"/>
        <v>-1.18499098736013-0.596474337680503i</v>
      </c>
      <c r="CI143" s="223" t="str">
        <f t="shared" ca="1" si="111"/>
        <v>-1.1030644772244+0.737044119928918i</v>
      </c>
      <c r="CJ143" s="223" t="str">
        <f t="shared" ca="1" si="112"/>
        <v>0.0975940138865019+1.32304976629364i</v>
      </c>
      <c r="CK143" s="223" t="str">
        <f t="shared" ca="1" si="113"/>
        <v>1.19927230325867+0.567213556143345i</v>
      </c>
      <c r="CL143" s="223" t="str">
        <f t="shared" ca="1" si="114"/>
        <v>1.0846442866483-0.763892693431032i</v>
      </c>
      <c r="CM143" s="223" t="str">
        <f t="shared" ca="1" si="115"/>
        <v>-0.130033887056-1.32025621144278i</v>
      </c>
      <c r="CN143" s="223" t="str">
        <f t="shared" ca="1" si="116"/>
        <v>-1.21283122236534-0.537611106369583i</v>
      </c>
      <c r="CO143" s="223" t="str">
        <f t="shared" ca="1" si="117"/>
        <v>-1.0655707469114+0.790281126538408i</v>
      </c>
      <c r="CP143" s="223" t="str">
        <f t="shared" ca="1" si="118"/>
        <v>0.162395432674216+1.3166673836177i</v>
      </c>
      <c r="CQ143" s="223" t="str">
        <f t="shared" ca="1" si="119"/>
        <v>1.22565957729439+0.507684819767799i</v>
      </c>
      <c r="CR143" s="223" t="str">
        <f t="shared" ca="1" si="120"/>
        <v>1.04585534720087-0.816193523845581i</v>
      </c>
      <c r="CS143" s="223" t="str">
        <f t="shared" ca="1" si="121"/>
        <v>-0.194659157356015-1.31228544459411i</v>
      </c>
      <c r="CT143" s="223" t="str">
        <f t="shared" ca="1" si="122"/>
        <v>-1.23774964072444-0.477452722814143i</v>
      </c>
      <c r="CU143" s="223" t="str">
        <f t="shared" ca="1" si="123"/>
        <v>-1.02550996333618+0.841614276693522i</v>
      </c>
      <c r="CV143" s="223" t="str">
        <f t="shared" ca="1" si="124"/>
        <v>0.226805626640326+1.3071130338882i</v>
      </c>
      <c r="CW143" s="223" t="str">
        <f t="shared" ca="1" si="125"/>
        <v>1.24909413005332+0.446933026193496i</v>
      </c>
      <c r="CX143" s="223" t="str">
        <f t="shared" ca="1" si="126"/>
        <v>1.00454685061594-0.866528072571065i</v>
      </c>
      <c r="CY143" s="223" t="str">
        <f t="shared" ca="1" si="127"/>
        <v>-0.258815476695849-1.30115326716679i</v>
      </c>
      <c r="CZ143" s="223" t="str">
        <f t="shared" ca="1" si="128"/>
        <v>-1.25968621178493-0.416144113829648i</v>
      </c>
      <c r="DA143" s="223" t="str">
        <f t="shared" ca="1" si="129"/>
        <v>-0.98297863643523+0.890919904339364i</v>
      </c>
      <c r="DB143" s="223" t="str">
        <f t="shared" ca="1" si="130"/>
        <v>0.290669425986054+1.29440973437048i</v>
      </c>
      <c r="DC143" s="223" t="str">
        <f t="shared" ca="1" si="131"/>
        <v>1.26951950564522+0.385104531812384i</v>
      </c>
      <c r="DD143" s="223" t="str">
        <f t="shared" ca="1" si="132"/>
        <v>0.960818312679869-0.914775079270929i</v>
      </c>
      <c r="DE143" s="223" t="str">
        <f t="shared" ca="1" si="133"/>
        <v>-0.322348286882874-1.28688649755128i</v>
      </c>
      <c r="DF143" s="223" t="str">
        <f t="shared" ca="1" si="134"/>
        <v>-1.27858808842593-0.353832977224363i</v>
      </c>
      <c r="DG143" s="223" t="str">
        <f t="shared" ca="1" si="135"/>
        <v>-0.938079227900168+0.938079227900474i</v>
      </c>
      <c r="DH143" s="223" t="str">
        <f t="shared" ca="1" si="136"/>
        <v>0.353832977224799+1.27858808842581i</v>
      </c>
      <c r="DI143" s="223" t="str">
        <f t="shared" ca="1" si="137"/>
        <v>1.28688649755113+0.322348286883477i</v>
      </c>
      <c r="DJ143" s="223" t="str">
        <f t="shared" ca="1" si="138"/>
        <v>0.914775079270708-0.960818312680079i</v>
      </c>
      <c r="DK143" s="223" t="str">
        <f t="shared" ca="1" si="139"/>
        <v>-0.385104531812168-1.26951950564529i</v>
      </c>
      <c r="DL143" s="223" t="str">
        <f t="shared" ca="1" si="140"/>
        <v>-1.29440973437035-0.290669425986641i</v>
      </c>
      <c r="DM143" s="223" t="str">
        <f t="shared" ca="1" si="141"/>
        <v>-0.890919904339125+0.982978636435446i</v>
      </c>
      <c r="DN143" s="223" t="str">
        <f t="shared" ca="1" si="142"/>
        <v>0.416144113829559+1.25968621178496i</v>
      </c>
      <c r="DO143" s="223" t="str">
        <f t="shared" ca="1" si="143"/>
        <v>1.30115326716668+0.258815476696439i</v>
      </c>
      <c r="DP143" s="223" t="str">
        <f t="shared" ca="1" si="144"/>
        <v>0.866528072570822-1.00454685061615i</v>
      </c>
      <c r="DQ143" s="223" t="str">
        <f t="shared" ca="1" si="145"/>
        <v>-0.446933026193408-1.24909413005335i</v>
      </c>
      <c r="DR143" s="223" t="str">
        <f t="shared" ca="1" si="146"/>
        <v>-1.30711303388812-0.226805626640808i</v>
      </c>
      <c r="DS143" s="223" t="str">
        <f t="shared" ca="1" si="147"/>
        <v>-0.84161427669317+1.02550996333646i</v>
      </c>
      <c r="DT143" s="223" t="str">
        <f t="shared" ca="1" si="148"/>
        <v>0.477452722814179+1.23774964072443i</v>
      </c>
      <c r="DU143" s="223" t="str">
        <f t="shared" ca="1" si="149"/>
        <v>1.31228544459404+0.194659157356498i</v>
      </c>
      <c r="DV143" s="223" t="str">
        <f t="shared" ca="1" si="150"/>
        <v>0.816193523845224-1.04585534720115i</v>
      </c>
      <c r="DW143" s="223" t="str">
        <f t="shared" ca="1" si="151"/>
        <v>-0.507684819767852-1.22565957729437i</v>
      </c>
      <c r="DX143" s="223" t="str">
        <f t="shared" ca="1" si="152"/>
        <v>-1.31666738361766-0.162395432674571i</v>
      </c>
      <c r="DY143" s="223" t="str">
        <f t="shared" ca="1" si="153"/>
        <v>-0.790281126537952+1.06557074691173i</v>
      </c>
      <c r="DZ143" s="223" t="str">
        <f t="shared" ca="1" si="154"/>
        <v>0.537611106369636+1.21283122236531i</v>
      </c>
      <c r="EA143" s="223" t="str">
        <f t="shared" ca="1" si="155"/>
        <v>1.32025621144274+0.130033887056355i</v>
      </c>
      <c r="EB143" s="223" t="str">
        <f t="shared" ca="1" si="156"/>
        <v>0.763892693430569-1.08464428664863i</v>
      </c>
      <c r="EC143" s="223" t="str">
        <f t="shared" ca="1" si="157"/>
        <v>-0.567213556143516-1.19927230325859i</v>
      </c>
      <c r="ED143" s="223" t="str">
        <f t="shared" ca="1" si="158"/>
        <v>-1.32304976629361-0.0975940138868579i</v>
      </c>
      <c r="EE143" s="223" t="str">
        <f t="shared" ca="1" si="159"/>
        <v>-0.737044119928447+1.10306447722471i</v>
      </c>
      <c r="EF143" s="223" t="str">
        <f t="shared" ca="1" si="160"/>
        <v>0.596474337680655+1.18499098736005i</v>
      </c>
      <c r="EG143" s="223" t="str">
        <f t="shared" ca="1" si="161"/>
        <v>1.32504636543728+0.0650953537326701i</v>
      </c>
      <c r="EH143" s="223" t="str">
        <f t="shared" ca="1" si="162"/>
        <v>0.709751578609434-1.12082022300525i</v>
      </c>
      <c r="EI143" s="223" t="str">
        <f t="shared" ca="1" si="163"/>
        <v>-0.625375825380387-1.1699958772004i</v>
      </c>
      <c r="EJ143" s="223" t="str">
        <f t="shared" ca="1" si="164"/>
        <v>-1.32624480619708-0.0325574825714655i</v>
      </c>
      <c r="EK143" s="223" t="str">
        <f t="shared" ca="1" si="165"/>
        <v>-0.682031509477706+1.13790082859434i</v>
      </c>
      <c r="EL143" s="223" t="str">
        <f t="shared" ca="1" si="166"/>
        <v>0.653900610067216+1.15429600527328i</v>
      </c>
      <c r="EM143" s="223" t="str">
        <f t="shared" ca="1" si="167"/>
        <v>1.32664436667712+1.6252413649012E-13i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5.90272136766206-2.11518854973972i</v>
      </c>
      <c r="G144" s="229" t="str">
        <f t="shared" si="178"/>
        <v>-0.238888267496857+0.0597792097263704i</v>
      </c>
      <c r="H144" s="229" t="str">
        <f t="shared" si="179"/>
        <v>0.968613790493252-0.0264612235218415i</v>
      </c>
      <c r="I144" s="229" t="str">
        <f t="shared" si="174"/>
        <v>-0.375483625770877-0.129512797292303i</v>
      </c>
      <c r="J144" s="255" t="str">
        <f ca="1">IMPRODUCT(1/N_FFT2,BG100)</f>
        <v>0.00547994457327937-0.0000020016439040366i</v>
      </c>
      <c r="K144" s="254" t="str">
        <f t="shared" ca="1" si="175"/>
        <v>-0.00205788869589957-0.000708971366181597i</v>
      </c>
      <c r="N144" s="246">
        <f t="shared" ca="1" si="176"/>
        <v>1.340661690150593</v>
      </c>
      <c r="O144" s="223">
        <f t="shared" ca="1" si="39"/>
        <v>-1.3263383098494068</v>
      </c>
      <c r="P144" s="223" t="str">
        <f t="shared" ca="1" si="40"/>
        <v>-0.625231551190321+1.16972595917605i</v>
      </c>
      <c r="Q144" s="223" t="str">
        <f t="shared" ca="1" si="41"/>
        <v>0.736874083865857+1.1028100002725i</v>
      </c>
      <c r="R144" s="223" t="str">
        <f t="shared" ca="1" si="42"/>
        <v>1.31995162836235-0.130003888240976i</v>
      </c>
      <c r="S144" s="223" t="str">
        <f t="shared" ca="1" si="43"/>
        <v>0.507567696890477-1.22537681765548i</v>
      </c>
      <c r="T144" s="223" t="str">
        <f t="shared" ca="1" si="44"/>
        <v>-0.841420116297427-1.02527337820905i</v>
      </c>
      <c r="U144" s="223" t="str">
        <f t="shared" ca="1" si="45"/>
        <v>-1.3008530911352+0.25875576797085i</v>
      </c>
      <c r="V144" s="223" t="str">
        <f t="shared" ca="1" si="46"/>
        <v>-0.385015688204865+1.26922662752178i</v>
      </c>
      <c r="W144" s="223" t="str">
        <f t="shared" ca="1" si="47"/>
        <v>0.937862813042019+0.93786281304202i</v>
      </c>
      <c r="X144" s="223" t="str">
        <f t="shared" ca="1" si="48"/>
        <v>1.26922662752178-0.38501568820486i</v>
      </c>
      <c r="Y144" s="223" t="str">
        <f t="shared" ca="1" si="49"/>
        <v>0.258755767970866-1.30085309113519i</v>
      </c>
      <c r="Z144" s="223" t="str">
        <f t="shared" ca="1" si="50"/>
        <v>-1.02527337820905-0.84142011629743i</v>
      </c>
      <c r="AA144" s="223" t="str">
        <f t="shared" ca="1" si="51"/>
        <v>-1.22537681765548+0.507567696890487i</v>
      </c>
      <c r="AB144" s="223" t="str">
        <f t="shared" ca="1" si="52"/>
        <v>-0.130003888240965+1.31995162836235i</v>
      </c>
      <c r="AC144" s="223" t="str">
        <f t="shared" ca="1" si="53"/>
        <v>1.10281000027251+0.736874083865839i</v>
      </c>
      <c r="AD144" s="223" t="str">
        <f t="shared" ca="1" si="54"/>
        <v>1.16972595917603-0.625231551190354i</v>
      </c>
      <c r="AE144" s="223" t="str">
        <f t="shared" ca="1" si="55"/>
        <v>-4.85833239572018E-14-1.32633830984941i</v>
      </c>
      <c r="AF144" s="223" t="str">
        <f t="shared" ca="1" si="56"/>
        <v>-1.16972595917608-0.625231551190264i</v>
      </c>
      <c r="AG144" s="223" t="str">
        <f t="shared" ca="1" si="57"/>
        <v>-1.10281000027253+0.73687408386581i</v>
      </c>
      <c r="AH144" s="223" t="str">
        <f t="shared" ca="1" si="58"/>
        <v>0.130003888240931+1.31995162836235i</v>
      </c>
      <c r="AI144" s="223" t="str">
        <f t="shared" ca="1" si="59"/>
        <v>1.22537681765547+0.507567696890518i</v>
      </c>
      <c r="AJ144" s="223" t="str">
        <f t="shared" ca="1" si="60"/>
        <v>1.02527337820907-0.841420116297402i</v>
      </c>
      <c r="AK144" s="223" t="str">
        <f t="shared" ca="1" si="61"/>
        <v>-0.258755767970834-1.3008530911352i</v>
      </c>
      <c r="AL144" s="223" t="str">
        <f t="shared" ca="1" si="62"/>
        <v>-1.26922662752178-0.385015688204869i</v>
      </c>
      <c r="AM144" s="223" t="str">
        <f t="shared" ca="1" si="63"/>
        <v>-0.937862813042014+0.937862813042026i</v>
      </c>
      <c r="AN144" s="223" t="str">
        <f t="shared" ca="1" si="64"/>
        <v>0.385015688204882+1.26922662752178i</v>
      </c>
      <c r="AO144" s="223" t="str">
        <f t="shared" ca="1" si="65"/>
        <v>1.3008530911352+0.258755767970816i</v>
      </c>
      <c r="AP144" s="223" t="str">
        <f t="shared" ca="1" si="66"/>
        <v>0.841420116297391-1.02527337820908i</v>
      </c>
      <c r="AQ144" s="223" t="str">
        <f t="shared" ca="1" si="67"/>
        <v>-0.50756769689053-1.22537681765546i</v>
      </c>
      <c r="AR144" s="223" t="str">
        <f t="shared" ca="1" si="68"/>
        <v>-0.50756769689053-1.22537681765546i</v>
      </c>
      <c r="AS144" s="223" t="str">
        <f t="shared" ca="1" si="69"/>
        <v>-0.736874083865905+1.10281000027247i</v>
      </c>
      <c r="AT144" s="223" t="str">
        <f t="shared" ca="1" si="70"/>
        <v>0.62523155119028+1.16972595917607i</v>
      </c>
      <c r="AU144" s="223" t="str">
        <f t="shared" ca="1" si="71"/>
        <v>1.32633830984941+3.47721592569318E-14i</v>
      </c>
      <c r="AV144" s="223" t="str">
        <f t="shared" ca="1" si="72"/>
        <v>0.625231551190342-1.16972595917604i</v>
      </c>
      <c r="AW144" s="223" t="str">
        <f t="shared" ca="1" si="73"/>
        <v>-0.736874083865855-1.1028100002725i</v>
      </c>
      <c r="AX144" s="223" t="str">
        <f t="shared" ca="1" si="74"/>
        <v>-1.31995162836235+0.130003888240984i</v>
      </c>
      <c r="AY144" s="223" t="str">
        <f t="shared" ca="1" si="75"/>
        <v>-0.507567696890473+1.22537681765548i</v>
      </c>
      <c r="AZ144" s="223" t="str">
        <f t="shared" ca="1" si="76"/>
        <v>0.841420116297441+1.02527337820904i</v>
      </c>
      <c r="BA144" s="223" t="str">
        <f t="shared" ca="1" si="77"/>
        <v>1.30085309113519-0.258755767970877i</v>
      </c>
      <c r="BB144" s="223" t="str">
        <f t="shared" ca="1" si="78"/>
        <v>0.385015688204817-1.2692266275218i</v>
      </c>
      <c r="BC144" s="223" t="str">
        <f t="shared" ca="1" si="79"/>
        <v>-0.93786281304206-0.937862813041979i</v>
      </c>
      <c r="BD144" s="223" t="str">
        <f t="shared" ca="1" si="80"/>
        <v>-1.2692266275218+0.385015688204803i</v>
      </c>
      <c r="BE144" s="223" t="str">
        <f t="shared" ca="1" si="81"/>
        <v>-0.258755767970902+1.30085309113519i</v>
      </c>
      <c r="BF144" s="223" t="str">
        <f t="shared" ca="1" si="82"/>
        <v>1.02527337820903+0.841420116297453i</v>
      </c>
      <c r="BG144" s="223" t="str">
        <f t="shared" ca="1" si="83"/>
        <v>1.22537681765549-0.507567696890457i</v>
      </c>
      <c r="BH144" s="223" t="str">
        <f t="shared" ca="1" si="84"/>
        <v>0.130003888241-1.31995162836234i</v>
      </c>
      <c r="BI144" s="223" t="str">
        <f t="shared" ca="1" si="85"/>
        <v>-1.10281000027249-0.736874083865868i</v>
      </c>
      <c r="BJ144" s="223" t="str">
        <f t="shared" ca="1" si="86"/>
        <v>-1.16972595917605+0.62523155119032i</v>
      </c>
      <c r="BK144" s="223" t="str">
        <f t="shared" ca="1" si="87"/>
        <v>1.85232649563891E-14+1.32633830984941i</v>
      </c>
      <c r="BL144" s="223" t="str">
        <f t="shared" ca="1" si="88"/>
        <v>1.16972595917606+0.625231551190295i</v>
      </c>
      <c r="BM144" s="223" t="str">
        <f t="shared" ca="1" si="89"/>
        <v>1.10281000027248-0.736874083865891i</v>
      </c>
      <c r="BN144" s="223" t="str">
        <f t="shared" ca="1" si="90"/>
        <v>-0.130003888241028-1.31995162836234i</v>
      </c>
      <c r="BO144" s="223" t="str">
        <f t="shared" ca="1" si="91"/>
        <v>-1.22537681765551-0.507567696890424i</v>
      </c>
      <c r="BP144" s="223" t="str">
        <f t="shared" ca="1" si="92"/>
        <v>-1.02527337820909+0.84142011629738i</v>
      </c>
      <c r="BQ144" s="223" t="str">
        <f t="shared" ca="1" si="93"/>
        <v>0.2587557679708+1.30085309113521i</v>
      </c>
      <c r="BR144" s="223" t="str">
        <f t="shared" ca="1" si="94"/>
        <v>1.26922662752177+0.385015688204902i</v>
      </c>
      <c r="BS144" s="223" t="str">
        <f t="shared" ca="1" si="95"/>
        <v>0.937862813042042-0.937862813041998i</v>
      </c>
      <c r="BT144" s="223" t="str">
        <f t="shared" ca="1" si="96"/>
        <v>-0.385015688204853-1.26922662752178i</v>
      </c>
      <c r="BU144" s="223" t="str">
        <f t="shared" ca="1" si="97"/>
        <v>-1.3008530911352-0.25875576797085i</v>
      </c>
      <c r="BV144" s="223" t="str">
        <f t="shared" ca="1" si="98"/>
        <v>-0.841420116297418+1.02527337820906i</v>
      </c>
      <c r="BW144" s="223" t="str">
        <f t="shared" ca="1" si="99"/>
        <v>0.507567696890507+1.22537681765547i</v>
      </c>
      <c r="BX144" s="223" t="str">
        <f t="shared" ca="1" si="100"/>
        <v>1.31995162836235+0.130003888240956i</v>
      </c>
      <c r="BY144" s="223" t="str">
        <f t="shared" ca="1" si="101"/>
        <v>0.736874083865824-1.10281000027252i</v>
      </c>
      <c r="BZ144" s="223" t="str">
        <f t="shared" ca="1" si="102"/>
        <v>-0.625231551190374-1.16972595917602i</v>
      </c>
      <c r="CA144" s="223" t="str">
        <f t="shared" ca="1" si="103"/>
        <v>-1.32633830984941-6.95443185138636E-14i</v>
      </c>
      <c r="CB144" s="223" t="str">
        <f t="shared" ca="1" si="104"/>
        <v>-0.625231551190365+1.16972595917603i</v>
      </c>
      <c r="CC144" s="223" t="str">
        <f t="shared" ca="1" si="105"/>
        <v>0.736874083865818+1.10281000027253i</v>
      </c>
      <c r="CD144" s="223" t="str">
        <f t="shared" ca="1" si="106"/>
        <v>1.31995162836235-0.130003888240949i</v>
      </c>
      <c r="CE144" s="223" t="str">
        <f t="shared" ca="1" si="107"/>
        <v>0.507567696890495-1.22537681765548i</v>
      </c>
      <c r="CF144" s="223" t="str">
        <f t="shared" ca="1" si="108"/>
        <v>-0.841420116297413-1.02527337820907i</v>
      </c>
      <c r="CG144" s="223" t="str">
        <f t="shared" ca="1" si="109"/>
        <v>-1.3008530911352+0.258755767970853i</v>
      </c>
      <c r="CH144" s="223" t="str">
        <f t="shared" ca="1" si="110"/>
        <v>-0.38501568820486+1.26922662752178i</v>
      </c>
      <c r="CI144" s="223" t="str">
        <f t="shared" ca="1" si="111"/>
        <v>0.937862813042036+0.937862813042003i</v>
      </c>
      <c r="CJ144" s="223" t="str">
        <f t="shared" ca="1" si="112"/>
        <v>1.26922662752177-0.385015688204903i</v>
      </c>
      <c r="CK144" s="223" t="str">
        <f t="shared" ca="1" si="113"/>
        <v>0.258755767970808-1.30085309113521i</v>
      </c>
      <c r="CL144" s="223" t="str">
        <f t="shared" ca="1" si="114"/>
        <v>-1.02527337820901-0.841420116297479i</v>
      </c>
      <c r="CM144" s="223" t="str">
        <f t="shared" ca="1" si="115"/>
        <v>-1.22537681765551+0.507567696890417i</v>
      </c>
      <c r="CN144" s="223" t="str">
        <f t="shared" ca="1" si="116"/>
        <v>-0.130003888241035+1.31995162836234i</v>
      </c>
      <c r="CO144" s="223" t="str">
        <f t="shared" ca="1" si="117"/>
        <v>1.10281000027248+0.736874083865889i</v>
      </c>
      <c r="CP144" s="223" t="str">
        <f t="shared" ca="1" si="118"/>
        <v>1.16972595917607-0.625231551190288i</v>
      </c>
      <c r="CQ144" s="223" t="str">
        <f t="shared" ca="1" si="119"/>
        <v>1.62488943005427E-14-1.32633830984941i</v>
      </c>
      <c r="CR144" s="223" t="str">
        <f t="shared" ca="1" si="120"/>
        <v>-1.16972595917604-0.625231551190334i</v>
      </c>
      <c r="CS144" s="223" t="str">
        <f t="shared" ca="1" si="121"/>
        <v>-1.1028100002725+0.736874083865863i</v>
      </c>
      <c r="CT144" s="223" t="str">
        <f t="shared" ca="1" si="122"/>
        <v>0.130003888241002+1.31995162836234i</v>
      </c>
      <c r="CU144" s="223" t="str">
        <f t="shared" ca="1" si="123"/>
        <v>1.22537681765549+0.507567696890463i</v>
      </c>
      <c r="CV144" s="223" t="str">
        <f t="shared" ca="1" si="124"/>
        <v>1.02527337820903-0.841420116297454i</v>
      </c>
      <c r="CW144" s="223" t="str">
        <f t="shared" ca="1" si="125"/>
        <v>-0.258755767970776-1.30085309113521i</v>
      </c>
      <c r="CX144" s="223" t="str">
        <f t="shared" ca="1" si="126"/>
        <v>-1.26922662752176-0.385015688204935i</v>
      </c>
      <c r="CY144" s="223" t="str">
        <f t="shared" ca="1" si="127"/>
        <v>-0.937862813042059+0.937862813041981i</v>
      </c>
      <c r="CZ144" s="223" t="str">
        <f t="shared" ca="1" si="128"/>
        <v>0.385015688204811+1.2692266275218i</v>
      </c>
      <c r="DA144" s="223" t="str">
        <f t="shared" ca="1" si="129"/>
        <v>1.30085309113519+0.258755767970885i</v>
      </c>
      <c r="DB144" s="223" t="str">
        <f t="shared" ca="1" si="130"/>
        <v>0.841420116297438-1.02527337820904i</v>
      </c>
      <c r="DC144" s="223" t="str">
        <f t="shared" ca="1" si="131"/>
        <v>-0.507567696890466-1.22537681765549i</v>
      </c>
      <c r="DD144" s="223" t="str">
        <f t="shared" ca="1" si="132"/>
        <v>-1.31995162836238-0.130003888240588i</v>
      </c>
      <c r="DE144" s="223" t="str">
        <f t="shared" ca="1" si="133"/>
        <v>-0.73687408386608+1.10281000027235i</v>
      </c>
      <c r="DF144" s="223" t="str">
        <f t="shared" ca="1" si="134"/>
        <v>0.625231551190685+1.16972595917585i</v>
      </c>
      <c r="DG144" s="223" t="str">
        <f t="shared" ca="1" si="135"/>
        <v>1.32633830984941+2.26831084429893E-13i</v>
      </c>
      <c r="DH144" s="223" t="str">
        <f t="shared" ca="1" si="136"/>
        <v>0.625231551189938-1.16972595917625i</v>
      </c>
      <c r="DI144" s="223" t="str">
        <f t="shared" ca="1" si="137"/>
        <v>-0.736874083865688-1.10281000027261i</v>
      </c>
      <c r="DJ144" s="223" t="str">
        <f t="shared" ca="1" si="138"/>
        <v>-1.3199516283623+0.130003888241449i</v>
      </c>
      <c r="DK144" s="223" t="str">
        <f t="shared" ca="1" si="139"/>
        <v>-0.507567696890658+1.22537681765541i</v>
      </c>
      <c r="DL144" s="223" t="str">
        <f t="shared" ca="1" si="140"/>
        <v>0.841420116297801+1.02527337820875i</v>
      </c>
      <c r="DM144" s="223" t="str">
        <f t="shared" ca="1" si="141"/>
        <v>1.30085309113523-0.258755767970679i</v>
      </c>
      <c r="DN144" s="223" t="str">
        <f t="shared" ca="1" si="142"/>
        <v>0.38501568820438-1.26922662752193i</v>
      </c>
      <c r="DO144" s="223" t="str">
        <f t="shared" ca="1" si="143"/>
        <v>-0.937862813041925-0.937862813042114i</v>
      </c>
      <c r="DP144" s="223" t="str">
        <f t="shared" ca="1" si="144"/>
        <v>-1.26922662752163+0.385015688205366i</v>
      </c>
      <c r="DQ144" s="223" t="str">
        <f t="shared" ca="1" si="145"/>
        <v>-0.258755767970962+1.30085309113517i</v>
      </c>
      <c r="DR144" s="223" t="str">
        <f t="shared" ca="1" si="146"/>
        <v>1.02527337820941+0.84142011629699i</v>
      </c>
      <c r="DS144" s="223" t="str">
        <f t="shared" ca="1" si="147"/>
        <v>1.22537681765552-0.507567696890393i</v>
      </c>
      <c r="DT144" s="223" t="str">
        <f t="shared" ca="1" si="148"/>
        <v>0.130003888240403-1.3199516283624i</v>
      </c>
      <c r="DU144" s="223" t="str">
        <f t="shared" ca="1" si="149"/>
        <v>-1.10281000027246-0.736874083865926i</v>
      </c>
      <c r="DV144" s="223" t="str">
        <f t="shared" ca="1" si="150"/>
        <v>-1.16972595917577+0.625231551190848i</v>
      </c>
      <c r="DW144" s="223" t="str">
        <f t="shared" ca="1" si="151"/>
        <v>-6.04452540697126E-14+1.32633830984941i</v>
      </c>
      <c r="DX144" s="223" t="str">
        <f t="shared" ca="1" si="152"/>
        <v>1.16972595917634+0.625231551189775i</v>
      </c>
      <c r="DY144" s="223" t="str">
        <f t="shared" ca="1" si="153"/>
        <v>1.10281000027251-0.736874083865841i</v>
      </c>
      <c r="DZ144" s="223" t="str">
        <f t="shared" ca="1" si="154"/>
        <v>-0.130003888241615-1.31995162836228i</v>
      </c>
      <c r="EA144" s="223" t="str">
        <f t="shared" ca="1" si="155"/>
        <v>-1.22537681765548-0.507567696890487i</v>
      </c>
      <c r="EB144" s="223" t="str">
        <f t="shared" ca="1" si="156"/>
        <v>-1.02527337820948+0.84142011629691i</v>
      </c>
      <c r="EC144" s="223" t="str">
        <f t="shared" ca="1" si="157"/>
        <v>0.258755767970861+1.30085309113519i</v>
      </c>
      <c r="ED144" s="223" t="str">
        <f t="shared" ca="1" si="158"/>
        <v>1.2692266275216+0.385015688205465i</v>
      </c>
      <c r="EE144" s="223" t="str">
        <f t="shared" ca="1" si="159"/>
        <v>0.937862813041983-0.937862813042056i</v>
      </c>
      <c r="EF144" s="223" t="str">
        <f t="shared" ca="1" si="160"/>
        <v>-0.385015688204263-1.26922662752196i</v>
      </c>
      <c r="EG144" s="223" t="str">
        <f t="shared" ca="1" si="161"/>
        <v>-1.30085309113521-0.258755767970799i</v>
      </c>
      <c r="EH144" s="223" t="str">
        <f t="shared" ca="1" si="162"/>
        <v>-0.841420116297881+1.02527337820868i</v>
      </c>
      <c r="EI144" s="223" t="str">
        <f t="shared" ca="1" si="163"/>
        <v>0.507567696890564+1.22537681765545i</v>
      </c>
      <c r="EJ144" s="223" t="str">
        <f t="shared" ca="1" si="164"/>
        <v>1.31995162836229+0.130003888241532i</v>
      </c>
      <c r="EK144" s="223" t="str">
        <f t="shared" ca="1" si="165"/>
        <v>0.736874083865757-1.10281000027257i</v>
      </c>
      <c r="EL144" s="223" t="str">
        <f t="shared" ca="1" si="166"/>
        <v>-0.625231551189832-1.16972595917631i</v>
      </c>
      <c r="EM144" s="223" t="str">
        <f t="shared" ca="1" si="167"/>
        <v>-1.32633830984941+1.24788977314944E-13i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5.87910504047165-2.14869185801164i</v>
      </c>
      <c r="G145" s="229" t="str">
        <f t="shared" si="178"/>
        <v>-0.238437983832336+0.0609301128422632i</v>
      </c>
      <c r="H145" s="229" t="str">
        <f t="shared" si="179"/>
        <v>0.96857378497721-0.0258901223095997i</v>
      </c>
      <c r="I145" s="229" t="str">
        <f t="shared" si="174"/>
        <v>-0.37568019395843-0.132616373686561i</v>
      </c>
      <c r="J145" s="255" t="str">
        <f ca="1">IMPRODUCT(1/N_FFT2,BH100)</f>
        <v>-0.00964893517325723-0.00014220355817032i</v>
      </c>
      <c r="K145" s="254" t="str">
        <f t="shared" ca="1" si="175"/>
        <v>0.00360605531717172+0.00133302985292909i</v>
      </c>
      <c r="N145" s="246">
        <f t="shared" ca="1" si="176"/>
        <v>1.341001635651528</v>
      </c>
      <c r="O145" s="223">
        <f t="shared" ca="1" si="39"/>
        <v>-1.3259983643484718</v>
      </c>
      <c r="P145" s="223" t="str">
        <f t="shared" ca="1" si="40"/>
        <v>-0.596183887714552+1.18441396238156i</v>
      </c>
      <c r="Q145" s="223" t="str">
        <f t="shared" ca="1" si="41"/>
        <v>0.789896303400485+1.06505187297571i</v>
      </c>
      <c r="R145" s="223" t="str">
        <f t="shared" ca="1" si="42"/>
        <v>1.30647654223686-0.226695184862078i</v>
      </c>
      <c r="S145" s="223" t="str">
        <f t="shared" ca="1" si="43"/>
        <v>0.384917007234837-1.26890131995999i</v>
      </c>
      <c r="T145" s="223" t="str">
        <f t="shared" ca="1" si="44"/>
        <v>-0.960350447377799-0.914329634473304i</v>
      </c>
      <c r="U145" s="223" t="str">
        <f t="shared" ca="1" si="45"/>
        <v>-1.2484858903947+0.44671539456368i</v>
      </c>
      <c r="V145" s="223" t="str">
        <f t="shared" ca="1" si="46"/>
        <v>-0.162316355092955+1.31602623952722i</v>
      </c>
      <c r="W145" s="223" t="str">
        <f t="shared" ca="1" si="47"/>
        <v>1.10252734591863+0.736685220264696i</v>
      </c>
      <c r="X145" s="223" t="str">
        <f t="shared" ca="1" si="48"/>
        <v>1.15373392705104-0.653582196687007i</v>
      </c>
      <c r="Y145" s="223" t="str">
        <f t="shared" ca="1" si="49"/>
        <v>-0.0650636559005179-1.32440114124675i</v>
      </c>
      <c r="Z145" s="223" t="str">
        <f t="shared" ca="1" si="50"/>
        <v>-1.21224064073431-0.537349319537016i</v>
      </c>
      <c r="AA145" s="223" t="str">
        <f t="shared" ca="1" si="51"/>
        <v>-1.02501059678329+0.841204457154609i</v>
      </c>
      <c r="AB145" s="223" t="str">
        <f t="shared" ca="1" si="52"/>
        <v>0.290527886074729+1.29377942852241i</v>
      </c>
      <c r="AC145" s="223" t="str">
        <f t="shared" ca="1" si="53"/>
        <v>1.28625985510288+0.322191321120779i</v>
      </c>
      <c r="AD145" s="223" t="str">
        <f t="shared" ca="1" si="54"/>
        <v>0.866106121393573-1.00405769193777i</v>
      </c>
      <c r="AE145" s="223" t="str">
        <f t="shared" ca="1" si="55"/>
        <v>-0.507437605379386-1.22506274896499i</v>
      </c>
      <c r="AF145" s="223" t="str">
        <f t="shared" ca="1" si="56"/>
        <v>-1.32240551433629-0.0975464910070994i</v>
      </c>
      <c r="AG145" s="223" t="str">
        <f t="shared" ca="1" si="57"/>
        <v>-0.681699397907284+1.13734673391524i</v>
      </c>
      <c r="AH145" s="223" t="str">
        <f t="shared" ca="1" si="58"/>
        <v>0.709405968900648+1.12027444563507i</v>
      </c>
      <c r="AI145" s="223" t="str">
        <f t="shared" ca="1" si="59"/>
        <v>1.31961331979192-0.129970567755068i</v>
      </c>
      <c r="AJ145" s="223" t="str">
        <f t="shared" ca="1" si="60"/>
        <v>0.477220229782522-1.23714692520377i</v>
      </c>
      <c r="AK145" s="223" t="str">
        <f t="shared" ca="1" si="61"/>
        <v>-0.890486075690758-0.982499980282797i</v>
      </c>
      <c r="AL145" s="223" t="str">
        <f t="shared" ca="1" si="62"/>
        <v>-1.27796548684297+0.353660680162562i</v>
      </c>
      <c r="AM145" s="223" t="str">
        <f t="shared" ca="1" si="63"/>
        <v>-0.258689447893577+1.30051967759175i</v>
      </c>
      <c r="AN145" s="223" t="str">
        <f t="shared" ca="1" si="64"/>
        <v>1.04534607357281+0.815796082805464i</v>
      </c>
      <c r="AO145" s="223" t="str">
        <f t="shared" ca="1" si="65"/>
        <v>1.19868832407022-0.566937354557407i</v>
      </c>
      <c r="AP145" s="223" t="str">
        <f t="shared" ca="1" si="66"/>
        <v>0.0325416288804392-1.32559899843227i</v>
      </c>
      <c r="AQ145" s="223" t="str">
        <f t="shared" ca="1" si="67"/>
        <v>-1.16942615401004-0.625071301990512i</v>
      </c>
      <c r="AR145" s="223" t="str">
        <f t="shared" ca="1" si="68"/>
        <v>-1.16942615401004-0.625071301990512i</v>
      </c>
      <c r="AS145" s="223" t="str">
        <f t="shared" ca="1" si="69"/>
        <v>0.194564369127822+1.31164643426524i</v>
      </c>
      <c r="AT145" s="223" t="str">
        <f t="shared" ca="1" si="70"/>
        <v>1.25907281436914+0.415941474694925i</v>
      </c>
      <c r="AU145" s="223" t="str">
        <f t="shared" ca="1" si="71"/>
        <v>0.937622435273049-0.937622435273101i</v>
      </c>
      <c r="AV145" s="223" t="str">
        <f t="shared" ca="1" si="72"/>
        <v>-0.41594147469487-1.25907281436916i</v>
      </c>
      <c r="AW145" s="223" t="str">
        <f t="shared" ca="1" si="73"/>
        <v>-1.31164643426523-0.194564369127879i</v>
      </c>
      <c r="AX145" s="223" t="str">
        <f t="shared" ca="1" si="74"/>
        <v>-0.763520719998469+1.08411612495518i</v>
      </c>
      <c r="AY145" s="223" t="str">
        <f t="shared" ca="1" si="75"/>
        <v>0.625071301990458+1.16942615401007i</v>
      </c>
      <c r="AZ145" s="223" t="str">
        <f t="shared" ca="1" si="76"/>
        <v>1.32559899843227-0.0325416288805086i</v>
      </c>
      <c r="BA145" s="223" t="str">
        <f t="shared" ca="1" si="77"/>
        <v>0.566937354557464-1.19868832407019i</v>
      </c>
      <c r="BB145" s="223" t="str">
        <f t="shared" ca="1" si="78"/>
        <v>-0.815796082805415-1.04534607357284i</v>
      </c>
      <c r="BC145" s="223" t="str">
        <f t="shared" ca="1" si="79"/>
        <v>-1.30051967759173+0.258689447893646i</v>
      </c>
      <c r="BD145" s="223" t="str">
        <f t="shared" ca="1" si="80"/>
        <v>-0.353660680162623+1.27796548684295i</v>
      </c>
      <c r="BE145" s="223" t="str">
        <f t="shared" ca="1" si="81"/>
        <v>0.982499980282844+0.890486075690706i</v>
      </c>
      <c r="BF145" s="223" t="str">
        <f t="shared" ca="1" si="82"/>
        <v>1.23714692520374-0.477220229782586i</v>
      </c>
      <c r="BG145" s="223" t="str">
        <f t="shared" ca="1" si="83"/>
        <v>0.12997056775513-1.31961331979191i</v>
      </c>
      <c r="BH145" s="223" t="str">
        <f t="shared" ca="1" si="84"/>
        <v>-1.1202744456351-0.709405968900589i</v>
      </c>
      <c r="BI145" s="223" t="str">
        <f t="shared" ca="1" si="85"/>
        <v>-1.13734673391527+0.681699397907229i</v>
      </c>
      <c r="BJ145" s="223" t="str">
        <f t="shared" ca="1" si="86"/>
        <v>0.0975464910071686+1.32240551433628i</v>
      </c>
      <c r="BK145" s="223" t="str">
        <f t="shared" ca="1" si="87"/>
        <v>1.22506274896502+0.507437605379321i</v>
      </c>
      <c r="BL145" s="223" t="str">
        <f t="shared" ca="1" si="88"/>
        <v>1.00405769193781-0.866106121393526i</v>
      </c>
      <c r="BM145" s="223" t="str">
        <f t="shared" ca="1" si="89"/>
        <v>-0.322191321120844-1.28625985510286i</v>
      </c>
      <c r="BN145" s="223" t="str">
        <f t="shared" ca="1" si="90"/>
        <v>-1.29377942852239-0.290527886074791i</v>
      </c>
      <c r="BO145" s="223" t="str">
        <f t="shared" ca="1" si="91"/>
        <v>-0.841204457154658+1.02501059678325i</v>
      </c>
      <c r="BP145" s="223" t="str">
        <f t="shared" ca="1" si="92"/>
        <v>0.537349319537078+1.21224064073428i</v>
      </c>
      <c r="BQ145" s="223" t="str">
        <f t="shared" ca="1" si="93"/>
        <v>1.32440114124674+0.0650636559005826i</v>
      </c>
      <c r="BR145" s="223" t="str">
        <f t="shared" ca="1" si="94"/>
        <v>0.653582196687006-1.15373392705104i</v>
      </c>
      <c r="BS145" s="223" t="str">
        <f t="shared" ca="1" si="95"/>
        <v>-0.736685220264739-1.1025273459186i</v>
      </c>
      <c r="BT145" s="223" t="str">
        <f t="shared" ca="1" si="96"/>
        <v>-1.31602623952722+0.162316355092929i</v>
      </c>
      <c r="BU145" s="223" t="str">
        <f t="shared" ca="1" si="97"/>
        <v>-0.446715394563647+1.24848589039471i</v>
      </c>
      <c r="BV145" s="223" t="str">
        <f t="shared" ca="1" si="98"/>
        <v>0.914329634473265+0.960350447377836i</v>
      </c>
      <c r="BW145" s="223" t="str">
        <f t="shared" ca="1" si="99"/>
        <v>1.26890131995999-0.384917007234846i</v>
      </c>
      <c r="BX145" s="223" t="str">
        <f t="shared" ca="1" si="100"/>
        <v>0.226695184862039-1.30647654223686i</v>
      </c>
      <c r="BY145" s="223" t="str">
        <f t="shared" ca="1" si="101"/>
        <v>-1.06505187297569-0.78989630340051i</v>
      </c>
      <c r="BZ145" s="223" t="str">
        <f t="shared" ca="1" si="102"/>
        <v>-1.18441396238155+0.596183887714562i</v>
      </c>
      <c r="CA145" s="223" t="str">
        <f t="shared" ca="1" si="103"/>
        <v>-5.783048996792E-14+1.32599836434847i</v>
      </c>
      <c r="CB145" s="223" t="str">
        <f t="shared" ca="1" si="104"/>
        <v>1.18441396238155+0.596183887714565i</v>
      </c>
      <c r="CC145" s="223" t="str">
        <f t="shared" ca="1" si="105"/>
        <v>1.06505187297568-0.789896303400523i</v>
      </c>
      <c r="CD145" s="223" t="str">
        <f t="shared" ca="1" si="106"/>
        <v>-0.226695184862037-1.30647654223686i</v>
      </c>
      <c r="CE145" s="223" t="str">
        <f t="shared" ca="1" si="107"/>
        <v>-1.26890131995999-0.38491700723483i</v>
      </c>
      <c r="CF145" s="223" t="str">
        <f t="shared" ca="1" si="108"/>
        <v>-0.914329634473267+0.960350447377833i</v>
      </c>
      <c r="CG145" s="223" t="str">
        <f t="shared" ca="1" si="109"/>
        <v>0.446715394563662+1.2484858903947i</v>
      </c>
      <c r="CH145" s="223" t="str">
        <f t="shared" ca="1" si="110"/>
        <v>1.31602623952722+0.162316355092931i</v>
      </c>
      <c r="CI145" s="223" t="str">
        <f t="shared" ca="1" si="111"/>
        <v>0.736685220264734-1.1025273459186i</v>
      </c>
      <c r="CJ145" s="223" t="str">
        <f t="shared" ca="1" si="112"/>
        <v>-0.653582196687003-1.15373392705104i</v>
      </c>
      <c r="CK145" s="223" t="str">
        <f t="shared" ca="1" si="113"/>
        <v>-1.32440114124674+0.0650636559005895i</v>
      </c>
      <c r="CL145" s="223" t="str">
        <f t="shared" ca="1" si="114"/>
        <v>-0.537349319537079+1.21224064073428i</v>
      </c>
      <c r="CM145" s="223" t="str">
        <f t="shared" ca="1" si="115"/>
        <v>0.841204457154663+1.02501059678325i</v>
      </c>
      <c r="CN145" s="223" t="str">
        <f t="shared" ca="1" si="116"/>
        <v>1.2937794285224-0.290527886074788i</v>
      </c>
      <c r="CO145" s="223" t="str">
        <f t="shared" ca="1" si="117"/>
        <v>0.322191321120837-1.28625985510286i</v>
      </c>
      <c r="CP145" s="223" t="str">
        <f t="shared" ca="1" si="118"/>
        <v>-1.00405769193781-0.866106121393528i</v>
      </c>
      <c r="CQ145" s="223" t="str">
        <f t="shared" ca="1" si="119"/>
        <v>-1.22506274896501+0.507437605379327i</v>
      </c>
      <c r="CR145" s="223" t="str">
        <f t="shared" ca="1" si="120"/>
        <v>-0.0975464910071713+1.32240551433628i</v>
      </c>
      <c r="CS145" s="223" t="str">
        <f t="shared" ca="1" si="121"/>
        <v>1.13734673391521+0.681699397907337i</v>
      </c>
      <c r="CT145" s="223" t="str">
        <f t="shared" ca="1" si="122"/>
        <v>1.12027444563511-0.709405968900587i</v>
      </c>
      <c r="CU145" s="223" t="str">
        <f t="shared" ca="1" si="123"/>
        <v>-0.129970567755137-1.31961331979191i</v>
      </c>
      <c r="CV145" s="223" t="str">
        <f t="shared" ca="1" si="124"/>
        <v>-1.23714692520374-0.477220229782589i</v>
      </c>
      <c r="CW145" s="223" t="str">
        <f t="shared" ca="1" si="125"/>
        <v>-0.982499980282839+0.890486075690711i</v>
      </c>
      <c r="CX145" s="223" t="str">
        <f t="shared" ca="1" si="126"/>
        <v>0.35366068016262+1.27796548684295i</v>
      </c>
      <c r="CY145" s="223" t="str">
        <f t="shared" ca="1" si="127"/>
        <v>1.30051967759173+0.25868944789364i</v>
      </c>
      <c r="CZ145" s="223" t="str">
        <f t="shared" ca="1" si="128"/>
        <v>0.815796082805402-1.04534607357286i</v>
      </c>
      <c r="DA145" s="223" t="str">
        <f t="shared" ca="1" si="129"/>
        <v>-0.566937354557469-1.19868832407019i</v>
      </c>
      <c r="DB145" s="223" t="str">
        <f t="shared" ca="1" si="130"/>
        <v>-1.32559899843226-0.032541628880775i</v>
      </c>
      <c r="DC145" s="223" t="str">
        <f t="shared" ca="1" si="131"/>
        <v>-0.625071301990335+1.16942615401013i</v>
      </c>
      <c r="DD145" s="223" t="str">
        <f t="shared" ca="1" si="132"/>
        <v>0.763520719999021+1.08411612495479i</v>
      </c>
      <c r="DE145" s="223" t="str">
        <f t="shared" ca="1" si="133"/>
        <v>1.31164643426527-0.194564369127625i</v>
      </c>
      <c r="DF145" s="223" t="str">
        <f t="shared" ca="1" si="134"/>
        <v>0.41594147469473-1.25907281436921i</v>
      </c>
      <c r="DG145" s="223" t="str">
        <f t="shared" ca="1" si="135"/>
        <v>-0.93762243527352-0.93762243527263i</v>
      </c>
      <c r="DH145" s="223" t="str">
        <f t="shared" ca="1" si="136"/>
        <v>-1.25907281436922+0.41594147469469i</v>
      </c>
      <c r="DI145" s="223" t="str">
        <f t="shared" ca="1" si="137"/>
        <v>-0.194564369127685+1.31164643426526i</v>
      </c>
      <c r="DJ145" s="223" t="str">
        <f t="shared" ca="1" si="138"/>
        <v>1.08411612495553+0.763520719997977i</v>
      </c>
      <c r="DK145" s="223" t="str">
        <f t="shared" ca="1" si="139"/>
        <v>1.16942615401016-0.625071301990281i</v>
      </c>
      <c r="DL145" s="223" t="str">
        <f t="shared" ca="1" si="140"/>
        <v>-0.0325416288807145-1.32559899843226i</v>
      </c>
      <c r="DM145" s="223" t="str">
        <f t="shared" ca="1" si="141"/>
        <v>-1.19868832406994-0.566937354558001i</v>
      </c>
      <c r="DN145" s="223" t="str">
        <f t="shared" ca="1" si="142"/>
        <v>-1.04534607357296+0.815796082805265i</v>
      </c>
      <c r="DO145" s="223" t="str">
        <f t="shared" ca="1" si="143"/>
        <v>0.258689447893838+1.30051967759169i</v>
      </c>
      <c r="DP145" s="223" t="str">
        <f t="shared" ca="1" si="144"/>
        <v>1.27796548684279+0.353660680163186i</v>
      </c>
      <c r="DQ145" s="223" t="str">
        <f t="shared" ca="1" si="145"/>
        <v>0.890486075690854-0.98249998028271i</v>
      </c>
      <c r="DR145" s="223" t="str">
        <f t="shared" ca="1" si="146"/>
        <v>-0.477220229782778-1.23714692520367i</v>
      </c>
      <c r="DS145" s="223" t="str">
        <f t="shared" ca="1" si="147"/>
        <v>-1.31961331979185-0.129970567755722i</v>
      </c>
      <c r="DT145" s="223" t="str">
        <f t="shared" ca="1" si="148"/>
        <v>-0.70940596890075+1.120274445635i</v>
      </c>
      <c r="DU145" s="223" t="str">
        <f t="shared" ca="1" si="149"/>
        <v>0.681699397907512+1.13734673391511i</v>
      </c>
      <c r="DV145" s="223" t="str">
        <f t="shared" ca="1" si="150"/>
        <v>1.32240551433633-0.0975464910065848i</v>
      </c>
      <c r="DW145" s="223" t="str">
        <f t="shared" ca="1" si="151"/>
        <v>0.507437605379505-1.22506274896494i</v>
      </c>
      <c r="DX145" s="223" t="str">
        <f t="shared" ca="1" si="152"/>
        <v>-0.866106121393782-1.00405769193759i</v>
      </c>
      <c r="DY145" s="223" t="str">
        <f t="shared" ca="1" si="153"/>
        <v>-1.286259855103+0.322191321120267i</v>
      </c>
      <c r="DZ145" s="223" t="str">
        <f t="shared" ca="1" si="154"/>
        <v>-0.290527886074848+1.29377942852238i</v>
      </c>
      <c r="EA145" s="223" t="str">
        <f t="shared" ca="1" si="155"/>
        <v>1.02501059678347+0.84120445715439i</v>
      </c>
      <c r="EB145" s="223" t="str">
        <f t="shared" ca="1" si="156"/>
        <v>1.21224064073452-0.537349319536542i</v>
      </c>
      <c r="EC145" s="223" t="str">
        <f t="shared" ca="1" si="157"/>
        <v>0.0650636559006498-1.32440114124674i</v>
      </c>
      <c r="ED145" s="223" t="str">
        <f t="shared" ca="1" si="158"/>
        <v>-1.1537339270512-0.653582196686728i</v>
      </c>
      <c r="EE145" s="223" t="str">
        <f t="shared" ca="1" si="159"/>
        <v>-1.10252734591892+0.736685220264261i</v>
      </c>
      <c r="EF145" s="223" t="str">
        <f t="shared" ca="1" si="160"/>
        <v>0.162316355092872+1.31602623952723i</v>
      </c>
      <c r="EG145" s="223" t="str">
        <f t="shared" ca="1" si="161"/>
        <v>1.24848589039482+0.446715394563346i</v>
      </c>
      <c r="EH145" s="223" t="str">
        <f t="shared" ca="1" si="162"/>
        <v>0.960350447378161-0.914329634472923i</v>
      </c>
      <c r="EI145" s="223" t="str">
        <f t="shared" ca="1" si="163"/>
        <v>-0.38491700723479-1.26890131996i</v>
      </c>
      <c r="EJ145" s="223" t="str">
        <f t="shared" ca="1" si="164"/>
        <v>-1.30647654223692-0.226695184861707i</v>
      </c>
      <c r="EK145" s="223" t="str">
        <f t="shared" ca="1" si="165"/>
        <v>-0.78989630340089+1.06505187297541i</v>
      </c>
      <c r="EL145" s="223" t="str">
        <f t="shared" ca="1" si="166"/>
        <v>0.596183887714495+1.18441396238159i</v>
      </c>
      <c r="EM145" s="223" t="str">
        <f t="shared" ca="1" si="167"/>
        <v>1.32599836434847-4.11958983098006E-13i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5.85512689723016-2.18195803530494i</v>
      </c>
      <c r="G146" s="229" t="str">
        <f t="shared" si="178"/>
        <v>-0.237978552644793+0.0620791850323377i</v>
      </c>
      <c r="H146" s="229" t="str">
        <f t="shared" si="179"/>
        <v>0.968534404830893-0.0253435547708176i</v>
      </c>
      <c r="I146" s="229" t="str">
        <f t="shared" si="174"/>
        <v>-0.375883441899062-0.135727258042733i</v>
      </c>
      <c r="J146" s="255" t="str">
        <f ca="1">IMPRODUCT(1/N_FFT2,BI100)</f>
        <v>0.00491103739629781+1.95399030109792E-06i</v>
      </c>
      <c r="K146" s="254" t="str">
        <f t="shared" ca="1" si="175"/>
        <v>-0.00184571243006962-0.000667296112544638i</v>
      </c>
      <c r="N146" s="246">
        <f t="shared" ca="1" si="176"/>
        <v>1.3413810866888358</v>
      </c>
      <c r="O146" s="223">
        <f t="shared" ca="1" si="39"/>
        <v>-1.325618913311164</v>
      </c>
      <c r="P146" s="223" t="str">
        <f t="shared" ca="1" si="40"/>
        <v>-0.566775118333706+1.19834530439523i</v>
      </c>
      <c r="Q146" s="223" t="str">
        <f t="shared" ca="1" si="41"/>
        <v>0.840963735964909+1.02471727716488i</v>
      </c>
      <c r="R146" s="223" t="str">
        <f t="shared" ca="1" si="42"/>
        <v>1.28589177573762-0.322099122039521i</v>
      </c>
      <c r="S146" s="223" t="str">
        <f t="shared" ca="1" si="43"/>
        <v>0.258615420668542-1.30014751759972i</v>
      </c>
      <c r="T146" s="223" t="str">
        <f t="shared" ca="1" si="44"/>
        <v>-1.06474709504472-0.789670264681475i</v>
      </c>
      <c r="U146" s="223" t="str">
        <f t="shared" ca="1" si="45"/>
        <v>-1.16909150807148+0.624892430009706i</v>
      </c>
      <c r="V146" s="223" t="str">
        <f t="shared" ca="1" si="46"/>
        <v>0.0650450371206126+1.32402214727483i</v>
      </c>
      <c r="W146" s="223" t="str">
        <f t="shared" ca="1" si="47"/>
        <v>1.22471218191803+0.507292395754004i</v>
      </c>
      <c r="X146" s="223" t="str">
        <f t="shared" ca="1" si="48"/>
        <v>0.982218825609713-0.890231251948698i</v>
      </c>
      <c r="Y146" s="223" t="str">
        <f t="shared" ca="1" si="49"/>
        <v>-0.384806858412918-1.26853820795696i</v>
      </c>
      <c r="Z146" s="223" t="str">
        <f t="shared" ca="1" si="50"/>
        <v>-1.31127109021243-0.194508692097216i</v>
      </c>
      <c r="AA146" s="223" t="str">
        <f t="shared" ca="1" si="51"/>
        <v>-0.736474408563456+1.10221184391177i</v>
      </c>
      <c r="AB146" s="223" t="str">
        <f t="shared" ca="1" si="52"/>
        <v>0.681504321087689+1.13702126790447i</v>
      </c>
      <c r="AC146" s="223" t="str">
        <f t="shared" ca="1" si="53"/>
        <v>1.31923569591507-0.129933375049478i</v>
      </c>
      <c r="AD146" s="223" t="str">
        <f t="shared" ca="1" si="54"/>
        <v>0.446587561359326-1.2481286205225i</v>
      </c>
      <c r="AE146" s="223" t="str">
        <f t="shared" ca="1" si="55"/>
        <v>-0.937354122871455-0.937354122871477i</v>
      </c>
      <c r="AF146" s="223" t="str">
        <f t="shared" ca="1" si="56"/>
        <v>-1.24812862052251+0.446587561359299i</v>
      </c>
      <c r="AG146" s="223" t="str">
        <f t="shared" ca="1" si="57"/>
        <v>-0.129933375049505+1.31923569591507i</v>
      </c>
      <c r="AH146" s="223" t="str">
        <f t="shared" ca="1" si="58"/>
        <v>1.13702126790445+0.681504321087716i</v>
      </c>
      <c r="AI146" s="223" t="str">
        <f t="shared" ca="1" si="59"/>
        <v>1.10221184391178-0.736474408563432i</v>
      </c>
      <c r="AJ146" s="223" t="str">
        <f t="shared" ca="1" si="60"/>
        <v>-0.194508692097188-1.31127109021244i</v>
      </c>
      <c r="AK146" s="223" t="str">
        <f t="shared" ca="1" si="61"/>
        <v>-1.26853820795695-0.384806858412947i</v>
      </c>
      <c r="AL146" s="223" t="str">
        <f t="shared" ca="1" si="62"/>
        <v>-0.890231251948719+0.982218825609694i</v>
      </c>
      <c r="AM146" s="223" t="str">
        <f t="shared" ca="1" si="63"/>
        <v>0.507292395754039+1.22471218191802i</v>
      </c>
      <c r="AN146" s="223" t="str">
        <f t="shared" ca="1" si="64"/>
        <v>1.32402214727483+0.0650450371206169i</v>
      </c>
      <c r="AO146" s="223" t="str">
        <f t="shared" ca="1" si="65"/>
        <v>0.624892430009743-1.16909150807146i</v>
      </c>
      <c r="AP146" s="223" t="str">
        <f t="shared" ca="1" si="66"/>
        <v>-0.789670264681514-1.06474709504469i</v>
      </c>
      <c r="AQ146" s="223" t="str">
        <f t="shared" ca="1" si="67"/>
        <v>-1.30014751759971+0.258615420668551i</v>
      </c>
      <c r="AR146" s="223" t="str">
        <f t="shared" ca="1" si="68"/>
        <v>-1.30014751759971+0.258615420668551i</v>
      </c>
      <c r="AS146" s="223" t="str">
        <f t="shared" ca="1" si="69"/>
        <v>1.02471727716492+0.840963735964868i</v>
      </c>
      <c r="AT146" s="223" t="str">
        <f t="shared" ca="1" si="70"/>
        <v>1.19834530439522-0.56677511833372i</v>
      </c>
      <c r="AU146" s="223" t="str">
        <f t="shared" ca="1" si="71"/>
        <v>3.2479730858239E-14-1.32561891331116i</v>
      </c>
      <c r="AV146" s="223" t="str">
        <f t="shared" ca="1" si="72"/>
        <v>-1.19834530439525-0.566775118333651i</v>
      </c>
      <c r="AW146" s="223" t="str">
        <f t="shared" ca="1" si="73"/>
        <v>-1.02471727716487+0.840963735964926i</v>
      </c>
      <c r="AX146" s="223" t="str">
        <f t="shared" ca="1" si="74"/>
        <v>0.322099122039495+1.28589177573762i</v>
      </c>
      <c r="AY146" s="223" t="str">
        <f t="shared" ca="1" si="75"/>
        <v>1.3001475175997+0.258615420668606i</v>
      </c>
      <c r="AZ146" s="223" t="str">
        <f t="shared" ca="1" si="76"/>
        <v>0.789670264681459-1.06474709504473i</v>
      </c>
      <c r="BA146" s="223" t="str">
        <f t="shared" ca="1" si="77"/>
        <v>-0.62489243000969-1.16909150807148i</v>
      </c>
      <c r="BB146" s="223" t="str">
        <f t="shared" ca="1" si="78"/>
        <v>-1.32402214727483+0.0650450371205567i</v>
      </c>
      <c r="BC146" s="223" t="str">
        <f t="shared" ca="1" si="79"/>
        <v>-0.507292395753969+1.22471218191805i</v>
      </c>
      <c r="BD146" s="223" t="str">
        <f t="shared" ca="1" si="80"/>
        <v>0.890231251948678+0.982218825609731i</v>
      </c>
      <c r="BE146" s="223" t="str">
        <f t="shared" ca="1" si="81"/>
        <v>1.26853820795697-0.384806858412894i</v>
      </c>
      <c r="BF146" s="223" t="str">
        <f t="shared" ca="1" si="82"/>
        <v>0.194508692097118-1.31127109021245i</v>
      </c>
      <c r="BG146" s="223" t="str">
        <f t="shared" ca="1" si="83"/>
        <v>-1.10221184391175-0.736474408563483i</v>
      </c>
      <c r="BH146" s="223" t="str">
        <f t="shared" ca="1" si="84"/>
        <v>-1.13702126790448+0.681504321087663i</v>
      </c>
      <c r="BI146" s="223" t="str">
        <f t="shared" ca="1" si="85"/>
        <v>0.129933375049581+1.31923569591506i</v>
      </c>
      <c r="BJ146" s="223" t="str">
        <f t="shared" ca="1" si="86"/>
        <v>1.24812862052249+0.446587561359351i</v>
      </c>
      <c r="BK146" s="223" t="str">
        <f t="shared" ca="1" si="87"/>
        <v>0.937354122871501-0.937354122871431i</v>
      </c>
      <c r="BL146" s="223" t="str">
        <f t="shared" ca="1" si="88"/>
        <v>-0.446587561359392-1.24812862052248i</v>
      </c>
      <c r="BM146" s="223" t="str">
        <f t="shared" ca="1" si="89"/>
        <v>-1.31923569591507-0.129933375049538i</v>
      </c>
      <c r="BN146" s="223" t="str">
        <f t="shared" ca="1" si="90"/>
        <v>-0.681504321087738+1.13702126790444i</v>
      </c>
      <c r="BO146" s="223" t="str">
        <f t="shared" ca="1" si="91"/>
        <v>0.73647440856352+1.10221184391173i</v>
      </c>
      <c r="BP146" s="223" t="str">
        <f t="shared" ca="1" si="92"/>
        <v>1.31127109021244-0.19450869209716i</v>
      </c>
      <c r="BQ146" s="223" t="str">
        <f t="shared" ca="1" si="93"/>
        <v>0.384806858412978-1.26853820795694i</v>
      </c>
      <c r="BR146" s="223" t="str">
        <f t="shared" ca="1" si="94"/>
        <v>-0.982218825609762-0.890231251948645i</v>
      </c>
      <c r="BS146" s="223" t="str">
        <f t="shared" ca="1" si="95"/>
        <v>-1.22471218191803+0.507292395754009i</v>
      </c>
      <c r="BT146" s="223" t="str">
        <f t="shared" ca="1" si="96"/>
        <v>-0.065045037120654+1.32402214727483i</v>
      </c>
      <c r="BU146" s="223" t="str">
        <f t="shared" ca="1" si="97"/>
        <v>1.1690915080715+0.624892430009651i</v>
      </c>
      <c r="BV146" s="223" t="str">
        <f t="shared" ca="1" si="98"/>
        <v>1.06474709504471-0.789670264681487i</v>
      </c>
      <c r="BW146" s="223" t="str">
        <f t="shared" ca="1" si="99"/>
        <v>-0.258615420668529-1.30014751759972i</v>
      </c>
      <c r="BX146" s="223" t="str">
        <f t="shared" ca="1" si="100"/>
        <v>-1.2858917757376-0.32209912203958i</v>
      </c>
      <c r="BY146" s="223" t="str">
        <f t="shared" ca="1" si="101"/>
        <v>-0.840963735964885+1.0247172771649i</v>
      </c>
      <c r="BZ146" s="223" t="str">
        <f t="shared" ca="1" si="102"/>
        <v>0.56677511833369+1.19834530439523i</v>
      </c>
      <c r="CA146" s="223" t="str">
        <f t="shared" ca="1" si="103"/>
        <v>1.32561891331116+6.49594617164778E-14i</v>
      </c>
      <c r="CB146" s="223" t="str">
        <f t="shared" ca="1" si="104"/>
        <v>0.566775118333672-1.19834530439524i</v>
      </c>
      <c r="CC146" s="223" t="str">
        <f t="shared" ca="1" si="105"/>
        <v>-0.840963735964901-1.02471727716489i</v>
      </c>
      <c r="CD146" s="223" t="str">
        <f t="shared" ca="1" si="106"/>
        <v>-1.28589177573763+0.322099122039472i</v>
      </c>
      <c r="CE146" s="223" t="str">
        <f t="shared" ca="1" si="107"/>
        <v>-0.258615420668509+1.30014751759972i</v>
      </c>
      <c r="CF146" s="223" t="str">
        <f t="shared" ca="1" si="108"/>
        <v>1.06474709504471+0.789670264681486i</v>
      </c>
      <c r="CG146" s="223" t="str">
        <f t="shared" ca="1" si="109"/>
        <v>1.1690915080715-0.624892430009668i</v>
      </c>
      <c r="CH146" s="223" t="str">
        <f t="shared" ca="1" si="110"/>
        <v>-0.065045037120656-1.32402214727483i</v>
      </c>
      <c r="CI146" s="223" t="str">
        <f t="shared" ca="1" si="111"/>
        <v>-1.22471218191804-0.50729239575399i</v>
      </c>
      <c r="CJ146" s="223" t="str">
        <f t="shared" ca="1" si="112"/>
        <v>-0.982218825609754+0.890231251948653i</v>
      </c>
      <c r="CK146" s="223" t="str">
        <f t="shared" ca="1" si="113"/>
        <v>0.38480685841298+1.26853820795694i</v>
      </c>
      <c r="CL146" s="223" t="str">
        <f t="shared" ca="1" si="114"/>
        <v>1.31127109021244+0.194508692097141i</v>
      </c>
      <c r="CM146" s="223" t="str">
        <f t="shared" ca="1" si="115"/>
        <v>0.73647440856351-1.10221184391173i</v>
      </c>
      <c r="CN146" s="223" t="str">
        <f t="shared" ca="1" si="116"/>
        <v>-0.681504321087757-1.13702126790443i</v>
      </c>
      <c r="CO146" s="223" t="str">
        <f t="shared" ca="1" si="117"/>
        <v>-1.31923569591506+0.129933375049549i</v>
      </c>
      <c r="CP146" s="223" t="str">
        <f t="shared" ca="1" si="118"/>
        <v>-0.44658756135939+1.24812862052248i</v>
      </c>
      <c r="CQ146" s="223" t="str">
        <f t="shared" ca="1" si="119"/>
        <v>0.937354122871509+0.937354122871423i</v>
      </c>
      <c r="CR146" s="223" t="str">
        <f t="shared" ca="1" si="120"/>
        <v>1.24812862052249-0.446587561359361i</v>
      </c>
      <c r="CS146" s="223" t="str">
        <f t="shared" ca="1" si="121"/>
        <v>0.129933375049561-1.31923569591506i</v>
      </c>
      <c r="CT146" s="223" t="str">
        <f t="shared" ca="1" si="122"/>
        <v>-1.13702126790449-0.681504321087653i</v>
      </c>
      <c r="CU146" s="223" t="str">
        <f t="shared" ca="1" si="123"/>
        <v>-1.10221184391174+0.7364744085635i</v>
      </c>
      <c r="CV146" s="223" t="str">
        <f t="shared" ca="1" si="124"/>
        <v>0.194508692097129+1.31127109021245i</v>
      </c>
      <c r="CW146" s="223" t="str">
        <f t="shared" ca="1" si="125"/>
        <v>1.26853820795693+0.384806858413009i</v>
      </c>
      <c r="CX146" s="223" t="str">
        <f t="shared" ca="1" si="126"/>
        <v>0.890231251948662-0.982218825609746i</v>
      </c>
      <c r="CY146" s="223" t="str">
        <f t="shared" ca="1" si="127"/>
        <v>-0.50729239575398-1.22471218191805i</v>
      </c>
      <c r="CZ146" s="223" t="str">
        <f t="shared" ca="1" si="128"/>
        <v>-1.32402214727483-0.0650450371206677i</v>
      </c>
      <c r="DA146" s="223" t="str">
        <f t="shared" ca="1" si="129"/>
        <v>-0.624892430009562+1.16909150807155i</v>
      </c>
      <c r="DB146" s="223" t="str">
        <f t="shared" ca="1" si="130"/>
        <v>0.789670264681795+1.06474709504448i</v>
      </c>
      <c r="DC146" s="223" t="str">
        <f t="shared" ca="1" si="131"/>
        <v>1.3001475175996-0.258615420669144i</v>
      </c>
      <c r="DD146" s="223" t="str">
        <f t="shared" ca="1" si="132"/>
        <v>0.322099122039995-1.2858917757375i</v>
      </c>
      <c r="DE146" s="223" t="str">
        <f t="shared" ca="1" si="133"/>
        <v>-1.02471727716472-0.840963735965114i</v>
      </c>
      <c r="DF146" s="223" t="str">
        <f t="shared" ca="1" si="134"/>
        <v>-1.19834530439525+0.566775118333661i</v>
      </c>
      <c r="DG146" s="223" t="str">
        <f t="shared" ca="1" si="135"/>
        <v>1.85133474197118E-13+1.32561891331116i</v>
      </c>
      <c r="DH146" s="223" t="str">
        <f t="shared" ca="1" si="136"/>
        <v>1.1983453043954+0.566775118333343i</v>
      </c>
      <c r="DI146" s="223" t="str">
        <f t="shared" ca="1" si="137"/>
        <v>1.02471727716449-0.840963735965386i</v>
      </c>
      <c r="DJ146" s="223" t="str">
        <f t="shared" ca="1" si="138"/>
        <v>-0.322099122039057-1.28589177573773i</v>
      </c>
      <c r="DK146" s="223" t="str">
        <f t="shared" ca="1" si="139"/>
        <v>-1.30014751759966-0.258615420668799i</v>
      </c>
      <c r="DL146" s="223" t="str">
        <f t="shared" ca="1" si="140"/>
        <v>-0.789670264681496+1.0647470950447i</v>
      </c>
      <c r="DM146" s="223" t="str">
        <f t="shared" ca="1" si="141"/>
        <v>0.624892430009873+1.16909150807139i</v>
      </c>
      <c r="DN146" s="223" t="str">
        <f t="shared" ca="1" si="142"/>
        <v>1.32402214727481-0.0650450371210187i</v>
      </c>
      <c r="DO146" s="223" t="str">
        <f t="shared" ca="1" si="143"/>
        <v>0.507292395753411-1.22471218191828i</v>
      </c>
      <c r="DP146" s="223" t="str">
        <f t="shared" ca="1" si="144"/>
        <v>-0.890231251948336-0.982218825610042i</v>
      </c>
      <c r="DQ146" s="223" t="str">
        <f t="shared" ca="1" si="145"/>
        <v>-1.26853820795702+0.384806858412714i</v>
      </c>
      <c r="DR146" s="223" t="str">
        <f t="shared" ca="1" si="146"/>
        <v>-0.194508692097172+1.31127109021244i</v>
      </c>
      <c r="DS146" s="223" t="str">
        <f t="shared" ca="1" si="147"/>
        <v>1.10221184391186+0.736474408563317i</v>
      </c>
      <c r="DT146" s="223" t="str">
        <f t="shared" ca="1" si="148"/>
        <v>1.13702126790424-0.681504321088068i</v>
      </c>
      <c r="DU146" s="223" t="str">
        <f t="shared" ca="1" si="149"/>
        <v>-0.129933375050173-1.319235695915i</v>
      </c>
      <c r="DV146" s="223" t="str">
        <f t="shared" ca="1" si="150"/>
        <v>-1.24812862052234-0.446587561359776i</v>
      </c>
      <c r="DW146" s="223" t="str">
        <f t="shared" ca="1" si="151"/>
        <v>-0.937354122871633+0.9373541228713i</v>
      </c>
      <c r="DX146" s="223" t="str">
        <f t="shared" ca="1" si="152"/>
        <v>0.446587561359331+1.2481286205225i</v>
      </c>
      <c r="DY146" s="223" t="str">
        <f t="shared" ca="1" si="153"/>
        <v>1.31923569591508+0.129933375049349i</v>
      </c>
      <c r="DZ146" s="223" t="str">
        <f t="shared" ca="1" si="154"/>
        <v>0.681504321087342-1.13702126790467i</v>
      </c>
      <c r="EA146" s="223" t="str">
        <f t="shared" ca="1" si="155"/>
        <v>-0.736474408564021-1.10221184391139i</v>
      </c>
      <c r="EB146" s="223" t="str">
        <f t="shared" ca="1" si="156"/>
        <v>-1.31127109021251+0.194508692096724i</v>
      </c>
      <c r="EC146" s="223" t="str">
        <f t="shared" ca="1" si="157"/>
        <v>-0.384806858413166+1.26853820795688i</v>
      </c>
      <c r="ED146" s="223" t="str">
        <f t="shared" ca="1" si="158"/>
        <v>0.982218825609724+0.890231251948686i</v>
      </c>
      <c r="EE146" s="223" t="str">
        <f t="shared" ca="1" si="159"/>
        <v>1.22471218191795-0.50729239575421i</v>
      </c>
      <c r="EF146" s="223" t="str">
        <f t="shared" ca="1" si="160"/>
        <v>0.065045037120192-1.32402214727485i</v>
      </c>
      <c r="EG146" s="223" t="str">
        <f t="shared" ca="1" si="161"/>
        <v>-1.16909150807116-0.624892430010289i</v>
      </c>
      <c r="EH146" s="223" t="str">
        <f t="shared" ca="1" si="162"/>
        <v>-1.06474709504497+0.789670264681133i</v>
      </c>
      <c r="EI146" s="223" t="str">
        <f t="shared" ca="1" si="163"/>
        <v>0.258615420668318+1.30014751759976i</v>
      </c>
      <c r="EJ146" s="223" t="str">
        <f t="shared" ca="1" si="164"/>
        <v>1.28589177573762+0.322099122039515i</v>
      </c>
      <c r="EK146" s="223" t="str">
        <f t="shared" ca="1" si="165"/>
        <v>0.840963735964731-1.02471727716503i</v>
      </c>
      <c r="EL146" s="223" t="str">
        <f t="shared" ca="1" si="166"/>
        <v>-0.566775118334125-1.19834530439503i</v>
      </c>
      <c r="EM146" s="223" t="str">
        <f t="shared" ca="1" si="167"/>
        <v>-1.32561891331116-6.57387901407045E-13i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5.83079536681059-2.21497195743804i</v>
      </c>
      <c r="G147" s="229" t="str">
        <f t="shared" si="178"/>
        <v>-0.237510035947001+0.0632261509521777i</v>
      </c>
      <c r="H147" s="229" t="str">
        <f t="shared" si="179"/>
        <v>0.968495577834038-0.0248199202753573i</v>
      </c>
      <c r="I147" s="229" t="str">
        <f t="shared" si="174"/>
        <v>-0.376093456634035-0.138845695615825i</v>
      </c>
      <c r="J147" s="255" t="str">
        <f ca="1">IMPRODUCT(1/N_FFT2,BJ100)</f>
        <v>0.0191985802524765+0.000142204322129966i</v>
      </c>
      <c r="K147" s="254" t="str">
        <f t="shared" ca="1" si="175"/>
        <v>-0.0072007159515941-0.0027191223450495i</v>
      </c>
      <c r="N147" s="246">
        <f t="shared" ca="1" si="176"/>
        <v>1.3418069825588621</v>
      </c>
      <c r="O147" s="223">
        <f t="shared" ca="1" si="39"/>
        <v>-1.3251930174411377</v>
      </c>
      <c r="P147" s="223" t="str">
        <f t="shared" ca="1" si="40"/>
        <v>-0.537022959698087+1.21150438473489i</v>
      </c>
      <c r="Q147" s="223" t="str">
        <f t="shared" ca="1" si="41"/>
        <v>0.889945237763333+0.981903257585549i</v>
      </c>
      <c r="R147" s="223" t="str">
        <f t="shared" ca="1" si="42"/>
        <v>1.25830811478548-0.415688852075399i</v>
      </c>
      <c r="S147" s="223" t="str">
        <f t="shared" ca="1" si="43"/>
        <v>0.129891629954281-1.31881185085006i</v>
      </c>
      <c r="T147" s="223" t="str">
        <f t="shared" ca="1" si="44"/>
        <v>-1.15303320518363-0.653185242652271i</v>
      </c>
      <c r="U147" s="223" t="str">
        <f t="shared" ca="1" si="45"/>
        <v>-1.06440501227429+0.789416558807912i</v>
      </c>
      <c r="V147" s="223" t="str">
        <f t="shared" ca="1" si="46"/>
        <v>0.290351433568585+1.2929936498295i</v>
      </c>
      <c r="W147" s="223" t="str">
        <f t="shared" ca="1" si="47"/>
        <v>1.29972980519941+0.258532332506113i</v>
      </c>
      <c r="X147" s="223" t="str">
        <f t="shared" ca="1" si="48"/>
        <v>0.763056994652361-1.08345768555438i</v>
      </c>
      <c r="Y147" s="223" t="str">
        <f t="shared" ca="1" si="49"/>
        <v>-0.68128536685216-1.13665596483187i</v>
      </c>
      <c r="Z147" s="223" t="str">
        <f t="shared" ca="1" si="50"/>
        <v>-1.31522694920344+0.162217772034223i</v>
      </c>
      <c r="AA147" s="223" t="str">
        <f t="shared" ca="1" si="51"/>
        <v>-0.3846832273678+1.26813065102009i</v>
      </c>
      <c r="AB147" s="223" t="str">
        <f t="shared" ca="1" si="52"/>
        <v>1.00344787613503+0.865580090664551i</v>
      </c>
      <c r="AC147" s="223" t="str">
        <f t="shared" ca="1" si="53"/>
        <v>1.19796029908876-0.566593024385165i</v>
      </c>
      <c r="AD147" s="223" t="str">
        <f t="shared" ca="1" si="54"/>
        <v>-0.0325218646779485-1.32479389408036i</v>
      </c>
      <c r="AE147" s="223" t="str">
        <f t="shared" ca="1" si="55"/>
        <v>-1.22431870544072-0.507129412460668i</v>
      </c>
      <c r="AF147" s="223" t="str">
        <f t="shared" ca="1" si="56"/>
        <v>-0.959767177229431+0.913774315128082i</v>
      </c>
      <c r="AG147" s="223" t="str">
        <f t="shared" ca="1" si="57"/>
        <v>0.446444081362087+1.2477276207937i</v>
      </c>
      <c r="AH147" s="223" t="str">
        <f t="shared" ca="1" si="58"/>
        <v>1.32160234955128+0.0974872460134374i</v>
      </c>
      <c r="AI147" s="223" t="str">
        <f t="shared" ca="1" si="59"/>
        <v>0.624691664086401-1.16871590144727i</v>
      </c>
      <c r="AJ147" s="223" t="str">
        <f t="shared" ca="1" si="60"/>
        <v>-0.815300607946603-1.04471118121548i</v>
      </c>
      <c r="AK147" s="223" t="str">
        <f t="shared" ca="1" si="61"/>
        <v>-1.2854786434331+0.321995637784333i</v>
      </c>
      <c r="AL147" s="223" t="str">
        <f t="shared" ca="1" si="62"/>
        <v>-0.226557501233764+1.30568305193468i</v>
      </c>
      <c r="AM147" s="223" t="str">
        <f t="shared" ca="1" si="63"/>
        <v>1.10185772443786+0.736237793495671i</v>
      </c>
      <c r="AN147" s="223" t="str">
        <f t="shared" ca="1" si="64"/>
        <v>1.11959404542913-0.708975110222058i</v>
      </c>
      <c r="AO147" s="223" t="str">
        <f t="shared" ca="1" si="65"/>
        <v>-0.194446200194124-1.31084980402211i</v>
      </c>
      <c r="AP147" s="223" t="str">
        <f t="shared" ca="1" si="66"/>
        <v>-1.27718931276902-0.353445883868153i</v>
      </c>
      <c r="AQ147" s="223" t="str">
        <f t="shared" ca="1" si="67"/>
        <v>-0.840693550485179+1.02438805520534i</v>
      </c>
      <c r="AR147" s="223" t="str">
        <f t="shared" ca="1" si="68"/>
        <v>-0.840693550485179+1.02438805520534i</v>
      </c>
      <c r="AS147" s="223" t="str">
        <f t="shared" ca="1" si="69"/>
        <v>1.32359676441503-0.0650241394008175i</v>
      </c>
      <c r="AT147" s="223" t="str">
        <f t="shared" ca="1" si="70"/>
        <v>0.476930389427853-1.23639554233867i</v>
      </c>
      <c r="AU147" s="223" t="str">
        <f t="shared" ca="1" si="71"/>
        <v>-0.937052969013718-0.937052969013664i</v>
      </c>
      <c r="AV147" s="223" t="str">
        <f t="shared" ca="1" si="72"/>
        <v>-1.23639554233865+0.476930389427926i</v>
      </c>
      <c r="AW147" s="223" t="str">
        <f t="shared" ca="1" si="73"/>
        <v>-0.065024139400739+1.32359676441503i</v>
      </c>
      <c r="AX147" s="223" t="str">
        <f t="shared" ca="1" si="74"/>
        <v>1.18369460695305+0.595821794620682i</v>
      </c>
      <c r="AY147" s="223" t="str">
        <f t="shared" ca="1" si="75"/>
        <v>1.02438805520529-0.840693550485232i</v>
      </c>
      <c r="AZ147" s="223" t="str">
        <f t="shared" ca="1" si="76"/>
        <v>-0.35344588386823-1.277189312769i</v>
      </c>
      <c r="BA147" s="223" t="str">
        <f t="shared" ca="1" si="77"/>
        <v>-1.31084980402213-0.194446200194047i</v>
      </c>
      <c r="BB147" s="223" t="str">
        <f t="shared" ca="1" si="78"/>
        <v>-0.708975110221996+1.11959404542917i</v>
      </c>
      <c r="BC147" s="223" t="str">
        <f t="shared" ca="1" si="79"/>
        <v>0.736237793495736+1.10185772443781i</v>
      </c>
      <c r="BD147" s="223" t="str">
        <f t="shared" ca="1" si="80"/>
        <v>1.30568305193469-0.226557501233717i</v>
      </c>
      <c r="BE147" s="223" t="str">
        <f t="shared" ca="1" si="81"/>
        <v>0.321995637784389-1.28547864343309i</v>
      </c>
      <c r="BF147" s="223" t="str">
        <f t="shared" ca="1" si="82"/>
        <v>-1.04471118121545-0.815300607946645i</v>
      </c>
      <c r="BG147" s="223" t="str">
        <f t="shared" ca="1" si="83"/>
        <v>-1.1687159014473+0.62469166408635i</v>
      </c>
      <c r="BH147" s="223" t="str">
        <f t="shared" ca="1" si="84"/>
        <v>0.0974872460133843+1.32160234955128i</v>
      </c>
      <c r="BI147" s="223" t="str">
        <f t="shared" ca="1" si="85"/>
        <v>1.24772762079368+0.446444081362137i</v>
      </c>
      <c r="BJ147" s="223" t="str">
        <f t="shared" ca="1" si="86"/>
        <v>0.913774315128125-0.959767177229391i</v>
      </c>
      <c r="BK147" s="223" t="str">
        <f t="shared" ca="1" si="87"/>
        <v>-0.507129412460618-1.22431870544074i</v>
      </c>
      <c r="BL147" s="223" t="str">
        <f t="shared" ca="1" si="88"/>
        <v>-1.32479389408036-0.032521864677997i</v>
      </c>
      <c r="BM147" s="223" t="str">
        <f t="shared" ca="1" si="89"/>
        <v>-0.566593024385216+1.19796029908873i</v>
      </c>
      <c r="BN147" s="223" t="str">
        <f t="shared" ca="1" si="90"/>
        <v>0.865580090664511+1.00344787613506i</v>
      </c>
      <c r="BO147" s="223" t="str">
        <f t="shared" ca="1" si="91"/>
        <v>1.26813065102011-0.384683227367746i</v>
      </c>
      <c r="BP147" s="223" t="str">
        <f t="shared" ca="1" si="92"/>
        <v>0.162217772034279-1.31522694920344i</v>
      </c>
      <c r="BQ147" s="223" t="str">
        <f t="shared" ca="1" si="93"/>
        <v>-1.13665596483184-0.681285366852204i</v>
      </c>
      <c r="BR147" s="223" t="str">
        <f t="shared" ca="1" si="94"/>
        <v>-1.08345768555441+0.763056994652313i</v>
      </c>
      <c r="BS147" s="223" t="str">
        <f t="shared" ca="1" si="95"/>
        <v>0.258532332506077+1.29972980519942i</v>
      </c>
      <c r="BT147" s="223" t="str">
        <f t="shared" ca="1" si="96"/>
        <v>1.2929936498295+0.290351433568607i</v>
      </c>
      <c r="BU147" s="223" t="str">
        <f t="shared" ca="1" si="97"/>
        <v>0.789416558807946-1.06440501227426i</v>
      </c>
      <c r="BV147" s="223" t="str">
        <f t="shared" ca="1" si="98"/>
        <v>-0.653185242652228-1.15303320518366i</v>
      </c>
      <c r="BW147" s="223" t="str">
        <f t="shared" ca="1" si="99"/>
        <v>-1.31881185085007+0.129891629954245i</v>
      </c>
      <c r="BX147" s="223" t="str">
        <f t="shared" ca="1" si="100"/>
        <v>-0.415688852075438+1.25830811478547i</v>
      </c>
      <c r="BY147" s="223" t="str">
        <f t="shared" ca="1" si="101"/>
        <v>0.981903257585508+0.889945237763378i</v>
      </c>
      <c r="BZ147" s="223" t="str">
        <f t="shared" ca="1" si="102"/>
        <v>1.2115043847349-0.537022959698043i</v>
      </c>
      <c r="CA147" s="223" t="str">
        <f t="shared" ca="1" si="103"/>
        <v>5.32496909989656E-14-1.32519301744114i</v>
      </c>
      <c r="CB147" s="223" t="str">
        <f t="shared" ca="1" si="104"/>
        <v>-1.21150438473486-0.537022959698141i</v>
      </c>
      <c r="CC147" s="223" t="str">
        <f t="shared" ca="1" si="105"/>
        <v>-0.981903257585579+0.889945237763298i</v>
      </c>
      <c r="CD147" s="223" t="str">
        <f t="shared" ca="1" si="106"/>
        <v>0.415688852075337+1.2583081147855i</v>
      </c>
      <c r="CE147" s="223" t="str">
        <f t="shared" ca="1" si="107"/>
        <v>1.31881185085007+0.12989162995422i</v>
      </c>
      <c r="CF147" s="223" t="str">
        <f t="shared" ca="1" si="108"/>
        <v>0.653185242652337-1.15303320518359i</v>
      </c>
      <c r="CG147" s="223" t="str">
        <f t="shared" ca="1" si="109"/>
        <v>-0.78941655880786-1.06440501227432i</v>
      </c>
      <c r="CH147" s="223" t="str">
        <f t="shared" ca="1" si="110"/>
        <v>-1.29299364982949+0.290351433568631i</v>
      </c>
      <c r="CI147" s="223" t="str">
        <f t="shared" ca="1" si="111"/>
        <v>-0.258532332506071+1.29972980519942i</v>
      </c>
      <c r="CJ147" s="223" t="str">
        <f t="shared" ca="1" si="112"/>
        <v>1.08345768555443+0.763056994652293i</v>
      </c>
      <c r="CK147" s="223" t="str">
        <f t="shared" ca="1" si="113"/>
        <v>1.13665596483183-0.681285366852225i</v>
      </c>
      <c r="CL147" s="223" t="str">
        <f t="shared" ca="1" si="114"/>
        <v>-0.162217772034295-1.31522694920344i</v>
      </c>
      <c r="CM147" s="223" t="str">
        <f t="shared" ca="1" si="115"/>
        <v>-1.26813065102011-0.384683227367721i</v>
      </c>
      <c r="CN147" s="223" t="str">
        <f t="shared" ca="1" si="116"/>
        <v>-0.865580090664492+1.00344787613508i</v>
      </c>
      <c r="CO147" s="223" t="str">
        <f t="shared" ca="1" si="117"/>
        <v>0.566593024385231+1.19796029908872i</v>
      </c>
      <c r="CP147" s="223" t="str">
        <f t="shared" ca="1" si="118"/>
        <v>1.32479389408036-0.0325218646780317i</v>
      </c>
      <c r="CQ147" s="223" t="str">
        <f t="shared" ca="1" si="119"/>
        <v>0.507129412460595-1.22431870544075i</v>
      </c>
      <c r="CR147" s="223" t="str">
        <f t="shared" ca="1" si="120"/>
        <v>-0.913774315128137-0.959767177229381i</v>
      </c>
      <c r="CS147" s="223" t="str">
        <f t="shared" ca="1" si="121"/>
        <v>-1.24772762079367+0.44644408136217i</v>
      </c>
      <c r="CT147" s="223" t="str">
        <f t="shared" ca="1" si="122"/>
        <v>-0.0974872460133591+1.32160234955129i</v>
      </c>
      <c r="CU147" s="223" t="str">
        <f t="shared" ca="1" si="123"/>
        <v>1.16871590144731+0.624691664086336i</v>
      </c>
      <c r="CV147" s="223" t="str">
        <f t="shared" ca="1" si="124"/>
        <v>1.04471118121543-0.815300607946672i</v>
      </c>
      <c r="CW147" s="223" t="str">
        <f t="shared" ca="1" si="125"/>
        <v>-0.321995637784414-1.28547864343308i</v>
      </c>
      <c r="CX147" s="223" t="str">
        <f t="shared" ca="1" si="126"/>
        <v>-1.30568305193465-0.226557501233951i</v>
      </c>
      <c r="CY147" s="223" t="str">
        <f t="shared" ca="1" si="127"/>
        <v>-0.736237793495942+1.10185772443768i</v>
      </c>
      <c r="CZ147" s="223" t="str">
        <f t="shared" ca="1" si="128"/>
        <v>0.708975110221794+1.1195940454293i</v>
      </c>
      <c r="DA147" s="223" t="str">
        <f t="shared" ca="1" si="129"/>
        <v>1.31084980402216-0.194446200193811i</v>
      </c>
      <c r="DB147" s="223" t="str">
        <f t="shared" ca="1" si="130"/>
        <v>0.353445883868469-1.27718931276893i</v>
      </c>
      <c r="DC147" s="223" t="str">
        <f t="shared" ca="1" si="131"/>
        <v>-1.02438805520514-0.840693550485417i</v>
      </c>
      <c r="DD147" s="223" t="str">
        <f t="shared" ca="1" si="132"/>
        <v>-1.18369460695316+0.59582179462047i</v>
      </c>
      <c r="DE147" s="223" t="str">
        <f t="shared" ca="1" si="133"/>
        <v>0.0650241394004916+1.32359676441504i</v>
      </c>
      <c r="DF147" s="223" t="str">
        <f t="shared" ca="1" si="134"/>
        <v>1.23639554233856+0.47693038942814i</v>
      </c>
      <c r="DG147" s="223" t="str">
        <f t="shared" ca="1" si="135"/>
        <v>0.937052969013888-0.937052969013494i</v>
      </c>
      <c r="DH147" s="223" t="str">
        <f t="shared" ca="1" si="136"/>
        <v>-0.476930389427622-1.23639554233876i</v>
      </c>
      <c r="DI147" s="223" t="str">
        <f t="shared" ca="1" si="137"/>
        <v>-1.32359676441502-0.065024139401065i</v>
      </c>
      <c r="DJ147" s="223" t="str">
        <f t="shared" ca="1" si="138"/>
        <v>-0.595821794620965+1.18369460695291i</v>
      </c>
      <c r="DK147" s="223" t="str">
        <f t="shared" ca="1" si="139"/>
        <v>0.840693550484987+1.02438805520549i</v>
      </c>
      <c r="DL147" s="223" t="str">
        <f t="shared" ca="1" si="140"/>
        <v>1.27718931276909-0.353445883867915i</v>
      </c>
      <c r="DM147" s="223" t="str">
        <f t="shared" ca="1" si="141"/>
        <v>0.19444620019436-1.31084980402208i</v>
      </c>
      <c r="DN147" s="223" t="str">
        <f t="shared" ca="1" si="142"/>
        <v>-1.119594045429-0.708975110222263i</v>
      </c>
      <c r="DO147" s="223" t="str">
        <f t="shared" ca="1" si="143"/>
        <v>-1.10185772443799+0.736237793495465i</v>
      </c>
      <c r="DP147" s="223" t="str">
        <f t="shared" ca="1" si="144"/>
        <v>0.226557501233404+1.30568305193474i</v>
      </c>
      <c r="DQ147" s="223" t="str">
        <f t="shared" ca="1" si="145"/>
        <v>1.28547864343301+0.321995637784696i</v>
      </c>
      <c r="DR147" s="223" t="str">
        <f t="shared" ca="1" si="146"/>
        <v>0.815300607946902-1.04471118121525i</v>
      </c>
      <c r="DS147" s="223" t="str">
        <f t="shared" ca="1" si="147"/>
        <v>-0.624691664086078-1.16871590144744i</v>
      </c>
      <c r="DT147" s="223" t="str">
        <f t="shared" ca="1" si="148"/>
        <v>-1.32160234955131+0.0974872460130682i</v>
      </c>
      <c r="DU147" s="223" t="str">
        <f t="shared" ca="1" si="149"/>
        <v>-0.446444081362445+1.24772762079357i</v>
      </c>
      <c r="DV147" s="223" t="str">
        <f t="shared" ca="1" si="150"/>
        <v>0.959767177229166+0.913774315128361i</v>
      </c>
      <c r="DW147" s="223" t="str">
        <f t="shared" ca="1" si="151"/>
        <v>1.22431870544087-0.507129412460308i</v>
      </c>
      <c r="DX147" s="223" t="str">
        <f t="shared" ca="1" si="152"/>
        <v>0.0325218646783043-1.32479389408036i</v>
      </c>
      <c r="DY147" s="223" t="str">
        <f t="shared" ca="1" si="153"/>
        <v>-1.1979602990886-0.566593024385495i</v>
      </c>
      <c r="DZ147" s="223" t="str">
        <f t="shared" ca="1" si="154"/>
        <v>-1.00344787613527+0.86558009066427i</v>
      </c>
      <c r="EA147" s="223" t="str">
        <f t="shared" ca="1" si="155"/>
        <v>0.384683227367443+1.2681306510202i</v>
      </c>
      <c r="EB147" s="223" t="str">
        <f t="shared" ca="1" si="156"/>
        <v>1.3152269492034+0.162217772034603i</v>
      </c>
      <c r="EC147" s="223" t="str">
        <f t="shared" ca="1" si="157"/>
        <v>0.681285366852491-1.13665596483167i</v>
      </c>
      <c r="ED147" s="223" t="str">
        <f t="shared" ca="1" si="158"/>
        <v>-0.763056994652039-1.08345768555461i</v>
      </c>
      <c r="EE147" s="223" t="str">
        <f t="shared" ca="1" si="159"/>
        <v>-1.29972980519948+0.258532332505785i</v>
      </c>
      <c r="EF147" s="223" t="str">
        <f t="shared" ca="1" si="160"/>
        <v>-0.290351433568916+1.29299364982943i</v>
      </c>
      <c r="EG147" s="223" t="str">
        <f t="shared" ca="1" si="161"/>
        <v>1.06440501227407+0.789416558808201i</v>
      </c>
      <c r="EH147" s="223" t="str">
        <f t="shared" ca="1" si="162"/>
        <v>1.15303320518381-0.653185242651953i</v>
      </c>
      <c r="EI147" s="223" t="str">
        <f t="shared" ca="1" si="163"/>
        <v>-0.129891629953911-1.3188118508501i</v>
      </c>
      <c r="EJ147" s="223" t="str">
        <f t="shared" ca="1" si="164"/>
        <v>-1.25830811478536-0.415688852075757i</v>
      </c>
      <c r="EK147" s="223" t="str">
        <f t="shared" ca="1" si="165"/>
        <v>-0.889945237763599+0.981903257585308i</v>
      </c>
      <c r="EL147" s="223" t="str">
        <f t="shared" ca="1" si="166"/>
        <v>0.537022959697754+1.21150438473503i</v>
      </c>
      <c r="EM147" s="223" t="str">
        <f t="shared" ca="1" si="167"/>
        <v>1.32519301744114+3.70149138164317E-13i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5.80611897376435-2.24771963539041i</v>
      </c>
      <c r="G148" s="229" t="str">
        <f t="shared" si="178"/>
        <v>-0.237032496823908+0.0643707516935762i</v>
      </c>
      <c r="H148" s="229" t="str">
        <f t="shared" si="179"/>
        <v>0.968457240371935-0.0243177513444404i</v>
      </c>
      <c r="I148" s="229" t="str">
        <f t="shared" si="174"/>
        <v>-0.376310332376205-0.141971927941681i</v>
      </c>
      <c r="J148" s="255" t="str">
        <f ca="1">IMPRODUCT(1/N_FFT2,BK100)</f>
        <v>0.00547994631954574-1.90633629372061E-06i</v>
      </c>
      <c r="K148" s="254" t="str">
        <f t="shared" ca="1" si="175"/>
        <v>-0.00206243106715094-0.000777281169958517i</v>
      </c>
      <c r="N148" s="246">
        <f t="shared" ca="1" si="176"/>
        <v>1.3422879977634401</v>
      </c>
      <c r="O148" s="223">
        <f t="shared" ca="1" si="39"/>
        <v>-1.3247120022365597</v>
      </c>
      <c r="P148" s="223" t="str">
        <f t="shared" ca="1" si="40"/>
        <v>-0.50694533591112+1.2238743053384i</v>
      </c>
      <c r="Q148" s="223" t="str">
        <f t="shared" ca="1" si="41"/>
        <v>0.936712839900676+0.936712839900685i</v>
      </c>
      <c r="R148" s="223" t="str">
        <f t="shared" ca="1" si="42"/>
        <v>1.2238743053384-0.50694533591112i</v>
      </c>
      <c r="S148" s="223" t="str">
        <f t="shared" ca="1" si="43"/>
        <v>2.43445329410854E-16-1.32471200223656i</v>
      </c>
      <c r="T148" s="223" t="str">
        <f t="shared" ca="1" si="44"/>
        <v>-1.2238743053384-0.50694533591112i</v>
      </c>
      <c r="U148" s="223" t="str">
        <f t="shared" ca="1" si="45"/>
        <v>-0.936712839900685+0.936712839900676i</v>
      </c>
      <c r="V148" s="223" t="str">
        <f t="shared" ca="1" si="46"/>
        <v>0.50694533591112+1.2238743053384i</v>
      </c>
      <c r="W148" s="223" t="str">
        <f t="shared" ca="1" si="47"/>
        <v>1.32471200223656+4.86890658821708E-16i</v>
      </c>
      <c r="X148" s="223" t="str">
        <f t="shared" ca="1" si="48"/>
        <v>0.506945335911059-1.22387430533843i</v>
      </c>
      <c r="Y148" s="223" t="str">
        <f t="shared" ca="1" si="49"/>
        <v>-0.936712839900657-0.936712839900703i</v>
      </c>
      <c r="Z148" s="223" t="str">
        <f t="shared" ca="1" si="50"/>
        <v>-1.2238743053384+0.506945335911121i</v>
      </c>
      <c r="AA148" s="223" t="str">
        <f t="shared" ca="1" si="51"/>
        <v>3.92734048437122E-14+1.32471200223656i</v>
      </c>
      <c r="AB148" s="223" t="str">
        <f t="shared" ca="1" si="52"/>
        <v>1.22387430533838+0.506945335911168i</v>
      </c>
      <c r="AC148" s="223" t="str">
        <f t="shared" ca="1" si="53"/>
        <v>0.936712839900693-0.936712839900668i</v>
      </c>
      <c r="AD148" s="223" t="str">
        <f t="shared" ca="1" si="54"/>
        <v>-0.506945335911135-1.2238743053384i</v>
      </c>
      <c r="AE148" s="223" t="str">
        <f t="shared" ca="1" si="55"/>
        <v>-1.32471200223656+5.55020880921608E-14i</v>
      </c>
      <c r="AF148" s="223" t="str">
        <f t="shared" ca="1" si="56"/>
        <v>-0.506945335911157+1.22387430533839i</v>
      </c>
      <c r="AG148" s="223" t="str">
        <f t="shared" ca="1" si="57"/>
        <v>0.936712839900676+0.936712839900685i</v>
      </c>
      <c r="AH148" s="223" t="str">
        <f t="shared" ca="1" si="58"/>
        <v>1.22387430533839-0.506945335911145i</v>
      </c>
      <c r="AI148" s="223" t="str">
        <f t="shared" ca="1" si="59"/>
        <v>6.47525797330841E-14-1.32471200223656i</v>
      </c>
      <c r="AJ148" s="223" t="str">
        <f t="shared" ca="1" si="60"/>
        <v>-1.22387430533839-0.506945335911143i</v>
      </c>
      <c r="AK148" s="223" t="str">
        <f t="shared" ca="1" si="61"/>
        <v>-0.936712839900674+0.936712839900686i</v>
      </c>
      <c r="AL148" s="223" t="str">
        <f t="shared" ca="1" si="62"/>
        <v>0.50694533591116+1.22387430533839i</v>
      </c>
      <c r="AM148" s="223" t="str">
        <f t="shared" ca="1" si="63"/>
        <v>1.32471200223656+5.32302189354524E-14i</v>
      </c>
      <c r="AN148" s="223" t="str">
        <f t="shared" ca="1" si="64"/>
        <v>0.506945335911132-1.2238743053384i</v>
      </c>
      <c r="AO148" s="223" t="str">
        <f t="shared" ca="1" si="65"/>
        <v>-0.936712839900696-0.936712839900665i</v>
      </c>
      <c r="AP148" s="223" t="str">
        <f t="shared" ca="1" si="66"/>
        <v>-1.22387430533838+0.506945335911171i</v>
      </c>
      <c r="AQ148" s="223" t="str">
        <f t="shared" ca="1" si="67"/>
        <v>-3.70015356870037E-14+1.32471200223656i</v>
      </c>
      <c r="AR148" s="223" t="str">
        <f t="shared" ca="1" si="68"/>
        <v>-3.70015356870037E-14+1.32471200223656i</v>
      </c>
      <c r="AS148" s="223" t="str">
        <f t="shared" ca="1" si="69"/>
        <v>0.936712839900654-0.936712839900706i</v>
      </c>
      <c r="AT148" s="223" t="str">
        <f t="shared" ca="1" si="70"/>
        <v>-0.506945335911059-1.22387430533843i</v>
      </c>
      <c r="AU148" s="223" t="str">
        <f t="shared" ca="1" si="71"/>
        <v>-1.32471200223656-2.07728524385549E-14i</v>
      </c>
      <c r="AV148" s="223" t="str">
        <f t="shared" ca="1" si="72"/>
        <v>-0.506945335911107+1.22387430533841i</v>
      </c>
      <c r="AW148" s="223" t="str">
        <f t="shared" ca="1" si="73"/>
        <v>0.936712839900711+0.936712839900649i</v>
      </c>
      <c r="AX148" s="223" t="str">
        <f t="shared" ca="1" si="74"/>
        <v>1.22387430533842-0.506945335911075i</v>
      </c>
      <c r="AY148" s="223" t="str">
        <f t="shared" ca="1" si="75"/>
        <v>1.39568140917403E-14-1.32471200223656i</v>
      </c>
      <c r="AZ148" s="223" t="str">
        <f t="shared" ca="1" si="76"/>
        <v>-1.22387430533841-0.506945335911091i</v>
      </c>
      <c r="BA148" s="223" t="str">
        <f t="shared" ca="1" si="77"/>
        <v>-0.936712839900731+0.936712839900629i</v>
      </c>
      <c r="BB148" s="223" t="str">
        <f t="shared" ca="1" si="78"/>
        <v>0.50694533591109+1.22387430533841i</v>
      </c>
      <c r="BC148" s="223" t="str">
        <f t="shared" ca="1" si="79"/>
        <v>1.32471200223656-2.27186915670849E-15i</v>
      </c>
      <c r="BD148" s="223" t="str">
        <f t="shared" ca="1" si="80"/>
        <v>0.506945335911086-1.22387430533842i</v>
      </c>
      <c r="BE148" s="223" t="str">
        <f t="shared" ca="1" si="81"/>
        <v>-0.936712839900641-0.936712839900719i</v>
      </c>
      <c r="BF148" s="223" t="str">
        <f t="shared" ca="1" si="82"/>
        <v>-1.22387430533841+0.506945335911096i</v>
      </c>
      <c r="BG148" s="223" t="str">
        <f t="shared" ca="1" si="83"/>
        <v>1.85005524051572E-14+1.32471200223656i</v>
      </c>
      <c r="BH148" s="223" t="str">
        <f t="shared" ca="1" si="84"/>
        <v>1.22387430533842+0.50694533591107i</v>
      </c>
      <c r="BI148" s="223" t="str">
        <f t="shared" ca="1" si="85"/>
        <v>0.936712839900715-0.936712839900645i</v>
      </c>
      <c r="BJ148" s="223" t="str">
        <f t="shared" ca="1" si="86"/>
        <v>-0.506945335911111-1.22387430533841i</v>
      </c>
      <c r="BK148" s="223" t="str">
        <f t="shared" ca="1" si="87"/>
        <v>-1.32471200223656+2.53165907519719E-14i</v>
      </c>
      <c r="BL148" s="223" t="str">
        <f t="shared" ca="1" si="88"/>
        <v>-0.506945335911177+1.22387430533838i</v>
      </c>
      <c r="BM148" s="223" t="str">
        <f t="shared" ca="1" si="89"/>
        <v>0.936712839900657+0.936712839900703i</v>
      </c>
      <c r="BN148" s="223" t="str">
        <f t="shared" ca="1" si="90"/>
        <v>1.2238743053384-0.506945335911125i</v>
      </c>
      <c r="BO148" s="223" t="str">
        <f t="shared" ca="1" si="91"/>
        <v>-4.15452740004206E-14-1.32471200223656i</v>
      </c>
      <c r="BP148" s="223" t="str">
        <f t="shared" ca="1" si="92"/>
        <v>-1.22387430533838-0.506945335911171i</v>
      </c>
      <c r="BQ148" s="223" t="str">
        <f t="shared" ca="1" si="93"/>
        <v>-0.936712839900692+0.936712839900669i</v>
      </c>
      <c r="BR148" s="223" t="str">
        <f t="shared" ca="1" si="94"/>
        <v>0.506945335911141+1.22387430533839i</v>
      </c>
      <c r="BS148" s="223" t="str">
        <f t="shared" ca="1" si="95"/>
        <v>1.32471200223656-5.77739572488694E-14i</v>
      </c>
      <c r="BT148" s="223" t="str">
        <f t="shared" ca="1" si="96"/>
        <v>0.506945335911156-1.22387430533839i</v>
      </c>
      <c r="BU148" s="223" t="str">
        <f t="shared" ca="1" si="97"/>
        <v>-0.936712839900673-0.936712839900688i</v>
      </c>
      <c r="BV148" s="223" t="str">
        <f t="shared" ca="1" si="98"/>
        <v>-1.22387430533839+0.506945335911156i</v>
      </c>
      <c r="BW148" s="223" t="str">
        <f t="shared" ca="1" si="99"/>
        <v>-5.77743881255587E-14+1.32471200223656i</v>
      </c>
      <c r="BX148" s="223" t="str">
        <f t="shared" ca="1" si="100"/>
        <v>1.22387430533839+0.506945335911141i</v>
      </c>
      <c r="BY148" s="223" t="str">
        <f t="shared" ca="1" si="101"/>
        <v>0.936712839900676-0.936712839900685i</v>
      </c>
      <c r="BZ148" s="223" t="str">
        <f t="shared" ca="1" si="102"/>
        <v>-0.506945335911153-1.22387430533839i</v>
      </c>
      <c r="CA148" s="223" t="str">
        <f t="shared" ca="1" si="103"/>
        <v>-1.32471200223656-4.15457048771099E-14i</v>
      </c>
      <c r="CB148" s="223" t="str">
        <f t="shared" ca="1" si="104"/>
        <v>-0.506945335911125+1.2238743053384i</v>
      </c>
      <c r="CC148" s="223" t="str">
        <f t="shared" ca="1" si="105"/>
        <v>0.936712839900697+0.936712839900664i</v>
      </c>
      <c r="CD148" s="223" t="str">
        <f t="shared" ca="1" si="106"/>
        <v>1.22387430533838-0.506945335911168i</v>
      </c>
      <c r="CE148" s="223" t="str">
        <f t="shared" ca="1" si="107"/>
        <v>4.41423114319292E-14-1.32471200223656i</v>
      </c>
      <c r="CF148" s="223" t="str">
        <f t="shared" ca="1" si="108"/>
        <v>-1.22387430533841-0.506945335911111i</v>
      </c>
      <c r="CG148" s="223" t="str">
        <f t="shared" ca="1" si="109"/>
        <v>-0.936712839900653+0.936712839900707i</v>
      </c>
      <c r="CH148" s="223" t="str">
        <f t="shared" ca="1" si="110"/>
        <v>0.506945335911062+1.22387430533843i</v>
      </c>
      <c r="CI148" s="223" t="str">
        <f t="shared" ca="1" si="111"/>
        <v>1.32471200223656+2.79136281834805E-14i</v>
      </c>
      <c r="CJ148" s="223" t="str">
        <f t="shared" ca="1" si="112"/>
        <v>0.506945335911113-1.22387430533841i</v>
      </c>
      <c r="CK148" s="223" t="str">
        <f t="shared" ca="1" si="113"/>
        <v>-0.936712839900719-0.936712839900641i</v>
      </c>
      <c r="CL148" s="223" t="str">
        <f t="shared" ca="1" si="114"/>
        <v>-1.22387430533842+0.506945335911076i</v>
      </c>
      <c r="CM148" s="223" t="str">
        <f t="shared" ca="1" si="115"/>
        <v>-1.16849449350318E-14+1.32471200223656i</v>
      </c>
      <c r="CN148" s="223" t="str">
        <f t="shared" ca="1" si="116"/>
        <v>1.22387430533841+0.506945335911098i</v>
      </c>
      <c r="CO148" s="223" t="str">
        <f t="shared" ca="1" si="117"/>
        <v>0.936712839900723-0.936712839900637i</v>
      </c>
      <c r="CP148" s="223" t="str">
        <f t="shared" ca="1" si="118"/>
        <v>-0.506945335911091-1.22387430533841i</v>
      </c>
      <c r="CQ148" s="223" t="str">
        <f t="shared" ca="1" si="119"/>
        <v>-1.32471200223656+4.54373831341697E-15i</v>
      </c>
      <c r="CR148" s="223" t="str">
        <f t="shared" ca="1" si="120"/>
        <v>-0.506945335911083+1.22387430533842i</v>
      </c>
      <c r="CS148" s="223" t="str">
        <f t="shared" ca="1" si="121"/>
        <v>0.936712839900636+0.936712839900725i</v>
      </c>
      <c r="CT148" s="223" t="str">
        <f t="shared" ca="1" si="122"/>
        <v>1.22387430533841-0.506945335911107i</v>
      </c>
      <c r="CU148" s="223" t="str">
        <f t="shared" ca="1" si="123"/>
        <v>-2.07724215618657E-14-1.32471200223656i</v>
      </c>
      <c r="CV148" s="223" t="str">
        <f t="shared" ca="1" si="124"/>
        <v>-1.22387430533857-0.506945335910703i</v>
      </c>
      <c r="CW148" s="223" t="str">
        <f t="shared" ca="1" si="125"/>
        <v>-0.936712839900527+0.936712839900833i</v>
      </c>
      <c r="CX148" s="223" t="str">
        <f t="shared" ca="1" si="126"/>
        <v>0.506945335911104+1.22387430533841i</v>
      </c>
      <c r="CY148" s="223" t="str">
        <f t="shared" ca="1" si="127"/>
        <v>1.32471200223656+2.26552952435439E-13i</v>
      </c>
      <c r="CZ148" s="223" t="str">
        <f t="shared" ca="1" si="128"/>
        <v>0.50694533591154-1.22387430533823i</v>
      </c>
      <c r="DA148" s="223" t="str">
        <f t="shared" ca="1" si="129"/>
        <v>-0.936712839901125-0.936712839900236i</v>
      </c>
      <c r="DB148" s="223" t="str">
        <f t="shared" ca="1" si="130"/>
        <v>-1.22387430533825+0.506945335911484i</v>
      </c>
      <c r="DC148" s="223" t="str">
        <f t="shared" ca="1" si="131"/>
        <v>1.85006816681641E-13+1.32471200223656i</v>
      </c>
      <c r="DD148" s="223" t="str">
        <f t="shared" ca="1" si="132"/>
        <v>1.22387430533839+0.50694533591116i</v>
      </c>
      <c r="DE148" s="223" t="str">
        <f t="shared" ca="1" si="133"/>
        <v>0.936712839900877-0.936712839900484i</v>
      </c>
      <c r="DF148" s="223" t="str">
        <f t="shared" ca="1" si="134"/>
        <v>-0.506945335910647-1.2238743053386i</v>
      </c>
      <c r="DG148" s="223" t="str">
        <f t="shared" ca="1" si="135"/>
        <v>-1.32471200223656+5.96566585798719E-13i</v>
      </c>
      <c r="DH148" s="223" t="str">
        <f t="shared" ca="1" si="136"/>
        <v>-0.50694533591078+1.22387430533854i</v>
      </c>
      <c r="DI148" s="223" t="str">
        <f t="shared" ca="1" si="137"/>
        <v>0.936712839900775+0.936712839900586i</v>
      </c>
      <c r="DJ148" s="223" t="str">
        <f t="shared" ca="1" si="138"/>
        <v>1.22387430533844-0.506945335911027i</v>
      </c>
      <c r="DK148" s="223" t="str">
        <f t="shared" ca="1" si="139"/>
        <v>3.28469221116238E-13-1.32471200223656i</v>
      </c>
      <c r="DL148" s="223" t="str">
        <f t="shared" ca="1" si="140"/>
        <v>-1.22387430533819-0.506945335911634i</v>
      </c>
      <c r="DM148" s="223" t="str">
        <f t="shared" ca="1" si="141"/>
        <v>-0.936712839900294+0.936712839901066i</v>
      </c>
      <c r="DN148" s="223" t="str">
        <f t="shared" ca="1" si="142"/>
        <v>0.506945335911408+1.22387430533828i</v>
      </c>
      <c r="DO148" s="223" t="str">
        <f t="shared" ca="1" si="143"/>
        <v>1.32471200223656-8.30905480008413E-14i</v>
      </c>
      <c r="DP148" s="223" t="str">
        <f t="shared" ca="1" si="144"/>
        <v>0.506945335911254-1.22387430533835i</v>
      </c>
      <c r="DQ148" s="223" t="str">
        <f t="shared" ca="1" si="145"/>
        <v>-0.936712839900412-0.936712839900948i</v>
      </c>
      <c r="DR148" s="223" t="str">
        <f t="shared" ca="1" si="146"/>
        <v>-1.22387430533863+0.50694533591057i</v>
      </c>
      <c r="DS148" s="223" t="str">
        <f t="shared" ca="1" si="147"/>
        <v>4.9465031711792E-13+1.32471200223656i</v>
      </c>
      <c r="DT148" s="223" t="str">
        <f t="shared" ca="1" si="148"/>
        <v>1.2238743053385+0.506945335910874i</v>
      </c>
      <c r="DU148" s="223" t="str">
        <f t="shared" ca="1" si="149"/>
        <v>0.936712839900644-0.936712839900717i</v>
      </c>
      <c r="DV148" s="223" t="str">
        <f t="shared" ca="1" si="150"/>
        <v>-0.506945335910933-1.22387430533848i</v>
      </c>
      <c r="DW148" s="223" t="str">
        <f t="shared" ca="1" si="151"/>
        <v>-1.32471200223656-4.11560199993768E-13i</v>
      </c>
      <c r="DX148" s="223" t="str">
        <f t="shared" ca="1" si="152"/>
        <v>-0.506945335911728+1.22387430533815i</v>
      </c>
      <c r="DY148" s="223" t="str">
        <f t="shared" ca="1" si="153"/>
        <v>0.936712839900994+0.936712839900367i</v>
      </c>
      <c r="DZ148" s="223" t="str">
        <f t="shared" ca="1" si="154"/>
        <v>1.22387430533831-0.506945335911331i</v>
      </c>
      <c r="EA148" s="223" t="str">
        <f t="shared" ca="1" si="155"/>
        <v>1.88257206799573E-14-1.32471200223656i</v>
      </c>
      <c r="EB148" s="223" t="str">
        <f t="shared" ca="1" si="156"/>
        <v>-1.22387430533831-0.506945335911331i</v>
      </c>
      <c r="EC148" s="223" t="str">
        <f t="shared" ca="1" si="157"/>
        <v>-0.93671283990102+0.93671283990034i</v>
      </c>
      <c r="ED148" s="223" t="str">
        <f t="shared" ca="1" si="158"/>
        <v>0.506945335911694+1.22387430533817i</v>
      </c>
      <c r="EE148" s="223" t="str">
        <f t="shared" ca="1" si="159"/>
        <v>1.32471200223656-4.1155933824039E-13i</v>
      </c>
      <c r="EF148" s="223" t="str">
        <f t="shared" ca="1" si="160"/>
        <v>0.506945335910968-1.22387430533846i</v>
      </c>
      <c r="EG148" s="223" t="str">
        <f t="shared" ca="1" si="161"/>
        <v>-0.936712839900644-0.936712839900717i</v>
      </c>
      <c r="EH148" s="223" t="str">
        <f t="shared" ca="1" si="162"/>
        <v>-1.22387430533852+0.506945335910839i</v>
      </c>
      <c r="EI148" s="223" t="str">
        <f t="shared" ca="1" si="163"/>
        <v>-5.13476468674567E-13+1.32471200223656i</v>
      </c>
      <c r="EJ148" s="223" t="str">
        <f t="shared" ca="1" si="164"/>
        <v>1.22387430533863+0.50694533591057i</v>
      </c>
      <c r="EK148" s="223" t="str">
        <f t="shared" ca="1" si="165"/>
        <v>0.936712839900439-0.936712839900922i</v>
      </c>
      <c r="EL148" s="223" t="str">
        <f t="shared" ca="1" si="166"/>
        <v>-0.506945335911237-1.22387430533835i</v>
      </c>
      <c r="EM148" s="223" t="str">
        <f t="shared" ca="1" si="167"/>
        <v>-1.32471200223656-8.30914097542197E-14i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5.78110632411218-2.28018812286223i</v>
      </c>
      <c r="G149" s="229" t="str">
        <f t="shared" si="178"/>
        <v>-0.236545999415122+0.0655127432210219i</v>
      </c>
      <c r="H149" s="229" t="str">
        <f t="shared" si="179"/>
        <v>0.968419336389628-0.0238357001045403i</v>
      </c>
      <c r="I149" s="229" t="str">
        <f t="shared" si="174"/>
        <v>-0.376534170142162-0.145106193264946i</v>
      </c>
      <c r="J149" s="255" t="str">
        <f ca="1">IMPRODUCT(1/N_FFT2,BL100)</f>
        <v>-0.00803104813106484-0.000142205067467594i</v>
      </c>
      <c r="K149" s="254" t="str">
        <f t="shared" ca="1" si="175"/>
        <v>0.00300332920739905+0.0012188998892953i</v>
      </c>
      <c r="N149" s="246">
        <f t="shared" ca="1" si="176"/>
        <v>1.3428351196776873</v>
      </c>
      <c r="O149" s="223">
        <f t="shared" ca="1" si="39"/>
        <v>-1.3241648803223125</v>
      </c>
      <c r="P149" s="223" t="str">
        <f t="shared" ca="1" si="40"/>
        <v>-0.476560367981951+1.23543629781058i</v>
      </c>
      <c r="Q149" s="223" t="str">
        <f t="shared" ca="1" si="41"/>
        <v>0.981141458230336+0.889254783074375i</v>
      </c>
      <c r="R149" s="223" t="str">
        <f t="shared" ca="1" si="42"/>
        <v>1.18277624989354-0.59535953252365i</v>
      </c>
      <c r="S149" s="223" t="str">
        <f t="shared" ca="1" si="43"/>
        <v>-0.129790854894027-1.31778866449248i</v>
      </c>
      <c r="T149" s="223" t="str">
        <f t="shared" ca="1" si="44"/>
        <v>-1.27619841882153-0.353171666582188i</v>
      </c>
      <c r="U149" s="223" t="str">
        <f t="shared" ca="1" si="45"/>
        <v>-0.788804098241303+1.06357920479705i</v>
      </c>
      <c r="V149" s="223" t="str">
        <f t="shared" ca="1" si="46"/>
        <v>0.708425059310521+1.11872542011876i</v>
      </c>
      <c r="W149" s="223" t="str">
        <f t="shared" ca="1" si="47"/>
        <v>1.29872142344703-0.258331752904526i</v>
      </c>
      <c r="X149" s="223" t="str">
        <f t="shared" ca="1" si="48"/>
        <v>0.226381728969941-1.30467005141821i</v>
      </c>
      <c r="Y149" s="223" t="str">
        <f t="shared" ca="1" si="49"/>
        <v>-1.13577410221002-0.680756798738021i</v>
      </c>
      <c r="Z149" s="223" t="str">
        <f t="shared" ca="1" si="50"/>
        <v>-1.04390065299068+0.814668065511734i</v>
      </c>
      <c r="AA149" s="223" t="str">
        <f t="shared" ca="1" si="51"/>
        <v>0.384384774916041+1.26714678514044i</v>
      </c>
      <c r="AB149" s="223" t="str">
        <f t="shared" ca="1" si="52"/>
        <v>1.32057699821453+0.0974116115548574i</v>
      </c>
      <c r="AC149" s="223" t="str">
        <f t="shared" ca="1" si="53"/>
        <v>0.566153439123303-1.19703087414146i</v>
      </c>
      <c r="AD149" s="223" t="str">
        <f t="shared" ca="1" si="54"/>
        <v>-0.913065372899102-0.959022551920249i</v>
      </c>
      <c r="AE149" s="223" t="str">
        <f t="shared" ca="1" si="55"/>
        <v>-1.22336883060003+0.50673596141907i</v>
      </c>
      <c r="AF149" s="223" t="str">
        <f t="shared" ca="1" si="56"/>
        <v>0.0324966329299717+1.32376606661722i</v>
      </c>
      <c r="AG149" s="223" t="str">
        <f t="shared" ca="1" si="57"/>
        <v>1.24675958439127+0.446097712398872i</v>
      </c>
      <c r="AH149" s="223" t="str">
        <f t="shared" ca="1" si="58"/>
        <v>0.864908539419682-1.00266936161325i</v>
      </c>
      <c r="AI149" s="223" t="str">
        <f t="shared" ca="1" si="59"/>
        <v>-0.624207003603579-1.16780916545951i</v>
      </c>
      <c r="AJ149" s="223" t="str">
        <f t="shared" ca="1" si="60"/>
        <v>-1.31420654415425+0.162091917075345i</v>
      </c>
      <c r="AK149" s="223" t="str">
        <f t="shared" ca="1" si="61"/>
        <v>-0.32174582084235+1.28448131829524i</v>
      </c>
      <c r="AL149" s="223" t="str">
        <f t="shared" ca="1" si="62"/>
        <v>1.08261709626022+0.762464984877401i</v>
      </c>
      <c r="AM149" s="223" t="str">
        <f t="shared" ca="1" si="63"/>
        <v>1.10100285966626-0.735666591117014i</v>
      </c>
      <c r="AN149" s="223" t="str">
        <f t="shared" ca="1" si="64"/>
        <v>-0.290126167450832-1.29199049425268i</v>
      </c>
      <c r="AO149" s="223" t="str">
        <f t="shared" ca="1" si="65"/>
        <v>-1.30983279493516-0.194295341146832i</v>
      </c>
      <c r="AP149" s="223" t="str">
        <f t="shared" ca="1" si="66"/>
        <v>-0.652678475725098+1.15213863645143i</v>
      </c>
      <c r="AQ149" s="223" t="str">
        <f t="shared" ca="1" si="67"/>
        <v>0.840041307201834+1.02359329446496i</v>
      </c>
      <c r="AR149" s="223" t="str">
        <f t="shared" ca="1" si="68"/>
        <v>0.840041307201834+1.02359329446496i</v>
      </c>
      <c r="AS149" s="223" t="str">
        <f t="shared" ca="1" si="69"/>
        <v>0.0649736911034332-1.32256986573239i</v>
      </c>
      <c r="AT149" s="223" t="str">
        <f t="shared" ca="1" si="70"/>
        <v>-1.21056445175064-0.536606316061103i</v>
      </c>
      <c r="AU149" s="223" t="str">
        <f t="shared" ca="1" si="71"/>
        <v>-0.936325966284951+0.93632596628501i</v>
      </c>
      <c r="AV149" s="223" t="str">
        <f t="shared" ca="1" si="72"/>
        <v>0.536606316061058+1.21056445175066i</v>
      </c>
      <c r="AW149" s="223" t="str">
        <f t="shared" ca="1" si="73"/>
        <v>1.32256986573239-0.0649736911035255i</v>
      </c>
      <c r="AX149" s="223" t="str">
        <f t="shared" ca="1" si="74"/>
        <v>0.415366344234586-1.25733186961764i</v>
      </c>
      <c r="AY149" s="223" t="str">
        <f t="shared" ca="1" si="75"/>
        <v>-1.02359329446493-0.840041307201872i</v>
      </c>
      <c r="AZ149" s="223" t="str">
        <f t="shared" ca="1" si="76"/>
        <v>-1.15213863645146+0.652678475725056i</v>
      </c>
      <c r="BA149" s="223" t="str">
        <f t="shared" ca="1" si="77"/>
        <v>0.194295341146794+1.30983279493516i</v>
      </c>
      <c r="BB149" s="223" t="str">
        <f t="shared" ca="1" si="78"/>
        <v>1.2919904942527+0.290126167450746i</v>
      </c>
      <c r="BC149" s="223" t="str">
        <f t="shared" ca="1" si="79"/>
        <v>0.735666591117051-1.10100285966623i</v>
      </c>
      <c r="BD149" s="223" t="str">
        <f t="shared" ca="1" si="80"/>
        <v>-0.762464984877361-1.08261709626025i</v>
      </c>
      <c r="BE149" s="223" t="str">
        <f t="shared" ca="1" si="81"/>
        <v>-1.28448131829525+0.321745820842302i</v>
      </c>
      <c r="BF149" s="223" t="str">
        <f t="shared" ca="1" si="82"/>
        <v>-0.162091917075388+1.31420654415424i</v>
      </c>
      <c r="BG149" s="223" t="str">
        <f t="shared" ca="1" si="83"/>
        <v>1.16780916545956+0.624207003603501i</v>
      </c>
      <c r="BH149" s="223" t="str">
        <f t="shared" ca="1" si="84"/>
        <v>1.00266936161328-0.864908539419649i</v>
      </c>
      <c r="BI149" s="223" t="str">
        <f t="shared" ca="1" si="85"/>
        <v>-0.44609771239895-1.24675958439124i</v>
      </c>
      <c r="BJ149" s="223" t="str">
        <f t="shared" ca="1" si="86"/>
        <v>-1.32376606661722-0.032496632930011i</v>
      </c>
      <c r="BK149" s="223" t="str">
        <f t="shared" ca="1" si="87"/>
        <v>-0.506735961418989+1.22336883060007i</v>
      </c>
      <c r="BL149" s="223" t="str">
        <f t="shared" ca="1" si="88"/>
        <v>0.959022551920219+0.913065372899134i</v>
      </c>
      <c r="BM149" s="223" t="str">
        <f t="shared" ca="1" si="89"/>
        <v>1.19703087414148-0.566153439123259i</v>
      </c>
      <c r="BN149" s="223" t="str">
        <f t="shared" ca="1" si="90"/>
        <v>-0.0974116115549403-1.32057699821452i</v>
      </c>
      <c r="BO149" s="223" t="str">
        <f t="shared" ca="1" si="91"/>
        <v>-1.26714678514043-0.384384774916081i</v>
      </c>
      <c r="BP149" s="223" t="str">
        <f t="shared" ca="1" si="92"/>
        <v>-0.814668065511663+1.04390065299074i</v>
      </c>
      <c r="BQ149" s="223" t="str">
        <f t="shared" ca="1" si="93"/>
        <v>0.680756798737981+1.13577410221004i</v>
      </c>
      <c r="BR149" s="223" t="str">
        <f t="shared" ca="1" si="94"/>
        <v>1.30467005141819-0.226381728970023i</v>
      </c>
      <c r="BS149" s="223" t="str">
        <f t="shared" ca="1" si="95"/>
        <v>0.258331752904524-1.29872142344703i</v>
      </c>
      <c r="BT149" s="223" t="str">
        <f t="shared" ca="1" si="96"/>
        <v>-1.11872542011873-0.708425059310566i</v>
      </c>
      <c r="BU149" s="223" t="str">
        <f t="shared" ca="1" si="97"/>
        <v>-1.06357920479703+0.788804098241339i</v>
      </c>
      <c r="BV149" s="223" t="str">
        <f t="shared" ca="1" si="98"/>
        <v>0.353171666582164+1.27619841882153i</v>
      </c>
      <c r="BW149" s="223" t="str">
        <f t="shared" ca="1" si="99"/>
        <v>1.31778866449249+0.129790854893975i</v>
      </c>
      <c r="BX149" s="223" t="str">
        <f t="shared" ca="1" si="100"/>
        <v>0.595359532523652-1.18277624989354i</v>
      </c>
      <c r="BY149" s="223" t="str">
        <f t="shared" ca="1" si="101"/>
        <v>-0.889254783074333-0.981141458230374i</v>
      </c>
      <c r="BZ149" s="223" t="str">
        <f t="shared" ca="1" si="102"/>
        <v>-1.23543629781058+0.476560367981956i</v>
      </c>
      <c r="CA149" s="223" t="str">
        <f t="shared" ca="1" si="103"/>
        <v>-4.86662289564982E-14+1.32416488032231i</v>
      </c>
      <c r="CB149" s="223" t="str">
        <f t="shared" ca="1" si="104"/>
        <v>1.23543629781059+0.476560367981924i</v>
      </c>
      <c r="CC149" s="223" t="str">
        <f t="shared" ca="1" si="105"/>
        <v>0.889254783074404-0.98114145823031i</v>
      </c>
      <c r="CD149" s="223" t="str">
        <f t="shared" ca="1" si="106"/>
        <v>-0.5953595325237-1.18277624989351i</v>
      </c>
      <c r="CE149" s="223" t="str">
        <f t="shared" ca="1" si="107"/>
        <v>-1.31778866449248+0.129790854894028i</v>
      </c>
      <c r="CF149" s="223" t="str">
        <f t="shared" ca="1" si="108"/>
        <v>-0.353171666582239+1.27619841882151i</v>
      </c>
      <c r="CG149" s="223" t="str">
        <f t="shared" ca="1" si="109"/>
        <v>1.06357920479706+0.788804098241295i</v>
      </c>
      <c r="CH149" s="223" t="str">
        <f t="shared" ca="1" si="110"/>
        <v>1.11872542011878-0.708425059310484i</v>
      </c>
      <c r="CI149" s="223" t="str">
        <f t="shared" ca="1" si="111"/>
        <v>-0.258331752904557-1.29872142344702i</v>
      </c>
      <c r="CJ149" s="223" t="str">
        <f t="shared" ca="1" si="112"/>
        <v>-1.3046700514182-0.226381728969988i</v>
      </c>
      <c r="CK149" s="223" t="str">
        <f t="shared" ca="1" si="113"/>
        <v>-0.680756798737952+1.13577410221006i</v>
      </c>
      <c r="CL149" s="223" t="str">
        <f t="shared" ca="1" si="114"/>
        <v>0.814668065511691+1.04390065299072i</v>
      </c>
      <c r="CM149" s="223" t="str">
        <f t="shared" ca="1" si="115"/>
        <v>1.26714678514045-0.384384774916005i</v>
      </c>
      <c r="CN149" s="223" t="str">
        <f t="shared" ca="1" si="116"/>
        <v>0.0974116115548966-1.32057699821452i</v>
      </c>
      <c r="CO149" s="223" t="str">
        <f t="shared" ca="1" si="117"/>
        <v>-1.19703087414144-0.566153439123339i</v>
      </c>
      <c r="CP149" s="223" t="str">
        <f t="shared" ca="1" si="118"/>
        <v>-0.959022551920189+0.913065372899166i</v>
      </c>
      <c r="CQ149" s="223" t="str">
        <f t="shared" ca="1" si="119"/>
        <v>0.50673596141903+1.22336883060005i</v>
      </c>
      <c r="CR149" s="223" t="str">
        <f t="shared" ca="1" si="120"/>
        <v>1.32376606661721-0.0324966329300547i</v>
      </c>
      <c r="CS149" s="223" t="str">
        <f t="shared" ca="1" si="121"/>
        <v>0.446097712398918-1.24675958439126i</v>
      </c>
      <c r="CT149" s="223" t="str">
        <f t="shared" ca="1" si="122"/>
        <v>-1.0026693616133-0.864908539419624i</v>
      </c>
      <c r="CU149" s="223" t="str">
        <f t="shared" ca="1" si="123"/>
        <v>-1.16780916545941+0.62420700360378i</v>
      </c>
      <c r="CV149" s="223" t="str">
        <f t="shared" ca="1" si="124"/>
        <v>0.162091917075162+1.31420654415427i</v>
      </c>
      <c r="CW149" s="223" t="str">
        <f t="shared" ca="1" si="125"/>
        <v>1.2844813182951+0.321745820842918i</v>
      </c>
      <c r="CX149" s="223" t="str">
        <f t="shared" ca="1" si="126"/>
        <v>0.762464984877218-1.08261709626035i</v>
      </c>
      <c r="CY149" s="223" t="str">
        <f t="shared" ca="1" si="127"/>
        <v>-0.735666591116868-1.10100285966635i</v>
      </c>
      <c r="CZ149" s="223" t="str">
        <f t="shared" ca="1" si="128"/>
        <v>-1.29199049425255+0.290126167451432i</v>
      </c>
      <c r="DA149" s="223" t="str">
        <f t="shared" ca="1" si="129"/>
        <v>-0.194295341146621+1.30983279493519i</v>
      </c>
      <c r="DB149" s="223" t="str">
        <f t="shared" ca="1" si="130"/>
        <v>1.15213863645134+0.652678475725255i</v>
      </c>
      <c r="DC149" s="223" t="str">
        <f t="shared" ca="1" si="131"/>
        <v>1.02359329446458-0.840041307202306i</v>
      </c>
      <c r="DD149" s="223" t="str">
        <f t="shared" ca="1" si="132"/>
        <v>-0.415366344234743-1.25733186961759i</v>
      </c>
      <c r="DE149" s="223" t="str">
        <f t="shared" ca="1" si="133"/>
        <v>-1.32256986573238-0.0649736911037543i</v>
      </c>
      <c r="DF149" s="223" t="str">
        <f t="shared" ca="1" si="134"/>
        <v>-0.536606316060537+1.21056445175089i</v>
      </c>
      <c r="DG149" s="223" t="str">
        <f t="shared" ca="1" si="135"/>
        <v>0.936325966285075+0.936325966284886i</v>
      </c>
      <c r="DH149" s="223" t="str">
        <f t="shared" ca="1" si="136"/>
        <v>1.21056445175079-0.536606316060782i</v>
      </c>
      <c r="DI149" s="223" t="str">
        <f t="shared" ca="1" si="137"/>
        <v>-0.0649736911040031-1.32256986573236i</v>
      </c>
      <c r="DJ149" s="223" t="str">
        <f t="shared" ca="1" si="138"/>
        <v>-1.25733186961767-0.415366344234507i</v>
      </c>
      <c r="DK149" s="223" t="str">
        <f t="shared" ca="1" si="139"/>
        <v>-0.840041307202112+1.02359329446473i</v>
      </c>
      <c r="DL149" s="223" t="str">
        <f t="shared" ca="1" si="140"/>
        <v>0.652678475725472+1.15213863645122i</v>
      </c>
      <c r="DM149" s="223" t="str">
        <f t="shared" ca="1" si="141"/>
        <v>1.30983279493515-0.194295341146867i</v>
      </c>
      <c r="DN149" s="223" t="str">
        <f t="shared" ca="1" si="142"/>
        <v>0.290126167451188-1.2919904942526i</v>
      </c>
      <c r="DO149" s="223" t="str">
        <f t="shared" ca="1" si="143"/>
        <v>-1.1010028596665-0.735666591116645i</v>
      </c>
      <c r="DP149" s="223" t="str">
        <f t="shared" ca="1" si="144"/>
        <v>-1.08261709626019+0.762464984877436i</v>
      </c>
      <c r="DQ149" s="223" t="str">
        <f t="shared" ca="1" si="145"/>
        <v>0.321745820841881+1.28448131829536i</v>
      </c>
      <c r="DR149" s="223" t="str">
        <f t="shared" ca="1" si="146"/>
        <v>1.3142065441543+0.162091917074914i</v>
      </c>
      <c r="DS149" s="223" t="str">
        <f t="shared" ca="1" si="147"/>
        <v>0.624207003603545-1.16780916545953i</v>
      </c>
      <c r="DT149" s="223" t="str">
        <f t="shared" ca="1" si="148"/>
        <v>-0.864908539419313-1.00266936161357i</v>
      </c>
      <c r="DU149" s="223" t="str">
        <f t="shared" ca="1" si="149"/>
        <v>-1.24675958439113+0.446097712399277i</v>
      </c>
      <c r="DV149" s="223" t="str">
        <f t="shared" ca="1" si="150"/>
        <v>-0.032496632930069+1.32376606661721i</v>
      </c>
      <c r="DW149" s="223" t="str">
        <f t="shared" ca="1" si="151"/>
        <v>1.22336883059984+0.506735961419529i</v>
      </c>
      <c r="DX149" s="223" t="str">
        <f t="shared" ca="1" si="152"/>
        <v>0.91306537289889-0.959022551920451i</v>
      </c>
      <c r="DY149" s="223" t="str">
        <f t="shared" ca="1" si="153"/>
        <v>-0.566153439123206-1.1970308741415i</v>
      </c>
      <c r="DZ149" s="223" t="str">
        <f t="shared" ca="1" si="154"/>
        <v>-1.32057699821456+0.0974116115543569i</v>
      </c>
      <c r="EA149" s="223" t="str">
        <f t="shared" ca="1" si="155"/>
        <v>-0.384384774915731+1.26714678514053i</v>
      </c>
      <c r="EB149" s="223" t="str">
        <f t="shared" ca="1" si="156"/>
        <v>1.04390065299064+0.814668065511792i</v>
      </c>
      <c r="EC149" s="223" t="str">
        <f t="shared" ca="1" si="157"/>
        <v>1.13577410221032-0.680756798737503i</v>
      </c>
      <c r="ED149" s="223" t="str">
        <f t="shared" ca="1" si="158"/>
        <v>-0.226381728970253-1.30467005141815i</v>
      </c>
      <c r="EE149" s="223" t="str">
        <f t="shared" ca="1" si="159"/>
        <v>-1.298721423447-0.258331752904682i</v>
      </c>
      <c r="EF149" s="223" t="str">
        <f t="shared" ca="1" si="160"/>
        <v>-0.708425059311036+1.11872542011843i</v>
      </c>
      <c r="EG149" s="223" t="str">
        <f t="shared" ca="1" si="161"/>
        <v>0.788804098241511+1.0635792047969i</v>
      </c>
      <c r="EH149" s="223" t="str">
        <f t="shared" ca="1" si="162"/>
        <v>1.27619841882158-0.353171666581989i</v>
      </c>
      <c r="EI149" s="223" t="str">
        <f t="shared" ca="1" si="163"/>
        <v>0.129790854894679-1.31778866449242i</v>
      </c>
      <c r="EJ149" s="223" t="str">
        <f t="shared" ca="1" si="164"/>
        <v>-1.18277624989363-0.59535953252346i</v>
      </c>
      <c r="EK149" s="223" t="str">
        <f t="shared" ca="1" si="165"/>
        <v>-0.981141458230496+0.889254783074199i</v>
      </c>
      <c r="EL149" s="223" t="str">
        <f t="shared" ca="1" si="166"/>
        <v>0.476560367982525+1.23543629781036i</v>
      </c>
      <c r="EM149" s="223" t="str">
        <f t="shared" ca="1" si="167"/>
        <v>1.32416488032231-1.66112748352268E-13i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5.75576609221883-2.31236543455463i</v>
      </c>
      <c r="G150" s="229" t="str">
        <f t="shared" si="178"/>
        <v>-0.236050608897161+0.066651894997235i</v>
      </c>
      <c r="H150" s="229" t="str">
        <f t="shared" si="179"/>
        <v>0.96838181648993-0.0233725263647025i</v>
      </c>
      <c r="I150" s="229" t="str">
        <f t="shared" si="174"/>
        <v>-0.376765077445971-0.148248726916645i</v>
      </c>
      <c r="J150" s="255" t="str">
        <f ca="1">IMPRODUCT(1/N_FFT2,BM100)</f>
        <v>0.00491103569263898+1.85868201412354E-06i</v>
      </c>
      <c r="K150" s="254" t="str">
        <f t="shared" ca="1" si="175"/>
        <v>-0.00185003119583472-0.000728755075748931i</v>
      </c>
      <c r="N150" s="246">
        <f t="shared" ca="1" si="176"/>
        <v>1.3434624734226532</v>
      </c>
      <c r="O150" s="223">
        <f t="shared" ca="1" si="39"/>
        <v>-1.3235375265773466</v>
      </c>
      <c r="P150" s="223" t="str">
        <f t="shared" ca="1" si="40"/>
        <v>-0.445886363287748+1.24616890319591i</v>
      </c>
      <c r="Q150" s="223" t="str">
        <f t="shared" ca="1" si="41"/>
        <v>1.02310834346215+0.839643318199227i</v>
      </c>
      <c r="R150" s="223" t="str">
        <f t="shared" ca="1" si="42"/>
        <v>1.13523600295438-0.680434274456125i</v>
      </c>
      <c r="S150" s="223" t="str">
        <f t="shared" ca="1" si="43"/>
        <v>-0.258209362260403-1.29810612412836i</v>
      </c>
      <c r="T150" s="223" t="str">
        <f t="shared" ca="1" si="44"/>
        <v>-1.3092122313472-0.194203289234177i</v>
      </c>
      <c r="U150" s="223" t="str">
        <f t="shared" ca="1" si="45"/>
        <v>-0.623911271095311+1.16725588885159i</v>
      </c>
      <c r="V150" s="223" t="str">
        <f t="shared" ca="1" si="46"/>
        <v>0.88883347804909+0.980676619767005i</v>
      </c>
      <c r="W150" s="223" t="str">
        <f t="shared" ca="1" si="47"/>
        <v>1.22278923131543-0.506495883534617i</v>
      </c>
      <c r="X150" s="223" t="str">
        <f t="shared" ca="1" si="48"/>
        <v>-0.0649429083141917-1.32194326766249i</v>
      </c>
      <c r="Y150" s="223" t="str">
        <f t="shared" ca="1" si="49"/>
        <v>-1.26654644503709-0.384202663736712i</v>
      </c>
      <c r="Z150" s="223" t="str">
        <f t="shared" ca="1" si="50"/>
        <v>-0.788430384051807+1.06307530954415i</v>
      </c>
      <c r="AA150" s="223" t="str">
        <f t="shared" ca="1" si="51"/>
        <v>0.735318052050812+1.1004812340911i</v>
      </c>
      <c r="AB150" s="223" t="str">
        <f t="shared" ca="1" si="52"/>
        <v>1.28387276555582-0.321593386316523i</v>
      </c>
      <c r="AC150" s="223" t="str">
        <f t="shared" ca="1" si="53"/>
        <v>0.129729363473946-1.31716433162727i</v>
      </c>
      <c r="AD150" s="223" t="str">
        <f t="shared" ca="1" si="54"/>
        <v>-1.19646375307301-0.565885210834255i</v>
      </c>
      <c r="AE150" s="223" t="str">
        <f t="shared" ca="1" si="55"/>
        <v>-0.935882360197718+0.935882360197706i</v>
      </c>
      <c r="AF150" s="223" t="str">
        <f t="shared" ca="1" si="56"/>
        <v>0.565885210834238+1.19646375307302i</v>
      </c>
      <c r="AG150" s="223" t="str">
        <f t="shared" ca="1" si="57"/>
        <v>1.31716433162728-0.129729363473928i</v>
      </c>
      <c r="AH150" s="223" t="str">
        <f t="shared" ca="1" si="58"/>
        <v>0.321593386316544-1.28387276555582i</v>
      </c>
      <c r="AI150" s="223" t="str">
        <f t="shared" ca="1" si="59"/>
        <v>-1.10048123409117-0.73531805205072i</v>
      </c>
      <c r="AJ150" s="223" t="str">
        <f t="shared" ca="1" si="60"/>
        <v>-1.06307530954417+0.78843038405179i</v>
      </c>
      <c r="AK150" s="223" t="str">
        <f t="shared" ca="1" si="61"/>
        <v>0.384202663736692+1.2665464450371i</v>
      </c>
      <c r="AL150" s="223" t="str">
        <f t="shared" ca="1" si="62"/>
        <v>1.32194326766249+0.0649429083142125i</v>
      </c>
      <c r="AM150" s="223" t="str">
        <f t="shared" ca="1" si="63"/>
        <v>0.506495883534635-1.22278923131542i</v>
      </c>
      <c r="AN150" s="223" t="str">
        <f t="shared" ca="1" si="64"/>
        <v>-0.980676619766981-0.888833478049115i</v>
      </c>
      <c r="AO150" s="223" t="str">
        <f t="shared" ca="1" si="65"/>
        <v>-1.16725588885161+0.623911271095269i</v>
      </c>
      <c r="AP150" s="223" t="str">
        <f t="shared" ca="1" si="66"/>
        <v>0.194203289234107+1.30921223134721i</v>
      </c>
      <c r="AQ150" s="223" t="str">
        <f t="shared" ca="1" si="67"/>
        <v>1.29810612412837+0.258209362260355i</v>
      </c>
      <c r="AR150" s="223" t="str">
        <f t="shared" ca="1" si="68"/>
        <v>1.29810612412837+0.258209362260355i</v>
      </c>
      <c r="AS150" s="223" t="str">
        <f t="shared" ca="1" si="69"/>
        <v>-0.839643318199244-1.02310834346214i</v>
      </c>
      <c r="AT150" s="223" t="str">
        <f t="shared" ca="1" si="70"/>
        <v>-1.24616890319592+0.445886363287742i</v>
      </c>
      <c r="AU150" s="223" t="str">
        <f t="shared" ca="1" si="71"/>
        <v>-1.84844370073946E-14+1.32353752657735i</v>
      </c>
      <c r="AV150" s="223" t="str">
        <f t="shared" ca="1" si="72"/>
        <v>1.2461689031959+0.445886363287778i</v>
      </c>
      <c r="AW150" s="223" t="str">
        <f t="shared" ca="1" si="73"/>
        <v>0.839643318199273-1.02310834346212i</v>
      </c>
      <c r="AX150" s="223" t="str">
        <f t="shared" ca="1" si="74"/>
        <v>-0.680434274456175-1.13523600295435i</v>
      </c>
      <c r="AY150" s="223" t="str">
        <f t="shared" ca="1" si="75"/>
        <v>-1.29810612412835+0.258209362260448i</v>
      </c>
      <c r="AZ150" s="223" t="str">
        <f t="shared" ca="1" si="76"/>
        <v>-0.194203289234144+1.3092122313472i</v>
      </c>
      <c r="BA150" s="223" t="str">
        <f t="shared" ca="1" si="77"/>
        <v>1.16725588885159+0.623911271095306i</v>
      </c>
      <c r="BB150" s="223" t="str">
        <f t="shared" ca="1" si="78"/>
        <v>0.980676619767009-0.888833478049085i</v>
      </c>
      <c r="BC150" s="223" t="str">
        <f t="shared" ca="1" si="79"/>
        <v>-0.506495883534597-1.22278923131543i</v>
      </c>
      <c r="BD150" s="223" t="str">
        <f t="shared" ca="1" si="80"/>
        <v>-1.32194326766249+0.0649429083141708i</v>
      </c>
      <c r="BE150" s="223" t="str">
        <f t="shared" ca="1" si="81"/>
        <v>-0.384202663736732+1.26654644503709i</v>
      </c>
      <c r="BF150" s="223" t="str">
        <f t="shared" ca="1" si="82"/>
        <v>1.06307530954422+0.788430384051717i</v>
      </c>
      <c r="BG150" s="223" t="str">
        <f t="shared" ca="1" si="83"/>
        <v>1.10048123409112-0.735318052050795i</v>
      </c>
      <c r="BH150" s="223" t="str">
        <f t="shared" ca="1" si="84"/>
        <v>-0.321593386316503-1.28387276555583i</v>
      </c>
      <c r="BI150" s="223" t="str">
        <f t="shared" ca="1" si="85"/>
        <v>-1.31716433162727-0.129729363473969i</v>
      </c>
      <c r="BJ150" s="223" t="str">
        <f t="shared" ca="1" si="86"/>
        <v>-0.565885210834275+1.196463753073i</v>
      </c>
      <c r="BK150" s="223" t="str">
        <f t="shared" ca="1" si="87"/>
        <v>0.935882360197689+0.935882360197735i</v>
      </c>
      <c r="BL150" s="223" t="str">
        <f t="shared" ca="1" si="88"/>
        <v>1.19646375307303-0.565885210834217i</v>
      </c>
      <c r="BM150" s="223" t="str">
        <f t="shared" ca="1" si="89"/>
        <v>-0.129729363473905-1.31716433162728i</v>
      </c>
      <c r="BN150" s="223" t="str">
        <f t="shared" ca="1" si="90"/>
        <v>-1.28387276555584-0.321593386316438i</v>
      </c>
      <c r="BO150" s="223" t="str">
        <f t="shared" ca="1" si="91"/>
        <v>-0.735318052050739+1.10048123409115i</v>
      </c>
      <c r="BP150" s="223" t="str">
        <f t="shared" ca="1" si="92"/>
        <v>0.788430384051779+1.06307530954418i</v>
      </c>
      <c r="BQ150" s="223" t="str">
        <f t="shared" ca="1" si="93"/>
        <v>1.2665464450371-0.384202663736679i</v>
      </c>
      <c r="BR150" s="223" t="str">
        <f t="shared" ca="1" si="94"/>
        <v>0.0649429083142263-1.32194326766249i</v>
      </c>
      <c r="BS150" s="223" t="str">
        <f t="shared" ca="1" si="95"/>
        <v>-1.22278923131541-0.506495883534648i</v>
      </c>
      <c r="BT150" s="223" t="str">
        <f t="shared" ca="1" si="96"/>
        <v>-0.888833478049126+0.980676619766972i</v>
      </c>
      <c r="BU150" s="223" t="str">
        <f t="shared" ca="1" si="97"/>
        <v>0.623911271095257+1.16725588885162i</v>
      </c>
      <c r="BV150" s="223" t="str">
        <f t="shared" ca="1" si="98"/>
        <v>1.30921223134719-0.194203289234219i</v>
      </c>
      <c r="BW150" s="223" t="str">
        <f t="shared" ca="1" si="99"/>
        <v>0.258209362260372-1.29810612412837i</v>
      </c>
      <c r="BX150" s="223" t="str">
        <f t="shared" ca="1" si="100"/>
        <v>-1.13523600295439-0.68043427445611i</v>
      </c>
      <c r="BY150" s="223" t="str">
        <f t="shared" ca="1" si="101"/>
        <v>-1.02310834346215+0.839643318199229i</v>
      </c>
      <c r="BZ150" s="223" t="str">
        <f t="shared" ca="1" si="102"/>
        <v>0.445886363287725+1.24616890319592i</v>
      </c>
      <c r="CA150" s="223" t="str">
        <f t="shared" ca="1" si="103"/>
        <v>1.32353752657735+3.69688740147894E-14i</v>
      </c>
      <c r="CB150" s="223" t="str">
        <f t="shared" ca="1" si="104"/>
        <v>0.445886363287795-1.2461689031959i</v>
      </c>
      <c r="CC150" s="223" t="str">
        <f t="shared" ca="1" si="105"/>
        <v>-1.02310834346219-0.839643318199184i</v>
      </c>
      <c r="CD150" s="223" t="str">
        <f t="shared" ca="1" si="106"/>
        <v>-1.13523600295436+0.680434274456159i</v>
      </c>
      <c r="CE150" s="223" t="str">
        <f t="shared" ca="1" si="107"/>
        <v>0.258209362260429+1.29810612412836i</v>
      </c>
      <c r="CF150" s="223" t="str">
        <f t="shared" ca="1" si="108"/>
        <v>1.3092122313472+0.194203289234162i</v>
      </c>
      <c r="CG150" s="223" t="str">
        <f t="shared" ca="1" si="109"/>
        <v>0.623911271095322-1.16725588885158i</v>
      </c>
      <c r="CH150" s="223" t="str">
        <f t="shared" ca="1" si="110"/>
        <v>-0.88883347804907-0.980676619767022i</v>
      </c>
      <c r="CI150" s="223" t="str">
        <f t="shared" ca="1" si="111"/>
        <v>-1.22278923131544+0.506495883534579i</v>
      </c>
      <c r="CJ150" s="223" t="str">
        <f t="shared" ca="1" si="112"/>
        <v>0.0649429083141524+1.32194326766249i</v>
      </c>
      <c r="CK150" s="223" t="str">
        <f t="shared" ca="1" si="113"/>
        <v>1.26654644503712+0.384202663736624i</v>
      </c>
      <c r="CL150" s="223" t="str">
        <f t="shared" ca="1" si="114"/>
        <v>0.788430384051733-1.06307530954421i</v>
      </c>
      <c r="CM150" s="223" t="str">
        <f t="shared" ca="1" si="115"/>
        <v>-0.73531805205078-1.10048123409113i</v>
      </c>
      <c r="CN150" s="223" t="str">
        <f t="shared" ca="1" si="116"/>
        <v>-1.28387276555583+0.321593386316486i</v>
      </c>
      <c r="CO150" s="223" t="str">
        <f t="shared" ca="1" si="117"/>
        <v>-0.129729363473987+1.31716433162727i</v>
      </c>
      <c r="CP150" s="223" t="str">
        <f t="shared" ca="1" si="118"/>
        <v>1.19646375307299+0.565885210834292i</v>
      </c>
      <c r="CQ150" s="223" t="str">
        <f t="shared" ca="1" si="119"/>
        <v>0.935882360197749-0.935882360197676i</v>
      </c>
      <c r="CR150" s="223" t="str">
        <f t="shared" ca="1" si="120"/>
        <v>-0.565885210834201-1.19646375307303i</v>
      </c>
      <c r="CS150" s="223" t="str">
        <f t="shared" ca="1" si="121"/>
        <v>-1.31716433162728+0.129729363473886i</v>
      </c>
      <c r="CT150" s="223" t="str">
        <f t="shared" ca="1" si="122"/>
        <v>-0.321593386315946+1.28387276555597i</v>
      </c>
      <c r="CU150" s="223" t="str">
        <f t="shared" ca="1" si="123"/>
        <v>1.10048123409107+0.735318052050865i</v>
      </c>
      <c r="CV150" s="223" t="str">
        <f t="shared" ca="1" si="124"/>
        <v>1.06307530954388-0.788430384052179i</v>
      </c>
      <c r="CW150" s="223" t="str">
        <f t="shared" ca="1" si="125"/>
        <v>-0.384202663736526-1.26654644503715i</v>
      </c>
      <c r="CX150" s="223" t="str">
        <f t="shared" ca="1" si="126"/>
        <v>-1.32194326766251-0.0649429083137281i</v>
      </c>
      <c r="CY150" s="223" t="str">
        <f t="shared" ca="1" si="127"/>
        <v>-0.506495883534795+1.22278923131535i</v>
      </c>
      <c r="CZ150" s="223" t="str">
        <f t="shared" ca="1" si="128"/>
        <v>0.980676619767307+0.888833478048757i</v>
      </c>
      <c r="DA150" s="223" t="str">
        <f t="shared" ca="1" si="129"/>
        <v>1.16725588885169-0.623911271095115i</v>
      </c>
      <c r="DB150" s="223" t="str">
        <f t="shared" ca="1" si="130"/>
        <v>-0.194203289234582-1.30921223134714i</v>
      </c>
      <c r="DC150" s="223" t="str">
        <f t="shared" ca="1" si="131"/>
        <v>-1.29810612412831-0.258209362260658i</v>
      </c>
      <c r="DD150" s="223" t="str">
        <f t="shared" ca="1" si="132"/>
        <v>-0.680434274455795+1.13523600295458i</v>
      </c>
      <c r="DE150" s="223" t="str">
        <f t="shared" ca="1" si="133"/>
        <v>0.839643318199004+1.02310834346234i</v>
      </c>
      <c r="DF150" s="223" t="str">
        <f t="shared" ca="1" si="134"/>
        <v>1.2461689031958-0.445886363288071i</v>
      </c>
      <c r="DG150" s="223" t="str">
        <f t="shared" ca="1" si="135"/>
        <v>3.28178003776658E-13-1.32353752657735i</v>
      </c>
      <c r="DH150" s="223" t="str">
        <f t="shared" ca="1" si="136"/>
        <v>-1.24616890319602-0.44588636328745i</v>
      </c>
      <c r="DI150" s="223" t="str">
        <f t="shared" ca="1" si="137"/>
        <v>-0.839643318199511+1.02310834346192i</v>
      </c>
      <c r="DJ150" s="223" t="str">
        <f t="shared" ca="1" si="138"/>
        <v>0.680434274456362+1.13523600295424i</v>
      </c>
      <c r="DK150" s="223" t="str">
        <f t="shared" ca="1" si="139"/>
        <v>1.29810612412844-0.258209362260015i</v>
      </c>
      <c r="DL150" s="223" t="str">
        <f t="shared" ca="1" si="140"/>
        <v>0.194203289233929-1.30921223134723i</v>
      </c>
      <c r="DM150" s="223" t="str">
        <f t="shared" ca="1" si="141"/>
        <v>-1.16725588885138-0.623911271095695i</v>
      </c>
      <c r="DN150" s="223" t="str">
        <f t="shared" ca="1" si="142"/>
        <v>-0.980676619766864+0.888833478049245i</v>
      </c>
      <c r="DO150" s="223" t="str">
        <f t="shared" ca="1" si="143"/>
        <v>0.506495883534189+1.2227892313156i</v>
      </c>
      <c r="DP150" s="223" t="str">
        <f t="shared" ca="1" si="144"/>
        <v>1.32194326766248-0.0649429083143875i</v>
      </c>
      <c r="DQ150" s="223" t="str">
        <f t="shared" ca="1" si="145"/>
        <v>0.384202663737136-1.26654644503696i</v>
      </c>
      <c r="DR150" s="223" t="str">
        <f t="shared" ca="1" si="146"/>
        <v>-1.06307530954427-0.788430384051649i</v>
      </c>
      <c r="DS150" s="223" t="str">
        <f t="shared" ca="1" si="147"/>
        <v>-1.10048123409142+0.735318052050334i</v>
      </c>
      <c r="DT150" s="223" t="str">
        <f t="shared" ca="1" si="148"/>
        <v>0.321593386316587+1.28387276555581i</v>
      </c>
      <c r="DU150" s="223" t="str">
        <f t="shared" ca="1" si="149"/>
        <v>1.31716433162722+0.129729363474521i</v>
      </c>
      <c r="DV150" s="223" t="str">
        <f t="shared" ca="1" si="150"/>
        <v>0.565885210834198-1.19646375307304i</v>
      </c>
      <c r="DW150" s="223" t="str">
        <f t="shared" ca="1" si="151"/>
        <v>-0.935882360197297-0.935882360198127i</v>
      </c>
      <c r="DX150" s="223" t="str">
        <f t="shared" ca="1" si="152"/>
        <v>-1.19646375307299+0.565885210834294i</v>
      </c>
      <c r="DY150" s="223" t="str">
        <f t="shared" ca="1" si="153"/>
        <v>0.129729363473353+1.31716433162733i</v>
      </c>
      <c r="DZ150" s="223" t="str">
        <f t="shared" ca="1" si="154"/>
        <v>1.28387276555583+0.321593386316483i</v>
      </c>
      <c r="EA150" s="223" t="str">
        <f t="shared" ca="1" si="155"/>
        <v>0.735318052051309-1.10048123409077i</v>
      </c>
      <c r="EB150" s="223" t="str">
        <f t="shared" ca="1" si="156"/>
        <v>-0.788430384051734-1.06307530954421i</v>
      </c>
      <c r="EC150" s="223" t="str">
        <f t="shared" ca="1" si="157"/>
        <v>-1.26654644503692+0.384202663737274i</v>
      </c>
      <c r="ED150" s="223" t="str">
        <f t="shared" ca="1" si="158"/>
        <v>-0.064942908314282+1.32194326766248i</v>
      </c>
      <c r="EE150" s="223" t="str">
        <f t="shared" ca="1" si="159"/>
        <v>1.22278923131565+0.506495883534074i</v>
      </c>
      <c r="EF150" s="223" t="str">
        <f t="shared" ca="1" si="160"/>
        <v>0.888833478049167-0.980676619766935i</v>
      </c>
      <c r="EG150" s="223" t="str">
        <f t="shared" ca="1" si="161"/>
        <v>-0.623911271095805-1.16725588885133i</v>
      </c>
      <c r="EH150" s="223" t="str">
        <f t="shared" ca="1" si="162"/>
        <v>-1.30921223134722+0.194203289234034i</v>
      </c>
      <c r="EI150" s="223" t="str">
        <f t="shared" ca="1" si="163"/>
        <v>-0.258209362259892+1.29810612412846i</v>
      </c>
      <c r="EJ150" s="223" t="str">
        <f t="shared" ca="1" si="164"/>
        <v>1.1352360029543+0.68043427445627i</v>
      </c>
      <c r="EK150" s="223" t="str">
        <f t="shared" ca="1" si="165"/>
        <v>1.02310834346184-0.839643318199608i</v>
      </c>
      <c r="EL150" s="223" t="str">
        <f t="shared" ca="1" si="166"/>
        <v>-0.445886363287549-1.24616890319599i</v>
      </c>
      <c r="EM150" s="223" t="str">
        <f t="shared" ca="1" si="167"/>
        <v>-1.32353752657735+4.52703037979059E-13i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5.73010700860858-2.34424047367536i</v>
      </c>
      <c r="G151" s="229" t="str">
        <f t="shared" si="178"/>
        <v>-0.235546391465487+0.0677879887717503i</v>
      </c>
      <c r="H151" s="229" t="str">
        <f t="shared" si="179"/>
        <v>0.968344637152959-0.0229270870946353i</v>
      </c>
      <c r="I151" s="229" t="str">
        <f t="shared" si="174"/>
        <v>-0.377003168045328-0.151399761647849i</v>
      </c>
      <c r="J151" s="255" t="str">
        <f ca="1">IMPRODUCT(1/N_FFT2,BN100)</f>
        <v>0.0177025387425732+0.000142205794160359i</v>
      </c>
      <c r="K151" s="254" t="str">
        <f t="shared" ca="1" si="175"/>
        <v>-0.00665238326505443-0.00273377218110025i</v>
      </c>
      <c r="N151" s="246">
        <f t="shared" ca="1" si="176"/>
        <v>1.3441885267991722</v>
      </c>
      <c r="O151" s="223">
        <f t="shared" ca="1" si="39"/>
        <v>-1.3228114732008276</v>
      </c>
      <c r="P151" s="223" t="str">
        <f t="shared" ca="1" si="40"/>
        <v>-0.414941805133262+1.25604677141598i</v>
      </c>
      <c r="Q151" s="223" t="str">
        <f t="shared" ca="1" si="41"/>
        <v>1.06249213800391+0.787997874560341i</v>
      </c>
      <c r="R151" s="223" t="str">
        <f t="shared" ca="1" si="42"/>
        <v>1.08151057115167-0.761685681970545i</v>
      </c>
      <c r="S151" s="223" t="str">
        <f t="shared" ca="1" si="43"/>
        <v>-0.383991901566598-1.26585165527522i</v>
      </c>
      <c r="T151" s="223" t="str">
        <f t="shared" ca="1" si="44"/>
        <v>-1.32241306711665-0.0324634186565473i</v>
      </c>
      <c r="U151" s="223" t="str">
        <f t="shared" ca="1" si="45"/>
        <v>-0.445641763272172+1.24548529194825i</v>
      </c>
      <c r="V151" s="223" t="str">
        <f t="shared" ca="1" si="46"/>
        <v>1.04283369932136+0.81383540669565i</v>
      </c>
      <c r="W151" s="223" t="str">
        <f t="shared" ca="1" si="47"/>
        <v>1.09987754277163-0.734914678407225i</v>
      </c>
      <c r="X151" s="223" t="str">
        <f t="shared" ca="1" si="48"/>
        <v>-0.352810695636764-1.27489403743058i</v>
      </c>
      <c r="Y151" s="223" t="str">
        <f t="shared" ca="1" si="49"/>
        <v>-1.32121808884905-0.064907282563633i</v>
      </c>
      <c r="Z151" s="223" t="str">
        <f t="shared" ca="1" si="50"/>
        <v>-0.476073283476533+1.23417357871234i</v>
      </c>
      <c r="AA151" s="223" t="str">
        <f t="shared" ca="1" si="51"/>
        <v>1.0225470966124+0.839182714813221i</v>
      </c>
      <c r="AB151" s="223" t="str">
        <f t="shared" ca="1" si="52"/>
        <v>1.11758198928692-0.707700989721806i</v>
      </c>
      <c r="AC151" s="223" t="str">
        <f t="shared" ca="1" si="53"/>
        <v>-0.321416969736482-1.28316847108911i</v>
      </c>
      <c r="AD151" s="223" t="str">
        <f t="shared" ca="1" si="54"/>
        <v>-1.31922725820826-0.0973120487507147i</v>
      </c>
      <c r="AE151" s="223" t="str">
        <f t="shared" ca="1" si="55"/>
        <v>-0.506218034936454+1.22211844546133i</v>
      </c>
      <c r="AF151" s="223" t="str">
        <f t="shared" ca="1" si="56"/>
        <v>1.00164454976793+0.864024530642473i</v>
      </c>
      <c r="AG151" s="223" t="str">
        <f t="shared" ca="1" si="57"/>
        <v>1.13461324620096-0.680061008422827i</v>
      </c>
      <c r="AH151" s="223" t="str">
        <f t="shared" ca="1" si="58"/>
        <v>-0.289829634272059-1.29066997204145i</v>
      </c>
      <c r="AI151" s="223" t="str">
        <f t="shared" ca="1" si="59"/>
        <v>-1.31644177439622-0.129658197798232i</v>
      </c>
      <c r="AJ151" s="223" t="str">
        <f t="shared" ca="1" si="60"/>
        <v>-0.536057859580837+1.20932715375673i</v>
      </c>
      <c r="AK151" s="223" t="str">
        <f t="shared" ca="1" si="61"/>
        <v>0.980138649700575+0.888345890402424i</v>
      </c>
      <c r="AL151" s="223" t="str">
        <f t="shared" ca="1" si="62"/>
        <v>1.1509610545214-0.652011383801488i</v>
      </c>
      <c r="AM151" s="223" t="str">
        <f t="shared" ca="1" si="63"/>
        <v>-0.258067716273383-1.29739402166388i</v>
      </c>
      <c r="AN151" s="223" t="str">
        <f t="shared" ca="1" si="64"/>
        <v>-1.31286331528419-0.161926245595759i</v>
      </c>
      <c r="AO151" s="223" t="str">
        <f t="shared" ca="1" si="65"/>
        <v>-0.56557478301499+1.19580740859441i</v>
      </c>
      <c r="AP151" s="223" t="str">
        <f t="shared" ca="1" si="66"/>
        <v>0.958042350760387+0.912132143815388i</v>
      </c>
      <c r="AQ151" s="223" t="str">
        <f t="shared" ca="1" si="67"/>
        <v>1.1666155669398-0.623569011902824i</v>
      </c>
      <c r="AR151" s="223" t="str">
        <f t="shared" ca="1" si="68"/>
        <v>1.1666155669398-0.623569011902824i</v>
      </c>
      <c r="AS151" s="223" t="str">
        <f t="shared" ca="1" si="69"/>
        <v>-1.30849403640217-0.194096755077747i</v>
      </c>
      <c r="AT151" s="223" t="str">
        <f t="shared" ca="1" si="70"/>
        <v>-0.594751025348167+1.18156735376323i</v>
      </c>
      <c r="AU151" s="223" t="str">
        <f t="shared" ca="1" si="71"/>
        <v>0.935368962931703+0.935368962931641i</v>
      </c>
      <c r="AV151" s="223" t="str">
        <f t="shared" ca="1" si="72"/>
        <v>1.18156735376325-0.594751025348135i</v>
      </c>
      <c r="AW151" s="223" t="str">
        <f t="shared" ca="1" si="73"/>
        <v>-0.194096755077713-1.30849403640217i</v>
      </c>
      <c r="AX151" s="223" t="str">
        <f t="shared" ca="1" si="74"/>
        <v>-1.30333656964035-0.226150347932227i</v>
      </c>
      <c r="AY151" s="223" t="str">
        <f t="shared" ca="1" si="75"/>
        <v>-0.623569011902855+1.16661556693979i</v>
      </c>
      <c r="AZ151" s="223" t="str">
        <f t="shared" ca="1" si="76"/>
        <v>0.912132143815363+0.958042350760411i</v>
      </c>
      <c r="BA151" s="223" t="str">
        <f t="shared" ca="1" si="77"/>
        <v>1.19580740859438-0.56557478301507i</v>
      </c>
      <c r="BB151" s="223" t="str">
        <f t="shared" ca="1" si="78"/>
        <v>-0.161926245595721-1.3128633152842i</v>
      </c>
      <c r="BC151" s="223" t="str">
        <f t="shared" ca="1" si="79"/>
        <v>-1.29739402166388-0.258067716273417i</v>
      </c>
      <c r="BD151" s="223" t="str">
        <f t="shared" ca="1" si="80"/>
        <v>-0.652011383801518+1.15096105452138i</v>
      </c>
      <c r="BE151" s="223" t="str">
        <f t="shared" ca="1" si="81"/>
        <v>0.888345890402399+0.980138649700599i</v>
      </c>
      <c r="BF151" s="223" t="str">
        <f t="shared" ca="1" si="82"/>
        <v>1.20932715375674-0.536057859580809i</v>
      </c>
      <c r="BG151" s="223" t="str">
        <f t="shared" ca="1" si="83"/>
        <v>-0.129658197798324-1.31644177439621i</v>
      </c>
      <c r="BH151" s="223" t="str">
        <f t="shared" ca="1" si="84"/>
        <v>-1.29066997204144-0.289829634272097i</v>
      </c>
      <c r="BI151" s="223" t="str">
        <f t="shared" ca="1" si="85"/>
        <v>-0.680061008422856+1.13461324620094i</v>
      </c>
      <c r="BJ151" s="223" t="str">
        <f t="shared" ca="1" si="86"/>
        <v>0.864024530642448+1.00164454976795i</v>
      </c>
      <c r="BK151" s="223" t="str">
        <f t="shared" ca="1" si="87"/>
        <v>1.22211844546134-0.506218034936422i</v>
      </c>
      <c r="BL151" s="223" t="str">
        <f t="shared" ca="1" si="88"/>
        <v>-0.0973120487506756-1.31922725820826i</v>
      </c>
      <c r="BM151" s="223" t="str">
        <f t="shared" ca="1" si="89"/>
        <v>-1.28316847108913-0.321416969736392i</v>
      </c>
      <c r="BN151" s="223" t="str">
        <f t="shared" ca="1" si="90"/>
        <v>-0.707700989721839+1.1175819892869i</v>
      </c>
      <c r="BO151" s="223" t="str">
        <f t="shared" ca="1" si="91"/>
        <v>0.839182714813187+1.02254709661243i</v>
      </c>
      <c r="BP151" s="223" t="str">
        <f t="shared" ca="1" si="92"/>
        <v>1.23417357871235-0.476073283476492i</v>
      </c>
      <c r="BQ151" s="223" t="str">
        <f t="shared" ca="1" si="93"/>
        <v>-0.0649072825635913-1.32121808884906i</v>
      </c>
      <c r="BR151" s="223" t="str">
        <f t="shared" ca="1" si="94"/>
        <v>-1.27489403743057-0.352810695636801i</v>
      </c>
      <c r="BS151" s="223" t="str">
        <f t="shared" ca="1" si="95"/>
        <v>-0.734914678407147+1.09987754277168i</v>
      </c>
      <c r="BT151" s="223" t="str">
        <f t="shared" ca="1" si="96"/>
        <v>0.8138354066956+1.0428336993214i</v>
      </c>
      <c r="BU151" s="223" t="str">
        <f t="shared" ca="1" si="97"/>
        <v>1.24548529194826-0.44564176327214i</v>
      </c>
      <c r="BV151" s="223" t="str">
        <f t="shared" ca="1" si="98"/>
        <v>-0.0324634186565396-1.32241306711665i</v>
      </c>
      <c r="BW151" s="223" t="str">
        <f t="shared" ca="1" si="99"/>
        <v>-1.26585165527522-0.383991901566591i</v>
      </c>
      <c r="BX151" s="223" t="str">
        <f t="shared" ca="1" si="100"/>
        <v>-0.761685681970515+1.08151057115169i</v>
      </c>
      <c r="BY151" s="223" t="str">
        <f t="shared" ca="1" si="101"/>
        <v>0.787997874560285+1.06249213800396i</v>
      </c>
      <c r="BZ151" s="223" t="str">
        <f t="shared" ca="1" si="102"/>
        <v>1.256046771416-0.414941805133193i</v>
      </c>
      <c r="CA151" s="223" t="str">
        <f t="shared" ca="1" si="103"/>
        <v>4.40789816331208E-14-1.32281147320083i</v>
      </c>
      <c r="CB151" s="223" t="str">
        <f t="shared" ca="1" si="104"/>
        <v>-1.25604677141597-0.414941805133276i</v>
      </c>
      <c r="CC151" s="223" t="str">
        <f t="shared" ca="1" si="105"/>
        <v>-0.787997874560341+1.06249213800391i</v>
      </c>
      <c r="CD151" s="223" t="str">
        <f t="shared" ca="1" si="106"/>
        <v>0.761685681970566+1.08151057115165i</v>
      </c>
      <c r="CE151" s="223" t="str">
        <f t="shared" ca="1" si="107"/>
        <v>1.2658516552752-0.383991901566651i</v>
      </c>
      <c r="CF151" s="223" t="str">
        <f t="shared" ca="1" si="108"/>
        <v>0.0324634186566089-1.32241306711665i</v>
      </c>
      <c r="CG151" s="223" t="str">
        <f t="shared" ca="1" si="109"/>
        <v>-1.24548529194824-0.445641763272205i</v>
      </c>
      <c r="CH151" s="223" t="str">
        <f t="shared" ca="1" si="110"/>
        <v>-0.813835406695656+1.04283369932135i</v>
      </c>
      <c r="CI151" s="223" t="str">
        <f t="shared" ca="1" si="111"/>
        <v>0.734914678407199+1.09987754277164i</v>
      </c>
      <c r="CJ151" s="223" t="str">
        <f t="shared" ca="1" si="112"/>
        <v>1.27489403743055-0.352810695636862i</v>
      </c>
      <c r="CK151" s="223" t="str">
        <f t="shared" ca="1" si="113"/>
        <v>0.0649072825635291-1.32121808884906i</v>
      </c>
      <c r="CL151" s="223" t="str">
        <f t="shared" ca="1" si="114"/>
        <v>-1.23417357871232-0.476073283476574i</v>
      </c>
      <c r="CM151" s="223" t="str">
        <f t="shared" ca="1" si="115"/>
        <v>-0.839182714813256+1.02254709661238i</v>
      </c>
      <c r="CN151" s="223" t="str">
        <f t="shared" ca="1" si="116"/>
        <v>0.707700989721773+1.11758198928695i</v>
      </c>
      <c r="CO151" s="223" t="str">
        <f t="shared" ca="1" si="117"/>
        <v>1.28316847108912-0.321416969736444i</v>
      </c>
      <c r="CP151" s="223" t="str">
        <f t="shared" ca="1" si="118"/>
        <v>0.0973120487506228-1.31922725820827i</v>
      </c>
      <c r="CQ151" s="223" t="str">
        <f t="shared" ca="1" si="119"/>
        <v>-1.22211844546152-0.506218034936i</v>
      </c>
      <c r="CR151" s="223" t="str">
        <f t="shared" ca="1" si="120"/>
        <v>-0.864024530642798+1.00164454976765i</v>
      </c>
      <c r="CS151" s="223" t="str">
        <f t="shared" ca="1" si="121"/>
        <v>0.680061008422796+1.13461324620097i</v>
      </c>
      <c r="CT151" s="223" t="str">
        <f t="shared" ca="1" si="122"/>
        <v>1.29066997204137-0.289829634272415i</v>
      </c>
      <c r="CU151" s="223" t="str">
        <f t="shared" ca="1" si="123"/>
        <v>0.129658197798786-1.31644177439616i</v>
      </c>
      <c r="CV151" s="223" t="str">
        <f t="shared" ca="1" si="124"/>
        <v>-1.20932715375672-0.536057859580863i</v>
      </c>
      <c r="CW151" s="223" t="str">
        <f t="shared" ca="1" si="125"/>
        <v>-0.88834589040215+0.980138649700824i</v>
      </c>
      <c r="CX151" s="223" t="str">
        <f t="shared" ca="1" si="126"/>
        <v>0.652011383800992+1.15096105452168i</v>
      </c>
      <c r="CY151" s="223" t="str">
        <f t="shared" ca="1" si="127"/>
        <v>1.29739402166392-0.25806771627321i</v>
      </c>
      <c r="CZ151" s="223" t="str">
        <f t="shared" ca="1" si="128"/>
        <v>0.161926245595538-1.31286331528422i</v>
      </c>
      <c r="DA151" s="223" t="str">
        <f t="shared" ca="1" si="129"/>
        <v>-1.19580740859412-0.565574783015616i</v>
      </c>
      <c r="DB151" s="223" t="str">
        <f t="shared" ca="1" si="130"/>
        <v>-0.912132143815509+0.958042350760272i</v>
      </c>
      <c r="DC151" s="223" t="str">
        <f t="shared" ca="1" si="131"/>
        <v>0.623569011903025+1.1666155669397i</v>
      </c>
      <c r="DD151" s="223" t="str">
        <f t="shared" ca="1" si="132"/>
        <v>1.30333656964025-0.226150347932806i</v>
      </c>
      <c r="DE151" s="223" t="str">
        <f t="shared" ca="1" si="133"/>
        <v>0.194096755078042-1.30849403640212i</v>
      </c>
      <c r="DF151" s="223" t="str">
        <f t="shared" ca="1" si="134"/>
        <v>-1.18156735376328-0.59475102534808i</v>
      </c>
      <c r="DG151" s="223" t="str">
        <f t="shared" ca="1" si="135"/>
        <v>-0.935368962931287+0.935368962932058i</v>
      </c>
      <c r="DH151" s="223" t="str">
        <f t="shared" ca="1" si="136"/>
        <v>0.594751025347862+1.18156735376339i</v>
      </c>
      <c r="DI151" s="223" t="str">
        <f t="shared" ca="1" si="137"/>
        <v>1.30849403640216-0.1940967550778i</v>
      </c>
      <c r="DJ151" s="223" t="str">
        <f t="shared" ca="1" si="138"/>
        <v>0.226150347931751-1.30333656964043i</v>
      </c>
      <c r="DK151" s="223" t="str">
        <f t="shared" ca="1" si="139"/>
        <v>-1.16661556693958-0.623569011903242i</v>
      </c>
      <c r="DL151" s="223" t="str">
        <f t="shared" ca="1" si="140"/>
        <v>-0.958042350760441+0.912132143815331i</v>
      </c>
      <c r="DM151" s="223" t="str">
        <f t="shared" ca="1" si="141"/>
        <v>0.565574783015395+1.19580740859422i</v>
      </c>
      <c r="DN151" s="223" t="str">
        <f t="shared" ca="1" si="142"/>
        <v>1.31286331528425-0.161926245595276i</v>
      </c>
      <c r="DO151" s="223" t="str">
        <f t="shared" ca="1" si="143"/>
        <v>0.258067716273469-1.29739402166387i</v>
      </c>
      <c r="DP151" s="223" t="str">
        <f t="shared" ca="1" si="144"/>
        <v>-1.15096105452155-0.652011383801222i</v>
      </c>
      <c r="DQ151" s="223" t="str">
        <f t="shared" ca="1" si="145"/>
        <v>-0.980138649700988+0.888345890401969i</v>
      </c>
      <c r="DR151" s="223" t="str">
        <f t="shared" ca="1" si="146"/>
        <v>0.53605785958064+1.20932715375682i</v>
      </c>
      <c r="DS151" s="223" t="str">
        <f t="shared" ca="1" si="147"/>
        <v>1.31644177439619-0.129658197798542i</v>
      </c>
      <c r="DT151" s="223" t="str">
        <f t="shared" ca="1" si="148"/>
        <v>0.289829634272654-1.29066997204131i</v>
      </c>
      <c r="DU151" s="223" t="str">
        <f t="shared" ca="1" si="149"/>
        <v>-1.13461324620085-0.680061008423007i</v>
      </c>
      <c r="DV151" s="223" t="str">
        <f t="shared" ca="1" si="150"/>
        <v>-1.00164454976781+0.864024530642613i</v>
      </c>
      <c r="DW151" s="223" t="str">
        <f t="shared" ca="1" si="151"/>
        <v>0.506218034936989+1.22211844546111i</v>
      </c>
      <c r="DX151" s="223" t="str">
        <f t="shared" ca="1" si="152"/>
        <v>1.31922725820828-0.0973120487503785i</v>
      </c>
      <c r="DY151" s="223" t="str">
        <f t="shared" ca="1" si="153"/>
        <v>0.321416969736299-1.28316847108916i</v>
      </c>
      <c r="DZ151" s="223" t="str">
        <f t="shared" ca="1" si="154"/>
        <v>-1.11758198928724-0.707700989721312i</v>
      </c>
      <c r="EA151" s="223" t="str">
        <f t="shared" ca="1" si="155"/>
        <v>-1.02254709661261+0.839182714812964i</v>
      </c>
      <c r="EB151" s="223" t="str">
        <f t="shared" ca="1" si="156"/>
        <v>0.476073283476591+1.23417357871231i</v>
      </c>
      <c r="EC151" s="223" t="str">
        <f t="shared" ca="1" si="157"/>
        <v>1.32121808884903-0.0649072825640917i</v>
      </c>
      <c r="ED151" s="223" t="str">
        <f t="shared" ca="1" si="158"/>
        <v>0.352810695637206-1.27489403743046i</v>
      </c>
      <c r="EE151" s="223" t="str">
        <f t="shared" ca="1" si="159"/>
        <v>-1.09987754277166-0.734914678407168i</v>
      </c>
      <c r="EF151" s="223" t="str">
        <f t="shared" ca="1" si="160"/>
        <v>-1.04283369932109+0.813835406695996i</v>
      </c>
      <c r="EG151" s="223" t="str">
        <f t="shared" ca="1" si="161"/>
        <v>0.445641763271745+1.2454852919484i</v>
      </c>
      <c r="EH151" s="223" t="str">
        <f t="shared" ca="1" si="162"/>
        <v>1.32241306711665-0.0324634186565144i</v>
      </c>
      <c r="EI151" s="223" t="str">
        <f t="shared" ca="1" si="163"/>
        <v>0.383991901566238-1.26585165527533i</v>
      </c>
      <c r="EJ151" s="223" t="str">
        <f t="shared" ca="1" si="164"/>
        <v>-1.08151057115135-0.761685681970997i</v>
      </c>
      <c r="EK151" s="223" t="str">
        <f t="shared" ca="1" si="165"/>
        <v>-1.06249213800399+0.787997874560235i</v>
      </c>
      <c r="EL151" s="223" t="str">
        <f t="shared" ca="1" si="166"/>
        <v>0.414941805133562+1.25604677141588i</v>
      </c>
      <c r="EM151" s="223" t="str">
        <f t="shared" ca="1" si="167"/>
        <v>1.32281147320083+6.14509849781502E-13i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5.70413784860431-2.37580296740663i</v>
      </c>
      <c r="G152" s="229" t="str">
        <f t="shared" si="178"/>
        <v>-0.235033414316319+0.068920817510539i</v>
      </c>
      <c r="H152" s="229" t="str">
        <f t="shared" si="179"/>
        <v>0.968307760058654-0.022498327115242i</v>
      </c>
      <c r="I152" s="229" t="str">
        <f t="shared" si="174"/>
        <v>-0.377248561732446-0.154559527924883i</v>
      </c>
      <c r="J152" s="255" t="str">
        <f ca="1">IMPRODUCT(1/N_FFT2,BO100)</f>
        <v>0.00547994798065465-1.81102743180336E-06i</v>
      </c>
      <c r="K152" s="254" t="str">
        <f t="shared" ca="1" si="175"/>
        <v>-0.00206758240561551-0.000846294965448993i</v>
      </c>
      <c r="N152" s="246">
        <f t="shared" ca="1" si="176"/>
        <v>1.3450378964965233</v>
      </c>
      <c r="O152" s="223">
        <f t="shared" ca="1" si="39"/>
        <v>-1.3219621035034765</v>
      </c>
      <c r="P152" s="223" t="str">
        <f t="shared" ca="1" si="40"/>
        <v>-0.383745342558142+1.26503885915187i</v>
      </c>
      <c r="Q152" s="223" t="str">
        <f t="shared" ca="1" si="41"/>
        <v>1.0991713176787+0.734442793886507i</v>
      </c>
      <c r="R152" s="223" t="str">
        <f t="shared" ca="1" si="42"/>
        <v>1.02189052495758-0.838643880381451i</v>
      </c>
      <c r="S152" s="223" t="str">
        <f t="shared" ca="1" si="43"/>
        <v>-0.50589299522528-1.22133373018243i</v>
      </c>
      <c r="T152" s="223" t="str">
        <f t="shared" ca="1" si="44"/>
        <v>-1.31559649464611+0.129574945009464i</v>
      </c>
      <c r="U152" s="223" t="str">
        <f t="shared" ca="1" si="45"/>
        <v>-0.257902012465614+1.2965609723671i</v>
      </c>
      <c r="V152" s="223" t="str">
        <f t="shared" ca="1" si="46"/>
        <v>1.16586648974239+0.623168621799175i</v>
      </c>
      <c r="W152" s="223" t="str">
        <f t="shared" ca="1" si="47"/>
        <v>0.934768367858967-0.934768367858915i</v>
      </c>
      <c r="X152" s="223" t="str">
        <f t="shared" ca="1" si="48"/>
        <v>-0.623168621799194-1.16586648974238i</v>
      </c>
      <c r="Y152" s="223" t="str">
        <f t="shared" ca="1" si="49"/>
        <v>-1.29656097236711+0.257902012465566i</v>
      </c>
      <c r="Z152" s="223" t="str">
        <f t="shared" ca="1" si="50"/>
        <v>-0.129574945009445+1.31559649464611i</v>
      </c>
      <c r="AA152" s="223" t="str">
        <f t="shared" ca="1" si="51"/>
        <v>1.22133373018241+0.505892995225335i</v>
      </c>
      <c r="AB152" s="223" t="str">
        <f t="shared" ca="1" si="52"/>
        <v>0.838643880381448-1.02189052495758i</v>
      </c>
      <c r="AC152" s="223" t="str">
        <f t="shared" ca="1" si="53"/>
        <v>-0.734442793886454-1.09917131767873i</v>
      </c>
      <c r="AD152" s="223" t="str">
        <f t="shared" ca="1" si="54"/>
        <v>-1.26503885915187+0.383745342558135i</v>
      </c>
      <c r="AE152" s="223" t="str">
        <f t="shared" ca="1" si="55"/>
        <v>5.76541707110978E-14+1.32196210350348i</v>
      </c>
      <c r="AF152" s="223" t="str">
        <f t="shared" ca="1" si="56"/>
        <v>1.26503885915187+0.38374534255815i</v>
      </c>
      <c r="AG152" s="223" t="str">
        <f t="shared" ca="1" si="57"/>
        <v>0.734442793886467-1.09917131767872i</v>
      </c>
      <c r="AH152" s="223" t="str">
        <f t="shared" ca="1" si="58"/>
        <v>-0.838643880381435-1.02189052495759i</v>
      </c>
      <c r="AI152" s="223" t="str">
        <f t="shared" ca="1" si="59"/>
        <v>-1.22133373018241+0.50589299522532i</v>
      </c>
      <c r="AJ152" s="223" t="str">
        <f t="shared" ca="1" si="60"/>
        <v>0.129574945009429+1.31559649464611i</v>
      </c>
      <c r="AK152" s="223" t="str">
        <f t="shared" ca="1" si="61"/>
        <v>1.29656097236711+0.257902012465579i</v>
      </c>
      <c r="AL152" s="223" t="str">
        <f t="shared" ca="1" si="62"/>
        <v>0.623168621799205-1.16586648974238i</v>
      </c>
      <c r="AM152" s="223" t="str">
        <f t="shared" ca="1" si="63"/>
        <v>-0.934768367858956-0.934768367858926i</v>
      </c>
      <c r="AN152" s="223" t="str">
        <f t="shared" ca="1" si="64"/>
        <v>-1.16586648974242+0.623168621799126i</v>
      </c>
      <c r="AO152" s="223" t="str">
        <f t="shared" ca="1" si="65"/>
        <v>0.25790201246562+1.2965609723671i</v>
      </c>
      <c r="AP152" s="223" t="str">
        <f t="shared" ca="1" si="66"/>
        <v>1.3155964946461+0.129574945009519i</v>
      </c>
      <c r="AQ152" s="223" t="str">
        <f t="shared" ca="1" si="67"/>
        <v>0.505892995225278-1.22133373018243i</v>
      </c>
      <c r="AR152" s="223" t="str">
        <f t="shared" ca="1" si="68"/>
        <v>0.505892995225278-1.22133373018243i</v>
      </c>
      <c r="AS152" s="223" t="str">
        <f t="shared" ca="1" si="69"/>
        <v>-1.0991713176787+0.734442793886506i</v>
      </c>
      <c r="AT152" s="223" t="str">
        <f t="shared" ca="1" si="70"/>
        <v>0.383745342558185+1.26503885915186i</v>
      </c>
      <c r="AU152" s="223" t="str">
        <f t="shared" ca="1" si="71"/>
        <v>1.32196210350348+1.61951383210396E-14i</v>
      </c>
      <c r="AV152" s="223" t="str">
        <f t="shared" ca="1" si="72"/>
        <v>0.38374534255809-1.26503885915189i</v>
      </c>
      <c r="AW152" s="223" t="str">
        <f t="shared" ca="1" si="73"/>
        <v>-1.09917131767868-0.734442793886534i</v>
      </c>
      <c r="AX152" s="223" t="str">
        <f t="shared" ca="1" si="74"/>
        <v>-1.02189052495756+0.83864388038148i</v>
      </c>
      <c r="AY152" s="223" t="str">
        <f t="shared" ca="1" si="75"/>
        <v>0.505892995225257+1.22133373018244i</v>
      </c>
      <c r="AZ152" s="223" t="str">
        <f t="shared" ca="1" si="76"/>
        <v>1.31559649464611-0.129574945009487i</v>
      </c>
      <c r="BA152" s="223" t="str">
        <f t="shared" ca="1" si="77"/>
        <v>0.257902012465652-1.29656097236709i</v>
      </c>
      <c r="BB152" s="223" t="str">
        <f t="shared" ca="1" si="78"/>
        <v>-1.1658664897424-0.623168621799158i</v>
      </c>
      <c r="BC152" s="223" t="str">
        <f t="shared" ca="1" si="79"/>
        <v>-0.934768367858979+0.934768367858903i</v>
      </c>
      <c r="BD152" s="223" t="str">
        <f t="shared" ca="1" si="80"/>
        <v>0.62316862179918+1.16586648974239i</v>
      </c>
      <c r="BE152" s="223" t="str">
        <f t="shared" ca="1" si="81"/>
        <v>1.29656097236711-0.257902012465548i</v>
      </c>
      <c r="BF152" s="223" t="str">
        <f t="shared" ca="1" si="82"/>
        <v>0.129574945009461-1.31559649464611i</v>
      </c>
      <c r="BG152" s="223" t="str">
        <f t="shared" ca="1" si="83"/>
        <v>-1.2213337301824-0.505892995225347i</v>
      </c>
      <c r="BH152" s="223" t="str">
        <f t="shared" ca="1" si="84"/>
        <v>-0.83864388038146+1.02189052495757i</v>
      </c>
      <c r="BI152" s="223" t="str">
        <f t="shared" ca="1" si="85"/>
        <v>0.734442793886555+1.09917131767866i</v>
      </c>
      <c r="BJ152" s="223" t="str">
        <f t="shared" ca="1" si="86"/>
        <v>1.26503885915188-0.383745342558115i</v>
      </c>
      <c r="BK152" s="223" t="str">
        <f t="shared" ca="1" si="87"/>
        <v>-4.14590323900581E-14-1.32196210350348i</v>
      </c>
      <c r="BL152" s="223" t="str">
        <f t="shared" ca="1" si="88"/>
        <v>-1.26503885915187-0.383745342558161i</v>
      </c>
      <c r="BM152" s="223" t="str">
        <f t="shared" ca="1" si="89"/>
        <v>-0.734442793886484+1.09917131767871i</v>
      </c>
      <c r="BN152" s="223" t="str">
        <f t="shared" ca="1" si="90"/>
        <v>0.838643880381415+1.02189052495761i</v>
      </c>
      <c r="BO152" s="223" t="str">
        <f t="shared" ca="1" si="91"/>
        <v>1.22133373018242-0.505892995225302i</v>
      </c>
      <c r="BP152" s="223" t="str">
        <f t="shared" ca="1" si="92"/>
        <v>-0.129574945009413-1.31559649464611i</v>
      </c>
      <c r="BQ152" s="223" t="str">
        <f t="shared" ca="1" si="93"/>
        <v>-1.2965609723671-0.257902012465595i</v>
      </c>
      <c r="BR152" s="223" t="str">
        <f t="shared" ca="1" si="94"/>
        <v>-0.623168621799216+1.16586648974237i</v>
      </c>
      <c r="BS152" s="223" t="str">
        <f t="shared" ca="1" si="95"/>
        <v>0.934768367858951+0.934768367858931i</v>
      </c>
      <c r="BT152" s="223" t="str">
        <f t="shared" ca="1" si="96"/>
        <v>1.16586648974243-0.623168621799108i</v>
      </c>
      <c r="BU152" s="223" t="str">
        <f t="shared" ca="1" si="97"/>
        <v>-0.257902012465605-1.2965609723671i</v>
      </c>
      <c r="BV152" s="223" t="str">
        <f t="shared" ca="1" si="98"/>
        <v>-1.31559649464612-0.129574945009404i</v>
      </c>
      <c r="BW152" s="223" t="str">
        <f t="shared" ca="1" si="99"/>
        <v>-0.505892995225293+1.22133373018243i</v>
      </c>
      <c r="BX152" s="223" t="str">
        <f t="shared" ca="1" si="100"/>
        <v>1.02189052495762+0.838643880381408i</v>
      </c>
      <c r="BY152" s="223" t="str">
        <f t="shared" ca="1" si="101"/>
        <v>1.09917131767871-0.734442793886484i</v>
      </c>
      <c r="BZ152" s="223" t="str">
        <f t="shared" ca="1" si="102"/>
        <v>-0.383745342558169-1.26503885915186i</v>
      </c>
      <c r="CA152" s="223" t="str">
        <f t="shared" ca="1" si="103"/>
        <v>-1.32196210350348-3.23902766420792E-14i</v>
      </c>
      <c r="CB152" s="223" t="str">
        <f t="shared" ca="1" si="104"/>
        <v>-0.383745342558106+1.26503885915188i</v>
      </c>
      <c r="CC152" s="223" t="str">
        <f t="shared" ca="1" si="105"/>
        <v>1.09917131767867+0.734442793886539i</v>
      </c>
      <c r="CD152" s="223" t="str">
        <f t="shared" ca="1" si="106"/>
        <v>1.02189052495757-0.83864388038146i</v>
      </c>
      <c r="CE152" s="223" t="str">
        <f t="shared" ca="1" si="107"/>
        <v>-0.505892995225233-1.22133373018245i</v>
      </c>
      <c r="CF152" s="223" t="str">
        <f t="shared" ca="1" si="108"/>
        <v>-1.31559649464611+0.129574945009471i</v>
      </c>
      <c r="CG152" s="223" t="str">
        <f t="shared" ca="1" si="109"/>
        <v>-0.257902012465668+1.29656097236709i</v>
      </c>
      <c r="CH152" s="223" t="str">
        <f t="shared" ca="1" si="110"/>
        <v>1.1658664897424+0.623168621799164i</v>
      </c>
      <c r="CI152" s="223" t="str">
        <f t="shared" ca="1" si="111"/>
        <v>0.934768367858984-0.934768367858898i</v>
      </c>
      <c r="CJ152" s="223" t="str">
        <f t="shared" ca="1" si="112"/>
        <v>-0.623168621799158-1.1658664897424i</v>
      </c>
      <c r="CK152" s="223" t="str">
        <f t="shared" ca="1" si="113"/>
        <v>-1.29656097236709+0.257902012465661i</v>
      </c>
      <c r="CL152" s="223" t="str">
        <f t="shared" ca="1" si="114"/>
        <v>-0.129574945009477+1.31559649464611i</v>
      </c>
      <c r="CM152" s="223" t="str">
        <f t="shared" ca="1" si="115"/>
        <v>1.22133373018245+0.50589299522524i</v>
      </c>
      <c r="CN152" s="223" t="str">
        <f t="shared" ca="1" si="116"/>
        <v>0.838643880381465-1.02189052495757i</v>
      </c>
      <c r="CO152" s="223" t="str">
        <f t="shared" ca="1" si="117"/>
        <v>-0.734442793886532-1.09917131767868i</v>
      </c>
      <c r="CP152" s="223" t="str">
        <f t="shared" ca="1" si="118"/>
        <v>-1.26503885915204+0.383745342557596i</v>
      </c>
      <c r="CQ152" s="223" t="str">
        <f t="shared" ca="1" si="119"/>
        <v>-3.69246545160687E-13+1.32196210350348i</v>
      </c>
      <c r="CR152" s="223" t="str">
        <f t="shared" ca="1" si="120"/>
        <v>1.26503885915182+0.383745342558303i</v>
      </c>
      <c r="CS152" s="223" t="str">
        <f t="shared" ca="1" si="121"/>
        <v>0.734442793886491-1.09917131767871i</v>
      </c>
      <c r="CT152" s="223" t="str">
        <f t="shared" ca="1" si="122"/>
        <v>-0.838643880381622-1.02189052495744i</v>
      </c>
      <c r="CU152" s="223" t="str">
        <f t="shared" ca="1" si="123"/>
        <v>-1.22133373018228+0.505892995225651i</v>
      </c>
      <c r="CV152" s="223" t="str">
        <f t="shared" ca="1" si="124"/>
        <v>0.129574945010051+1.31559649464605i</v>
      </c>
      <c r="CW152" s="223" t="str">
        <f t="shared" ca="1" si="125"/>
        <v>1.296560972367+0.257902012466128i</v>
      </c>
      <c r="CX152" s="223" t="str">
        <f t="shared" ca="1" si="126"/>
        <v>0.623168621799462-1.16586648974224i</v>
      </c>
      <c r="CY152" s="223" t="str">
        <f t="shared" ca="1" si="127"/>
        <v>-0.934768367858846-0.934768367859035i</v>
      </c>
      <c r="CZ152" s="223" t="str">
        <f t="shared" ca="1" si="128"/>
        <v>-1.16586648974238+0.623168621799209i</v>
      </c>
      <c r="DA152" s="223" t="str">
        <f t="shared" ca="1" si="129"/>
        <v>0.257902012465846+1.29656097236705i</v>
      </c>
      <c r="DB152" s="223" t="str">
        <f t="shared" ca="1" si="130"/>
        <v>1.31559649464615+0.129574945009027i</v>
      </c>
      <c r="DC152" s="223" t="str">
        <f t="shared" ca="1" si="131"/>
        <v>0.505892995224701-1.22133373018267i</v>
      </c>
      <c r="DD152" s="223" t="str">
        <f t="shared" ca="1" si="132"/>
        <v>-1.02189052495726-0.838643880381842i</v>
      </c>
      <c r="DE152" s="223" t="str">
        <f t="shared" ca="1" si="133"/>
        <v>-1.09917131767886+0.734442793886253i</v>
      </c>
      <c r="DF152" s="223" t="str">
        <f t="shared" ca="1" si="134"/>
        <v>0.383745342558028+1.26503885915191i</v>
      </c>
      <c r="DG152" s="223" t="str">
        <f t="shared" ca="1" si="135"/>
        <v>1.32196210350348-8.29180647801164E-14i</v>
      </c>
      <c r="DH152" s="223" t="str">
        <f t="shared" ca="1" si="136"/>
        <v>0.383745342557869-1.26503885915195i</v>
      </c>
      <c r="DI152" s="223" t="str">
        <f t="shared" ca="1" si="137"/>
        <v>-1.09917131767896-0.734442793886114i</v>
      </c>
      <c r="DJ152" s="223" t="str">
        <f t="shared" ca="1" si="138"/>
        <v>-1.02189052495715+0.83864388038197i</v>
      </c>
      <c r="DK152" s="223" t="str">
        <f t="shared" ca="1" si="139"/>
        <v>0.505892995224854+1.22133373018261i</v>
      </c>
      <c r="DL152" s="223" t="str">
        <f t="shared" ca="1" si="140"/>
        <v>1.31559649464614-0.129574945009193i</v>
      </c>
      <c r="DM152" s="223" t="str">
        <f t="shared" ca="1" si="141"/>
        <v>0.257902012465702-1.29656097236708i</v>
      </c>
      <c r="DN152" s="223" t="str">
        <f t="shared" ca="1" si="142"/>
        <v>-1.16586648974246-0.623168621799063i</v>
      </c>
      <c r="DO152" s="223" t="str">
        <f t="shared" ca="1" si="143"/>
        <v>-0.934768367858729+0.934768367859153i</v>
      </c>
      <c r="DP152" s="223" t="str">
        <f t="shared" ca="1" si="144"/>
        <v>0.623168621799625+1.16586648974216i</v>
      </c>
      <c r="DQ152" s="223" t="str">
        <f t="shared" ca="1" si="145"/>
        <v>1.29656097236722-0.257902012465i</v>
      </c>
      <c r="DR152" s="223" t="str">
        <f t="shared" ca="1" si="146"/>
        <v>0.129574945009905-1.31559649464607i</v>
      </c>
      <c r="DS152" s="223" t="str">
        <f t="shared" ca="1" si="147"/>
        <v>-1.22133373018234-0.505892995225498i</v>
      </c>
      <c r="DT152" s="223" t="str">
        <f t="shared" ca="1" si="148"/>
        <v>-0.838643880381493+1.02189052495755i</v>
      </c>
      <c r="DU152" s="223" t="str">
        <f t="shared" ca="1" si="149"/>
        <v>0.734442793886644+1.0991713176786i</v>
      </c>
      <c r="DV152" s="223" t="str">
        <f t="shared" ca="1" si="150"/>
        <v>1.26503885915177-0.383745342558462i</v>
      </c>
      <c r="DW152" s="223" t="str">
        <f t="shared" ca="1" si="151"/>
        <v>-5.53868886112811E-13-1.32196210350348i</v>
      </c>
      <c r="DX152" s="223" t="str">
        <f t="shared" ca="1" si="152"/>
        <v>-1.2650388591517-0.383745342558696i</v>
      </c>
      <c r="DY152" s="223" t="str">
        <f t="shared" ca="1" si="153"/>
        <v>-0.734442793886848+1.09917131767847i</v>
      </c>
      <c r="DZ152" s="223" t="str">
        <f t="shared" ca="1" si="154"/>
        <v>0.838643880381304+1.0218905249577i</v>
      </c>
      <c r="EA152" s="223" t="str">
        <f t="shared" ca="1" si="155"/>
        <v>1.22133373018243-0.505892995225272i</v>
      </c>
      <c r="EB152" s="223" t="str">
        <f t="shared" ca="1" si="156"/>
        <v>-0.129574945009661-1.31559649464609i</v>
      </c>
      <c r="EC152" s="223" t="str">
        <f t="shared" ca="1" si="157"/>
        <v>-1.29656097236718-0.257902012465241i</v>
      </c>
      <c r="ED152" s="223" t="str">
        <f t="shared" ca="1" si="158"/>
        <v>-0.623168621798681+1.16586648974266i</v>
      </c>
      <c r="EE152" s="223" t="str">
        <f t="shared" ca="1" si="159"/>
        <v>0.934768367858556+0.934768367859326i</v>
      </c>
      <c r="EF152" s="223" t="str">
        <f t="shared" ca="1" si="160"/>
        <v>1.16586648974257-0.623168621798847i</v>
      </c>
      <c r="EG152" s="223" t="str">
        <f t="shared" ca="1" si="161"/>
        <v>-0.257902012465462-1.29656097236713i</v>
      </c>
      <c r="EH152" s="223" t="str">
        <f t="shared" ca="1" si="162"/>
        <v>-1.31559649464611-0.129574945009436i</v>
      </c>
      <c r="EI152" s="223" t="str">
        <f t="shared" ca="1" si="163"/>
        <v>-0.505892995225097+1.22133373018251i</v>
      </c>
      <c r="EJ152" s="223" t="str">
        <f t="shared" ca="1" si="164"/>
        <v>1.02189052495784+0.838643880381128i</v>
      </c>
      <c r="EK152" s="223" t="str">
        <f t="shared" ca="1" si="165"/>
        <v>1.09917131767836-0.734442793887004i</v>
      </c>
      <c r="EL152" s="223" t="str">
        <f t="shared" ca="1" si="166"/>
        <v>-0.383745342557654-1.26503885915202i</v>
      </c>
      <c r="EM152" s="223" t="str">
        <f t="shared" ca="1" si="167"/>
        <v>-1.32196210350348-3.27787512770629E-13i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5.67786742169411-2.4070434092635i</v>
      </c>
      <c r="G153" s="229" t="str">
        <f t="shared" si="178"/>
        <v>-0.23451174562825+0.0700501844479998i</v>
      </c>
      <c r="H153" s="229" t="str">
        <f t="shared" si="179"/>
        <v>0.968271151496971-0.0220852708415573i</v>
      </c>
      <c r="I153" s="229" t="str">
        <f t="shared" si="174"/>
        <v>-0.377501384163316-0.157728254190788i</v>
      </c>
      <c r="J153" s="255" t="str">
        <f ca="1">IMPRODUCT(1/N_FFT2,BP100)</f>
        <v>-0.00664255206431898-0.000142206502227333i</v>
      </c>
      <c r="K153" s="254" t="str">
        <f t="shared" ca="1" si="175"/>
        <v>0.00248514261532641+0.00110140129190429i</v>
      </c>
      <c r="N153" s="246">
        <f t="shared" ca="1" si="176"/>
        <v>1.3460441372204626</v>
      </c>
      <c r="O153" s="223">
        <f t="shared" ca="1" si="39"/>
        <v>-1.3209558627795372</v>
      </c>
      <c r="P153" s="223" t="str">
        <f t="shared" ca="1" si="40"/>
        <v>-0.352315780664569+1.27310564451908i</v>
      </c>
      <c r="Q153" s="223" t="str">
        <f t="shared" ca="1" si="41"/>
        <v>1.1330216360536+0.679107034013081i</v>
      </c>
      <c r="R153" s="223" t="str">
        <f t="shared" ca="1" si="42"/>
        <v>0.95669843032572-0.910852625194623i</v>
      </c>
      <c r="S153" s="223" t="str">
        <f t="shared" ca="1" si="43"/>
        <v>-0.622694283205438-1.16497906465091i</v>
      </c>
      <c r="T153" s="223" t="str">
        <f t="shared" ca="1" si="44"/>
        <v>-1.28885944900088+0.289423067727486i</v>
      </c>
      <c r="U153" s="223" t="str">
        <f t="shared" ca="1" si="45"/>
        <v>-0.0648162320757635+1.31936471359178i</v>
      </c>
      <c r="V153" s="223" t="str">
        <f t="shared" ca="1" si="46"/>
        <v>1.25428481702876+0.4143597340268i</v>
      </c>
      <c r="W153" s="223" t="str">
        <f t="shared" ca="1" si="47"/>
        <v>0.733883756493026-1.09833465909408i</v>
      </c>
      <c r="X153" s="223" t="str">
        <f t="shared" ca="1" si="48"/>
        <v>-0.862812496308155-1.00023946514128i</v>
      </c>
      <c r="Y153" s="223" t="str">
        <f t="shared" ca="1" si="49"/>
        <v>-1.19412995664136+0.564781407327939i</v>
      </c>
      <c r="Z153" s="223" t="str">
        <f t="shared" ca="1" si="50"/>
        <v>0.225833109269833+1.30150827817926i</v>
      </c>
      <c r="AA153" s="223" t="str">
        <f t="shared" ca="1" si="51"/>
        <v>1.31459509924629+0.129476316171197i</v>
      </c>
      <c r="AB153" s="223" t="str">
        <f t="shared" ca="1" si="52"/>
        <v>0.47540545849616-1.23244230755183i</v>
      </c>
      <c r="AC153" s="223" t="str">
        <f t="shared" ca="1" si="53"/>
        <v>-1.06100169773801-0.786892488723006i</v>
      </c>
      <c r="AD153" s="223" t="str">
        <f t="shared" ca="1" si="54"/>
        <v>-1.04137083547463+0.812693776544705i</v>
      </c>
      <c r="AE153" s="223" t="str">
        <f t="shared" ca="1" si="55"/>
        <v>0.505507923571287+1.22040408497279i</v>
      </c>
      <c r="AF153" s="223" t="str">
        <f t="shared" ca="1" si="56"/>
        <v>1.31102165991687-0.161699099071199i</v>
      </c>
      <c r="AG153" s="223" t="str">
        <f t="shared" ca="1" si="57"/>
        <v>0.193824480480271-1.30665851016177i</v>
      </c>
      <c r="AH153" s="223" t="str">
        <f t="shared" ca="1" si="58"/>
        <v>-1.2076307366068-0.535305889575437i</v>
      </c>
      <c r="AI153" s="223" t="str">
        <f t="shared" ca="1" si="59"/>
        <v>-0.838005528023908+1.0211126903594i</v>
      </c>
      <c r="AJ153" s="223" t="str">
        <f t="shared" ca="1" si="60"/>
        <v>0.760617206289886+1.0799934522521i</v>
      </c>
      <c r="AK153" s="223" t="str">
        <f t="shared" ca="1" si="61"/>
        <v>1.2437381529688-0.445016626949365i</v>
      </c>
      <c r="AL153" s="223" t="str">
        <f t="shared" ca="1" si="62"/>
        <v>-0.0971755415797396-1.3173766756438i</v>
      </c>
      <c r="AM153" s="223" t="str">
        <f t="shared" ca="1" si="63"/>
        <v>-1.29557406627653-0.257705704638711i</v>
      </c>
      <c r="AN153" s="223" t="str">
        <f t="shared" ca="1" si="64"/>
        <v>-0.593916721879346+1.17990987744138i</v>
      </c>
      <c r="AO153" s="223" t="str">
        <f t="shared" ca="1" si="65"/>
        <v>0.978763733070713+0.887099738607285i</v>
      </c>
      <c r="AP153" s="223" t="str">
        <f t="shared" ca="1" si="66"/>
        <v>1.11601427020683-0.706708242562909i</v>
      </c>
      <c r="AQ153" s="223" t="str">
        <f t="shared" ca="1" si="67"/>
        <v>-0.383453246294392-1.26407594681567i</v>
      </c>
      <c r="AR153" s="223" t="str">
        <f t="shared" ca="1" si="68"/>
        <v>-0.383453246294392-1.26407594681567i</v>
      </c>
      <c r="AS153" s="223" t="str">
        <f t="shared" ca="1" si="69"/>
        <v>-0.320966093182458+1.28136847098671i</v>
      </c>
      <c r="AT153" s="223" t="str">
        <f t="shared" ca="1" si="70"/>
        <v>1.14934651203324+0.651096756779412i</v>
      </c>
      <c r="AU153" s="223" t="str">
        <f t="shared" ca="1" si="71"/>
        <v>0.934056848219498-0.934056848219576i</v>
      </c>
      <c r="AV153" s="223" t="str">
        <f t="shared" ca="1" si="72"/>
        <v>-0.651096756779386-1.14934651203325i</v>
      </c>
      <c r="AW153" s="223" t="str">
        <f t="shared" ca="1" si="73"/>
        <v>-1.28136847098672+0.320966093182429i</v>
      </c>
      <c r="AX153" s="223" t="str">
        <f t="shared" ca="1" si="74"/>
        <v>-0.0324178796971944+1.32055801557053i</v>
      </c>
      <c r="AY153" s="223" t="str">
        <f t="shared" ca="1" si="75"/>
        <v>1.2640759468157+0.383453246294295i</v>
      </c>
      <c r="AZ153" s="223" t="str">
        <f t="shared" ca="1" si="76"/>
        <v>0.706708242562934-1.11601427020681i</v>
      </c>
      <c r="BA153" s="223" t="str">
        <f t="shared" ca="1" si="77"/>
        <v>-0.887099738607263-0.978763733070733i</v>
      </c>
      <c r="BB153" s="223" t="str">
        <f t="shared" ca="1" si="78"/>
        <v>-1.17990987744139+0.593916721879327i</v>
      </c>
      <c r="BC153" s="223" t="str">
        <f t="shared" ca="1" si="79"/>
        <v>0.257705704638687+1.29557406627653i</v>
      </c>
      <c r="BD153" s="223" t="str">
        <f t="shared" ca="1" si="80"/>
        <v>1.3173766756438+0.0971755415797602i</v>
      </c>
      <c r="BE153" s="223" t="str">
        <f t="shared" ca="1" si="81"/>
        <v>0.445016626949389-1.24373815296879i</v>
      </c>
      <c r="BF153" s="223" t="str">
        <f t="shared" ca="1" si="82"/>
        <v>-1.07999345225208-0.760617206289911i</v>
      </c>
      <c r="BG153" s="223" t="str">
        <f t="shared" ca="1" si="83"/>
        <v>-1.02111269035941+0.838005528023888i</v>
      </c>
      <c r="BH153" s="223" t="str">
        <f t="shared" ca="1" si="84"/>
        <v>0.535305889575411+1.20763073660681i</v>
      </c>
      <c r="BI153" s="223" t="str">
        <f t="shared" ca="1" si="85"/>
        <v>1.30665851016178-0.193824480480245i</v>
      </c>
      <c r="BJ153" s="223" t="str">
        <f t="shared" ca="1" si="86"/>
        <v>0.161699099071229-1.31102165991687i</v>
      </c>
      <c r="BK153" s="223" t="str">
        <f t="shared" ca="1" si="87"/>
        <v>-1.22040408497278-0.505507923571315i</v>
      </c>
      <c r="BL153" s="223" t="str">
        <f t="shared" ca="1" si="88"/>
        <v>-0.812693776544621+1.0413708354747i</v>
      </c>
      <c r="BM153" s="223" t="str">
        <f t="shared" ca="1" si="89"/>
        <v>0.786892488722991+1.06100169773802i</v>
      </c>
      <c r="BN153" s="223" t="str">
        <f t="shared" ca="1" si="90"/>
        <v>1.23244230755185-0.475405458496127i</v>
      </c>
      <c r="BO153" s="223" t="str">
        <f t="shared" ca="1" si="91"/>
        <v>-0.12947631617117-1.31459509924629i</v>
      </c>
      <c r="BP153" s="223" t="str">
        <f t="shared" ca="1" si="92"/>
        <v>-1.30150827817928-0.225833109269727i</v>
      </c>
      <c r="BQ153" s="223" t="str">
        <f t="shared" ca="1" si="93"/>
        <v>-0.564781407327956+1.19412995664135i</v>
      </c>
      <c r="BR153" s="223" t="str">
        <f t="shared" ca="1" si="94"/>
        <v>1.00023946514126+0.862812496308179i</v>
      </c>
      <c r="BS153" s="223" t="str">
        <f t="shared" ca="1" si="95"/>
        <v>1.0983346590941-0.733883756493005i</v>
      </c>
      <c r="BT153" s="223" t="str">
        <f t="shared" ca="1" si="96"/>
        <v>-0.414359734026743-1.25428481702878i</v>
      </c>
      <c r="BU153" s="223" t="str">
        <f t="shared" ca="1" si="97"/>
        <v>-1.31936471359178+0.0648162320757815i</v>
      </c>
      <c r="BV153" s="223" t="str">
        <f t="shared" ca="1" si="98"/>
        <v>-0.289423067727489+1.28885944900088i</v>
      </c>
      <c r="BW153" s="223" t="str">
        <f t="shared" ca="1" si="99"/>
        <v>1.16497906465089+0.622694283205471i</v>
      </c>
      <c r="BX153" s="223" t="str">
        <f t="shared" ca="1" si="100"/>
        <v>0.910852625194679-0.956698430325667i</v>
      </c>
      <c r="BY153" s="223" t="str">
        <f t="shared" ca="1" si="101"/>
        <v>-0.679107034013112-1.13302163605359i</v>
      </c>
      <c r="BZ153" s="223" t="str">
        <f t="shared" ca="1" si="102"/>
        <v>-1.27310564451908+0.352315780664569i</v>
      </c>
      <c r="CA153" s="223" t="str">
        <f t="shared" ca="1" si="103"/>
        <v>-2.07140955106201E-14+1.32095586277954i</v>
      </c>
      <c r="CB153" s="223" t="str">
        <f t="shared" ca="1" si="104"/>
        <v>1.27310564451907+0.352315780664627i</v>
      </c>
      <c r="CC153" s="223" t="str">
        <f t="shared" ca="1" si="105"/>
        <v>0.679107034013051-1.13302163605362i</v>
      </c>
      <c r="CD153" s="223" t="str">
        <f t="shared" ca="1" si="106"/>
        <v>-0.910852625194635-0.956698430325708i</v>
      </c>
      <c r="CE153" s="223" t="str">
        <f t="shared" ca="1" si="107"/>
        <v>-1.16497906465092+0.622694283205417i</v>
      </c>
      <c r="CF153" s="223" t="str">
        <f t="shared" ca="1" si="108"/>
        <v>0.289423067727429+1.28885944900089i</v>
      </c>
      <c r="CG153" s="223" t="str">
        <f t="shared" ca="1" si="109"/>
        <v>1.31936471359179+0.0648162320757104i</v>
      </c>
      <c r="CH153" s="223" t="str">
        <f t="shared" ca="1" si="110"/>
        <v>0.414359734026781-1.25428481702877i</v>
      </c>
      <c r="CI153" s="223" t="str">
        <f t="shared" ca="1" si="111"/>
        <v>-1.09833465909406-0.733883756493054i</v>
      </c>
      <c r="CJ153" s="223" t="str">
        <f t="shared" ca="1" si="112"/>
        <v>-1.0002394651413+0.862812496308134i</v>
      </c>
      <c r="CK153" s="223" t="str">
        <f t="shared" ca="1" si="113"/>
        <v>0.564781407328037+1.19412995664132i</v>
      </c>
      <c r="CL153" s="223" t="str">
        <f t="shared" ca="1" si="114"/>
        <v>1.30150827817927-0.225833109269797i</v>
      </c>
      <c r="CM153" s="223" t="str">
        <f t="shared" ca="1" si="115"/>
        <v>0.129476316171229-1.31459509924629i</v>
      </c>
      <c r="CN153" s="223" t="str">
        <f t="shared" ca="1" si="116"/>
        <v>-1.23244230755192-0.475405458495938i</v>
      </c>
      <c r="CO153" s="223" t="str">
        <f t="shared" ca="1" si="117"/>
        <v>-0.786892488722812+1.06100169773816i</v>
      </c>
      <c r="CP153" s="223" t="str">
        <f t="shared" ca="1" si="118"/>
        <v>0.812693776544781+1.04137083547457i</v>
      </c>
      <c r="CQ153" s="223" t="str">
        <f t="shared" ca="1" si="119"/>
        <v>1.22040408497275-0.505507923571381i</v>
      </c>
      <c r="CR153" s="223" t="str">
        <f t="shared" ca="1" si="120"/>
        <v>-0.161699099071309-1.31102165991686i</v>
      </c>
      <c r="CS153" s="223" t="str">
        <f t="shared" ca="1" si="121"/>
        <v>-1.30665851016179-0.193824480480157i</v>
      </c>
      <c r="CT153" s="223" t="str">
        <f t="shared" ca="1" si="122"/>
        <v>-0.535305889575345+1.20763073660684i</v>
      </c>
      <c r="CU153" s="223" t="str">
        <f t="shared" ca="1" si="123"/>
        <v>1.02111269035938+0.838005528023927i</v>
      </c>
      <c r="CV153" s="223" t="str">
        <f t="shared" ca="1" si="124"/>
        <v>1.07999345225211-0.76061720628987i</v>
      </c>
      <c r="CW153" s="223" t="str">
        <f t="shared" ca="1" si="125"/>
        <v>-0.445016626949332-1.24373815296881i</v>
      </c>
      <c r="CX153" s="223" t="str">
        <f t="shared" ca="1" si="126"/>
        <v>-1.3173766756438+0.0971755415797096i</v>
      </c>
      <c r="CY153" s="223" t="str">
        <f t="shared" ca="1" si="127"/>
        <v>-0.257705704638866+1.2955740662765i</v>
      </c>
      <c r="CZ153" s="223" t="str">
        <f t="shared" ca="1" si="128"/>
        <v>1.1799098774413+0.593916721879499i</v>
      </c>
      <c r="DA153" s="223" t="str">
        <f t="shared" ca="1" si="129"/>
        <v>0.887099738607406-0.978763733070605i</v>
      </c>
      <c r="DB153" s="223" t="str">
        <f t="shared" ca="1" si="130"/>
        <v>-0.706708242562781-1.11601427020691i</v>
      </c>
      <c r="DC153" s="223" t="str">
        <f t="shared" ca="1" si="131"/>
        <v>-1.26407594681575+0.38345324629412i</v>
      </c>
      <c r="DD153" s="223" t="str">
        <f t="shared" ca="1" si="132"/>
        <v>0.0324178796968714+1.32055801557053i</v>
      </c>
      <c r="DE153" s="223" t="str">
        <f t="shared" ca="1" si="133"/>
        <v>1.28136847098664+0.320966093182742i</v>
      </c>
      <c r="DF153" s="223" t="str">
        <f t="shared" ca="1" si="134"/>
        <v>0.651096756779659-1.1493465120331i</v>
      </c>
      <c r="DG153" s="223" t="str">
        <f t="shared" ca="1" si="135"/>
        <v>-0.93405684821927-0.934056848219805i</v>
      </c>
      <c r="DH153" s="223" t="str">
        <f t="shared" ca="1" si="136"/>
        <v>-1.14934651203346+0.651096756779017i</v>
      </c>
      <c r="DI153" s="223" t="str">
        <f t="shared" ca="1" si="137"/>
        <v>0.320966093182026+1.28136847098682i</v>
      </c>
      <c r="DJ153" s="223" t="str">
        <f t="shared" ca="1" si="138"/>
        <v>1.32055801557052+0.0324178796976091i</v>
      </c>
      <c r="DK153" s="223" t="str">
        <f t="shared" ca="1" si="139"/>
        <v>0.383453246294808-1.26407594681554i</v>
      </c>
      <c r="DL153" s="223" t="str">
        <f t="shared" ca="1" si="140"/>
        <v>-1.1160142702065-0.70670824256342i</v>
      </c>
      <c r="DM153" s="223" t="str">
        <f t="shared" ca="1" si="141"/>
        <v>-0.978763733071112+0.887099738606844i</v>
      </c>
      <c r="DN153" s="223" t="str">
        <f t="shared" ca="1" si="142"/>
        <v>0.593916721878823+1.17990987744164i</v>
      </c>
      <c r="DO153" s="223" t="str">
        <f t="shared" ca="1" si="143"/>
        <v>1.29557406627664-0.257705704638142i</v>
      </c>
      <c r="DP153" s="223" t="str">
        <f t="shared" ca="1" si="144"/>
        <v>0.0971755415804455-1.31737667564375i</v>
      </c>
      <c r="DQ153" s="223" t="str">
        <f t="shared" ca="1" si="145"/>
        <v>-1.24373815296901-0.445016626948789i</v>
      </c>
      <c r="DR153" s="223" t="str">
        <f t="shared" ca="1" si="146"/>
        <v>-0.760617206289382+1.07999345225245i</v>
      </c>
      <c r="DS153" s="223" t="str">
        <f t="shared" ca="1" si="147"/>
        <v>0.838005528024388+1.021112690359i</v>
      </c>
      <c r="DT153" s="223" t="str">
        <f t="shared" ca="1" si="148"/>
        <v>1.20763073660662-0.535305889575854i</v>
      </c>
      <c r="DU153" s="223" t="str">
        <f t="shared" ca="1" si="149"/>
        <v>-0.193824480480726-1.30665851016171i</v>
      </c>
      <c r="DV153" s="223" t="str">
        <f t="shared" ca="1" si="150"/>
        <v>-1.31102165991693-0.161699099070737i</v>
      </c>
      <c r="DW153" s="223" t="str">
        <f t="shared" ca="1" si="151"/>
        <v>-0.505507923570849+1.22040408497297i</v>
      </c>
      <c r="DX153" s="223" t="str">
        <f t="shared" ca="1" si="152"/>
        <v>1.04137083547493+0.812693776544326i</v>
      </c>
      <c r="DY153" s="223" t="str">
        <f t="shared" ca="1" si="153"/>
        <v>1.0610016977378-0.786892488723291i</v>
      </c>
      <c r="DZ153" s="223" t="str">
        <f t="shared" ca="1" si="154"/>
        <v>-0.475405458496493-1.2324423075517i</v>
      </c>
      <c r="EA153" s="223" t="str">
        <f t="shared" ca="1" si="155"/>
        <v>-1.31459509924626+0.129476316171522i</v>
      </c>
      <c r="EB153" s="223" t="str">
        <f t="shared" ca="1" si="156"/>
        <v>-0.225833109269507+1.30150827817932i</v>
      </c>
      <c r="EC153" s="223" t="str">
        <f t="shared" ca="1" si="157"/>
        <v>1.19412995664145+0.564781407327754i</v>
      </c>
      <c r="ED153" s="223" t="str">
        <f t="shared" ca="1" si="158"/>
        <v>0.862812496307997-1.00023946514142i</v>
      </c>
      <c r="EE153" s="223" t="str">
        <f t="shared" ca="1" si="159"/>
        <v>-0.733883756493206-1.09833465909396i</v>
      </c>
      <c r="EF153" s="223" t="str">
        <f t="shared" ca="1" si="160"/>
        <v>-1.2542848170287+0.414359734026973i</v>
      </c>
      <c r="EG153" s="223" t="str">
        <f t="shared" ca="1" si="161"/>
        <v>0.0648162320759108+1.31936471359178i</v>
      </c>
      <c r="EH153" s="223" t="str">
        <f t="shared" ca="1" si="162"/>
        <v>1.2888594490009+0.289423067727399i</v>
      </c>
      <c r="EI153" s="223" t="str">
        <f t="shared" ca="1" si="163"/>
        <v>0.622694283205389-1.16497906465093i</v>
      </c>
      <c r="EJ153" s="223" t="str">
        <f t="shared" ca="1" si="164"/>
        <v>-0.956698430325743-0.910852625194598i</v>
      </c>
      <c r="EK153" s="223" t="str">
        <f t="shared" ca="1" si="165"/>
        <v>-1.1330216360536+0.679107034013093i</v>
      </c>
      <c r="EL153" s="223" t="str">
        <f t="shared" ca="1" si="166"/>
        <v>0.352315780664549+1.27310564451909i</v>
      </c>
      <c r="EM153" s="223" t="str">
        <f t="shared" ca="1" si="167"/>
        <v>1.32095586277954+4.14281910212403E-14i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5.65130456154481-2.43795300743115i</v>
      </c>
      <c r="G154" s="229" t="str">
        <f t="shared" si="178"/>
        <v>-0.233981454543661+0.0711759022453961i</v>
      </c>
      <c r="H154" s="229" t="str">
        <f t="shared" si="179"/>
        <v>0.968234781852978-0.0216870149418318i</v>
      </c>
      <c r="I154" s="229" t="str">
        <f t="shared" si="174"/>
        <v>-0.377761766720086-0.160906167097069i</v>
      </c>
      <c r="J154" s="255" t="str">
        <f ca="1">IMPRODUCT(1/N_FFT2,BQ100)</f>
        <v>0.00491103407413293+1.76337252264305E-06i</v>
      </c>
      <c r="K154" s="254" t="str">
        <f t="shared" ca="1" si="175"/>
        <v>-0.00185491717075321-0.000790881804071372i</v>
      </c>
      <c r="N154" s="246">
        <f t="shared" ca="1" si="176"/>
        <v>1.3472541996902039</v>
      </c>
      <c r="O154" s="223">
        <f t="shared" ca="1" si="39"/>
        <v>-1.3197458003097959</v>
      </c>
      <c r="P154" s="223" t="str">
        <f t="shared" ca="1" si="40"/>
        <v>-0.320672071985857+1.28019467257275i</v>
      </c>
      <c r="Q154" s="223" t="str">
        <f t="shared" ca="1" si="41"/>
        <v>1.16391188482765+0.62212386370585i</v>
      </c>
      <c r="R154" s="223" t="str">
        <f t="shared" ca="1" si="42"/>
        <v>0.88628711031979-0.977867135922023i</v>
      </c>
      <c r="S154" s="223" t="str">
        <f t="shared" ca="1" si="43"/>
        <v>-0.73321148180476-1.0973285289215i</v>
      </c>
      <c r="T154" s="223" t="str">
        <f t="shared" ca="1" si="44"/>
        <v>-1.2425988258319+0.444608969181365i</v>
      </c>
      <c r="U154" s="223" t="str">
        <f t="shared" ca="1" si="45"/>
        <v>0.129357709308308+1.31339086355808i</v>
      </c>
      <c r="V154" s="223" t="str">
        <f t="shared" ca="1" si="46"/>
        <v>1.30546154479112+0.193646927439925i</v>
      </c>
      <c r="W154" s="223" t="str">
        <f t="shared" ca="1" si="47"/>
        <v>0.505044852711907-1.21928613302397i</v>
      </c>
      <c r="X154" s="223" t="str">
        <f t="shared" ca="1" si="48"/>
        <v>-1.06002976644874-0.786171655351405i</v>
      </c>
      <c r="Y154" s="223" t="str">
        <f t="shared" ca="1" si="49"/>
        <v>-1.02017729942108+0.83723787251967i</v>
      </c>
      <c r="Z154" s="223" t="str">
        <f t="shared" ca="1" si="50"/>
        <v>0.564264038955636+1.1930360731247i</v>
      </c>
      <c r="AA154" s="223" t="str">
        <f t="shared" ca="1" si="51"/>
        <v>1.29438725481784-0.257469633161835i</v>
      </c>
      <c r="AB154" s="223" t="str">
        <f t="shared" ca="1" si="52"/>
        <v>0.0647568571246075-1.31815610869528i</v>
      </c>
      <c r="AC154" s="223" t="str">
        <f t="shared" ca="1" si="53"/>
        <v>-1.26291798922962-0.383101983700883i</v>
      </c>
      <c r="AD154" s="223" t="str">
        <f t="shared" ca="1" si="54"/>
        <v>-0.678484937576757+1.13198373085341i</v>
      </c>
      <c r="AE154" s="223" t="str">
        <f t="shared" ca="1" si="55"/>
        <v>0.933201204841519+0.933201204841529i</v>
      </c>
      <c r="AF154" s="223" t="str">
        <f t="shared" ca="1" si="56"/>
        <v>1.13198373085342-0.678484937576749i</v>
      </c>
      <c r="AG154" s="223" t="str">
        <f t="shared" ca="1" si="57"/>
        <v>-0.38310198370087-1.26291798922963i</v>
      </c>
      <c r="AH154" s="223" t="str">
        <f t="shared" ca="1" si="58"/>
        <v>-1.31815610869528+0.0647568571245982i</v>
      </c>
      <c r="AI154" s="223" t="str">
        <f t="shared" ca="1" si="59"/>
        <v>-0.257469633161846+1.29438725481783i</v>
      </c>
      <c r="AJ154" s="223" t="str">
        <f t="shared" ca="1" si="60"/>
        <v>1.1930360731247+0.564264038955645i</v>
      </c>
      <c r="AK154" s="223" t="str">
        <f t="shared" ca="1" si="61"/>
        <v>0.837237872519678-1.02017729942107i</v>
      </c>
      <c r="AL154" s="223" t="str">
        <f t="shared" ca="1" si="62"/>
        <v>-0.786171655351393-1.06002976644875i</v>
      </c>
      <c r="AM154" s="223" t="str">
        <f t="shared" ca="1" si="63"/>
        <v>-1.21928613302393+0.505044852712018i</v>
      </c>
      <c r="AN154" s="223" t="str">
        <f t="shared" ca="1" si="64"/>
        <v>0.193646927439995+1.30546154479111i</v>
      </c>
      <c r="AO154" s="223" t="str">
        <f t="shared" ca="1" si="65"/>
        <v>1.31339086355808+0.129357709308371i</v>
      </c>
      <c r="AP154" s="223" t="str">
        <f t="shared" ca="1" si="66"/>
        <v>0.444608969181414-1.24259882583189i</v>
      </c>
      <c r="AQ154" s="223" t="str">
        <f t="shared" ca="1" si="67"/>
        <v>-1.09732852892147-0.733211481804793i</v>
      </c>
      <c r="AR154" s="223" t="str">
        <f t="shared" ca="1" si="68"/>
        <v>-1.09732852892147-0.733211481804793i</v>
      </c>
      <c r="AS154" s="223" t="str">
        <f t="shared" ca="1" si="69"/>
        <v>0.622123863705831+1.16391188482766i</v>
      </c>
      <c r="AT154" s="223" t="str">
        <f t="shared" ca="1" si="70"/>
        <v>1.28019467257275-0.320672071985832i</v>
      </c>
      <c r="AU154" s="223" t="str">
        <f t="shared" ca="1" si="71"/>
        <v>1.39044915062146E-14-1.3197458003098i</v>
      </c>
      <c r="AV154" s="223" t="str">
        <f t="shared" ca="1" si="72"/>
        <v>-1.28019467257275-0.320672071985859i</v>
      </c>
      <c r="AW154" s="223" t="str">
        <f t="shared" ca="1" si="73"/>
        <v>-0.622123863705846+1.16391188482765i</v>
      </c>
      <c r="AX154" s="223" t="str">
        <f t="shared" ca="1" si="74"/>
        <v>0.977867135922034+0.886287110319779i</v>
      </c>
      <c r="AY154" s="223" t="str">
        <f t="shared" ca="1" si="75"/>
        <v>1.09732852892149-0.73321148180477i</v>
      </c>
      <c r="AZ154" s="223" t="str">
        <f t="shared" ca="1" si="76"/>
        <v>-0.444608969181388-1.2425988258319i</v>
      </c>
      <c r="BA154" s="223" t="str">
        <f t="shared" ca="1" si="77"/>
        <v>-1.31339086355808+0.129357709308352i</v>
      </c>
      <c r="BB154" s="223" t="str">
        <f t="shared" ca="1" si="78"/>
        <v>-0.193646927439883+1.30546154479113i</v>
      </c>
      <c r="BC154" s="223" t="str">
        <f t="shared" ca="1" si="79"/>
        <v>1.21928613302397+0.505044852711918i</v>
      </c>
      <c r="BD154" s="223" t="str">
        <f t="shared" ca="1" si="80"/>
        <v>0.786171655351416-1.06002976644873i</v>
      </c>
      <c r="BE154" s="223" t="str">
        <f t="shared" ca="1" si="81"/>
        <v>-0.837237872519657-1.02017729942109i</v>
      </c>
      <c r="BF154" s="223" t="str">
        <f t="shared" ca="1" si="82"/>
        <v>-1.19303607312471+0.564264038955628i</v>
      </c>
      <c r="BG154" s="223" t="str">
        <f t="shared" ca="1" si="83"/>
        <v>0.257469633161823+1.29438725481784i</v>
      </c>
      <c r="BH154" s="223" t="str">
        <f t="shared" ca="1" si="84"/>
        <v>1.31815610869528+0.0647568571246213i</v>
      </c>
      <c r="BI154" s="223" t="str">
        <f t="shared" ca="1" si="85"/>
        <v>0.383101983700896-1.26291798922962i</v>
      </c>
      <c r="BJ154" s="223" t="str">
        <f t="shared" ca="1" si="86"/>
        <v>-1.13198373085341-0.678484937576765i</v>
      </c>
      <c r="BK154" s="223" t="str">
        <f t="shared" ca="1" si="87"/>
        <v>-0.933201204841535+0.933201204841513i</v>
      </c>
      <c r="BL154" s="223" t="str">
        <f t="shared" ca="1" si="88"/>
        <v>0.678484937576737+1.13198373085342i</v>
      </c>
      <c r="BM154" s="223" t="str">
        <f t="shared" ca="1" si="89"/>
        <v>1.26291798922963-0.383101983700866i</v>
      </c>
      <c r="BN154" s="223" t="str">
        <f t="shared" ca="1" si="90"/>
        <v>-0.0647568571245798-1.31815610869528i</v>
      </c>
      <c r="BO154" s="223" t="str">
        <f t="shared" ca="1" si="91"/>
        <v>-1.29438725481783-0.257469633161855i</v>
      </c>
      <c r="BP154" s="223" t="str">
        <f t="shared" ca="1" si="92"/>
        <v>-0.564264038955649+1.1930360731247i</v>
      </c>
      <c r="BQ154" s="223" t="str">
        <f t="shared" ca="1" si="93"/>
        <v>1.02017729942106+0.837237872519688i</v>
      </c>
      <c r="BR154" s="223" t="str">
        <f t="shared" ca="1" si="94"/>
        <v>1.06002976644875-0.786171655351389i</v>
      </c>
      <c r="BS154" s="223" t="str">
        <f t="shared" ca="1" si="95"/>
        <v>-0.505044852712001-1.21928613302393i</v>
      </c>
      <c r="BT154" s="223" t="str">
        <f t="shared" ca="1" si="96"/>
        <v>-1.30546154479111+0.193646927439981i</v>
      </c>
      <c r="BU154" s="223" t="str">
        <f t="shared" ca="1" si="97"/>
        <v>-0.129357709308375+1.31339086355808i</v>
      </c>
      <c r="BV154" s="223" t="str">
        <f t="shared" ca="1" si="98"/>
        <v>1.24259882583188+0.444608969181427i</v>
      </c>
      <c r="BW154" s="223" t="str">
        <f t="shared" ca="1" si="99"/>
        <v>0.733211481804797-1.09732852892147i</v>
      </c>
      <c r="BX154" s="223" t="str">
        <f t="shared" ca="1" si="100"/>
        <v>-0.886287110319748-0.977867135922061i</v>
      </c>
      <c r="BY154" s="223" t="str">
        <f t="shared" ca="1" si="101"/>
        <v>-1.16391188482767+0.622123863705817i</v>
      </c>
      <c r="BZ154" s="223" t="str">
        <f t="shared" ca="1" si="102"/>
        <v>0.320672071985828+1.28019467257275i</v>
      </c>
      <c r="CA154" s="223" t="str">
        <f t="shared" ca="1" si="103"/>
        <v>1.3197458003098+2.78089830124292E-14i</v>
      </c>
      <c r="CB154" s="223" t="str">
        <f t="shared" ca="1" si="104"/>
        <v>0.320672071985863-1.28019467257275i</v>
      </c>
      <c r="CC154" s="223" t="str">
        <f t="shared" ca="1" si="105"/>
        <v>-1.16391188482764-0.622123863705868i</v>
      </c>
      <c r="CD154" s="223" t="str">
        <f t="shared" ca="1" si="106"/>
        <v>-0.886287110319789+0.977867135922023i</v>
      </c>
      <c r="CE154" s="223" t="str">
        <f t="shared" ca="1" si="107"/>
        <v>0.733211481804766+1.09732852892149i</v>
      </c>
      <c r="CF154" s="223" t="str">
        <f t="shared" ca="1" si="108"/>
        <v>1.2425988258319-0.444608969181374i</v>
      </c>
      <c r="CG154" s="223" t="str">
        <f t="shared" ca="1" si="109"/>
        <v>-0.129357709308339-1.31339086355808i</v>
      </c>
      <c r="CH154" s="223" t="str">
        <f t="shared" ca="1" si="110"/>
        <v>-1.30546154479113-0.193646927439887i</v>
      </c>
      <c r="CI154" s="223" t="str">
        <f t="shared" ca="1" si="111"/>
        <v>-0.505044852711931+1.21928613302396i</v>
      </c>
      <c r="CJ154" s="223" t="str">
        <f t="shared" ca="1" si="112"/>
        <v>1.06002976644881+0.786171655351314i</v>
      </c>
      <c r="CK154" s="223" t="str">
        <f t="shared" ca="1" si="113"/>
        <v>1.02017729942101-0.837237872519748i</v>
      </c>
      <c r="CL154" s="223" t="str">
        <f t="shared" ca="1" si="114"/>
        <v>-0.564264038955616-1.19303607312471i</v>
      </c>
      <c r="CM154" s="223" t="str">
        <f t="shared" ca="1" si="115"/>
        <v>-1.29438725481776+0.257469633162206i</v>
      </c>
      <c r="CN154" s="223" t="str">
        <f t="shared" ca="1" si="116"/>
        <v>-0.0647568571245041+1.31815610869529i</v>
      </c>
      <c r="CO154" s="223" t="str">
        <f t="shared" ca="1" si="117"/>
        <v>1.26291798922958+0.383101983701027i</v>
      </c>
      <c r="CP154" s="223" t="str">
        <f t="shared" ca="1" si="118"/>
        <v>0.678484937577122-1.13198373085319i</v>
      </c>
      <c r="CQ154" s="223" t="str">
        <f t="shared" ca="1" si="119"/>
        <v>-0.933201204841967-0.933201204841081i</v>
      </c>
      <c r="CR154" s="223" t="str">
        <f t="shared" ca="1" si="120"/>
        <v>-1.13198373085322+0.678484937577071i</v>
      </c>
      <c r="CS154" s="223" t="str">
        <f t="shared" ca="1" si="121"/>
        <v>0.383101983700969+1.2629179892296i</v>
      </c>
      <c r="CT154" s="223" t="str">
        <f t="shared" ca="1" si="122"/>
        <v>1.31815610869529-0.0647568571244441i</v>
      </c>
      <c r="CU154" s="223" t="str">
        <f t="shared" ca="1" si="123"/>
        <v>0.257469633162264-1.29438725481775i</v>
      </c>
      <c r="CV154" s="223" t="str">
        <f t="shared" ca="1" si="124"/>
        <v>-1.19303607312441-0.564264038956263i</v>
      </c>
      <c r="CW154" s="223" t="str">
        <f t="shared" ca="1" si="125"/>
        <v>-0.837237872519387+1.02017729942131i</v>
      </c>
      <c r="CX154" s="223" t="str">
        <f t="shared" ca="1" si="126"/>
        <v>0.786171655351476+1.06002976644869i</v>
      </c>
      <c r="CY154" s="223" t="str">
        <f t="shared" ca="1" si="127"/>
        <v>1.21928613302399-0.505044852711876i</v>
      </c>
      <c r="CZ154" s="223" t="str">
        <f t="shared" ca="1" si="128"/>
        <v>-0.193646927439569-1.30546154479117i</v>
      </c>
      <c r="DA154" s="223" t="str">
        <f t="shared" ca="1" si="129"/>
        <v>-1.31339086355802-0.129357709308921i</v>
      </c>
      <c r="DB154" s="223" t="str">
        <f t="shared" ca="1" si="130"/>
        <v>-0.444608969180938+1.24259882583206i</v>
      </c>
      <c r="DC154" s="223" t="str">
        <f t="shared" ca="1" si="131"/>
        <v>1.0973285289216+0.733211481804597i</v>
      </c>
      <c r="DD154" s="223" t="str">
        <f t="shared" ca="1" si="132"/>
        <v>0.977867135922064-0.886287110319744i</v>
      </c>
      <c r="DE154" s="223" t="str">
        <f t="shared" ca="1" si="133"/>
        <v>-0.622123863705582-1.16391188482779i</v>
      </c>
      <c r="DF154" s="223" t="str">
        <f t="shared" ca="1" si="134"/>
        <v>-1.28019467257289+0.320672071985296i</v>
      </c>
      <c r="DG154" s="223" t="str">
        <f t="shared" ca="1" si="135"/>
        <v>4.9279592661357E-13+1.3197458003098i</v>
      </c>
      <c r="DH154" s="223" t="str">
        <f t="shared" ca="1" si="136"/>
        <v>1.28019467257281+0.320672071985614i</v>
      </c>
      <c r="DI154" s="223" t="str">
        <f t="shared" ca="1" si="137"/>
        <v>0.622123863705871-1.16391188482764i</v>
      </c>
      <c r="DJ154" s="223" t="str">
        <f t="shared" ca="1" si="138"/>
        <v>-0.977867135921832-0.886287110320002i</v>
      </c>
      <c r="DK154" s="223" t="str">
        <f t="shared" ca="1" si="139"/>
        <v>-1.09732852892178+0.733211481804325i</v>
      </c>
      <c r="DL154" s="223" t="str">
        <f t="shared" ca="1" si="140"/>
        <v>0.444608969181865+1.24259882583173i</v>
      </c>
      <c r="DM154" s="223" t="str">
        <f t="shared" ca="1" si="141"/>
        <v>1.31339086355806-0.129357709308577i</v>
      </c>
      <c r="DN154" s="223" t="str">
        <f t="shared" ca="1" si="142"/>
        <v>0.193646927439892-1.30546154479113i</v>
      </c>
      <c r="DO154" s="223" t="str">
        <f t="shared" ca="1" si="143"/>
        <v>-1.21928613302386-0.505044852712178i</v>
      </c>
      <c r="DP154" s="223" t="str">
        <f t="shared" ca="1" si="144"/>
        <v>-0.786171655351755+1.06002976644848i</v>
      </c>
      <c r="DQ154" s="223" t="str">
        <f t="shared" ca="1" si="145"/>
        <v>0.837237872520165+1.02017729942067i</v>
      </c>
      <c r="DR154" s="223" t="str">
        <f t="shared" ca="1" si="146"/>
        <v>1.19303607312455-0.564264038955967i</v>
      </c>
      <c r="DS154" s="223" t="str">
        <f t="shared" ca="1" si="147"/>
        <v>-0.257469633161925-1.29438725481782i</v>
      </c>
      <c r="DT154" s="223" t="str">
        <f t="shared" ca="1" si="148"/>
        <v>-1.31815610869527-0.0647568571247896i</v>
      </c>
      <c r="DU154" s="223" t="str">
        <f t="shared" ca="1" si="149"/>
        <v>-0.383101983701282+1.2629179892295i</v>
      </c>
      <c r="DV154" s="223" t="str">
        <f t="shared" ca="1" si="150"/>
        <v>1.13198373085373+0.678484937576225i</v>
      </c>
      <c r="DW154" s="223" t="str">
        <f t="shared" ca="1" si="151"/>
        <v>0.933201204841283-0.933201204841765i</v>
      </c>
      <c r="DX154" s="223" t="str">
        <f t="shared" ca="1" si="152"/>
        <v>-0.678484937576841-1.13198373085336i</v>
      </c>
      <c r="DY154" s="223" t="str">
        <f t="shared" ca="1" si="153"/>
        <v>-1.26291798922967+0.383101983700713i</v>
      </c>
      <c r="DZ154" s="223" t="str">
        <f t="shared" ca="1" si="154"/>
        <v>0.0647568571241586+1.3181561086953i</v>
      </c>
      <c r="EA154" s="223" t="str">
        <f t="shared" ca="1" si="155"/>
        <v>1.2943872548177+0.257469633162545i</v>
      </c>
      <c r="EB154" s="223" t="str">
        <f t="shared" ca="1" si="156"/>
        <v>0.564264038955318-1.19303607312486i</v>
      </c>
      <c r="EC154" s="223" t="str">
        <f t="shared" ca="1" si="157"/>
        <v>-1.02017729942113-0.837237872519609i</v>
      </c>
      <c r="ED154" s="223" t="str">
        <f t="shared" ca="1" si="158"/>
        <v>-1.06002976644886+0.786171655351247i</v>
      </c>
      <c r="EE154" s="223" t="str">
        <f t="shared" ca="1" si="159"/>
        <v>0.505044852711629+1.21928613302409i</v>
      </c>
      <c r="EF154" s="223" t="str">
        <f t="shared" ca="1" si="160"/>
        <v>1.30546154479121-0.193646927439304i</v>
      </c>
      <c r="EG154" s="223" t="str">
        <f t="shared" ca="1" si="161"/>
        <v>0.129357709307899-1.31339086355813i</v>
      </c>
      <c r="EH154" s="223" t="str">
        <f t="shared" ca="1" si="162"/>
        <v>-1.24259882583197-0.444608969181188i</v>
      </c>
      <c r="EI154" s="223" t="str">
        <f t="shared" ca="1" si="163"/>
        <v>-0.73321148180482+1.09732852892145i</v>
      </c>
      <c r="EJ154" s="223" t="str">
        <f t="shared" ca="1" si="164"/>
        <v>0.886287110319533+0.977867135922256i</v>
      </c>
      <c r="EK154" s="223" t="str">
        <f t="shared" ca="1" si="165"/>
        <v>1.16391188482792-0.622123863705346i</v>
      </c>
      <c r="EL154" s="223" t="str">
        <f t="shared" ca="1" si="166"/>
        <v>-0.320672071986311-1.28019467257263i</v>
      </c>
      <c r="EM154" s="223" t="str">
        <f t="shared" ca="1" si="167"/>
        <v>-1.3197458003098+2.06948055583948E-13i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5.62445811659607-2.468523638303i</v>
      </c>
      <c r="G155" s="229" t="str">
        <f t="shared" si="178"/>
        <v>-0.233442611149954+0.0722977922421507i</v>
      </c>
      <c r="H155" s="229" t="str">
        <f t="shared" si="179"/>
        <v>0.968198625155931-0.0213027217962143i</v>
      </c>
      <c r="I155" s="229" t="str">
        <f t="shared" si="174"/>
        <v>-0.378029846402031-0.164093491709113i</v>
      </c>
      <c r="J155" s="255" t="str">
        <f ca="1">IMPRODUCT(1/N_FFT2,BR100)</f>
        <v>0.0164094021418879+0.000142207191660113i</v>
      </c>
      <c r="K155" s="254" t="str">
        <f t="shared" ca="1" si="175"/>
        <v>-0.00617990849662139-0.00274643465714192i</v>
      </c>
      <c r="N155" s="246">
        <f t="shared" ca="1" si="176"/>
        <v>1.3487358507642782</v>
      </c>
      <c r="O155" s="223">
        <f t="shared" ca="1" si="39"/>
        <v>-1.3182641492357217</v>
      </c>
      <c r="P155" s="223" t="str">
        <f t="shared" ca="1" si="40"/>
        <v>-0.288833309951893+1.28623313836272i</v>
      </c>
      <c r="Q155" s="223" t="str">
        <f t="shared" ca="1" si="41"/>
        <v>1.19169667641758+0.563630551492269i</v>
      </c>
      <c r="R155" s="223" t="str">
        <f t="shared" ca="1" si="42"/>
        <v>0.811037749339713-1.03924883271821i</v>
      </c>
      <c r="S155" s="223" t="str">
        <f t="shared" ca="1" si="43"/>
        <v>-0.836297923028847-1.01903196765255i</v>
      </c>
      <c r="T155" s="223" t="str">
        <f t="shared" ca="1" si="44"/>
        <v>-1.17750557349218+0.592706496973869i</v>
      </c>
      <c r="U155" s="223" t="str">
        <f t="shared" ca="1" si="45"/>
        <v>0.320312060141311+1.27875742472457i</v>
      </c>
      <c r="V155" s="223" t="str">
        <f t="shared" ca="1" si="46"/>
        <v>1.31786711272051-0.0323518217399569i</v>
      </c>
      <c r="W155" s="223" t="str">
        <f t="shared" ca="1" si="47"/>
        <v>0.257180577376732-1.29293407325368i</v>
      </c>
      <c r="X155" s="223" t="str">
        <f t="shared" ca="1" si="48"/>
        <v>-1.20516994582552-0.534215096041928i</v>
      </c>
      <c r="Y155" s="223" t="str">
        <f t="shared" ca="1" si="49"/>
        <v>-0.785289036837074+1.05883969314702i</v>
      </c>
      <c r="Z155" s="223" t="str">
        <f t="shared" ca="1" si="50"/>
        <v>0.86105434212033+0.998201275833639i</v>
      </c>
      <c r="AA155" s="223" t="str">
        <f t="shared" ca="1" si="51"/>
        <v>1.16260518523906-0.621425418224454i</v>
      </c>
      <c r="AB155" s="223" t="str">
        <f t="shared" ca="1" si="52"/>
        <v>-0.351597866322916-1.27051143542959i</v>
      </c>
      <c r="AC155" s="223" t="str">
        <f t="shared" ca="1" si="53"/>
        <v>-1.31667624233482+0.0646841559522103i</v>
      </c>
      <c r="AD155" s="223" t="str">
        <f t="shared" ca="1" si="54"/>
        <v>-0.225372928838284+1.29885619300484i</v>
      </c>
      <c r="AE155" s="223" t="str">
        <f t="shared" ca="1" si="55"/>
        <v>1.21791726592227+0.504477849393405i</v>
      </c>
      <c r="AF155" s="223" t="str">
        <f t="shared" ca="1" si="56"/>
        <v>0.759067295582397-1.07779274813732i</v>
      </c>
      <c r="AG155" s="223" t="str">
        <f t="shared" ca="1" si="57"/>
        <v>-0.885292094273077-0.976769304891267i</v>
      </c>
      <c r="AH155" s="223" t="str">
        <f t="shared" ca="1" si="58"/>
        <v>-1.14700448709501+0.649770016039596i</v>
      </c>
      <c r="AI155" s="223" t="str">
        <f t="shared" ca="1" si="59"/>
        <v>0.382671883097038+1.26150013755336i</v>
      </c>
      <c r="AJ155" s="223" t="str">
        <f t="shared" ca="1" si="60"/>
        <v>1.31469225541444-0.0969775268475468i</v>
      </c>
      <c r="AK155" s="223" t="str">
        <f t="shared" ca="1" si="61"/>
        <v>0.19342952407487-1.30399593035268i</v>
      </c>
      <c r="AL155" s="223" t="str">
        <f t="shared" ca="1" si="62"/>
        <v>-1.22993095819894-0.47443672415193i</v>
      </c>
      <c r="AM155" s="223" t="str">
        <f t="shared" ca="1" si="63"/>
        <v>-0.732388320572322+1.09609658107734i</v>
      </c>
      <c r="AN155" s="223" t="str">
        <f t="shared" ca="1" si="64"/>
        <v>0.908996579571341+0.954748964643473i</v>
      </c>
      <c r="AO155" s="223" t="str">
        <f t="shared" ca="1" si="65"/>
        <v>1.13071287633713-0.677723216693662i</v>
      </c>
      <c r="AP155" s="223" t="str">
        <f t="shared" ca="1" si="66"/>
        <v>-0.413515392637684-1.25172895916484i</v>
      </c>
      <c r="AQ155" s="223" t="str">
        <f t="shared" ca="1" si="67"/>
        <v>-1.31191634703891+0.129212482107069i</v>
      </c>
      <c r="AR155" s="223" t="str">
        <f t="shared" ca="1" si="68"/>
        <v>-1.31191634703891+0.129212482107069i</v>
      </c>
      <c r="AS155" s="223" t="str">
        <f t="shared" ca="1" si="69"/>
        <v>1.24120378605643+0.444109815968276i</v>
      </c>
      <c r="AT155" s="223" t="str">
        <f t="shared" ca="1" si="70"/>
        <v>0.705268182223591-1.11374016642268i</v>
      </c>
      <c r="AU155" s="223" t="str">
        <f t="shared" ca="1" si="71"/>
        <v>-0.932153519319734-0.932153519319654i</v>
      </c>
      <c r="AV155" s="223" t="str">
        <f t="shared" ca="1" si="72"/>
        <v>-1.11374016642269+0.705268182223577i</v>
      </c>
      <c r="AW155" s="223" t="str">
        <f t="shared" ca="1" si="73"/>
        <v>0.44410981596826+1.24120378605643i</v>
      </c>
      <c r="AX155" s="223" t="str">
        <f t="shared" ca="1" si="74"/>
        <v>1.30835018931164-0.1613696045988i</v>
      </c>
      <c r="AY155" s="223" t="str">
        <f t="shared" ca="1" si="75"/>
        <v>0.129212482107085-1.31191634703891i</v>
      </c>
      <c r="AZ155" s="223" t="str">
        <f t="shared" ca="1" si="76"/>
        <v>-1.25172895916483-0.413515392637698i</v>
      </c>
      <c r="BA155" s="223" t="str">
        <f t="shared" ca="1" si="77"/>
        <v>-0.677723216693675+1.13071287633712i</v>
      </c>
      <c r="BB155" s="223" t="str">
        <f t="shared" ca="1" si="78"/>
        <v>0.954748964643462+0.908996579571352i</v>
      </c>
      <c r="BC155" s="223" t="str">
        <f t="shared" ca="1" si="79"/>
        <v>1.09609658107735-0.732388320572308i</v>
      </c>
      <c r="BD155" s="223" t="str">
        <f t="shared" ca="1" si="80"/>
        <v>-0.47443672415191-1.22993095819895i</v>
      </c>
      <c r="BE155" s="223" t="str">
        <f t="shared" ca="1" si="81"/>
        <v>-1.30399593035268+0.19342952407485i</v>
      </c>
      <c r="BF155" s="223" t="str">
        <f t="shared" ca="1" si="82"/>
        <v>-0.0969775268475675+1.31469225541444i</v>
      </c>
      <c r="BG155" s="223" t="str">
        <f t="shared" ca="1" si="83"/>
        <v>1.26150013755335+0.382671883097058i</v>
      </c>
      <c r="BH155" s="223" t="str">
        <f t="shared" ca="1" si="84"/>
        <v>0.649770016039615-1.147004487095i</v>
      </c>
      <c r="BI155" s="223" t="str">
        <f t="shared" ca="1" si="85"/>
        <v>-0.976769304891254-0.885292094273093i</v>
      </c>
      <c r="BJ155" s="223" t="str">
        <f t="shared" ca="1" si="86"/>
        <v>-1.07779274813734+0.75906729558238i</v>
      </c>
      <c r="BK155" s="223" t="str">
        <f t="shared" ca="1" si="87"/>
        <v>0.504477849393395+1.21791726592228i</v>
      </c>
      <c r="BL155" s="223" t="str">
        <f t="shared" ca="1" si="88"/>
        <v>1.29885619300485-0.225372928838263i</v>
      </c>
      <c r="BM155" s="223" t="str">
        <f t="shared" ca="1" si="89"/>
        <v>0.0646841559522218-1.31667624233482i</v>
      </c>
      <c r="BN155" s="223" t="str">
        <f t="shared" ca="1" si="90"/>
        <v>-1.27051143542958-0.351597866322936i</v>
      </c>
      <c r="BO155" s="223" t="str">
        <f t="shared" ca="1" si="91"/>
        <v>-0.621425418224465+1.16260518523905i</v>
      </c>
      <c r="BP155" s="223" t="str">
        <f t="shared" ca="1" si="92"/>
        <v>0.998201275833624+0.861054342120348i</v>
      </c>
      <c r="BQ155" s="223" t="str">
        <f t="shared" ca="1" si="93"/>
        <v>1.05883969314703-0.785289036837063i</v>
      </c>
      <c r="BR155" s="223" t="str">
        <f t="shared" ca="1" si="94"/>
        <v>-0.534215096041907-1.20516994582553i</v>
      </c>
      <c r="BS155" s="223" t="str">
        <f t="shared" ca="1" si="95"/>
        <v>-1.29293407325368+0.257180577376719i</v>
      </c>
      <c r="BT155" s="223" t="str">
        <f t="shared" ca="1" si="96"/>
        <v>-0.0323518217399146+1.31786711272051i</v>
      </c>
      <c r="BU155" s="223" t="str">
        <f t="shared" ca="1" si="97"/>
        <v>1.27875742472456+0.320312060141351i</v>
      </c>
      <c r="BV155" s="223" t="str">
        <f t="shared" ca="1" si="98"/>
        <v>0.592706496973868-1.17750557349218i</v>
      </c>
      <c r="BW155" s="223" t="str">
        <f t="shared" ca="1" si="99"/>
        <v>-1.0190319676525-0.836297923028898i</v>
      </c>
      <c r="BX155" s="223" t="str">
        <f t="shared" ca="1" si="100"/>
        <v>-1.03924883271823+0.811037749339682i</v>
      </c>
      <c r="BY155" s="223" t="str">
        <f t="shared" ca="1" si="101"/>
        <v>0.56363055149229+1.19169667641757i</v>
      </c>
      <c r="BZ155" s="223" t="str">
        <f t="shared" ca="1" si="102"/>
        <v>1.28623313836271-0.288833309951944i</v>
      </c>
      <c r="CA155" s="223" t="str">
        <f t="shared" ca="1" si="103"/>
        <v>1.61499782235485E-14-1.31826414923572i</v>
      </c>
      <c r="CB155" s="223" t="str">
        <f t="shared" ca="1" si="104"/>
        <v>-1.28623313836273-0.288833309951867i</v>
      </c>
      <c r="CC155" s="223" t="str">
        <f t="shared" ca="1" si="105"/>
        <v>-0.563630551492319+1.19169667641755i</v>
      </c>
      <c r="CD155" s="223" t="str">
        <f t="shared" ca="1" si="106"/>
        <v>1.0392488327182+0.811037749339723i</v>
      </c>
      <c r="CE155" s="223" t="str">
        <f t="shared" ca="1" si="107"/>
        <v>1.01903196765252-0.836297923028873i</v>
      </c>
      <c r="CF155" s="223" t="str">
        <f t="shared" ca="1" si="108"/>
        <v>-0.592706496973822-1.1775055734922i</v>
      </c>
      <c r="CG155" s="223" t="str">
        <f t="shared" ca="1" si="109"/>
        <v>-1.27875742472457+0.32031206014132i</v>
      </c>
      <c r="CH155" s="223" t="str">
        <f t="shared" ca="1" si="110"/>
        <v>0.0323518217399946+1.31786711272051i</v>
      </c>
      <c r="CI155" s="223" t="str">
        <f t="shared" ca="1" si="111"/>
        <v>1.29293407325368+0.257180577376751i</v>
      </c>
      <c r="CJ155" s="223" t="str">
        <f t="shared" ca="1" si="112"/>
        <v>0.534215096041937-1.20516994582552i</v>
      </c>
      <c r="CK155" s="223" t="str">
        <f t="shared" ca="1" si="113"/>
        <v>-1.05883969314709-0.785289036836984i</v>
      </c>
      <c r="CL155" s="223" t="str">
        <f t="shared" ca="1" si="114"/>
        <v>-0.998201275833914+0.861054342120012i</v>
      </c>
      <c r="CM155" s="223" t="str">
        <f t="shared" ca="1" si="115"/>
        <v>0.621425418224782+1.16260518523888i</v>
      </c>
      <c r="CN155" s="223" t="str">
        <f t="shared" ca="1" si="116"/>
        <v>1.27051143542959-0.351597866322906i</v>
      </c>
      <c r="CO155" s="223" t="str">
        <f t="shared" ca="1" si="117"/>
        <v>-0.0646841559516656-1.31667624233484i</v>
      </c>
      <c r="CP155" s="223" t="str">
        <f t="shared" ca="1" si="118"/>
        <v>-1.29885619300489-0.225372928838036i</v>
      </c>
      <c r="CQ155" s="223" t="str">
        <f t="shared" ca="1" si="119"/>
        <v>-0.504477849393545+1.21791726592222i</v>
      </c>
      <c r="CR155" s="223" t="str">
        <f t="shared" ca="1" si="120"/>
        <v>1.07779274813693+0.759067295582959i</v>
      </c>
      <c r="CS155" s="223" t="str">
        <f t="shared" ca="1" si="121"/>
        <v>0.976769304891194-0.885292094273159i</v>
      </c>
      <c r="CT155" s="223" t="str">
        <f t="shared" ca="1" si="122"/>
        <v>-0.649770016039359-1.14700448709514i</v>
      </c>
      <c r="CU155" s="223" t="str">
        <f t="shared" ca="1" si="123"/>
        <v>-1.26150013755321+0.382671883097519i</v>
      </c>
      <c r="CV155" s="223" t="str">
        <f t="shared" ca="1" si="124"/>
        <v>0.0969775268476661+1.31469225541443i</v>
      </c>
      <c r="CW155" s="223" t="str">
        <f t="shared" ca="1" si="125"/>
        <v>1.30399593035262+0.19342952407528i</v>
      </c>
      <c r="CX155" s="223" t="str">
        <f t="shared" ca="1" si="126"/>
        <v>0.474436724151574-1.22993095819908i</v>
      </c>
      <c r="CY155" s="223" t="str">
        <f t="shared" ca="1" si="127"/>
        <v>-1.09609658107733-0.732388320572343i</v>
      </c>
      <c r="CZ155" s="223" t="str">
        <f t="shared" ca="1" si="128"/>
        <v>-0.954748964643846+0.908996579570949i</v>
      </c>
      <c r="DA155" s="223" t="str">
        <f t="shared" ca="1" si="129"/>
        <v>0.677723216693865+1.130712876337i</v>
      </c>
      <c r="DB155" s="223" t="str">
        <f t="shared" ca="1" si="130"/>
        <v>1.25172895916488-0.413515392637544i</v>
      </c>
      <c r="DC155" s="223" t="str">
        <f t="shared" ca="1" si="131"/>
        <v>-0.129212482106391-1.31191634703897i</v>
      </c>
      <c r="DD155" s="223" t="str">
        <f t="shared" ca="1" si="132"/>
        <v>-1.30835018931165-0.161369604598703i</v>
      </c>
      <c r="DE155" s="223" t="str">
        <f t="shared" ca="1" si="133"/>
        <v>-0.444109815968546+1.24120378605633i</v>
      </c>
      <c r="DF155" s="223" t="str">
        <f t="shared" ca="1" si="134"/>
        <v>1.11374016642295+0.705268182223161i</v>
      </c>
      <c r="DG155" s="223" t="str">
        <f t="shared" ca="1" si="135"/>
        <v>0.932153519319657-0.93215351931973i</v>
      </c>
      <c r="DH155" s="223" t="str">
        <f t="shared" ca="1" si="136"/>
        <v>-0.705268182223215-1.11374016642292i</v>
      </c>
      <c r="DI155" s="223" t="str">
        <f t="shared" ca="1" si="137"/>
        <v>-1.24120378605631+0.444109815968607i</v>
      </c>
      <c r="DJ155" s="223" t="str">
        <f t="shared" ca="1" si="138"/>
        <v>0.161369604598784+1.30835018931164i</v>
      </c>
      <c r="DK155" s="223" t="str">
        <f t="shared" ca="1" si="139"/>
        <v>1.31191634703885+0.129212482107614i</v>
      </c>
      <c r="DL155" s="223" t="str">
        <f t="shared" ca="1" si="140"/>
        <v>0.413515392637482-1.2517289591649i</v>
      </c>
      <c r="DM155" s="223" t="str">
        <f t="shared" ca="1" si="141"/>
        <v>-1.13071287633704-0.67772321669381i</v>
      </c>
      <c r="DN155" s="223" t="str">
        <f t="shared" ca="1" si="142"/>
        <v>-0.90899657957089+0.954748964643902i</v>
      </c>
      <c r="DO155" s="223" t="str">
        <f t="shared" ca="1" si="143"/>
        <v>0.732388320572412+1.09609658107728i</v>
      </c>
      <c r="DP155" s="223" t="str">
        <f t="shared" ca="1" si="144"/>
        <v>1.22993095819906-0.474436724151633i</v>
      </c>
      <c r="DQ155" s="223" t="str">
        <f t="shared" ca="1" si="145"/>
        <v>-0.193429524075343-1.30399593035261i</v>
      </c>
      <c r="DR155" s="223" t="str">
        <f t="shared" ca="1" si="146"/>
        <v>-1.31469225541444-0.0969775268475836i</v>
      </c>
      <c r="DS155" s="223" t="str">
        <f t="shared" ca="1" si="147"/>
        <v>-0.38267188309744+1.26150013755324i</v>
      </c>
      <c r="DT155" s="223" t="str">
        <f t="shared" ca="1" si="148"/>
        <v>1.14700448709519+0.649770016039271i</v>
      </c>
      <c r="DU155" s="223" t="str">
        <f t="shared" ca="1" si="149"/>
        <v>0.885292094273111-0.976769304891237i</v>
      </c>
      <c r="DV155" s="223" t="str">
        <f t="shared" ca="1" si="150"/>
        <v>-0.759067295581938-1.07779274813765i</v>
      </c>
      <c r="DW155" s="223" t="str">
        <f t="shared" ca="1" si="151"/>
        <v>-1.21791726592218+0.504477849393622i</v>
      </c>
      <c r="DX155" s="223" t="str">
        <f t="shared" ca="1" si="152"/>
        <v>0.2253729288381+1.29885619300488i</v>
      </c>
      <c r="DY155" s="223" t="str">
        <f t="shared" ca="1" si="153"/>
        <v>1.31667624233485+0.0646841559516017i</v>
      </c>
      <c r="DZ155" s="223" t="str">
        <f t="shared" ca="1" si="154"/>
        <v>0.351597866322825-1.27051143542961i</v>
      </c>
      <c r="EA155" s="223" t="str">
        <f t="shared" ca="1" si="155"/>
        <v>-1.16260518523892-0.62142541822471i</v>
      </c>
      <c r="EB155" s="223" t="str">
        <f t="shared" ca="1" si="156"/>
        <v>-0.86105434211995+0.998201275833968i</v>
      </c>
      <c r="EC155" s="223" t="str">
        <f t="shared" ca="1" si="157"/>
        <v>0.785289036837035+1.05883969314705i</v>
      </c>
      <c r="ED155" s="223" t="str">
        <f t="shared" ca="1" si="158"/>
        <v>1.2051699458257-0.534215096041532i</v>
      </c>
      <c r="EE155" s="223" t="str">
        <f t="shared" ca="1" si="159"/>
        <v>-0.257180577377088-1.29293407325361i</v>
      </c>
      <c r="EF155" s="223" t="str">
        <f t="shared" ca="1" si="160"/>
        <v>-1.31786711272051-0.0323518217400432i</v>
      </c>
      <c r="EG155" s="223" t="str">
        <f t="shared" ca="1" si="161"/>
        <v>-0.320312060141894+1.27875742472442i</v>
      </c>
      <c r="EH155" s="223" t="str">
        <f t="shared" ca="1" si="162"/>
        <v>1.17750557349229+0.592706496973648i</v>
      </c>
      <c r="EI155" s="223" t="str">
        <f t="shared" ca="1" si="163"/>
        <v>0.836297923029013-1.01903196765241i</v>
      </c>
      <c r="EJ155" s="223" t="str">
        <f t="shared" ca="1" si="164"/>
        <v>-0.811037749340202-1.03924883271782i</v>
      </c>
      <c r="EK155" s="223" t="str">
        <f t="shared" ca="1" si="165"/>
        <v>-1.19169667641753+0.563630551492377i</v>
      </c>
      <c r="EL155" s="223" t="str">
        <f t="shared" ca="1" si="166"/>
        <v>0.288833309951545+1.2862331383628i</v>
      </c>
      <c r="EM155" s="223" t="str">
        <f t="shared" ca="1" si="167"/>
        <v>1.31826414923572-4.92242531982253E-13i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5.59733694118009-2.49874780455462i</v>
      </c>
      <c r="G156" s="229" t="str">
        <f t="shared" si="178"/>
        <v>-0.232895286460601+0.0734156837883315i</v>
      </c>
      <c r="H156" s="229" t="str">
        <f t="shared" si="179"/>
        <v>0.96816265868351-0.0209316136551838i</v>
      </c>
      <c r="I156" s="229" t="str">
        <f t="shared" si="174"/>
        <v>-0.378305765741466-0.167290451688338i</v>
      </c>
      <c r="J156" s="255" t="str">
        <f ca="1">IMPRODUCT(1/N_FFT2,BS100)</f>
        <v>0.00547994955658043-1.71571731392463E-06i</v>
      </c>
      <c r="K156" s="254" t="str">
        <f t="shared" ca="1" si="175"/>
        <v>-0.00207338353635118-0.000916094170797407i</v>
      </c>
      <c r="N156" s="246">
        <f t="shared" ca="1" si="176"/>
        <v>1.3505906359368032</v>
      </c>
      <c r="O156" s="223">
        <f t="shared" ca="1" si="39"/>
        <v>-1.3164093640631966</v>
      </c>
      <c r="P156" s="223" t="str">
        <f t="shared" ca="1" si="40"/>
        <v>-0.256818726740142+1.29111492725816i</v>
      </c>
      <c r="Q156" s="223" t="str">
        <f t="shared" ca="1" si="41"/>
        <v>1.21620366786419+0.503768053837248i</v>
      </c>
      <c r="R156" s="223" t="str">
        <f t="shared" ca="1" si="42"/>
        <v>0.73135785714178-1.09455438356906i</v>
      </c>
      <c r="S156" s="223" t="str">
        <f t="shared" ca="1" si="43"/>
        <v>-0.930841988146559-0.930841988146555i</v>
      </c>
      <c r="T156" s="223" t="str">
        <f t="shared" ca="1" si="44"/>
        <v>-1.09455438356907+0.731357857141774i</v>
      </c>
      <c r="U156" s="223" t="str">
        <f t="shared" ca="1" si="45"/>
        <v>0.503768053837252+1.21620366786419i</v>
      </c>
      <c r="V156" s="223" t="str">
        <f t="shared" ca="1" si="46"/>
        <v>1.29111492725816-0.256818726740134i</v>
      </c>
      <c r="W156" s="223" t="str">
        <f t="shared" ca="1" si="47"/>
        <v>-3.21732999678155E-14-1.3164093640632i</v>
      </c>
      <c r="X156" s="223" t="str">
        <f t="shared" ca="1" si="48"/>
        <v>-1.29111492725816-0.25681872674015i</v>
      </c>
      <c r="Y156" s="223" t="str">
        <f t="shared" ca="1" si="49"/>
        <v>-0.503768053837305+1.21620366786416i</v>
      </c>
      <c r="Z156" s="223" t="str">
        <f t="shared" ca="1" si="50"/>
        <v>1.09455438356908+0.731357857141755i</v>
      </c>
      <c r="AA156" s="223" t="str">
        <f t="shared" ca="1" si="51"/>
        <v>0.930841988146569-0.930841988146545i</v>
      </c>
      <c r="AB156" s="223" t="str">
        <f t="shared" ca="1" si="52"/>
        <v>-0.731357857141834-1.09455438356903i</v>
      </c>
      <c r="AC156" s="223" t="str">
        <f t="shared" ca="1" si="53"/>
        <v>-1.21620366786418+0.503768053837268i</v>
      </c>
      <c r="AD156" s="223" t="str">
        <f t="shared" ca="1" si="54"/>
        <v>0.256818726740113+1.29111492725817i</v>
      </c>
      <c r="AE156" s="223" t="str">
        <f t="shared" ca="1" si="55"/>
        <v>1.3164093640632-6.4346599935631E-14i</v>
      </c>
      <c r="AF156" s="223" t="str">
        <f t="shared" ca="1" si="56"/>
        <v>0.25681872674012-1.29111492725816i</v>
      </c>
      <c r="AG156" s="223" t="str">
        <f t="shared" ca="1" si="57"/>
        <v>-1.21620366786418-0.503768053837274i</v>
      </c>
      <c r="AH156" s="223" t="str">
        <f t="shared" ca="1" si="58"/>
        <v>-0.731357857141726+1.0945543835691i</v>
      </c>
      <c r="AI156" s="223" t="str">
        <f t="shared" ca="1" si="59"/>
        <v>0.930841988146565+0.930841988146548i</v>
      </c>
      <c r="AJ156" s="223" t="str">
        <f t="shared" ca="1" si="60"/>
        <v>1.09455438356908-0.73135785714175i</v>
      </c>
      <c r="AK156" s="223" t="str">
        <f t="shared" ca="1" si="61"/>
        <v>-0.503768053837296-1.21620366786417i</v>
      </c>
      <c r="AL156" s="223" t="str">
        <f t="shared" ca="1" si="62"/>
        <v>-1.29111492725816+0.256818726740142i</v>
      </c>
      <c r="AM156" s="223" t="str">
        <f t="shared" ca="1" si="63"/>
        <v>-3.67696284028926E-14+1.3164093640632i</v>
      </c>
      <c r="AN156" s="223" t="str">
        <f t="shared" ca="1" si="64"/>
        <v>1.29111492725817+0.256818726740087i</v>
      </c>
      <c r="AO156" s="223" t="str">
        <f t="shared" ca="1" si="65"/>
        <v>0.503768053837243-1.21620366786419i</v>
      </c>
      <c r="AP156" s="223" t="str">
        <f t="shared" ca="1" si="66"/>
        <v>-1.09455438356904-0.731357857141814i</v>
      </c>
      <c r="AQ156" s="223" t="str">
        <f t="shared" ca="1" si="67"/>
        <v>-0.930841988146527+0.930841988146587i</v>
      </c>
      <c r="AR156" s="223" t="str">
        <f t="shared" ca="1" si="68"/>
        <v>-0.930841988146527+0.930841988146587i</v>
      </c>
      <c r="AS156" s="223" t="str">
        <f t="shared" ca="1" si="69"/>
        <v>1.2162036678642-0.503768053837207i</v>
      </c>
      <c r="AT156" s="223" t="str">
        <f t="shared" ca="1" si="70"/>
        <v>-0.256818726740176-1.29111492725815i</v>
      </c>
      <c r="AU156" s="223" t="str">
        <f t="shared" ca="1" si="71"/>
        <v>-1.3164093640632-1.16115667669897E-14i</v>
      </c>
      <c r="AV156" s="223" t="str">
        <f t="shared" ca="1" si="72"/>
        <v>-0.256818726740189+1.29111492725815i</v>
      </c>
      <c r="AW156" s="223" t="str">
        <f t="shared" ca="1" si="73"/>
        <v>1.2162036678642+0.503768053837219i</v>
      </c>
      <c r="AX156" s="223" t="str">
        <f t="shared" ca="1" si="74"/>
        <v>0.731357857141787-1.09455438356906i</v>
      </c>
      <c r="AY156" s="223" t="str">
        <f t="shared" ca="1" si="75"/>
        <v>-0.930841988146518-0.930841988146596i</v>
      </c>
      <c r="AZ156" s="223" t="str">
        <f t="shared" ca="1" si="76"/>
        <v>-1.09455438356905+0.731357857141803i</v>
      </c>
      <c r="BA156" s="223" t="str">
        <f t="shared" ca="1" si="77"/>
        <v>0.50376805383723+1.21620366786419i</v>
      </c>
      <c r="BB156" s="223" t="str">
        <f t="shared" ca="1" si="78"/>
        <v>1.29111492725817-0.256818726740072i</v>
      </c>
      <c r="BC156" s="223" t="str">
        <f t="shared" ca="1" si="79"/>
        <v>-2.290014597813E-14-1.3164093640632i</v>
      </c>
      <c r="BD156" s="223" t="str">
        <f t="shared" ca="1" si="80"/>
        <v>-1.29111492725816-0.256818726740156i</v>
      </c>
      <c r="BE156" s="223" t="str">
        <f t="shared" ca="1" si="81"/>
        <v>-0.503768053837188+1.21620366786421i</v>
      </c>
      <c r="BF156" s="223" t="str">
        <f t="shared" ca="1" si="82"/>
        <v>1.09455438356908+0.731357857141758i</v>
      </c>
      <c r="BG156" s="223" t="str">
        <f t="shared" ca="1" si="83"/>
        <v>0.930841988146579-0.930841988146535i</v>
      </c>
      <c r="BH156" s="223" t="str">
        <f t="shared" ca="1" si="84"/>
        <v>-0.731357857141824-1.09455438356903i</v>
      </c>
      <c r="BI156" s="223" t="str">
        <f t="shared" ca="1" si="85"/>
        <v>-1.21620366786418+0.503768053837261i</v>
      </c>
      <c r="BJ156" s="223" t="str">
        <f t="shared" ca="1" si="86"/>
        <v>0.256818726740097+1.29111492725817i</v>
      </c>
      <c r="BK156" s="223" t="str">
        <f t="shared" ca="1" si="87"/>
        <v>1.3164093640632-5.74118587232496E-14i</v>
      </c>
      <c r="BL156" s="223" t="str">
        <f t="shared" ca="1" si="88"/>
        <v>0.256818726740131-1.29111492725816i</v>
      </c>
      <c r="BM156" s="223" t="str">
        <f t="shared" ca="1" si="89"/>
        <v>-1.21620366786417-0.503768053837277i</v>
      </c>
      <c r="BN156" s="223" t="str">
        <f t="shared" ca="1" si="90"/>
        <v>-0.731357857141737+1.09455438356909i</v>
      </c>
      <c r="BO156" s="223" t="str">
        <f t="shared" ca="1" si="91"/>
        <v>0.930841988146567+0.930841988146547i</v>
      </c>
      <c r="BP156" s="223" t="str">
        <f t="shared" ca="1" si="92"/>
        <v>1.09455438356909-0.731357857141745i</v>
      </c>
      <c r="BQ156" s="223" t="str">
        <f t="shared" ca="1" si="93"/>
        <v>-0.503768053837285-1.21620366786417i</v>
      </c>
      <c r="BR156" s="223" t="str">
        <f t="shared" ca="1" si="94"/>
        <v>-1.29111492725816+0.256818726740141i</v>
      </c>
      <c r="BS156" s="223" t="str">
        <f t="shared" ca="1" si="95"/>
        <v>-4.83811951698824E-14+1.3164093640632i</v>
      </c>
      <c r="BT156" s="223" t="str">
        <f t="shared" ca="1" si="96"/>
        <v>1.29111492725817+0.256818726740088i</v>
      </c>
      <c r="BU156" s="223" t="str">
        <f t="shared" ca="1" si="97"/>
        <v>0.503768053837253-1.21620366786418i</v>
      </c>
      <c r="BV156" s="223" t="str">
        <f t="shared" ca="1" si="98"/>
        <v>-1.09455438356903-0.731357857141825i</v>
      </c>
      <c r="BW156" s="223" t="str">
        <f t="shared" ca="1" si="99"/>
        <v>-0.93084198814653+0.930841988146584i</v>
      </c>
      <c r="BX156" s="223" t="str">
        <f t="shared" ca="1" si="100"/>
        <v>0.731357857141764+1.09455438356907i</v>
      </c>
      <c r="BY156" s="223" t="str">
        <f t="shared" ca="1" si="101"/>
        <v>1.21620366786421-0.503768053837205i</v>
      </c>
      <c r="BZ156" s="223" t="str">
        <f t="shared" ca="1" si="102"/>
        <v>-0.256818726740164-1.29111492725815i</v>
      </c>
      <c r="CA156" s="223" t="str">
        <f t="shared" ca="1" si="103"/>
        <v>-1.3164093640632-2.32231335339794E-14i</v>
      </c>
      <c r="CB156" s="223" t="str">
        <f t="shared" ca="1" si="104"/>
        <v>-0.256818726740192+1.29111492725815i</v>
      </c>
      <c r="CC156" s="223" t="str">
        <f t="shared" ca="1" si="105"/>
        <v>1.21620366786419+0.50376805383723i</v>
      </c>
      <c r="CD156" s="223" t="str">
        <f t="shared" ca="1" si="106"/>
        <v>0.731357857141788-1.09455438356906i</v>
      </c>
      <c r="CE156" s="223" t="str">
        <f t="shared" ca="1" si="107"/>
        <v>-0.930841988146602-0.930841988146512i</v>
      </c>
      <c r="CF156" s="223" t="str">
        <f t="shared" ca="1" si="108"/>
        <v>-1.09455438356905+0.731357857141801i</v>
      </c>
      <c r="CG156" s="223" t="str">
        <f t="shared" ca="1" si="109"/>
        <v>0.503768053837228+1.2162036678642i</v>
      </c>
      <c r="CH156" s="223" t="str">
        <f t="shared" ca="1" si="110"/>
        <v>1.29111492725815-0.256818726740189i</v>
      </c>
      <c r="CI156" s="223" t="str">
        <f t="shared" ca="1" si="111"/>
        <v>-2.06422303203569E-14-1.3164093640632i</v>
      </c>
      <c r="CJ156" s="223" t="str">
        <f t="shared" ca="1" si="112"/>
        <v>-1.29111492725815-0.256818726740167i</v>
      </c>
      <c r="CK156" s="223" t="str">
        <f t="shared" ca="1" si="113"/>
        <v>-0.503768053836706+1.21620366786441i</v>
      </c>
      <c r="CL156" s="223" t="str">
        <f t="shared" ca="1" si="114"/>
        <v>1.094554383569+0.731357857141876i</v>
      </c>
      <c r="CM156" s="223" t="str">
        <f t="shared" ca="1" si="115"/>
        <v>0.930841988146202-0.930841988146912i</v>
      </c>
      <c r="CN156" s="223" t="str">
        <f t="shared" ca="1" si="116"/>
        <v>-0.731357857141605-1.09455438356918i</v>
      </c>
      <c r="CO156" s="223" t="str">
        <f t="shared" ca="1" si="117"/>
        <v>-1.21620366786404+0.503768053837614i</v>
      </c>
      <c r="CP156" s="223" t="str">
        <f t="shared" ca="1" si="118"/>
        <v>0.256818726739847+1.29111492725822i</v>
      </c>
      <c r="CQ156" s="223" t="str">
        <f t="shared" ca="1" si="119"/>
        <v>1.3164093640632-3.07702523014329E-13i</v>
      </c>
      <c r="CR156" s="223" t="str">
        <f t="shared" ca="1" si="120"/>
        <v>0.256818726740528-1.29111492725808i</v>
      </c>
      <c r="CS156" s="223" t="str">
        <f t="shared" ca="1" si="121"/>
        <v>-1.21620366786427-0.503768053837045i</v>
      </c>
      <c r="CT156" s="223" t="str">
        <f t="shared" ca="1" si="122"/>
        <v>-0.731357857142182+1.0945543835688i</v>
      </c>
      <c r="CU156" s="223" t="str">
        <f t="shared" ca="1" si="123"/>
        <v>0.930841988146651+0.930841988146463i</v>
      </c>
      <c r="CV156" s="223" t="str">
        <f t="shared" ca="1" si="124"/>
        <v>1.09455438356939-0.731357857141298i</v>
      </c>
      <c r="CW156" s="223" t="str">
        <f t="shared" ca="1" si="125"/>
        <v>-0.503768053837292-1.21620366786417i</v>
      </c>
      <c r="CX156" s="223" t="str">
        <f t="shared" ca="1" si="126"/>
        <v>-1.29111492725829+0.256818726739486i</v>
      </c>
      <c r="CY156" s="223" t="str">
        <f t="shared" ca="1" si="127"/>
        <v>-5.99927619368721E-14+1.3164093640632i</v>
      </c>
      <c r="CZ156" s="223" t="str">
        <f t="shared" ca="1" si="128"/>
        <v>1.29111492725827+0.256818726739586i</v>
      </c>
      <c r="DA156" s="223" t="str">
        <f t="shared" ca="1" si="129"/>
        <v>0.503768053837385-1.21620366786413i</v>
      </c>
      <c r="DB156" s="223" t="str">
        <f t="shared" ca="1" si="130"/>
        <v>-1.09455438356933-0.731357857141383i</v>
      </c>
      <c r="DC156" s="223" t="str">
        <f t="shared" ca="1" si="131"/>
        <v>-0.930841988146722+0.930841988146392i</v>
      </c>
      <c r="DD156" s="223" t="str">
        <f t="shared" ca="1" si="132"/>
        <v>0.731357857142097+1.09455438356885i</v>
      </c>
      <c r="DE156" s="223" t="str">
        <f t="shared" ca="1" si="133"/>
        <v>1.21620366786432-0.503768053836935i</v>
      </c>
      <c r="DF156" s="223" t="str">
        <f t="shared" ca="1" si="134"/>
        <v>-0.256818726740429-1.2911149272581i</v>
      </c>
      <c r="DG156" s="223" t="str">
        <f t="shared" ca="1" si="135"/>
        <v>-1.3164093640632-4.0898074466964E-13i</v>
      </c>
      <c r="DH156" s="223" t="str">
        <f t="shared" ca="1" si="136"/>
        <v>-0.256818726739947+1.2911149272582i</v>
      </c>
      <c r="DI156" s="223" t="str">
        <f t="shared" ca="1" si="137"/>
        <v>1.21620366786399+0.503768053837725i</v>
      </c>
      <c r="DJ156" s="223" t="str">
        <f t="shared" ca="1" si="138"/>
        <v>0.731357857141674-1.09455438356914i</v>
      </c>
      <c r="DK156" s="223" t="str">
        <f t="shared" ca="1" si="139"/>
        <v>-0.930841988146144-0.93084198814697i</v>
      </c>
      <c r="DL156" s="223" t="str">
        <f t="shared" ca="1" si="140"/>
        <v>-1.09455438356906+0.731357857141792i</v>
      </c>
      <c r="DM156" s="223" t="str">
        <f t="shared" ca="1" si="141"/>
        <v>0.503768053837822+1.21620366786395i</v>
      </c>
      <c r="DN156" s="223" t="str">
        <f t="shared" ca="1" si="142"/>
        <v>1.29111492725818-0.25681872674005i</v>
      </c>
      <c r="DO156" s="223" t="str">
        <f t="shared" ca="1" si="143"/>
        <v>-5.51542427887941E-13-1.3164093640632i</v>
      </c>
      <c r="DP156" s="223" t="str">
        <f t="shared" ca="1" si="144"/>
        <v>-1.29111492725813-0.256818726740289i</v>
      </c>
      <c r="DQ156" s="223" t="str">
        <f t="shared" ca="1" si="145"/>
        <v>-0.503768053836837+1.21620366786436i</v>
      </c>
      <c r="DR156" s="223" t="str">
        <f t="shared" ca="1" si="146"/>
        <v>1.09455438356892+0.731357857141995i</v>
      </c>
      <c r="DS156" s="223" t="str">
        <f t="shared" ca="1" si="147"/>
        <v>0.930841988146317-0.930841988146797i</v>
      </c>
      <c r="DT156" s="223" t="str">
        <f t="shared" ca="1" si="148"/>
        <v>-0.731357857141501-1.09455438356925i</v>
      </c>
      <c r="DU156" s="223" t="str">
        <f t="shared" ca="1" si="149"/>
        <v>-1.21620366786408+0.5037680538375i</v>
      </c>
      <c r="DV156" s="223" t="str">
        <f t="shared" ca="1" si="150"/>
        <v>0.256818726739708+1.29111492725825i</v>
      </c>
      <c r="DW156" s="223" t="str">
        <f t="shared" ca="1" si="151"/>
        <v>1.3164093640632-1.65139840718305E-13i</v>
      </c>
      <c r="DX156" s="223" t="str">
        <f t="shared" ca="1" si="152"/>
        <v>0.256818726740668-1.29111492725805i</v>
      </c>
      <c r="DY156" s="223" t="str">
        <f t="shared" ca="1" si="153"/>
        <v>-1.21620366786422-0.50376805383716i</v>
      </c>
      <c r="DZ156" s="223" t="str">
        <f t="shared" ca="1" si="154"/>
        <v>-0.731357857142284+1.09455438356873i</v>
      </c>
      <c r="EA156" s="223" t="str">
        <f t="shared" ca="1" si="155"/>
        <v>0.93084198814655+0.930841988146564i</v>
      </c>
      <c r="EB156" s="223" t="str">
        <f t="shared" ca="1" si="156"/>
        <v>1.09455438356874-0.731357857142269i</v>
      </c>
      <c r="EC156" s="223" t="str">
        <f t="shared" ca="1" si="157"/>
        <v>-0.503768053837143-1.21620366786423i</v>
      </c>
      <c r="ED156" s="223" t="str">
        <f t="shared" ca="1" si="158"/>
        <v>-1.29111492725806+0.25681872674065i</v>
      </c>
      <c r="EE156" s="223" t="str">
        <f t="shared" ca="1" si="159"/>
        <v>-1.83848142014463E-13+1.3164093640632i</v>
      </c>
      <c r="EF156" s="223" t="str">
        <f t="shared" ca="1" si="160"/>
        <v>1.29111492725824+0.256818726739726i</v>
      </c>
      <c r="EG156" s="223" t="str">
        <f t="shared" ca="1" si="161"/>
        <v>0.503768053837517-1.21620366786407i</v>
      </c>
      <c r="EH156" s="223" t="str">
        <f t="shared" ca="1" si="162"/>
        <v>-1.09455438356926-0.731357857141487i</v>
      </c>
      <c r="EI156" s="223" t="str">
        <f t="shared" ca="1" si="163"/>
        <v>-0.93084198814681+0.930841988146303i</v>
      </c>
      <c r="EJ156" s="223" t="str">
        <f t="shared" ca="1" si="164"/>
        <v>0.731357857141979+1.09455438356893i</v>
      </c>
      <c r="EK156" s="223" t="str">
        <f t="shared" ca="1" si="165"/>
        <v>1.21620366786436-0.50376805383682i</v>
      </c>
      <c r="EL156" s="223" t="str">
        <f t="shared" ca="1" si="166"/>
        <v>-0.256818726740271-1.29111492725813i</v>
      </c>
      <c r="EM156" s="223" t="str">
        <f t="shared" ca="1" si="167"/>
        <v>-1.3164093640632-5.70250729184098E-13i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5.56994988712016-2.52861859718214i</v>
      </c>
      <c r="G157" s="229" t="str">
        <f t="shared" si="178"/>
        <v>-0.232339552396019+0.0745294136483121i</v>
      </c>
      <c r="H157" s="229" t="str">
        <f t="shared" si="179"/>
        <v>0.968126862613411-0.0205729674118552i</v>
      </c>
      <c r="I157" s="229" t="str">
        <f t="shared" si="174"/>
        <v>-0.378589672741404-0.170497269453524i</v>
      </c>
      <c r="J157" s="255" t="str">
        <f ca="1">IMPRODUCT(1/N_FFT2,BT100)</f>
        <v>-0.00543432434708836-0.00014220786245368i</v>
      </c>
      <c r="K157" s="254" t="str">
        <f t="shared" ca="1" si="175"/>
        <v>0.00203313302389165+0.000980375890610963i</v>
      </c>
      <c r="N157" s="246">
        <f t="shared" ca="1" si="176"/>
        <v>1.3529778953811933</v>
      </c>
      <c r="O157" s="223">
        <f t="shared" ca="1" si="39"/>
        <v>-1.3140221046188065</v>
      </c>
      <c r="P157" s="223" t="str">
        <f t="shared" ca="1" si="40"/>
        <v>-0.224647700878424+1.29467660128577i</v>
      </c>
      <c r="Q157" s="223" t="str">
        <f t="shared" ca="1" si="41"/>
        <v>1.23720971412314+0.442680714179165i</v>
      </c>
      <c r="R157" s="223" t="str">
        <f t="shared" ca="1" si="42"/>
        <v>0.647679119916591-1.14331353925811i</v>
      </c>
      <c r="S157" s="223" t="str">
        <f t="shared" ca="1" si="43"/>
        <v>-1.01575282282004-0.833606798412749i</v>
      </c>
      <c r="T157" s="223" t="str">
        <f t="shared" ca="1" si="44"/>
        <v>-0.994989162122433+0.858283553777967i</v>
      </c>
      <c r="U157" s="223" t="str">
        <f t="shared" ca="1" si="45"/>
        <v>0.675542369915083+1.12707435330432i</v>
      </c>
      <c r="V157" s="223" t="str">
        <f t="shared" ca="1" si="46"/>
        <v>1.22597316111902-0.472910033349562i</v>
      </c>
      <c r="W157" s="223" t="str">
        <f t="shared" ca="1" si="47"/>
        <v>-0.256352995526345-1.28877353833461i</v>
      </c>
      <c r="X157" s="223" t="str">
        <f t="shared" ca="1" si="48"/>
        <v>-1.31362634572812+0.0322477167535504i</v>
      </c>
      <c r="Y157" s="223" t="str">
        <f t="shared" ca="1" si="49"/>
        <v>-0.192807086855613+1.2997997994634i</v>
      </c>
      <c r="Z157" s="223" t="str">
        <f t="shared" ca="1" si="50"/>
        <v>1.24770101825775+0.412184740699382i</v>
      </c>
      <c r="AA157" s="223" t="str">
        <f t="shared" ca="1" si="51"/>
        <v>0.619425732234487-1.15886403588713i</v>
      </c>
      <c r="AB157" s="223" t="str">
        <f t="shared" ca="1" si="52"/>
        <v>-1.03590463199866-0.808427909482693i</v>
      </c>
      <c r="AC157" s="223" t="str">
        <f t="shared" ca="1" si="53"/>
        <v>-0.973626157158566+0.882443311223719i</v>
      </c>
      <c r="AD157" s="223" t="str">
        <f t="shared" ca="1" si="54"/>
        <v>0.702998698450127+1.1101562599041i</v>
      </c>
      <c r="AE157" s="223" t="str">
        <f t="shared" ca="1" si="55"/>
        <v>1.21399812772471-0.502854489199152i</v>
      </c>
      <c r="AF157" s="223" t="str">
        <f t="shared" ca="1" si="56"/>
        <v>-0.287903872715542-1.28209416639428i</v>
      </c>
      <c r="AG157" s="223" t="str">
        <f t="shared" ca="1" si="57"/>
        <v>-1.31243930744642+0.0644760086884834i</v>
      </c>
      <c r="AH157" s="223" t="str">
        <f t="shared" ca="1" si="58"/>
        <v>-0.160850333053071+1.30414004684449i</v>
      </c>
      <c r="AI157" s="223" t="str">
        <f t="shared" ca="1" si="59"/>
        <v>1.25744075395347+0.381440482544495i</v>
      </c>
      <c r="AJ157" s="223" t="str">
        <f t="shared" ca="1" si="60"/>
        <v>0.590799225653209-1.17371647615359i</v>
      </c>
      <c r="AK157" s="223" t="str">
        <f t="shared" ca="1" si="61"/>
        <v>-1.05543245096187-0.782762053809111i</v>
      </c>
      <c r="AL157" s="223" t="str">
        <f t="shared" ca="1" si="62"/>
        <v>-0.95167667620393+0.906071517815386i</v>
      </c>
      <c r="AM157" s="223" t="str">
        <f t="shared" ca="1" si="63"/>
        <v>0.730031566855961+1.09256944988439i</v>
      </c>
      <c r="AN157" s="223" t="str">
        <f t="shared" ca="1" si="64"/>
        <v>1.20129182725261-0.532496044307307i</v>
      </c>
      <c r="AO157" s="223" t="str">
        <f t="shared" ca="1" si="65"/>
        <v>-0.319281327377109-1.27464250886872i</v>
      </c>
      <c r="AP157" s="223" t="str">
        <f t="shared" ca="1" si="66"/>
        <v>-1.31046170480119+0.0966654626865606i</v>
      </c>
      <c r="AQ157" s="223" t="str">
        <f t="shared" ca="1" si="67"/>
        <v>-0.128796689024607+1.30769472902629i</v>
      </c>
      <c r="AR157" s="223" t="str">
        <f t="shared" ca="1" si="68"/>
        <v>-0.128796689024607+1.30769472902629i</v>
      </c>
      <c r="AS157" s="223" t="str">
        <f t="shared" ca="1" si="69"/>
        <v>0.561816843709801-1.18786191350291i</v>
      </c>
      <c r="AT157" s="223" t="str">
        <f t="shared" ca="1" si="70"/>
        <v>-1.07432451688178-0.756624691543682i</v>
      </c>
      <c r="AU157" s="223" t="str">
        <f t="shared" ca="1" si="71"/>
        <v>-0.929153940805028+0.929153940804927i</v>
      </c>
      <c r="AV157" s="223" t="str">
        <f t="shared" ca="1" si="72"/>
        <v>0.756624691543673+1.07432451688179i</v>
      </c>
      <c r="AW157" s="223" t="str">
        <f t="shared" ca="1" si="73"/>
        <v>1.18786191350292-0.56181684370979i</v>
      </c>
      <c r="AX157" s="223" t="str">
        <f t="shared" ca="1" si="74"/>
        <v>-0.350466458905892-1.26642305435775i</v>
      </c>
      <c r="AY157" s="223" t="str">
        <f t="shared" ca="1" si="75"/>
        <v>-1.30769472902629+0.128796689024605i</v>
      </c>
      <c r="AZ157" s="223" t="str">
        <f t="shared" ca="1" si="76"/>
        <v>-0.0966654626865722+1.31046170480119i</v>
      </c>
      <c r="BA157" s="223" t="str">
        <f t="shared" ca="1" si="77"/>
        <v>1.27464250886872+0.31928132737712i</v>
      </c>
      <c r="BB157" s="223" t="str">
        <f t="shared" ca="1" si="78"/>
        <v>0.532496044307308-1.20129182725261i</v>
      </c>
      <c r="BC157" s="223" t="str">
        <f t="shared" ca="1" si="79"/>
        <v>-1.09256944988438-0.730031566855972i</v>
      </c>
      <c r="BD157" s="223" t="str">
        <f t="shared" ca="1" si="80"/>
        <v>-0.906071517815394+0.951676676203922i</v>
      </c>
      <c r="BE157" s="223" t="str">
        <f t="shared" ca="1" si="81"/>
        <v>0.782762053809102+1.05543245096188i</v>
      </c>
      <c r="BF157" s="223" t="str">
        <f t="shared" ca="1" si="82"/>
        <v>1.1737164761536-0.590799225653199i</v>
      </c>
      <c r="BG157" s="223" t="str">
        <f t="shared" ca="1" si="83"/>
        <v>-0.381440482544489-1.25744075395347i</v>
      </c>
      <c r="BH157" s="223" t="str">
        <f t="shared" ca="1" si="84"/>
        <v>-1.30414004684449+0.160850333053059i</v>
      </c>
      <c r="BI157" s="223" t="str">
        <f t="shared" ca="1" si="85"/>
        <v>-0.0644760086884997+1.31243930744642i</v>
      </c>
      <c r="BJ157" s="223" t="str">
        <f t="shared" ca="1" si="86"/>
        <v>1.28209416639427+0.28790387271555i</v>
      </c>
      <c r="BK157" s="223" t="str">
        <f t="shared" ca="1" si="87"/>
        <v>0.502854489199162-1.2139981277247i</v>
      </c>
      <c r="BL157" s="223" t="str">
        <f t="shared" ca="1" si="88"/>
        <v>-1.11015625990409-0.702998698450142i</v>
      </c>
      <c r="BM157" s="223" t="str">
        <f t="shared" ca="1" si="89"/>
        <v>-0.88244331122372+0.973626157158565i</v>
      </c>
      <c r="BN157" s="223" t="str">
        <f t="shared" ca="1" si="90"/>
        <v>0.808427909482684+1.03590463199867i</v>
      </c>
      <c r="BO157" s="223" t="str">
        <f t="shared" ca="1" si="91"/>
        <v>1.15886403588708-0.619425732234588i</v>
      </c>
      <c r="BP157" s="223" t="str">
        <f t="shared" ca="1" si="92"/>
        <v>-0.41218474069938-1.24770101825775i</v>
      </c>
      <c r="BQ157" s="223" t="str">
        <f t="shared" ca="1" si="93"/>
        <v>-1.2997997994634+0.192807086855603i</v>
      </c>
      <c r="BR157" s="223" t="str">
        <f t="shared" ca="1" si="94"/>
        <v>-0.0322477167535667+1.31362634572812i</v>
      </c>
      <c r="BS157" s="223" t="str">
        <f t="shared" ca="1" si="95"/>
        <v>1.28877353833461+0.256352995526346i</v>
      </c>
      <c r="BT157" s="223" t="str">
        <f t="shared" ca="1" si="96"/>
        <v>0.472910033349534-1.22597316111903i</v>
      </c>
      <c r="BU157" s="223" t="str">
        <f t="shared" ca="1" si="97"/>
        <v>-1.12707435330433-0.67554236991506i</v>
      </c>
      <c r="BV157" s="223" t="str">
        <f t="shared" ca="1" si="98"/>
        <v>-0.858283553777948+0.99498916212245i</v>
      </c>
      <c r="BW157" s="223" t="str">
        <f t="shared" ca="1" si="99"/>
        <v>0.833606798412764+1.01575282282003i</v>
      </c>
      <c r="BX157" s="223" t="str">
        <f t="shared" ca="1" si="100"/>
        <v>1.14331353925811-0.647679119916591i</v>
      </c>
      <c r="BY157" s="223" t="str">
        <f t="shared" ca="1" si="101"/>
        <v>-0.442680714179161-1.23720971412314i</v>
      </c>
      <c r="BZ157" s="223" t="str">
        <f t="shared" ca="1" si="102"/>
        <v>-1.29467660128577+0.224647700878418i</v>
      </c>
      <c r="CA157" s="223" t="str">
        <f t="shared" ca="1" si="103"/>
        <v>-1.15906520888783E-14+1.31402210461881i</v>
      </c>
      <c r="CB157" s="223" t="str">
        <f t="shared" ca="1" si="104"/>
        <v>1.29467660128577+0.224647700878441i</v>
      </c>
      <c r="CC157" s="223" t="str">
        <f t="shared" ca="1" si="105"/>
        <v>0.442680714179182-1.23720971412313i</v>
      </c>
      <c r="CD157" s="223" t="str">
        <f t="shared" ca="1" si="106"/>
        <v>-1.1433135392581-0.647679119916611i</v>
      </c>
      <c r="CE157" s="223" t="str">
        <f t="shared" ca="1" si="107"/>
        <v>-0.833606798412782+1.01575282282002i</v>
      </c>
      <c r="CF157" s="223" t="str">
        <f t="shared" ca="1" si="108"/>
        <v>0.858283553777945+0.994989162122453i</v>
      </c>
      <c r="CG157" s="223" t="str">
        <f t="shared" ca="1" si="109"/>
        <v>1.12707435330435-0.675542369915041i</v>
      </c>
      <c r="CH157" s="223" t="str">
        <f t="shared" ca="1" si="110"/>
        <v>-0.472910033349512-1.22597316111904i</v>
      </c>
      <c r="CI157" s="223" t="str">
        <f t="shared" ca="1" si="111"/>
        <v>-1.28877353833453+0.256352995526727i</v>
      </c>
      <c r="CJ157" s="223" t="str">
        <f t="shared" ca="1" si="112"/>
        <v>0.0322477167530208+1.31362634572814i</v>
      </c>
      <c r="CK157" s="223" t="str">
        <f t="shared" ca="1" si="113"/>
        <v>1.29979979946338+0.192807086855756i</v>
      </c>
      <c r="CL157" s="223" t="str">
        <f t="shared" ca="1" si="114"/>
        <v>0.412184740699261-1.24770101825779i</v>
      </c>
      <c r="CM157" s="223" t="str">
        <f t="shared" ca="1" si="115"/>
        <v>-1.15886403588737-0.619425732234031i</v>
      </c>
      <c r="CN157" s="223" t="str">
        <f t="shared" ca="1" si="116"/>
        <v>-0.808427909483013+1.03590463199841i</v>
      </c>
      <c r="CO157" s="223" t="str">
        <f t="shared" ca="1" si="117"/>
        <v>0.882443311223716+0.973626157158567i</v>
      </c>
      <c r="CP157" s="223" t="str">
        <f t="shared" ca="1" si="118"/>
        <v>1.1101562599039-0.702998698450453i</v>
      </c>
      <c r="CQ157" s="223" t="str">
        <f t="shared" ca="1" si="119"/>
        <v>-0.502854489198658-1.21399812772491i</v>
      </c>
      <c r="CR157" s="223" t="str">
        <f t="shared" ca="1" si="120"/>
        <v>-1.28209416639431+0.287903872715399i</v>
      </c>
      <c r="CS157" s="223" t="str">
        <f t="shared" ca="1" si="121"/>
        <v>0.0644760086887377+1.31243930744641i</v>
      </c>
      <c r="CT157" s="223" t="str">
        <f t="shared" ca="1" si="122"/>
        <v>1.30414004684441+0.160850333053732i</v>
      </c>
      <c r="CU157" s="223" t="str">
        <f t="shared" ca="1" si="123"/>
        <v>0.381440482544761-1.25744075395339i</v>
      </c>
      <c r="CV157" s="223" t="str">
        <f t="shared" ca="1" si="124"/>
        <v>-1.17371647615365-0.590799225653094i</v>
      </c>
      <c r="CW157" s="223" t="str">
        <f t="shared" ca="1" si="125"/>
        <v>-0.7827620538087+1.05543245096217i</v>
      </c>
      <c r="CX157" s="223" t="str">
        <f t="shared" ca="1" si="126"/>
        <v>0.906071517815094+0.951676676204208i</v>
      </c>
      <c r="CY157" s="223" t="str">
        <f t="shared" ca="1" si="127"/>
        <v>1.09256944988439-0.73003156685596i</v>
      </c>
      <c r="CZ157" s="223" t="str">
        <f t="shared" ca="1" si="128"/>
        <v>-0.532496044307654-1.20129182725245i</v>
      </c>
      <c r="DA157" s="223" t="str">
        <f t="shared" ca="1" si="129"/>
        <v>-1.27464250886885+0.31928132737659i</v>
      </c>
      <c r="DB157" s="223" t="str">
        <f t="shared" ca="1" si="130"/>
        <v>0.096665462686428+1.3104617048012i</v>
      </c>
      <c r="DC157" s="223" t="str">
        <f t="shared" ca="1" si="131"/>
        <v>1.30769472902631+0.128796689024377i</v>
      </c>
      <c r="DD157" s="223" t="str">
        <f t="shared" ca="1" si="132"/>
        <v>0.350466458905284-1.26642305435791i</v>
      </c>
      <c r="DE157" s="223" t="str">
        <f t="shared" ca="1" si="133"/>
        <v>-1.1878619135028-0.561816843710039i</v>
      </c>
      <c r="DF157" s="223" t="str">
        <f t="shared" ca="1" si="134"/>
        <v>-0.756624691543591+1.07432451688184i</v>
      </c>
      <c r="DG157" s="223" t="str">
        <f t="shared" ca="1" si="135"/>
        <v>0.929153940805288+0.929153940804666i</v>
      </c>
      <c r="DH157" s="223" t="str">
        <f t="shared" ca="1" si="136"/>
        <v>1.07432451688209-0.756624691543243i</v>
      </c>
      <c r="DI157" s="223" t="str">
        <f t="shared" ca="1" si="137"/>
        <v>-0.561816843709652-1.18786191350298i</v>
      </c>
      <c r="DJ157" s="223" t="str">
        <f t="shared" ca="1" si="138"/>
        <v>-1.26642305435768+0.350466458906132i</v>
      </c>
      <c r="DK157" s="223" t="str">
        <f t="shared" ca="1" si="139"/>
        <v>0.128796689023952+1.30769472902635i</v>
      </c>
      <c r="DL157" s="223" t="str">
        <f t="shared" ca="1" si="140"/>
        <v>1.31046170480116+0.0966654626868538i</v>
      </c>
      <c r="DM157" s="223" t="str">
        <f t="shared" ca="1" si="141"/>
        <v>0.319281327377004-1.27464250886875i</v>
      </c>
      <c r="DN157" s="223" t="str">
        <f t="shared" ca="1" si="142"/>
        <v>-1.20129182725282-0.532496044306832i</v>
      </c>
      <c r="DO157" s="223" t="str">
        <f t="shared" ca="1" si="143"/>
        <v>-0.730031566856315+1.09256944988415i</v>
      </c>
      <c r="DP157" s="223" t="str">
        <f t="shared" ca="1" si="144"/>
        <v>0.951676676203914+0.906071517815403i</v>
      </c>
      <c r="DQ157" s="223" t="str">
        <f t="shared" ca="1" si="145"/>
        <v>1.05543245096164-0.782762053809423i</v>
      </c>
      <c r="DR157" s="223" t="str">
        <f t="shared" ca="1" si="146"/>
        <v>-0.590799225652713-1.17371647615384i</v>
      </c>
      <c r="DS157" s="223" t="str">
        <f t="shared" ca="1" si="147"/>
        <v>-1.25744075395351+0.381440482544352i</v>
      </c>
      <c r="DT157" s="223" t="str">
        <f t="shared" ca="1" si="148"/>
        <v>0.160850333053326+1.30414004684446i</v>
      </c>
      <c r="DU157" s="223" t="str">
        <f t="shared" ca="1" si="149"/>
        <v>1.31243930744645+0.0644760086878585i</v>
      </c>
      <c r="DV157" s="223" t="str">
        <f t="shared" ca="1" si="150"/>
        <v>0.287903872715815-1.28209416639421i</v>
      </c>
      <c r="DW157" s="223" t="str">
        <f t="shared" ca="1" si="151"/>
        <v>-1.21399812772476-0.502854489199035i</v>
      </c>
      <c r="DX157" s="223" t="str">
        <f t="shared" ca="1" si="152"/>
        <v>-0.702998698449709+1.11015625990437i</v>
      </c>
      <c r="DY157" s="223" t="str">
        <f t="shared" ca="1" si="153"/>
        <v>0.973626157158294+0.88244331122402i</v>
      </c>
      <c r="DZ157" s="223" t="str">
        <f t="shared" ca="1" si="154"/>
        <v>1.03590463199866-0.808427909482691i</v>
      </c>
      <c r="EA157" s="223" t="str">
        <f t="shared" ca="1" si="155"/>
        <v>-0.619425732234808-1.15886403588696i</v>
      </c>
      <c r="EB157" s="223" t="str">
        <f t="shared" ca="1" si="156"/>
        <v>-1.24770101825792+0.412184740698872i</v>
      </c>
      <c r="EC157" s="223" t="str">
        <f t="shared" ca="1" si="157"/>
        <v>0.192807086855352+1.29979979946344i</v>
      </c>
      <c r="ED157" s="223" t="str">
        <f t="shared" ca="1" si="158"/>
        <v>1.31362634572812+0.0322477167534475i</v>
      </c>
      <c r="EE157" s="223" t="str">
        <f t="shared" ca="1" si="159"/>
        <v>0.256352995525845-1.28877353833471i</v>
      </c>
      <c r="EF157" s="223" t="str">
        <f t="shared" ca="1" si="160"/>
        <v>-1.22597316111888-0.472910033349927i</v>
      </c>
      <c r="EG157" s="223" t="str">
        <f t="shared" ca="1" si="161"/>
        <v>-0.675542369915071+1.12707435330433i</v>
      </c>
      <c r="EH157" s="223" t="str">
        <f t="shared" ca="1" si="162"/>
        <v>0.994989162122698+0.85828355377766i</v>
      </c>
      <c r="EI157" s="223" t="str">
        <f t="shared" ca="1" si="163"/>
        <v>1.01575282282038-0.833606798412337i</v>
      </c>
      <c r="EJ157" s="223" t="str">
        <f t="shared" ca="1" si="164"/>
        <v>-0.647679119916468-1.14331353925818i</v>
      </c>
      <c r="EK157" s="223" t="str">
        <f t="shared" ca="1" si="165"/>
        <v>-1.23720971412305+0.442680714179413i</v>
      </c>
      <c r="EL157" s="223" t="str">
        <f t="shared" ca="1" si="166"/>
        <v>0.224647700879069+1.29467660128566i</v>
      </c>
      <c r="EM157" s="223" t="str">
        <f t="shared" ca="1" si="167"/>
        <v>1.31402210461881+2.84608585275983E-13i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5.54230579576918-2.55812966101452i</v>
      </c>
      <c r="G158" s="229" t="str">
        <f t="shared" si="178"/>
        <v>-0.231775481764286+0.0756388254669743i</v>
      </c>
      <c r="H158" s="229" t="str">
        <f t="shared" si="179"/>
        <v>0.968091219715961-0.0202261099141113i</v>
      </c>
      <c r="I158" s="229" t="str">
        <f t="shared" si="174"/>
        <v>-0.378881720832344-0.17371416632362i</v>
      </c>
      <c r="J158" s="255" t="str">
        <f ca="1">IMPRODUCT(1/N_FFT2,BU100)</f>
        <v>0.00491103254081066+0.0000016680618352468i</v>
      </c>
      <c r="K158" s="254" t="str">
        <f t="shared" ca="1" si="175"/>
        <v>-0.0018604106941549-0.000853747921753686i</v>
      </c>
      <c r="N158" s="246">
        <f t="shared" ca="1" si="176"/>
        <v>1.3561626354104466</v>
      </c>
      <c r="O158" s="223">
        <f t="shared" ca="1" si="39"/>
        <v>-1.3108373645895532</v>
      </c>
      <c r="P158" s="223" t="str">
        <f t="shared" ca="1" si="40"/>
        <v>-0.192339788440035+1.29664952943613i</v>
      </c>
      <c r="Q158" s="223" t="str">
        <f t="shared" ca="1" si="41"/>
        <v>1.25439314776065+0.380516001312968i</v>
      </c>
      <c r="R158" s="223" t="str">
        <f t="shared" ca="1" si="42"/>
        <v>0.560455191888998-1.1849829426151i</v>
      </c>
      <c r="S158" s="223" t="str">
        <f t="shared" ca="1" si="43"/>
        <v>-1.08992143532697-0.728262220095819i</v>
      </c>
      <c r="T158" s="223" t="str">
        <f t="shared" ca="1" si="44"/>
        <v>-0.880304570538185+0.971266420449954i</v>
      </c>
      <c r="U158" s="223" t="str">
        <f t="shared" ca="1" si="45"/>
        <v>0.831586420726384+1.01329098548619i</v>
      </c>
      <c r="V158" s="223" t="str">
        <f t="shared" ca="1" si="46"/>
        <v>1.12434271066582-0.673905086326494i</v>
      </c>
      <c r="W158" s="223" t="str">
        <f t="shared" ca="1" si="47"/>
        <v>-0.501635741953539-1.21105581159532i</v>
      </c>
      <c r="X158" s="223" t="str">
        <f t="shared" ca="1" si="48"/>
        <v>-1.27155321150703+0.318507498671922i</v>
      </c>
      <c r="Y158" s="223" t="str">
        <f t="shared" ca="1" si="49"/>
        <v>0.12848452991414+1.30452532439076i</v>
      </c>
      <c r="Z158" s="223" t="str">
        <f t="shared" ca="1" si="50"/>
        <v>1.30925840357601+0.0643197409019243i</v>
      </c>
      <c r="AA158" s="223" t="str">
        <f t="shared" ca="1" si="51"/>
        <v>0.255731683568551-1.285649992192i</v>
      </c>
      <c r="AB158" s="223" t="str">
        <f t="shared" ca="1" si="52"/>
        <v>-1.23421114104946-0.44160780757759i</v>
      </c>
      <c r="AC158" s="223" t="str">
        <f t="shared" ca="1" si="53"/>
        <v>-0.617924456177164+1.15605534593385i</v>
      </c>
      <c r="AD158" s="223" t="str">
        <f t="shared" ca="1" si="54"/>
        <v>1.05287444378455+0.780864906388718i</v>
      </c>
      <c r="AE158" s="223" t="str">
        <f t="shared" ca="1" si="55"/>
        <v>0.926901989533977-0.926901989533977i</v>
      </c>
      <c r="AF158" s="223" t="str">
        <f t="shared" ca="1" si="56"/>
        <v>-0.780864906388718-1.05287444378455i</v>
      </c>
      <c r="AG158" s="223" t="str">
        <f t="shared" ca="1" si="57"/>
        <v>-1.15605534593392+0.617924456177045i</v>
      </c>
      <c r="AH158" s="223" t="str">
        <f t="shared" ca="1" si="58"/>
        <v>0.441607807577586+1.23421114104946i</v>
      </c>
      <c r="AI158" s="223" t="str">
        <f t="shared" ca="1" si="59"/>
        <v>1.285649992192-0.255731683568547i</v>
      </c>
      <c r="AJ158" s="223" t="str">
        <f t="shared" ca="1" si="60"/>
        <v>-0.0643197409019219-1.30925840357601i</v>
      </c>
      <c r="AK158" s="223" t="str">
        <f t="shared" ca="1" si="61"/>
        <v>-1.30452532439075-0.128484529914272i</v>
      </c>
      <c r="AL158" s="223" t="str">
        <f t="shared" ca="1" si="62"/>
        <v>-0.318507498671922+1.27155321150703i</v>
      </c>
      <c r="AM158" s="223" t="str">
        <f t="shared" ca="1" si="63"/>
        <v>1.21105581159532+0.501635741953543i</v>
      </c>
      <c r="AN158" s="223" t="str">
        <f t="shared" ca="1" si="64"/>
        <v>0.673905086326472-1.12434271066583i</v>
      </c>
      <c r="AO158" s="223" t="str">
        <f t="shared" ca="1" si="65"/>
        <v>-1.01329098548623-0.831586420726337i</v>
      </c>
      <c r="AP158" s="223" t="str">
        <f t="shared" ca="1" si="66"/>
        <v>-0.971266420449979+0.880304570538158i</v>
      </c>
      <c r="AQ158" s="223" t="str">
        <f t="shared" ca="1" si="67"/>
        <v>0.728262220095818+1.08992143532697i</v>
      </c>
      <c r="AR158" s="223" t="str">
        <f t="shared" ca="1" si="68"/>
        <v>0.728262220095818+1.08992143532697i</v>
      </c>
      <c r="AS158" s="223" t="str">
        <f t="shared" ca="1" si="69"/>
        <v>-0.380516001312905-1.25439314776067i</v>
      </c>
      <c r="AT158" s="223" t="str">
        <f t="shared" ca="1" si="70"/>
        <v>-1.29664952943613+0.192339788440003i</v>
      </c>
      <c r="AU158" s="223" t="str">
        <f t="shared" ca="1" si="71"/>
        <v>-1.42121271846316E-19+1.31083736458955i</v>
      </c>
      <c r="AV158" s="223" t="str">
        <f t="shared" ca="1" si="72"/>
        <v>1.29664952943613+0.192339788440013i</v>
      </c>
      <c r="AW158" s="223" t="str">
        <f t="shared" ca="1" si="73"/>
        <v>0.380516001312905-1.25439314776067i</v>
      </c>
      <c r="AX158" s="223" t="str">
        <f t="shared" ca="1" si="74"/>
        <v>-1.18498294261509-0.560455191889024i</v>
      </c>
      <c r="AY158" s="223" t="str">
        <f t="shared" ca="1" si="75"/>
        <v>-0.728262220095826+1.08992143532696i</v>
      </c>
      <c r="AZ158" s="223" t="str">
        <f t="shared" ca="1" si="76"/>
        <v>0.971266420449979+0.880304570538158i</v>
      </c>
      <c r="BA158" s="223" t="str">
        <f t="shared" ca="1" si="77"/>
        <v>1.01329098548623-0.83158642072633i</v>
      </c>
      <c r="BB158" s="223" t="str">
        <f t="shared" ca="1" si="78"/>
        <v>-0.673905086326472-1.12434271066583i</v>
      </c>
      <c r="BC158" s="223" t="str">
        <f t="shared" ca="1" si="79"/>
        <v>-1.21105581159533+0.501635741953535i</v>
      </c>
      <c r="BD158" s="223" t="str">
        <f t="shared" ca="1" si="80"/>
        <v>0.318507498671922+1.27155321150703i</v>
      </c>
      <c r="BE158" s="223" t="str">
        <f t="shared" ca="1" si="81"/>
        <v>1.30452532439075-0.128484529914267i</v>
      </c>
      <c r="BF158" s="223" t="str">
        <f t="shared" ca="1" si="82"/>
        <v>0.0643197409019312-1.30925840357601i</v>
      </c>
      <c r="BG158" s="223" t="str">
        <f t="shared" ca="1" si="83"/>
        <v>-1.285649992192-0.255731683568551i</v>
      </c>
      <c r="BH158" s="223" t="str">
        <f t="shared" ca="1" si="84"/>
        <v>-0.441607807577586+1.23421114104946i</v>
      </c>
      <c r="BI158" s="223" t="str">
        <f t="shared" ca="1" si="85"/>
        <v>1.15605534593385+0.617924456177164i</v>
      </c>
      <c r="BJ158" s="223" t="str">
        <f t="shared" ca="1" si="86"/>
        <v>0.780864906388722-1.05287444378455i</v>
      </c>
      <c r="BK158" s="223" t="str">
        <f t="shared" ca="1" si="87"/>
        <v>-0.926901989533969-0.926901989533983i</v>
      </c>
      <c r="BL158" s="223" t="str">
        <f t="shared" ca="1" si="88"/>
        <v>-1.05287444378455+0.780864906388722i</v>
      </c>
      <c r="BM158" s="223" t="str">
        <f t="shared" ca="1" si="89"/>
        <v>0.61792445617705+1.15605534593391i</v>
      </c>
      <c r="BN158" s="223" t="str">
        <f t="shared" ca="1" si="90"/>
        <v>1.23421114104946-0.441607807577586i</v>
      </c>
      <c r="BO158" s="223" t="str">
        <f t="shared" ca="1" si="91"/>
        <v>-0.255731683568542-1.285649992192i</v>
      </c>
      <c r="BP158" s="223" t="str">
        <f t="shared" ca="1" si="92"/>
        <v>-1.30925840357601+0.0643197409019126i</v>
      </c>
      <c r="BQ158" s="223" t="str">
        <f t="shared" ca="1" si="93"/>
        <v>-0.128484529914267+1.30452532439075i</v>
      </c>
      <c r="BR158" s="223" t="str">
        <f t="shared" ca="1" si="94"/>
        <v>1.27155321150703+0.318507498671922i</v>
      </c>
      <c r="BS158" s="223" t="str">
        <f t="shared" ca="1" si="95"/>
        <v>0.501635741953543-1.21105581159532i</v>
      </c>
      <c r="BT158" s="223" t="str">
        <f t="shared" ca="1" si="96"/>
        <v>-1.12434271066583-0.673905086326479i</v>
      </c>
      <c r="BU158" s="223" t="str">
        <f t="shared" ca="1" si="97"/>
        <v>-0.831586420726345+1.01329098548622i</v>
      </c>
      <c r="BV158" s="223" t="str">
        <f t="shared" ca="1" si="98"/>
        <v>0.880304570538158+0.971266420449979i</v>
      </c>
      <c r="BW158" s="223" t="str">
        <f t="shared" ca="1" si="99"/>
        <v>1.08992143532697-0.728262220095818i</v>
      </c>
      <c r="BX158" s="223" t="str">
        <f t="shared" ca="1" si="100"/>
        <v>-0.560455191889015-1.1849829426151i</v>
      </c>
      <c r="BY158" s="223" t="str">
        <f t="shared" ca="1" si="101"/>
        <v>-1.25439314776064+0.38051600131302i</v>
      </c>
      <c r="BZ158" s="223" t="str">
        <f t="shared" ca="1" si="102"/>
        <v>0.192339788440013+1.29664952943613i</v>
      </c>
      <c r="CA158" s="223" t="str">
        <f t="shared" ca="1" si="103"/>
        <v>1.31083736458955+2.84242543692634E-19i</v>
      </c>
      <c r="CB158" s="223" t="str">
        <f t="shared" ca="1" si="104"/>
        <v>0.192339788440013-1.29664952943613i</v>
      </c>
      <c r="CC158" s="223" t="str">
        <f t="shared" ca="1" si="105"/>
        <v>-1.25439314776067-0.380516001312914i</v>
      </c>
      <c r="CD158" s="223" t="str">
        <f t="shared" ca="1" si="106"/>
        <v>-0.560455191889032+1.18498294261509i</v>
      </c>
      <c r="CE158" s="223" t="str">
        <f t="shared" ca="1" si="107"/>
        <v>1.08992143532697+0.728262220095818i</v>
      </c>
      <c r="CF158" s="223" t="str">
        <f t="shared" ca="1" si="108"/>
        <v>0.880304570538158-0.971266420449979i</v>
      </c>
      <c r="CG158" s="223" t="str">
        <f t="shared" ca="1" si="109"/>
        <v>-0.83158642072633-1.01329098548623i</v>
      </c>
      <c r="CH158" s="223" t="str">
        <f t="shared" ca="1" si="110"/>
        <v>-1.12434271066591+0.673905086326352i</v>
      </c>
      <c r="CI158" s="223" t="str">
        <f t="shared" ca="1" si="111"/>
        <v>0.501635741953526+1.21105581159533i</v>
      </c>
      <c r="CJ158" s="223" t="str">
        <f t="shared" ca="1" si="112"/>
        <v>1.271553211507-0.318507498672049i</v>
      </c>
      <c r="CK158" s="223" t="str">
        <f t="shared" ca="1" si="113"/>
        <v>-0.128484529914527-1.30452532439073i</v>
      </c>
      <c r="CL158" s="223" t="str">
        <f t="shared" ca="1" si="114"/>
        <v>-1.30925840357603-0.0643197409014103i</v>
      </c>
      <c r="CM158" s="223" t="str">
        <f t="shared" ca="1" si="115"/>
        <v>-0.2557316835692+1.28564999219187i</v>
      </c>
      <c r="CN158" s="223" t="str">
        <f t="shared" ca="1" si="116"/>
        <v>1.23421114104928+0.441607807578094i</v>
      </c>
      <c r="CO158" s="223" t="str">
        <f t="shared" ca="1" si="117"/>
        <v>0.617924456177395-1.15605534593373i</v>
      </c>
      <c r="CP158" s="223" t="str">
        <f t="shared" ca="1" si="118"/>
        <v>-1.05287444378447-0.780864906388826i</v>
      </c>
      <c r="CQ158" s="223" t="str">
        <f t="shared" ca="1" si="119"/>
        <v>-0.926901989533983+0.926901989533969i</v>
      </c>
      <c r="CR158" s="223" t="str">
        <f t="shared" ca="1" si="120"/>
        <v>0.780864906388811+1.05287444378448i</v>
      </c>
      <c r="CS158" s="223" t="str">
        <f t="shared" ca="1" si="121"/>
        <v>1.15605534593373-0.617924456177395i</v>
      </c>
      <c r="CT158" s="223" t="str">
        <f t="shared" ca="1" si="122"/>
        <v>-0.441607807578076-1.23421114104928i</v>
      </c>
      <c r="CU158" s="223" t="str">
        <f t="shared" ca="1" si="123"/>
        <v>-1.28564999219187+0.255731683569182i</v>
      </c>
      <c r="CV158" s="223" t="str">
        <f t="shared" ca="1" si="124"/>
        <v>0.0643197409013917+1.30925840357603i</v>
      </c>
      <c r="CW158" s="223" t="str">
        <f t="shared" ca="1" si="125"/>
        <v>1.30452532439072+0.128484529914545i</v>
      </c>
      <c r="CX158" s="223" t="str">
        <f t="shared" ca="1" si="126"/>
        <v>0.318507498672049-1.271553211507i</v>
      </c>
      <c r="CY158" s="223" t="str">
        <f t="shared" ca="1" si="127"/>
        <v>-1.21105581159532-0.501635741953543i</v>
      </c>
      <c r="CZ158" s="223" t="str">
        <f t="shared" ca="1" si="128"/>
        <v>-0.673905086326368+1.1243427106659i</v>
      </c>
      <c r="DA158" s="223" t="str">
        <f t="shared" ca="1" si="129"/>
        <v>1.0132909854864+0.831586420726128i</v>
      </c>
      <c r="DB158" s="223" t="str">
        <f t="shared" ca="1" si="130"/>
        <v>0.971266420449629-0.880304570538544i</v>
      </c>
      <c r="DC158" s="223" t="str">
        <f t="shared" ca="1" si="131"/>
        <v>-0.728262220095275-1.08992143532733i</v>
      </c>
      <c r="DD158" s="223" t="str">
        <f t="shared" ca="1" si="132"/>
        <v>-1.18498294261532+0.560455191888543i</v>
      </c>
      <c r="DE158" s="223" t="str">
        <f t="shared" ca="1" si="133"/>
        <v>0.380516001312647+1.25439314776075i</v>
      </c>
      <c r="DF158" s="223" t="str">
        <f t="shared" ca="1" si="134"/>
        <v>1.29664952943615-0.192339788439866i</v>
      </c>
      <c r="DG158" s="223" t="str">
        <f t="shared" ca="1" si="135"/>
        <v>1.86285457072559E-14-1.31083736458955i</v>
      </c>
      <c r="DH158" s="223" t="str">
        <f t="shared" ca="1" si="136"/>
        <v>-1.29664952943615-0.192339788439903i</v>
      </c>
      <c r="DI158" s="223" t="str">
        <f t="shared" ca="1" si="137"/>
        <v>-0.380516001312647+1.25439314776075i</v>
      </c>
      <c r="DJ158" s="223" t="str">
        <f t="shared" ca="1" si="138"/>
        <v>1.18498294261532+0.560455191888543i</v>
      </c>
      <c r="DK158" s="223" t="str">
        <f t="shared" ca="1" si="139"/>
        <v>0.728262220096359-1.08992143532661i</v>
      </c>
      <c r="DL158" s="223" t="str">
        <f t="shared" ca="1" si="140"/>
        <v>-0.971266420449629-0.880304570538544i</v>
      </c>
      <c r="DM158" s="223" t="str">
        <f t="shared" ca="1" si="141"/>
        <v>-1.0132909854864+0.831586420726128i</v>
      </c>
      <c r="DN158" s="223" t="str">
        <f t="shared" ca="1" si="142"/>
        <v>0.673905086326352+1.12434271066591i</v>
      </c>
      <c r="DO158" s="223" t="str">
        <f t="shared" ca="1" si="143"/>
        <v>1.21105581159533-0.501635741953526i</v>
      </c>
      <c r="DP158" s="223" t="str">
        <f t="shared" ca="1" si="144"/>
        <v>-0.31850749867203-1.271553211507i</v>
      </c>
      <c r="DQ158" s="223" t="str">
        <f t="shared" ca="1" si="145"/>
        <v>-1.30452532439073+0.128484529914508i</v>
      </c>
      <c r="DR158" s="223" t="str">
        <f t="shared" ca="1" si="146"/>
        <v>-0.0643197409013917+1.30925840357603i</v>
      </c>
      <c r="DS158" s="223" t="str">
        <f t="shared" ca="1" si="147"/>
        <v>1.28564999219186+0.255731683569218i</v>
      </c>
      <c r="DT158" s="223" t="str">
        <f t="shared" ca="1" si="148"/>
        <v>0.441607807578076-1.23421114104928i</v>
      </c>
      <c r="DU158" s="223" t="str">
        <f t="shared" ca="1" si="149"/>
        <v>-1.15605534593373-0.617924456177395i</v>
      </c>
      <c r="DV158" s="223" t="str">
        <f t="shared" ca="1" si="150"/>
        <v>-0.780864906388826+1.05287444378447i</v>
      </c>
      <c r="DW158" s="223" t="str">
        <f t="shared" ca="1" si="151"/>
        <v>0.926901989533969+0.926901989533983i</v>
      </c>
      <c r="DX158" s="223" t="str">
        <f t="shared" ca="1" si="152"/>
        <v>1.05287444378448-0.780864906388811i</v>
      </c>
      <c r="DY158" s="223" t="str">
        <f t="shared" ca="1" si="153"/>
        <v>-0.617924456177378-1.15605534593374i</v>
      </c>
      <c r="DZ158" s="223" t="str">
        <f t="shared" ca="1" si="154"/>
        <v>-1.23421114104929+0.441607807578059i</v>
      </c>
      <c r="EA158" s="223" t="str">
        <f t="shared" ca="1" si="155"/>
        <v>0.2557316835692+1.28564999219187i</v>
      </c>
      <c r="EB158" s="223" t="str">
        <f t="shared" ca="1" si="156"/>
        <v>1.30925840357603-0.064319740901373i</v>
      </c>
      <c r="EC158" s="223" t="str">
        <f t="shared" ca="1" si="157"/>
        <v>0.128484529914527-1.30452532439073i</v>
      </c>
      <c r="ED158" s="223" t="str">
        <f t="shared" ca="1" si="158"/>
        <v>-1.271553211507-0.318507498672049i</v>
      </c>
      <c r="EE158" s="223" t="str">
        <f t="shared" ca="1" si="159"/>
        <v>-0.501635741953543+1.21105581159532i</v>
      </c>
      <c r="EF158" s="223" t="str">
        <f t="shared" ca="1" si="160"/>
        <v>1.1243427106659+0.673905086326368i</v>
      </c>
      <c r="EG158" s="223" t="str">
        <f t="shared" ca="1" si="161"/>
        <v>0.831586420726143-1.01329098548639i</v>
      </c>
      <c r="EH158" s="223" t="str">
        <f t="shared" ca="1" si="162"/>
        <v>-0.88030457053853-0.971266420449641i</v>
      </c>
      <c r="EI158" s="223" t="str">
        <f t="shared" ca="1" si="163"/>
        <v>-1.08992143532662+0.728262220096345i</v>
      </c>
      <c r="EJ158" s="223" t="str">
        <f t="shared" ca="1" si="164"/>
        <v>0.560455191888527+1.18498294261533i</v>
      </c>
      <c r="EK158" s="223" t="str">
        <f t="shared" ca="1" si="165"/>
        <v>1.25439314776075-0.380516001312628i</v>
      </c>
      <c r="EL158" s="223" t="str">
        <f t="shared" ca="1" si="166"/>
        <v>-0.192339788439884-1.29664952943615i</v>
      </c>
      <c r="EM158" s="223" t="str">
        <f t="shared" ca="1" si="167"/>
        <v>-1.31083736458955-5.68485087385267E-19i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5.51441349045604-2.58727516327637i</v>
      </c>
      <c r="G159" s="229" t="str">
        <f t="shared" si="178"/>
        <v>-0.231203148241711+0.0767437692909748i</v>
      </c>
      <c r="H159" s="229" t="str">
        <f t="shared" si="179"/>
        <v>0.968055715082211-0.0198904137525759i</v>
      </c>
      <c r="I159" s="229" t="str">
        <f t="shared" si="174"/>
        <v>-0.379182068845876-0.176941362643851i</v>
      </c>
      <c r="J159" s="255" t="str">
        <f ca="1">IMPRODUCT(1/N_FFT2,BV100)</f>
        <v>0.015277067916551+0.00014220851464191i</v>
      </c>
      <c r="K159" s="254" t="str">
        <f t="shared" ca="1" si="175"/>
        <v>-0.00576762765013647-0.00275706813314661i</v>
      </c>
      <c r="N159" s="246">
        <f t="shared" ca="1" si="176"/>
        <v>1.3606203250358679</v>
      </c>
      <c r="O159" s="223">
        <f t="shared" ca="1" si="39"/>
        <v>-1.3063796749641319</v>
      </c>
      <c r="P159" s="223" t="str">
        <f t="shared" ca="1" si="40"/>
        <v>-0.159914818078886+1.29655509181762i</v>
      </c>
      <c r="Q159" s="223" t="str">
        <f t="shared" ca="1" si="41"/>
        <v>1.26722911325334+0.317424368444752i</v>
      </c>
      <c r="R159" s="223" t="str">
        <f t="shared" ca="1" si="42"/>
        <v>0.470159560849778-1.2188428292856i</v>
      </c>
      <c r="S159" s="223" t="str">
        <f t="shared" ca="1" si="43"/>
        <v>-1.15212401466336-0.615823115833901i</v>
      </c>
      <c r="T159" s="223" t="str">
        <f t="shared" ca="1" si="44"/>
        <v>-0.752224117946125+1.06807618246058i</v>
      </c>
      <c r="U159" s="223" t="str">
        <f t="shared" ca="1" si="45"/>
        <v>0.967963490305518+0.877310969152301i</v>
      </c>
      <c r="V159" s="223" t="str">
        <f t="shared" ca="1" si="46"/>
        <v>0.989202246779121-0.853291726273335i</v>
      </c>
      <c r="W159" s="223" t="str">
        <f t="shared" ca="1" si="47"/>
        <v>-0.725785660431935-1.08621500186233i</v>
      </c>
      <c r="X159" s="223" t="str">
        <f t="shared" ca="1" si="48"/>
        <v>-1.16689007226587+0.587363102694366i</v>
      </c>
      <c r="Y159" s="223" t="str">
        <f t="shared" ca="1" si="49"/>
        <v>0.4401060571733+1.23001402983818i</v>
      </c>
      <c r="Z159" s="223" t="str">
        <f t="shared" ca="1" si="50"/>
        <v>1.27463743150154-0.286229406900371i</v>
      </c>
      <c r="AA159" s="223" t="str">
        <f t="shared" ca="1" si="51"/>
        <v>-0.128047599924586-1.3000890997593i</v>
      </c>
      <c r="AB159" s="223" t="str">
        <f t="shared" ca="1" si="52"/>
        <v>-1.30598621783037-0.0320601621409684i</v>
      </c>
      <c r="AC159" s="223" t="str">
        <f t="shared" ca="1" si="53"/>
        <v>-0.191685709526374+1.29224008756994i</v>
      </c>
      <c r="AD159" s="223" t="str">
        <f t="shared" ca="1" si="54"/>
        <v>1.25905746357206+0.34842812541882i</v>
      </c>
      <c r="AE159" s="223" t="str">
        <f t="shared" ca="1" si="55"/>
        <v>0.499929857987296-1.2069374433881i</v>
      </c>
      <c r="AF159" s="223" t="str">
        <f t="shared" ca="1" si="56"/>
        <v>-1.13666396063514-0.643912180155519i</v>
      </c>
      <c r="AG159" s="223" t="str">
        <f t="shared" ca="1" si="57"/>
        <v>-0.778209463779202+1.04929399390441i</v>
      </c>
      <c r="AH159" s="223" t="str">
        <f t="shared" ca="1" si="58"/>
        <v>0.946141668819893+0.900801752708162i</v>
      </c>
      <c r="AI159" s="223" t="str">
        <f t="shared" ca="1" si="59"/>
        <v>1.00984514480789-0.828758492365124i</v>
      </c>
      <c r="AJ159" s="223" t="str">
        <f t="shared" ca="1" si="60"/>
        <v>-0.698910016774745-1.10369952596317i</v>
      </c>
      <c r="AK159" s="223" t="str">
        <f t="shared" ca="1" si="61"/>
        <v>-1.18095323892166+0.558549283984713i</v>
      </c>
      <c r="AL159" s="223" t="str">
        <f t="shared" ca="1" si="62"/>
        <v>0.409787450064433+1.24044431593243i</v>
      </c>
      <c r="AM159" s="223" t="str">
        <f t="shared" ca="1" si="63"/>
        <v>1.28127795582277-0.254862031464098i</v>
      </c>
      <c r="AN159" s="223" t="str">
        <f t="shared" ca="1" si="64"/>
        <v>-0.0961032506841713-1.30283998264074i</v>
      </c>
      <c r="AO159" s="223" t="str">
        <f t="shared" ca="1" si="65"/>
        <v>-1.30480608343297-0.0641010124390697i</v>
      </c>
      <c r="AP159" s="223" t="str">
        <f t="shared" ca="1" si="66"/>
        <v>-0.223341136669969+1.28714668621349i</v>
      </c>
      <c r="AQ159" s="223" t="str">
        <f t="shared" ca="1" si="67"/>
        <v>1.25012740475392+0.379222002318718i</v>
      </c>
      <c r="AR159" s="223" t="str">
        <f t="shared" ca="1" si="68"/>
        <v>1.25012740475392+0.379222002318718i</v>
      </c>
      <c r="AS159" s="223" t="str">
        <f t="shared" ca="1" si="69"/>
        <v>-1.12051922273962-0.671613375857264i</v>
      </c>
      <c r="AT159" s="223" t="str">
        <f t="shared" ca="1" si="70"/>
        <v>-0.803726045330391+1.02987974988198i</v>
      </c>
      <c r="AU159" s="223" t="str">
        <f t="shared" ca="1" si="71"/>
        <v>0.923749926971366+0.923749926971464i</v>
      </c>
      <c r="AV159" s="223" t="str">
        <f t="shared" ca="1" si="72"/>
        <v>1.02987974988197-0.803726045330393i</v>
      </c>
      <c r="AW159" s="223" t="str">
        <f t="shared" ca="1" si="73"/>
        <v>-0.671613375857265-1.12051922273962i</v>
      </c>
      <c r="AX159" s="223" t="str">
        <f t="shared" ca="1" si="74"/>
        <v>-1.19430504350501+0.529399016071892i</v>
      </c>
      <c r="AY159" s="223" t="str">
        <f t="shared" ca="1" si="75"/>
        <v>0.379222002318712+1.25012740475392i</v>
      </c>
      <c r="AZ159" s="223" t="str">
        <f t="shared" ca="1" si="76"/>
        <v>1.28714668621349-0.22334113666997i</v>
      </c>
      <c r="BA159" s="223" t="str">
        <f t="shared" ca="1" si="77"/>
        <v>-0.0641010124390721-1.30480608343297i</v>
      </c>
      <c r="BB159" s="223" t="str">
        <f t="shared" ca="1" si="78"/>
        <v>-1.30283998264074-0.0961032506841691i</v>
      </c>
      <c r="BC159" s="223" t="str">
        <f t="shared" ca="1" si="79"/>
        <v>-0.254862031464095+1.28127795582277i</v>
      </c>
      <c r="BD159" s="223" t="str">
        <f t="shared" ca="1" si="80"/>
        <v>1.24044431593243+0.409787450064439i</v>
      </c>
      <c r="BE159" s="223" t="str">
        <f t="shared" ca="1" si="81"/>
        <v>0.558549283984712-1.18095323892166i</v>
      </c>
      <c r="BF159" s="223" t="str">
        <f t="shared" ca="1" si="82"/>
        <v>-1.10369952596317-0.698910016774742i</v>
      </c>
      <c r="BG159" s="223" t="str">
        <f t="shared" ca="1" si="83"/>
        <v>-0.828758492365126+1.00984514480789i</v>
      </c>
      <c r="BH159" s="223" t="str">
        <f t="shared" ca="1" si="84"/>
        <v>0.900801752708161+0.946141668819896i</v>
      </c>
      <c r="BI159" s="223" t="str">
        <f t="shared" ca="1" si="85"/>
        <v>1.04929399390442-0.778209463779196i</v>
      </c>
      <c r="BJ159" s="223" t="str">
        <f t="shared" ca="1" si="86"/>
        <v>-0.643912180155513-1.13666396063514i</v>
      </c>
      <c r="BK159" s="223" t="str">
        <f t="shared" ca="1" si="87"/>
        <v>-1.20693744338809+0.499929857987302i</v>
      </c>
      <c r="BL159" s="223" t="str">
        <f t="shared" ca="1" si="88"/>
        <v>0.348428125418826+1.25905746357206i</v>
      </c>
      <c r="BM159" s="223" t="str">
        <f t="shared" ca="1" si="89"/>
        <v>1.29224008756994-0.191685709526377i</v>
      </c>
      <c r="BN159" s="223" t="str">
        <f t="shared" ca="1" si="90"/>
        <v>-0.0320601621409706-1.30598621783037i</v>
      </c>
      <c r="BO159" s="223" t="str">
        <f t="shared" ca="1" si="91"/>
        <v>-1.3000890997593-0.128047599924588i</v>
      </c>
      <c r="BP159" s="223" t="str">
        <f t="shared" ca="1" si="92"/>
        <v>-0.286229406900374+1.27463743150154i</v>
      </c>
      <c r="BQ159" s="223" t="str">
        <f t="shared" ca="1" si="93"/>
        <v>1.23001402983818+0.440106057173304i</v>
      </c>
      <c r="BR159" s="223" t="str">
        <f t="shared" ca="1" si="94"/>
        <v>0.587363102694373-1.16689007226586i</v>
      </c>
      <c r="BS159" s="223" t="str">
        <f t="shared" ca="1" si="95"/>
        <v>-1.08621500186232-0.725785660431943i</v>
      </c>
      <c r="BT159" s="223" t="str">
        <f t="shared" ca="1" si="96"/>
        <v>-0.85329172627333+0.989202246779127i</v>
      </c>
      <c r="BU159" s="223" t="str">
        <f t="shared" ca="1" si="97"/>
        <v>0.877310969152277+0.96796349030554i</v>
      </c>
      <c r="BV159" s="223" t="str">
        <f t="shared" ca="1" si="98"/>
        <v>1.06807618246055-0.75222411794616i</v>
      </c>
      <c r="BW159" s="223" t="str">
        <f t="shared" ca="1" si="99"/>
        <v>-0.615823115833879-1.15212401466337i</v>
      </c>
      <c r="BX159" s="223" t="str">
        <f t="shared" ca="1" si="100"/>
        <v>-1.21884282928559+0.470159560849825i</v>
      </c>
      <c r="BY159" s="223" t="str">
        <f t="shared" ca="1" si="101"/>
        <v>0.317424368444738+1.26722911325334i</v>
      </c>
      <c r="BZ159" s="223" t="str">
        <f t="shared" ca="1" si="102"/>
        <v>1.29655509181761-0.159914818078945i</v>
      </c>
      <c r="CA159" s="223" t="str">
        <f t="shared" ca="1" si="103"/>
        <v>7.04209813937969E-15-1.30637967496413i</v>
      </c>
      <c r="CB159" s="223" t="str">
        <f t="shared" ca="1" si="104"/>
        <v>-1.29655509181761-0.15991481807896i</v>
      </c>
      <c r="CC159" s="223" t="str">
        <f t="shared" ca="1" si="105"/>
        <v>-0.317424368444733+1.26722911325334i</v>
      </c>
      <c r="CD159" s="223" t="str">
        <f t="shared" ca="1" si="106"/>
        <v>1.21884282928559+0.470159560849821i</v>
      </c>
      <c r="CE159" s="223" t="str">
        <f t="shared" ca="1" si="107"/>
        <v>0.615823115833875-1.15212401466337i</v>
      </c>
      <c r="CF159" s="223" t="str">
        <f t="shared" ca="1" si="108"/>
        <v>-1.06807618246056-0.752224117946156i</v>
      </c>
      <c r="CG159" s="223" t="str">
        <f t="shared" ca="1" si="109"/>
        <v>-0.877310969152467+0.967963490305369i</v>
      </c>
      <c r="CH159" s="223" t="str">
        <f t="shared" ca="1" si="110"/>
        <v>0.853291726273136+0.989202246779293i</v>
      </c>
      <c r="CI159" s="223" t="str">
        <f t="shared" ca="1" si="111"/>
        <v>1.08621500186254-0.725785660431607i</v>
      </c>
      <c r="CJ159" s="223" t="str">
        <f t="shared" ca="1" si="112"/>
        <v>-0.587363102694012-1.16689007226604i</v>
      </c>
      <c r="CK159" s="223" t="str">
        <f t="shared" ca="1" si="113"/>
        <v>-1.23001402983836+0.440106057172801i</v>
      </c>
      <c r="CL159" s="223" t="str">
        <f t="shared" ca="1" si="114"/>
        <v>0.286229406899853+1.27463743150166i</v>
      </c>
      <c r="CM159" s="223" t="str">
        <f t="shared" ca="1" si="115"/>
        <v>1.30008909975935-0.128047599924076i</v>
      </c>
      <c r="CN159" s="223" t="str">
        <f t="shared" ca="1" si="116"/>
        <v>0.0320601621416157-1.30598621783036i</v>
      </c>
      <c r="CO159" s="223" t="str">
        <f t="shared" ca="1" si="117"/>
        <v>-1.29224008757003-0.191685709525729i</v>
      </c>
      <c r="CP159" s="223" t="str">
        <f t="shared" ca="1" si="118"/>
        <v>-0.348428125418321+1.2590574635722i</v>
      </c>
      <c r="CQ159" s="223" t="str">
        <f t="shared" ca="1" si="119"/>
        <v>1.20693744338829+0.499929857986818i</v>
      </c>
      <c r="CR159" s="223" t="str">
        <f t="shared" ca="1" si="120"/>
        <v>0.643912180155186-1.13666396063533i</v>
      </c>
      <c r="CS159" s="223" t="str">
        <f t="shared" ca="1" si="121"/>
        <v>-1.04929399390465-0.77820946377888i</v>
      </c>
      <c r="CT159" s="223" t="str">
        <f t="shared" ca="1" si="122"/>
        <v>-0.900801752707969+0.946141668820078i</v>
      </c>
      <c r="CU159" s="223" t="str">
        <f t="shared" ca="1" si="123"/>
        <v>0.828758492365331+1.00984514480773i</v>
      </c>
      <c r="CV159" s="223" t="str">
        <f t="shared" ca="1" si="124"/>
        <v>1.1036995259631-0.698910016774856i</v>
      </c>
      <c r="CW159" s="223" t="str">
        <f t="shared" ca="1" si="125"/>
        <v>-0.558549283984834-1.1809532389216i</v>
      </c>
      <c r="CX159" s="223" t="str">
        <f t="shared" ca="1" si="126"/>
        <v>-1.24044431593239+0.409787450064558i</v>
      </c>
      <c r="CY159" s="223" t="str">
        <f t="shared" ca="1" si="127"/>
        <v>0.25486203146409+1.28127795582277i</v>
      </c>
      <c r="CZ159" s="223" t="str">
        <f t="shared" ca="1" si="128"/>
        <v>1.30283998264074-0.0961032506841828i</v>
      </c>
      <c r="DA159" s="223" t="str">
        <f t="shared" ca="1" si="129"/>
        <v>0.0641010124392066-1.30480608343296i</v>
      </c>
      <c r="DB159" s="223" t="str">
        <f t="shared" ca="1" si="130"/>
        <v>-1.28714668621346-0.223341136670085i</v>
      </c>
      <c r="DC159" s="223" t="str">
        <f t="shared" ca="1" si="131"/>
        <v>-0.379222002318973+1.25012740475384i</v>
      </c>
      <c r="DD159" s="223" t="str">
        <f t="shared" ca="1" si="132"/>
        <v>1.19430504350491+0.529399016072126i</v>
      </c>
      <c r="DE159" s="223" t="str">
        <f t="shared" ca="1" si="133"/>
        <v>0.671613375857611-1.12051922273941i</v>
      </c>
      <c r="DF159" s="223" t="str">
        <f t="shared" ca="1" si="134"/>
        <v>-1.02987974988174-0.803726045330696i</v>
      </c>
      <c r="DG159" s="223" t="str">
        <f t="shared" ca="1" si="135"/>
        <v>-0.923749926971751+0.92374992697108i</v>
      </c>
      <c r="DH159" s="223" t="str">
        <f t="shared" ca="1" si="136"/>
        <v>0.803726045329978+1.0298797498823i</v>
      </c>
      <c r="DI159" s="223" t="str">
        <f t="shared" ca="1" si="137"/>
        <v>1.12051922273988-0.671613375856829i</v>
      </c>
      <c r="DJ159" s="223" t="str">
        <f t="shared" ca="1" si="138"/>
        <v>-0.529399016071293-1.19430504350528i</v>
      </c>
      <c r="DK159" s="223" t="str">
        <f t="shared" ca="1" si="139"/>
        <v>-1.25012740475373+0.379222002319344i</v>
      </c>
      <c r="DL159" s="223" t="str">
        <f t="shared" ca="1" si="140"/>
        <v>0.223341136670466+1.2871466862134i</v>
      </c>
      <c r="DM159" s="223" t="str">
        <f t="shared" ca="1" si="141"/>
        <v>1.30480608343294-0.0641010124395935i</v>
      </c>
      <c r="DN159" s="223" t="str">
        <f t="shared" ca="1" si="142"/>
        <v>0.0961032506837967-1.30283998264077i</v>
      </c>
      <c r="DO159" s="223" t="str">
        <f t="shared" ca="1" si="143"/>
        <v>-1.28127795582285-0.254862031463711i</v>
      </c>
      <c r="DP159" s="223" t="str">
        <f t="shared" ca="1" si="144"/>
        <v>-0.409787450064173+1.24044431593252i</v>
      </c>
      <c r="DQ159" s="223" t="str">
        <f t="shared" ca="1" si="145"/>
        <v>1.18095323892177+0.558549283984484i</v>
      </c>
      <c r="DR159" s="223" t="str">
        <f t="shared" ca="1" si="146"/>
        <v>0.698910016774514-1.10369952596331i</v>
      </c>
      <c r="DS159" s="223" t="str">
        <f t="shared" ca="1" si="147"/>
        <v>-1.00984514480797-0.828758492365031i</v>
      </c>
      <c r="DT159" s="223" t="str">
        <f t="shared" ca="1" si="148"/>
        <v>-0.946141668819798+0.900801752708263i</v>
      </c>
      <c r="DU159" s="223" t="str">
        <f t="shared" ca="1" si="149"/>
        <v>0.778209463779191+1.04929399390442i</v>
      </c>
      <c r="DV159" s="223" t="str">
        <f t="shared" ca="1" si="150"/>
        <v>1.13666396063514-0.643912180155523i</v>
      </c>
      <c r="DW159" s="223" t="str">
        <f t="shared" ca="1" si="151"/>
        <v>-0.499929857987159-1.20693744338815i</v>
      </c>
      <c r="DX159" s="223" t="str">
        <f t="shared" ca="1" si="152"/>
        <v>-1.2590574635721+0.348428125418694i</v>
      </c>
      <c r="DY159" s="223" t="str">
        <f t="shared" ca="1" si="153"/>
        <v>0.191685709526131+1.29224008756997i</v>
      </c>
      <c r="DZ159" s="223" t="str">
        <f t="shared" ca="1" si="154"/>
        <v>1.30598621783038-0.0320601621407037i</v>
      </c>
      <c r="EA159" s="223" t="str">
        <f t="shared" ca="1" si="155"/>
        <v>0.128047599924965-1.30008909975926i</v>
      </c>
      <c r="EB159" s="223" t="str">
        <f t="shared" ca="1" si="156"/>
        <v>-1.27463743150146-0.286229406900761i</v>
      </c>
      <c r="EC159" s="223" t="str">
        <f t="shared" ca="1" si="157"/>
        <v>-0.44010605717366+1.23001402983805i</v>
      </c>
      <c r="ED159" s="223" t="str">
        <f t="shared" ca="1" si="158"/>
        <v>1.16689007226563+0.587363102694843i</v>
      </c>
      <c r="EE159" s="223" t="str">
        <f t="shared" ca="1" si="159"/>
        <v>0.725785660432365-1.08621500186204i</v>
      </c>
      <c r="EF159" s="223" t="str">
        <f t="shared" ca="1" si="160"/>
        <v>-0.989202246778685-0.853291726273842i</v>
      </c>
      <c r="EG159" s="223" t="str">
        <f t="shared" ca="1" si="161"/>
        <v>-0.967963490305108+0.877310969152753i</v>
      </c>
      <c r="EH159" s="223" t="str">
        <f t="shared" ca="1" si="162"/>
        <v>0.752224117946595+1.06807618246025i</v>
      </c>
      <c r="EI159" s="223" t="str">
        <f t="shared" ca="1" si="163"/>
        <v>1.15212401466313-0.615823115834331i</v>
      </c>
      <c r="EJ159" s="223" t="str">
        <f t="shared" ca="1" si="164"/>
        <v>-0.4701595608502-1.21884282928544i</v>
      </c>
      <c r="EK159" s="223" t="str">
        <f t="shared" ca="1" si="165"/>
        <v>-1.26722911325325+0.317424368445109i</v>
      </c>
      <c r="EL159" s="223" t="str">
        <f t="shared" ca="1" si="166"/>
        <v>0.159914818079214+1.29655509181758i</v>
      </c>
      <c r="EM159" s="223" t="str">
        <f t="shared" ca="1" si="167"/>
        <v>1.30637967496413-2.45822608414554E-13i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5.4862817693111-2.61604976483587i</v>
      </c>
      <c r="G160" s="229" t="str">
        <f t="shared" si="178"/>
        <v>-0.230622626353248+0.077844101138614i</v>
      </c>
      <c r="H160" s="229" t="str">
        <f t="shared" si="179"/>
        <v>0.968020335882891-0.0195652934688942i</v>
      </c>
      <c r="I160" s="229" t="str">
        <f t="shared" si="174"/>
        <v>-0.379490881003272-0.180179077896869i</v>
      </c>
      <c r="J160" s="255" t="str">
        <f ca="1">IMPRODUCT(1/N_FFT2,BW100)</f>
        <v>0.00547995104730738-1.62040607055904E-06i</v>
      </c>
      <c r="K160" s="254" t="str">
        <f t="shared" ca="1" si="175"/>
        <v>-0.00207988341406909-0.000986757597296526i</v>
      </c>
      <c r="N160" s="246">
        <f t="shared" ca="1" si="176"/>
        <v>1.3672968415550304</v>
      </c>
      <c r="O160" s="223">
        <f t="shared" ca="1" si="39"/>
        <v>-1.2997031584449694</v>
      </c>
      <c r="P160" s="223" t="str">
        <f t="shared" ca="1" si="40"/>
        <v>-0.127393186868068+1.29344473249205i</v>
      </c>
      <c r="Q160" s="223" t="str">
        <f t="shared" ca="1" si="41"/>
        <v>1.27472972669641+0.253559507706409i</v>
      </c>
      <c r="R160" s="223" t="str">
        <f t="shared" ca="1" si="42"/>
        <v>0.377283911875799-1.24373837679454i</v>
      </c>
      <c r="S160" s="223" t="str">
        <f t="shared" ca="1" si="43"/>
        <v>-1.20076914642758-0.497374865729472i</v>
      </c>
      <c r="T160" s="223" t="str">
        <f t="shared" ca="1" si="44"/>
        <v>-0.612675827733399+1.14623585277334i</v>
      </c>
      <c r="U160" s="223" t="str">
        <f t="shared" ca="1" si="45"/>
        <v>1.08066368126063+0.722076386593588i</v>
      </c>
      <c r="V160" s="223" t="str">
        <f t="shared" ca="1" si="46"/>
        <v>0.824522955123776-1.00468412774652i</v>
      </c>
      <c r="W160" s="223" t="str">
        <f t="shared" ca="1" si="47"/>
        <v>-0.919028916865989-0.919028916866034i</v>
      </c>
      <c r="X160" s="223" t="str">
        <f t="shared" ca="1" si="48"/>
        <v>-1.00468412774656+0.824522955123727i</v>
      </c>
      <c r="Y160" s="223" t="str">
        <f t="shared" ca="1" si="49"/>
        <v>0.722076386593631+1.0806636812606i</v>
      </c>
      <c r="Z160" s="223" t="str">
        <f t="shared" ca="1" si="50"/>
        <v>1.14623585277332-0.612675827733435i</v>
      </c>
      <c r="AA160" s="223" t="str">
        <f t="shared" ca="1" si="51"/>
        <v>-0.497374865729486-1.20076914642757i</v>
      </c>
      <c r="AB160" s="223" t="str">
        <f t="shared" ca="1" si="52"/>
        <v>-1.24373837679454+0.377283911875802i</v>
      </c>
      <c r="AC160" s="223" t="str">
        <f t="shared" ca="1" si="53"/>
        <v>0.253559507706386+1.27472972669642i</v>
      </c>
      <c r="AD160" s="223" t="str">
        <f t="shared" ca="1" si="54"/>
        <v>1.29344473249205-0.127393186868031i</v>
      </c>
      <c r="AE160" s="223" t="str">
        <f t="shared" ca="1" si="55"/>
        <v>6.35301350440399E-14-1.29970315844497i</v>
      </c>
      <c r="AF160" s="223" t="str">
        <f t="shared" ca="1" si="56"/>
        <v>-1.29344473249205-0.127393186868029i</v>
      </c>
      <c r="AG160" s="223" t="str">
        <f t="shared" ca="1" si="57"/>
        <v>-0.253559507706383+1.27472972669642i</v>
      </c>
      <c r="AH160" s="223" t="str">
        <f t="shared" ca="1" si="58"/>
        <v>1.24373837679454+0.377283911875799i</v>
      </c>
      <c r="AI160" s="223" t="str">
        <f t="shared" ca="1" si="59"/>
        <v>0.497374865729484-1.20076914642757i</v>
      </c>
      <c r="AJ160" s="223" t="str">
        <f t="shared" ca="1" si="60"/>
        <v>-1.14623585277332-0.612675827733433i</v>
      </c>
      <c r="AK160" s="223" t="str">
        <f t="shared" ca="1" si="61"/>
        <v>-0.722076386593629+1.0806636812606i</v>
      </c>
      <c r="AL160" s="223" t="str">
        <f t="shared" ca="1" si="62"/>
        <v>1.00468412774656+0.824522955123723i</v>
      </c>
      <c r="AM160" s="223" t="str">
        <f t="shared" ca="1" si="63"/>
        <v>0.919028916865986-0.919028916866037i</v>
      </c>
      <c r="AN160" s="223" t="str">
        <f t="shared" ca="1" si="64"/>
        <v>-0.824522955123779-1.00468412774652i</v>
      </c>
      <c r="AO160" s="223" t="str">
        <f t="shared" ca="1" si="65"/>
        <v>-1.08066368126063+0.72207638659358i</v>
      </c>
      <c r="AP160" s="223" t="str">
        <f t="shared" ca="1" si="66"/>
        <v>0.612675827733379+1.14623585277335i</v>
      </c>
      <c r="AQ160" s="223" t="str">
        <f t="shared" ca="1" si="67"/>
        <v>1.2007691464276-0.497374865729428i</v>
      </c>
      <c r="AR160" s="223" t="str">
        <f t="shared" ca="1" si="68"/>
        <v>1.2007691464276-0.497374865729428i</v>
      </c>
      <c r="AS160" s="223" t="str">
        <f t="shared" ca="1" si="69"/>
        <v>-1.27472972669641+0.253559507706451i</v>
      </c>
      <c r="AT160" s="223" t="str">
        <f t="shared" ca="1" si="70"/>
        <v>0.127393186868096+1.29344473249205i</v>
      </c>
      <c r="AU160" s="223" t="str">
        <f t="shared" ca="1" si="71"/>
        <v>1.29970315844497-2.22897921477459E-15i</v>
      </c>
      <c r="AV160" s="223" t="str">
        <f t="shared" ca="1" si="72"/>
        <v>0.127393186868092-1.29344473249205i</v>
      </c>
      <c r="AW160" s="223" t="str">
        <f t="shared" ca="1" si="73"/>
        <v>-1.27472972669641-0.253559507706445i</v>
      </c>
      <c r="AX160" s="223" t="str">
        <f t="shared" ca="1" si="74"/>
        <v>-0.37728391187586+1.24373837679452i</v>
      </c>
      <c r="AY160" s="223" t="str">
        <f t="shared" ca="1" si="75"/>
        <v>1.2007691464276+0.497374865729422i</v>
      </c>
      <c r="AZ160" s="223" t="str">
        <f t="shared" ca="1" si="76"/>
        <v>0.612675827733376-1.14623585277335i</v>
      </c>
      <c r="BA160" s="223" t="str">
        <f t="shared" ca="1" si="77"/>
        <v>-1.08066368126064-0.722076386593578i</v>
      </c>
      <c r="BB160" s="223" t="str">
        <f t="shared" ca="1" si="78"/>
        <v>-0.824522955123776+1.00468412774652i</v>
      </c>
      <c r="BC160" s="223" t="str">
        <f t="shared" ca="1" si="79"/>
        <v>0.919028916865989+0.919028916866034i</v>
      </c>
      <c r="BD160" s="223" t="str">
        <f t="shared" ca="1" si="80"/>
        <v>1.00468412774656-0.824522955123726i</v>
      </c>
      <c r="BE160" s="223" t="str">
        <f t="shared" ca="1" si="81"/>
        <v>-0.722076386593631-1.0806636812606i</v>
      </c>
      <c r="BF160" s="223" t="str">
        <f t="shared" ca="1" si="82"/>
        <v>-1.14623585277332+0.612675827733433i</v>
      </c>
      <c r="BG160" s="223" t="str">
        <f t="shared" ca="1" si="83"/>
        <v>0.497374865729493+1.20076914642757i</v>
      </c>
      <c r="BH160" s="223" t="str">
        <f t="shared" ca="1" si="84"/>
        <v>1.24373837679454-0.377283911875808i</v>
      </c>
      <c r="BI160" s="223" t="str">
        <f t="shared" ca="1" si="85"/>
        <v>-0.253559507706392-1.27472972669642i</v>
      </c>
      <c r="BJ160" s="223" t="str">
        <f t="shared" ca="1" si="86"/>
        <v>-1.29344473249205+0.127393186868038i</v>
      </c>
      <c r="BK160" s="223" t="str">
        <f t="shared" ca="1" si="87"/>
        <v>-5.66836826398777E-14+1.29970315844497i</v>
      </c>
      <c r="BL160" s="223" t="str">
        <f t="shared" ca="1" si="88"/>
        <v>1.29344473249205+0.127393186868022i</v>
      </c>
      <c r="BM160" s="223" t="str">
        <f t="shared" ca="1" si="89"/>
        <v>0.253559507706377-1.27472972669642i</v>
      </c>
      <c r="BN160" s="223" t="str">
        <f t="shared" ca="1" si="90"/>
        <v>-1.24373837679454-0.377283911875792i</v>
      </c>
      <c r="BO160" s="223" t="str">
        <f t="shared" ca="1" si="91"/>
        <v>-0.497374865729477+1.20076914642758i</v>
      </c>
      <c r="BP160" s="223" t="str">
        <f t="shared" ca="1" si="92"/>
        <v>1.14623585277332+0.612675827733428i</v>
      </c>
      <c r="BQ160" s="223" t="str">
        <f t="shared" ca="1" si="93"/>
        <v>0.722076386593626-1.0806636812606i</v>
      </c>
      <c r="BR160" s="223" t="str">
        <f t="shared" ca="1" si="94"/>
        <v>-1.00468412774656-0.824522955123721i</v>
      </c>
      <c r="BS160" s="223" t="str">
        <f t="shared" ca="1" si="95"/>
        <v>-0.919028916865985+0.919028916866038i</v>
      </c>
      <c r="BT160" s="223" t="str">
        <f t="shared" ca="1" si="96"/>
        <v>0.824522955123781+1.00468412774652i</v>
      </c>
      <c r="BU160" s="223" t="str">
        <f t="shared" ca="1" si="97"/>
        <v>1.08066368126063-0.722076386593583i</v>
      </c>
      <c r="BV160" s="223" t="str">
        <f t="shared" ca="1" si="98"/>
        <v>-0.612675827733381-1.14623585277335i</v>
      </c>
      <c r="BW160" s="223" t="str">
        <f t="shared" ca="1" si="99"/>
        <v>-1.2007691464276+0.497374865729429i</v>
      </c>
      <c r="BX160" s="223" t="str">
        <f t="shared" ca="1" si="100"/>
        <v>0.377283911875743+1.24373837679456i</v>
      </c>
      <c r="BY160" s="223" t="str">
        <f t="shared" ca="1" si="101"/>
        <v>1.27472972669641-0.253559507706452i</v>
      </c>
      <c r="BZ160" s="223" t="str">
        <f t="shared" ca="1" si="102"/>
        <v>-0.127393186868099-1.29344473249205i</v>
      </c>
      <c r="CA160" s="223" t="str">
        <f t="shared" ca="1" si="103"/>
        <v>-1.29970315844497+4.45795842954919E-15i</v>
      </c>
      <c r="CB160" s="223" t="str">
        <f t="shared" ca="1" si="104"/>
        <v>-0.12739318686809+1.29344473249205i</v>
      </c>
      <c r="CC160" s="223" t="str">
        <f t="shared" ca="1" si="105"/>
        <v>1.27472972669641+0.253559507706444i</v>
      </c>
      <c r="CD160" s="223" t="str">
        <f t="shared" ca="1" si="106"/>
        <v>0.377283911875857-1.24373837679452i</v>
      </c>
      <c r="CE160" s="223" t="str">
        <f t="shared" ca="1" si="107"/>
        <v>-1.20076914642775-0.497374865729062i</v>
      </c>
      <c r="CF160" s="223" t="str">
        <f t="shared" ca="1" si="108"/>
        <v>-0.612675827733259+1.14623585277341i</v>
      </c>
      <c r="CG160" s="223" t="str">
        <f t="shared" ca="1" si="109"/>
        <v>1.08066368126057+0.722076386593683i</v>
      </c>
      <c r="CH160" s="223" t="str">
        <f t="shared" ca="1" si="110"/>
        <v>0.824522955124074-1.00468412774628i</v>
      </c>
      <c r="CI160" s="223" t="str">
        <f t="shared" ca="1" si="111"/>
        <v>-0.919028916866448-0.919028916865576i</v>
      </c>
      <c r="CJ160" s="223" t="str">
        <f t="shared" ca="1" si="112"/>
        <v>-1.00468412774631+0.824522955124028i</v>
      </c>
      <c r="CK160" s="223" t="str">
        <f t="shared" ca="1" si="113"/>
        <v>0.722076386593634+1.0806636812606i</v>
      </c>
      <c r="CL160" s="223" t="str">
        <f t="shared" ca="1" si="114"/>
        <v>1.14623585277344-0.612675827733207i</v>
      </c>
      <c r="CM160" s="223" t="str">
        <f t="shared" ca="1" si="115"/>
        <v>-0.497374865729008-1.20076914642777i</v>
      </c>
      <c r="CN160" s="223" t="str">
        <f t="shared" ca="1" si="116"/>
        <v>-1.24373837679439+0.377283911876295i</v>
      </c>
      <c r="CO160" s="223" t="str">
        <f t="shared" ca="1" si="117"/>
        <v>0.253559507706639+1.27472972669637i</v>
      </c>
      <c r="CP160" s="223" t="str">
        <f t="shared" ca="1" si="118"/>
        <v>1.29344473249205-0.127393186868031i</v>
      </c>
      <c r="CQ160" s="223" t="str">
        <f t="shared" ca="1" si="119"/>
        <v>3.22268148409588E-13-1.29970315844497i</v>
      </c>
      <c r="CR160" s="223" t="str">
        <f t="shared" ca="1" si="120"/>
        <v>-1.29344473249199-0.127393186868672i</v>
      </c>
      <c r="CS160" s="223" t="str">
        <f t="shared" ca="1" si="121"/>
        <v>-0.253559507706003+1.27472972669649i</v>
      </c>
      <c r="CT160" s="223" t="str">
        <f t="shared" ca="1" si="122"/>
        <v>1.24373837679458+0.377283911875676i</v>
      </c>
      <c r="CU160" s="223" t="str">
        <f t="shared" ca="1" si="123"/>
        <v>0.497374865729603-1.20076914642753i</v>
      </c>
      <c r="CV160" s="223" t="str">
        <f t="shared" ca="1" si="124"/>
        <v>-1.14623585277314-0.612675827733776i</v>
      </c>
      <c r="CW160" s="223" t="str">
        <f t="shared" ca="1" si="125"/>
        <v>-0.722076386593094+1.08066368126096i</v>
      </c>
      <c r="CX160" s="223" t="str">
        <f t="shared" ca="1" si="126"/>
        <v>1.00468412774674+0.824522955123513i</v>
      </c>
      <c r="CY160" s="223" t="str">
        <f t="shared" ca="1" si="127"/>
        <v>0.919028916865976-0.919028916866047i</v>
      </c>
      <c r="CZ160" s="223" t="str">
        <f t="shared" ca="1" si="128"/>
        <v>-0.82452295512359-1.00468412774667i</v>
      </c>
      <c r="DA160" s="223" t="str">
        <f t="shared" ca="1" si="129"/>
        <v>-1.08066368126091+0.722076386593162i</v>
      </c>
      <c r="DB160" s="223" t="str">
        <f t="shared" ca="1" si="130"/>
        <v>0.612675827733847+1.1462358527731i</v>
      </c>
      <c r="DC160" s="223" t="str">
        <f t="shared" ca="1" si="131"/>
        <v>1.20076914642749-0.497374865729679i</v>
      </c>
      <c r="DD160" s="223" t="str">
        <f t="shared" ca="1" si="132"/>
        <v>-0.377283911875753-1.24373837679456i</v>
      </c>
      <c r="DE160" s="223" t="str">
        <f t="shared" ca="1" si="133"/>
        <v>-1.27472972669648+0.253559507706083i</v>
      </c>
      <c r="DF160" s="223" t="str">
        <f t="shared" ca="1" si="134"/>
        <v>0.127393186867466+1.29344473249211i</v>
      </c>
      <c r="DG160" s="223" t="str">
        <f t="shared" ca="1" si="135"/>
        <v>1.29970315844497-4.03789631931663E-13i</v>
      </c>
      <c r="DH160" s="223" t="str">
        <f t="shared" ca="1" si="136"/>
        <v>0.12739318686795-1.29344473249206i</v>
      </c>
      <c r="DI160" s="223" t="str">
        <f t="shared" ca="1" si="137"/>
        <v>-1.27472972669638-0.25355950770656i</v>
      </c>
      <c r="DJ160" s="223" t="str">
        <f t="shared" ca="1" si="138"/>
        <v>-0.377283911876217+1.24373837679442i</v>
      </c>
      <c r="DK160" s="223" t="str">
        <f t="shared" ca="1" si="139"/>
        <v>1.2007691464278+0.497374865728933i</v>
      </c>
      <c r="DL160" s="223" t="str">
        <f t="shared" ca="1" si="140"/>
        <v>0.612675827733135-1.14623585277348i</v>
      </c>
      <c r="DM160" s="223" t="str">
        <f t="shared" ca="1" si="141"/>
        <v>-1.08066368126064-0.722076386593566i</v>
      </c>
      <c r="DN160" s="223" t="str">
        <f t="shared" ca="1" si="142"/>
        <v>-0.824522955123965+1.00468412774636i</v>
      </c>
      <c r="DO160" s="223" t="str">
        <f t="shared" ca="1" si="143"/>
        <v>0.919028916865633+0.919028916866391i</v>
      </c>
      <c r="DP160" s="223" t="str">
        <f t="shared" ca="1" si="144"/>
        <v>1.00468412774622-0.824522955124137i</v>
      </c>
      <c r="DQ160" s="223" t="str">
        <f t="shared" ca="1" si="145"/>
        <v>-0.722076386593751-1.08066368126052i</v>
      </c>
      <c r="DR160" s="223" t="str">
        <f t="shared" ca="1" si="146"/>
        <v>-1.14623585277338+0.612675827733332i</v>
      </c>
      <c r="DS160" s="223" t="str">
        <f t="shared" ca="1" si="147"/>
        <v>0.497374865729138+1.20076914642772i</v>
      </c>
      <c r="DT160" s="223" t="str">
        <f t="shared" ca="1" si="148"/>
        <v>1.24373837679473-0.377283911875193i</v>
      </c>
      <c r="DU160" s="223" t="str">
        <f t="shared" ca="1" si="149"/>
        <v>-0.253559507706777-1.27472972669634i</v>
      </c>
      <c r="DV160" s="223" t="str">
        <f t="shared" ca="1" si="150"/>
        <v>-1.29344473249204+0.127393186868171i</v>
      </c>
      <c r="DW160" s="223" t="str">
        <f t="shared" ca="1" si="151"/>
        <v>-1.81514973513183E-13+1.29970315844497i</v>
      </c>
      <c r="DX160" s="223" t="str">
        <f t="shared" ca="1" si="152"/>
        <v>1.293444732492+0.127393186868532i</v>
      </c>
      <c r="DY160" s="223" t="str">
        <f t="shared" ca="1" si="153"/>
        <v>0.253559507705866-1.27472972669652i</v>
      </c>
      <c r="DZ160" s="223" t="str">
        <f t="shared" ca="1" si="154"/>
        <v>-1.24373837679462-0.37728391187554i</v>
      </c>
      <c r="EA160" s="223" t="str">
        <f t="shared" ca="1" si="155"/>
        <v>-0.497374865729473+1.20076914642758i</v>
      </c>
      <c r="EB160" s="223" t="str">
        <f t="shared" ca="1" si="156"/>
        <v>1.1462358527732+0.612675827733651i</v>
      </c>
      <c r="EC160" s="223" t="str">
        <f t="shared" ca="1" si="157"/>
        <v>0.722076386594052-1.08066368126032i</v>
      </c>
      <c r="ED160" s="223" t="str">
        <f t="shared" ca="1" si="158"/>
        <v>-1.00468412774681-0.824522955123418i</v>
      </c>
      <c r="EE160" s="223" t="str">
        <f t="shared" ca="1" si="159"/>
        <v>-0.91902891686589+0.919028916866133i</v>
      </c>
      <c r="EF160" s="223" t="str">
        <f t="shared" ca="1" si="160"/>
        <v>0.824522955123684+1.00468412774659i</v>
      </c>
      <c r="EG160" s="223" t="str">
        <f t="shared" ca="1" si="161"/>
        <v>1.08066368126085-0.722076386593263i</v>
      </c>
      <c r="EH160" s="223" t="str">
        <f t="shared" ca="1" si="162"/>
        <v>-0.612675827733955-1.14623585277304i</v>
      </c>
      <c r="EI160" s="223" t="str">
        <f t="shared" ca="1" si="163"/>
        <v>-1.20076914642745+0.497374865729792i</v>
      </c>
      <c r="EJ160" s="223" t="str">
        <f t="shared" ca="1" si="164"/>
        <v>0.37728391187587+1.24373837679452i</v>
      </c>
      <c r="EK160" s="223" t="str">
        <f t="shared" ca="1" si="165"/>
        <v>1.27472972669645-0.253559507706204i</v>
      </c>
      <c r="EL160" s="223" t="str">
        <f t="shared" ca="1" si="166"/>
        <v>-0.127393186867588-1.2934447324921i</v>
      </c>
      <c r="EM160" s="223" t="str">
        <f t="shared" ca="1" si="167"/>
        <v>-1.29970315844497+5.26072914070516E-13i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5.4579193984484-2.6444485938213i</v>
      </c>
      <c r="G161" s="229" t="str">
        <f t="shared" si="178"/>
        <v>-0.230033991452771+0.0789396826126727i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0.967985071154239-0.0192502021362147i</v>
      </c>
      <c r="I161" s="229" t="str">
        <f t="shared" si="174"/>
        <v>-0.379808326917389-0.18342753080026i</v>
      </c>
      <c r="J161" s="255" t="str">
        <f ca="1">IMPRODUCT(1/N_FFT2,BX100)</f>
        <v>-0.00437006335600703-0.000142209148161266i</v>
      </c>
      <c r="K161" s="254" t="str">
        <f t="shared" ca="1" si="175"/>
        <v>0.00163370137886359+0.000855602149468545i</v>
      </c>
      <c r="N161" s="246">
        <f t="shared" ca="1" si="176"/>
        <v>1.3783777087542142</v>
      </c>
      <c r="O161" s="223">
        <f t="shared" ca="1" si="39"/>
        <v>-1.2886222912457856</v>
      </c>
      <c r="P161" s="223" t="str">
        <f t="shared" ca="1" si="40"/>
        <v>-0.0947969365002943+1.28513071332285i</v>
      </c>
      <c r="Q161" s="223" t="str">
        <f t="shared" ca="1" si="41"/>
        <v>1.27467490071733+0.189080160188252i</v>
      </c>
      <c r="R161" s="223" t="str">
        <f t="shared" ca="1" si="42"/>
        <v>0.282338742105735-1.25731151438364i</v>
      </c>
      <c r="S161" s="223" t="str">
        <f t="shared" ca="1" si="43"/>
        <v>-1.23313464801675-0.374067305917193i</v>
      </c>
      <c r="T161" s="223" t="str">
        <f t="shared" ca="1" si="44"/>
        <v>-0.463768766587701+1.20227531815024i</v>
      </c>
      <c r="U161" s="223" t="str">
        <f t="shared" ca="1" si="45"/>
        <v>1.16490075416639+0.550957024129941i</v>
      </c>
      <c r="V161" s="223" t="str">
        <f t="shared" ca="1" si="46"/>
        <v>0.635159597822051-1.12121349206566i</v>
      </c>
      <c r="W161" s="223" t="str">
        <f t="shared" ca="1" si="47"/>
        <v>-1.07145027690656-0.71592018662166i</v>
      </c>
      <c r="X161" s="223" t="str">
        <f t="shared" ca="1" si="48"/>
        <v>-0.792801141900768+1.01588077986365i</v>
      </c>
      <c r="Y161" s="223" t="str">
        <f t="shared" ca="1" si="49"/>
        <v>0.954806136856087+0.865385839101551i</v>
      </c>
      <c r="Z161" s="223" t="str">
        <f t="shared" ca="1" si="50"/>
        <v>0.933280935461036-0.888557316665904i</v>
      </c>
      <c r="AA161" s="223" t="str">
        <f t="shared" ca="1" si="51"/>
        <v>-0.817493327389867-0.996118501569258i</v>
      </c>
      <c r="AB161" s="223" t="str">
        <f t="shared" ca="1" si="52"/>
        <v>-1.05355801521116+0.741999270942941i</v>
      </c>
      <c r="AC161" s="223" t="str">
        <f t="shared" ca="1" si="53"/>
        <v>0.662484256158012+1.10528820668561i</v>
      </c>
      <c r="AD161" s="223" t="str">
        <f t="shared" ca="1" si="54"/>
        <v>1.15102874560297-0.579379181789598i</v>
      </c>
      <c r="AE161" s="223" t="str">
        <f t="shared" ca="1" si="55"/>
        <v>-0.493134401436137-1.19053176001977i</v>
      </c>
      <c r="AF161" s="223" t="str">
        <f t="shared" ca="1" si="56"/>
        <v>-1.22358317967822+0.404217283034834i</v>
      </c>
      <c r="AG161" s="223" t="str">
        <f t="shared" ca="1" si="57"/>
        <v>0.313109676154202+1.25000389607159i</v>
      </c>
      <c r="AH161" s="223" t="str">
        <f t="shared" ca="1" si="58"/>
        <v>1.26965073304849-0.220305300809969i</v>
      </c>
      <c r="AI161" s="223" t="str">
        <f t="shared" ca="1" si="59"/>
        <v>-0.126307071952816-1.28241722269714i</v>
      </c>
      <c r="AJ161" s="223" t="str">
        <f t="shared" ca="1" si="60"/>
        <v>-1.28823418230401+0.0316243741291788i</v>
      </c>
      <c r="AK161" s="223" t="str">
        <f t="shared" ca="1" si="61"/>
        <v>-0.0632296989178872+1.28707008926099i</v>
      </c>
      <c r="AL161" s="223" t="str">
        <f t="shared" ca="1" si="62"/>
        <v>1.27893125188914+0.157741124748126i</v>
      </c>
      <c r="AM161" s="223" t="str">
        <f t="shared" ca="1" si="63"/>
        <v>0.251397737756251-1.26386177525336i</v>
      </c>
      <c r="AN161" s="223" t="str">
        <f t="shared" ca="1" si="64"/>
        <v>-1.24194332215315-0.34369200464184i</v>
      </c>
      <c r="AO161" s="223" t="str">
        <f t="shared" ca="1" si="65"/>
        <v>-0.434123774775774+1.213294670585i</v>
      </c>
      <c r="AP161" s="223" t="str">
        <f t="shared" ca="1" si="66"/>
        <v>1.17807107007392+0.522202990560588i</v>
      </c>
      <c r="AQ161" s="223" t="str">
        <f t="shared" ca="1" si="67"/>
        <v>0.607452343094509-1.13646340036295i</v>
      </c>
      <c r="AR161" s="223" t="str">
        <f t="shared" ca="1" si="68"/>
        <v>0.607452343094509-1.13646340036295i</v>
      </c>
      <c r="AS161" s="223" t="str">
        <f t="shared" ca="1" si="69"/>
        <v>-0.767631402648534+1.03503112956248i</v>
      </c>
      <c r="AT161" s="223" t="str">
        <f t="shared" ca="1" si="70"/>
        <v>0.975756198736799+0.84169308546658i</v>
      </c>
      <c r="AU161" s="223" t="str">
        <f t="shared" ca="1" si="71"/>
        <v>0.911193560528081-0.911193560528002i</v>
      </c>
      <c r="AV161" s="223" t="str">
        <f t="shared" ca="1" si="72"/>
        <v>-0.841693085466585-0.975756198736795i</v>
      </c>
      <c r="AW161" s="223" t="str">
        <f t="shared" ca="1" si="73"/>
        <v>-1.03503112956248+0.767631402648539i</v>
      </c>
      <c r="AX161" s="223" t="str">
        <f t="shared" ca="1" si="74"/>
        <v>0.689409858749948+1.08869713701925i</v>
      </c>
      <c r="AY161" s="223" t="str">
        <f t="shared" ca="1" si="75"/>
        <v>1.13646340036295-0.607452343094516i</v>
      </c>
      <c r="AZ161" s="223" t="str">
        <f t="shared" ca="1" si="76"/>
        <v>-0.522202990560593-1.17807107007392i</v>
      </c>
      <c r="BA161" s="223" t="str">
        <f t="shared" ca="1" si="77"/>
        <v>-1.213294670585+0.43412377477579i</v>
      </c>
      <c r="BB161" s="223" t="str">
        <f t="shared" ca="1" si="78"/>
        <v>0.343692004641723+1.24194332215319i</v>
      </c>
      <c r="BC161" s="223" t="str">
        <f t="shared" ca="1" si="79"/>
        <v>1.26386177525336-0.251397737756257i</v>
      </c>
      <c r="BD161" s="223" t="str">
        <f t="shared" ca="1" si="80"/>
        <v>-0.157741124748133-1.27893125188914i</v>
      </c>
      <c r="BE161" s="223" t="str">
        <f t="shared" ca="1" si="81"/>
        <v>-1.28707008926099+0.0632296989178937i</v>
      </c>
      <c r="BF161" s="223" t="str">
        <f t="shared" ca="1" si="82"/>
        <v>-0.0316243741291768+1.28823418230401i</v>
      </c>
      <c r="BG161" s="223" t="str">
        <f t="shared" ca="1" si="83"/>
        <v>1.28241722269714+0.126307071952814i</v>
      </c>
      <c r="BH161" s="223" t="str">
        <f t="shared" ca="1" si="84"/>
        <v>0.220305300809962-1.26965073304849i</v>
      </c>
      <c r="BI161" s="223" t="str">
        <f t="shared" ca="1" si="85"/>
        <v>-1.25000389607156-0.313109676154319i</v>
      </c>
      <c r="BJ161" s="223" t="str">
        <f t="shared" ca="1" si="86"/>
        <v>-0.404217283034827+1.22358317967823i</v>
      </c>
      <c r="BK161" s="223" t="str">
        <f t="shared" ca="1" si="87"/>
        <v>1.19053176001977+0.493134401436127i</v>
      </c>
      <c r="BL161" s="223" t="str">
        <f t="shared" ca="1" si="88"/>
        <v>0.579379181789588-1.15102874560298i</v>
      </c>
      <c r="BM161" s="223" t="str">
        <f t="shared" ca="1" si="89"/>
        <v>-1.10528820668562-0.662484256158003i</v>
      </c>
      <c r="BN161" s="223" t="str">
        <f t="shared" ca="1" si="90"/>
        <v>-0.741999270942927+1.05355801521117i</v>
      </c>
      <c r="BO161" s="223" t="str">
        <f t="shared" ca="1" si="91"/>
        <v>0.996118501569268+0.817493327389854i</v>
      </c>
      <c r="BP161" s="223" t="str">
        <f t="shared" ca="1" si="92"/>
        <v>0.888557316665999-0.933280935460946i</v>
      </c>
      <c r="BQ161" s="223" t="str">
        <f t="shared" ca="1" si="93"/>
        <v>-0.865385839101551-0.954806136856087i</v>
      </c>
      <c r="BR161" s="223" t="str">
        <f t="shared" ca="1" si="94"/>
        <v>-1.01588077986365+0.79280114190077i</v>
      </c>
      <c r="BS161" s="223" t="str">
        <f t="shared" ca="1" si="95"/>
        <v>0.715920186621663+1.07145027690656i</v>
      </c>
      <c r="BT161" s="223" t="str">
        <f t="shared" ca="1" si="96"/>
        <v>1.12121349206566-0.635159597822055i</v>
      </c>
      <c r="BU161" s="223" t="str">
        <f t="shared" ca="1" si="97"/>
        <v>-0.550957024129959-1.16490075416638i</v>
      </c>
      <c r="BV161" s="223" t="str">
        <f t="shared" ca="1" si="98"/>
        <v>-1.20227531815022+0.463768766587744i</v>
      </c>
      <c r="BW161" s="223" t="str">
        <f t="shared" ca="1" si="99"/>
        <v>0.374067305917129+1.23313464801677i</v>
      </c>
      <c r="BX161" s="223" t="str">
        <f t="shared" ca="1" si="100"/>
        <v>1.25731151438365-0.282338742105696i</v>
      </c>
      <c r="BY161" s="223" t="str">
        <f t="shared" ca="1" si="101"/>
        <v>-0.189080160188227-1.27467490071733i</v>
      </c>
      <c r="BZ161" s="223" t="str">
        <f t="shared" ca="1" si="102"/>
        <v>-1.28513071332285+0.0947969365002959i</v>
      </c>
      <c r="CA161" s="223" t="str">
        <f t="shared" ca="1" si="103"/>
        <v>1.57862786764269E-14+1.28862229124579i</v>
      </c>
      <c r="CB161" s="223" t="str">
        <f t="shared" ca="1" si="104"/>
        <v>1.28513071332285+0.0947969365002826i</v>
      </c>
      <c r="CC161" s="223" t="str">
        <f t="shared" ca="1" si="105"/>
        <v>0.189080160188212-1.27467490071733i</v>
      </c>
      <c r="CD161" s="223" t="str">
        <f t="shared" ca="1" si="106"/>
        <v>-1.25731151438368-0.282338742105559i</v>
      </c>
      <c r="CE161" s="223" t="str">
        <f t="shared" ca="1" si="107"/>
        <v>-0.374067305917483+1.23313464801666i</v>
      </c>
      <c r="CF161" s="223" t="str">
        <f t="shared" ca="1" si="108"/>
        <v>1.20227531815041+0.463768766587254i</v>
      </c>
      <c r="CG161" s="223" t="str">
        <f t="shared" ca="1" si="109"/>
        <v>0.550957024129948-1.16490075416638i</v>
      </c>
      <c r="CH161" s="223" t="str">
        <f t="shared" ca="1" si="110"/>
        <v>-1.12121349206541-0.635159597822489i</v>
      </c>
      <c r="CI161" s="223" t="str">
        <f t="shared" ca="1" si="111"/>
        <v>-0.715920186621439+1.07145027690671i</v>
      </c>
      <c r="CJ161" s="223" t="str">
        <f t="shared" ca="1" si="112"/>
        <v>1.0158807798635+0.792801141900962i</v>
      </c>
      <c r="CK161" s="223" t="str">
        <f t="shared" ca="1" si="113"/>
        <v>0.86538583910116-0.95480613685644i</v>
      </c>
      <c r="CL161" s="223" t="str">
        <f t="shared" ca="1" si="114"/>
        <v>-0.888557316666008-0.933280935460937i</v>
      </c>
      <c r="CM161" s="223" t="str">
        <f t="shared" ca="1" si="115"/>
        <v>-0.996118501569503+0.817493327389566i</v>
      </c>
      <c r="CN161" s="223" t="str">
        <f t="shared" ca="1" si="116"/>
        <v>0.741999270943269+1.05355801521093i</v>
      </c>
      <c r="CO161" s="223" t="str">
        <f t="shared" ca="1" si="117"/>
        <v>1.10528820668568-0.662484256157905i</v>
      </c>
      <c r="CP161" s="223" t="str">
        <f t="shared" ca="1" si="118"/>
        <v>-0.579379181789027-1.15102874560326i</v>
      </c>
      <c r="CQ161" s="223" t="str">
        <f t="shared" ca="1" si="119"/>
        <v>-1.19053176001972+0.493134401436257i</v>
      </c>
      <c r="CR161" s="223" t="str">
        <f t="shared" ca="1" si="120"/>
        <v>0.404217283034475+1.22358317967834i</v>
      </c>
      <c r="CS161" s="223" t="str">
        <f t="shared" ca="1" si="121"/>
        <v>1.25000389607146-0.313109676154706i</v>
      </c>
      <c r="CT161" s="223" t="str">
        <f t="shared" ca="1" si="122"/>
        <v>-0.220305300809977-1.26965073304849i</v>
      </c>
      <c r="CU161" s="223" t="str">
        <f t="shared" ca="1" si="123"/>
        <v>-1.28241722269719+0.126307071952317i</v>
      </c>
      <c r="CV161" s="223" t="str">
        <f t="shared" ca="1" si="124"/>
        <v>0.0316243741294464+1.288234182304i</v>
      </c>
      <c r="CW161" s="223" t="str">
        <f t="shared" ca="1" si="125"/>
        <v>1.28707008926098+0.0632296989181458i</v>
      </c>
      <c r="CX161" s="223" t="str">
        <f t="shared" ca="1" si="126"/>
        <v>0.157741124747601-1.27893125188921i</v>
      </c>
      <c r="CY161" s="223" t="str">
        <f t="shared" ca="1" si="127"/>
        <v>-1.26386177525336-0.251397737756253i</v>
      </c>
      <c r="CZ161" s="223" t="str">
        <f t="shared" ca="1" si="128"/>
        <v>-0.343692004642196+1.24194332215306i</v>
      </c>
      <c r="DA161" s="223" t="str">
        <f t="shared" ca="1" si="129"/>
        <v>1.21329467058513+0.434123774775415i</v>
      </c>
      <c r="DB161" s="223" t="str">
        <f t="shared" ca="1" si="130"/>
        <v>0.522202990560682-1.17807107007388i</v>
      </c>
      <c r="DC161" s="223" t="str">
        <f t="shared" ca="1" si="131"/>
        <v>-1.13646340036265-0.607452343095069i</v>
      </c>
      <c r="DD161" s="223" t="str">
        <f t="shared" ca="1" si="132"/>
        <v>-0.689409858749812+1.08869713701934i</v>
      </c>
      <c r="DE161" s="223" t="str">
        <f t="shared" ca="1" si="133"/>
        <v>1.03503112956225+0.767631402648838i</v>
      </c>
      <c r="DF161" s="223" t="str">
        <f t="shared" ca="1" si="134"/>
        <v>0.841693085466269-0.975756198737067i</v>
      </c>
      <c r="DG161" s="223" t="str">
        <f t="shared" ca="1" si="135"/>
        <v>-0.911193560528006-0.911193560528077i</v>
      </c>
      <c r="DH161" s="223" t="str">
        <f t="shared" ca="1" si="136"/>
        <v>-0.975756198737131+0.841693085466195i</v>
      </c>
      <c r="DI161" s="223" t="str">
        <f t="shared" ca="1" si="137"/>
        <v>0.767631402648758+1.03503112956231i</v>
      </c>
      <c r="DJ161" s="223" t="str">
        <f t="shared" ca="1" si="138"/>
        <v>1.08869713701939-0.689409858749729i</v>
      </c>
      <c r="DK161" s="223" t="str">
        <f t="shared" ca="1" si="139"/>
        <v>-0.607452343094982-1.1364634003627i</v>
      </c>
      <c r="DL161" s="223" t="str">
        <f t="shared" ca="1" si="140"/>
        <v>-1.17807107007392+0.522202990560591i</v>
      </c>
      <c r="DM161" s="223" t="str">
        <f t="shared" ca="1" si="141"/>
        <v>0.434123774775322+1.21329467058517i</v>
      </c>
      <c r="DN161" s="223" t="str">
        <f t="shared" ca="1" si="142"/>
        <v>1.24194332215308-0.3436920046421i</v>
      </c>
      <c r="DO161" s="223" t="str">
        <f t="shared" ca="1" si="143"/>
        <v>-0.251397737756155-1.26386177525338i</v>
      </c>
      <c r="DP161" s="223" t="str">
        <f t="shared" ca="1" si="144"/>
        <v>-1.27893125188906+0.157741124748775i</v>
      </c>
      <c r="DQ161" s="223" t="str">
        <f t="shared" ca="1" si="145"/>
        <v>0.0632296989180467+1.28707008926098i</v>
      </c>
      <c r="DR161" s="223" t="str">
        <f t="shared" ca="1" si="146"/>
        <v>1.288234182304+0.0316243741295455i</v>
      </c>
      <c r="DS161" s="223" t="str">
        <f t="shared" ca="1" si="147"/>
        <v>0.126307071952433-1.28241722269718i</v>
      </c>
      <c r="DT161" s="223" t="str">
        <f t="shared" ca="1" si="148"/>
        <v>-1.26965073304847-0.220305300810073i</v>
      </c>
      <c r="DU161" s="223" t="str">
        <f t="shared" ca="1" si="149"/>
        <v>-0.313109676154819+1.25000389607143i</v>
      </c>
      <c r="DV161" s="223" t="str">
        <f t="shared" ca="1" si="150"/>
        <v>1.22358317967831+0.404217283034569i</v>
      </c>
      <c r="DW161" s="223" t="str">
        <f t="shared" ca="1" si="151"/>
        <v>0.493134401436365-1.19053176001967i</v>
      </c>
      <c r="DX161" s="223" t="str">
        <f t="shared" ca="1" si="152"/>
        <v>-1.15102874560322-0.579379181789116i</v>
      </c>
      <c r="DY161" s="223" t="str">
        <f t="shared" ca="1" si="153"/>
        <v>-0.662484256158005+1.10528820668562i</v>
      </c>
      <c r="DZ161" s="223" t="str">
        <f t="shared" ca="1" si="154"/>
        <v>1.05355801521088+0.741999270943334i</v>
      </c>
      <c r="EA161" s="223" t="str">
        <f t="shared" ca="1" si="155"/>
        <v>0.817493327389658-0.996118501569429i</v>
      </c>
      <c r="EB161" s="223" t="str">
        <f t="shared" ca="1" si="156"/>
        <v>-0.933280935460881-0.888557316666068i</v>
      </c>
      <c r="EC161" s="223" t="str">
        <f t="shared" ca="1" si="157"/>
        <v>-0.954806136855645+0.865385839102037i</v>
      </c>
      <c r="ED161" s="223" t="str">
        <f t="shared" ca="1" si="158"/>
        <v>0.792801141900869+1.01588077986357i</v>
      </c>
      <c r="EE161" s="223" t="str">
        <f t="shared" ca="1" si="159"/>
        <v>1.07145027690676-0.715920186621356i</v>
      </c>
      <c r="EF161" s="223" t="str">
        <f t="shared" ca="1" si="160"/>
        <v>-0.635159597822388-1.12121349206547i</v>
      </c>
      <c r="EG161" s="223" t="str">
        <f t="shared" ca="1" si="161"/>
        <v>-1.16490075416643+0.550957024129857i</v>
      </c>
      <c r="EH161" s="223" t="str">
        <f t="shared" ca="1" si="162"/>
        <v>0.463768766587144+1.20227531815046i</v>
      </c>
      <c r="EI161" s="223" t="str">
        <f t="shared" ca="1" si="163"/>
        <v>1.23313464801669-0.374067305917389i</v>
      </c>
      <c r="EJ161" s="223" t="str">
        <f t="shared" ca="1" si="164"/>
        <v>-0.282338742105444-1.25731151438371i</v>
      </c>
      <c r="EK161" s="223" t="str">
        <f t="shared" ca="1" si="165"/>
        <v>-1.27467490071725+0.189080160188748i</v>
      </c>
      <c r="EL161" s="223" t="str">
        <f t="shared" ca="1" si="166"/>
        <v>0.0947969365002933+1.28513071332285i</v>
      </c>
      <c r="EM161" s="223" t="str">
        <f t="shared" ca="1" si="167"/>
        <v>1.28862229124579+4.81175319229754E-13i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5.42933510548352-2.67246722133151i</v>
      </c>
      <c r="G162" s="229" t="str">
        <f t="shared" si="178"/>
        <v>-0.229437319703241+0.0800303805513373i</v>
      </c>
      <c r="H162" s="229" t="str">
        <f t="shared" si="180"/>
        <v>0.967949911607259-0.0189446282697554i</v>
      </c>
      <c r="I162" s="229" t="str">
        <f t="shared" si="174"/>
        <v>-0.380134581606479-0.18668693939175i</v>
      </c>
      <c r="J162" s="255" t="str">
        <f ca="1">IMPRODUCT(1/N_FFT2,BY100)</f>
        <v>0.00491103109264164+1.57275001174892E-06i</v>
      </c>
      <c r="K162" s="254" t="str">
        <f t="shared" ca="1" si="175"/>
        <v>-0.00186655913777162-0.000917423220610677i</v>
      </c>
      <c r="N162" s="246">
        <f t="shared" ca="1" si="176"/>
        <v>1.4002796988646189</v>
      </c>
      <c r="O162" s="223">
        <f t="shared" ca="1" si="39"/>
        <v>-1.2667203011353809</v>
      </c>
      <c r="P162" s="223" t="str">
        <f t="shared" ca="1" si="40"/>
        <v>-0.0621550192000348+1.26519448105687i</v>
      </c>
      <c r="Q162" s="223" t="str">
        <f t="shared" ca="1" si="41"/>
        <v>1.26062069665554+0.124160301514692i</v>
      </c>
      <c r="R162" s="223" t="str">
        <f t="shared" ca="1" si="42"/>
        <v>0.185866470787831-1.25300996657863i</v>
      </c>
      <c r="S162" s="223" t="str">
        <f t="shared" ca="1" si="43"/>
        <v>-1.24238062574153-0.247124871452873i</v>
      </c>
      <c r="T162" s="223" t="str">
        <f t="shared" ca="1" si="44"/>
        <v>-0.307787926656992+1.22875828115732i</v>
      </c>
      <c r="U162" s="223" t="str">
        <f t="shared" ca="1" si="45"/>
        <v>1.2121757502473+0.367709493786754i</v>
      </c>
      <c r="V162" s="223" t="str">
        <f t="shared" ca="1" si="46"/>
        <v>0.426745216538438-1.19267298178087i</v>
      </c>
      <c r="W162" s="223" t="str">
        <f t="shared" ca="1" si="47"/>
        <v>-1.17029695963549-0.484752872685085i</v>
      </c>
      <c r="X162" s="223" t="str">
        <f t="shared" ca="1" si="48"/>
        <v>-0.541592716701978+1.14510158960849i</v>
      </c>
      <c r="Y162" s="223" t="str">
        <f t="shared" ca="1" si="49"/>
        <v>1.11714756955307+0.597127816426421i</v>
      </c>
      <c r="Z162" s="223" t="str">
        <f t="shared" ca="1" si="50"/>
        <v>0.651224382938982-1.08650224315197i</v>
      </c>
      <c r="AA162" s="223" t="str">
        <f t="shared" ca="1" si="51"/>
        <v>-1.05323943768082-0.703752092872417i</v>
      </c>
      <c r="AB162" s="223" t="str">
        <f t="shared" ca="1" si="52"/>
        <v>-0.754584402372823+1.01743928615135i</v>
      </c>
      <c r="AC162" s="223" t="str">
        <f t="shared" ca="1" si="53"/>
        <v>0.979188034264456+0.803598851954021i</v>
      </c>
      <c r="AD162" s="223" t="str">
        <f t="shared" ca="1" si="54"/>
        <v>0.850677361514016-0.938577832636199i</v>
      </c>
      <c r="AE162" s="223" t="str">
        <f t="shared" ca="1" si="55"/>
        <v>-0.895706514799495-0.895706514799491i</v>
      </c>
      <c r="AF162" s="223" t="str">
        <f t="shared" ca="1" si="56"/>
        <v>-0.938577832636193+0.850677361514022i</v>
      </c>
      <c r="AG162" s="223" t="str">
        <f t="shared" ca="1" si="57"/>
        <v>0.803598851954028+0.979188034264451i</v>
      </c>
      <c r="AH162" s="223" t="str">
        <f t="shared" ca="1" si="58"/>
        <v>1.01743928615134-0.754584402372827i</v>
      </c>
      <c r="AI162" s="223" t="str">
        <f t="shared" ca="1" si="59"/>
        <v>-0.70375209287242-1.05323943768081i</v>
      </c>
      <c r="AJ162" s="223" t="str">
        <f t="shared" ca="1" si="60"/>
        <v>-1.08650224315196+0.651224382938989i</v>
      </c>
      <c r="AK162" s="223" t="str">
        <f t="shared" ca="1" si="61"/>
        <v>0.597127816426426+1.11714756955306i</v>
      </c>
      <c r="AL162" s="223" t="str">
        <f t="shared" ca="1" si="62"/>
        <v>1.14510158960848-0.541592716701988i</v>
      </c>
      <c r="AM162" s="223" t="str">
        <f t="shared" ca="1" si="63"/>
        <v>-0.484752872684972-1.17029695963554i</v>
      </c>
      <c r="AN162" s="223" t="str">
        <f t="shared" ca="1" si="64"/>
        <v>-1.19267298178087+0.426745216538446i</v>
      </c>
      <c r="AO162" s="223" t="str">
        <f t="shared" ca="1" si="65"/>
        <v>0.367709493786806+1.21217575024728i</v>
      </c>
      <c r="AP162" s="223" t="str">
        <f t="shared" ca="1" si="66"/>
        <v>1.22875828115733-0.307787926656973i</v>
      </c>
      <c r="AQ162" s="223" t="str">
        <f t="shared" ca="1" si="67"/>
        <v>-0.247124871452907-1.24238062574152i</v>
      </c>
      <c r="AR162" s="223" t="str">
        <f t="shared" ca="1" si="68"/>
        <v>-0.247124871452907-1.24238062574152i</v>
      </c>
      <c r="AS162" s="223" t="str">
        <f t="shared" ca="1" si="69"/>
        <v>0.124160301514712+1.26062069665553i</v>
      </c>
      <c r="AT162" s="223" t="str">
        <f t="shared" ca="1" si="70"/>
        <v>1.26519448105687-0.0621550191999945i</v>
      </c>
      <c r="AU162" s="223" t="str">
        <f t="shared" ca="1" si="71"/>
        <v>-4.34496516099398E-15-1.26672030113538i</v>
      </c>
      <c r="AV162" s="223" t="str">
        <f t="shared" ca="1" si="72"/>
        <v>-1.26519448105687-0.0621550191999769i</v>
      </c>
      <c r="AW162" s="223" t="str">
        <f t="shared" ca="1" si="73"/>
        <v>-0.124160301514703+1.26062069665554i</v>
      </c>
      <c r="AX162" s="223" t="str">
        <f t="shared" ca="1" si="74"/>
        <v>1.25300996657864+0.185866470787788i</v>
      </c>
      <c r="AY162" s="223" t="str">
        <f t="shared" ca="1" si="75"/>
        <v>0.24712487145289-1.24238062574152i</v>
      </c>
      <c r="AZ162" s="223" t="str">
        <f t="shared" ca="1" si="76"/>
        <v>-1.22875828115733-0.307787926656965i</v>
      </c>
      <c r="BA162" s="223" t="str">
        <f t="shared" ca="1" si="77"/>
        <v>-0.367709493786797+1.21217575024728i</v>
      </c>
      <c r="BB162" s="223" t="str">
        <f t="shared" ca="1" si="78"/>
        <v>1.19267298178087+0.42674521653843i</v>
      </c>
      <c r="BC162" s="223" t="str">
        <f t="shared" ca="1" si="79"/>
        <v>0.484752872685081-1.17029695963549i</v>
      </c>
      <c r="BD162" s="223" t="str">
        <f t="shared" ca="1" si="80"/>
        <v>-1.14510158960849-0.541592716701971i</v>
      </c>
      <c r="BE162" s="223" t="str">
        <f t="shared" ca="1" si="81"/>
        <v>-0.597127816426411+1.11714756955307i</v>
      </c>
      <c r="BF162" s="223" t="str">
        <f t="shared" ca="1" si="82"/>
        <v>1.08650224315197+0.651224382938978i</v>
      </c>
      <c r="BG162" s="223" t="str">
        <f t="shared" ca="1" si="83"/>
        <v>0.70375209287241-1.05323943768082i</v>
      </c>
      <c r="BH162" s="223" t="str">
        <f t="shared" ca="1" si="84"/>
        <v>-1.01743928615135-0.754584402372812i</v>
      </c>
      <c r="BI162" s="223" t="str">
        <f t="shared" ca="1" si="85"/>
        <v>-0.80359885195401+0.979188034264465i</v>
      </c>
      <c r="BJ162" s="223" t="str">
        <f t="shared" ca="1" si="86"/>
        <v>0.938577832636198+0.850677361514016i</v>
      </c>
      <c r="BK162" s="223" t="str">
        <f t="shared" ca="1" si="87"/>
        <v>0.895706514799489-0.895706514799498i</v>
      </c>
      <c r="BL162" s="223" t="str">
        <f t="shared" ca="1" si="88"/>
        <v>-0.850677361513932-0.938577832636274i</v>
      </c>
      <c r="BM162" s="223" t="str">
        <f t="shared" ca="1" si="89"/>
        <v>-0.979188034264445+0.803598851954034i</v>
      </c>
      <c r="BN162" s="223" t="str">
        <f t="shared" ca="1" si="90"/>
        <v>0.754584402372837+1.01743928615133i</v>
      </c>
      <c r="BO162" s="223" t="str">
        <f t="shared" ca="1" si="91"/>
        <v>1.05323943768081-0.70375209287242i</v>
      </c>
      <c r="BP162" s="223" t="str">
        <f t="shared" ca="1" si="92"/>
        <v>-0.651224382938989-1.08650224315196i</v>
      </c>
      <c r="BQ162" s="223" t="str">
        <f t="shared" ca="1" si="93"/>
        <v>-1.11714756955306+0.59712781642643i</v>
      </c>
      <c r="BR162" s="223" t="str">
        <f t="shared" ca="1" si="94"/>
        <v>0.541592716701992+1.14510158960848i</v>
      </c>
      <c r="BS162" s="223" t="str">
        <f t="shared" ca="1" si="95"/>
        <v>1.17029695963553-0.484752872684985i</v>
      </c>
      <c r="BT162" s="223" t="str">
        <f t="shared" ca="1" si="96"/>
        <v>-0.426745216538442-1.19267298178087i</v>
      </c>
      <c r="BU162" s="223" t="str">
        <f t="shared" ca="1" si="97"/>
        <v>-1.21217575024728+0.36770949378681i</v>
      </c>
      <c r="BV162" s="223" t="str">
        <f t="shared" ca="1" si="98"/>
        <v>0.307787926656978+1.22875828115733i</v>
      </c>
      <c r="BW162" s="223" t="str">
        <f t="shared" ca="1" si="99"/>
        <v>1.24238062574152-0.247124871452911i</v>
      </c>
      <c r="BX162" s="223" t="str">
        <f t="shared" ca="1" si="100"/>
        <v>-0.185866470787811-1.25300996657864i</v>
      </c>
      <c r="BY162" s="223" t="str">
        <f t="shared" ca="1" si="101"/>
        <v>-1.26062069665553+0.124160301514725i</v>
      </c>
      <c r="BZ162" s="223" t="str">
        <f t="shared" ca="1" si="102"/>
        <v>0.0621550191999898+1.26519448105687i</v>
      </c>
      <c r="CA162" s="223" t="str">
        <f t="shared" ca="1" si="103"/>
        <v>1.26672030113538-8.68993032198795E-15i</v>
      </c>
      <c r="CB162" s="223" t="str">
        <f t="shared" ca="1" si="104"/>
        <v>0.0621550192000984-1.26519448105686i</v>
      </c>
      <c r="CC162" s="223" t="str">
        <f t="shared" ca="1" si="105"/>
        <v>-1.26062069665557-0.124160301514314i</v>
      </c>
      <c r="CD162" s="223" t="str">
        <f t="shared" ca="1" si="106"/>
        <v>-0.185866470788149+1.25300996657859i</v>
      </c>
      <c r="CE162" s="223" t="str">
        <f t="shared" ca="1" si="107"/>
        <v>1.24238062574158+0.24712487145263i</v>
      </c>
      <c r="CF162" s="223" t="str">
        <f t="shared" ca="1" si="108"/>
        <v>0.307787926657449-1.22875828115721i</v>
      </c>
      <c r="CG162" s="223" t="str">
        <f t="shared" ca="1" si="109"/>
        <v>-1.21217575024732-0.367709493786673i</v>
      </c>
      <c r="CH162" s="223" t="str">
        <f t="shared" ca="1" si="110"/>
        <v>-0.426745216539019+1.19267298178066i</v>
      </c>
      <c r="CI162" s="223" t="str">
        <f t="shared" ca="1" si="111"/>
        <v>1.17029695963549+0.484752872685069i</v>
      </c>
      <c r="CJ162" s="223" t="str">
        <f t="shared" ca="1" si="112"/>
        <v>0.541592716701504-1.14510158960871i</v>
      </c>
      <c r="CK162" s="223" t="str">
        <f t="shared" ca="1" si="113"/>
        <v>-1.11714756955295-0.597127816426638i</v>
      </c>
      <c r="CL162" s="223" t="str">
        <f t="shared" ca="1" si="114"/>
        <v>-0.65122438293865+1.08650224315216i</v>
      </c>
      <c r="CM162" s="223" t="str">
        <f t="shared" ca="1" si="115"/>
        <v>1.05323943768061+0.70375209287272i</v>
      </c>
      <c r="CN162" s="223" t="str">
        <f t="shared" ca="1" si="116"/>
        <v>0.754584402372607-1.01743928615151i</v>
      </c>
      <c r="CO162" s="223" t="str">
        <f t="shared" ca="1" si="117"/>
        <v>-0.979188034264136-0.803598851954411i</v>
      </c>
      <c r="CP162" s="223" t="str">
        <f t="shared" ca="1" si="118"/>
        <v>-0.850677361513919+0.938577832636286i</v>
      </c>
      <c r="CQ162" s="223" t="str">
        <f t="shared" ca="1" si="119"/>
        <v>0.895706514799056+0.895706514799931i</v>
      </c>
      <c r="CR162" s="223" t="str">
        <f t="shared" ca="1" si="120"/>
        <v>0.938577832636271-0.850677361513935i</v>
      </c>
      <c r="CS162" s="223" t="str">
        <f t="shared" ca="1" si="121"/>
        <v>-0.803598851954427-0.979188034264122i</v>
      </c>
      <c r="CT162" s="223" t="str">
        <f t="shared" ca="1" si="122"/>
        <v>-1.01743928615148+0.754584402372638i</v>
      </c>
      <c r="CU162" s="223" t="str">
        <f t="shared" ca="1" si="123"/>
        <v>0.703752092872753+1.05323943768059i</v>
      </c>
      <c r="CV162" s="223" t="str">
        <f t="shared" ca="1" si="124"/>
        <v>1.08650224315215-0.651224382938669i</v>
      </c>
      <c r="CW162" s="223" t="str">
        <f t="shared" ca="1" si="125"/>
        <v>-0.597127816426657-1.11714756955294i</v>
      </c>
      <c r="CX162" s="223" t="str">
        <f t="shared" ca="1" si="126"/>
        <v>-1.14510158960869+0.54159271670154i</v>
      </c>
      <c r="CY162" s="223" t="str">
        <f t="shared" ca="1" si="127"/>
        <v>0.484752872685105+1.17029695963548i</v>
      </c>
      <c r="CZ162" s="223" t="str">
        <f t="shared" ca="1" si="128"/>
        <v>1.19267298178107-0.42674521653787i</v>
      </c>
      <c r="DA162" s="223" t="str">
        <f t="shared" ca="1" si="129"/>
        <v>-0.367709493786711-1.21217575024731i</v>
      </c>
      <c r="DB162" s="223" t="str">
        <f t="shared" ca="1" si="130"/>
        <v>-1.2287582811572+0.307787926657488i</v>
      </c>
      <c r="DC162" s="223" t="str">
        <f t="shared" ca="1" si="131"/>
        <v>0.247124871452651+1.24238062574157i</v>
      </c>
      <c r="DD162" s="223" t="str">
        <f t="shared" ca="1" si="132"/>
        <v>1.25300996657858-0.18586647078817i</v>
      </c>
      <c r="DE162" s="223" t="str">
        <f t="shared" ca="1" si="133"/>
        <v>-0.124160301514335-1.26062069665557i</v>
      </c>
      <c r="DF162" s="223" t="str">
        <f t="shared" ca="1" si="134"/>
        <v>-1.26519448105686+0.062155019200246i</v>
      </c>
      <c r="DG162" s="223" t="str">
        <f t="shared" ca="1" si="135"/>
        <v>-4.90998093115509E-13+1.26672030113538i</v>
      </c>
      <c r="DH162" s="223" t="str">
        <f t="shared" ca="1" si="136"/>
        <v>1.26519448105687+0.0621550191999682i</v>
      </c>
      <c r="DI162" s="223" t="str">
        <f t="shared" ca="1" si="137"/>
        <v>0.124160301515313-1.26062069665548i</v>
      </c>
      <c r="DJ162" s="223" t="str">
        <f t="shared" ca="1" si="138"/>
        <v>-1.25300996657862-0.185866470787896i</v>
      </c>
      <c r="DK162" s="223" t="str">
        <f t="shared" ca="1" si="139"/>
        <v>-0.247124871452378+1.24238062574163i</v>
      </c>
      <c r="DL162" s="223" t="str">
        <f t="shared" ca="1" si="140"/>
        <v>1.22875828115728+0.307787926657183i</v>
      </c>
      <c r="DM162" s="223" t="str">
        <f t="shared" ca="1" si="141"/>
        <v>0.367709493786411-1.2121757502474i</v>
      </c>
      <c r="DN162" s="223" t="str">
        <f t="shared" ca="1" si="142"/>
        <v>-1.19267298178074-0.426745216538794i</v>
      </c>
      <c r="DO162" s="223" t="str">
        <f t="shared" ca="1" si="143"/>
        <v>-0.484752872684848+1.17029695963559i</v>
      </c>
      <c r="DP162" s="223" t="str">
        <f t="shared" ca="1" si="144"/>
        <v>1.14510158960827+0.541592716702427i</v>
      </c>
      <c r="DQ162" s="223" t="str">
        <f t="shared" ca="1" si="145"/>
        <v>0.597127816426411-1.11714756955307i</v>
      </c>
      <c r="DR162" s="223" t="str">
        <f t="shared" ca="1" si="146"/>
        <v>-1.08650224315165-0.651224382939511i</v>
      </c>
      <c r="DS162" s="223" t="str">
        <f t="shared" ca="1" si="147"/>
        <v>-0.703752092872507+1.05323943768076i</v>
      </c>
      <c r="DT162" s="223" t="str">
        <f t="shared" ca="1" si="148"/>
        <v>1.01743928615166+0.7545844023724i</v>
      </c>
      <c r="DU162" s="223" t="str">
        <f t="shared" ca="1" si="149"/>
        <v>0.803598851954199-0.97918803426431i</v>
      </c>
      <c r="DV162" s="223" t="str">
        <f t="shared" ca="1" si="150"/>
        <v>-0.93857783263647-0.850677361513715i</v>
      </c>
      <c r="DW162" s="223" t="str">
        <f t="shared" ca="1" si="151"/>
        <v>-0.895706514799737+0.895706514799249i</v>
      </c>
      <c r="DX162" s="223" t="str">
        <f t="shared" ca="1" si="152"/>
        <v>0.850677361514138+0.938577832636087i</v>
      </c>
      <c r="DY162" s="223" t="str">
        <f t="shared" ca="1" si="153"/>
        <v>0.97918803426477-0.803598851953638i</v>
      </c>
      <c r="DZ162" s="223" t="str">
        <f t="shared" ca="1" si="154"/>
        <v>-0.75458440237283-1.01743928615134i</v>
      </c>
      <c r="EA162" s="223" t="str">
        <f t="shared" ca="1" si="155"/>
        <v>-1.05323943768046+0.703752092872952i</v>
      </c>
      <c r="EB162" s="223" t="str">
        <f t="shared" ca="1" si="156"/>
        <v>0.651224382938888+1.08650224315202i</v>
      </c>
      <c r="EC162" s="223" t="str">
        <f t="shared" ca="1" si="157"/>
        <v>1.11714756955282-0.597127816426882i</v>
      </c>
      <c r="ED162" s="223" t="str">
        <f t="shared" ca="1" si="158"/>
        <v>-0.541592716701771-1.14510158960858i</v>
      </c>
      <c r="EE162" s="223" t="str">
        <f t="shared" ca="1" si="159"/>
        <v>-1.17029695963538+0.484752872685342i</v>
      </c>
      <c r="EF162" s="223" t="str">
        <f t="shared" ca="1" si="160"/>
        <v>0.426745216538112+1.19267298178099i</v>
      </c>
      <c r="EG162" s="223" t="str">
        <f t="shared" ca="1" si="161"/>
        <v>1.21217575024724-0.367709493786957i</v>
      </c>
      <c r="EH162" s="223" t="str">
        <f t="shared" ca="1" si="162"/>
        <v>-0.307787926656514-1.22875828115744i</v>
      </c>
      <c r="EI162" s="223" t="str">
        <f t="shared" ca="1" si="163"/>
        <v>-1.24238062574152+0.247124871452938i</v>
      </c>
      <c r="EJ162" s="223" t="str">
        <f t="shared" ca="1" si="164"/>
        <v>0.185866470788459+1.25300996657854i</v>
      </c>
      <c r="EK162" s="223" t="str">
        <f t="shared" ca="1" si="165"/>
        <v>1.26062069665555-0.12416030151459i</v>
      </c>
      <c r="EL162" s="223" t="str">
        <f t="shared" ca="1" si="166"/>
        <v>-0.0621550192005019-1.26519448105684i</v>
      </c>
      <c r="EM162" s="223" t="str">
        <f t="shared" ca="1" si="167"/>
        <v>-1.26672030113538-2.34636633655269E-13i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5.40053757337011-2.70010163900186i</v>
      </c>
      <c r="G163" s="229" t="str">
        <f t="shared" si="178"/>
        <v>-0.228832688056724+0.0811160667129137i</v>
      </c>
      <c r="H163" s="229" t="str">
        <f t="shared" si="180"/>
        <v>0.96791484945754-0.0186480930308965i</v>
      </c>
      <c r="I163" s="229" t="str">
        <f t="shared" si="174"/>
        <v>-0.380469825518781-0.18995752110313i</v>
      </c>
      <c r="J163" s="255" t="str">
        <f ca="1">IMPRODUCT(1/N_FFT2,BZ100)</f>
        <v>0.0142740615099878+0.000142209763087408i</v>
      </c>
      <c r="K163" s="254" t="str">
        <f t="shared" ca="1" si="175"/>
        <v>-0.00540383587807666-0.00276557186425982i</v>
      </c>
      <c r="N163" s="246">
        <f t="shared" ca="1" si="176"/>
        <v>1.4629487230642229</v>
      </c>
      <c r="O163" s="223">
        <f t="shared" ca="1" si="39"/>
        <v>-1.204051276935777</v>
      </c>
      <c r="P163" s="223" t="str">
        <f t="shared" ca="1" si="40"/>
        <v>-0.0295488975405809+1.20368863920235i</v>
      </c>
      <c r="Q163" s="223" t="str">
        <f t="shared" ca="1" si="41"/>
        <v>1.20260094444149+0.0590799959301996i</v>
      </c>
      <c r="R163" s="223" t="str">
        <f t="shared" ca="1" si="42"/>
        <v>0.0885755067394016-1.20078884783984i</v>
      </c>
      <c r="S163" s="223" t="str">
        <f t="shared" ca="1" si="43"/>
        <v>-1.19825344093664-0.118017662975395i</v>
      </c>
      <c r="T163" s="223" t="str">
        <f t="shared" ca="1" si="44"/>
        <v>-0.147388729784189+1.1949962509662i</v>
      </c>
      <c r="U163" s="223" t="str">
        <f t="shared" ca="1" si="45"/>
        <v>1.19101923993797+0.176671015133369i</v>
      </c>
      <c r="V163" s="223" t="str">
        <f t="shared" ca="1" si="46"/>
        <v>0.205846880469175-1.18632480345468i</v>
      </c>
      <c r="W163" s="223" t="str">
        <f t="shared" ca="1" si="47"/>
        <v>-1.18091576926932-0.234898751341344i</v>
      </c>
      <c r="X163" s="223" t="str">
        <f t="shared" ca="1" si="48"/>
        <v>-0.263809127989136+1.17479539558184i</v>
      </c>
      <c r="Y163" s="223" t="str">
        <f t="shared" ca="1" si="49"/>
        <v>1.16796736907651+0.292560595882568i</v>
      </c>
      <c r="Z163" s="223" t="str">
        <f t="shared" ca="1" si="50"/>
        <v>0.3211358362127-1.16043580270114i</v>
      </c>
      <c r="AA163" s="223" t="str">
        <f t="shared" ca="1" si="51"/>
        <v>-1.15220523318971-0.349517636323145i</v>
      </c>
      <c r="AB163" s="223" t="str">
        <f t="shared" ca="1" si="52"/>
        <v>-0.377688900078772+1.14328061832953i</v>
      </c>
      <c r="AC163" s="223" t="str">
        <f t="shared" ca="1" si="53"/>
        <v>1.13366733397493+0.405632658163574i</v>
      </c>
      <c r="AD163" s="223" t="str">
        <f t="shared" ca="1" si="54"/>
        <v>0.433332078302796-1.12337117080885i</v>
      </c>
      <c r="AE163" s="223" t="str">
        <f t="shared" ca="1" si="55"/>
        <v>-1.11239833085503-0.460770475401376i</v>
      </c>
      <c r="AF163" s="223" t="str">
        <f t="shared" ca="1" si="56"/>
        <v>-0.487931321594892+1.10075542374196i</v>
      </c>
      <c r="AG163" s="223" t="str">
        <f t="shared" ca="1" si="57"/>
        <v>1.08844946272157+0.514798256205098i</v>
      </c>
      <c r="AH163" s="223" t="str">
        <f t="shared" ca="1" si="58"/>
        <v>0.541355095595424-1.07548786044453i</v>
      </c>
      <c r="AI163" s="223" t="str">
        <f t="shared" ca="1" si="59"/>
        <v>-1.06187842449544-0.56758584291873i</v>
      </c>
      <c r="AJ163" s="223" t="str">
        <f t="shared" ca="1" si="60"/>
        <v>-0.593474697753559+1.04762935268968i</v>
      </c>
      <c r="AK163" s="223" t="str">
        <f t="shared" ca="1" si="61"/>
        <v>1.03274922813519+0.619006065622011i</v>
      </c>
      <c r="AL163" s="223" t="str">
        <f t="shared" ca="1" si="62"/>
        <v>0.644164567382667-1.01724701406265i</v>
      </c>
      <c r="AM163" s="223" t="str">
        <f t="shared" ca="1" si="63"/>
        <v>-1.00113204842615-0.668935048494794i</v>
      </c>
      <c r="AN163" s="223" t="str">
        <f t="shared" ca="1" si="64"/>
        <v>-0.693302588146696+0.984414038278492i</v>
      </c>
      <c r="AO163" s="223" t="str">
        <f t="shared" ca="1" si="65"/>
        <v>0.967103053923714+0.717252508243856i</v>
      </c>
      <c r="AP163" s="223" t="str">
        <f t="shared" ca="1" si="66"/>
        <v>0.740770382249841-0.949209522851567i</v>
      </c>
      <c r="AQ163" s="223" t="str">
        <f t="shared" ca="1" si="67"/>
        <v>-0.930744223456078-0.763842043876754i</v>
      </c>
      <c r="AR163" s="223" t="str">
        <f t="shared" ca="1" si="68"/>
        <v>-0.930744223456078-0.763842043876754i</v>
      </c>
      <c r="AS163" s="223" t="str">
        <f t="shared" ca="1" si="69"/>
        <v>0.892143148630648+0.808591417121199i</v>
      </c>
      <c r="AT163" s="223" t="str">
        <f t="shared" ca="1" si="70"/>
        <v>0.830242173389674-0.872030625044709i</v>
      </c>
      <c r="AU163" s="223" t="str">
        <f t="shared" ca="1" si="71"/>
        <v>-0.851392822817574-0.851392822817645i</v>
      </c>
      <c r="AV163" s="223" t="str">
        <f t="shared" ca="1" si="72"/>
        <v>-0.872030625044701+0.830242173389681i</v>
      </c>
      <c r="AW163" s="223" t="str">
        <f t="shared" ca="1" si="73"/>
        <v>0.808591417121214+0.892143148630634i</v>
      </c>
      <c r="AX163" s="223" t="str">
        <f t="shared" ca="1" si="74"/>
        <v>0.911718278543218-0.786453595618245i</v>
      </c>
      <c r="AY163" s="223" t="str">
        <f t="shared" ca="1" si="75"/>
        <v>-0.76384204387667-0.930744223456147i</v>
      </c>
      <c r="AZ163" s="223" t="str">
        <f t="shared" ca="1" si="76"/>
        <v>-0.949209522851555+0.740770382249856i</v>
      </c>
      <c r="BA163" s="223" t="str">
        <f t="shared" ca="1" si="77"/>
        <v>0.717252508243865+0.967103053923708i</v>
      </c>
      <c r="BB163" s="223" t="str">
        <f t="shared" ca="1" si="78"/>
        <v>0.984414038278481-0.69330258814671i</v>
      </c>
      <c r="BC163" s="223" t="str">
        <f t="shared" ca="1" si="79"/>
        <v>-0.668935048494802-1.00113204842615i</v>
      </c>
      <c r="BD163" s="223" t="str">
        <f t="shared" ca="1" si="80"/>
        <v>-1.01724701406264+0.644164567382682i</v>
      </c>
      <c r="BE163" s="223" t="str">
        <f t="shared" ca="1" si="81"/>
        <v>0.619006065622028+1.03274922813518i</v>
      </c>
      <c r="BF163" s="223" t="str">
        <f t="shared" ca="1" si="82"/>
        <v>1.04762935268967-0.593474697753576i</v>
      </c>
      <c r="BG163" s="223" t="str">
        <f t="shared" ca="1" si="83"/>
        <v>-0.567585842918751-1.06187842449543i</v>
      </c>
      <c r="BH163" s="223" t="str">
        <f t="shared" ca="1" si="84"/>
        <v>-1.07548786044452+0.541355095595433i</v>
      </c>
      <c r="BI163" s="223" t="str">
        <f t="shared" ca="1" si="85"/>
        <v>0.514798256205114+1.08844946272156i</v>
      </c>
      <c r="BJ163" s="223" t="str">
        <f t="shared" ca="1" si="86"/>
        <v>1.100755423742-0.487931321594803i</v>
      </c>
      <c r="BK163" s="223" t="str">
        <f t="shared" ca="1" si="87"/>
        <v>-0.460770475401385-1.11239833085503i</v>
      </c>
      <c r="BL163" s="223" t="str">
        <f t="shared" ca="1" si="88"/>
        <v>-1.12337117080885+0.433332078302809i</v>
      </c>
      <c r="BM163" s="223" t="str">
        <f t="shared" ca="1" si="89"/>
        <v>0.405632658163592+1.13366733397492i</v>
      </c>
      <c r="BN163" s="223" t="str">
        <f t="shared" ca="1" si="90"/>
        <v>1.14328061832957-0.377688900078664i</v>
      </c>
      <c r="BO163" s="223" t="str">
        <f t="shared" ca="1" si="91"/>
        <v>-0.349517636323155-1.15220523318971i</v>
      </c>
      <c r="BP163" s="223" t="str">
        <f t="shared" ca="1" si="92"/>
        <v>-1.16043580270114+0.321135836212718i</v>
      </c>
      <c r="BQ163" s="223" t="str">
        <f t="shared" ca="1" si="93"/>
        <v>0.292560595882588+1.16796736907651i</v>
      </c>
      <c r="BR163" s="223" t="str">
        <f t="shared" ca="1" si="94"/>
        <v>1.17479539558184-0.263809127989143i</v>
      </c>
      <c r="BS163" s="223" t="str">
        <f t="shared" ca="1" si="95"/>
        <v>-0.234898751341357-1.18091576926932i</v>
      </c>
      <c r="BT163" s="223" t="str">
        <f t="shared" ca="1" si="96"/>
        <v>-1.18632480345468+0.205846880469194i</v>
      </c>
      <c r="BU163" s="223" t="str">
        <f t="shared" ca="1" si="97"/>
        <v>0.176671015133345+1.19101923993797i</v>
      </c>
      <c r="BV163" s="223" t="str">
        <f t="shared" ca="1" si="98"/>
        <v>1.1949962509662-0.147388729784236i</v>
      </c>
      <c r="BW163" s="223" t="str">
        <f t="shared" ca="1" si="99"/>
        <v>-0.118017662975424-1.19825344093664i</v>
      </c>
      <c r="BX163" s="223" t="str">
        <f t="shared" ca="1" si="100"/>
        <v>-1.20078884783984+0.0885755067393991i</v>
      </c>
      <c r="BY163" s="223" t="str">
        <f t="shared" ca="1" si="101"/>
        <v>0.059079995930149+1.20260094444149i</v>
      </c>
      <c r="BZ163" s="223" t="str">
        <f t="shared" ca="1" si="102"/>
        <v>1.20368863920235-0.0295488975406308i</v>
      </c>
      <c r="CA163" s="223" t="str">
        <f t="shared" ca="1" si="103"/>
        <v>-1.8880376009567E-14-1.20405127693578i</v>
      </c>
      <c r="CB163" s="223" t="str">
        <f t="shared" ca="1" si="104"/>
        <v>-1.20368863920235-0.0295488975408497i</v>
      </c>
      <c r="CC163" s="223" t="str">
        <f t="shared" ca="1" si="105"/>
        <v>-0.0590799959301284+1.20260094444149i</v>
      </c>
      <c r="CD163" s="223" t="str">
        <f t="shared" ca="1" si="106"/>
        <v>1.20078884783987+0.0885755067390031i</v>
      </c>
      <c r="CE163" s="223" t="str">
        <f t="shared" ca="1" si="107"/>
        <v>0.118017662975863-1.1982534409366i</v>
      </c>
      <c r="CF163" s="223" t="str">
        <f t="shared" ca="1" si="108"/>
        <v>-1.19499625096618-0.147388729784335i</v>
      </c>
      <c r="CG163" s="223" t="str">
        <f t="shared" ca="1" si="109"/>
        <v>-0.176671015133189+1.191019239938i</v>
      </c>
      <c r="CH163" s="223" t="str">
        <f t="shared" ca="1" si="110"/>
        <v>1.18632480345477+0.205846880468685i</v>
      </c>
      <c r="CI163" s="223" t="str">
        <f t="shared" ca="1" si="111"/>
        <v>0.23489875134169-1.18091576926925i</v>
      </c>
      <c r="CJ163" s="223" t="str">
        <f t="shared" ca="1" si="112"/>
        <v>-1.17479539558184-0.263809127989124i</v>
      </c>
      <c r="CK163" s="223" t="str">
        <f t="shared" ca="1" si="113"/>
        <v>-0.29256059588232+1.16796736907658i</v>
      </c>
      <c r="CL163" s="223" t="str">
        <f t="shared" ca="1" si="114"/>
        <v>1.16043580270099+0.321135836213259i</v>
      </c>
      <c r="CM163" s="223" t="str">
        <f t="shared" ca="1" si="115"/>
        <v>0.349517636323364-1.15220523318965i</v>
      </c>
      <c r="CN163" s="223" t="str">
        <f t="shared" ca="1" si="116"/>
        <v>-1.14328061832958-0.377688900078645i</v>
      </c>
      <c r="CO163" s="223" t="str">
        <f t="shared" ca="1" si="117"/>
        <v>-0.405632658163219+1.13366733397506i</v>
      </c>
      <c r="CP163" s="223" t="str">
        <f t="shared" ca="1" si="118"/>
        <v>1.12337117080868+0.433332078303236i</v>
      </c>
      <c r="CQ163" s="223" t="str">
        <f t="shared" ca="1" si="119"/>
        <v>0.460770475401477-1.11239833085499i</v>
      </c>
      <c r="CR163" s="223" t="str">
        <f t="shared" ca="1" si="120"/>
        <v>-1.10075542374206-0.48793132159466i</v>
      </c>
      <c r="CS163" s="223" t="str">
        <f t="shared" ca="1" si="121"/>
        <v>-0.514798256204647+1.08844946272178i</v>
      </c>
      <c r="CT163" s="223" t="str">
        <f t="shared" ca="1" si="122"/>
        <v>1.07548786044438+0.541355095595721i</v>
      </c>
      <c r="CU163" s="223" t="str">
        <f t="shared" ca="1" si="123"/>
        <v>0.567585842918718-1.06187842449544i</v>
      </c>
      <c r="CV163" s="223" t="str">
        <f t="shared" ca="1" si="124"/>
        <v>-1.0476293526898-0.59347469775335i</v>
      </c>
      <c r="CW163" s="223" t="str">
        <f t="shared" ca="1" si="125"/>
        <v>-0.619006065622509+1.03274922813489i</v>
      </c>
      <c r="CX163" s="223" t="str">
        <f t="shared" ca="1" si="126"/>
        <v>1.01724701406253+0.64416456738286i</v>
      </c>
      <c r="CY163" s="223" t="str">
        <f t="shared" ca="1" si="127"/>
        <v>0.668935048494665-1.00113204842624i</v>
      </c>
      <c r="CZ163" s="223" t="str">
        <f t="shared" ca="1" si="128"/>
        <v>-0.98441403827871-0.693302588146386i</v>
      </c>
      <c r="DA163" s="223" t="str">
        <f t="shared" ca="1" si="129"/>
        <v>-0.717252508244233+0.967103053923434i</v>
      </c>
      <c r="DB163" s="223" t="str">
        <f t="shared" ca="1" si="130"/>
        <v>0.949209522851509+0.740770382249915i</v>
      </c>
      <c r="DC163" s="223" t="str">
        <f t="shared" ca="1" si="131"/>
        <v>0.763842043876554-0.930744223456242i</v>
      </c>
      <c r="DD163" s="223" t="str">
        <f t="shared" ca="1" si="132"/>
        <v>-0.911718278543544-0.786453595617867i</v>
      </c>
      <c r="DE163" s="223" t="str">
        <f t="shared" ca="1" si="133"/>
        <v>-0.808591417121446+0.892143148630424i</v>
      </c>
      <c r="DF163" s="223" t="str">
        <f t="shared" ca="1" si="134"/>
        <v>0.872030625044722+0.83024217338966i</v>
      </c>
      <c r="DG163" s="223" t="str">
        <f t="shared" ca="1" si="135"/>
        <v>0.85139282281739-0.851392822817829i</v>
      </c>
      <c r="DH163" s="223" t="str">
        <f t="shared" ca="1" si="136"/>
        <v>-0.830242173389268-0.872030625045096i</v>
      </c>
      <c r="DI163" s="223" t="str">
        <f t="shared" ca="1" si="137"/>
        <v>-0.892143148630789+0.808591417121044i</v>
      </c>
      <c r="DJ163" s="223" t="str">
        <f t="shared" ca="1" si="138"/>
        <v>0.786453595618338+0.911718278543139i</v>
      </c>
      <c r="DK163" s="223" t="str">
        <f t="shared" ca="1" si="139"/>
        <v>0.930744223455826-0.763842043877061i</v>
      </c>
      <c r="DL163" s="223" t="str">
        <f t="shared" ca="1" si="140"/>
        <v>-0.740770382249486-0.949209522851843i</v>
      </c>
      <c r="DM163" s="223" t="str">
        <f t="shared" ca="1" si="141"/>
        <v>-0.967103053923777+0.717252508243769i</v>
      </c>
      <c r="DN163" s="223" t="str">
        <f t="shared" ca="1" si="142"/>
        <v>0.693302588146922+0.984414038278332i</v>
      </c>
      <c r="DO163" s="223" t="str">
        <f t="shared" ca="1" si="143"/>
        <v>1.00113204842587-0.668935048495209i</v>
      </c>
      <c r="DP163" s="223" t="str">
        <f t="shared" ca="1" si="144"/>
        <v>-0.644164567382402-1.01724701406282i</v>
      </c>
      <c r="DQ163" s="223" t="str">
        <f t="shared" ca="1" si="145"/>
        <v>-1.03274922813517+0.619006065622043i</v>
      </c>
      <c r="DR163" s="223" t="str">
        <f t="shared" ca="1" si="146"/>
        <v>0.593474697753891+1.04762935268949i</v>
      </c>
      <c r="DS163" s="223" t="str">
        <f t="shared" ca="1" si="147"/>
        <v>1.0618784244957-0.567585842918239i</v>
      </c>
      <c r="DT163" s="223" t="str">
        <f t="shared" ca="1" si="148"/>
        <v>-0.541355095595237-1.07548786044462i</v>
      </c>
      <c r="DU163" s="223" t="str">
        <f t="shared" ca="1" si="149"/>
        <v>-1.08844946272151+0.514798256205224i</v>
      </c>
      <c r="DV163" s="223" t="str">
        <f t="shared" ca="1" si="150"/>
        <v>0.487931321595258+1.1007554237418i</v>
      </c>
      <c r="DW163" s="223" t="str">
        <f t="shared" ca="1" si="151"/>
        <v>1.11239833085521-0.46077047540096i</v>
      </c>
      <c r="DX163" s="223" t="str">
        <f t="shared" ca="1" si="152"/>
        <v>-0.433332078302699-1.12337117080889i</v>
      </c>
      <c r="DY163" s="223" t="str">
        <f t="shared" ca="1" si="153"/>
        <v>-1.13366733397484+0.405632658163836i</v>
      </c>
      <c r="DZ163" s="223" t="str">
        <f t="shared" ca="1" si="154"/>
        <v>0.37768890007925+1.14328061832938i</v>
      </c>
      <c r="EA163" s="223" t="str">
        <f t="shared" ca="1" si="155"/>
        <v>1.15220523318981-0.349517636322813i</v>
      </c>
      <c r="EB163" s="223" t="str">
        <f t="shared" ca="1" si="156"/>
        <v>-0.321135836212736-1.16043580270113i</v>
      </c>
      <c r="EC163" s="223" t="str">
        <f t="shared" ca="1" si="157"/>
        <v>-1.16796736907642+0.292560595882939i</v>
      </c>
      <c r="ED163" s="223" t="str">
        <f t="shared" ca="1" si="158"/>
        <v>0.263809127988594+1.17479539558196i</v>
      </c>
      <c r="EE163" s="223" t="str">
        <f t="shared" ca="1" si="159"/>
        <v>1.18091576926936-0.234898751341142i</v>
      </c>
      <c r="EF163" s="223" t="str">
        <f t="shared" ca="1" si="160"/>
        <v>-0.205846880469313-1.18632480345466i</v>
      </c>
      <c r="EG163" s="223" t="str">
        <f t="shared" ca="1" si="161"/>
        <v>-1.1910192399379+0.176671015133837i</v>
      </c>
      <c r="EH163" s="223" t="str">
        <f t="shared" ca="1" si="162"/>
        <v>0.14738872978378+1.19499625096625i</v>
      </c>
      <c r="EI163" s="223" t="str">
        <f t="shared" ca="1" si="163"/>
        <v>1.19825344093665-0.118017662975306i</v>
      </c>
      <c r="EJ163" s="223" t="str">
        <f t="shared" ca="1" si="164"/>
        <v>-0.0885755067396568-1.20078884783982i</v>
      </c>
      <c r="EK163" s="223" t="str">
        <f t="shared" ca="1" si="165"/>
        <v>-1.20260094444146+0.0590799959307661i</v>
      </c>
      <c r="EL163" s="223" t="str">
        <f t="shared" ca="1" si="166"/>
        <v>0.0295488975402734+1.20368863920236i</v>
      </c>
      <c r="EM163" s="223" t="str">
        <f t="shared" ca="1" si="167"/>
        <v>1.20405127693578-3.77607520191341E-14i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5.37153543454038-2.72734823821784i</v>
      </c>
      <c r="G164" s="229" t="str">
        <f t="shared" si="178"/>
        <v>-0.228220174234326+0.0821966174906115i</v>
      </c>
      <c r="H164" s="229" t="str">
        <f t="shared" si="180"/>
        <v>0.967879878273107-0.0183601476926522i</v>
      </c>
      <c r="I164" s="229" t="str">
        <f t="shared" si="174"/>
        <v>-0.380814244566812-0.193239492823829i</v>
      </c>
      <c r="J164" s="255" t="str">
        <f ca="1">IMPRODUCT(1/N_FFT2,CA100)</f>
        <v>0.0054799524528852-1.52509371246536E-06i</v>
      </c>
      <c r="K164" s="254" t="str">
        <f t="shared" ca="1" si="175"/>
        <v>-0.00208713866194303-0.00105836245528423i</v>
      </c>
      <c r="N164" s="246">
        <f t="shared" ca="1" si="176"/>
        <v>2.7217551976745176</v>
      </c>
      <c r="O164" s="223">
        <f t="shared" ca="1" si="39"/>
        <v>5.4755197674517544E-2</v>
      </c>
      <c r="P164" s="223" t="str">
        <f t="shared" ca="1" si="40"/>
        <v>-1.91175377472226E-16-0.0547551976745175i</v>
      </c>
      <c r="Q164" s="223" t="str">
        <f t="shared" ca="1" si="41"/>
        <v>-0.0547551976745175-1.76921671876138E-16i</v>
      </c>
      <c r="R164" s="223" t="str">
        <f t="shared" ca="1" si="42"/>
        <v>-1.00624868743727E-17+0.0547551976745175i</v>
      </c>
      <c r="S164" s="223" t="str">
        <f t="shared" ca="1" si="43"/>
        <v>0.0547551976745175-1.81112890597854E-16i</v>
      </c>
      <c r="T164" s="223" t="str">
        <f t="shared" ca="1" si="44"/>
        <v>1.62667966280051E-16-0.0547551976745175i</v>
      </c>
      <c r="U164" s="223" t="str">
        <f t="shared" ca="1" si="45"/>
        <v>-0.0547551976745175-2.01249737487454E-17i</v>
      </c>
      <c r="V164" s="223" t="str">
        <f t="shared" ca="1" si="46"/>
        <v>1.33822764230558E-15+0.0547551976745175i</v>
      </c>
      <c r="W164" s="223" t="str">
        <f t="shared" ca="1" si="47"/>
        <v>0.0547551976745175-1.52940301977781E-15i</v>
      </c>
      <c r="X164" s="223" t="str">
        <f t="shared" ca="1" si="48"/>
        <v>-1.6233136273682E-15-0.0547551976745175i</v>
      </c>
      <c r="Y164" s="223" t="str">
        <f t="shared" ca="1" si="49"/>
        <v>-0.0547551976745175+1.81448900484042E-15i</v>
      </c>
      <c r="Z164" s="223" t="str">
        <f t="shared" ca="1" si="50"/>
        <v>2.00566438231265E-15+0.0547551976745175i</v>
      </c>
      <c r="AA164" s="223" t="str">
        <f t="shared" ca="1" si="51"/>
        <v>0.0547551976745175-2.29410452966671E-15i</v>
      </c>
      <c r="AB164" s="223" t="str">
        <f t="shared" ca="1" si="52"/>
        <v>-2.3880151372571E-15-0.0547551976745175i</v>
      </c>
      <c r="AC164" s="223" t="str">
        <f t="shared" ca="1" si="53"/>
        <v>-0.0547551976745175+2.67645528461117E-15i</v>
      </c>
      <c r="AD164" s="223" t="str">
        <f t="shared" ca="1" si="54"/>
        <v>-2.67646122118159E-15+0.0547551976745175i</v>
      </c>
      <c r="AE164" s="223" t="str">
        <f t="shared" ca="1" si="55"/>
        <v>0.0547551976745175+2.58255061359121E-15i</v>
      </c>
      <c r="AF164" s="223" t="str">
        <f t="shared" ca="1" si="56"/>
        <v>2.29411046623714E-15-0.0547551976745175i</v>
      </c>
      <c r="AG164" s="223" t="str">
        <f t="shared" ca="1" si="57"/>
        <v>-0.0547551976745175-2.20019985864676E-15i</v>
      </c>
      <c r="AH164" s="223" t="str">
        <f t="shared" ca="1" si="58"/>
        <v>-1.91175971129269E-15+0.0547551976745175i</v>
      </c>
      <c r="AI164" s="223" t="str">
        <f t="shared" ca="1" si="59"/>
        <v>0.0547551976745175+1.8178491037023E-15i</v>
      </c>
      <c r="AJ164" s="223" t="str">
        <f t="shared" ca="1" si="60"/>
        <v>1.52940895634824E-15-0.0547551976745175i</v>
      </c>
      <c r="AK164" s="223" t="str">
        <f t="shared" ca="1" si="61"/>
        <v>-0.0547551976745175-1.43549834875785E-15i</v>
      </c>
      <c r="AL164" s="223" t="str">
        <f t="shared" ca="1" si="62"/>
        <v>-1.34158774116747E-15+0.0547551976745175i</v>
      </c>
      <c r="AM164" s="223" t="str">
        <f t="shared" ca="1" si="63"/>
        <v>0.0547551976745175+8.58618054049714E-16i</v>
      </c>
      <c r="AN164" s="223" t="str">
        <f t="shared" ca="1" si="64"/>
        <v>7.64707446459331E-16-0.0547551976745175i</v>
      </c>
      <c r="AO164" s="223" t="str">
        <f t="shared" ca="1" si="65"/>
        <v>-0.0547551976745175-6.70796838868948E-16i</v>
      </c>
      <c r="AP164" s="223" t="str">
        <f t="shared" ca="1" si="66"/>
        <v>-5.76886231278564E-16+0.0547551976745175i</v>
      </c>
      <c r="AQ164" s="223" t="str">
        <f t="shared" ca="1" si="67"/>
        <v>0.0547551976745175+4.82975623688179E-16i</v>
      </c>
      <c r="AR164" s="223" t="str">
        <f t="shared" ca="1" si="68"/>
        <v>0.0547551976745175+4.82975623688179E-16i</v>
      </c>
      <c r="AS164" s="223" t="str">
        <f t="shared" ca="1" si="69"/>
        <v>-0.0547551976745175+9.3904671019957E-17i</v>
      </c>
      <c r="AT164" s="223" t="str">
        <f t="shared" ca="1" si="70"/>
        <v>1.87815278610341E-16+0.0547551976745175i</v>
      </c>
      <c r="AU164" s="223" t="str">
        <f t="shared" ca="1" si="71"/>
        <v>0.0547551976745175-2.81725886200726E-16i</v>
      </c>
      <c r="AV164" s="223" t="str">
        <f t="shared" ca="1" si="72"/>
        <v>-7.64695573318476E-16-0.0547551976745175i</v>
      </c>
      <c r="AW164" s="223" t="str">
        <f t="shared" ca="1" si="73"/>
        <v>-0.0547551976745175+8.58606180908865E-16i</v>
      </c>
      <c r="AX164" s="223" t="str">
        <f t="shared" ca="1" si="74"/>
        <v>9.52516788499248E-16+0.0547551976745175i</v>
      </c>
      <c r="AY164" s="223" t="str">
        <f t="shared" ca="1" si="75"/>
        <v>0.0547551976745175-1.04642739608963E-15i</v>
      </c>
      <c r="AZ164" s="223" t="str">
        <f t="shared" ca="1" si="76"/>
        <v>-1.52939708320738E-15-0.0547551976745175i</v>
      </c>
      <c r="BA164" s="223" t="str">
        <f t="shared" ca="1" si="77"/>
        <v>-0.0547551976745175+1.62330769079777E-15i</v>
      </c>
      <c r="BB164" s="223" t="str">
        <f t="shared" ca="1" si="78"/>
        <v>1.71721829838815E-15+0.0547551976745175i</v>
      </c>
      <c r="BC164" s="223" t="str">
        <f t="shared" ca="1" si="79"/>
        <v>0.0547551976745175-1.81112890597854E-15i</v>
      </c>
      <c r="BD164" s="223" t="str">
        <f t="shared" ca="1" si="80"/>
        <v>-1.90503951356892E-15-0.0547551976745175i</v>
      </c>
      <c r="BE164" s="223" t="str">
        <f t="shared" ca="1" si="81"/>
        <v>-0.0547551976745175+2.38800920068667E-15i</v>
      </c>
      <c r="BF164" s="223" t="str">
        <f t="shared" ca="1" si="82"/>
        <v>2.87097888780442E-15+0.0547551976745175i</v>
      </c>
      <c r="BG164" s="223" t="str">
        <f t="shared" ca="1" si="83"/>
        <v>0.0547551976745175+2.87099669751571E-15i</v>
      </c>
      <c r="BH164" s="223" t="str">
        <f t="shared" ca="1" si="84"/>
        <v>2.38802701039796E-15-0.0547551976745175i</v>
      </c>
      <c r="BI164" s="223" t="str">
        <f t="shared" ca="1" si="85"/>
        <v>-0.0547551976745175-2.68317548233494E-15i</v>
      </c>
      <c r="BJ164" s="223" t="str">
        <f t="shared" ca="1" si="86"/>
        <v>-2.20020579521718E-15+0.0547551976745175i</v>
      </c>
      <c r="BK164" s="223" t="str">
        <f t="shared" ca="1" si="87"/>
        <v>0.0547551976745175+1.71723610809943E-15i</v>
      </c>
      <c r="BL164" s="223" t="str">
        <f t="shared" ca="1" si="88"/>
        <v>2.01238458003642E-15-0.0547551976745175i</v>
      </c>
      <c r="BM164" s="223" t="str">
        <f t="shared" ca="1" si="89"/>
        <v>-0.0547551976745175-1.52941489291867E-15i</v>
      </c>
      <c r="BN164" s="223" t="str">
        <f t="shared" ca="1" si="90"/>
        <v>-1.82456336485565E-15+0.0547551976745175i</v>
      </c>
      <c r="BO164" s="223" t="str">
        <f t="shared" ca="1" si="91"/>
        <v>0.0547551976745175+1.3415936777379E-15i</v>
      </c>
      <c r="BP164" s="223" t="str">
        <f t="shared" ca="1" si="92"/>
        <v>8.58623990620144E-16-0.0547551976745175i</v>
      </c>
      <c r="BQ164" s="223" t="str">
        <f t="shared" ca="1" si="93"/>
        <v>-0.0547551976745175-1.15377246255713E-15i</v>
      </c>
      <c r="BR164" s="223" t="str">
        <f t="shared" ca="1" si="94"/>
        <v>-6.70802775439378E-16+0.0547551976745175i</v>
      </c>
      <c r="BS164" s="223" t="str">
        <f t="shared" ca="1" si="95"/>
        <v>0.0547551976745175+9.65951247376357E-16i</v>
      </c>
      <c r="BT164" s="223" t="str">
        <f t="shared" ca="1" si="96"/>
        <v>4.82981560258607E-16-0.0547551976745175i</v>
      </c>
      <c r="BU164" s="223" t="str">
        <f t="shared" ca="1" si="97"/>
        <v>-0.0547551976745175-1.1873140854717E-20i</v>
      </c>
      <c r="BV164" s="223" t="str">
        <f t="shared" ca="1" si="98"/>
        <v>-2.95160345077838E-16+0.0547551976745175i</v>
      </c>
      <c r="BW164" s="223" t="str">
        <f t="shared" ca="1" si="99"/>
        <v>0.0547551976745175-1.87809342039914E-16i</v>
      </c>
      <c r="BX164" s="223" t="str">
        <f t="shared" ca="1" si="100"/>
        <v>-6.70779029157668E-16-0.0547551976745175i</v>
      </c>
      <c r="BY164" s="223" t="str">
        <f t="shared" ca="1" si="101"/>
        <v>-0.0547551976745175+3.75630557220683E-16i</v>
      </c>
      <c r="BZ164" s="223" t="str">
        <f t="shared" ca="1" si="102"/>
        <v>8.58600244338435E-16+0.0547551976745175i</v>
      </c>
      <c r="CA164" s="223" t="str">
        <f t="shared" ca="1" si="103"/>
        <v>0.0547551976745175+2.12238566811312E-14i</v>
      </c>
      <c r="CB164" s="223" t="str">
        <f t="shared" ca="1" si="104"/>
        <v>1.52940598806302E-14-0.0547551976745175i</v>
      </c>
      <c r="CC164" s="223" t="str">
        <f t="shared" ca="1" si="105"/>
        <v>-0.0547551976745175-9.36426308012934E-15i</v>
      </c>
      <c r="CD164" s="223" t="str">
        <f t="shared" ca="1" si="106"/>
        <v>-4.21258443868317E-15+0.0547551976745175i</v>
      </c>
      <c r="CE164" s="223" t="str">
        <f t="shared" ca="1" si="107"/>
        <v>0.0547551976745175-1.71721236181772E-15i</v>
      </c>
      <c r="CF164" s="223" t="str">
        <f t="shared" ca="1" si="108"/>
        <v>-7.64700916231865E-15-0.0547551976745175i</v>
      </c>
      <c r="CG164" s="223" t="str">
        <f t="shared" ca="1" si="109"/>
        <v>-0.0547551976745175+1.27986878037648E-14i</v>
      </c>
      <c r="CH164" s="223" t="str">
        <f t="shared" ca="1" si="110"/>
        <v>1.87284846042657E-14+0.0547551976745175i</v>
      </c>
      <c r="CI164" s="223" t="str">
        <f t="shared" ca="1" si="111"/>
        <v>0.0547551976745175-2.46582814047666E-14i</v>
      </c>
      <c r="CJ164" s="223" t="str">
        <f t="shared" ca="1" si="112"/>
        <v>2.46583110876187E-14-0.0547551976745175i</v>
      </c>
      <c r="CK164" s="223" t="str">
        <f t="shared" ca="1" si="113"/>
        <v>-0.0547551976745175-1.95066324461725E-14i</v>
      </c>
      <c r="CL164" s="223" t="str">
        <f t="shared" ca="1" si="114"/>
        <v>-1.35768356456717E-14+0.0547551976745175i</v>
      </c>
      <c r="CM164" s="223" t="str">
        <f t="shared" ca="1" si="115"/>
        <v>0.0547551976745175+7.64703884517077E-15i</v>
      </c>
      <c r="CN164" s="223" t="str">
        <f t="shared" ca="1" si="116"/>
        <v>2.49536020372459E-15-0.0547551976745175i</v>
      </c>
      <c r="CO164" s="223" t="str">
        <f t="shared" ca="1" si="117"/>
        <v>-0.0547551976745175+3.4344365967763E-15i</v>
      </c>
      <c r="CP164" s="223" t="str">
        <f t="shared" ca="1" si="118"/>
        <v>9.36423339727722E-15+0.0547551976745175i</v>
      </c>
      <c r="CQ164" s="223" t="str">
        <f t="shared" ca="1" si="119"/>
        <v>0.0547551976745175-1.45159120387234E-14i</v>
      </c>
      <c r="CR164" s="223" t="str">
        <f t="shared" ca="1" si="120"/>
        <v>-2.04457088392242E-14-0.0547551976745175i</v>
      </c>
      <c r="CS164" s="223" t="str">
        <f t="shared" ca="1" si="121"/>
        <v>-0.0547551976745175+2.55973874806704E-14i</v>
      </c>
      <c r="CT164" s="223" t="str">
        <f t="shared" ca="1" si="122"/>
        <v>-2.29410868526601E-14+0.0547551976745175i</v>
      </c>
      <c r="CU164" s="223" t="str">
        <f t="shared" ca="1" si="123"/>
        <v>0.0547551976745175+1.70112900521592E-14i</v>
      </c>
      <c r="CV164" s="223" t="str">
        <f t="shared" ca="1" si="124"/>
        <v>1.10814932516583E-14-0.0547551976745175i</v>
      </c>
      <c r="CW164" s="223" t="str">
        <f t="shared" ca="1" si="125"/>
        <v>-0.0547551976745175-6.70793276926694E-15i</v>
      </c>
      <c r="CX164" s="223" t="str">
        <f t="shared" ca="1" si="126"/>
        <v>-7.78135968766015E-16+0.0547551976745175i</v>
      </c>
      <c r="CY164" s="223" t="str">
        <f t="shared" ca="1" si="127"/>
        <v>0.0547551976745175-5.15166083173488E-15i</v>
      </c>
      <c r="CZ164" s="223" t="str">
        <f t="shared" ca="1" si="128"/>
        <v>-1.10814576322358E-14-0.0547551976745175i</v>
      </c>
      <c r="DA164" s="223" t="str">
        <f t="shared" ca="1" si="129"/>
        <v>-0.0547551976745175+1.70112544327367E-14i</v>
      </c>
      <c r="DB164" s="223" t="str">
        <f t="shared" ca="1" si="130"/>
        <v>2.29410512332376E-14+0.0547551976745175i</v>
      </c>
      <c r="DC164" s="223" t="str">
        <f t="shared" ca="1" si="131"/>
        <v>0.0547551976745175+2.71536594182025E-14i</v>
      </c>
      <c r="DD164" s="223" t="str">
        <f t="shared" ca="1" si="132"/>
        <v>2.12238626177016E-14-0.0547551976745175i</v>
      </c>
      <c r="DE164" s="223" t="str">
        <f t="shared" ca="1" si="133"/>
        <v>-0.0547551976745175-1.52940658172007E-14i</v>
      </c>
      <c r="DF164" s="223" t="str">
        <f t="shared" ca="1" si="134"/>
        <v>-9.36426901669976E-15+0.0547551976745175i</v>
      </c>
      <c r="DG164" s="223" t="str">
        <f t="shared" ca="1" si="135"/>
        <v>0.0547551976745175+3.43447221619887E-15i</v>
      </c>
      <c r="DH164" s="223" t="str">
        <f t="shared" ca="1" si="136"/>
        <v>-9.39088266192559E-16-0.0547551976745175i</v>
      </c>
      <c r="DI164" s="223" t="str">
        <f t="shared" ca="1" si="137"/>
        <v>-0.0547551976745175+6.86888506669344E-15i</v>
      </c>
      <c r="DJ164" s="223" t="str">
        <f t="shared" ca="1" si="138"/>
        <v>1.27986818671944E-14+0.0547551976745175i</v>
      </c>
      <c r="DK164" s="223" t="str">
        <f t="shared" ca="1" si="139"/>
        <v>0.0547551976745175-1.87284786676953E-14i</v>
      </c>
      <c r="DL164" s="223" t="str">
        <f t="shared" ca="1" si="140"/>
        <v>-2.46582754681962E-14-0.0547551976745175i</v>
      </c>
      <c r="DM164" s="223" t="str">
        <f t="shared" ca="1" si="141"/>
        <v>-0.0547551976745175-2.54364351832439E-14i</v>
      </c>
      <c r="DN164" s="223" t="str">
        <f t="shared" ca="1" si="142"/>
        <v>-1.9506638382743E-14+0.0547551976745175i</v>
      </c>
      <c r="DO164" s="223" t="str">
        <f t="shared" ca="1" si="143"/>
        <v>0.0547551976745175+1.35768415822421E-14i</v>
      </c>
      <c r="DP164" s="223" t="str">
        <f t="shared" ca="1" si="144"/>
        <v>7.64704478174119E-15-0.0547551976745175i</v>
      </c>
      <c r="DQ164" s="223" t="str">
        <f t="shared" ca="1" si="145"/>
        <v>-0.0547551976745175-1.71724798124029E-15i</v>
      </c>
      <c r="DR164" s="223" t="str">
        <f t="shared" ca="1" si="146"/>
        <v>2.65631250115114E-15+0.0547551976745175i</v>
      </c>
      <c r="DS164" s="223" t="str">
        <f t="shared" ca="1" si="147"/>
        <v>0.0547551976745175-8.58610930165201E-15i</v>
      </c>
      <c r="DT164" s="223" t="str">
        <f t="shared" ca="1" si="148"/>
        <v>-1.45159061021529E-14-0.0547551976745175i</v>
      </c>
      <c r="DU164" s="223" t="str">
        <f t="shared" ca="1" si="149"/>
        <v>-0.0547551976745175+2.04457029026538E-14i</v>
      </c>
      <c r="DV164" s="223" t="str">
        <f t="shared" ca="1" si="150"/>
        <v>2.63754997031547E-14+0.0547551976745175i</v>
      </c>
      <c r="DW164" s="223" t="str">
        <f t="shared" ca="1" si="151"/>
        <v>0.0547551976745175+2.37192109482853E-14i</v>
      </c>
      <c r="DX164" s="223" t="str">
        <f t="shared" ca="1" si="152"/>
        <v>1.77894141477844E-14-0.0547551976745175i</v>
      </c>
      <c r="DY164" s="223" t="str">
        <f t="shared" ca="1" si="153"/>
        <v>-0.0547551976745175-1.18596173472835E-14i</v>
      </c>
      <c r="DZ164" s="223" t="str">
        <f t="shared" ca="1" si="154"/>
        <v>-5.92982054678262E-15+0.0547551976745175i</v>
      </c>
      <c r="EA164" s="223" t="str">
        <f t="shared" ca="1" si="155"/>
        <v>0.0547551976745175+2.37462817094341E-20i</v>
      </c>
      <c r="EB164" s="223" t="str">
        <f t="shared" ca="1" si="156"/>
        <v>-5.9297730542192E-15-0.0547551976745175i</v>
      </c>
      <c r="EC164" s="223" t="str">
        <f t="shared" ca="1" si="157"/>
        <v>-0.0547551976745175+1.03033335366106E-14i</v>
      </c>
      <c r="ED164" s="223" t="str">
        <f t="shared" ca="1" si="158"/>
        <v>1.62331303371115E-14+0.0547551976745175i</v>
      </c>
      <c r="EE164" s="223" t="str">
        <f t="shared" ca="1" si="159"/>
        <v>0.0547551976745175-2.21629271376124E-14i</v>
      </c>
      <c r="EF164" s="223" t="str">
        <f t="shared" ca="1" si="160"/>
        <v>2.63755471957182E-14-0.0547551976745175i</v>
      </c>
      <c r="EG164" s="223" t="str">
        <f t="shared" ca="1" si="161"/>
        <v>-0.0547551976745175-2.04457503952172E-14i</v>
      </c>
      <c r="EH164" s="223" t="str">
        <f t="shared" ca="1" si="162"/>
        <v>-1.60721899128258E-14+0.0547551976745175i</v>
      </c>
      <c r="EI164" s="223" t="str">
        <f t="shared" ca="1" si="163"/>
        <v>0.0547551976745175+1.01423931123249E-14i</v>
      </c>
      <c r="EJ164" s="223" t="str">
        <f t="shared" ca="1" si="164"/>
        <v>4.21259631182403E-15-0.0547551976745175i</v>
      </c>
      <c r="EK164" s="223" t="str">
        <f t="shared" ca="1" si="165"/>
        <v>-0.0547551976745175+1.71720048867687E-15i</v>
      </c>
      <c r="EL164" s="223" t="str">
        <f t="shared" ca="1" si="166"/>
        <v>7.64699728917777E-15+0.0547551976745175i</v>
      </c>
      <c r="EM164" s="223" t="str">
        <f t="shared" ca="1" si="167"/>
        <v>0.0547551976745175-1.20205577715692E-14i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5.34233726533585-2.75420379079512i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-0.227599856706009+0.0832719136541067i</v>
      </c>
      <c r="H165" s="229" t="str">
        <f t="shared" si="180"/>
        <v>0.967844992838047-0.0180803713384096i</v>
      </c>
      <c r="I165" s="229" t="str">
        <f t="shared" si="174"/>
        <v>-0.381168030170508-0.196533070954965i</v>
      </c>
      <c r="J165" s="255" t="str">
        <f ca="1">IMPRODUCT(1/N_FFT2,CB100)</f>
        <v>-0.00342233729456161-0.000142210359370747i</v>
      </c>
      <c r="K165" s="254" t="str">
        <f t="shared" ca="1" si="175"/>
        <v>0.00127653652649837+0.000726808500895088i</v>
      </c>
      <c r="N165" s="246">
        <f t="shared" ref="N165:N228" ca="1" si="185">Ioutput2+O165</f>
        <v>3.8713313755427756</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1.2043313755427758</v>
      </c>
      <c r="P165" s="223" t="str">
        <f t="shared" ref="P165:P228" ca="1" si="187">IMPRODUCT(O165,IMEXP(COMPLEX(0,-2*PI()*1*B165/Nt_load2)))</f>
        <v>-0.0295557715045124-1.20396865344889i</v>
      </c>
      <c r="Q165" s="223" t="str">
        <f t="shared" ref="Q165:Q228" ca="1" si="188">IMPRODUCT(O165,IMEXP(COMPLEX(0,-2*PI()*2*B165/Nt_load2)))</f>
        <v>-1.20288070565745+0.0590937397174197i</v>
      </c>
      <c r="R165" s="223" t="str">
        <f t="shared" ref="R165:R228" ca="1" si="189">IMPRODUCT(O165,IMEXP(COMPLEX(0,-2*PI()*3*B165/Nt_load2)))</f>
        <v>0.088596112071191+1.20106818750753i</v>
      </c>
      <c r="S165" s="223" t="str">
        <f t="shared" ref="S165:S228" ca="1" si="190">IMPRODUCT(O165,IMEXP(COMPLEX(0,-2*PI()*4*B165/Nt_load2)))</f>
        <v>1.19853219079229-0.118045117439872i</v>
      </c>
      <c r="T165" s="223" t="str">
        <f t="shared" ref="T165:T228" ca="1" si="191">IMPRODUCT(O165,IMEXP(COMPLEX(0,-2*PI()*5*B165/Nt_load2)))</f>
        <v>-0.147423016843787-1.19527424310132i</v>
      </c>
      <c r="U165" s="223" t="str">
        <f t="shared" ref="U165:U228" ca="1" si="192">IMPRODUCT(O165,IMEXP(COMPLEX(0,-2*PI()*6*B165/Nt_load2)))</f>
        <v>-1.19129630690049+0.176712114134869i</v>
      </c>
      <c r="V165" s="223" t="str">
        <f t="shared" ref="V165:V228" ca="1" si="193">IMPRODUCT(O165,IMEXP(COMPLEX(0,-2*PI()*7*B165/Nt_load2)))</f>
        <v>0.205894766656123+1.18660077834981i</v>
      </c>
      <c r="W165" s="223" t="str">
        <f t="shared" ref="W165:W228" ca="1" si="194">IMPRODUCT(O165,IMEXP(COMPLEX(0,-2*PI()*8*B165/Nt_load2)))</f>
        <v>1.18119048586014-0.234953395868726i</v>
      </c>
      <c r="X165" s="223" t="str">
        <f t="shared" ref="X165:X228" ca="1" si="195">IMPRODUCT(O165,IMEXP(COMPLEX(0,-2*PI()*9*B165/Nt_load2)))</f>
        <v>-0.263870497941249-1.17506868838932i</v>
      </c>
      <c r="Y165" s="223" t="str">
        <f t="shared" ref="Y165:Y228" ca="1" si="196">IMPRODUCT(O165,IMEXP(COMPLEX(0,-2*PI()*10*B165/Nt_load2)))</f>
        <v>-1.16823907347926+0.292628654292564i</v>
      </c>
      <c r="Z165" s="223" t="str">
        <f t="shared" ref="Z165:Z228" ca="1" si="197">IMPRODUCT(O165,IMEXP(COMPLEX(0,-2*PI()*11*B165/Nt_load2)))</f>
        <v>0.321210542084511+1.16070575503464i</v>
      </c>
      <c r="AA165" s="223" t="str">
        <f t="shared" ref="AA165:AA228" ca="1" si="198">IMPRODUCT(O165,IMEXP(COMPLEX(0,-2*PI()*12*B165/Nt_load2)))</f>
        <v>1.15247327084474-0.349598944656856i</v>
      </c>
      <c r="AB165" s="223" t="str">
        <f t="shared" ref="AB165:AB228" ca="1" si="199">IMPRODUCT(O165,IMEXP(COMPLEX(0,-2*PI()*13*B165/Nt_load2)))</f>
        <v>-0.377776761897284-1.14354657985023i</v>
      </c>
      <c r="AC165" s="223" t="str">
        <f t="shared" ref="AC165:AC228" ca="1" si="200">IMPRODUCT(O165,IMEXP(COMPLEX(0,-2*PI()*14*B165/Nt_load2)))</f>
        <v>-1.13393105915602+0.405727020542215i</v>
      </c>
      <c r="AD165" s="223" t="str">
        <f t="shared" ref="AD165:AD228" ca="1" si="201">IMPRODUCT(O165,IMEXP(COMPLEX(0,-2*PI()*15*B165/Nt_load2)))</f>
        <v>0.433432884401196+1.12363250079215i</v>
      </c>
      <c r="AE165" s="223" t="str">
        <f t="shared" ref="AE165:AE228" ca="1" si="202">IMPRODUCT(O165,IMEXP(COMPLEX(0,-2*PI()*16*B165/Nt_load2)))</f>
        <v>1.11265710822512-0.460877664497712i</v>
      </c>
      <c r="AF165" s="223" t="str">
        <f t="shared" ref="AF165:AF228" ca="1" si="203">IMPRODUCT(O165,IMEXP(COMPLEX(0,-2*PI()*17*B165/Nt_load2)))</f>
        <v>-0.488044829122351-1.10101149262108i</v>
      </c>
      <c r="AG165" s="223" t="str">
        <f t="shared" ref="AG165:AG228" ca="1" si="204">IMPRODUCT(O165,IMEXP(COMPLEX(0,-2*PI()*18*B165/Nt_load2)))</f>
        <v>-1.0887026688633+0.514918013791207i</v>
      </c>
      <c r="AH165" s="223" t="str">
        <f t="shared" ref="AH165:AH228" ca="1" si="205">IMPRODUCT(O165,IMEXP(COMPLEX(0,-2*PI()*19*B165/Nt_load2)))</f>
        <v>0.541481031102579+1.07573805132701i</v>
      </c>
      <c r="AI165" s="223" t="str">
        <f t="shared" ref="AI165:AI228" ca="1" si="206">IMPRODUCT(O165,IMEXP(COMPLEX(0,-2*PI()*20*B165/Nt_load2)))</f>
        <v>1.0621254494131-0.567717880487989i</v>
      </c>
      <c r="AJ165" s="223" t="str">
        <f t="shared" ref="AJ165:AJ228" ca="1" si="207">IMPRODUCT(O165,IMEXP(COMPLEX(0,-2*PI()*21*B165/Nt_load2)))</f>
        <v>-0.593612757850641-1.04787306284383i</v>
      </c>
      <c r="AK165" s="223" t="str">
        <f t="shared" ref="AK165:AK228" ca="1" si="208">IMPRODUCT(O165,IMEXP(COMPLEX(0,-2*PI()*22*B165/Nt_load2)))</f>
        <v>-1.032989476724+0.61915006508457i</v>
      </c>
      <c r="AL165" s="223" t="str">
        <f t="shared" ref="AL165:AL228" ca="1" si="209">IMPRODUCT(O165,IMEXP(COMPLEX(0,-2*PI()*23*B165/Nt_load2)))</f>
        <v>0.644314419470702+1.01748365636942i</v>
      </c>
      <c r="AM165" s="223" t="str">
        <f t="shared" ref="AM165:AM228" ca="1" si="210">IMPRODUCT(O165,IMEXP(COMPLEX(0,-2*PI()*24*B165/Nt_load2)))</f>
        <v>1.00136494190634-0.669090662943114i</v>
      </c>
      <c r="AN165" s="223" t="str">
        <f t="shared" ref="AN165:AN228" ca="1" si="211">IMPRODUCT(O165,IMEXP(COMPLEX(0,-2*PI()*25*B165/Nt_load2)))</f>
        <v>-0.69346387121908-0.98464304264571i</v>
      </c>
      <c r="AO165" s="223" t="str">
        <f t="shared" ref="AO165:AO228" ca="1" si="212">IMPRODUCT(O165,IMEXP(COMPLEX(0,-2*PI()*26*B165/Nt_load2)))</f>
        <v>-0.967328031234429+0.717419362789211i</v>
      </c>
      <c r="AP165" s="223" t="str">
        <f t="shared" ref="AP165:AP228" ca="1" si="213">IMPRODUCT(O165,IMEXP(COMPLEX(0,-2*PI()*27*B165/Nt_load2)))</f>
        <v>0.740942707761332+0.949430337587787i</v>
      </c>
      <c r="AQ165" s="223" t="str">
        <f t="shared" ref="AQ165:AQ228" ca="1" si="214">IMPRODUCT(O165,IMEXP(COMPLEX(0,-2*PI()*28*B165/Nt_load2)))</f>
        <v>0.930960742607268-0.764019736551928i</v>
      </c>
      <c r="AR165" s="223" t="str">
        <f t="shared" ref="AR165:AR228" ca="1" si="215">IMPRODUCT(O165,IMEXP(COMPLEX(0,-2*PI()*28*B165/Nt_load2)))</f>
        <v>0.930960742607268-0.764019736551928i</v>
      </c>
      <c r="AS165" s="223" t="str">
        <f t="shared" ref="AS165:AS228" ca="1" si="216">IMPRODUCT(O165,IMEXP(COMPLEX(0,-2*PI()*30*B165/Nt_load2)))</f>
        <v>-0.89235068800871+0.808779519848973i</v>
      </c>
      <c r="AT165" s="223" t="str">
        <f t="shared" ref="AT165:AT228" ca="1" si="217">IMPRODUCT(O165,IMEXP(COMPLEX(0,-2*PI()*31*B165/Nt_load2)))</f>
        <v>0.83043531273573+0.872233485643761i</v>
      </c>
      <c r="AU165" s="223" t="str">
        <f t="shared" ref="AU165:AU228" ca="1" si="218">IMPRODUCT(O165,IMEXP(COMPLEX(0,-2*PI()*32*B165/Nt_load2)))</f>
        <v>0.851590882442054-0.851590882441985i</v>
      </c>
      <c r="AV165" s="223" t="str">
        <f t="shared" ref="AV165:AV228" ca="1" si="219">IMPRODUCT(O165,IMEXP(COMPLEX(0,-2*PI()*33*B165/Nt_load2)))</f>
        <v>-0.872233485643777-0.830435312735713i</v>
      </c>
      <c r="AW165" s="223" t="str">
        <f t="shared" ref="AW165:AW228" ca="1" si="220">IMPRODUCT(O165,IMEXP(COMPLEX(0,-2*PI()*34*B165/Nt_load2)))</f>
        <v>-0.808779519848956+0.892350688008726i</v>
      </c>
      <c r="AX165" s="223" t="str">
        <f t="shared" ref="AX165:AX228" ca="1" si="221">IMPRODUCT(O165,IMEXP(COMPLEX(0,-2*PI()*35*B165/Nt_load2)))</f>
        <v>0.91193037168628+0.786636548421745i</v>
      </c>
      <c r="AY165" s="223" t="str">
        <f t="shared" ref="AY165:AY228" ca="1" si="222">IMPRODUCT(O165,IMEXP(COMPLEX(0,-2*PI()*36*B165/Nt_load2)))</f>
        <v>0.76401973655191-0.930960742607283i</v>
      </c>
      <c r="AZ165" s="223" t="str">
        <f t="shared" ref="AZ165:AZ228" ca="1" si="223">IMPRODUCT(O165,IMEXP(COMPLEX(0,-2*PI()*37*B165/Nt_load2)))</f>
        <v>-0.949430337587802-0.740942707761313i</v>
      </c>
      <c r="BA165" s="223" t="str">
        <f t="shared" ref="BA165:BA228" ca="1" si="224">IMPRODUCT(O165,IMEXP(COMPLEX(0,-2*PI()*38*B165/Nt_load2)))</f>
        <v>-0.717419362789289+0.967328031234371i</v>
      </c>
      <c r="BB165" s="223" t="str">
        <f t="shared" ref="BB165:BB228" ca="1" si="225">IMPRODUCT(O165,IMEXP(COMPLEX(0,-2*PI()*39*B165/Nt_load2)))</f>
        <v>0.984643042645723+0.693463871219062i</v>
      </c>
      <c r="BC165" s="223" t="str">
        <f t="shared" ref="BC165:BC228" ca="1" si="226">IMPRODUCT(O165,IMEXP(COMPLEX(0,-2*PI()*40*B165/Nt_load2)))</f>
        <v>0.669090662943095-1.00136494190636i</v>
      </c>
      <c r="BD165" s="223" t="str">
        <f t="shared" ref="BD165:BD228" ca="1" si="227">IMPRODUCT(O165,IMEXP(COMPLEX(0,-2*PI()*41*B165/Nt_load2)))</f>
        <v>-1.01748365636937-0.644314419470784i</v>
      </c>
      <c r="BE165" s="223" t="str">
        <f t="shared" ref="BE165:BE228" ca="1" si="228">IMPRODUCT(O165,IMEXP(COMPLEX(0,-2*PI()*42*B165/Nt_load2)))</f>
        <v>-0.619150065084542+1.03298947672402i</v>
      </c>
      <c r="BF165" s="223" t="str">
        <f t="shared" ref="BF165:BF228" ca="1" si="229">IMPRODUCT(O165,IMEXP(COMPLEX(0,-2*PI()*43*B165/Nt_load2)))</f>
        <v>1.04787306284384+0.59361275785062i</v>
      </c>
      <c r="BG165" s="223" t="str">
        <f t="shared" ref="BG165:BG228" ca="1" si="230">IMPRODUCT(O165,IMEXP(COMPLEX(0,-2*PI()*44*B165/Nt_load2)))</f>
        <v>0.567717880488071-1.06212544941306i</v>
      </c>
      <c r="BH165" s="223" t="str">
        <f t="shared" ref="BH165:BH228" ca="1" si="231">IMPRODUCT(O165,IMEXP(COMPLEX(0,-2*PI()*45*B165/Nt_load2)))</f>
        <v>-1.07573805132702-0.541481031102563i</v>
      </c>
      <c r="BI165" s="223" t="str">
        <f t="shared" ref="BI165:BI228" ca="1" si="232">IMPRODUCT(O165,IMEXP(COMPLEX(0,-2*PI()*46*B165/Nt_load2)))</f>
        <v>-0.514918013791183+1.08870266886331i</v>
      </c>
      <c r="BJ165" s="223" t="str">
        <f t="shared" ref="BJ165:BJ228" ca="1" si="233">IMPRODUCT(O165,IMEXP(COMPLEX(0,-2*PI()*47*B165/Nt_load2)))</f>
        <v>1.10101149262104+0.488044829122443i</v>
      </c>
      <c r="BK165" s="223" t="str">
        <f t="shared" ref="BK165:BK228" ca="1" si="234">IMPRODUCT(O165,IMEXP(COMPLEX(0,-2*PI()*48*B165/Nt_load2)))</f>
        <v>0.460877664497687-1.11265710822513i</v>
      </c>
      <c r="BL165" s="223" t="str">
        <f t="shared" ref="BL165:BL228" ca="1" si="235">IMPRODUCT(O165,IMEXP(COMPLEX(0,-2*PI()*49*B165/Nt_load2)))</f>
        <v>-1.12363250079215-0.433432884401179i</v>
      </c>
      <c r="BM165" s="223" t="str">
        <f t="shared" ref="BM165:BM228" ca="1" si="236">IMPRODUCT(O165,IMEXP(COMPLEX(0,-2*PI()*50*B165/Nt_load2)))</f>
        <v>-0.405727020542303+1.13393105915599i</v>
      </c>
      <c r="BN165" s="223" t="str">
        <f t="shared" ref="BN165:BN228" ca="1" si="237">IMPRODUCT(O165,IMEXP(COMPLEX(0,-2*PI()*51*B165/Nt_load2)))</f>
        <v>1.14354657985024+0.377776761897266i</v>
      </c>
      <c r="BO165" s="223" t="str">
        <f t="shared" ref="BO165:BO228" ca="1" si="238">IMPRODUCT(O165,IMEXP(COMPLEX(0,-2*PI()*52*B165/Nt_load2)))</f>
        <v>0.349598944656829-1.15247327084475i</v>
      </c>
      <c r="BP165" s="223" t="str">
        <f t="shared" ref="BP165:BP228" ca="1" si="239">IMPRODUCT(O165,IMEXP(COMPLEX(0,-2*PI()*53*B165/Nt_load2)))</f>
        <v>-1.16070575503461-0.321210542084608i</v>
      </c>
      <c r="BQ165" s="223" t="str">
        <f t="shared" ref="BQ165:BQ228" ca="1" si="240">IMPRODUCT(O165,IMEXP(COMPLEX(0,-2*PI()*54*B165/Nt_load2)))</f>
        <v>-0.29262865429254+1.16823907347927i</v>
      </c>
      <c r="BR165" s="223" t="str">
        <f t="shared" ref="BR165:BR228" ca="1" si="241">IMPRODUCT(O165,IMEXP(COMPLEX(0,-2*PI()*55*B165/Nt_load2)))</f>
        <v>1.17506868838932+0.263870497941232i</v>
      </c>
      <c r="BS165" s="223" t="str">
        <f t="shared" ref="BS165:BS228" ca="1" si="242">IMPRODUCT(O165,IMEXP(COMPLEX(0,-2*PI()*56*B165/Nt_load2)))</f>
        <v>0.234953395868818-1.18119048586012i</v>
      </c>
      <c r="BT165" s="223" t="str">
        <f t="shared" ref="BT165:BT228" ca="1" si="243">IMPRODUCT(O165,IMEXP(COMPLEX(0,-2*PI()*57*B165/Nt_load2)))</f>
        <v>-1.18660077834981-0.205894766656106i</v>
      </c>
      <c r="BU165" s="223" t="str">
        <f t="shared" ref="BU165:BU228" ca="1" si="244">IMPRODUCT(O165,IMEXP(COMPLEX(0,-2*PI()*58*B165/Nt_load2)))</f>
        <v>-0.176712114134844+1.19129630690049i</v>
      </c>
      <c r="BV165" s="223" t="str">
        <f t="shared" ref="BV165:BV228" ca="1" si="245">IMPRODUCT(O165,IMEXP(COMPLEX(0,-2*PI()*59*B165/Nt_load2)))</f>
        <v>1.19527424310131+0.147423016843854i</v>
      </c>
      <c r="BW165" s="223" t="str">
        <f t="shared" ref="BW165:BW228" ca="1" si="246">IMPRODUCT(O165,IMEXP(COMPLEX(0,-2*PI()*60*B165/Nt_load2)))</f>
        <v>0.118045117439884-1.19853219079229i</v>
      </c>
      <c r="BX165" s="223" t="str">
        <f t="shared" ref="BX165:BX228" ca="1" si="247">IMPRODUCT(O165,IMEXP(COMPLEX(0,-2*PI()*61*B165/Nt_load2)))</f>
        <v>-1.20106818750753-0.0885961120711754i</v>
      </c>
      <c r="BY165" s="223" t="str">
        <f t="shared" ref="BY165:BY228" ca="1" si="248">IMPRODUCT(O165,IMEXP(COMPLEX(0,-2*PI()*62*B165/Nt_load2)))</f>
        <v>-0.05909373971748+1.20288070565745i</v>
      </c>
      <c r="BZ165" s="223" t="str">
        <f t="shared" ref="BZ165:BZ228" ca="1" si="249">IMPRODUCT(O165,IMEXP(COMPLEX(0,-2*PI()*63*B165/Nt_load2)))</f>
        <v>1.20396865344888+0.029555771504773i</v>
      </c>
      <c r="CA165" s="223" t="str">
        <f t="shared" ref="CA165:CA228" ca="1" si="250">IMPRODUCT(O165,IMEXP(COMPLEX(0,-2*PI()*64*B165/Nt_load2)))</f>
        <v>3.36390278109526E-13-1.20433137554278i</v>
      </c>
      <c r="CB165" s="223" t="str">
        <f t="shared" ref="CB165:CB228" ca="1" si="251">IMPRODUCT(O165,IMEXP(COMPLEX(0,-2*PI()*65*B165/Nt_load2)))</f>
        <v>-1.2039686534489+0.0295557715040833i</v>
      </c>
      <c r="CC165" s="223" t="str">
        <f t="shared" ref="CC165:CC228" ca="1" si="252">IMPRODUCT(O165,IMEXP(COMPLEX(0,-2*PI()*66*B165/Nt_load2)))</f>
        <v>0.0590937397169277+1.20288070565747i</v>
      </c>
      <c r="CD165" s="223" t="str">
        <f t="shared" ref="CD165:CD228" ca="1" si="253">IMPRODUCT(O165,IMEXP(COMPLEX(0,-2*PI()*67*B165/Nt_load2)))</f>
        <v>1.20106818750757-0.0885961120706069i</v>
      </c>
      <c r="CE165" s="223" t="str">
        <f t="shared" ref="CE165:CE228" ca="1" si="254">IMPRODUCT(O165,IMEXP(COMPLEX(0,-2*PI()*68*B165/Nt_load2)))</f>
        <v>-0.118045117440406-1.19853219079224i</v>
      </c>
      <c r="CF165" s="223" t="str">
        <f t="shared" ref="CF165:CF228" ca="1" si="255">IMPRODUCT(O165,IMEXP(COMPLEX(0,-2*PI()*69*B165/Nt_load2)))</f>
        <v>-1.19527424310126+0.147423016844257i</v>
      </c>
      <c r="CG165" s="223" t="str">
        <f t="shared" ref="CG165:CG228" ca="1" si="256">IMPRODUCT(O165,IMEXP(COMPLEX(0,-2*PI()*70*B165/Nt_load2)))</f>
        <v>0.176712114135245+1.19129630690043i</v>
      </c>
      <c r="CH165" s="223" t="str">
        <f t="shared" ref="CH165:CH228" ca="1" si="257">IMPRODUCT(O165,IMEXP(COMPLEX(0,-2*PI()*71*B165/Nt_load2)))</f>
        <v>1.18660077834976-0.205894766656388i</v>
      </c>
      <c r="CI165" s="223" t="str">
        <f t="shared" ref="CI165:CI228" ca="1" si="258">IMPRODUCT(O165,IMEXP(COMPLEX(0,-2*PI()*72*B165/Nt_load2)))</f>
        <v>-0.234953395868981-1.18119048586009i</v>
      </c>
      <c r="CJ165" s="223" t="str">
        <f t="shared" ref="CJ165:CJ228" ca="1" si="259">IMPRODUCT(O165,IMEXP(COMPLEX(0,-2*PI()*73*B165/Nt_load2)))</f>
        <v>-1.17506868838929+0.263870497941395i</v>
      </c>
      <c r="CK165" s="223" t="str">
        <f t="shared" ref="CK165:CK228" ca="1" si="260">IMPRODUCT(O165,IMEXP(COMPLEX(0,-2*PI()*74*B165/Nt_load2)))</f>
        <v>0.292628654292584+1.16823907347925i</v>
      </c>
      <c r="CL165" s="223" t="str">
        <f t="shared" ref="CL165:CL228" ca="1" si="261">IMPRODUCT(O165,IMEXP(COMPLEX(0,-2*PI()*75*B165/Nt_load2)))</f>
        <v>1.16070575503463-0.321210542084537i</v>
      </c>
      <c r="CM165" s="223" t="str">
        <f t="shared" ref="CM165:CM228" ca="1" si="262">IMPRODUCT(O165,IMEXP(COMPLEX(0,-2*PI()*76*B165/Nt_load2)))</f>
        <v>-0.349598944656758-1.15247327084477i</v>
      </c>
      <c r="CN165" s="223" t="str">
        <f t="shared" ref="CN165:CN228" ca="1" si="263">IMPRODUCT(O165,IMEXP(COMPLEX(0,-2*PI()*77*B165/Nt_load2)))</f>
        <v>-1.1435465798503+0.377776761897083i</v>
      </c>
      <c r="CO165" s="223" t="str">
        <f t="shared" ref="CO165:CO228" ca="1" si="264">IMPRODUCT(O165,IMEXP(COMPLEX(0,-2*PI()*78*B165/Nt_load2)))</f>
        <v>0.405727020542008+1.13393105915609i</v>
      </c>
      <c r="CP165" s="223" t="str">
        <f t="shared" ref="CP165:CP228" ca="1" si="265">IMPRODUCT(O165,IMEXP(COMPLEX(0,-2*PI()*79*B165/Nt_load2)))</f>
        <v>1.12363250079227-0.433432884400887i</v>
      </c>
      <c r="CQ165" s="223" t="str">
        <f t="shared" ref="CQ165:CQ228" ca="1" si="266">IMPRODUCT(O165,IMEXP(COMPLEX(0,-2*PI()*80*B165/Nt_load2)))</f>
        <v>-0.460877664497287-1.1126571082253i</v>
      </c>
      <c r="CR165" s="223" t="str">
        <f t="shared" ref="CR165:CR228" ca="1" si="267">IMPRODUCT(O165,IMEXP(COMPLEX(0,-2*PI()*81*B165/Nt_load2)))</f>
        <v>-1.10101149262126+0.488044829121938i</v>
      </c>
      <c r="CS165" s="223" t="str">
        <f t="shared" ref="CS165:CS228" ca="1" si="268">IMPRODUCT(O165,IMEXP(COMPLEX(0,-2*PI()*82*B165/Nt_load2)))</f>
        <v>0.514918013790683+1.08870266886355i</v>
      </c>
      <c r="CT165" s="223" t="str">
        <f t="shared" ref="CT165:CT228" ca="1" si="269">IMPRODUCT(O165,IMEXP(COMPLEX(0,-2*PI()*83*B165/Nt_load2)))</f>
        <v>1.07573805132678-0.541481031103047i</v>
      </c>
      <c r="CU165" s="223" t="str">
        <f t="shared" ref="CU165:CU228" ca="1" si="270">IMPRODUCT(O165,IMEXP(COMPLEX(0,-2*PI()*84*B165/Nt_load2)))</f>
        <v>-0.567717880488443-1.06212544941286i</v>
      </c>
      <c r="CV165" s="223" t="str">
        <f t="shared" ref="CV165:CV228" ca="1" si="271">IMPRODUCT(O165,IMEXP(COMPLEX(0,-2*PI()*85*B165/Nt_load2)))</f>
        <v>-1.04787306284364+0.593612757850973i</v>
      </c>
      <c r="CW165" s="223" t="str">
        <f t="shared" ref="CW165:CW228" ca="1" si="272">IMPRODUCT(O165,IMEXP(COMPLEX(0,-2*PI()*86*B165/Nt_load2)))</f>
        <v>0.619150065084788+1.03298947672387i</v>
      </c>
      <c r="CX165" s="223" t="str">
        <f t="shared" ref="CX165:CX228" ca="1" si="273">IMPRODUCT(O165,IMEXP(COMPLEX(0,-2*PI()*87*B165/Nt_load2)))</f>
        <v>1.01748365636929-0.64431441947091i</v>
      </c>
      <c r="CY165" s="223" t="str">
        <f t="shared" ref="CY165:CY228" ca="1" si="274">IMPRODUCT(O165,IMEXP(COMPLEX(0,-2*PI()*88*B165/Nt_load2)))</f>
        <v>-0.669090662943241-1.00136494190626i</v>
      </c>
      <c r="CZ165" s="223" t="str">
        <f t="shared" ref="CZ165:CZ228" ca="1" si="275">IMPRODUCT(O165,IMEXP(COMPLEX(0,-2*PI()*89*B165/Nt_load2)))</f>
        <v>-0.984643042645697+0.693463871219099i</v>
      </c>
      <c r="DA165" s="223" t="str">
        <f t="shared" ref="DA165:DA228" ca="1" si="276">IMPRODUCT(O165,IMEXP(COMPLEX(0,-2*PI()*90*B165/Nt_load2)))</f>
        <v>0.717419362789223+0.967328031234421i</v>
      </c>
      <c r="DB165" s="223" t="str">
        <f t="shared" ref="DB165:DB228" ca="1" si="277">IMPRODUCT(O165,IMEXP(COMPLEX(0,-2*PI()*91*B165/Nt_load2)))</f>
        <v>0.949430337587857-0.740942707761241i</v>
      </c>
      <c r="DC165" s="223" t="str">
        <f t="shared" ref="DC165:DC228" ca="1" si="278">IMPRODUCT(O165,IMEXP(COMPLEX(0,-2*PI()*92*B165/Nt_load2)))</f>
        <v>-0.764019736551768-0.930960742607401i</v>
      </c>
      <c r="DD165" s="223" t="str">
        <f t="shared" ref="DD165:DD228" ca="1" si="279">IMPRODUCT(O165,IMEXP(COMPLEX(0,-2*PI()*93*B165/Nt_load2)))</f>
        <v>-0.911930371686485+0.786636548421508i</v>
      </c>
      <c r="DE165" s="223" t="str">
        <f t="shared" ref="DE165:DE228" ca="1" si="280">IMPRODUCT(O165,IMEXP(COMPLEX(0,-2*PI()*94*B165/Nt_load2)))</f>
        <v>0.808779519848718+0.892350688008943i</v>
      </c>
      <c r="DF165" s="223" t="str">
        <f t="shared" ref="DF165:DF228" ca="1" si="281">IMPRODUCT(O165,IMEXP(COMPLEX(0,-2*PI()*95*B165/Nt_load2)))</f>
        <v>0.872233485644088-0.830435312735387i</v>
      </c>
      <c r="DG165" s="223" t="str">
        <f t="shared" ref="DG165:DG228" ca="1" si="282">IMPRODUCT(O165,IMEXP(COMPLEX(0,-2*PI()*96*B165/Nt_load2)))</f>
        <v>-0.851590882441668-0.85159088244237i</v>
      </c>
      <c r="DH165" s="223" t="str">
        <f t="shared" ref="DH165:DH228" ca="1" si="283">IMPRODUCT(O165,IMEXP(COMPLEX(0,-2*PI()*97*B165/Nt_load2)))</f>
        <v>-0.830435312736131+0.87223348564338i</v>
      </c>
      <c r="DI165" s="223" t="str">
        <f t="shared" ref="DI165:DI228" ca="1" si="284">IMPRODUCT(O165,IMEXP(COMPLEX(0,-2*PI()*98*B165/Nt_load2)))</f>
        <v>0.892350688009057+0.80877951984859i</v>
      </c>
      <c r="DJ165" s="223" t="str">
        <f t="shared" ref="DJ165:DJ228" ca="1" si="285">IMPRODUCT(O165,IMEXP(COMPLEX(0,-2*PI()*99*B165/Nt_load2)))</f>
        <v>0.786636548421352-0.91193037168662i</v>
      </c>
      <c r="DK165" s="223" t="str">
        <f t="shared" ref="DK165:DK228" ca="1" si="286">IMPRODUCT(O165,IMEXP(COMPLEX(0,-2*PI()*100*B165/Nt_load2)))</f>
        <v>-0.930960742607531-0.764019736551608i</v>
      </c>
      <c r="DL165" s="223" t="str">
        <f t="shared" ref="DL165:DL228" ca="1" si="287">IMPRODUCT(O165,IMEXP(COMPLEX(0,-2*PI()*101*B165/Nt_load2)))</f>
        <v>-0.740942707761106+0.949430337587963i</v>
      </c>
      <c r="DM165" s="223" t="str">
        <f t="shared" ref="DM165:DM228" ca="1" si="288">IMPRODUCT(O165,IMEXP(COMPLEX(0,-2*PI()*102*B165/Nt_load2)))</f>
        <v>0.967328031234523+0.717419362789084i</v>
      </c>
      <c r="DN165" s="223" t="str">
        <f t="shared" ref="DN165:DN228" ca="1" si="289">IMPRODUCT(O165,IMEXP(COMPLEX(0,-2*PI()*103*B165/Nt_load2)))</f>
        <v>0.693463871218931-0.984643042645815i</v>
      </c>
      <c r="DO165" s="223" t="str">
        <f t="shared" ref="DO165:DO228" ca="1" si="290">IMPRODUCT(O165,IMEXP(COMPLEX(0,-2*PI()*104*B165/Nt_load2)))</f>
        <v>-1.00136494190638-0.66909066294307i</v>
      </c>
      <c r="DP165" s="223" t="str">
        <f t="shared" ref="DP165:DP228" ca="1" si="291">IMPRODUCT(O165,IMEXP(COMPLEX(0,-2*PI()*105*B165/Nt_load2)))</f>
        <v>-0.644314419470764+1.01748365636938i</v>
      </c>
      <c r="DQ165" s="223" t="str">
        <f t="shared" ref="DQ165:DQ228" ca="1" si="292">IMPRODUCT(O165,IMEXP(COMPLEX(0,-2*PI()*106*B165/Nt_load2)))</f>
        <v>1.03298947672396+0.619150065084641i</v>
      </c>
      <c r="DR165" s="223" t="str">
        <f t="shared" ref="DR165:DR228" ca="1" si="293">IMPRODUCT(O165,IMEXP(COMPLEX(0,-2*PI()*107*B165/Nt_load2)))</f>
        <v>0.593612757850795-1.04787306284374i</v>
      </c>
      <c r="DS165" s="223" t="str">
        <f t="shared" ref="DS165:DS228" ca="1" si="294">IMPRODUCT(O165,IMEXP(COMPLEX(0,-2*PI()*108*B165/Nt_load2)))</f>
        <v>-1.06212544941295-0.567717880488261i</v>
      </c>
      <c r="DT165" s="223" t="str">
        <f t="shared" ref="DT165:DT228" ca="1" si="295">IMPRODUCT(O165,IMEXP(COMPLEX(0,-2*PI()*109*B165/Nt_load2)))</f>
        <v>-0.541481031102862+1.07573805132687i</v>
      </c>
      <c r="DU165" s="223" t="str">
        <f t="shared" ref="DU165:DU228" ca="1" si="296">IMPRODUCT(O165,IMEXP(COMPLEX(0,-2*PI()*110*B165/Nt_load2)))</f>
        <v>1.08870266886311+0.51491801379161i</v>
      </c>
      <c r="DV165" s="223" t="str">
        <f t="shared" ref="DV165:DV228" ca="1" si="297">IMPRODUCT(O165,IMEXP(COMPLEX(0,-2*PI()*111*B165/Nt_load2)))</f>
        <v>0.488044829122844-1.10101149262086i</v>
      </c>
      <c r="DW165" s="223" t="str">
        <f t="shared" ref="DW165:DW228" ca="1" si="298">IMPRODUCT(O165,IMEXP(COMPLEX(0,-2*PI()*112*B165/Nt_load2)))</f>
        <v>-1.11265710822491-0.460877664498219i</v>
      </c>
      <c r="DX165" s="223" t="str">
        <f t="shared" ref="DX165:DX228" ca="1" si="299">IMPRODUCT(O165,IMEXP(COMPLEX(0,-2*PI()*113*B165/Nt_load2)))</f>
        <v>-0.433432884400711+1.12363250079233i</v>
      </c>
      <c r="DY165" s="223" t="str">
        <f t="shared" ref="DY165:DY228" ca="1" si="300">IMPRODUCT(O165,IMEXP(COMPLEX(0,-2*PI()*114*B165/Nt_load2)))</f>
        <v>1.13393105915615+0.405727020541846i</v>
      </c>
      <c r="DZ165" s="223" t="str">
        <f t="shared" ref="DZ165:DZ228" ca="1" si="301">IMPRODUCT(O165,IMEXP(COMPLEX(0,-2*PI()*115*B165/Nt_load2)))</f>
        <v>0.377776761896887-1.14354657985036i</v>
      </c>
      <c r="EA165" s="223" t="str">
        <f t="shared" ref="EA165:EA228" ca="1" si="302">IMPRODUCT(O165,IMEXP(COMPLEX(0,-2*PI()*116*B165/Nt_load2)))</f>
        <v>-1.15247327084482-0.349598944656578i</v>
      </c>
      <c r="EB165" s="223" t="str">
        <f t="shared" ref="EB165:EB228" ca="1" si="303">IMPRODUCT(O165,IMEXP(COMPLEX(0,-2*PI()*117*B165/Nt_load2)))</f>
        <v>-0.321210542084356+1.16070575503468i</v>
      </c>
      <c r="EC165" s="223" t="str">
        <f t="shared" ref="EC165:EC228" ca="1" si="304">IMPRODUCT(O165,IMEXP(COMPLEX(0,-2*PI()*118*B165/Nt_load2)))</f>
        <v>1.1682390734793+0.292628654292418i</v>
      </c>
      <c r="ED165" s="223" t="str">
        <f t="shared" ref="ED165:ED228" ca="1" si="305">IMPRODUCT(O165,IMEXP(COMPLEX(0,-2*PI()*119*B165/Nt_load2)))</f>
        <v>0.263870497941193-1.17506868838933i</v>
      </c>
      <c r="EE165" s="223" t="str">
        <f t="shared" ref="EE165:EE228" ca="1" si="306">IMPRODUCT(O165,IMEXP(COMPLEX(0,-2*PI()*120*B165/Nt_load2)))</f>
        <v>-1.18119048586012-0.234953395868795i</v>
      </c>
      <c r="EF165" s="223" t="str">
        <f t="shared" ref="EF165:EF228" ca="1" si="307">IMPRODUCT(O165,IMEXP(COMPLEX(0,-2*PI()*121*B165/Nt_load2)))</f>
        <v>-0.205894766656201+1.1866007783498i</v>
      </c>
      <c r="EG165" s="223" t="str">
        <f t="shared" ref="EG165:EG228" ca="1" si="308">IMPRODUCT(O165,IMEXP(COMPLEX(0,-2*PI()*122*B165/Nt_load2)))</f>
        <v>1.19129630690046+0.176712114135075i</v>
      </c>
      <c r="EH165" s="223" t="str">
        <f t="shared" ref="EH165:EH228" ca="1" si="309">IMPRODUCT(O165,IMEXP(COMPLEX(0,-2*PI()*123*B165/Nt_load2)))</f>
        <v>0.147423016844052-1.19527424310129i</v>
      </c>
      <c r="EI165" s="223" t="str">
        <f t="shared" ref="EI165:EI228" ca="1" si="310">IMPRODUCT(O165,IMEXP(COMPLEX(0,-2*PI()*124*B165/Nt_load2)))</f>
        <v>-1.19853219079225-0.118045117440219i</v>
      </c>
      <c r="EJ165" s="223" t="str">
        <f t="shared" ref="EJ165:EJ228" ca="1" si="311">IMPRODUCT(O165,IMEXP(COMPLEX(0,-2*PI()*125*B165/Nt_load2)))</f>
        <v>-0.0885961120716304+1.2010681875075i</v>
      </c>
      <c r="EK165" s="223" t="str">
        <f t="shared" ref="EK165:EK228" ca="1" si="312">IMPRODUCT(O165,IMEXP(COMPLEX(0,-2*PI()*126*B165/Nt_load2)))</f>
        <v>1.20288070565742+0.0590937397179527i</v>
      </c>
      <c r="EL165" s="223" t="str">
        <f t="shared" ref="EL165:EL228" ca="1" si="313">IMPRODUCT(O165,IMEXP(COMPLEX(0,-2*PI()*127*B165/Nt_load2)))</f>
        <v>0.0295557715050922-1.20396865344887i</v>
      </c>
      <c r="EM165" s="223" t="str">
        <f t="shared" ref="EM165:EM228" ca="1" si="314">IMPRODUCT(O165,IMEXP(COMPLEX(0,-2*PI()*128*B165/Nt_load2)))</f>
        <v>-1.20433137554278+5.25239918256794E-13i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5.31295158071755-2.78066543096788i</v>
      </c>
      <c r="G166" s="229" t="str">
        <f t="shared" si="184"/>
        <v>-0.226971814670318+0.0843418401149973i</v>
      </c>
      <c r="H166" s="229" t="str">
        <f t="shared" si="180"/>
        <v>0.967810189030222-0.0178083687692243i</v>
      </c>
      <c r="I166" s="229" t="str">
        <f t="shared" ref="I166:I229" si="317">IMDIV(IMPRODUCT(-1,H166),IMSUM(1,IMPRODUCT(F166,G166,-1)))</f>
        <v>-0.381531379308501-0.19983847145456i</v>
      </c>
      <c r="J166" s="255" t="str">
        <f ca="1">IMPRODUCT(1/N_FFT2,CC100)</f>
        <v>0.00491102972966965+1.47743716315003E-06i</v>
      </c>
      <c r="K166" s="254" t="str">
        <f t="shared" ref="K166:K229" ca="1" si="318">IMPRODUCT(I166,J166)</f>
        <v>-0.00187341669780156-0.000981976363083782i</v>
      </c>
      <c r="N166" s="246">
        <f t="shared" ca="1" si="185"/>
        <v>3.9340035814622158</v>
      </c>
      <c r="O166" s="223">
        <f t="shared" ca="1" si="186"/>
        <v>1.267003581462216</v>
      </c>
      <c r="P166" s="223" t="str">
        <f t="shared" ca="1" si="187"/>
        <v>-0.0621689191068639-1.26547742016014i</v>
      </c>
      <c r="Q166" s="223" t="str">
        <f t="shared" ca="1" si="188"/>
        <v>-1.26090261291017+0.124188067842232i</v>
      </c>
      <c r="R166" s="223" t="str">
        <f t="shared" ca="1" si="189"/>
        <v>0.185908036644591+1.25329018082367i</v>
      </c>
      <c r="S166" s="223" t="str">
        <f t="shared" ca="1" si="190"/>
        <v>1.24265846291632-0.247180136703054i</v>
      </c>
      <c r="T166" s="223" t="str">
        <f t="shared" ca="1" si="191"/>
        <v>-0.307856758161761-1.22903307192777i</v>
      </c>
      <c r="U166" s="223" t="str">
        <f t="shared" ca="1" si="192"/>
        <v>-1.21244683261837+0.367791725725003i</v>
      </c>
      <c r="V166" s="223" t="str">
        <f t="shared" ca="1" si="193"/>
        <v>0.426840650806271+1.19293970269137i</v>
      </c>
      <c r="W166" s="223" t="str">
        <f t="shared" ca="1" si="194"/>
        <v>1.17055867653144-0.484861279372827i</v>
      </c>
      <c r="X166" s="223" t="str">
        <f t="shared" ca="1" si="195"/>
        <v>-0.54171383464854-1.14535767199092i</v>
      </c>
      <c r="Y166" s="223" t="str">
        <f t="shared" ca="1" si="196"/>
        <v>-1.11739740049703+0.597261353848174i</v>
      </c>
      <c r="Z166" s="223" t="str">
        <f t="shared" ca="1" si="197"/>
        <v>0.651370018132354+1.08674522079296i</v>
      </c>
      <c r="AA166" s="223" t="str">
        <f t="shared" ca="1" si="198"/>
        <v>1.05347497666436-0.703909474989585i</v>
      </c>
      <c r="AB166" s="223" t="str">
        <f t="shared" ca="1" si="199"/>
        <v>-0.754753152266483-1.01766681904339i</v>
      </c>
      <c r="AC166" s="223" t="str">
        <f t="shared" ca="1" si="200"/>
        <v>-0.979407012918336+0.803778563090895i</v>
      </c>
      <c r="AD166" s="223" t="str">
        <f t="shared" ca="1" si="201"/>
        <v>0.850867600954235+0.938787729513156i</v>
      </c>
      <c r="AE166" s="223" t="str">
        <f t="shared" ca="1" si="202"/>
        <v>0.89590682423957-0.895906824239581i</v>
      </c>
      <c r="AF166" s="223" t="str">
        <f t="shared" ca="1" si="203"/>
        <v>-0.938787729513165-0.850867600954225i</v>
      </c>
      <c r="AG166" s="223" t="str">
        <f t="shared" ca="1" si="204"/>
        <v>-0.803778563090885+0.979407012918344i</v>
      </c>
      <c r="AH166" s="223" t="str">
        <f t="shared" ca="1" si="205"/>
        <v>1.0176668190434+0.754753152266469i</v>
      </c>
      <c r="AI166" s="223" t="str">
        <f t="shared" ca="1" si="206"/>
        <v>0.703909474989677-1.0534749766643i</v>
      </c>
      <c r="AJ166" s="223" t="str">
        <f t="shared" ca="1" si="207"/>
        <v>-1.08674522079297-0.651370018132339i</v>
      </c>
      <c r="AK166" s="223" t="str">
        <f t="shared" ca="1" si="208"/>
        <v>-0.597261353848163+1.11739740049704i</v>
      </c>
      <c r="AL166" s="223" t="str">
        <f t="shared" ca="1" si="209"/>
        <v>1.14535767199087+0.541713834648643i</v>
      </c>
      <c r="AM166" s="223" t="str">
        <f t="shared" ca="1" si="210"/>
        <v>0.484861279372813-1.17055867653144i</v>
      </c>
      <c r="AN166" s="223" t="str">
        <f t="shared" ca="1" si="211"/>
        <v>-1.19293970269137-0.426840650806257i</v>
      </c>
      <c r="AO166" s="223" t="str">
        <f t="shared" ca="1" si="212"/>
        <v>-0.367791725724963+1.21244683261838i</v>
      </c>
      <c r="AP166" s="223" t="str">
        <f t="shared" ca="1" si="213"/>
        <v>1.22903307192777+0.307856758161777i</v>
      </c>
      <c r="AQ166" s="223" t="str">
        <f t="shared" ca="1" si="214"/>
        <v>0.247180136703103-1.24265846291631i</v>
      </c>
      <c r="AR166" s="223" t="str">
        <f t="shared" ca="1" si="215"/>
        <v>0.247180136703103-1.24265846291631i</v>
      </c>
      <c r="AS166" s="223" t="str">
        <f t="shared" ca="1" si="216"/>
        <v>-0.124188067842256+1.26090261291017i</v>
      </c>
      <c r="AT166" s="223" t="str">
        <f t="shared" ca="1" si="217"/>
        <v>1.26547742016014+0.0621689191069232i</v>
      </c>
      <c r="AU166" s="223" t="str">
        <f t="shared" ca="1" si="218"/>
        <v>-1.76946129549581E-14-1.26700358146222i</v>
      </c>
      <c r="AV166" s="223" t="str">
        <f t="shared" ca="1" si="219"/>
        <v>-1.26547742016014+0.0621689191068236i</v>
      </c>
      <c r="AW166" s="223" t="str">
        <f t="shared" ca="1" si="220"/>
        <v>0.124188067842282+1.26090261291017i</v>
      </c>
      <c r="AX166" s="223" t="str">
        <f t="shared" ca="1" si="221"/>
        <v>1.25329018082367-0.185908036644593i</v>
      </c>
      <c r="AY166" s="223" t="str">
        <f t="shared" ca="1" si="222"/>
        <v>-0.247180136703006-1.24265846291633i</v>
      </c>
      <c r="AZ166" s="223" t="str">
        <f t="shared" ca="1" si="223"/>
        <v>-1.22903307192776+0.307856758161802i</v>
      </c>
      <c r="BA166" s="223" t="str">
        <f t="shared" ca="1" si="224"/>
        <v>0.367791725724997+1.21244683261837i</v>
      </c>
      <c r="BB166" s="223" t="str">
        <f t="shared" ca="1" si="225"/>
        <v>1.1929397026914-0.426840650806162i</v>
      </c>
      <c r="BC166" s="223" t="str">
        <f t="shared" ca="1" si="226"/>
        <v>-0.484861279372846-1.17055867653143i</v>
      </c>
      <c r="BD166" s="223" t="str">
        <f t="shared" ca="1" si="227"/>
        <v>-1.14535767199091+0.541713834648553i</v>
      </c>
      <c r="BE166" s="223" t="str">
        <f t="shared" ca="1" si="228"/>
        <v>0.597261353848193+1.11739740049702i</v>
      </c>
      <c r="BF166" s="223" t="str">
        <f t="shared" ca="1" si="229"/>
        <v>1.08674522079295-0.651370018132369i</v>
      </c>
      <c r="BG166" s="223" t="str">
        <f t="shared" ca="1" si="230"/>
        <v>-0.703909474989593-1.05347497666435i</v>
      </c>
      <c r="BH166" s="223" t="str">
        <f t="shared" ca="1" si="231"/>
        <v>-1.01766681904338+0.754753152266497i</v>
      </c>
      <c r="BI166" s="223" t="str">
        <f t="shared" ca="1" si="232"/>
        <v>0.803778563090905+0.979407012918328i</v>
      </c>
      <c r="BJ166" s="223" t="str">
        <f t="shared" ca="1" si="233"/>
        <v>0.938787729513225-0.850867600954158i</v>
      </c>
      <c r="BK166" s="223" t="str">
        <f t="shared" ca="1" si="234"/>
        <v>-0.895906824239591-0.895906824239559i</v>
      </c>
      <c r="BL166" s="223" t="str">
        <f t="shared" ca="1" si="235"/>
        <v>-0.850867600954218+0.938787729513171i</v>
      </c>
      <c r="BM166" s="223" t="str">
        <f t="shared" ca="1" si="236"/>
        <v>0.979407012918356+0.803778563090871i</v>
      </c>
      <c r="BN166" s="223" t="str">
        <f t="shared" ca="1" si="237"/>
        <v>0.754753152266461-1.0176668190434i</v>
      </c>
      <c r="BO166" s="223" t="str">
        <f t="shared" ca="1" si="238"/>
        <v>-1.05347497666431-0.703909474989662i</v>
      </c>
      <c r="BP166" s="223" t="str">
        <f t="shared" ca="1" si="239"/>
        <v>-0.651370018132333+1.08674522079297i</v>
      </c>
      <c r="BQ166" s="223" t="str">
        <f t="shared" ca="1" si="240"/>
        <v>1.11739740049704+0.597261353848155i</v>
      </c>
      <c r="BR166" s="223" t="str">
        <f t="shared" ca="1" si="241"/>
        <v>0.541713834648627-1.14535767199088i</v>
      </c>
      <c r="BS166" s="223" t="str">
        <f t="shared" ca="1" si="242"/>
        <v>-1.17055867653145-0.484861279372804i</v>
      </c>
      <c r="BT166" s="223" t="str">
        <f t="shared" ca="1" si="243"/>
        <v>-0.426840650806239+1.19293970269138i</v>
      </c>
      <c r="BU166" s="223" t="str">
        <f t="shared" ca="1" si="244"/>
        <v>1.21244683261838+0.367791725724955i</v>
      </c>
      <c r="BV166" s="223" t="str">
        <f t="shared" ca="1" si="245"/>
        <v>0.30785675816175-1.22903307192777i</v>
      </c>
      <c r="BW166" s="223" t="str">
        <f t="shared" ca="1" si="246"/>
        <v>-1.24265846291631-0.247180136703087i</v>
      </c>
      <c r="BX166" s="223" t="str">
        <f t="shared" ca="1" si="247"/>
        <v>-0.185908036644557+1.25329018082368i</v>
      </c>
      <c r="BY166" s="223" t="str">
        <f t="shared" ca="1" si="248"/>
        <v>1.26090261291021+0.124188067841862i</v>
      </c>
      <c r="BZ166" s="223" t="str">
        <f t="shared" ca="1" si="249"/>
        <v>0.0621689191067887-1.26547742016014i</v>
      </c>
      <c r="CA166" s="223" t="str">
        <f t="shared" ca="1" si="250"/>
        <v>-1.26700358146222-2.16683627567286E-13i</v>
      </c>
      <c r="CB166" s="223" t="str">
        <f t="shared" ca="1" si="251"/>
        <v>0.0621689191063379+1.26547742016017i</v>
      </c>
      <c r="CC166" s="223" t="str">
        <f t="shared" ca="1" si="252"/>
        <v>1.26090261291013-0.124188067842685i</v>
      </c>
      <c r="CD166" s="223" t="str">
        <f t="shared" ca="1" si="253"/>
        <v>-0.185908036644734-1.25329018082365i</v>
      </c>
      <c r="CE166" s="223" t="str">
        <f t="shared" ca="1" si="254"/>
        <v>-1.24265846291635+0.24718013670289i</v>
      </c>
      <c r="CF166" s="223" t="str">
        <f t="shared" ca="1" si="255"/>
        <v>0.307856758161331+1.22903307192788i</v>
      </c>
      <c r="CG166" s="223" t="str">
        <f t="shared" ca="1" si="256"/>
        <v>1.21244683261822-0.367791725725487i</v>
      </c>
      <c r="CH166" s="223" t="str">
        <f t="shared" ca="1" si="257"/>
        <v>-0.426840650806425-1.19293970269131i</v>
      </c>
      <c r="CI166" s="223" t="str">
        <f t="shared" ca="1" si="258"/>
        <v>-1.17055867653147+0.484861279372737i</v>
      </c>
      <c r="CJ166" s="223" t="str">
        <f t="shared" ca="1" si="259"/>
        <v>0.541713834648219+1.14535767199107i</v>
      </c>
      <c r="CK166" s="223" t="str">
        <f t="shared" ca="1" si="260"/>
        <v>1.11739740049678-0.597261353848645i</v>
      </c>
      <c r="CL166" s="223" t="str">
        <f t="shared" ca="1" si="261"/>
        <v>-0.651370018132594-1.08674522079282i</v>
      </c>
      <c r="CM166" s="223" t="str">
        <f t="shared" ca="1" si="262"/>
        <v>-1.05347497666434+0.703909474989616i</v>
      </c>
      <c r="CN166" s="223" t="str">
        <f t="shared" ca="1" si="263"/>
        <v>0.7547531522662+1.0176668190436i</v>
      </c>
      <c r="CO166" s="223" t="str">
        <f t="shared" ca="1" si="264"/>
        <v>0.979407012918722-0.803778563090425i</v>
      </c>
      <c r="CP166" s="223" t="str">
        <f t="shared" ca="1" si="265"/>
        <v>-0.850867600954445-0.938787729512966i</v>
      </c>
      <c r="CQ166" s="223" t="str">
        <f t="shared" ca="1" si="266"/>
        <v>-0.89590682423954+0.89590682423961i</v>
      </c>
      <c r="CR166" s="223" t="str">
        <f t="shared" ca="1" si="267"/>
        <v>0.938787729513007+0.8508676009544i</v>
      </c>
      <c r="CS166" s="223" t="str">
        <f t="shared" ca="1" si="268"/>
        <v>0.803778563091353-0.979407012917962i</v>
      </c>
      <c r="CT166" s="223" t="str">
        <f t="shared" ca="1" si="269"/>
        <v>-1.01766681904365-0.754753152266137i</v>
      </c>
      <c r="CU166" s="223" t="str">
        <f t="shared" ca="1" si="270"/>
        <v>-0.703909474989535+1.05347497666439i</v>
      </c>
      <c r="CV166" s="223" t="str">
        <f t="shared" ca="1" si="271"/>
        <v>1.08674522079285+0.651370018132541i</v>
      </c>
      <c r="CW166" s="223" t="str">
        <f t="shared" ca="1" si="272"/>
        <v>0.597261353848576-1.11739740049682i</v>
      </c>
      <c r="CX166" s="223" t="str">
        <f t="shared" ca="1" si="273"/>
        <v>-1.1453576719911-0.541713834648146i</v>
      </c>
      <c r="CY166" s="223" t="str">
        <f t="shared" ca="1" si="274"/>
        <v>-0.48486127937268+1.1705586765315i</v>
      </c>
      <c r="CZ166" s="223" t="str">
        <f t="shared" ca="1" si="275"/>
        <v>1.19293970269134+0.42684065080635i</v>
      </c>
      <c r="DA166" s="223" t="str">
        <f t="shared" ca="1" si="276"/>
        <v>0.367791725725411-1.21244683261824i</v>
      </c>
      <c r="DB166" s="223" t="str">
        <f t="shared" ca="1" si="277"/>
        <v>-1.2290330719279-0.307856758161236i</v>
      </c>
      <c r="DC166" s="223" t="str">
        <f t="shared" ca="1" si="278"/>
        <v>-0.247180136702831+1.24265846291636i</v>
      </c>
      <c r="DD166" s="223" t="str">
        <f t="shared" ca="1" si="279"/>
        <v>1.25329018082366+0.185908036644656i</v>
      </c>
      <c r="DE166" s="223" t="str">
        <f t="shared" ca="1" si="280"/>
        <v>0.124188067842588-1.26090261291014i</v>
      </c>
      <c r="DF166" s="223" t="str">
        <f t="shared" ca="1" si="281"/>
        <v>-1.26547742016017-0.0621689191062764i</v>
      </c>
      <c r="DG166" s="223" t="str">
        <f t="shared" ca="1" si="282"/>
        <v>2.96154090432176E-13+1.26700358146222i</v>
      </c>
      <c r="DH166" s="223" t="str">
        <f t="shared" ca="1" si="283"/>
        <v>1.26547742016014-0.062168919106868i</v>
      </c>
      <c r="DI166" s="223" t="str">
        <f t="shared" ca="1" si="284"/>
        <v>-0.124188067841923-1.2609026129102i</v>
      </c>
      <c r="DJ166" s="223" t="str">
        <f t="shared" ca="1" si="285"/>
        <v>-1.25329018082376+0.185908036643995i</v>
      </c>
      <c r="DK166" s="223" t="str">
        <f t="shared" ca="1" si="286"/>
        <v>0.247180136703411+1.24265846291625i</v>
      </c>
      <c r="DL166" s="223" t="str">
        <f t="shared" ca="1" si="287"/>
        <v>1.22903307192775-0.307856758161845i</v>
      </c>
      <c r="DM166" s="223" t="str">
        <f t="shared" ca="1" si="288"/>
        <v>-0.367791725724772-1.21244683261844i</v>
      </c>
      <c r="DN166" s="223" t="str">
        <f t="shared" ca="1" si="289"/>
        <v>-1.19293970269156+0.426840650805721i</v>
      </c>
      <c r="DO166" s="223" t="str">
        <f t="shared" ca="1" si="290"/>
        <v>0.484861279373227+1.17055867653127i</v>
      </c>
      <c r="DP166" s="223" t="str">
        <f t="shared" ca="1" si="291"/>
        <v>1.14535767199085-0.541713834648682i</v>
      </c>
      <c r="DQ166" s="223" t="str">
        <f t="shared" ca="1" si="292"/>
        <v>-0.597261353847987-1.11739740049713i</v>
      </c>
      <c r="DR166" s="223" t="str">
        <f t="shared" ca="1" si="293"/>
        <v>-1.08674522079319+0.651370018131968i</v>
      </c>
      <c r="DS166" s="223" t="str">
        <f t="shared" ca="1" si="294"/>
        <v>0.703909474990057+1.05347497666404i</v>
      </c>
      <c r="DT166" s="223" t="str">
        <f t="shared" ca="1" si="295"/>
        <v>1.01766681904329-0.754753152266612i</v>
      </c>
      <c r="DU166" s="223" t="str">
        <f t="shared" ca="1" si="296"/>
        <v>-0.803778563090836-0.979407012918385i</v>
      </c>
      <c r="DV166" s="223" t="str">
        <f t="shared" ca="1" si="297"/>
        <v>-0.938787729513456+0.850867600953904i</v>
      </c>
      <c r="DW166" s="223" t="str">
        <f t="shared" ca="1" si="298"/>
        <v>0.89590682423996+0.895906824239191i</v>
      </c>
      <c r="DX166" s="223" t="str">
        <f t="shared" ca="1" si="299"/>
        <v>0.850867600954006-0.938787729513364i</v>
      </c>
      <c r="DY166" s="223" t="str">
        <f t="shared" ca="1" si="300"/>
        <v>-0.979407012918298-0.803778563090942i</v>
      </c>
      <c r="DZ166" s="223" t="str">
        <f t="shared" ca="1" si="301"/>
        <v>-0.754753152266751+1.01766681904319i</v>
      </c>
      <c r="EA166" s="223" t="str">
        <f t="shared" ca="1" si="302"/>
        <v>1.05347497666467+0.703909474989123i</v>
      </c>
      <c r="EB166" s="223" t="str">
        <f t="shared" ca="1" si="303"/>
        <v>0.651370018132086-1.08674522079312i</v>
      </c>
      <c r="EC166" s="223" t="str">
        <f t="shared" ca="1" si="304"/>
        <v>-1.11739740049707-0.597261353848107i</v>
      </c>
      <c r="ED166" s="223" t="str">
        <f t="shared" ca="1" si="305"/>
        <v>-0.541713834648839+1.14535767199078i</v>
      </c>
      <c r="EE166" s="223" t="str">
        <f t="shared" ca="1" si="306"/>
        <v>1.17055867653122+0.484861279373354i</v>
      </c>
      <c r="EF166" s="223" t="str">
        <f t="shared" ca="1" si="307"/>
        <v>0.42684065080585-1.19293970269151i</v>
      </c>
      <c r="EG166" s="223" t="str">
        <f t="shared" ca="1" si="308"/>
        <v>-1.21244683261838-0.367791725724938i</v>
      </c>
      <c r="EH166" s="223" t="str">
        <f t="shared" ca="1" si="309"/>
        <v>-0.307856758161978+1.22903307192772i</v>
      </c>
      <c r="EI166" s="223" t="str">
        <f t="shared" ca="1" si="310"/>
        <v>1.24265846291622+0.247180136703547i</v>
      </c>
      <c r="EJ166" s="223" t="str">
        <f t="shared" ca="1" si="311"/>
        <v>0.185908036644131-1.25329018082374i</v>
      </c>
      <c r="EK166" s="223" t="str">
        <f t="shared" ca="1" si="312"/>
        <v>-1.26090261291018-0.124188067842095i</v>
      </c>
      <c r="EL166" s="223" t="str">
        <f t="shared" ca="1" si="313"/>
        <v>-0.0621689191070051+1.26547742016013i</v>
      </c>
      <c r="EM166" s="223" t="str">
        <f t="shared" ca="1" si="314"/>
        <v>1.26700358146222+4.33367255134572E-13i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5.28338682924509-2.8067306385471i</v>
      </c>
      <c r="G167" s="229" t="str">
        <f t="shared" si="184"/>
        <v>-0.226336128034027+0.0854062857136218i</v>
      </c>
      <c r="H167" s="229" t="str">
        <f t="shared" si="180"/>
        <v>0.967775463711243-0.0175437685978495i</v>
      </c>
      <c r="I167" s="229" t="str">
        <f t="shared" si="317"/>
        <v>-0.381904494576803-0.203155909874516i</v>
      </c>
      <c r="J167" s="255" t="str">
        <f ca="1">IMPRODUCT(1/N_FFT2,CD100)</f>
        <v>0.0133763573715777+0.000142210937015043i</v>
      </c>
      <c r="K167" s="254" t="str">
        <f t="shared" ca="1" si="318"/>
        <v>-0.00507960000896768-0.00277179704865358i</v>
      </c>
      <c r="N167" s="246">
        <f t="shared" ca="1" si="185"/>
        <v>3.9559061607389285</v>
      </c>
      <c r="O167" s="223">
        <f t="shared" ca="1" si="186"/>
        <v>1.2889061607389285</v>
      </c>
      <c r="P167" s="223" t="str">
        <f t="shared" ca="1" si="187"/>
        <v>-0.0948178192356854-1.2854138136593i</v>
      </c>
      <c r="Q167" s="223" t="str">
        <f t="shared" ca="1" si="188"/>
        <v>-1.27495569775184+0.189121812493656i</v>
      </c>
      <c r="R167" s="223" t="str">
        <f t="shared" ca="1" si="189"/>
        <v>0.282400938263727+1.25758848645276i</v>
      </c>
      <c r="S167" s="223" t="str">
        <f t="shared" ca="1" si="190"/>
        <v>1.23340629418482-0.374149708881389i</v>
      </c>
      <c r="T167" s="223" t="str">
        <f t="shared" ca="1" si="191"/>
        <v>-0.463870929809312-1.20254016634315i</v>
      </c>
      <c r="U167" s="223" t="str">
        <f t="shared" ca="1" si="192"/>
        <v>-1.16515736914884+0.551078393977595i</v>
      </c>
      <c r="V167" s="223" t="str">
        <f t="shared" ca="1" si="193"/>
        <v>0.635299516582103+1.12146048321879i</v>
      </c>
      <c r="W167" s="223" t="str">
        <f t="shared" ca="1" si="194"/>
        <v>1.07168630576393-0.716077896062171i</v>
      </c>
      <c r="X167" s="223" t="str">
        <f t="shared" ca="1" si="195"/>
        <v>-0.792975787380614-1.01610456736443i</v>
      </c>
      <c r="Y167" s="223" t="str">
        <f t="shared" ca="1" si="196"/>
        <v>-0.955016470276426+0.865576474201743i</v>
      </c>
      <c r="Z167" s="223" t="str">
        <f t="shared" ca="1" si="197"/>
        <v>0.93348652711336+0.888753056190864i</v>
      </c>
      <c r="AA167" s="223" t="str">
        <f t="shared" ca="1" si="198"/>
        <v>0.817673412289914-0.996337935654833i</v>
      </c>
      <c r="AB167" s="223" t="str">
        <f t="shared" ca="1" si="199"/>
        <v>-1.05379010259766-0.742162725322399i</v>
      </c>
      <c r="AC167" s="223" t="str">
        <f t="shared" ca="1" si="200"/>
        <v>-0.662630194243436+1.10553168967139i</v>
      </c>
      <c r="AD167" s="223" t="str">
        <f t="shared" ca="1" si="201"/>
        <v>1.15128230473262+0.579506812729856i</v>
      </c>
      <c r="AE167" s="223" t="str">
        <f t="shared" ca="1" si="202"/>
        <v>0.493243033588107-1.19079402123439i</v>
      </c>
      <c r="AF167" s="223" t="str">
        <f t="shared" ca="1" si="203"/>
        <v>-1.22385272176158-0.404306327711475i</v>
      </c>
      <c r="AG167" s="223" t="str">
        <f t="shared" ca="1" si="204"/>
        <v>-0.31317865081481+1.25027925835174i</v>
      </c>
      <c r="AH167" s="223" t="str">
        <f t="shared" ca="1" si="205"/>
        <v>1.26993042331342+0.220353831674767i</v>
      </c>
      <c r="AI167" s="223" t="str">
        <f t="shared" ca="1" si="206"/>
        <v>0.126334896028841-1.28269972528108i</v>
      </c>
      <c r="AJ167" s="223" t="str">
        <f t="shared" ca="1" si="207"/>
        <v>-1.28851796630097-0.0316313406352291i</v>
      </c>
      <c r="AK167" s="223" t="str">
        <f t="shared" ca="1" si="208"/>
        <v>0.0632436277337887+1.28735361682089i</v>
      </c>
      <c r="AL167" s="223" t="str">
        <f t="shared" ca="1" si="209"/>
        <v>1.27921298655158-0.157775873404524i</v>
      </c>
      <c r="AM167" s="223" t="str">
        <f t="shared" ca="1" si="210"/>
        <v>-0.251453117947156-1.26414019027378i</v>
      </c>
      <c r="AN167" s="223" t="str">
        <f t="shared" ca="1" si="211"/>
        <v>-1.24221690877646+0.343767716257084i</v>
      </c>
      <c r="AO167" s="223" t="str">
        <f t="shared" ca="1" si="212"/>
        <v>0.434219407527672+1.21356194622157i</v>
      </c>
      <c r="AP167" s="223" t="str">
        <f t="shared" ca="1" si="213"/>
        <v>1.17833058633391-0.522318026206969i</v>
      </c>
      <c r="AQ167" s="223" t="str">
        <f t="shared" ca="1" si="214"/>
        <v>-0.60758615824725-1.13671375090526i</v>
      </c>
      <c r="AR167" s="223" t="str">
        <f t="shared" ca="1" si="215"/>
        <v>-0.60758615824725-1.13671375090526i</v>
      </c>
      <c r="AS167" s="223" t="str">
        <f t="shared" ca="1" si="216"/>
        <v>0.76780050350817+1.03525913567733i</v>
      </c>
      <c r="AT167" s="223" t="str">
        <f t="shared" ca="1" si="217"/>
        <v>0.975971147228248-0.841878501310458i</v>
      </c>
      <c r="AU167" s="223" t="str">
        <f t="shared" ca="1" si="218"/>
        <v>-0.911394286571579-0.91139428657165i</v>
      </c>
      <c r="AV167" s="223" t="str">
        <f t="shared" ca="1" si="219"/>
        <v>-0.841878501310526+0.975971147228189i</v>
      </c>
      <c r="AW167" s="223" t="str">
        <f t="shared" ca="1" si="220"/>
        <v>1.03525913567735+0.767800503508139i</v>
      </c>
      <c r="AX167" s="223" t="str">
        <f t="shared" ca="1" si="221"/>
        <v>0.6895617282531-1.08893696517262i</v>
      </c>
      <c r="AY167" s="223" t="str">
        <f t="shared" ca="1" si="222"/>
        <v>-1.13671375090528-0.607586158247216i</v>
      </c>
      <c r="AZ167" s="223" t="str">
        <f t="shared" ca="1" si="223"/>
        <v>-0.522318026206943+1.17833058633392i</v>
      </c>
      <c r="BA167" s="223" t="str">
        <f t="shared" ca="1" si="224"/>
        <v>1.21356194622158+0.434219407527645i</v>
      </c>
      <c r="BB167" s="223" t="str">
        <f t="shared" ca="1" si="225"/>
        <v>0.343767716257056-1.24221690877647i</v>
      </c>
      <c r="BC167" s="223" t="str">
        <f t="shared" ca="1" si="226"/>
        <v>-1.26414019027378-0.251453117947118i</v>
      </c>
      <c r="BD167" s="223" t="str">
        <f t="shared" ca="1" si="227"/>
        <v>-0.157775873404485+1.27921298655158i</v>
      </c>
      <c r="BE167" s="223" t="str">
        <f t="shared" ca="1" si="228"/>
        <v>1.28735361682089+0.0632436277337598i</v>
      </c>
      <c r="BF167" s="223" t="str">
        <f t="shared" ca="1" si="229"/>
        <v>-0.0316313406352673-1.28851796630097i</v>
      </c>
      <c r="BG167" s="223" t="str">
        <f t="shared" ca="1" si="230"/>
        <v>-1.28269972528108+0.126334896028751i</v>
      </c>
      <c r="BH167" s="223" t="str">
        <f t="shared" ca="1" si="231"/>
        <v>0.220353831674669+1.26993042331344i</v>
      </c>
      <c r="BI167" s="223" t="str">
        <f t="shared" ca="1" si="232"/>
        <v>1.25027925835176-0.313178650814728i</v>
      </c>
      <c r="BJ167" s="223" t="str">
        <f t="shared" ca="1" si="233"/>
        <v>-0.404306327711384-1.22385272176161i</v>
      </c>
      <c r="BK167" s="223" t="str">
        <f t="shared" ca="1" si="234"/>
        <v>-1.19079402123438+0.493243033588132i</v>
      </c>
      <c r="BL167" s="223" t="str">
        <f t="shared" ca="1" si="235"/>
        <v>0.579506812729763+1.15128230473266i</v>
      </c>
      <c r="BM167" s="223" t="str">
        <f t="shared" ca="1" si="236"/>
        <v>1.10553168967137-0.662630194243468i</v>
      </c>
      <c r="BN167" s="223" t="str">
        <f t="shared" ca="1" si="237"/>
        <v>-0.742162725322423-1.05379010259765i</v>
      </c>
      <c r="BO167" s="223" t="str">
        <f t="shared" ca="1" si="238"/>
        <v>-0.996337935654817+0.817673412289933i</v>
      </c>
      <c r="BP167" s="223" t="str">
        <f t="shared" ca="1" si="239"/>
        <v>0.888753056190893+0.933486527113333i</v>
      </c>
      <c r="BQ167" s="223" t="str">
        <f t="shared" ca="1" si="240"/>
        <v>0.865576474201719-0.955016470276447i</v>
      </c>
      <c r="BR167" s="223" t="str">
        <f t="shared" ca="1" si="241"/>
        <v>-1.01610456736445-0.792975787380593i</v>
      </c>
      <c r="BS167" s="223" t="str">
        <f t="shared" ca="1" si="242"/>
        <v>-0.716077896062139+1.07168630576395i</v>
      </c>
      <c r="BT167" s="223" t="str">
        <f t="shared" ca="1" si="243"/>
        <v>1.1214604832188+0.635299516582074i</v>
      </c>
      <c r="BU167" s="223" t="str">
        <f t="shared" ca="1" si="244"/>
        <v>0.551078393977639-1.16515736914882i</v>
      </c>
      <c r="BV167" s="223" t="str">
        <f t="shared" ca="1" si="245"/>
        <v>-1.20254016634314-0.463870929809346i</v>
      </c>
      <c r="BW167" s="223" t="str">
        <f t="shared" ca="1" si="246"/>
        <v>-0.374149708881442+1.23340629418481i</v>
      </c>
      <c r="BX167" s="223" t="str">
        <f t="shared" ca="1" si="247"/>
        <v>1.2575884864528+0.282400938263549i</v>
      </c>
      <c r="BY167" s="223" t="str">
        <f t="shared" ca="1" si="248"/>
        <v>0.189121812493983-1.27495569775179i</v>
      </c>
      <c r="BZ167" s="223" t="str">
        <f t="shared" ca="1" si="249"/>
        <v>-1.28541381365934-0.0948178192352542i</v>
      </c>
      <c r="CA167" s="223" t="str">
        <f t="shared" ca="1" si="250"/>
        <v>-9.91618378939497E-14+1.28890616073893i</v>
      </c>
      <c r="CB167" s="223" t="str">
        <f t="shared" ca="1" si="251"/>
        <v>1.28541381365935-0.0948178192350564i</v>
      </c>
      <c r="CC167" s="223" t="str">
        <f t="shared" ca="1" si="252"/>
        <v>-0.189121812493805-1.27495569775182i</v>
      </c>
      <c r="CD167" s="223" t="str">
        <f t="shared" ca="1" si="253"/>
        <v>-1.25758848645284+0.282400938263355i</v>
      </c>
      <c r="CE167" s="223" t="str">
        <f t="shared" ca="1" si="254"/>
        <v>0.37414970888176+1.23340629418471i</v>
      </c>
      <c r="CF167" s="223" t="str">
        <f t="shared" ca="1" si="255"/>
        <v>1.2025401663432-0.463870929809179i</v>
      </c>
      <c r="CG167" s="223" t="str">
        <f t="shared" ca="1" si="256"/>
        <v>-0.551078393978154-1.16515736914857i</v>
      </c>
      <c r="CH167" s="223" t="str">
        <f t="shared" ca="1" si="257"/>
        <v>-1.12146048321876+0.635299516582141i</v>
      </c>
      <c r="CI167" s="223" t="str">
        <f t="shared" ca="1" si="258"/>
        <v>0.716077896061775+1.07168630576419i</v>
      </c>
      <c r="CJ167" s="223" t="str">
        <f t="shared" ca="1" si="259"/>
        <v>1.01610456736425-0.792975787380841i</v>
      </c>
      <c r="CK167" s="223" t="str">
        <f t="shared" ca="1" si="260"/>
        <v>-0.865576474201572-0.955016470276582i</v>
      </c>
      <c r="CL167" s="223" t="str">
        <f t="shared" ca="1" si="261"/>
        <v>-0.888753056190466+0.933486527113741i</v>
      </c>
      <c r="CM167" s="223" t="str">
        <f t="shared" ca="1" si="262"/>
        <v>0.996337935654854+0.817673412289888i</v>
      </c>
      <c r="CN167" s="223" t="str">
        <f t="shared" ca="1" si="263"/>
        <v>0.742162725322794-1.05379010259739i</v>
      </c>
      <c r="CO167" s="223" t="str">
        <f t="shared" ca="1" si="264"/>
        <v>-1.10553168967153-0.662630194243199i</v>
      </c>
      <c r="CP167" s="223" t="str">
        <f t="shared" ca="1" si="265"/>
        <v>-0.579506812730071+1.15128230473251i</v>
      </c>
      <c r="CQ167" s="223" t="str">
        <f t="shared" ca="1" si="266"/>
        <v>1.1907940212346+0.493243033587589i</v>
      </c>
      <c r="CR167" s="223" t="str">
        <f t="shared" ca="1" si="267"/>
        <v>0.404306327711433-1.22385272176159i</v>
      </c>
      <c r="CS167" s="223" t="str">
        <f t="shared" ca="1" si="268"/>
        <v>-1.25027925835162-0.313178650815275i</v>
      </c>
      <c r="CT167" s="223" t="str">
        <f t="shared" ca="1" si="269"/>
        <v>-0.220353831674486+1.26993042331347i</v>
      </c>
      <c r="CU167" s="223" t="str">
        <f t="shared" ca="1" si="270"/>
        <v>1.28269972528105+0.126334896029076i</v>
      </c>
      <c r="CV167" s="223" t="str">
        <f t="shared" ca="1" si="271"/>
        <v>0.0316313406347881-1.28851796630098i</v>
      </c>
      <c r="CW167" s="223" t="str">
        <f t="shared" ca="1" si="272"/>
        <v>-1.2873536168209+0.0632436277337079i</v>
      </c>
      <c r="CX167" s="223" t="str">
        <f t="shared" ca="1" si="273"/>
        <v>0.157775873403925+1.27921298655165i</v>
      </c>
      <c r="CY167" s="223" t="str">
        <f t="shared" ca="1" si="274"/>
        <v>1.26414019027374-0.251453117947318i</v>
      </c>
      <c r="CZ167" s="223" t="str">
        <f t="shared" ca="1" si="275"/>
        <v>-0.343767716256742-1.24221690877656i</v>
      </c>
      <c r="DA167" s="223" t="str">
        <f t="shared" ca="1" si="276"/>
        <v>-1.21356194622143+0.434219407528061i</v>
      </c>
      <c r="DB167" s="223" t="str">
        <f t="shared" ca="1" si="277"/>
        <v>0.522318026206871+1.17833058633396i</v>
      </c>
      <c r="DC167" s="223" t="str">
        <f t="shared" ca="1" si="278"/>
        <v>1.13671375090556-0.607586158246694i</v>
      </c>
      <c r="DD167" s="223" t="str">
        <f t="shared" ca="1" si="279"/>
        <v>-0.689561728253273-1.08893696517251i</v>
      </c>
      <c r="DE167" s="223" t="str">
        <f t="shared" ca="1" si="280"/>
        <v>-1.03525913567753+0.767800503507891i</v>
      </c>
      <c r="DF167" s="223" t="str">
        <f t="shared" ca="1" si="281"/>
        <v>0.841878501310771+0.975971147227978i</v>
      </c>
      <c r="DG167" s="223" t="str">
        <f t="shared" ca="1" si="282"/>
        <v>0.91139428657172-0.911394286571509i</v>
      </c>
      <c r="DH167" s="223" t="str">
        <f t="shared" ca="1" si="283"/>
        <v>-0.975971147228621-0.841878501310025i</v>
      </c>
      <c r="DI167" s="223" t="str">
        <f t="shared" ca="1" si="284"/>
        <v>-0.7678005035081+1.03525913567738i</v>
      </c>
      <c r="DJ167" s="223" t="str">
        <f t="shared" ca="1" si="285"/>
        <v>1.08893696517237+0.689561728253493i</v>
      </c>
      <c r="DK167" s="223" t="str">
        <f t="shared" ca="1" si="286"/>
        <v>0.607586158246956-1.13671375090542i</v>
      </c>
      <c r="DL167" s="223" t="str">
        <f t="shared" ca="1" si="287"/>
        <v>-1.17833058633383-0.522318026207143i</v>
      </c>
      <c r="DM167" s="223" t="str">
        <f t="shared" ca="1" si="288"/>
        <v>-0.434219407527134+1.21356194622176i</v>
      </c>
      <c r="DN167" s="223" t="str">
        <f t="shared" ca="1" si="289"/>
        <v>1.24221690877648+0.343767716257028i</v>
      </c>
      <c r="DO167" s="223" t="str">
        <f t="shared" ca="1" si="290"/>
        <v>0.251453117947611-1.26414019027369i</v>
      </c>
      <c r="DP167" s="223" t="str">
        <f t="shared" ca="1" si="291"/>
        <v>-1.27921298655162-0.157775873404184i</v>
      </c>
      <c r="DQ167" s="223" t="str">
        <f t="shared" ca="1" si="292"/>
        <v>-0.0632436277339685+1.28735361682088i</v>
      </c>
      <c r="DR167" s="223" t="str">
        <f t="shared" ca="1" si="293"/>
        <v>1.28851796630095-0.0316313406358091i</v>
      </c>
      <c r="DS167" s="223" t="str">
        <f t="shared" ca="1" si="294"/>
        <v>-0.12633489602878-1.28269972528108i</v>
      </c>
      <c r="DT167" s="223" t="str">
        <f t="shared" ca="1" si="295"/>
        <v>-1.26993042331352+0.220353831674193i</v>
      </c>
      <c r="DU167" s="223" t="str">
        <f t="shared" ca="1" si="296"/>
        <v>0.313178650814987+1.2502792583517i</v>
      </c>
      <c r="DV167" s="223" t="str">
        <f t="shared" ca="1" si="297"/>
        <v>1.22385272176168-0.404306327711186i</v>
      </c>
      <c r="DW167" s="223" t="str">
        <f t="shared" ca="1" si="298"/>
        <v>-0.493243033588532-1.19079402123421i</v>
      </c>
      <c r="DX167" s="223" t="str">
        <f t="shared" ca="1" si="299"/>
        <v>-1.15128230473264+0.579506812729806i</v>
      </c>
      <c r="DY167" s="223" t="str">
        <f t="shared" ca="1" si="300"/>
        <v>0.662630194242943+1.10553168967168i</v>
      </c>
      <c r="DZ167" s="223" t="str">
        <f t="shared" ca="1" si="301"/>
        <v>1.05379010259756-0.742162725322551i</v>
      </c>
      <c r="EA167" s="223" t="str">
        <f t="shared" ca="1" si="302"/>
        <v>-0.817673412289658-0.996337935655043i</v>
      </c>
      <c r="EB167" s="223" t="str">
        <f t="shared" ca="1" si="303"/>
        <v>-0.933486527113035+0.888753056191206i</v>
      </c>
      <c r="EC167" s="223" t="str">
        <f t="shared" ca="1" si="304"/>
        <v>0.955016470276393+0.865576474201779i</v>
      </c>
      <c r="ED167" s="223" t="str">
        <f t="shared" ca="1" si="305"/>
        <v>0.792975787381061-1.01610456736408i</v>
      </c>
      <c r="EE167" s="223" t="str">
        <f t="shared" ca="1" si="306"/>
        <v>-1.07168630576404-0.716077896062007i</v>
      </c>
      <c r="EF167" s="223" t="str">
        <f t="shared" ca="1" si="307"/>
        <v>-0.635299516582383+1.12146048321863i</v>
      </c>
      <c r="EG167" s="223" t="str">
        <f t="shared" ca="1" si="308"/>
        <v>1.16515736914899+0.551078393977265i</v>
      </c>
      <c r="EH167" s="223" t="str">
        <f t="shared" ca="1" si="309"/>
        <v>0.463870929809456-1.20254016634309i</v>
      </c>
      <c r="EI167" s="223" t="str">
        <f t="shared" ca="1" si="310"/>
        <v>-1.23340629418463-0.37414970888201i</v>
      </c>
      <c r="EJ167" s="223" t="str">
        <f t="shared" ca="1" si="311"/>
        <v>-0.282400938263627+1.25758848645278i</v>
      </c>
      <c r="EK167" s="223" t="str">
        <f t="shared" ca="1" si="312"/>
        <v>1.27495569775178+0.189121812494081i</v>
      </c>
      <c r="EL167" s="223" t="str">
        <f t="shared" ca="1" si="313"/>
        <v>0.0948178192353531-1.28541381365933i</v>
      </c>
      <c r="EM167" s="223" t="str">
        <f t="shared" ca="1" si="314"/>
        <v>-1.28890616073893-1.98323675787899E-13i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5.25365138831527-2.83239722312687i</v>
      </c>
      <c r="G168" s="229" t="str">
        <f t="shared" si="184"/>
        <v>-0.225692877391702+0.0864651430249977i</v>
      </c>
      <c r="H168" s="229" t="str">
        <f t="shared" si="180"/>
        <v>0.967740814627392-0.0172862215103452i</v>
      </c>
      <c r="I168" s="229" t="str">
        <f t="shared" si="317"/>
        <v>-0.382287584254442-0.20648560138989i</v>
      </c>
      <c r="J168" s="255" t="str">
        <f ca="1">IMPRODUCT(1/N_FFT2,CE100)</f>
        <v>0.00547995377324707-1.42978034170342E-06i</v>
      </c>
      <c r="K168" s="254" t="str">
        <f t="shared" ca="1" si="318"/>
        <v>-0.00209521351885435-0.00113098496318487i</v>
      </c>
      <c r="N168" s="246">
        <f t="shared" ca="1" si="185"/>
        <v>3.9669872341432217</v>
      </c>
      <c r="O168" s="223">
        <f t="shared" ca="1" si="186"/>
        <v>1.2999872341432221</v>
      </c>
      <c r="P168" s="223" t="str">
        <f t="shared" ca="1" si="187"/>
        <v>-0.127421031155657-1.29372744028817i</v>
      </c>
      <c r="Q168" s="223" t="str">
        <f t="shared" ca="1" si="188"/>
        <v>-1.27500834395978+0.253614928125863i</v>
      </c>
      <c r="R168" s="223" t="str">
        <f t="shared" ca="1" si="189"/>
        <v>0.377366374698182+1.2440102202886i</v>
      </c>
      <c r="S168" s="223" t="str">
        <f t="shared" ca="1" si="190"/>
        <v>1.20103159815088-0.497483576792727i</v>
      </c>
      <c r="T168" s="223" t="str">
        <f t="shared" ca="1" si="191"/>
        <v>-0.612809740090571-1.14648638517231i</v>
      </c>
      <c r="U168" s="223" t="str">
        <f t="shared" ca="1" si="192"/>
        <v>-1.0808998815713+0.722234210595496i</v>
      </c>
      <c r="V168" s="223" t="str">
        <f t="shared" ca="1" si="193"/>
        <v>0.824703170838889+1.00490372123086i</v>
      </c>
      <c r="W168" s="223" t="str">
        <f t="shared" ca="1" si="194"/>
        <v>0.919229788718635-0.919229788718598i</v>
      </c>
      <c r="X168" s="223" t="str">
        <f t="shared" ca="1" si="195"/>
        <v>-1.00490372123082-0.824703170838931i</v>
      </c>
      <c r="Y168" s="223" t="str">
        <f t="shared" ca="1" si="196"/>
        <v>-0.722234210595432+1.08089988157134i</v>
      </c>
      <c r="Z168" s="223" t="str">
        <f t="shared" ca="1" si="197"/>
        <v>1.14648638517234+0.612809740090515i</v>
      </c>
      <c r="AA168" s="223" t="str">
        <f t="shared" ca="1" si="198"/>
        <v>0.497483576792767-1.20103159815086i</v>
      </c>
      <c r="AB168" s="223" t="str">
        <f t="shared" ca="1" si="199"/>
        <v>-1.2440102202886-0.377366374698199i</v>
      </c>
      <c r="AC168" s="223" t="str">
        <f t="shared" ca="1" si="200"/>
        <v>-0.253614928125841+1.27500834395978i</v>
      </c>
      <c r="AD168" s="223" t="str">
        <f t="shared" ca="1" si="201"/>
        <v>1.29372744028817+0.127421031155608i</v>
      </c>
      <c r="AE168" s="223" t="str">
        <f t="shared" ca="1" si="202"/>
        <v>5.44663236821913E-14-1.29998723414322i</v>
      </c>
      <c r="AF168" s="223" t="str">
        <f t="shared" ca="1" si="203"/>
        <v>-1.29372744028817+0.127421031155629i</v>
      </c>
      <c r="AG168" s="223" t="str">
        <f t="shared" ca="1" si="204"/>
        <v>0.253614928125862+1.27500834395978i</v>
      </c>
      <c r="AH168" s="223" t="str">
        <f t="shared" ca="1" si="205"/>
        <v>1.24401022028859-0.377366374698218i</v>
      </c>
      <c r="AI168" s="223" t="str">
        <f t="shared" ca="1" si="206"/>
        <v>-0.497483576792787-1.20103159815086i</v>
      </c>
      <c r="AJ168" s="223" t="str">
        <f t="shared" ca="1" si="207"/>
        <v>-1.14648638517233+0.612809740090533i</v>
      </c>
      <c r="AK168" s="223" t="str">
        <f t="shared" ca="1" si="208"/>
        <v>0.722234210595453+1.08089988157133i</v>
      </c>
      <c r="AL168" s="223" t="str">
        <f t="shared" ca="1" si="209"/>
        <v>1.00490372123081-0.824703170838946i</v>
      </c>
      <c r="AM168" s="223" t="str">
        <f t="shared" ca="1" si="210"/>
        <v>-0.919229788718647-0.919229788718586i</v>
      </c>
      <c r="AN168" s="223" t="str">
        <f t="shared" ca="1" si="211"/>
        <v>-0.824703170838974+1.00490372123079i</v>
      </c>
      <c r="AO168" s="223" t="str">
        <f t="shared" ca="1" si="212"/>
        <v>1.08089988157131+0.722234210595481i</v>
      </c>
      <c r="AP168" s="223" t="str">
        <f t="shared" ca="1" si="213"/>
        <v>0.612809740090563-1.14648638517231i</v>
      </c>
      <c r="AQ168" s="223" t="str">
        <f t="shared" ca="1" si="214"/>
        <v>-1.20103159815089-0.497483576792698i</v>
      </c>
      <c r="AR168" s="223" t="str">
        <f t="shared" ca="1" si="215"/>
        <v>-1.20103159815089-0.497483576792698i</v>
      </c>
      <c r="AS168" s="223" t="str">
        <f t="shared" ca="1" si="216"/>
        <v>1.27500834395977+0.253614928125894i</v>
      </c>
      <c r="AT168" s="223" t="str">
        <f t="shared" ca="1" si="217"/>
        <v>0.127421031155667-1.29372744028817i</v>
      </c>
      <c r="AU168" s="223" t="str">
        <f t="shared" ca="1" si="218"/>
        <v>-1.29998723414322+2.03848606478038E-14i</v>
      </c>
      <c r="AV168" s="223" t="str">
        <f t="shared" ca="1" si="219"/>
        <v>0.127421031155699+1.29372744028816i</v>
      </c>
      <c r="AW168" s="223" t="str">
        <f t="shared" ca="1" si="220"/>
        <v>1.27500834395979-0.253614928125809i</v>
      </c>
      <c r="AX168" s="223" t="str">
        <f t="shared" ca="1" si="221"/>
        <v>-0.377366374698163-1.24401022028861i</v>
      </c>
      <c r="AY168" s="223" t="str">
        <f t="shared" ca="1" si="222"/>
        <v>-1.20103159815088+0.497483576792736i</v>
      </c>
      <c r="AZ168" s="223" t="str">
        <f t="shared" ca="1" si="223"/>
        <v>0.612809740090599+1.1464863851723i</v>
      </c>
      <c r="BA168" s="223" t="str">
        <f t="shared" ca="1" si="224"/>
        <v>1.08089988157136-0.722234210595399i</v>
      </c>
      <c r="BB168" s="223" t="str">
        <f t="shared" ca="1" si="225"/>
        <v>-0.824703170838897-1.00490372123085i</v>
      </c>
      <c r="BC168" s="223" t="str">
        <f t="shared" ca="1" si="226"/>
        <v>-0.919229788718618+0.919229788718614i</v>
      </c>
      <c r="BD168" s="223" t="str">
        <f t="shared" ca="1" si="227"/>
        <v>1.00490372123084+0.824703170838915i</v>
      </c>
      <c r="BE168" s="223" t="str">
        <f t="shared" ca="1" si="228"/>
        <v>0.722234210595419-1.08089988157135i</v>
      </c>
      <c r="BF168" s="223" t="str">
        <f t="shared" ca="1" si="229"/>
        <v>-1.14648638517228-0.612809740090619i</v>
      </c>
      <c r="BG168" s="223" t="str">
        <f t="shared" ca="1" si="230"/>
        <v>-0.49748357679274+1.20103159815088i</v>
      </c>
      <c r="BH168" s="223" t="str">
        <f t="shared" ca="1" si="231"/>
        <v>1.2440102202886+0.377366374698176i</v>
      </c>
      <c r="BI168" s="223" t="str">
        <f t="shared" ca="1" si="232"/>
        <v>0.253614928125822-1.27500834395979i</v>
      </c>
      <c r="BJ168" s="223" t="str">
        <f t="shared" ca="1" si="233"/>
        <v>-1.29372744028817-0.127421031155593i</v>
      </c>
      <c r="BK168" s="223" t="str">
        <f t="shared" ca="1" si="234"/>
        <v>-4.33184278924008E-14+1.29998723414322i</v>
      </c>
      <c r="BL168" s="223" t="str">
        <f t="shared" ca="1" si="235"/>
        <v>1.29372744028817-0.127421031155654i</v>
      </c>
      <c r="BM168" s="223" t="str">
        <f t="shared" ca="1" si="236"/>
        <v>-0.253614928125881-1.27500834395978i</v>
      </c>
      <c r="BN168" s="223" t="str">
        <f t="shared" ca="1" si="237"/>
        <v>-1.24401022028859+0.377366374698234i</v>
      </c>
      <c r="BO168" s="223" t="str">
        <f t="shared" ca="1" si="238"/>
        <v>0.497483576792677+1.2010315981509i</v>
      </c>
      <c r="BP168" s="223" t="str">
        <f t="shared" ca="1" si="239"/>
        <v>1.14648638517233-0.612809740090542i</v>
      </c>
      <c r="BQ168" s="223" t="str">
        <f t="shared" ca="1" si="240"/>
        <v>-0.722234210595469-1.08089988157131i</v>
      </c>
      <c r="BR168" s="223" t="str">
        <f t="shared" ca="1" si="241"/>
        <v>-1.0049037212308+0.824703170838962i</v>
      </c>
      <c r="BS168" s="223" t="str">
        <f t="shared" ca="1" si="242"/>
        <v>0.91922978871857+0.919229788718663i</v>
      </c>
      <c r="BT168" s="223" t="str">
        <f t="shared" ca="1" si="243"/>
        <v>0.824703170838965-1.0049037212308i</v>
      </c>
      <c r="BU168" s="223" t="str">
        <f t="shared" ca="1" si="244"/>
        <v>-1.08089988157132-0.722234210595456i</v>
      </c>
      <c r="BV168" s="223" t="str">
        <f t="shared" ca="1" si="245"/>
        <v>-0.612809740090545+1.14648638517232i</v>
      </c>
      <c r="BW168" s="223" t="str">
        <f t="shared" ca="1" si="246"/>
        <v>1.20103159815105+0.497483576792321i</v>
      </c>
      <c r="BX168" s="223" t="str">
        <f t="shared" ca="1" si="247"/>
        <v>0.377366374698484-1.24401022028851i</v>
      </c>
      <c r="BY168" s="223" t="str">
        <f t="shared" ca="1" si="248"/>
        <v>-1.27500834395983-0.253614928125612i</v>
      </c>
      <c r="BZ168" s="223" t="str">
        <f t="shared" ca="1" si="249"/>
        <v>-0.127421031156152+1.29372744028812i</v>
      </c>
      <c r="CA168" s="223" t="str">
        <f t="shared" ca="1" si="250"/>
        <v>1.29998723414322-4.07697212956075E-14i</v>
      </c>
      <c r="CB168" s="223" t="str">
        <f t="shared" ca="1" si="251"/>
        <v>-0.127421031156234-1.29372744028811i</v>
      </c>
      <c r="CC168" s="223" t="str">
        <f t="shared" ca="1" si="252"/>
        <v>-1.27500834395981+0.253614928125692i</v>
      </c>
      <c r="CD168" s="223" t="str">
        <f t="shared" ca="1" si="253"/>
        <v>0.377366374698562+1.24401022028849i</v>
      </c>
      <c r="CE168" s="223" t="str">
        <f t="shared" ca="1" si="254"/>
        <v>1.20103159815102-0.497483576792397i</v>
      </c>
      <c r="CF168" s="223" t="str">
        <f t="shared" ca="1" si="255"/>
        <v>-0.612809740090731-1.14648638517222i</v>
      </c>
      <c r="CG168" s="223" t="str">
        <f t="shared" ca="1" si="256"/>
        <v>-1.08089988157164+0.722234210594986i</v>
      </c>
      <c r="CH168" s="223" t="str">
        <f t="shared" ca="1" si="257"/>
        <v>0.824703170838912+1.00490372123084i</v>
      </c>
      <c r="CI168" s="223" t="str">
        <f t="shared" ca="1" si="258"/>
        <v>0.919229788718238-0.919229788718995i</v>
      </c>
      <c r="CJ168" s="223" t="str">
        <f t="shared" ca="1" si="259"/>
        <v>-1.00490372123069-0.8247031708391i</v>
      </c>
      <c r="CK168" s="223" t="str">
        <f t="shared" ca="1" si="260"/>
        <v>-0.722234210595186+1.0808998815715i</v>
      </c>
      <c r="CL168" s="223" t="str">
        <f t="shared" ca="1" si="261"/>
        <v>1.14648638517211+0.612809740090944i</v>
      </c>
      <c r="CM168" s="223" t="str">
        <f t="shared" ca="1" si="262"/>
        <v>0.497483576792602-1.20103159815093i</v>
      </c>
      <c r="CN168" s="223" t="str">
        <f t="shared" ca="1" si="263"/>
        <v>-1.24401022028842-0.377366374698775i</v>
      </c>
      <c r="CO168" s="223" t="str">
        <f t="shared" ca="1" si="264"/>
        <v>-0.253614928125946+1.27500834395976i</v>
      </c>
      <c r="CP168" s="223" t="str">
        <f t="shared" ca="1" si="265"/>
        <v>1.29372744028821+0.127421031155186i</v>
      </c>
      <c r="CQ168" s="223" t="str">
        <f t="shared" ca="1" si="266"/>
        <v>2.63094653552943E-13-1.29998723414322i</v>
      </c>
      <c r="CR168" s="223" t="str">
        <f t="shared" ca="1" si="267"/>
        <v>-1.29372744028814+0.127421031155913i</v>
      </c>
      <c r="CS168" s="223" t="str">
        <f t="shared" ca="1" si="268"/>
        <v>0.253614928125394+1.27500834395987i</v>
      </c>
      <c r="CT168" s="223" t="str">
        <f t="shared" ca="1" si="269"/>
        <v>1.24401022028857-0.377366374698272i</v>
      </c>
      <c r="CU168" s="223" t="str">
        <f t="shared" ca="1" si="270"/>
        <v>-0.497483576793294-1.20103159815065i</v>
      </c>
      <c r="CV168" s="223" t="str">
        <f t="shared" ca="1" si="271"/>
        <v>-1.14648638517237+0.612809740090463i</v>
      </c>
      <c r="CW168" s="223" t="str">
        <f t="shared" ca="1" si="272"/>
        <v>0.722234210595793+1.0808998815711i</v>
      </c>
      <c r="CX168" s="223" t="str">
        <f t="shared" ca="1" si="273"/>
        <v>1.00490372123103-0.824703170838679i</v>
      </c>
      <c r="CY168" s="223" t="str">
        <f t="shared" ca="1" si="274"/>
        <v>-0.91922978871878-0.919229788718453i</v>
      </c>
      <c r="CZ168" s="223" t="str">
        <f t="shared" ca="1" si="275"/>
        <v>-0.824703170839348+1.00490372123048i</v>
      </c>
      <c r="DA168" s="223" t="str">
        <f t="shared" ca="1" si="276"/>
        <v>1.08089988157134+0.72223421059544i</v>
      </c>
      <c r="DB168" s="223" t="str">
        <f t="shared" ca="1" si="277"/>
        <v>0.612809740090087-1.14648638517257i</v>
      </c>
      <c r="DC168" s="223" t="str">
        <f t="shared" ca="1" si="278"/>
        <v>-1.20103159815081-0.4974835767929i</v>
      </c>
      <c r="DD168" s="223" t="str">
        <f t="shared" ca="1" si="279"/>
        <v>-0.377366374697828+1.24401022028871i</v>
      </c>
      <c r="DE168" s="223" t="str">
        <f t="shared" ca="1" si="280"/>
        <v>1.2750083439597+0.253614928126244i</v>
      </c>
      <c r="DF168" s="223" t="str">
        <f t="shared" ca="1" si="281"/>
        <v>0.127421031155489-1.29372744028818i</v>
      </c>
      <c r="DG168" s="223" t="str">
        <f t="shared" ca="1" si="282"/>
        <v>-1.29998723414322-6.03906887833548E-13i</v>
      </c>
      <c r="DH168" s="223" t="str">
        <f t="shared" ca="1" si="283"/>
        <v>0.127421031155611+1.29372744028817i</v>
      </c>
      <c r="DI168" s="223" t="str">
        <f t="shared" ca="1" si="284"/>
        <v>1.27500834395968-0.253614928126365i</v>
      </c>
      <c r="DJ168" s="223" t="str">
        <f t="shared" ca="1" si="285"/>
        <v>-0.377366374697945-1.24401022028867i</v>
      </c>
      <c r="DK168" s="223" t="str">
        <f t="shared" ca="1" si="286"/>
        <v>-1.20103159815076+0.497483576793013i</v>
      </c>
      <c r="DL168" s="223" t="str">
        <f t="shared" ca="1" si="287"/>
        <v>0.612809740090163+1.14648638517253i</v>
      </c>
      <c r="DM168" s="223" t="str">
        <f t="shared" ca="1" si="288"/>
        <v>1.08089988157127-0.722234210595541i</v>
      </c>
      <c r="DN168" s="223" t="str">
        <f t="shared" ca="1" si="289"/>
        <v>-0.824703170838443-1.00490372123122i</v>
      </c>
      <c r="DO168" s="223" t="str">
        <f t="shared" ca="1" si="290"/>
        <v>-0.919229788718694+0.919229788718539i</v>
      </c>
      <c r="DP168" s="223" t="str">
        <f t="shared" ca="1" si="291"/>
        <v>1.00490372123111+0.824703170838584i</v>
      </c>
      <c r="DQ168" s="223" t="str">
        <f t="shared" ca="1" si="292"/>
        <v>0.722234210595723-1.08089988157115i</v>
      </c>
      <c r="DR168" s="223" t="str">
        <f t="shared" ca="1" si="293"/>
        <v>-1.14648638517243-0.612809740090355i</v>
      </c>
      <c r="DS168" s="223" t="str">
        <f t="shared" ca="1" si="294"/>
        <v>-0.497483576793181+1.20103159815069i</v>
      </c>
      <c r="DT168" s="223" t="str">
        <f t="shared" ca="1" si="295"/>
        <v>1.24401022028861+0.377366374698155i</v>
      </c>
      <c r="DU168" s="223" t="str">
        <f t="shared" ca="1" si="296"/>
        <v>0.253614928125274-1.2750083439599i</v>
      </c>
      <c r="DV168" s="223" t="str">
        <f t="shared" ca="1" si="297"/>
        <v>-1.29372744028815-0.127421031155791i</v>
      </c>
      <c r="DW168" s="223" t="str">
        <f t="shared" ca="1" si="298"/>
        <v>3.85403817439766E-13+1.29998723414322i</v>
      </c>
      <c r="DX168" s="223" t="str">
        <f t="shared" ca="1" si="299"/>
        <v>1.2937274402882-0.127421031155308i</v>
      </c>
      <c r="DY168" s="223" t="str">
        <f t="shared" ca="1" si="300"/>
        <v>-0.25361492812603-1.27500834395975i</v>
      </c>
      <c r="DZ168" s="223" t="str">
        <f t="shared" ca="1" si="301"/>
        <v>-1.24401022028876+0.377366374697654i</v>
      </c>
      <c r="EA168" s="223" t="str">
        <f t="shared" ca="1" si="302"/>
        <v>0.497483576792732+1.20103159815088i</v>
      </c>
      <c r="EB168" s="223" t="str">
        <f t="shared" ca="1" si="303"/>
        <v>1.14648638517206-0.612809740091035i</v>
      </c>
      <c r="EC168" s="223" t="str">
        <f t="shared" ca="1" si="304"/>
        <v>-0.722234210595289-1.08089988157144i</v>
      </c>
      <c r="ED168" s="223" t="str">
        <f t="shared" ca="1" si="305"/>
        <v>-1.00490372123062+0.824703170839179i</v>
      </c>
      <c r="EE168" s="223" t="str">
        <f t="shared" ca="1" si="306"/>
        <v>0.919229788718325+0.919229788718908i</v>
      </c>
      <c r="EF168" s="223" t="str">
        <f t="shared" ca="1" si="307"/>
        <v>0.824703170838819-1.00490372123092i</v>
      </c>
      <c r="EG168" s="223" t="str">
        <f t="shared" ca="1" si="308"/>
        <v>-1.08089988157098-0.722234210595975i</v>
      </c>
      <c r="EH168" s="223" t="str">
        <f t="shared" ca="1" si="309"/>
        <v>-0.612809740090623+1.14648638517228i</v>
      </c>
      <c r="EI168" s="223" t="str">
        <f t="shared" ca="1" si="310"/>
        <v>1.20103159815107+0.497483576792267i</v>
      </c>
      <c r="EJ168" s="223" t="str">
        <f t="shared" ca="1" si="311"/>
        <v>0.377366374698445-1.24401022028852i</v>
      </c>
      <c r="EK168" s="223" t="str">
        <f t="shared" ca="1" si="312"/>
        <v>-1.27500834395984-0.253614928125572i</v>
      </c>
      <c r="EL168" s="223" t="str">
        <f t="shared" ca="1" si="313"/>
        <v>-0.12742103115613+1.29372744028812i</v>
      </c>
      <c r="EM168" s="223" t="str">
        <f t="shared" ca="1" si="314"/>
        <v>1.29998723414322-8.15394425912149E-14i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5.22375355965244-2.85766330923318i</v>
      </c>
      <c r="G169" s="229" t="str">
        <f t="shared" si="184"/>
        <v>-0.225042144005199+0.0875183081818956i</v>
      </c>
      <c r="H169" s="229" t="str">
        <f t="shared" si="180"/>
        <v>0.967706240320224-0.0170353986782053i</v>
      </c>
      <c r="I169" s="229" t="str">
        <f t="shared" si="317"/>
        <v>-0.382680862375444-0.209827760820896i</v>
      </c>
      <c r="J169" s="255" t="str">
        <f ca="1">IMPRODUCT(1/N_FFT2,CF100)</f>
        <v>-0.00257000658342331-0.00014221149601498i</v>
      </c>
      <c r="K169" s="254" t="str">
        <f t="shared" ca="1" si="318"/>
        <v>0.000953652415883188+0.000593680344629389i</v>
      </c>
      <c r="N169" s="246">
        <f t="shared" ca="1" si="185"/>
        <v>3.9736638461052851</v>
      </c>
      <c r="O169" s="223">
        <f t="shared" ca="1" si="186"/>
        <v>1.3066638461052853</v>
      </c>
      <c r="P169" s="223" t="str">
        <f t="shared" ca="1" si="187"/>
        <v>-0.159949603660155-1.29683712585953i</v>
      </c>
      <c r="Q169" s="223" t="str">
        <f t="shared" ca="1" si="188"/>
        <v>-1.26750476814151+0.317493416399758i</v>
      </c>
      <c r="R169" s="223" t="str">
        <f t="shared" ca="1" si="189"/>
        <v>0.470261832633004+1.21910795891394i</v>
      </c>
      <c r="S169" s="223" t="str">
        <f t="shared" ca="1" si="190"/>
        <v>1.15237463123546-0.615957073182537i</v>
      </c>
      <c r="T169" s="223" t="str">
        <f t="shared" ca="1" si="191"/>
        <v>-0.752387746016971-1.06830851646992i</v>
      </c>
      <c r="U169" s="223" t="str">
        <f t="shared" ca="1" si="192"/>
        <v>-0.968174047232338+0.877501806826863i</v>
      </c>
      <c r="V169" s="223" t="str">
        <f t="shared" ca="1" si="193"/>
        <v>0.989417423681079+0.853477339145541i</v>
      </c>
      <c r="W169" s="223" t="str">
        <f t="shared" ca="1" si="194"/>
        <v>0.725943537458984-1.08645128153093i</v>
      </c>
      <c r="X169" s="223" t="str">
        <f t="shared" ca="1" si="195"/>
        <v>-1.16714390083482-0.587490869259037i</v>
      </c>
      <c r="Y169" s="223" t="str">
        <f t="shared" ca="1" si="196"/>
        <v>-0.440201791547298+1.23028158948966i</v>
      </c>
      <c r="Z169" s="223" t="str">
        <f t="shared" ca="1" si="197"/>
        <v>1.27491469788925+0.286291669149849i</v>
      </c>
      <c r="AA169" s="223" t="str">
        <f t="shared" ca="1" si="198"/>
        <v>0.128075453567231-1.30037190253873i</v>
      </c>
      <c r="AB169" s="223" t="str">
        <f t="shared" ca="1" si="199"/>
        <v>-1.30627030338449+0.0320671360498671i</v>
      </c>
      <c r="AC169" s="223" t="str">
        <f t="shared" ca="1" si="200"/>
        <v>0.191727406092736+1.29252118298758i</v>
      </c>
      <c r="AD169" s="223" t="str">
        <f t="shared" ca="1" si="201"/>
        <v>1.2593313409165-0.348503917487473i</v>
      </c>
      <c r="AE169" s="223" t="str">
        <f t="shared" ca="1" si="202"/>
        <v>-0.500038605574982-1.20719998328913i</v>
      </c>
      <c r="AF169" s="223" t="str">
        <f t="shared" ca="1" si="203"/>
        <v>-1.13691121424829+0.644052247597295i</v>
      </c>
      <c r="AG169" s="223" t="str">
        <f t="shared" ca="1" si="204"/>
        <v>0.778378744330364+1.0495222423052i</v>
      </c>
      <c r="AH169" s="223" t="str">
        <f t="shared" ca="1" si="205"/>
        <v>0.946347478939909-0.900997700231656i</v>
      </c>
      <c r="AI169" s="223" t="str">
        <f t="shared" ca="1" si="206"/>
        <v>-1.01006481207058-0.828938768628588i</v>
      </c>
      <c r="AJ169" s="223" t="str">
        <f t="shared" ca="1" si="207"/>
        <v>-0.699062047658854+1.10393960896494i</v>
      </c>
      <c r="AK169" s="223" t="str">
        <f t="shared" ca="1" si="208"/>
        <v>1.18121012659065+0.558670782803582i</v>
      </c>
      <c r="AL169" s="223" t="str">
        <f t="shared" ca="1" si="209"/>
        <v>0.409876589362621-1.24071414443905i</v>
      </c>
      <c r="AM169" s="223" t="str">
        <f t="shared" ca="1" si="210"/>
        <v>-1.28155666669512-0.254917470503572i</v>
      </c>
      <c r="AN169" s="223" t="str">
        <f t="shared" ca="1" si="211"/>
        <v>-0.0961241556101944+1.30312338380787i</v>
      </c>
      <c r="AO169" s="223" t="str">
        <f t="shared" ca="1" si="212"/>
        <v>1.30508991227754-0.0641149560560452i</v>
      </c>
      <c r="AP169" s="223" t="str">
        <f t="shared" ca="1" si="213"/>
        <v>-0.223389719104964-1.28742667368548i</v>
      </c>
      <c r="AQ169" s="223" t="str">
        <f t="shared" ca="1" si="214"/>
        <v>-1.25039933958115+0.3793044928467i</v>
      </c>
      <c r="AR169" s="223" t="str">
        <f t="shared" ca="1" si="215"/>
        <v>-1.25039933958115+0.3793044928467i</v>
      </c>
      <c r="AS169" s="223" t="str">
        <f t="shared" ca="1" si="216"/>
        <v>1.12076296445752-0.671759469020754i</v>
      </c>
      <c r="AT169" s="223" t="str">
        <f t="shared" ca="1" si="217"/>
        <v>-0.803900876393567-1.03010377518593i</v>
      </c>
      <c r="AU169" s="223" t="str">
        <f t="shared" ca="1" si="218"/>
        <v>-0.923950866312377+0.923950866312308i</v>
      </c>
      <c r="AV169" s="223" t="str">
        <f t="shared" ca="1" si="219"/>
        <v>1.03010377518596+0.803900876393533i</v>
      </c>
      <c r="AW169" s="223" t="str">
        <f t="shared" ca="1" si="220"/>
        <v>0.671759469020828-1.12076296445748i</v>
      </c>
      <c r="AX169" s="223" t="str">
        <f t="shared" ca="1" si="221"/>
        <v>-1.19456483553456-0.529514173958494i</v>
      </c>
      <c r="AY169" s="223" t="str">
        <f t="shared" ca="1" si="222"/>
        <v>-0.379304492846782+1.25039933958112i</v>
      </c>
      <c r="AZ169" s="223" t="str">
        <f t="shared" ca="1" si="223"/>
        <v>1.28742667368549+0.223389719104921i</v>
      </c>
      <c r="BA169" s="223" t="str">
        <f t="shared" ca="1" si="224"/>
        <v>0.0641149560561411-1.30508991227753i</v>
      </c>
      <c r="BB169" s="223" t="str">
        <f t="shared" ca="1" si="225"/>
        <v>-1.30312338380787+0.0961241556102467i</v>
      </c>
      <c r="BC169" s="223" t="str">
        <f t="shared" ca="1" si="226"/>
        <v>0.254917470503497+1.28155666669514i</v>
      </c>
      <c r="BD169" s="223" t="str">
        <f t="shared" ca="1" si="227"/>
        <v>1.24071414443904-0.409876589362662i</v>
      </c>
      <c r="BE169" s="223" t="str">
        <f t="shared" ca="1" si="228"/>
        <v>-0.558670782803504-1.18121012659068i</v>
      </c>
      <c r="BF169" s="223" t="str">
        <f t="shared" ca="1" si="229"/>
        <v>-1.10393960896492+0.699062047658891i</v>
      </c>
      <c r="BG169" s="223" t="str">
        <f t="shared" ca="1" si="230"/>
        <v>0.828938768628621+1.01006481207055i</v>
      </c>
      <c r="BH169" s="223" t="str">
        <f t="shared" ca="1" si="231"/>
        <v>0.900997700231632-0.946347478939933i</v>
      </c>
      <c r="BI169" s="223" t="str">
        <f t="shared" ca="1" si="232"/>
        <v>-1.04952224230522-0.778378744330336i</v>
      </c>
      <c r="BJ169" s="223" t="str">
        <f t="shared" ca="1" si="233"/>
        <v>-0.644052247597378+1.13691121424825i</v>
      </c>
      <c r="BK169" s="223" t="str">
        <f t="shared" ca="1" si="234"/>
        <v>1.20719998328915+0.500038605574934i</v>
      </c>
      <c r="BL169" s="223" t="str">
        <f t="shared" ca="1" si="235"/>
        <v>0.348503917487553-1.25933134091647i</v>
      </c>
      <c r="BM169" s="223" t="str">
        <f t="shared" ca="1" si="236"/>
        <v>-1.29252118298759-0.191727406092689i</v>
      </c>
      <c r="BN169" s="223" t="str">
        <f t="shared" ca="1" si="237"/>
        <v>-0.0320671360499538+1.30627030338449i</v>
      </c>
      <c r="BO169" s="223" t="str">
        <f t="shared" ca="1" si="238"/>
        <v>1.30037190253873-0.128075453567274i</v>
      </c>
      <c r="BP169" s="223" t="str">
        <f t="shared" ca="1" si="239"/>
        <v>-0.286291669149759-1.27491469788928i</v>
      </c>
      <c r="BQ169" s="223" t="str">
        <f t="shared" ca="1" si="240"/>
        <v>-1.23028158948965+0.440201791547333i</v>
      </c>
      <c r="BR169" s="223" t="str">
        <f t="shared" ca="1" si="241"/>
        <v>0.58749086925895+1.16714390083486i</v>
      </c>
      <c r="BS169" s="223" t="str">
        <f t="shared" ca="1" si="242"/>
        <v>1.0864512815309-0.725943537459028i</v>
      </c>
      <c r="BT169" s="223" t="str">
        <f t="shared" ca="1" si="243"/>
        <v>-0.85347733914548-0.989417423681133i</v>
      </c>
      <c r="BU169" s="223" t="str">
        <f t="shared" ca="1" si="244"/>
        <v>-0.877501806826828+0.968174047232371i</v>
      </c>
      <c r="BV169" s="223" t="str">
        <f t="shared" ca="1" si="245"/>
        <v>1.0683085164699+0.752387746016997i</v>
      </c>
      <c r="BW169" s="223" t="str">
        <f t="shared" ca="1" si="246"/>
        <v>0.615957073182396-1.15237463123553i</v>
      </c>
      <c r="BX169" s="223" t="str">
        <f t="shared" ca="1" si="247"/>
        <v>-1.21910795891411-0.470261832632555i</v>
      </c>
      <c r="BY169" s="223" t="str">
        <f t="shared" ca="1" si="248"/>
        <v>-0.317493416400225+1.26750476814139i</v>
      </c>
      <c r="BZ169" s="223" t="str">
        <f t="shared" ca="1" si="249"/>
        <v>1.29683712585951+0.159949603660313i</v>
      </c>
      <c r="CA169" s="223" t="str">
        <f t="shared" ca="1" si="250"/>
        <v>-1.82486244733034E-13-1.30666384610529i</v>
      </c>
      <c r="CB169" s="223" t="str">
        <f t="shared" ca="1" si="251"/>
        <v>-1.29683712585947+0.159949603660657i</v>
      </c>
      <c r="CC169" s="223" t="str">
        <f t="shared" ca="1" si="252"/>
        <v>0.317493416399301+1.26750476814163i</v>
      </c>
      <c r="CD169" s="223" t="str">
        <f t="shared" ca="1" si="253"/>
        <v>1.21910795891399-0.470261832632879i</v>
      </c>
      <c r="CE169" s="223" t="str">
        <f t="shared" ca="1" si="254"/>
        <v>-0.615957073182702-1.15237463123537i</v>
      </c>
      <c r="CF169" s="223" t="str">
        <f t="shared" ca="1" si="255"/>
        <v>-1.06830851646963+0.752387746017386i</v>
      </c>
      <c r="CG169" s="223" t="str">
        <f t="shared" ca="1" si="256"/>
        <v>0.877501806826506+0.968174047232662i</v>
      </c>
      <c r="CH169" s="223" t="str">
        <f t="shared" ca="1" si="257"/>
        <v>0.85347733914561-0.989417423681019i</v>
      </c>
      <c r="CI169" s="223" t="str">
        <f t="shared" ca="1" si="258"/>
        <v>-1.08645128153102-0.725943537458847i</v>
      </c>
      <c r="CJ169" s="223" t="str">
        <f t="shared" ca="1" si="259"/>
        <v>-0.587490869258526+1.16714390083508i</v>
      </c>
      <c r="CK169" s="223" t="str">
        <f t="shared" ca="1" si="260"/>
        <v>1.2302815894895+0.440201791547742i</v>
      </c>
      <c r="CL169" s="223" t="str">
        <f t="shared" ca="1" si="261"/>
        <v>0.286291669149929-1.27491469788924i</v>
      </c>
      <c r="CM169" s="223" t="str">
        <f t="shared" ca="1" si="262"/>
        <v>-1.30037190253875-0.128075453567077i</v>
      </c>
      <c r="CN169" s="223" t="str">
        <f t="shared" ca="1" si="263"/>
        <v>0.0320671360504486+1.30627030338448i</v>
      </c>
      <c r="CO169" s="223" t="str">
        <f t="shared" ca="1" si="264"/>
        <v>1.29252118298765-0.191727406092279i</v>
      </c>
      <c r="CP169" s="223" t="str">
        <f t="shared" ca="1" si="265"/>
        <v>-0.348503917487404-1.25933134091652i</v>
      </c>
      <c r="CQ169" s="223" t="str">
        <f t="shared" ca="1" si="266"/>
        <v>-1.20719998328906+0.500038605575151i</v>
      </c>
      <c r="CR169" s="223" t="str">
        <f t="shared" ca="1" si="267"/>
        <v>0.644052247597794+1.13691121424801i</v>
      </c>
      <c r="CS169" s="223" t="str">
        <f t="shared" ca="1" si="268"/>
        <v>1.04952224230548-0.778378744329989i</v>
      </c>
      <c r="CT169" s="223" t="str">
        <f t="shared" ca="1" si="269"/>
        <v>-0.9009977002316-0.946347478939963i</v>
      </c>
      <c r="CU169" s="223" t="str">
        <f t="shared" ca="1" si="270"/>
        <v>-0.828938768628454+1.01006481207069i</v>
      </c>
      <c r="CV169" s="223" t="str">
        <f t="shared" ca="1" si="271"/>
        <v>1.10393960896524+0.699062047658379i</v>
      </c>
      <c r="CW169" s="223" t="str">
        <f t="shared" ca="1" si="272"/>
        <v>0.558670782803896-1.1812101265905i</v>
      </c>
      <c r="CX169" s="223" t="str">
        <f t="shared" ca="1" si="273"/>
        <v>-1.24071414443902-0.409876589362703i</v>
      </c>
      <c r="CY169" s="223" t="str">
        <f t="shared" ca="1" si="274"/>
        <v>-0.254917470503285+1.28155666669518i</v>
      </c>
      <c r="CZ169" s="223" t="str">
        <f t="shared" ca="1" si="275"/>
        <v>1.30312338380792+0.096124155609642i</v>
      </c>
      <c r="DA169" s="223" t="str">
        <f t="shared" ca="1" si="276"/>
        <v>-0.0641149560556897-1.30508991227755i</v>
      </c>
      <c r="DB169" s="223" t="str">
        <f t="shared" ca="1" si="277"/>
        <v>-1.2874266736855+0.22338971910487i</v>
      </c>
      <c r="DC169" s="223" t="str">
        <f t="shared" ca="1" si="278"/>
        <v>0.379304492846972+1.25039933958106i</v>
      </c>
      <c r="DD169" s="223" t="str">
        <f t="shared" ca="1" si="279"/>
        <v>1.19456483553431-0.529514173959066i</v>
      </c>
      <c r="DE169" s="223" t="str">
        <f t="shared" ca="1" si="280"/>
        <v>-0.671759469020442-1.12076296445771i</v>
      </c>
      <c r="DF169" s="223" t="str">
        <f t="shared" ca="1" si="281"/>
        <v>-1.03010377518598+0.803900876393514i</v>
      </c>
      <c r="DG169" s="223" t="str">
        <f t="shared" ca="1" si="282"/>
        <v>0.923950866312537+0.923950866312149i</v>
      </c>
      <c r="DH169" s="223" t="str">
        <f t="shared" ca="1" si="283"/>
        <v>0.803900876393081-1.03010377518631i</v>
      </c>
      <c r="DI169" s="223" t="str">
        <f t="shared" ca="1" si="284"/>
        <v>-1.1207629644573-0.671759469021119i</v>
      </c>
      <c r="DJ169" s="223" t="str">
        <f t="shared" ca="1" si="285"/>
        <v>-0.529514173958566+1.19456483553453i</v>
      </c>
      <c r="DK169" s="223" t="str">
        <f t="shared" ca="1" si="286"/>
        <v>1.25039933958121+0.379304492846483i</v>
      </c>
      <c r="DL169" s="223" t="str">
        <f t="shared" ca="1" si="287"/>
        <v>0.223389719104367-1.28742667368558i</v>
      </c>
      <c r="DM169" s="223" t="str">
        <f t="shared" ca="1" si="288"/>
        <v>-1.30508991227751-0.0641149560564781i</v>
      </c>
      <c r="DN169" s="223" t="str">
        <f t="shared" ca="1" si="289"/>
        <v>0.096124155610151+1.30312338380788i</v>
      </c>
      <c r="DO169" s="223" t="str">
        <f t="shared" ca="1" si="290"/>
        <v>1.28155666669508-0.254917470503785i</v>
      </c>
      <c r="DP169" s="223" t="str">
        <f t="shared" ca="1" si="291"/>
        <v>-0.409876589363188-1.24071414443886i</v>
      </c>
      <c r="DQ169" s="223" t="str">
        <f t="shared" ca="1" si="292"/>
        <v>-1.18121012659084+0.558670782803182i</v>
      </c>
      <c r="DR169" s="223" t="str">
        <f t="shared" ca="1" si="293"/>
        <v>0.69906204765881+1.10393960896497i</v>
      </c>
      <c r="DS169" s="223" t="str">
        <f t="shared" ca="1" si="294"/>
        <v>1.01006481207037-0.828938768628849i</v>
      </c>
      <c r="DT169" s="223" t="str">
        <f t="shared" ca="1" si="295"/>
        <v>-0.946347478940316-0.90099770023123i</v>
      </c>
      <c r="DU169" s="223" t="str">
        <f t="shared" ca="1" si="296"/>
        <v>-0.778378744330622+1.04952224230501i</v>
      </c>
      <c r="DV169" s="223" t="str">
        <f t="shared" ca="1" si="297"/>
        <v>1.13691121424828+0.644052247597317i</v>
      </c>
      <c r="DW169" s="223" t="str">
        <f t="shared" ca="1" si="298"/>
        <v>0.500038605574645-1.20719998328927i</v>
      </c>
      <c r="DX169" s="223" t="str">
        <f t="shared" ca="1" si="299"/>
        <v>-1.25933134091631-0.348503917488127i</v>
      </c>
      <c r="DY169" s="223" t="str">
        <f t="shared" ca="1" si="300"/>
        <v>-0.191727406093022+1.29252118298754i</v>
      </c>
      <c r="DZ169" s="223" t="str">
        <f t="shared" ca="1" si="301"/>
        <v>1.30627030338449+0.0320671360499014i</v>
      </c>
      <c r="EA169" s="223" t="str">
        <f t="shared" ca="1" si="302"/>
        <v>-0.128075453567585-1.3003719025387i</v>
      </c>
      <c r="EB169" s="223" t="str">
        <f t="shared" ca="1" si="303"/>
        <v>-1.27491469788941+0.286291669149176i</v>
      </c>
      <c r="EC169" s="223" t="str">
        <f t="shared" ca="1" si="304"/>
        <v>0.440201791547016+1.23028158948976i</v>
      </c>
      <c r="ED169" s="223" t="str">
        <f t="shared" ca="1" si="305"/>
        <v>1.16714390083484-0.587490869258998i</v>
      </c>
      <c r="EE169" s="223" t="str">
        <f t="shared" ca="1" si="306"/>
        <v>-0.725943537459272-1.08645128153074i</v>
      </c>
      <c r="EF169" s="223" t="str">
        <f t="shared" ca="1" si="307"/>
        <v>-0.989417423680686+0.853477339145997i</v>
      </c>
      <c r="EG169" s="223" t="str">
        <f t="shared" ca="1" si="308"/>
        <v>0.968174047232132+0.877501806827092i</v>
      </c>
      <c r="EH169" s="223" t="str">
        <f t="shared" ca="1" si="309"/>
        <v>0.75238774601697-1.06830851646992i</v>
      </c>
      <c r="EI169" s="223" t="str">
        <f t="shared" ca="1" si="310"/>
        <v>-1.15237463123561-0.615957073182252i</v>
      </c>
      <c r="EJ169" s="223" t="str">
        <f t="shared" ca="1" si="311"/>
        <v>-0.470261832633615+1.2191079589137i</v>
      </c>
      <c r="EK169" s="223" t="str">
        <f t="shared" ca="1" si="312"/>
        <v>1.26750476814143+0.317493416400067i</v>
      </c>
      <c r="EL169" s="223" t="str">
        <f t="shared" ca="1" si="313"/>
        <v>0.15994960366015-1.29683712585953i</v>
      </c>
      <c r="EM169" s="223" t="str">
        <f t="shared" ca="1" si="314"/>
        <v>-1.30666384610529+3.64972489466066E-13i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5.19370156504295-2.88252732232147i</v>
      </c>
      <c r="G170" s="229" t="str">
        <f t="shared" si="184"/>
        <v>-0.224384009783107+0.088565680713305i</v>
      </c>
      <c r="H170" s="229" t="str">
        <f t="shared" si="180"/>
        <v>0.967671740045877-0.0167909903060679i</v>
      </c>
      <c r="I170" s="229" t="str">
        <f t="shared" si="317"/>
        <v>-0.383084548806879-0.213182602648046i</v>
      </c>
      <c r="J170" s="255" t="str">
        <f ca="1">IMPRODUCT(1/N_FFT2,CG100)</f>
        <v>0.00491102845188051+1.38212327648914E-06i</v>
      </c>
      <c r="K170" s="254" t="str">
        <f t="shared" ca="1" si="318"/>
        <v>-0.00188104447402913-0.00104747529712226i</v>
      </c>
      <c r="N170" s="246">
        <f t="shared" ca="1" si="185"/>
        <v>3.9781215875760139</v>
      </c>
      <c r="O170" s="223">
        <f t="shared" ca="1" si="186"/>
        <v>1.311121587576014</v>
      </c>
      <c r="P170" s="223" t="str">
        <f t="shared" ca="1" si="187"/>
        <v>-0.192381492613699-1.29693067613792i</v>
      </c>
      <c r="Q170" s="223" t="str">
        <f t="shared" ca="1" si="188"/>
        <v>-1.25466513220074+0.380598506890866i</v>
      </c>
      <c r="R170" s="223" t="str">
        <f t="shared" ca="1" si="189"/>
        <v>0.560576712874517+1.18523987715173i</v>
      </c>
      <c r="S170" s="223" t="str">
        <f t="shared" ca="1" si="190"/>
        <v>1.09015775810333-0.728420125926634i</v>
      </c>
      <c r="T170" s="223" t="str">
        <f t="shared" ca="1" si="191"/>
        <v>-0.880495443029911-0.971477015791629i</v>
      </c>
      <c r="U170" s="223" t="str">
        <f t="shared" ca="1" si="192"/>
        <v>-0.831766729880209+1.0135106928258i</v>
      </c>
      <c r="V170" s="223" t="str">
        <f t="shared" ca="1" si="193"/>
        <v>1.12458649685291+0.674051206143833i</v>
      </c>
      <c r="W170" s="223" t="str">
        <f t="shared" ca="1" si="194"/>
        <v>0.50174450938161-1.21131839939516i</v>
      </c>
      <c r="X170" s="223" t="str">
        <f t="shared" ca="1" si="195"/>
        <v>-1.27182891668679-0.318576559224227i</v>
      </c>
      <c r="Y170" s="223" t="str">
        <f t="shared" ca="1" si="196"/>
        <v>-0.128512388638529+1.30480817876586i</v>
      </c>
      <c r="Z170" s="223" t="str">
        <f t="shared" ca="1" si="197"/>
        <v>1.30954228420343-0.0643336870628283i</v>
      </c>
      <c r="AA170" s="223" t="str">
        <f t="shared" ca="1" si="198"/>
        <v>-0.255787132722479-1.28592875391347i</v>
      </c>
      <c r="AB170" s="223" t="str">
        <f t="shared" ca="1" si="199"/>
        <v>-1.23447874951555+0.441703559417814i</v>
      </c>
      <c r="AC170" s="223" t="str">
        <f t="shared" ca="1" si="200"/>
        <v>0.618058437965507+1.15630600822943i</v>
      </c>
      <c r="AD170" s="223" t="str">
        <f t="shared" ca="1" si="201"/>
        <v>1.05310273382789-0.781034217824075i</v>
      </c>
      <c r="AE170" s="223" t="str">
        <f t="shared" ca="1" si="202"/>
        <v>-0.92710296553508-0.927102965535063i</v>
      </c>
      <c r="AF170" s="223" t="str">
        <f t="shared" ca="1" si="203"/>
        <v>-0.781034217824057+1.05310273382791i</v>
      </c>
      <c r="AG170" s="223" t="str">
        <f t="shared" ca="1" si="204"/>
        <v>1.15630600822944+0.618058437965486i</v>
      </c>
      <c r="AH170" s="223" t="str">
        <f t="shared" ca="1" si="205"/>
        <v>0.441703559417911-1.23447874951552i</v>
      </c>
      <c r="AI170" s="223" t="str">
        <f t="shared" ca="1" si="206"/>
        <v>-1.28592875391348-0.255787132722453i</v>
      </c>
      <c r="AJ170" s="223" t="str">
        <f t="shared" ca="1" si="207"/>
        <v>-0.0643336870628009+1.30954228420344i</v>
      </c>
      <c r="AK170" s="223" t="str">
        <f t="shared" ca="1" si="208"/>
        <v>1.30480817876585-0.128512388638557i</v>
      </c>
      <c r="AL170" s="223" t="str">
        <f t="shared" ca="1" si="209"/>
        <v>-0.318576559224252-1.27182891668679i</v>
      </c>
      <c r="AM170" s="223" t="str">
        <f t="shared" ca="1" si="210"/>
        <v>-1.2113183993952+0.501744509381513i</v>
      </c>
      <c r="AN170" s="223" t="str">
        <f t="shared" ca="1" si="211"/>
        <v>0.674051206143854+1.12458649685289i</v>
      </c>
      <c r="AO170" s="223" t="str">
        <f t="shared" ca="1" si="212"/>
        <v>1.01351069282578-0.831766729880228i</v>
      </c>
      <c r="AP170" s="223" t="str">
        <f t="shared" ca="1" si="213"/>
        <v>-0.971477015791637-0.880495443029902i</v>
      </c>
      <c r="AQ170" s="223" t="str">
        <f t="shared" ca="1" si="214"/>
        <v>-0.728420125926647+1.09015775810332i</v>
      </c>
      <c r="AR170" s="223" t="str">
        <f t="shared" ca="1" si="215"/>
        <v>-0.728420125926647+1.09015775810332i</v>
      </c>
      <c r="AS170" s="223" t="str">
        <f t="shared" ca="1" si="216"/>
        <v>0.380598506890919-1.25466513220072i</v>
      </c>
      <c r="AT170" s="223" t="str">
        <f t="shared" ca="1" si="217"/>
        <v>-1.29693067613793-0.192381492613649i</v>
      </c>
      <c r="AU170" s="223" t="str">
        <f t="shared" ca="1" si="218"/>
        <v>2.28081602655075E-14+1.31112158757601i</v>
      </c>
      <c r="AV170" s="223" t="str">
        <f t="shared" ca="1" si="219"/>
        <v>1.29693067613792-0.192381492613695i</v>
      </c>
      <c r="AW170" s="223" t="str">
        <f t="shared" ca="1" si="220"/>
        <v>-0.380598506890837-1.25466513220074i</v>
      </c>
      <c r="AX170" s="223" t="str">
        <f t="shared" ca="1" si="221"/>
        <v>-1.18523987715175+0.560576712874478i</v>
      </c>
      <c r="AY170" s="223" t="str">
        <f t="shared" ca="1" si="222"/>
        <v>0.728420125926684+1.09015775810329i</v>
      </c>
      <c r="AZ170" s="223" t="str">
        <f t="shared" ca="1" si="223"/>
        <v>0.971477015791606-0.880495443029936i</v>
      </c>
      <c r="BA170" s="223" t="str">
        <f t="shared" ca="1" si="224"/>
        <v>-1.01351069282582-0.831766729880187i</v>
      </c>
      <c r="BB170" s="223" t="str">
        <f t="shared" ca="1" si="225"/>
        <v>-0.674051206143807+1.12458649685292i</v>
      </c>
      <c r="BC170" s="223" t="str">
        <f t="shared" ca="1" si="226"/>
        <v>1.21131839939517+0.501744509381583i</v>
      </c>
      <c r="BD170" s="223" t="str">
        <f t="shared" ca="1" si="227"/>
        <v>0.318576559224325-1.27182891668677i</v>
      </c>
      <c r="BE170" s="223" t="str">
        <f t="shared" ca="1" si="228"/>
        <v>-1.30480817876586-0.128512388638502i</v>
      </c>
      <c r="BF170" s="223" t="str">
        <f t="shared" ca="1" si="229"/>
        <v>0.0643336870628557+1.30954228420343i</v>
      </c>
      <c r="BG170" s="223" t="str">
        <f t="shared" ca="1" si="230"/>
        <v>1.28592875391347-0.255787132722507i</v>
      </c>
      <c r="BH170" s="223" t="str">
        <f t="shared" ca="1" si="231"/>
        <v>-0.44170355941784-1.23447874951554i</v>
      </c>
      <c r="BI170" s="223" t="str">
        <f t="shared" ca="1" si="232"/>
        <v>-1.15630600822948+0.618058437965416i</v>
      </c>
      <c r="BJ170" s="223" t="str">
        <f t="shared" ca="1" si="233"/>
        <v>0.781034217824097+1.05310273382788i</v>
      </c>
      <c r="BK170" s="223" t="str">
        <f t="shared" ca="1" si="234"/>
        <v>0.927102965535044-0.927102965535098i</v>
      </c>
      <c r="BL170" s="223" t="str">
        <f t="shared" ca="1" si="235"/>
        <v>-1.05310273382792-0.781034217824034i</v>
      </c>
      <c r="BM170" s="223" t="str">
        <f t="shared" ca="1" si="236"/>
        <v>-0.618058437965463+1.15630600822946i</v>
      </c>
      <c r="BN170" s="223" t="str">
        <f t="shared" ca="1" si="237"/>
        <v>1.23447874951552+0.44170355941789i</v>
      </c>
      <c r="BO170" s="223" t="str">
        <f t="shared" ca="1" si="238"/>
        <v>0.255787132722558-1.28592875391346i</v>
      </c>
      <c r="BP170" s="223" t="str">
        <f t="shared" ca="1" si="239"/>
        <v>-1.30954228420344-0.0643336870627781i</v>
      </c>
      <c r="BQ170" s="223" t="str">
        <f t="shared" ca="1" si="240"/>
        <v>0.12851238863858+1.30480817876585i</v>
      </c>
      <c r="BR170" s="223" t="str">
        <f t="shared" ca="1" si="241"/>
        <v>1.27182891668678-0.318576559224274i</v>
      </c>
      <c r="BS170" s="223" t="str">
        <f t="shared" ca="1" si="242"/>
        <v>-0.501744509381534-1.21131839939519i</v>
      </c>
      <c r="BT170" s="223" t="str">
        <f t="shared" ca="1" si="243"/>
        <v>-1.12458649685295+0.674051206143762i</v>
      </c>
      <c r="BU170" s="223" t="str">
        <f t="shared" ca="1" si="244"/>
        <v>0.831766729880246+1.01351069282577i</v>
      </c>
      <c r="BV170" s="223" t="str">
        <f t="shared" ca="1" si="245"/>
        <v>0.880495443030079-0.971477015791477i</v>
      </c>
      <c r="BW170" s="223" t="str">
        <f t="shared" ca="1" si="246"/>
        <v>-1.09015775810326-0.728420125926736i</v>
      </c>
      <c r="BX170" s="223" t="str">
        <f t="shared" ca="1" si="247"/>
        <v>-0.560576712874534+1.18523987715172i</v>
      </c>
      <c r="BY170" s="223" t="str">
        <f t="shared" ca="1" si="248"/>
        <v>1.25466513220077+0.380598506890772i</v>
      </c>
      <c r="BZ170" s="223" t="str">
        <f t="shared" ca="1" si="249"/>
        <v>0.192381492613498-1.29693067613795i</v>
      </c>
      <c r="CA170" s="223" t="str">
        <f t="shared" ca="1" si="250"/>
        <v>-1.31112158757601+3.06466538061123E-13i</v>
      </c>
      <c r="CB170" s="223" t="str">
        <f t="shared" ca="1" si="251"/>
        <v>0.192381492614104+1.29693067613786i</v>
      </c>
      <c r="CC170" s="223" t="str">
        <f t="shared" ca="1" si="252"/>
        <v>1.25466513220059-0.380598506891358i</v>
      </c>
      <c r="CD170" s="223" t="str">
        <f t="shared" ca="1" si="253"/>
        <v>-0.560576712875087-1.18523987715146i</v>
      </c>
      <c r="CE170" s="223" t="str">
        <f t="shared" ca="1" si="254"/>
        <v>-1.09015775810364+0.728420125926161i</v>
      </c>
      <c r="CF170" s="223" t="str">
        <f t="shared" ca="1" si="255"/>
        <v>0.880495443029566+0.971477015791941i</v>
      </c>
      <c r="CG170" s="223" t="str">
        <f t="shared" ca="1" si="256"/>
        <v>0.831766729880478-1.01351069282558i</v>
      </c>
      <c r="CH170" s="223" t="str">
        <f t="shared" ca="1" si="257"/>
        <v>-1.12458649685279-0.674051206144019i</v>
      </c>
      <c r="CI170" s="223" t="str">
        <f t="shared" ca="1" si="258"/>
        <v>-0.50174450938169+1.21131839939513i</v>
      </c>
      <c r="CJ170" s="223" t="str">
        <f t="shared" ca="1" si="259"/>
        <v>1.27182891668677+0.318576559224312i</v>
      </c>
      <c r="CK170" s="223" t="str">
        <f t="shared" ca="1" si="260"/>
        <v>0.128512388638489-1.30480817876586i</v>
      </c>
      <c r="CL170" s="223" t="str">
        <f t="shared" ca="1" si="261"/>
        <v>-1.30954228420343+0.0643336870629994i</v>
      </c>
      <c r="CM170" s="223" t="str">
        <f t="shared" ca="1" si="262"/>
        <v>0.255787132722794+1.28592875391341i</v>
      </c>
      <c r="CN170" s="223" t="str">
        <f t="shared" ca="1" si="263"/>
        <v>1.23447874951541-0.441703559418221i</v>
      </c>
      <c r="CO170" s="223" t="str">
        <f t="shared" ca="1" si="264"/>
        <v>-0.618058437965905-1.15630600822922i</v>
      </c>
      <c r="CP170" s="223" t="str">
        <f t="shared" ca="1" si="265"/>
        <v>-1.05310273382756+0.781034217824527i</v>
      </c>
      <c r="CQ170" s="223" t="str">
        <f t="shared" ca="1" si="266"/>
        <v>0.92710296553466+0.927102965535482i</v>
      </c>
      <c r="CR170" s="223" t="str">
        <f t="shared" ca="1" si="267"/>
        <v>0.781034217824443-1.05310273382762i</v>
      </c>
      <c r="CS170" s="223" t="str">
        <f t="shared" ca="1" si="268"/>
        <v>-1.15630600822929-0.618058437965779i</v>
      </c>
      <c r="CT170" s="223" t="str">
        <f t="shared" ca="1" si="269"/>
        <v>-0.441703559418123+1.23447874951544i</v>
      </c>
      <c r="CU170" s="223" t="str">
        <f t="shared" ca="1" si="270"/>
        <v>1.28592875391344+0.255787132722655i</v>
      </c>
      <c r="CV170" s="223" t="str">
        <f t="shared" ca="1" si="271"/>
        <v>0.0643336870628949-1.30954228420343i</v>
      </c>
      <c r="CW170" s="223" t="str">
        <f t="shared" ca="1" si="272"/>
        <v>-1.30480817876585+0.128512388638611i</v>
      </c>
      <c r="CX170" s="223" t="str">
        <f t="shared" ca="1" si="273"/>
        <v>0.318576559224413+1.27182891668675i</v>
      </c>
      <c r="CY170" s="223" t="str">
        <f t="shared" ca="1" si="274"/>
        <v>1.21131839939508-0.501744509381804i</v>
      </c>
      <c r="CZ170" s="223" t="str">
        <f t="shared" ca="1" si="275"/>
        <v>-0.67405120614411-1.12458649685274i</v>
      </c>
      <c r="DA170" s="223" t="str">
        <f t="shared" ca="1" si="276"/>
        <v>-1.0135106928255+0.831766729880573i</v>
      </c>
      <c r="DB170" s="223" t="str">
        <f t="shared" ca="1" si="277"/>
        <v>0.971477015792011+0.880495443029489i</v>
      </c>
      <c r="DC170" s="223" t="str">
        <f t="shared" ca="1" si="278"/>
        <v>0.728420125927143-1.09015775810299i</v>
      </c>
      <c r="DD170" s="223" t="str">
        <f t="shared" ca="1" si="279"/>
        <v>-1.1852398771515-0.560576712874993i</v>
      </c>
      <c r="DE170" s="223" t="str">
        <f t="shared" ca="1" si="280"/>
        <v>-0.38059850689124+1.25466513220062i</v>
      </c>
      <c r="DF170" s="223" t="str">
        <f t="shared" ca="1" si="281"/>
        <v>1.29693067613788+0.192381492614i</v>
      </c>
      <c r="DG170" s="223" t="str">
        <f t="shared" ca="1" si="282"/>
        <v>1.83109657536082E-13-1.31112158757601i</v>
      </c>
      <c r="DH170" s="223" t="str">
        <f t="shared" ca="1" si="283"/>
        <v>-1.29693067613794+0.192381492613602i</v>
      </c>
      <c r="DI170" s="223" t="str">
        <f t="shared" ca="1" si="284"/>
        <v>0.38059850689089+1.25466513220073i</v>
      </c>
      <c r="DJ170" s="223" t="str">
        <f t="shared" ca="1" si="285"/>
        <v>1.18523987715168-0.560576712874629i</v>
      </c>
      <c r="DK170" s="223" t="str">
        <f t="shared" ca="1" si="286"/>
        <v>-0.728420125926839-1.09015775810319i</v>
      </c>
      <c r="DL170" s="223" t="str">
        <f t="shared" ca="1" si="287"/>
        <v>-0.971477015791406+0.880495443030156i</v>
      </c>
      <c r="DM170" s="223" t="str">
        <f t="shared" ca="1" si="288"/>
        <v>1.01351069282609+0.831766729879848i</v>
      </c>
      <c r="DN170" s="223" t="str">
        <f t="shared" ca="1" si="289"/>
        <v>0.674051206143337-1.1245864968532i</v>
      </c>
      <c r="DO170" s="223" t="str">
        <f t="shared" ca="1" si="290"/>
        <v>-1.21131839939494-0.501744509382142i</v>
      </c>
      <c r="DP170" s="223" t="str">
        <f t="shared" ca="1" si="291"/>
        <v>-0.318576559224805+1.27182891668665i</v>
      </c>
      <c r="DQ170" s="223" t="str">
        <f t="shared" ca="1" si="292"/>
        <v>1.30480817876581+0.128512388638976i</v>
      </c>
      <c r="DR170" s="223" t="str">
        <f t="shared" ca="1" si="293"/>
        <v>-0.0643336870624919-1.30954228420345i</v>
      </c>
      <c r="DS170" s="223" t="str">
        <f t="shared" ca="1" si="294"/>
        <v>-1.28592875391351+0.255787132722296i</v>
      </c>
      <c r="DT170" s="223" t="str">
        <f t="shared" ca="1" si="295"/>
        <v>0.441703559417743+1.23447874951558i</v>
      </c>
      <c r="DU170" s="223" t="str">
        <f t="shared" ca="1" si="296"/>
        <v>1.15630600822946-0.618058437965456i</v>
      </c>
      <c r="DV170" s="223" t="str">
        <f t="shared" ca="1" si="297"/>
        <v>-0.781034217824118-1.05310273382786i</v>
      </c>
      <c r="DW170" s="223" t="str">
        <f t="shared" ca="1" si="298"/>
        <v>-0.92710296553492+0.927102965535223i</v>
      </c>
      <c r="DX170" s="223" t="str">
        <f t="shared" ca="1" si="299"/>
        <v>1.05310273382812+0.781034217823773i</v>
      </c>
      <c r="DY170" s="223" t="str">
        <f t="shared" ca="1" si="300"/>
        <v>0.618058437965077-1.15630600822966i</v>
      </c>
      <c r="DZ170" s="223" t="str">
        <f t="shared" ca="1" si="301"/>
        <v>-1.23447874951572-0.441703559417338i</v>
      </c>
      <c r="EA170" s="223" t="str">
        <f t="shared" ca="1" si="302"/>
        <v>-0.255787132721874+1.28592875391359i</v>
      </c>
      <c r="EB170" s="223" t="str">
        <f t="shared" ca="1" si="303"/>
        <v>1.30954228420341+0.0643336870634024i</v>
      </c>
      <c r="EC170" s="223" t="str">
        <f t="shared" ca="1" si="304"/>
        <v>-0.128512388638106-1.3048081787659i</v>
      </c>
      <c r="ED170" s="223" t="str">
        <f t="shared" ca="1" si="305"/>
        <v>-1.27182891668687+0.31857655922392i</v>
      </c>
      <c r="EE170" s="223" t="str">
        <f t="shared" ca="1" si="306"/>
        <v>0.501744509381335+1.21131839939527i</v>
      </c>
      <c r="EF170" s="223" t="str">
        <f t="shared" ca="1" si="307"/>
        <v>1.12458649685298-0.674051206143706i</v>
      </c>
      <c r="EG170" s="223" t="str">
        <f t="shared" ca="1" si="308"/>
        <v>-0.83176672988018-1.01351069282582i</v>
      </c>
      <c r="EH170" s="223" t="str">
        <f t="shared" ca="1" si="309"/>
        <v>-0.880495443029838+0.971477015791695i</v>
      </c>
      <c r="EI170" s="223" t="str">
        <f t="shared" ca="1" si="310"/>
        <v>1.09015775810343+0.728420125926481i</v>
      </c>
      <c r="EJ170" s="223" t="str">
        <f t="shared" ca="1" si="311"/>
        <v>0.56057671287424-1.18523987715186i</v>
      </c>
      <c r="EK170" s="223" t="str">
        <f t="shared" ca="1" si="312"/>
        <v>-1.25466513220085-0.380598506890478i</v>
      </c>
      <c r="EL170" s="223" t="str">
        <f t="shared" ca="1" si="313"/>
        <v>-0.192381492613177+1.296930676138i</v>
      </c>
      <c r="EM170" s="223" t="str">
        <f t="shared" ca="1" si="314"/>
        <v>1.31112158757601-6.12933076122247E-13i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5.16350354230619-2.90698797554007i</v>
      </c>
      <c r="G171" s="229" t="str">
        <f t="shared" si="184"/>
        <v>-0.22371855726013+0.0896071633967224i</v>
      </c>
      <c r="H171" s="229" t="str">
        <f t="shared" si="180"/>
        <v>0.967637313701959-0.0165527043015086i</v>
      </c>
      <c r="I171" s="229" t="str">
        <f t="shared" si="317"/>
        <v>-0.383498869332508-0.216550341020706i</v>
      </c>
      <c r="J171" s="255" t="str">
        <f ca="1">IMPRODUCT(1/N_FFT2,CH100)</f>
        <v>0.0125652737786877+0.000142212036378617i</v>
      </c>
      <c r="K171" s="254" t="str">
        <f t="shared" ca="1" si="318"/>
        <v>-0.0047879722220051-0.00277555247695003i</v>
      </c>
      <c r="N171" s="246">
        <f t="shared" ca="1" si="185"/>
        <v>3.9813063588662185</v>
      </c>
      <c r="O171" s="223">
        <f t="shared" ca="1" si="186"/>
        <v>1.3143063588662185</v>
      </c>
      <c r="P171" s="223" t="str">
        <f t="shared" ca="1" si="187"/>
        <v>-0.224696297521445-1.2949566706405i</v>
      </c>
      <c r="Q171" s="223" t="str">
        <f t="shared" ca="1" si="188"/>
        <v>-1.23747735202279+0.442776476550907i</v>
      </c>
      <c r="R171" s="223" t="str">
        <f t="shared" ca="1" si="189"/>
        <v>0.647819228321274+1.14356086518095i</v>
      </c>
      <c r="S171" s="223" t="str">
        <f t="shared" ca="1" si="190"/>
        <v>1.01597255432471-0.8337871273983i</v>
      </c>
      <c r="T171" s="223" t="str">
        <f t="shared" ca="1" si="191"/>
        <v>-0.995204401953225-0.858469220932878i</v>
      </c>
      <c r="U171" s="223" t="str">
        <f t="shared" ca="1" si="192"/>
        <v>-0.675688505803759+1.12731816630482i</v>
      </c>
      <c r="V171" s="223" t="str">
        <f t="shared" ca="1" si="193"/>
        <v>1.22623836828488+0.473012335042348i</v>
      </c>
      <c r="W171" s="223" t="str">
        <f t="shared" ca="1" si="194"/>
        <v>0.256408450779064-1.28905233071635i</v>
      </c>
      <c r="X171" s="223" t="str">
        <f t="shared" ca="1" si="195"/>
        <v>-1.31391051436347-0.0322546927020475i</v>
      </c>
      <c r="Y171" s="223" t="str">
        <f t="shared" ca="1" si="196"/>
        <v>0.192848795616161+1.3000809770878i</v>
      </c>
      <c r="Z171" s="223" t="str">
        <f t="shared" ca="1" si="197"/>
        <v>1.24797092567609-0.412273906066518i</v>
      </c>
      <c r="AA171" s="223" t="str">
        <f t="shared" ca="1" si="198"/>
        <v>-0.619559728759239-1.15911472575235i</v>
      </c>
      <c r="AB171" s="223" t="str">
        <f t="shared" ca="1" si="199"/>
        <v>-1.03612872281907+0.808602791675548i</v>
      </c>
      <c r="AC171" s="223" t="str">
        <f t="shared" ca="1" si="200"/>
        <v>0.973836775663069+0.882634204709027i</v>
      </c>
      <c r="AD171" s="223" t="str">
        <f t="shared" ca="1" si="201"/>
        <v>0.703150773795934-1.11039641311847i</v>
      </c>
      <c r="AE171" s="223" t="str">
        <f t="shared" ca="1" si="202"/>
        <v>-1.21426074440593-0.502963268590205i</v>
      </c>
      <c r="AF171" s="223" t="str">
        <f t="shared" ca="1" si="203"/>
        <v>-0.287966153173655+1.28237151386895i</v>
      </c>
      <c r="AG171" s="223" t="str">
        <f t="shared" ca="1" si="204"/>
        <v>1.31272321929714+0.0644899563832919i</v>
      </c>
      <c r="AH171" s="223" t="str">
        <f t="shared" ca="1" si="205"/>
        <v>-0.160885128807465-1.30442216336767i</v>
      </c>
      <c r="AI171" s="223" t="str">
        <f t="shared" ca="1" si="206"/>
        <v>-1.2577127683084+0.381522997197009i</v>
      </c>
      <c r="AJ171" s="223" t="str">
        <f t="shared" ca="1" si="207"/>
        <v>0.590927029583399+1.17397037895507i</v>
      </c>
      <c r="AK171" s="223" t="str">
        <f t="shared" ca="1" si="208"/>
        <v>1.05566076611429-0.782931383866538i</v>
      </c>
      <c r="AL171" s="223" t="str">
        <f t="shared" ca="1" si="209"/>
        <v>-0.95188254651339-0.906267522644038i</v>
      </c>
      <c r="AM171" s="223" t="str">
        <f t="shared" ca="1" si="210"/>
        <v>-0.730189490054475+1.09280579865325i</v>
      </c>
      <c r="AN171" s="223" t="str">
        <f t="shared" ca="1" si="211"/>
        <v>1.20155169525868+0.532611235872072i</v>
      </c>
      <c r="AO171" s="223" t="str">
        <f t="shared" ca="1" si="212"/>
        <v>0.319350395525314-1.27491824437256i</v>
      </c>
      <c r="AP171" s="223" t="str">
        <f t="shared" ca="1" si="213"/>
        <v>-1.3107451888494-0.0966863737262412i</v>
      </c>
      <c r="AQ171" s="223" t="str">
        <f t="shared" ca="1" si="214"/>
        <v>0.128824550813051+1.30797761451181i</v>
      </c>
      <c r="AR171" s="223" t="str">
        <f t="shared" ca="1" si="215"/>
        <v>0.128824550813051+1.30797761451181i</v>
      </c>
      <c r="AS171" s="223" t="str">
        <f t="shared" ca="1" si="216"/>
        <v>-0.561938378060997-1.18811887629915i</v>
      </c>
      <c r="AT171" s="223" t="str">
        <f t="shared" ca="1" si="217"/>
        <v>-1.07455691883761+0.756788367467687i</v>
      </c>
      <c r="AU171" s="223" t="str">
        <f t="shared" ca="1" si="218"/>
        <v>0.929354938910878+0.929354938910929i</v>
      </c>
      <c r="AV171" s="223" t="str">
        <f t="shared" ca="1" si="219"/>
        <v>0.756788367467747-1.07455691883756i</v>
      </c>
      <c r="AW171" s="223" t="str">
        <f t="shared" ca="1" si="220"/>
        <v>-1.18811887629911-0.561938378061072i</v>
      </c>
      <c r="AX171" s="223" t="str">
        <f t="shared" ca="1" si="221"/>
        <v>-0.350542273139999+1.26669701179801i</v>
      </c>
      <c r="AY171" s="223" t="str">
        <f t="shared" ca="1" si="222"/>
        <v>1.30797761451181+0.128824550813003i</v>
      </c>
      <c r="AZ171" s="223" t="str">
        <f t="shared" ca="1" si="223"/>
        <v>-0.0966863737262984-1.31074518884939i</v>
      </c>
      <c r="BA171" s="223" t="str">
        <f t="shared" ca="1" si="224"/>
        <v>-1.27491824437254+0.31935039552537i</v>
      </c>
      <c r="BB171" s="223" t="str">
        <f t="shared" ca="1" si="225"/>
        <v>0.532611235872005+1.20155169525871i</v>
      </c>
      <c r="BC171" s="223" t="str">
        <f t="shared" ca="1" si="226"/>
        <v>1.09280579865329-0.730189490054414i</v>
      </c>
      <c r="BD171" s="223" t="str">
        <f t="shared" ca="1" si="227"/>
        <v>-0.906267522643984-0.951882546513441i</v>
      </c>
      <c r="BE171" s="223" t="str">
        <f t="shared" ca="1" si="228"/>
        <v>-0.782931383866598+1.05566076611424i</v>
      </c>
      <c r="BF171" s="223" t="str">
        <f t="shared" ca="1" si="229"/>
        <v>1.17397037895509+0.590927029583356i</v>
      </c>
      <c r="BG171" s="223" t="str">
        <f t="shared" ca="1" si="230"/>
        <v>0.381522997196963-1.25771276830842i</v>
      </c>
      <c r="BH171" s="223" t="str">
        <f t="shared" ca="1" si="231"/>
        <v>-1.30442216336767-0.160885128807416i</v>
      </c>
      <c r="BI171" s="223" t="str">
        <f t="shared" ca="1" si="232"/>
        <v>0.0644899563833399+1.31272321929714i</v>
      </c>
      <c r="BJ171" s="223" t="str">
        <f t="shared" ca="1" si="233"/>
        <v>1.28237151386894-0.287966153173701i</v>
      </c>
      <c r="BK171" s="223" t="str">
        <f t="shared" ca="1" si="234"/>
        <v>-0.502963268590133-1.21426074440596i</v>
      </c>
      <c r="BL171" s="223" t="str">
        <f t="shared" ca="1" si="235"/>
        <v>-1.11039641311851+0.703150773795868i</v>
      </c>
      <c r="BM171" s="223" t="str">
        <f t="shared" ca="1" si="236"/>
        <v>0.882634204708968+0.973836775663122i</v>
      </c>
      <c r="BN171" s="223" t="str">
        <f t="shared" ca="1" si="237"/>
        <v>0.808602791675504-1.03612872281911i</v>
      </c>
      <c r="BO171" s="223" t="str">
        <f t="shared" ca="1" si="238"/>
        <v>-1.15911472575238-0.619559728759188i</v>
      </c>
      <c r="BP171" s="223" t="str">
        <f t="shared" ca="1" si="239"/>
        <v>-0.412273906066462+1.24797092567611i</v>
      </c>
      <c r="BQ171" s="223" t="str">
        <f t="shared" ca="1" si="240"/>
        <v>1.30008097708781+0.192848795616099i</v>
      </c>
      <c r="BR171" s="223" t="str">
        <f t="shared" ca="1" si="241"/>
        <v>-0.0322546927020908-1.31391051436347i</v>
      </c>
      <c r="BS171" s="223" t="str">
        <f t="shared" ca="1" si="242"/>
        <v>-1.28905233071634+0.256408450779109i</v>
      </c>
      <c r="BT171" s="223" t="str">
        <f t="shared" ca="1" si="243"/>
        <v>0.47301233504227+1.22623836828491i</v>
      </c>
      <c r="BU171" s="223" t="str">
        <f t="shared" ca="1" si="244"/>
        <v>1.12731816630493-0.675688505803576i</v>
      </c>
      <c r="BV171" s="223" t="str">
        <f t="shared" ca="1" si="245"/>
        <v>-0.858469220932657-0.995204401953414i</v>
      </c>
      <c r="BW171" s="223" t="str">
        <f t="shared" ca="1" si="246"/>
        <v>-0.833787127398614+1.01597255432445i</v>
      </c>
      <c r="BX171" s="223" t="str">
        <f t="shared" ca="1" si="247"/>
        <v>1.1435608651807+0.647819228321717i</v>
      </c>
      <c r="BY171" s="223" t="str">
        <f t="shared" ca="1" si="248"/>
        <v>0.442776476551496-1.23747735202258i</v>
      </c>
      <c r="BZ171" s="223" t="str">
        <f t="shared" ca="1" si="249"/>
        <v>-1.2949566706406-0.224696297520888i</v>
      </c>
      <c r="CA171" s="223" t="str">
        <f t="shared" ca="1" si="250"/>
        <v>4.49545750042465E-13+1.31430635886622i</v>
      </c>
      <c r="CB171" s="223" t="str">
        <f t="shared" ca="1" si="251"/>
        <v>1.29495667064044-0.224696297521774i</v>
      </c>
      <c r="CC171" s="223" t="str">
        <f t="shared" ca="1" si="252"/>
        <v>-0.442776476551112-1.23747735202272i</v>
      </c>
      <c r="CD171" s="223" t="str">
        <f t="shared" ca="1" si="253"/>
        <v>-1.1435608651809+0.647819228321362i</v>
      </c>
      <c r="CE171" s="223" t="str">
        <f t="shared" ca="1" si="254"/>
        <v>0.833787127398283+1.01597255432472i</v>
      </c>
      <c r="CF171" s="223" t="str">
        <f t="shared" ca="1" si="255"/>
        <v>0.85846922093298-0.995204401953136i</v>
      </c>
      <c r="CG171" s="223" t="str">
        <f t="shared" ca="1" si="256"/>
        <v>-1.12731816630471-0.675688505803941i</v>
      </c>
      <c r="CH171" s="223" t="str">
        <f t="shared" ca="1" si="257"/>
        <v>-0.473012335042668+1.22623836828476i</v>
      </c>
      <c r="CI171" s="223" t="str">
        <f t="shared" ca="1" si="258"/>
        <v>1.28905233071626+0.256408450779528i</v>
      </c>
      <c r="CJ171" s="223" t="str">
        <f t="shared" ca="1" si="259"/>
        <v>0.0322546927026484-1.31391051436345i</v>
      </c>
      <c r="CK171" s="223" t="str">
        <f t="shared" ca="1" si="260"/>
        <v>-1.30008097708772+0.19284879561673i</v>
      </c>
      <c r="CL171" s="223" t="str">
        <f t="shared" ca="1" si="261"/>
        <v>0.412273906066945+1.24797092567595i</v>
      </c>
      <c r="CM171" s="223" t="str">
        <f t="shared" ca="1" si="262"/>
        <v>1.1591147257522-0.619559728759519i</v>
      </c>
      <c r="CN171" s="223" t="str">
        <f t="shared" ca="1" si="263"/>
        <v>-0.808602791675697-1.03612872281896i</v>
      </c>
      <c r="CO171" s="223" t="str">
        <f t="shared" ca="1" si="264"/>
        <v>-0.882634204708884+0.973836775663198i</v>
      </c>
      <c r="CP171" s="223" t="str">
        <f t="shared" ca="1" si="265"/>
        <v>1.1103964131185+0.703150773795881i</v>
      </c>
      <c r="CQ171" s="223" t="str">
        <f t="shared" ca="1" si="266"/>
        <v>0.502963268590268-1.2142607444059i</v>
      </c>
      <c r="CR171" s="223" t="str">
        <f t="shared" ca="1" si="267"/>
        <v>-1.28237151386891-0.287966153173845i</v>
      </c>
      <c r="CS171" s="223" t="str">
        <f t="shared" ca="1" si="268"/>
        <v>-0.0644899563836171+1.31272321929713i</v>
      </c>
      <c r="CT171" s="223" t="str">
        <f t="shared" ca="1" si="269"/>
        <v>1.30442216336772-0.160885128807011i</v>
      </c>
      <c r="CU171" s="223" t="str">
        <f t="shared" ca="1" si="270"/>
        <v>-0.381522997196413-1.25771276830858i</v>
      </c>
      <c r="CV171" s="223" t="str">
        <f t="shared" ca="1" si="271"/>
        <v>-1.17397037895481+0.590927029583925i</v>
      </c>
      <c r="CW171" s="223" t="str">
        <f t="shared" ca="1" si="272"/>
        <v>0.782931383867019+1.05566076611393i</v>
      </c>
      <c r="CX171" s="223" t="str">
        <f t="shared" ca="1" si="273"/>
        <v>0.906267522643725-0.951882546513688i</v>
      </c>
      <c r="CY171" s="223" t="str">
        <f t="shared" ca="1" si="274"/>
        <v>-1.09280579865341-0.730189490054225i</v>
      </c>
      <c r="CZ171" s="223" t="str">
        <f t="shared" ca="1" si="275"/>
        <v>-0.532611235871917+1.20155169525875i</v>
      </c>
      <c r="DA171" s="223" t="str">
        <f t="shared" ca="1" si="276"/>
        <v>1.27491824437257+0.319350395525277i</v>
      </c>
      <c r="DB171" s="223" t="str">
        <f t="shared" ca="1" si="277"/>
        <v>0.0966863737263331-1.31074518884939i</v>
      </c>
      <c r="DC171" s="223" t="str">
        <f t="shared" ca="1" si="278"/>
        <v>-1.30797761451183+0.128824550812839i</v>
      </c>
      <c r="DD171" s="223" t="str">
        <f t="shared" ca="1" si="279"/>
        <v>0.350542273139713+1.26669701179809i</v>
      </c>
      <c r="DE171" s="223" t="str">
        <f t="shared" ca="1" si="280"/>
        <v>1.1881188762993-0.561938378060685i</v>
      </c>
      <c r="DF171" s="223" t="str">
        <f t="shared" ca="1" si="281"/>
        <v>-0.756788367467299-1.07455691883788i</v>
      </c>
      <c r="DG171" s="223" t="str">
        <f t="shared" ca="1" si="282"/>
        <v>-0.929354938911357+0.929354938910449i</v>
      </c>
      <c r="DH171" s="223" t="str">
        <f t="shared" ca="1" si="283"/>
        <v>1.07455691883789+0.756788367467281i</v>
      </c>
      <c r="DI171" s="223" t="str">
        <f t="shared" ca="1" si="284"/>
        <v>0.561938378060665-1.18811887629931i</v>
      </c>
      <c r="DJ171" s="223" t="str">
        <f t="shared" ca="1" si="285"/>
        <v>-1.2666970117981-0.350542273139692i</v>
      </c>
      <c r="DK171" s="223" t="str">
        <f t="shared" ca="1" si="286"/>
        <v>-0.128824550812816+1.30797761451183i</v>
      </c>
      <c r="DL171" s="223" t="str">
        <f t="shared" ca="1" si="287"/>
        <v>1.31074518884939-0.0966863737263556i</v>
      </c>
      <c r="DM171" s="223" t="str">
        <f t="shared" ca="1" si="288"/>
        <v>-0.319350395525298-1.27491824437256i</v>
      </c>
      <c r="DN171" s="223" t="str">
        <f t="shared" ca="1" si="289"/>
        <v>-1.20155169525874+0.532611235871938i</v>
      </c>
      <c r="DO171" s="223" t="str">
        <f t="shared" ca="1" si="290"/>
        <v>0.730189490054245+1.0928057986534i</v>
      </c>
      <c r="DP171" s="223" t="str">
        <f t="shared" ca="1" si="291"/>
        <v>0.951882546513672-0.906267522643742i</v>
      </c>
      <c r="DQ171" s="223" t="str">
        <f t="shared" ca="1" si="292"/>
        <v>-1.05566076611397-0.782931383866971i</v>
      </c>
      <c r="DR171" s="223" t="str">
        <f t="shared" ca="1" si="293"/>
        <v>-0.590927029583873+1.17397037895483i</v>
      </c>
      <c r="DS171" s="223" t="str">
        <f t="shared" ca="1" si="294"/>
        <v>1.25771276830859+0.38152299719639i</v>
      </c>
      <c r="DT171" s="223" t="str">
        <f t="shared" ca="1" si="295"/>
        <v>0.160885128806952-1.30442216336773i</v>
      </c>
      <c r="DU171" s="223" t="str">
        <f t="shared" ca="1" si="296"/>
        <v>-1.31272321929712+0.0644899563836769i</v>
      </c>
      <c r="DV171" s="223" t="str">
        <f t="shared" ca="1" si="297"/>
        <v>0.287966153173867+1.2823715138689i</v>
      </c>
      <c r="DW171" s="223" t="str">
        <f t="shared" ca="1" si="298"/>
        <v>1.21426074440589-0.502963268590289i</v>
      </c>
      <c r="DX171" s="223" t="str">
        <f t="shared" ca="1" si="299"/>
        <v>-0.7031507737959-1.11039641311849i</v>
      </c>
      <c r="DY171" s="223" t="str">
        <f t="shared" ca="1" si="300"/>
        <v>-0.973836775663183+0.882634204708901i</v>
      </c>
      <c r="DZ171" s="223" t="str">
        <f t="shared" ca="1" si="301"/>
        <v>1.03612872281897+0.808602791675679i</v>
      </c>
      <c r="EA171" s="223" t="str">
        <f t="shared" ca="1" si="302"/>
        <v>0.619559728759499-1.15911472575222i</v>
      </c>
      <c r="EB171" s="223" t="str">
        <f t="shared" ca="1" si="303"/>
        <v>-1.24797092567596-0.412273906066922i</v>
      </c>
      <c r="EC171" s="223" t="str">
        <f t="shared" ca="1" si="304"/>
        <v>-0.192848795616707+1.30008097708772i</v>
      </c>
      <c r="ED171" s="223" t="str">
        <f t="shared" ca="1" si="305"/>
        <v>1.31391051436345-0.0322546927026709i</v>
      </c>
      <c r="EE171" s="223" t="str">
        <f t="shared" ca="1" si="306"/>
        <v>-0.256408450779551-1.28905233071626i</v>
      </c>
      <c r="EF171" s="223" t="str">
        <f t="shared" ca="1" si="307"/>
        <v>-1.22623836828475+0.473012335042689i</v>
      </c>
      <c r="EG171" s="223" t="str">
        <f t="shared" ca="1" si="308"/>
        <v>0.675688505803961+1.1273181663047i</v>
      </c>
      <c r="EH171" s="223" t="str">
        <f t="shared" ca="1" si="309"/>
        <v>0.995204401953121-0.858469220932997i</v>
      </c>
      <c r="EI171" s="223" t="str">
        <f t="shared" ca="1" si="310"/>
        <v>-1.01597255432473-0.833787127398266i</v>
      </c>
      <c r="EJ171" s="223" t="str">
        <f t="shared" ca="1" si="311"/>
        <v>-0.647819228321327+1.14356086518092i</v>
      </c>
      <c r="EK171" s="223" t="str">
        <f t="shared" ca="1" si="312"/>
        <v>1.23747735202273+0.442776476551072i</v>
      </c>
      <c r="EL171" s="223" t="str">
        <f t="shared" ca="1" si="313"/>
        <v>0.224696297521733-1.29495667064045i</v>
      </c>
      <c r="EM171" s="223" t="str">
        <f t="shared" ca="1" si="314"/>
        <v>-1.31430635886622-4.08327670113047E-13i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5.1331675414965-2.93104425718833i</v>
      </c>
      <c r="G172" s="229" t="str">
        <f t="shared" si="184"/>
        <v>-0.22304586957643+0.0906426621228959i</v>
      </c>
      <c r="H172" s="229" t="str">
        <f t="shared" si="180"/>
        <v>0.967602961761335-0.0163202650551934i</v>
      </c>
      <c r="I172" s="229" t="str">
        <f t="shared" si="317"/>
        <v>-0.383924055741751-0.219931189759399i</v>
      </c>
      <c r="J172" s="255" t="str">
        <f ca="1">IMPRODUCT(1/N_FFT2,CI100)</f>
        <v>0.005479955008485-1.33446598135113E-06i</v>
      </c>
      <c r="K172" s="254" t="str">
        <f t="shared" ca="1" si="318"/>
        <v>-0.00210418004283085-0.00120470069125227i</v>
      </c>
      <c r="N172" s="246">
        <f t="shared" ca="1" si="185"/>
        <v>3.9836936386000703</v>
      </c>
      <c r="O172" s="223">
        <f t="shared" ca="1" si="186"/>
        <v>1.3166936386000707</v>
      </c>
      <c r="P172" s="223" t="str">
        <f t="shared" ca="1" si="187"/>
        <v>-0.256874185951076-1.29139373953952i</v>
      </c>
      <c r="Q172" s="223" t="str">
        <f t="shared" ca="1" si="188"/>
        <v>-1.21646630329042+0.503876840992757i</v>
      </c>
      <c r="R172" s="223" t="str">
        <f t="shared" ca="1" si="189"/>
        <v>0.731515791612474+1.09479074920803i</v>
      </c>
      <c r="S172" s="223" t="str">
        <f t="shared" ca="1" si="190"/>
        <v>0.931043000599304-0.931043000599295i</v>
      </c>
      <c r="T172" s="223" t="str">
        <f t="shared" ca="1" si="191"/>
        <v>-1.09479074920803-0.731515791612473i</v>
      </c>
      <c r="U172" s="223" t="str">
        <f t="shared" ca="1" si="192"/>
        <v>-0.503876840992696+1.21646630329044i</v>
      </c>
      <c r="V172" s="223" t="str">
        <f t="shared" ca="1" si="193"/>
        <v>1.29139373953952+0.25687418595109i</v>
      </c>
      <c r="W172" s="223" t="str">
        <f t="shared" ca="1" si="194"/>
        <v>-3.90356864258612E-14-1.31669363860007i</v>
      </c>
      <c r="X172" s="223" t="str">
        <f t="shared" ca="1" si="195"/>
        <v>-1.29139373953953+0.25687418595104i</v>
      </c>
      <c r="Y172" s="223" t="str">
        <f t="shared" ca="1" si="196"/>
        <v>0.503876840992772+1.21646630329041i</v>
      </c>
      <c r="Z172" s="223" t="str">
        <f t="shared" ca="1" si="197"/>
        <v>1.09479074920806-0.731515791612419i</v>
      </c>
      <c r="AA172" s="223" t="str">
        <f t="shared" ca="1" si="198"/>
        <v>-0.931043000599295-0.931043000599304i</v>
      </c>
      <c r="AB172" s="223" t="str">
        <f t="shared" ca="1" si="199"/>
        <v>-0.731515791612427+1.09479074920806i</v>
      </c>
      <c r="AC172" s="223" t="str">
        <f t="shared" ca="1" si="200"/>
        <v>1.21646630329041+0.503876840992779i</v>
      </c>
      <c r="AD172" s="223" t="str">
        <f t="shared" ca="1" si="201"/>
        <v>0.25687418595105-1.29139373953952i</v>
      </c>
      <c r="AE172" s="223" t="str">
        <f t="shared" ca="1" si="202"/>
        <v>-1.31669363860007-5.29080211663119E-14i</v>
      </c>
      <c r="AF172" s="223" t="str">
        <f t="shared" ca="1" si="203"/>
        <v>0.25687418595108+1.29139373953952i</v>
      </c>
      <c r="AG172" s="223" t="str">
        <f t="shared" ca="1" si="204"/>
        <v>1.2164663032904-0.503876840992807i</v>
      </c>
      <c r="AH172" s="223" t="str">
        <f t="shared" ca="1" si="205"/>
        <v>-0.731515791612452-1.09479074920804i</v>
      </c>
      <c r="AI172" s="223" t="str">
        <f t="shared" ca="1" si="206"/>
        <v>-0.931043000599274+0.931043000599325i</v>
      </c>
      <c r="AJ172" s="223" t="str">
        <f t="shared" ca="1" si="207"/>
        <v>1.094790749208+0.731515791612507i</v>
      </c>
      <c r="AK172" s="223" t="str">
        <f t="shared" ca="1" si="208"/>
        <v>0.503876840992744-1.21646630329042i</v>
      </c>
      <c r="AL172" s="223" t="str">
        <f t="shared" ca="1" si="209"/>
        <v>-1.29139373953951-0.256874185951136i</v>
      </c>
      <c r="AM172" s="223" t="str">
        <f t="shared" ca="1" si="210"/>
        <v>-1.38723347404507E-14+1.31669363860007i</v>
      </c>
      <c r="AN172" s="223" t="str">
        <f t="shared" ca="1" si="211"/>
        <v>1.29139373953951-0.256874185951118i</v>
      </c>
      <c r="AO172" s="223" t="str">
        <f t="shared" ca="1" si="212"/>
        <v>-0.503876840992727-1.21646630329043i</v>
      </c>
      <c r="AP172" s="223" t="str">
        <f t="shared" ca="1" si="213"/>
        <v>-1.09479074920802+0.731515791612485i</v>
      </c>
      <c r="AQ172" s="223" t="str">
        <f t="shared" ca="1" si="214"/>
        <v>0.93104300059926+0.931043000599338i</v>
      </c>
      <c r="AR172" s="223" t="str">
        <f t="shared" ca="1" si="215"/>
        <v>0.93104300059926+0.931043000599338i</v>
      </c>
      <c r="AS172" s="223" t="str">
        <f t="shared" ca="1" si="216"/>
        <v>-1.21646630329044-0.503876840992707i</v>
      </c>
      <c r="AT172" s="223" t="str">
        <f t="shared" ca="1" si="217"/>
        <v>-0.256874185951097+1.29139373953952i</v>
      </c>
      <c r="AU172" s="223" t="str">
        <f t="shared" ca="1" si="218"/>
        <v>1.31669363860007-2.51633516854105E-14i</v>
      </c>
      <c r="AV172" s="223" t="str">
        <f t="shared" ca="1" si="219"/>
        <v>-0.256874185951028-1.29139373953953i</v>
      </c>
      <c r="AW172" s="223" t="str">
        <f t="shared" ca="1" si="220"/>
        <v>-1.21646630329041+0.503876840992762i</v>
      </c>
      <c r="AX172" s="223" t="str">
        <f t="shared" ca="1" si="221"/>
        <v>0.731515791612408+1.09479074920807i</v>
      </c>
      <c r="AY172" s="223" t="str">
        <f t="shared" ca="1" si="222"/>
        <v>0.93104300059931-0.931043000599288i</v>
      </c>
      <c r="AZ172" s="223" t="str">
        <f t="shared" ca="1" si="223"/>
        <v>-1.09479074920805-0.731515791612443i</v>
      </c>
      <c r="BA172" s="223" t="str">
        <f t="shared" ca="1" si="224"/>
        <v>-0.503876840992793+1.2164663032904i</v>
      </c>
      <c r="BB172" s="223" t="str">
        <f t="shared" ca="1" si="225"/>
        <v>1.29139373953952+0.256874185951059i</v>
      </c>
      <c r="BC172" s="223" t="str">
        <f t="shared" ca="1" si="226"/>
        <v>5.74246849054744E-14-1.31669363860007i</v>
      </c>
      <c r="BD172" s="223" t="str">
        <f t="shared" ca="1" si="227"/>
        <v>-1.29139373953952+0.256874185951075i</v>
      </c>
      <c r="BE172" s="223" t="str">
        <f t="shared" ca="1" si="228"/>
        <v>0.50387684099279+1.2164663032904i</v>
      </c>
      <c r="BF172" s="223" t="str">
        <f t="shared" ca="1" si="229"/>
        <v>1.09479074920805-0.73151579161244i</v>
      </c>
      <c r="BG172" s="223" t="str">
        <f t="shared" ca="1" si="230"/>
        <v>-0.931043000599316-0.931043000599283i</v>
      </c>
      <c r="BH172" s="223" t="str">
        <f t="shared" ca="1" si="231"/>
        <v>-0.731515791612511+1.094790749208i</v>
      </c>
      <c r="BI172" s="223" t="str">
        <f t="shared" ca="1" si="232"/>
        <v>1.21646630329042+0.503876840992748i</v>
      </c>
      <c r="BJ172" s="223" t="str">
        <f t="shared" ca="1" si="233"/>
        <v>0.25687418595103-1.29139373953953i</v>
      </c>
      <c r="BK172" s="223" t="str">
        <f t="shared" ca="1" si="234"/>
        <v>-1.31669363860007-2.77446694809014E-14i</v>
      </c>
      <c r="BL172" s="223" t="str">
        <f t="shared" ca="1" si="235"/>
        <v>0.256874185951104+1.29139373953951i</v>
      </c>
      <c r="BM172" s="223" t="str">
        <f t="shared" ca="1" si="236"/>
        <v>1.21646630329044-0.503876840992714i</v>
      </c>
      <c r="BN172" s="223" t="str">
        <f t="shared" ca="1" si="237"/>
        <v>-0.731515791612481-1.09479074920802i</v>
      </c>
      <c r="BO172" s="223" t="str">
        <f t="shared" ca="1" si="238"/>
        <v>-0.931043000599342+0.931043000599256i</v>
      </c>
      <c r="BP172" s="223" t="str">
        <f t="shared" ca="1" si="239"/>
        <v>1.09479074920802+0.731515791612486i</v>
      </c>
      <c r="BQ172" s="223" t="str">
        <f t="shared" ca="1" si="240"/>
        <v>0.50387684099272-1.21646630329043i</v>
      </c>
      <c r="BR172" s="223" t="str">
        <f t="shared" ca="1" si="241"/>
        <v>-1.29139373953951-0.256874185951112i</v>
      </c>
      <c r="BS172" s="223" t="str">
        <f t="shared" ca="1" si="242"/>
        <v>2.06466879462479E-14+1.31669363860007i</v>
      </c>
      <c r="BT172" s="223" t="str">
        <f t="shared" ca="1" si="243"/>
        <v>1.29139373953945-0.256874185951409i</v>
      </c>
      <c r="BU172" s="223" t="str">
        <f t="shared" ca="1" si="244"/>
        <v>-0.503876840992741-1.21646630329042i</v>
      </c>
      <c r="BV172" s="223" t="str">
        <f t="shared" ca="1" si="245"/>
        <v>-1.09479074920822+0.731515791612179i</v>
      </c>
      <c r="BW172" s="223" t="str">
        <f t="shared" ca="1" si="246"/>
        <v>0.931043000599741+0.931043000598857i</v>
      </c>
      <c r="BX172" s="223" t="str">
        <f t="shared" ca="1" si="247"/>
        <v>0.731515791612228-1.09479074920819i</v>
      </c>
      <c r="BY172" s="223" t="str">
        <f t="shared" ca="1" si="248"/>
        <v>-1.2164663032904-0.503876840992797i</v>
      </c>
      <c r="BZ172" s="223" t="str">
        <f t="shared" ca="1" si="249"/>
        <v>-0.256874185951467+1.29139373953944i</v>
      </c>
      <c r="CA172" s="223" t="str">
        <f t="shared" ca="1" si="250"/>
        <v>1.31669363860007-5.92955621445533E-13i</v>
      </c>
      <c r="CB172" s="223" t="str">
        <f t="shared" ca="1" si="251"/>
        <v>-0.256874185951309-1.29139373953947i</v>
      </c>
      <c r="CC172" s="223" t="str">
        <f t="shared" ca="1" si="252"/>
        <v>-1.21646630329046+0.503876840992665i</v>
      </c>
      <c r="CD172" s="223" t="str">
        <f t="shared" ca="1" si="253"/>
        <v>0.731515791612109+1.09479074920827i</v>
      </c>
      <c r="CE172" s="223" t="str">
        <f t="shared" ca="1" si="254"/>
        <v>0.931043000598915-0.931043000599683i</v>
      </c>
      <c r="CF172" s="223" t="str">
        <f t="shared" ca="1" si="255"/>
        <v>-1.09479074920813-0.731515791612312i</v>
      </c>
      <c r="CG172" s="223" t="str">
        <f t="shared" ca="1" si="256"/>
        <v>-0.50387684099289+1.21646630329036i</v>
      </c>
      <c r="CH172" s="223" t="str">
        <f t="shared" ca="1" si="257"/>
        <v>1.29139373953943+0.256874185951549i</v>
      </c>
      <c r="CI172" s="223" t="str">
        <f t="shared" ca="1" si="258"/>
        <v>-4.91656242852072E-13-1.31669363860007i</v>
      </c>
      <c r="CJ172" s="223" t="str">
        <f t="shared" ca="1" si="259"/>
        <v>-1.29139373953949+0.256874185951229i</v>
      </c>
      <c r="CK172" s="223" t="str">
        <f t="shared" ca="1" si="260"/>
        <v>0.503876840992571+1.21646630329049i</v>
      </c>
      <c r="CL172" s="223" t="str">
        <f t="shared" ca="1" si="261"/>
        <v>1.09479074920831-0.731515791612041i</v>
      </c>
      <c r="CM172" s="223" t="str">
        <f t="shared" ca="1" si="262"/>
        <v>-0.931043000599611-0.931043000598988i</v>
      </c>
      <c r="CN172" s="223" t="str">
        <f t="shared" ca="1" si="263"/>
        <v>-0.731515791612366+1.0947907492081i</v>
      </c>
      <c r="CO172" s="223" t="str">
        <f t="shared" ca="1" si="264"/>
        <v>1.21646630329033+0.503876840992966i</v>
      </c>
      <c r="CP172" s="223" t="str">
        <f t="shared" ca="1" si="265"/>
        <v>0.256874185951648-1.29139373953941i</v>
      </c>
      <c r="CQ172" s="223" t="str">
        <f t="shared" ca="1" si="266"/>
        <v>-1.31669363860007+4.09068206261188E-13i</v>
      </c>
      <c r="CR172" s="223" t="str">
        <f t="shared" ca="1" si="267"/>
        <v>0.256874185951129+1.29139373953951i</v>
      </c>
      <c r="CS172" s="223" t="str">
        <f t="shared" ca="1" si="268"/>
        <v>1.21646630329053-0.503876840992478i</v>
      </c>
      <c r="CT172" s="223" t="str">
        <f t="shared" ca="1" si="269"/>
        <v>-0.731515791611957-1.09479074920837i</v>
      </c>
      <c r="CU172" s="223" t="str">
        <f t="shared" ca="1" si="270"/>
        <v>-0.931043000599059+0.931043000599539i</v>
      </c>
      <c r="CV172" s="223" t="str">
        <f t="shared" ca="1" si="271"/>
        <v>1.09479074920804+0.73151579161245i</v>
      </c>
      <c r="CW172" s="223" t="str">
        <f t="shared" ca="1" si="272"/>
        <v>0.50387684099306-1.21646630329029i</v>
      </c>
      <c r="CX172" s="223" t="str">
        <f t="shared" ca="1" si="273"/>
        <v>-1.29139373953939-0.256874185951748i</v>
      </c>
      <c r="CY172" s="223" t="str">
        <f t="shared" ca="1" si="274"/>
        <v>3.07768827667726E-13+1.31669363860007i</v>
      </c>
      <c r="CZ172" s="223" t="str">
        <f t="shared" ca="1" si="275"/>
        <v>1.29139373953953-0.25687418595103i</v>
      </c>
      <c r="DA172" s="223" t="str">
        <f t="shared" ca="1" si="276"/>
        <v>-0.503876840992419-1.21646630329056i</v>
      </c>
      <c r="DB172" s="223" t="str">
        <f t="shared" ca="1" si="277"/>
        <v>-1.0947907492077+0.731515791612961i</v>
      </c>
      <c r="DC172" s="223" t="str">
        <f t="shared" ca="1" si="278"/>
        <v>0.931043000599495+0.931043000599104i</v>
      </c>
      <c r="DD172" s="223" t="str">
        <f t="shared" ca="1" si="279"/>
        <v>0.731515791612535-1.09479074920798i</v>
      </c>
      <c r="DE172" s="223" t="str">
        <f t="shared" ca="1" si="280"/>
        <v>-1.21646630329025-0.503876840993153i</v>
      </c>
      <c r="DF172" s="223" t="str">
        <f t="shared" ca="1" si="281"/>
        <v>-0.256874185950526+1.29139373953963i</v>
      </c>
      <c r="DG172" s="223" t="str">
        <f t="shared" ca="1" si="282"/>
        <v>1.31669363860007-2.06469449074265E-13i</v>
      </c>
      <c r="DH172" s="223" t="str">
        <f t="shared" ca="1" si="283"/>
        <v>-0.256874185950967-1.29139373953954i</v>
      </c>
      <c r="DI172" s="223" t="str">
        <f t="shared" ca="1" si="284"/>
        <v>-1.2164663032906+0.503876840992325i</v>
      </c>
      <c r="DJ172" s="223" t="str">
        <f t="shared" ca="1" si="285"/>
        <v>0.731515791612909+1.09479074920773i</v>
      </c>
      <c r="DK172" s="223" t="str">
        <f t="shared" ca="1" si="286"/>
        <v>0.931043000599176-0.931043000599422i</v>
      </c>
      <c r="DL172" s="223" t="str">
        <f t="shared" ca="1" si="287"/>
        <v>-1.09479074920793-0.731515791612619i</v>
      </c>
      <c r="DM172" s="223" t="str">
        <f t="shared" ca="1" si="288"/>
        <v>-0.503876840993213+1.21646630329023i</v>
      </c>
      <c r="DN172" s="223" t="str">
        <f t="shared" ca="1" si="289"/>
        <v>1.29139373953961+0.256874185950625i</v>
      </c>
      <c r="DO172" s="223" t="str">
        <f t="shared" ca="1" si="290"/>
        <v>-1.42592754485957E-13-1.31669363860007i</v>
      </c>
      <c r="DP172" s="223" t="str">
        <f t="shared" ca="1" si="291"/>
        <v>-1.29139373953956+0.256874185950868i</v>
      </c>
      <c r="DQ172" s="223" t="str">
        <f t="shared" ca="1" si="292"/>
        <v>0.503876840992232+1.21646630329063i</v>
      </c>
      <c r="DR172" s="223" t="str">
        <f t="shared" ca="1" si="293"/>
        <v>1.09479074920779-0.731515791612824i</v>
      </c>
      <c r="DS172" s="223" t="str">
        <f t="shared" ca="1" si="294"/>
        <v>-0.931043000599351-0.931043000599247i</v>
      </c>
      <c r="DT172" s="223" t="str">
        <f t="shared" ca="1" si="295"/>
        <v>-0.731515791612672+1.09479074920789i</v>
      </c>
      <c r="DU172" s="223" t="str">
        <f t="shared" ca="1" si="296"/>
        <v>1.21646630329019+0.503876840993306i</v>
      </c>
      <c r="DV172" s="223" t="str">
        <f t="shared" ca="1" si="297"/>
        <v>0.256874185950725-1.29139373953959i</v>
      </c>
      <c r="DW172" s="223" t="str">
        <f t="shared" ca="1" si="298"/>
        <v>-1.31669363860007+4.12933758924958E-14i</v>
      </c>
      <c r="DX172" s="223" t="str">
        <f t="shared" ca="1" si="299"/>
        <v>0.256874185950768+1.29139373953958i</v>
      </c>
      <c r="DY172" s="223" t="str">
        <f t="shared" ca="1" si="300"/>
        <v>1.21646630329066-0.503876840992172i</v>
      </c>
      <c r="DZ172" s="223" t="str">
        <f t="shared" ca="1" si="301"/>
        <v>-0.73151579161274-1.09479074920785i</v>
      </c>
      <c r="EA172" s="223" t="str">
        <f t="shared" ca="1" si="302"/>
        <v>-0.93104300059932+0.931043000599279i</v>
      </c>
      <c r="EB172" s="223" t="str">
        <f t="shared" ca="1" si="303"/>
        <v>1.09479074920784+0.731515791612756i</v>
      </c>
      <c r="EC172" s="223" t="str">
        <f t="shared" ca="1" si="304"/>
        <v>0.50387684099219-1.21646630329065i</v>
      </c>
      <c r="ED172" s="223" t="str">
        <f t="shared" ca="1" si="305"/>
        <v>-1.29139373953958-0.256874185950787i</v>
      </c>
      <c r="EE172" s="223" t="str">
        <f t="shared" ca="1" si="306"/>
        <v>-6.00060027009652E-14+1.31669363860007i</v>
      </c>
      <c r="EF172" s="223" t="str">
        <f t="shared" ca="1" si="307"/>
        <v>1.2913937395396-0.25687418595067i</v>
      </c>
      <c r="EG172" s="223" t="str">
        <f t="shared" ca="1" si="308"/>
        <v>-0.503876840993289-1.2164663032902i</v>
      </c>
      <c r="EH172" s="223" t="str">
        <f t="shared" ca="1" si="309"/>
        <v>-1.0947907492079+0.731515791612656i</v>
      </c>
      <c r="EI172" s="223" t="str">
        <f t="shared" ca="1" si="310"/>
        <v>0.931043000599234+0.931043000599364i</v>
      </c>
      <c r="EJ172" s="223" t="str">
        <f t="shared" ca="1" si="311"/>
        <v>0.73151579161284-1.09479074920778i</v>
      </c>
      <c r="EK172" s="223" t="str">
        <f t="shared" ca="1" si="312"/>
        <v>-1.21646630329063-0.503876840992249i</v>
      </c>
      <c r="EL172" s="223" t="str">
        <f t="shared" ca="1" si="313"/>
        <v>-0.256874185950887+1.29139373953956i</v>
      </c>
      <c r="EM172" s="223" t="str">
        <f t="shared" ca="1" si="314"/>
        <v>1.31669363860007+1.61305381294426E-13i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5.10270152132915-2.9546954188049i</v>
      </c>
      <c r="G173" s="229" t="str">
        <f t="shared" si="184"/>
        <v>-0.222366030456944+0.0916720857717828i</v>
      </c>
      <c r="H173" s="229" t="str">
        <f t="shared" si="180"/>
        <v>0.967568685212108-0.0160934123207404i</v>
      </c>
      <c r="I173" s="229" t="str">
        <f t="shared" si="317"/>
        <v>-0.384360345923726-0.223325362352057i</v>
      </c>
      <c r="J173" s="255" t="str">
        <f ca="1">IMPRODUCT(1/N_FFT2,CJ100)</f>
        <v>-0.00179649286034405-0.000142212558119666i</v>
      </c>
      <c r="K173" s="254" t="str">
        <f t="shared" ca="1" si="318"/>
        <v>0.000658740946178256+0.000455863287032791i</v>
      </c>
      <c r="N173" s="246">
        <f t="shared" ca="1" si="185"/>
        <v>3.9855484376828825</v>
      </c>
      <c r="O173" s="223">
        <f t="shared" ca="1" si="186"/>
        <v>1.3185484376828824</v>
      </c>
      <c r="P173" s="223" t="str">
        <f t="shared" ca="1" si="187"/>
        <v>-0.288895597903224-1.28651051920616i</v>
      </c>
      <c r="Q173" s="223" t="str">
        <f t="shared" ca="1" si="188"/>
        <v>-1.19195367012997+0.56375210046586i</v>
      </c>
      <c r="R173" s="223" t="str">
        <f t="shared" ca="1" si="189"/>
        <v>0.811212652573243+1.03947295049994i</v>
      </c>
      <c r="S173" s="223" t="str">
        <f t="shared" ca="1" si="190"/>
        <v>0.836478273710483-1.01925172559398i</v>
      </c>
      <c r="T173" s="223" t="str">
        <f t="shared" ca="1" si="191"/>
        <v>-1.17775950684173-0.592834316280599i</v>
      </c>
      <c r="U173" s="223" t="str">
        <f t="shared" ca="1" si="192"/>
        <v>-0.32038113659932+1.27903319340324i</v>
      </c>
      <c r="V173" s="223" t="str">
        <f t="shared" ca="1" si="193"/>
        <v>1.3181513155453+0.0323587985277087i</v>
      </c>
      <c r="W173" s="223" t="str">
        <f t="shared" ca="1" si="194"/>
        <v>-0.257236039301375-1.29321289917806i</v>
      </c>
      <c r="X173" s="223" t="str">
        <f t="shared" ca="1" si="195"/>
        <v>-1.20542984509732+0.534330301465885i</v>
      </c>
      <c r="Y173" s="223" t="str">
        <f t="shared" ca="1" si="196"/>
        <v>0.785458387267289+1.05906803576892i</v>
      </c>
      <c r="Z173" s="223" t="str">
        <f t="shared" ca="1" si="197"/>
        <v>0.861240031613607-0.998416541560768i</v>
      </c>
      <c r="AA173" s="223" t="str">
        <f t="shared" ca="1" si="198"/>
        <v>-1.16285590526581-0.621559430870785i</v>
      </c>
      <c r="AB173" s="223" t="str">
        <f t="shared" ca="1" si="199"/>
        <v>-0.351673689678593+1.27078542583074i</v>
      </c>
      <c r="AC173" s="223" t="str">
        <f t="shared" ca="1" si="200"/>
        <v>1.31696018834409+0.0646981053251575i</v>
      </c>
      <c r="AD173" s="223" t="str">
        <f t="shared" ca="1" si="201"/>
        <v>-0.225421531328165-1.29913629605582i</v>
      </c>
      <c r="AE173" s="223" t="str">
        <f t="shared" ca="1" si="202"/>
        <v>-1.21817991419993+0.504586641872157i</v>
      </c>
      <c r="AF173" s="223" t="str">
        <f t="shared" ca="1" si="203"/>
        <v>0.759230991199015+1.07802517805427i</v>
      </c>
      <c r="AG173" s="223" t="str">
        <f t="shared" ca="1" si="204"/>
        <v>0.885483010725505-0.976979948736138i</v>
      </c>
      <c r="AH173" s="223" t="str">
        <f t="shared" ca="1" si="205"/>
        <v>-1.14725184277456-0.649910141301358i</v>
      </c>
      <c r="AI173" s="223" t="str">
        <f t="shared" ca="1" si="206"/>
        <v>-0.382754407677123+1.26177218463545i</v>
      </c>
      <c r="AJ173" s="223" t="str">
        <f t="shared" ca="1" si="207"/>
        <v>1.31497577356973+0.0969984404031766i</v>
      </c>
      <c r="AK173" s="223" t="str">
        <f t="shared" ca="1" si="208"/>
        <v>-0.193471237853541-1.30427714180667i</v>
      </c>
      <c r="AL173" s="223" t="str">
        <f t="shared" ca="1" si="209"/>
        <v>-1.23019619727291+0.474539038153073i</v>
      </c>
      <c r="AM173" s="223" t="str">
        <f t="shared" ca="1" si="210"/>
        <v>0.732546262771114+1.09633295828231i</v>
      </c>
      <c r="AN173" s="223" t="str">
        <f t="shared" ca="1" si="211"/>
        <v>0.909192607982086-0.954954859722021i</v>
      </c>
      <c r="AO173" s="223" t="str">
        <f t="shared" ca="1" si="212"/>
        <v>-1.1309567186718-0.677869370164405i</v>
      </c>
      <c r="AP173" s="223" t="str">
        <f t="shared" ca="1" si="213"/>
        <v>-0.413604568732581+1.25199889905683i</v>
      </c>
      <c r="AQ173" s="223" t="str">
        <f t="shared" ca="1" si="214"/>
        <v>1.31219926655949+0.129240347247702i</v>
      </c>
      <c r="AR173" s="223" t="str">
        <f t="shared" ca="1" si="215"/>
        <v>1.31219926655949+0.129240347247702i</v>
      </c>
      <c r="AS173" s="223" t="str">
        <f t="shared" ca="1" si="216"/>
        <v>-1.24147145615665+0.444205589861565i</v>
      </c>
      <c r="AT173" s="223" t="str">
        <f t="shared" ca="1" si="217"/>
        <v>0.705420275866199+1.11398034853081i</v>
      </c>
      <c r="AU173" s="223" t="str">
        <f t="shared" ca="1" si="218"/>
        <v>0.932354541608518-0.93235454160847i</v>
      </c>
      <c r="AV173" s="223" t="str">
        <f t="shared" ca="1" si="219"/>
        <v>-1.11398034853084-0.705420275866146i</v>
      </c>
      <c r="AW173" s="223" t="str">
        <f t="shared" ca="1" si="220"/>
        <v>-0.444205589861506+1.24147145615667i</v>
      </c>
      <c r="AX173" s="223" t="str">
        <f t="shared" ca="1" si="221"/>
        <v>1.30863233977736+0.161404404539653i</v>
      </c>
      <c r="AY173" s="223" t="str">
        <f t="shared" ca="1" si="222"/>
        <v>-0.129240347247633-1.3121992665595i</v>
      </c>
      <c r="AZ173" s="223" t="str">
        <f t="shared" ca="1" si="223"/>
        <v>-1.2519988990568+0.413604568732649i</v>
      </c>
      <c r="BA173" s="223" t="str">
        <f t="shared" ca="1" si="224"/>
        <v>0.67786937016445+1.13095671867177i</v>
      </c>
      <c r="BB173" s="223" t="str">
        <f t="shared" ca="1" si="225"/>
        <v>0.954954859722068-0.909192607982036i</v>
      </c>
      <c r="BC173" s="223" t="str">
        <f t="shared" ca="1" si="226"/>
        <v>-1.09633295828235-0.732546262771061i</v>
      </c>
      <c r="BD173" s="223" t="str">
        <f t="shared" ca="1" si="227"/>
        <v>-0.474539038153024+1.23019619727293i</v>
      </c>
      <c r="BE173" s="223" t="str">
        <f t="shared" ca="1" si="228"/>
        <v>1.30427714180666+0.193471237853609i</v>
      </c>
      <c r="BF173" s="223" t="str">
        <f t="shared" ca="1" si="229"/>
        <v>-0.0969984404031076-1.31497577356974i</v>
      </c>
      <c r="BG173" s="223" t="str">
        <f t="shared" ca="1" si="230"/>
        <v>-1.26177218463543+0.38275440767719i</v>
      </c>
      <c r="BH173" s="223" t="str">
        <f t="shared" ca="1" si="231"/>
        <v>0.64991014130129+1.1472518427746i</v>
      </c>
      <c r="BI173" s="223" t="str">
        <f t="shared" ca="1" si="232"/>
        <v>0.976979948736184-0.885483010725453i</v>
      </c>
      <c r="BJ173" s="223" t="str">
        <f t="shared" ca="1" si="233"/>
        <v>-1.0780251780543-0.759230991198961i</v>
      </c>
      <c r="BK173" s="223" t="str">
        <f t="shared" ca="1" si="234"/>
        <v>-0.504586641872108+1.21817991419995i</v>
      </c>
      <c r="BL173" s="223" t="str">
        <f t="shared" ca="1" si="235"/>
        <v>1.29913629605581+0.225421531328237i</v>
      </c>
      <c r="BM173" s="223" t="str">
        <f t="shared" ca="1" si="236"/>
        <v>-0.0646981053250886-1.3169601883441i</v>
      </c>
      <c r="BN173" s="223" t="str">
        <f t="shared" ca="1" si="237"/>
        <v>-1.27078542583072+0.351673689678657i</v>
      </c>
      <c r="BO173" s="223" t="str">
        <f t="shared" ca="1" si="238"/>
        <v>0.621559430870715+1.16285590526584i</v>
      </c>
      <c r="BP173" s="223" t="str">
        <f t="shared" ca="1" si="239"/>
        <v>0.998416541560814-0.861240031613554i</v>
      </c>
      <c r="BQ173" s="223" t="str">
        <f t="shared" ca="1" si="240"/>
        <v>-1.05906803576896-0.785458387267236i</v>
      </c>
      <c r="BR173" s="223" t="str">
        <f t="shared" ca="1" si="241"/>
        <v>-0.534330301465821+1.20542984509735i</v>
      </c>
      <c r="BS173" s="223" t="str">
        <f t="shared" ca="1" si="242"/>
        <v>1.29321289917804+0.257236039301448i</v>
      </c>
      <c r="BT173" s="223" t="str">
        <f t="shared" ca="1" si="243"/>
        <v>-0.0323587985271151-1.31815131554532i</v>
      </c>
      <c r="BU173" s="223" t="str">
        <f t="shared" ca="1" si="244"/>
        <v>-1.2790331934032+0.320381136599514i</v>
      </c>
      <c r="BV173" s="223" t="str">
        <f t="shared" ca="1" si="245"/>
        <v>0.592834316280238+1.17775950684192i</v>
      </c>
      <c r="BW173" s="223" t="str">
        <f t="shared" ca="1" si="246"/>
        <v>1.01925172559376-0.836478273710752i</v>
      </c>
      <c r="BX173" s="223" t="str">
        <f t="shared" ca="1" si="247"/>
        <v>-1.03947295049981-0.811212652573409i</v>
      </c>
      <c r="BY173" s="223" t="str">
        <f t="shared" ca="1" si="248"/>
        <v>-0.563752100465369+1.1919536701302i</v>
      </c>
      <c r="BZ173" s="223" t="str">
        <f t="shared" ca="1" si="249"/>
        <v>1.28651051920615+0.288895597903259i</v>
      </c>
      <c r="CA173" s="223" t="str">
        <f t="shared" ca="1" si="250"/>
        <v>5.93791620546179E-13-1.31854843768288i</v>
      </c>
      <c r="CB173" s="223" t="str">
        <f t="shared" ca="1" si="251"/>
        <v>-1.28651051920613+0.28889559790338i</v>
      </c>
      <c r="CC173" s="223" t="str">
        <f t="shared" ca="1" si="252"/>
        <v>0.563752100465481+1.19195367013015i</v>
      </c>
      <c r="CD173" s="223" t="str">
        <f t="shared" ca="1" si="253"/>
        <v>1.03947295049973-0.811212652573507i</v>
      </c>
      <c r="CE173" s="223" t="str">
        <f t="shared" ca="1" si="254"/>
        <v>-1.01925172559383-0.836478273710657i</v>
      </c>
      <c r="CF173" s="223" t="str">
        <f t="shared" ca="1" si="255"/>
        <v>-0.592834316280127+1.17775950684197i</v>
      </c>
      <c r="CG173" s="223" t="str">
        <f t="shared" ca="1" si="256"/>
        <v>1.27903319340323+0.320381136599394i</v>
      </c>
      <c r="CH173" s="223" t="str">
        <f t="shared" ca="1" si="257"/>
        <v>0.0323587985283023-1.31815131554529i</v>
      </c>
      <c r="CI173" s="223" t="str">
        <f t="shared" ca="1" si="258"/>
        <v>-1.29321289917802+0.25723603930157i</v>
      </c>
      <c r="CJ173" s="223" t="str">
        <f t="shared" ca="1" si="259"/>
        <v>0.534330301465471+1.2054298450975i</v>
      </c>
      <c r="CK173" s="223" t="str">
        <f t="shared" ca="1" si="260"/>
        <v>1.05906803576872-0.785458387267562i</v>
      </c>
      <c r="CL173" s="223" t="str">
        <f t="shared" ca="1" si="261"/>
        <v>-0.998416541560625-0.861240031613771i</v>
      </c>
      <c r="CM173" s="223" t="str">
        <f t="shared" ca="1" si="262"/>
        <v>-0.621559430870276+1.16285590526608i</v>
      </c>
      <c r="CN173" s="223" t="str">
        <f t="shared" ca="1" si="263"/>
        <v>1.27078542583072+0.351673689678664i</v>
      </c>
      <c r="CO173" s="223" t="str">
        <f t="shared" ca="1" si="264"/>
        <v>0.0646981053257506-1.31696018834406i</v>
      </c>
      <c r="CP173" s="223" t="str">
        <f t="shared" ca="1" si="265"/>
        <v>-1.29913629605579+0.22542153132836i</v>
      </c>
      <c r="CQ173" s="223" t="str">
        <f t="shared" ca="1" si="266"/>
        <v>0.504586641871738+1.2181799142001i</v>
      </c>
      <c r="CR173" s="223" t="str">
        <f t="shared" ca="1" si="267"/>
        <v>1.07802517805407-0.759230991199292i</v>
      </c>
      <c r="CS173" s="223" t="str">
        <f t="shared" ca="1" si="268"/>
        <v>-0.97697994873599-0.885483010725667i</v>
      </c>
      <c r="CT173" s="223" t="str">
        <f t="shared" ca="1" si="269"/>
        <v>-0.649910141300856+1.14725184277484i</v>
      </c>
      <c r="CU173" s="223" t="str">
        <f t="shared" ca="1" si="270"/>
        <v>1.26177218463542+0.382754407677198i</v>
      </c>
      <c r="CV173" s="223" t="str">
        <f t="shared" ca="1" si="271"/>
        <v>0.0969984404037688-1.31497577356969i</v>
      </c>
      <c r="CW173" s="223" t="str">
        <f t="shared" ca="1" si="272"/>
        <v>-1.30427714180665+0.193471237853732i</v>
      </c>
      <c r="CX173" s="223" t="str">
        <f t="shared" ca="1" si="273"/>
        <v>0.474539038152651+1.23019619727307i</v>
      </c>
      <c r="CY173" s="223" t="str">
        <f t="shared" ca="1" si="274"/>
        <v>1.09633295828212-0.732546262771399i</v>
      </c>
      <c r="CZ173" s="223" t="str">
        <f t="shared" ca="1" si="275"/>
        <v>-0.954954859721869-0.909192607982244i</v>
      </c>
      <c r="DA173" s="223" t="str">
        <f t="shared" ca="1" si="276"/>
        <v>-0.677869370164022+1.13095671867203i</v>
      </c>
      <c r="DB173" s="223" t="str">
        <f t="shared" ca="1" si="277"/>
        <v>1.2519988990568+0.413604568732655i</v>
      </c>
      <c r="DC173" s="223" t="str">
        <f t="shared" ca="1" si="278"/>
        <v>0.129240347248293-1.31219926655943i</v>
      </c>
      <c r="DD173" s="223" t="str">
        <f t="shared" ca="1" si="279"/>
        <v>-1.30863233977735+0.161404404539777i</v>
      </c>
      <c r="DE173" s="223" t="str">
        <f t="shared" ca="1" si="280"/>
        <v>0.444205589861138+1.2414714561568i</v>
      </c>
      <c r="DF173" s="223" t="str">
        <f t="shared" ca="1" si="281"/>
        <v>1.11398034853063-0.705420275866481i</v>
      </c>
      <c r="DG173" s="223" t="str">
        <f t="shared" ca="1" si="282"/>
        <v>-0.932354541608315-0.932354541608674i</v>
      </c>
      <c r="DH173" s="223" t="str">
        <f t="shared" ca="1" si="283"/>
        <v>-0.705420275865769+1.11398034853108i</v>
      </c>
      <c r="DI173" s="223" t="str">
        <f t="shared" ca="1" si="284"/>
        <v>1.24147145615664+0.444205589861581i</v>
      </c>
      <c r="DJ173" s="223" t="str">
        <f t="shared" ca="1" si="285"/>
        <v>0.161404404540242-1.30863233977729i</v>
      </c>
      <c r="DK173" s="223" t="str">
        <f t="shared" ca="1" si="286"/>
        <v>-1.31219926655948+0.129240347247825i</v>
      </c>
      <c r="DL173" s="223" t="str">
        <f t="shared" ca="1" si="287"/>
        <v>0.41360456873221+1.25199889905695i</v>
      </c>
      <c r="DM173" s="223" t="str">
        <f t="shared" ca="1" si="288"/>
        <v>1.1309567186716-0.677869370164744i</v>
      </c>
      <c r="DN173" s="223" t="str">
        <f t="shared" ca="1" si="289"/>
        <v>-0.909192607981876-0.95495485972222i</v>
      </c>
      <c r="DO173" s="223" t="str">
        <f t="shared" ca="1" si="290"/>
        <v>-0.732546262770698+1.09633295828259i</v>
      </c>
      <c r="DP173" s="223" t="str">
        <f t="shared" ca="1" si="291"/>
        <v>1.2301961972729+0.474539038153089i</v>
      </c>
      <c r="DQ173" s="223" t="str">
        <f t="shared" ca="1" si="292"/>
        <v>0.193471237854196-1.30427714180658i</v>
      </c>
      <c r="DR173" s="223" t="str">
        <f t="shared" ca="1" si="293"/>
        <v>-1.31497577356973+0.0969984404033003i</v>
      </c>
      <c r="DS173" s="223" t="str">
        <f t="shared" ca="1" si="294"/>
        <v>0.382754407676749+1.26177218463556i</v>
      </c>
      <c r="DT173" s="223" t="str">
        <f t="shared" ca="1" si="295"/>
        <v>1.14725184277443-0.649910141301589i</v>
      </c>
      <c r="DU173" s="223" t="str">
        <f t="shared" ca="1" si="296"/>
        <v>-0.885483010725291-0.97697994873633i</v>
      </c>
      <c r="DV173" s="223" t="str">
        <f t="shared" ca="1" si="297"/>
        <v>-0.759230991198603+1.07802517805456i</v>
      </c>
      <c r="DW173" s="223" t="str">
        <f t="shared" ca="1" si="298"/>
        <v>1.21817991419992+0.504586641872172i</v>
      </c>
      <c r="DX173" s="223" t="str">
        <f t="shared" ca="1" si="299"/>
        <v>0.225421531328823-1.29913629605571i</v>
      </c>
      <c r="DY173" s="223" t="str">
        <f t="shared" ca="1" si="300"/>
        <v>-1.31696018834409+0.0646981053252815i</v>
      </c>
      <c r="DZ173" s="223" t="str">
        <f t="shared" ca="1" si="301"/>
        <v>0.351673689678212+1.27078542583085i</v>
      </c>
      <c r="EA173" s="223" t="str">
        <f t="shared" ca="1" si="302"/>
        <v>1.16285590526568-0.621559430871019i</v>
      </c>
      <c r="EB173" s="223" t="str">
        <f t="shared" ca="1" si="303"/>
        <v>-0.861240031613388-0.998416541560956i</v>
      </c>
      <c r="EC173" s="223" t="str">
        <f t="shared" ca="1" si="304"/>
        <v>-0.785458387266886+1.05906803576922i</v>
      </c>
      <c r="ED173" s="223" t="str">
        <f t="shared" ca="1" si="305"/>
        <v>1.20542984509731+0.534330301465901i</v>
      </c>
      <c r="EE173" s="223" t="str">
        <f t="shared" ca="1" si="306"/>
        <v>0.25723603930203-1.29321289917793i</v>
      </c>
      <c r="EF173" s="223" t="str">
        <f t="shared" ca="1" si="307"/>
        <v>-1.3181513155453+0.0323587985278326i</v>
      </c>
      <c r="EG173" s="223" t="str">
        <f t="shared" ca="1" si="308"/>
        <v>0.320381136598938+1.27903319340334i</v>
      </c>
      <c r="EH173" s="223" t="str">
        <f t="shared" ca="1" si="309"/>
        <v>1.17775950684159-0.592834316280896i</v>
      </c>
      <c r="EI173" s="223" t="str">
        <f t="shared" ca="1" si="310"/>
        <v>-0.836478273710279-1.01925172559414i</v>
      </c>
      <c r="EJ173" s="223" t="str">
        <f t="shared" ca="1" si="311"/>
        <v>-0.811212652572858+1.03947295050024i</v>
      </c>
      <c r="EK173" s="223" t="str">
        <f t="shared" ca="1" si="312"/>
        <v>1.19195367012994+0.563752100465923i</v>
      </c>
      <c r="EL173" s="223" t="str">
        <f t="shared" ca="1" si="313"/>
        <v>0.288895597903837-1.28651051920602i</v>
      </c>
      <c r="EM173" s="223" t="str">
        <f t="shared" ca="1" si="314"/>
        <v>-1.31854843768288+1.24055778708403E-13i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5.07211334582485-2.9779409638299i</v>
      </c>
      <c r="G174" s="229" t="str">
        <f t="shared" si="184"/>
        <v>-0.221679124190665+0.0926953460986275i</v>
      </c>
      <c r="H174" s="229" t="str">
        <f t="shared" si="180"/>
        <v>0.967534485502989-0.0158719001848559i</v>
      </c>
      <c r="I174" s="229" t="str">
        <f t="shared" si="317"/>
        <v>-0.384807983966069-0.22673307194439i</v>
      </c>
      <c r="J174" s="255" t="str">
        <f ca="1">IMPRODUCT(1/N_FFT2,CK100)</f>
        <v>0.00491102725926664+1.28680846966326E-06i</v>
      </c>
      <c r="K174" s="254" t="str">
        <f t="shared" ca="1" si="318"/>
        <v>-0.00188951073680347-0.00111398747106912i</v>
      </c>
      <c r="N174" s="246">
        <f t="shared" ca="1" si="185"/>
        <v>3.9870300987068243</v>
      </c>
      <c r="O174" s="223">
        <f t="shared" ca="1" si="186"/>
        <v>1.3200300987068245</v>
      </c>
      <c r="P174" s="223" t="str">
        <f t="shared" ca="1" si="187"/>
        <v>-0.320741150861509-1.2804704509031i</v>
      </c>
      <c r="Q174" s="223" t="str">
        <f t="shared" ca="1" si="188"/>
        <v>-1.16416261362941+0.622257881042498i</v>
      </c>
      <c r="R174" s="223" t="str">
        <f t="shared" ca="1" si="189"/>
        <v>0.886478033454164+0.978077787139237i</v>
      </c>
      <c r="S174" s="223" t="str">
        <f t="shared" ca="1" si="190"/>
        <v>0.733369429531435-1.09756491439946i</v>
      </c>
      <c r="T174" s="223" t="str">
        <f t="shared" ca="1" si="191"/>
        <v>-1.24286650530037-0.444704746426655i</v>
      </c>
      <c r="U174" s="223" t="str">
        <f t="shared" ca="1" si="192"/>
        <v>-0.129385575424184+1.31367379298062i</v>
      </c>
      <c r="V174" s="223" t="str">
        <f t="shared" ca="1" si="193"/>
        <v>1.30574276608728-0.193688642678619i</v>
      </c>
      <c r="W174" s="223" t="str">
        <f t="shared" ca="1" si="194"/>
        <v>-0.505153648998364-1.21954879049409i</v>
      </c>
      <c r="X174" s="223" t="str">
        <f t="shared" ca="1" si="195"/>
        <v>-1.06025811706246+0.78634101170874i</v>
      </c>
      <c r="Y174" s="223" t="str">
        <f t="shared" ca="1" si="196"/>
        <v>1.02039706505383+0.837418229513475i</v>
      </c>
      <c r="Z174" s="223" t="str">
        <f t="shared" ca="1" si="197"/>
        <v>0.564385592183371-1.19329307583166i</v>
      </c>
      <c r="AA174" s="223" t="str">
        <f t="shared" ca="1" si="198"/>
        <v>-1.29466609050088-0.257525097027682i</v>
      </c>
      <c r="AB174" s="223" t="str">
        <f t="shared" ca="1" si="199"/>
        <v>0.0647708069857486+1.31844006464244i</v>
      </c>
      <c r="AC174" s="223" t="str">
        <f t="shared" ca="1" si="200"/>
        <v>1.26319004583312-0.383184511169302i</v>
      </c>
      <c r="AD174" s="223" t="str">
        <f t="shared" ca="1" si="201"/>
        <v>-0.67863109616284-1.13222758172232i</v>
      </c>
      <c r="AE174" s="223" t="str">
        <f t="shared" ca="1" si="202"/>
        <v>-0.933402234165931+0.933402234165956i</v>
      </c>
      <c r="AF174" s="223" t="str">
        <f t="shared" ca="1" si="203"/>
        <v>1.13222758172234+0.678631096162814i</v>
      </c>
      <c r="AG174" s="223" t="str">
        <f t="shared" ca="1" si="204"/>
        <v>0.383184511169272-1.26319004583313i</v>
      </c>
      <c r="AH174" s="223" t="str">
        <f t="shared" ca="1" si="205"/>
        <v>-1.31844006464244-0.0647708069857117i</v>
      </c>
      <c r="AI174" s="223" t="str">
        <f t="shared" ca="1" si="206"/>
        <v>0.257525097027718+1.29466609050087i</v>
      </c>
      <c r="AJ174" s="223" t="str">
        <f t="shared" ca="1" si="207"/>
        <v>1.19329307583164-0.564385592183401i</v>
      </c>
      <c r="AK174" s="223" t="str">
        <f t="shared" ca="1" si="208"/>
        <v>-0.8374182295135-1.02039706505381i</v>
      </c>
      <c r="AL174" s="223" t="str">
        <f t="shared" ca="1" si="209"/>
        <v>-0.786341011708717+1.06025811706247i</v>
      </c>
      <c r="AM174" s="223" t="str">
        <f t="shared" ca="1" si="210"/>
        <v>1.2195487904941+0.50515364899833i</v>
      </c>
      <c r="AN174" s="223" t="str">
        <f t="shared" ca="1" si="211"/>
        <v>0.193688642678584-1.30574276608729i</v>
      </c>
      <c r="AO174" s="223" t="str">
        <f t="shared" ca="1" si="212"/>
        <v>-1.31367379298062+0.129385575424216i</v>
      </c>
      <c r="AP174" s="223" t="str">
        <f t="shared" ca="1" si="213"/>
        <v>0.444704746426682+1.24286650530036i</v>
      </c>
      <c r="AQ174" s="223" t="str">
        <f t="shared" ca="1" si="214"/>
        <v>1.09756491439944-0.733369429531465i</v>
      </c>
      <c r="AR174" s="223" t="str">
        <f t="shared" ca="1" si="215"/>
        <v>1.09756491439944-0.733369429531465i</v>
      </c>
      <c r="AS174" s="223" t="str">
        <f t="shared" ca="1" si="216"/>
        <v>-0.622257881042471+1.16416261362942i</v>
      </c>
      <c r="AT174" s="223" t="str">
        <f t="shared" ca="1" si="217"/>
        <v>1.28047045090311+0.32074115086148i</v>
      </c>
      <c r="AU174" s="223" t="str">
        <f t="shared" ca="1" si="218"/>
        <v>-3.68704756525374E-14-1.32003009870682i</v>
      </c>
      <c r="AV174" s="223" t="str">
        <f t="shared" ca="1" si="219"/>
        <v>-1.28047045090309+0.320741150861542i</v>
      </c>
      <c r="AW174" s="223" t="str">
        <f t="shared" ca="1" si="220"/>
        <v>0.622257881042528+1.16416261362939i</v>
      </c>
      <c r="AX174" s="223" t="str">
        <f t="shared" ca="1" si="221"/>
        <v>0.978077787139217-0.886478033454186i</v>
      </c>
      <c r="AY174" s="223" t="str">
        <f t="shared" ca="1" si="222"/>
        <v>-1.09756491439947-0.733369429531412i</v>
      </c>
      <c r="AZ174" s="223" t="str">
        <f t="shared" ca="1" si="223"/>
        <v>-0.444704746426622+1.24286650530038i</v>
      </c>
      <c r="BA174" s="223" t="str">
        <f t="shared" ca="1" si="224"/>
        <v>1.31367379298063+0.129385575424142i</v>
      </c>
      <c r="BB174" s="223" t="str">
        <f t="shared" ca="1" si="225"/>
        <v>-0.193688642678648-1.30574276608728i</v>
      </c>
      <c r="BC174" s="223" t="str">
        <f t="shared" ca="1" si="226"/>
        <v>-1.21954879049407+0.505153648998398i</v>
      </c>
      <c r="BD174" s="223" t="str">
        <f t="shared" ca="1" si="227"/>
        <v>0.786341011708762+1.06025811706244i</v>
      </c>
      <c r="BE174" s="223" t="str">
        <f t="shared" ca="1" si="228"/>
        <v>0.83741822951345-1.02039706505385i</v>
      </c>
      <c r="BF174" s="223" t="str">
        <f t="shared" ca="1" si="229"/>
        <v>-1.19329307583167-0.564385592183335i</v>
      </c>
      <c r="BG174" s="223" t="str">
        <f t="shared" ca="1" si="230"/>
        <v>-0.257525097027656+1.29466609050089i</v>
      </c>
      <c r="BH174" s="223" t="str">
        <f t="shared" ca="1" si="231"/>
        <v>1.31844006464244-0.0647708069857854i</v>
      </c>
      <c r="BI174" s="223" t="str">
        <f t="shared" ca="1" si="232"/>
        <v>-0.383184511169324-1.26319004583312i</v>
      </c>
      <c r="BJ174" s="223" t="str">
        <f t="shared" ca="1" si="233"/>
        <v>-1.1322275817223+0.678631096162868i</v>
      </c>
      <c r="BK174" s="223" t="str">
        <f t="shared" ca="1" si="234"/>
        <v>0.933402234165982+0.933402234165904i</v>
      </c>
      <c r="BL174" s="223" t="str">
        <f t="shared" ca="1" si="235"/>
        <v>0.67863109616279-1.13222758172235i</v>
      </c>
      <c r="BM174" s="223" t="str">
        <f t="shared" ca="1" si="236"/>
        <v>-1.26319004583314-0.383184511169236i</v>
      </c>
      <c r="BN174" s="223" t="str">
        <f t="shared" ca="1" si="237"/>
        <v>-0.064770806985806+1.31844006464244i</v>
      </c>
      <c r="BO174" s="223" t="str">
        <f t="shared" ca="1" si="238"/>
        <v>1.29466609050087-0.257525097027746i</v>
      </c>
      <c r="BP174" s="223" t="str">
        <f t="shared" ca="1" si="239"/>
        <v>-0.564385592183434-1.19329307583163i</v>
      </c>
      <c r="BQ174" s="223" t="str">
        <f t="shared" ca="1" si="240"/>
        <v>-1.02039706505379+0.837418229513521i</v>
      </c>
      <c r="BR174" s="223" t="str">
        <f t="shared" ca="1" si="241"/>
        <v>1.06025811706249+0.786341011708688i</v>
      </c>
      <c r="BS174" s="223" t="str">
        <f t="shared" ca="1" si="242"/>
        <v>0.505153648997811-1.21954879049431i</v>
      </c>
      <c r="BT174" s="223" t="str">
        <f t="shared" ca="1" si="243"/>
        <v>-1.30574276608725-0.193688642678817i</v>
      </c>
      <c r="BU174" s="223" t="str">
        <f t="shared" ca="1" si="244"/>
        <v>0.129385575424514+1.31367379298059i</v>
      </c>
      <c r="BV174" s="223" t="str">
        <f t="shared" ca="1" si="245"/>
        <v>1.24286650530053-0.444704746426214i</v>
      </c>
      <c r="BW174" s="223" t="str">
        <f t="shared" ca="1" si="246"/>
        <v>-0.733369429531489-1.09756491439942i</v>
      </c>
      <c r="BX174" s="223" t="str">
        <f t="shared" ca="1" si="247"/>
        <v>-0.886478033453722+0.978077787139638i</v>
      </c>
      <c r="BY174" s="223" t="str">
        <f t="shared" ca="1" si="248"/>
        <v>1.16416261362931+0.622257881042678i</v>
      </c>
      <c r="BZ174" s="223" t="str">
        <f t="shared" ca="1" si="249"/>
        <v>0.320741150861189-1.28047045090318i</v>
      </c>
      <c r="CA174" s="223" t="str">
        <f t="shared" ca="1" si="250"/>
        <v>-1.32003009870682-4.70262971315001E-13i</v>
      </c>
      <c r="CB174" s="223" t="str">
        <f t="shared" ca="1" si="251"/>
        <v>0.320741150861568+1.28047045090308i</v>
      </c>
      <c r="CC174" s="223" t="str">
        <f t="shared" ca="1" si="252"/>
        <v>1.16416261362913-0.622257881043022i</v>
      </c>
      <c r="CD174" s="223" t="str">
        <f t="shared" ca="1" si="253"/>
        <v>-0.886478033454012-0.978077787139375i</v>
      </c>
      <c r="CE174" s="223" t="str">
        <f t="shared" ca="1" si="254"/>
        <v>-0.733369429531163+1.09756491439964i</v>
      </c>
      <c r="CF174" s="223" t="str">
        <f t="shared" ca="1" si="255"/>
        <v>1.24286650530022+0.444704746427082i</v>
      </c>
      <c r="CG174" s="223" t="str">
        <f t="shared" ca="1" si="256"/>
        <v>0.129385575424124-1.31367379298063i</v>
      </c>
      <c r="CH174" s="223" t="str">
        <f t="shared" ca="1" si="257"/>
        <v>-1.30574276608719+0.193688642679203i</v>
      </c>
      <c r="CI174" s="223" t="str">
        <f t="shared" ca="1" si="258"/>
        <v>0.505153648998173+1.21954879049416i</v>
      </c>
      <c r="CJ174" s="223" t="str">
        <f t="shared" ca="1" si="259"/>
        <v>1.06025811706225-0.786341011709018i</v>
      </c>
      <c r="CK174" s="223" t="str">
        <f t="shared" ca="1" si="260"/>
        <v>-1.02039706505354-0.837418229513827i</v>
      </c>
      <c r="CL174" s="223" t="str">
        <f t="shared" ca="1" si="261"/>
        <v>-0.564385592183317+1.19329307583168i</v>
      </c>
      <c r="CM174" s="223" t="str">
        <f t="shared" ca="1" si="262"/>
        <v>1.294666090501+0.257525097027086i</v>
      </c>
      <c r="CN174" s="223" t="str">
        <f t="shared" ca="1" si="263"/>
        <v>-0.0647708069855599-1.31844006464245i</v>
      </c>
      <c r="CO174" s="223" t="str">
        <f t="shared" ca="1" si="264"/>
        <v>-1.26319004583303+0.383184511169611i</v>
      </c>
      <c r="CP174" s="223" t="str">
        <f t="shared" ca="1" si="265"/>
        <v>0.678631096162434+1.13222758172256i</v>
      </c>
      <c r="CQ174" s="223" t="str">
        <f t="shared" ca="1" si="266"/>
        <v>0.933402234165878-0.933402234166009i</v>
      </c>
      <c r="CR174" s="223" t="str">
        <f t="shared" ca="1" si="267"/>
        <v>-1.13222758172264-0.678631096162307i</v>
      </c>
      <c r="CS174" s="223" t="str">
        <f t="shared" ca="1" si="268"/>
        <v>-0.38318451116947+1.26319004583307i</v>
      </c>
      <c r="CT174" s="223" t="str">
        <f t="shared" ca="1" si="269"/>
        <v>1.31844006464246+0.0647708069853758i</v>
      </c>
      <c r="CU174" s="223" t="str">
        <f t="shared" ca="1" si="270"/>
        <v>-0.257525097027267-1.29466609050096i</v>
      </c>
      <c r="CV174" s="223" t="str">
        <f t="shared" ca="1" si="271"/>
        <v>-1.19329307583162+0.564385592183451i</v>
      </c>
      <c r="CW174" s="223" t="str">
        <f t="shared" ca="1" si="272"/>
        <v>0.83741822951397+1.02039706505342i</v>
      </c>
      <c r="CX174" s="223" t="str">
        <f t="shared" ca="1" si="273"/>
        <v>0.786341011708869-1.06025811706236i</v>
      </c>
      <c r="CY174" s="223" t="str">
        <f t="shared" ca="1" si="274"/>
        <v>-1.21954879049422-0.505153648998037i</v>
      </c>
      <c r="CZ174" s="223" t="str">
        <f t="shared" ca="1" si="275"/>
        <v>-0.193688642679058+1.30574276608722i</v>
      </c>
      <c r="DA174" s="223" t="str">
        <f t="shared" ca="1" si="276"/>
        <v>1.31367379298061-0.129385575424289i</v>
      </c>
      <c r="DB174" s="223" t="str">
        <f t="shared" ca="1" si="277"/>
        <v>-0.444704746427238-1.24286650530016i</v>
      </c>
      <c r="DC174" s="223" t="str">
        <f t="shared" ca="1" si="278"/>
        <v>-1.09756491439956+0.733369429531286i</v>
      </c>
      <c r="DD174" s="223" t="str">
        <f t="shared" ca="1" si="279"/>
        <v>0.978077787139486+0.886478033453889i</v>
      </c>
      <c r="DE174" s="223" t="str">
        <f t="shared" ca="1" si="280"/>
        <v>0.622257881042877-1.1641626136292i</v>
      </c>
      <c r="DF174" s="223" t="str">
        <f t="shared" ca="1" si="281"/>
        <v>-1.28047045090312-0.320741150861426i</v>
      </c>
      <c r="DG174" s="223" t="str">
        <f t="shared" ca="1" si="282"/>
        <v>6.35856593625273E-13+1.32003009870682i</v>
      </c>
      <c r="DH174" s="223" t="str">
        <f t="shared" ca="1" si="283"/>
        <v>1.28047045090314-0.320741150861349i</v>
      </c>
      <c r="DI174" s="223" t="str">
        <f t="shared" ca="1" si="284"/>
        <v>-0.622257881042807-1.16416261362924i</v>
      </c>
      <c r="DJ174" s="223" t="str">
        <f t="shared" ca="1" si="285"/>
        <v>-0.978077787139514+0.886478033453859i</v>
      </c>
      <c r="DK174" s="223" t="str">
        <f t="shared" ca="1" si="286"/>
        <v>1.09756491439951+0.733369429531352i</v>
      </c>
      <c r="DL174" s="223" t="str">
        <f t="shared" ca="1" si="287"/>
        <v>0.444704746426075-1.24286650530058i</v>
      </c>
      <c r="DM174" s="223" t="str">
        <f t="shared" ca="1" si="288"/>
        <v>-1.31367379298061-0.12938557542433i</v>
      </c>
      <c r="DN174" s="223" t="str">
        <f t="shared" ca="1" si="289"/>
        <v>0.19368864267898+1.30574276608723i</v>
      </c>
      <c r="DO174" s="223" t="str">
        <f t="shared" ca="1" si="290"/>
        <v>1.21954879049425-0.505153648997964i</v>
      </c>
      <c r="DP174" s="223" t="str">
        <f t="shared" ca="1" si="291"/>
        <v>-0.786341011708806-1.06025811706241i</v>
      </c>
      <c r="DQ174" s="223" t="str">
        <f t="shared" ca="1" si="292"/>
        <v>-0.837418229512987+1.02039706505423i</v>
      </c>
      <c r="DR174" s="223" t="str">
        <f t="shared" ca="1" si="293"/>
        <v>1.19329307583158+0.564385592183522i</v>
      </c>
      <c r="DS174" s="223" t="str">
        <f t="shared" ca="1" si="294"/>
        <v>0.257525097027344-1.29466609050095i</v>
      </c>
      <c r="DT174" s="223" t="str">
        <f t="shared" ca="1" si="295"/>
        <v>-1.31844006464246+0.0647708069853344i</v>
      </c>
      <c r="DU174" s="223" t="str">
        <f t="shared" ca="1" si="296"/>
        <v>0.383184511169394+1.2631900458331i</v>
      </c>
      <c r="DV174" s="223" t="str">
        <f t="shared" ca="1" si="297"/>
        <v>1.132227581722-0.678631096163365i</v>
      </c>
      <c r="DW174" s="223" t="str">
        <f t="shared" ca="1" si="298"/>
        <v>-0.933402234165849-0.933402234166038i</v>
      </c>
      <c r="DX174" s="223" t="str">
        <f t="shared" ca="1" si="299"/>
        <v>-0.678631096162501+1.13222758172252i</v>
      </c>
      <c r="DY174" s="223" t="str">
        <f t="shared" ca="1" si="300"/>
        <v>1.26319004583301+0.383184511169686i</v>
      </c>
      <c r="DZ174" s="223" t="str">
        <f t="shared" ca="1" si="301"/>
        <v>0.0647708069856013-1.31844006464245i</v>
      </c>
      <c r="EA174" s="223" t="str">
        <f t="shared" ca="1" si="302"/>
        <v>-1.29466609050075+0.257525097028333i</v>
      </c>
      <c r="EB174" s="223" t="str">
        <f t="shared" ca="1" si="303"/>
        <v>0.564385592183246+1.19329307583172i</v>
      </c>
      <c r="EC174" s="223" t="str">
        <f t="shared" ca="1" si="304"/>
        <v>1.02039706505356-0.837418229513796i</v>
      </c>
      <c r="ED174" s="223" t="str">
        <f t="shared" ca="1" si="305"/>
        <v>-1.06025811706223-0.786341011709051i</v>
      </c>
      <c r="EE174" s="223" t="str">
        <f t="shared" ca="1" si="306"/>
        <v>-0.505153648998245+1.21954879049413i</v>
      </c>
      <c r="EF174" s="223" t="str">
        <f t="shared" ca="1" si="307"/>
        <v>1.30574276608738+0.193688642677945i</v>
      </c>
      <c r="EG174" s="223" t="str">
        <f t="shared" ca="1" si="308"/>
        <v>-0.129385575424064-1.31367379298064i</v>
      </c>
      <c r="EH174" s="223" t="str">
        <f t="shared" ca="1" si="309"/>
        <v>-1.24286650530024+0.444704746427025i</v>
      </c>
      <c r="EI174" s="223" t="str">
        <f t="shared" ca="1" si="310"/>
        <v>0.733369429531098+1.09756491439968i</v>
      </c>
      <c r="EJ174" s="223" t="str">
        <f t="shared" ca="1" si="311"/>
        <v>0.886478033454057-0.978077787139334i</v>
      </c>
      <c r="EK174" s="223" t="str">
        <f t="shared" ca="1" si="312"/>
        <v>-1.16416261362972-0.622257881041918i</v>
      </c>
      <c r="EL174" s="223" t="str">
        <f t="shared" ca="1" si="313"/>
        <v>-0.320741150861645+1.28047045090306i</v>
      </c>
      <c r="EM174" s="223" t="str">
        <f t="shared" ca="1" si="314"/>
        <v>1.32003009870682-4.10104485943979E-13i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5.04141078116727-3.00078063679205i</v>
      </c>
      <c r="G175" s="229" t="str">
        <f t="shared" si="184"/>
        <v>-0.220985235609904+0.0937123576291786i</v>
      </c>
      <c r="H175" s="229" t="str">
        <f t="shared" si="180"/>
        <v>0.967500364493726-0.015655496119416i</v>
      </c>
      <c r="I175" s="229" t="str">
        <f t="shared" si="317"/>
        <v>-0.3852672202584-0.230154531324568i</v>
      </c>
      <c r="J175" s="255" t="str">
        <f ca="1">IMPRODUCT(1/N_FFT2,CL100)</f>
        <v>0.0118260404538405+0.000142213061266145i</v>
      </c>
      <c r="K175" s="254" t="str">
        <f t="shared" ca="1" si="318"/>
        <v>-0.00452345475185057-0.00277660682887749i</v>
      </c>
      <c r="N175" s="246">
        <f t="shared" ca="1" si="185"/>
        <v>3.9882401685382289</v>
      </c>
      <c r="O175" s="223">
        <f t="shared" ca="1" si="186"/>
        <v>1.3212401685382291</v>
      </c>
      <c r="P175" s="223" t="str">
        <f t="shared" ca="1" si="187"/>
        <v>-0.352391608637431-1.27337965160468i</v>
      </c>
      <c r="Q175" s="223" t="str">
        <f t="shared" ca="1" si="188"/>
        <v>-1.13326549323682+0.67925319638382i</v>
      </c>
      <c r="R175" s="223" t="str">
        <f t="shared" ca="1" si="189"/>
        <v>0.956904337942118+0.911048665542343i</v>
      </c>
      <c r="S175" s="223" t="str">
        <f t="shared" ca="1" si="190"/>
        <v>0.62282830401235-1.16522979994507i</v>
      </c>
      <c r="T175" s="223" t="str">
        <f t="shared" ca="1" si="191"/>
        <v>-1.28913684673522-0.289485359471794i</v>
      </c>
      <c r="U175" s="223" t="str">
        <f t="shared" ca="1" si="192"/>
        <v>0.0648301822981149+1.31964867689174i</v>
      </c>
      <c r="V175" s="223" t="str">
        <f t="shared" ca="1" si="193"/>
        <v>1.25455477335854-0.414448915552013i</v>
      </c>
      <c r="W175" s="223" t="str">
        <f t="shared" ca="1" si="194"/>
        <v>-0.73404170830969-1.098571050693i</v>
      </c>
      <c r="X175" s="223" t="str">
        <f t="shared" ca="1" si="195"/>
        <v>-0.862998197108866+1.00045474397685i</v>
      </c>
      <c r="Y175" s="223" t="str">
        <f t="shared" ca="1" si="196"/>
        <v>1.19438696600318+0.564902963703197i</v>
      </c>
      <c r="Z175" s="223" t="str">
        <f t="shared" ca="1" si="197"/>
        <v>0.225881714719228-1.30178839828692i</v>
      </c>
      <c r="AA175" s="223" t="str">
        <f t="shared" ca="1" si="198"/>
        <v>-1.31487803599505+0.12950418300862i</v>
      </c>
      <c r="AB175" s="223" t="str">
        <f t="shared" ca="1" si="199"/>
        <v>0.475507778727556+1.23270756277737i</v>
      </c>
      <c r="AC175" s="223" t="str">
        <f t="shared" ca="1" si="200"/>
        <v>1.06123005426464-0.787061849465717i</v>
      </c>
      <c r="AD175" s="223" t="str">
        <f t="shared" ca="1" si="201"/>
        <v>-1.04159496690385-0.812868690428834i</v>
      </c>
      <c r="AE175" s="223" t="str">
        <f t="shared" ca="1" si="202"/>
        <v>-0.505616722674854+1.22066674924423i</v>
      </c>
      <c r="AF175" s="223" t="str">
        <f t="shared" ca="1" si="203"/>
        <v>1.31130382756395+0.161733901131067i</v>
      </c>
      <c r="AG175" s="223" t="str">
        <f t="shared" ca="1" si="204"/>
        <v>-0.193866196799164-1.30693973873991i</v>
      </c>
      <c r="AH175" s="223" t="str">
        <f t="shared" ca="1" si="205"/>
        <v>-1.20789065170504+0.535421102014585i</v>
      </c>
      <c r="AI175" s="223" t="str">
        <f t="shared" ca="1" si="206"/>
        <v>0.838185889687908+1.02133246168279i</v>
      </c>
      <c r="AJ175" s="223" t="str">
        <f t="shared" ca="1" si="207"/>
        <v>0.760780911874562-1.08022589632273i</v>
      </c>
      <c r="AK175" s="223" t="str">
        <f t="shared" ca="1" si="208"/>
        <v>-1.24400583936857-0.44511240667479i</v>
      </c>
      <c r="AL175" s="223" t="str">
        <f t="shared" ca="1" si="209"/>
        <v>-0.0971964564088619+1.31766021106372i</v>
      </c>
      <c r="AM175" s="223" t="str">
        <f t="shared" ca="1" si="210"/>
        <v>1.29585290917977-0.25776116994081i</v>
      </c>
      <c r="AN175" s="223" t="str">
        <f t="shared" ca="1" si="211"/>
        <v>-0.594044548969507-1.18016382625403i</v>
      </c>
      <c r="AO175" s="223" t="str">
        <f t="shared" ca="1" si="212"/>
        <v>-0.978974389742582+0.887290666685426i</v>
      </c>
      <c r="AP175" s="223" t="str">
        <f t="shared" ca="1" si="213"/>
        <v>1.11625446694066+0.706860345467153i</v>
      </c>
      <c r="AQ175" s="223" t="str">
        <f t="shared" ca="1" si="214"/>
        <v>0.383535775899809-1.26434801046384i</v>
      </c>
      <c r="AR175" s="223" t="str">
        <f t="shared" ca="1" si="215"/>
        <v>0.383535775899809-1.26434801046384i</v>
      </c>
      <c r="AS175" s="223" t="str">
        <f t="shared" ca="1" si="216"/>
        <v>0.321035173846856+1.2816442564581i</v>
      </c>
      <c r="AT175" s="223" t="str">
        <f t="shared" ca="1" si="217"/>
        <v>1.14959388277543-0.651236890573806i</v>
      </c>
      <c r="AU175" s="223" t="str">
        <f t="shared" ca="1" si="218"/>
        <v>-0.934257882749416-0.934257882749462i</v>
      </c>
      <c r="AV175" s="223" t="str">
        <f t="shared" ca="1" si="219"/>
        <v>-0.651236890573862+1.1495938827754i</v>
      </c>
      <c r="AW175" s="223" t="str">
        <f t="shared" ca="1" si="220"/>
        <v>1.28164425645812+0.321035173846792i</v>
      </c>
      <c r="AX175" s="223" t="str">
        <f t="shared" ca="1" si="221"/>
        <v>-0.0324248569097033-1.32084223570164i</v>
      </c>
      <c r="AY175" s="223" t="str">
        <f t="shared" ca="1" si="222"/>
        <v>-1.26434801046385+0.383535775899756i</v>
      </c>
      <c r="AZ175" s="223" t="str">
        <f t="shared" ca="1" si="223"/>
        <v>0.70686034546721+1.11625446694063i</v>
      </c>
      <c r="BA175" s="223" t="str">
        <f t="shared" ca="1" si="224"/>
        <v>0.887290666685467-0.978974389742545i</v>
      </c>
      <c r="BB175" s="223" t="str">
        <f t="shared" ca="1" si="225"/>
        <v>-1.180163826254-0.594044548969565i</v>
      </c>
      <c r="BC175" s="223" t="str">
        <f t="shared" ca="1" si="226"/>
        <v>-0.257761169940735+1.29585290917978i</v>
      </c>
      <c r="BD175" s="223" t="str">
        <f t="shared" ca="1" si="227"/>
        <v>1.31766021106373-0.0971964564087972i</v>
      </c>
      <c r="BE175" s="223" t="str">
        <f t="shared" ca="1" si="228"/>
        <v>-0.445112406674738-1.24400583936859i</v>
      </c>
      <c r="BF175" s="223" t="str">
        <f t="shared" ca="1" si="229"/>
        <v>-1.08022589632269+0.760780911874616i</v>
      </c>
      <c r="BG175" s="223" t="str">
        <f t="shared" ca="1" si="230"/>
        <v>1.02133246168275+0.83818588968795i</v>
      </c>
      <c r="BH175" s="223" t="str">
        <f t="shared" ca="1" si="231"/>
        <v>0.535421102014643-1.20789065170501i</v>
      </c>
      <c r="BI175" s="223" t="str">
        <f t="shared" ca="1" si="232"/>
        <v>-1.30693973873993-0.193866196799089i</v>
      </c>
      <c r="BJ175" s="223" t="str">
        <f t="shared" ca="1" si="233"/>
        <v>0.161733901131129+1.31130382756394i</v>
      </c>
      <c r="BK175" s="223" t="str">
        <f t="shared" ca="1" si="234"/>
        <v>1.22066674924425-0.505616722674799i</v>
      </c>
      <c r="BL175" s="223" t="str">
        <f t="shared" ca="1" si="235"/>
        <v>-0.81286869042878-1.0415949669039i</v>
      </c>
      <c r="BM175" s="223" t="str">
        <f t="shared" ca="1" si="236"/>
        <v>-0.78706184946566+1.06123005426468i</v>
      </c>
      <c r="BN175" s="223" t="str">
        <f t="shared" ca="1" si="237"/>
        <v>1.23270756277734+0.47550777872762i</v>
      </c>
      <c r="BO175" s="223" t="str">
        <f t="shared" ca="1" si="238"/>
        <v>0.12950418300868-1.31487803599504i</v>
      </c>
      <c r="BP175" s="223" t="str">
        <f t="shared" ca="1" si="239"/>
        <v>-1.30178839828691+0.225881714719289i</v>
      </c>
      <c r="BQ175" s="223" t="str">
        <f t="shared" ca="1" si="240"/>
        <v>0.564902963703143+1.1943869660032i</v>
      </c>
      <c r="BR175" s="223" t="str">
        <f t="shared" ca="1" si="241"/>
        <v>1.00045474397715-0.862998197108515i</v>
      </c>
      <c r="BS175" s="223" t="str">
        <f t="shared" ca="1" si="242"/>
        <v>-1.09857105069296-0.734041708309743i</v>
      </c>
      <c r="BT175" s="223" t="str">
        <f t="shared" ca="1" si="243"/>
        <v>-0.414448915551815+1.2545547733586i</v>
      </c>
      <c r="BU175" s="223" t="str">
        <f t="shared" ca="1" si="244"/>
        <v>1.31964867689176+0.0648301822976521i</v>
      </c>
      <c r="BV175" s="223" t="str">
        <f t="shared" ca="1" si="245"/>
        <v>-0.289485359471275-1.28913684673533i</v>
      </c>
      <c r="BW175" s="223" t="str">
        <f t="shared" ca="1" si="246"/>
        <v>-1.16522979994517+0.622828304012155i</v>
      </c>
      <c r="BX175" s="223" t="str">
        <f t="shared" ca="1" si="247"/>
        <v>0.911048665542408+0.956904337942056i</v>
      </c>
      <c r="BY175" s="223" t="str">
        <f t="shared" ca="1" si="248"/>
        <v>0.679253196383491-1.13326549323702i</v>
      </c>
      <c r="BZ175" s="223" t="str">
        <f t="shared" ca="1" si="249"/>
        <v>-1.27337965160451-0.352391608638029i</v>
      </c>
      <c r="CA175" s="223" t="str">
        <f t="shared" ca="1" si="250"/>
        <v>-3.27608361919061E-13+1.32124016853823i</v>
      </c>
      <c r="CB175" s="223" t="str">
        <f t="shared" ca="1" si="251"/>
        <v>1.27337965160468-0.352391608637416i</v>
      </c>
      <c r="CC175" s="223" t="str">
        <f t="shared" ca="1" si="252"/>
        <v>-0.679253196384056-1.13326549323668i</v>
      </c>
      <c r="CD175" s="223" t="str">
        <f t="shared" ca="1" si="253"/>
        <v>-0.911048665541918+0.956904337942524i</v>
      </c>
      <c r="CE175" s="223" t="str">
        <f t="shared" ca="1" si="254"/>
        <v>1.16522979994487+0.622828304012733i</v>
      </c>
      <c r="CF175" s="223" t="str">
        <f t="shared" ca="1" si="255"/>
        <v>0.289485359471914-1.28913684673519i</v>
      </c>
      <c r="CG175" s="223" t="str">
        <f t="shared" ca="1" si="256"/>
        <v>-1.31964867689173+0.0648301822983103i</v>
      </c>
      <c r="CH175" s="223" t="str">
        <f t="shared" ca="1" si="257"/>
        <v>0.414448915552458+1.25455477335839i</v>
      </c>
      <c r="CI175" s="223" t="str">
        <f t="shared" ca="1" si="258"/>
        <v>1.09857105069332-0.734041708309213i</v>
      </c>
      <c r="CJ175" s="223" t="str">
        <f t="shared" ca="1" si="259"/>
        <v>-1.00045474397671-0.862998197109025i</v>
      </c>
      <c r="CK175" s="223" t="str">
        <f t="shared" ca="1" si="260"/>
        <v>-0.564902963703141+1.1943869660032i</v>
      </c>
      <c r="CL175" s="223" t="str">
        <f t="shared" ca="1" si="261"/>
        <v>1.30178839828698+0.225881714718898i</v>
      </c>
      <c r="CM175" s="223" t="str">
        <f t="shared" ca="1" si="262"/>
        <v>-0.129504183008047-1.31487803599511i</v>
      </c>
      <c r="CN175" s="223" t="str">
        <f t="shared" ca="1" si="263"/>
        <v>-1.23270756277749+0.475507778727237i</v>
      </c>
      <c r="CO175" s="223" t="str">
        <f t="shared" ca="1" si="264"/>
        <v>0.787061849465662+1.06123005426468i</v>
      </c>
      <c r="CP175" s="223" t="str">
        <f t="shared" ca="1" si="265"/>
        <v>0.812868690428571-1.04159496690406i</v>
      </c>
      <c r="CQ175" s="223" t="str">
        <f t="shared" ca="1" si="266"/>
        <v>-1.22066674924446-0.505616722674294i</v>
      </c>
      <c r="CR175" s="223" t="str">
        <f t="shared" ca="1" si="267"/>
        <v>-0.161733901131537+1.31130382756389i</v>
      </c>
      <c r="CS175" s="223" t="str">
        <f t="shared" ca="1" si="268"/>
        <v>1.30693973873994-0.193866196798961i</v>
      </c>
      <c r="CT175" s="223" t="str">
        <f t="shared" ca="1" si="269"/>
        <v>-0.535421102014766-1.20789065170496i</v>
      </c>
      <c r="CU175" s="223" t="str">
        <f t="shared" ca="1" si="270"/>
        <v>-1.02133246168249+0.838185889688272i</v>
      </c>
      <c r="CV175" s="223" t="str">
        <f t="shared" ca="1" si="271"/>
        <v>1.08022589632238+0.76078091187506i</v>
      </c>
      <c r="CW175" s="223" t="str">
        <f t="shared" ca="1" si="272"/>
        <v>0.445112406674983-1.2440058393685i</v>
      </c>
      <c r="CX175" s="223" t="str">
        <f t="shared" ca="1" si="273"/>
        <v>-1.31766021106373-0.0971964564087954i</v>
      </c>
      <c r="CY175" s="223" t="str">
        <f t="shared" ca="1" si="274"/>
        <v>0.257761169941142+1.2958529091797i</v>
      </c>
      <c r="CZ175" s="223" t="str">
        <f t="shared" ca="1" si="275"/>
        <v>1.1801638262543-0.594044548968962i</v>
      </c>
      <c r="DA175" s="223" t="str">
        <f t="shared" ca="1" si="276"/>
        <v>-0.887290666685176-0.978974389742809i</v>
      </c>
      <c r="DB175" s="223" t="str">
        <f t="shared" ca="1" si="277"/>
        <v>-0.706860345467207+1.11625446694063i</v>
      </c>
      <c r="DC175" s="223" t="str">
        <f t="shared" ca="1" si="278"/>
        <v>1.26434801046393+0.383535775899484i</v>
      </c>
      <c r="DD175" s="223" t="str">
        <f t="shared" ca="1" si="279"/>
        <v>0.0324248569091571-1.32084223570166i</v>
      </c>
      <c r="DE175" s="223" t="str">
        <f t="shared" ca="1" si="280"/>
        <v>-1.28164425645822+0.321035173846402i</v>
      </c>
      <c r="DF175" s="223" t="str">
        <f t="shared" ca="1" si="281"/>
        <v>0.651236890573749+1.14959388277546i</v>
      </c>
      <c r="DG175" s="223" t="str">
        <f t="shared" ca="1" si="282"/>
        <v>0.934257882749315-0.934257882749562i</v>
      </c>
      <c r="DH175" s="223" t="str">
        <f t="shared" ca="1" si="283"/>
        <v>-1.14959388277563-0.651236890573444i</v>
      </c>
      <c r="DI175" s="223" t="str">
        <f t="shared" ca="1" si="284"/>
        <v>-0.321035173847374+1.28164425645797i</v>
      </c>
      <c r="DJ175" s="223" t="str">
        <f t="shared" ca="1" si="285"/>
        <v>1.32084223570165-0.0324248569095072i</v>
      </c>
      <c r="DK175" s="223" t="str">
        <f t="shared" ca="1" si="286"/>
        <v>-0.38353577589982-1.26434801046383i</v>
      </c>
      <c r="DL175" s="223" t="str">
        <f t="shared" ca="1" si="287"/>
        <v>-1.11625446694044+0.706860345467503i</v>
      </c>
      <c r="DM175" s="223" t="str">
        <f t="shared" ca="1" si="288"/>
        <v>0.978974389742135+0.887290666685919i</v>
      </c>
      <c r="DN175" s="223" t="str">
        <f t="shared" ca="1" si="289"/>
        <v>0.594044548969857-1.18016382625385i</v>
      </c>
      <c r="DO175" s="223" t="str">
        <f t="shared" ca="1" si="290"/>
        <v>-1.29585290917977-0.257761169940798i</v>
      </c>
      <c r="DP175" s="223" t="str">
        <f t="shared" ca="1" si="291"/>
        <v>0.0971964564091446+1.3176602110637i</v>
      </c>
      <c r="DQ175" s="223" t="str">
        <f t="shared" ca="1" si="292"/>
        <v>1.24400583936838-0.445112406675314i</v>
      </c>
      <c r="DR175" s="223" t="str">
        <f t="shared" ca="1" si="293"/>
        <v>-0.76078091187424-1.08022589632295i</v>
      </c>
      <c r="DS175" s="223" t="str">
        <f t="shared" ca="1" si="294"/>
        <v>-0.838185889688001+1.02133246168271i</v>
      </c>
      <c r="DT175" s="223" t="str">
        <f t="shared" ca="1" si="295"/>
        <v>1.2078906517051+0.535421102014445i</v>
      </c>
      <c r="DU175" s="223" t="str">
        <f t="shared" ca="1" si="296"/>
        <v>0.193866196798615-1.30693973874i</v>
      </c>
      <c r="DV175" s="223" t="str">
        <f t="shared" ca="1" si="297"/>
        <v>-1.31130382756401+0.161733901130542i</v>
      </c>
      <c r="DW175" s="223" t="str">
        <f t="shared" ca="1" si="298"/>
        <v>0.505616722674618+1.22066674924432i</v>
      </c>
      <c r="DX175" s="223" t="str">
        <f t="shared" ca="1" si="299"/>
        <v>1.04159496690384-0.812868690428847i</v>
      </c>
      <c r="DY175" s="223" t="str">
        <f t="shared" ca="1" si="300"/>
        <v>-1.06123005426489-0.78706184946538i</v>
      </c>
      <c r="DZ175" s="223" t="str">
        <f t="shared" ca="1" si="301"/>
        <v>-0.475507778726945+1.2327075627776i</v>
      </c>
      <c r="EA175" s="223" t="str">
        <f t="shared" ca="1" si="302"/>
        <v>1.31487803599501+0.129504183009006i</v>
      </c>
      <c r="EB175" s="223" t="str">
        <f t="shared" ca="1" si="303"/>
        <v>-0.225881714719242-1.30178839828692i</v>
      </c>
      <c r="EC175" s="223" t="str">
        <f t="shared" ca="1" si="304"/>
        <v>-1.19438696600305+0.564902963703458i</v>
      </c>
      <c r="ED175" s="223" t="str">
        <f t="shared" ca="1" si="305"/>
        <v>0.862998197109263+1.0004547439765i</v>
      </c>
      <c r="EE175" s="223" t="str">
        <f t="shared" ca="1" si="306"/>
        <v>0.734041708310015-1.09857105069278i</v>
      </c>
      <c r="EF175" s="223" t="str">
        <f t="shared" ca="1" si="307"/>
        <v>-1.2545547733585-0.414448915552125i</v>
      </c>
      <c r="EG175" s="223" t="str">
        <f t="shared" ca="1" si="308"/>
        <v>-0.0648301822979606+1.31964867689175i</v>
      </c>
      <c r="EH175" s="223" t="str">
        <f t="shared" ca="1" si="309"/>
        <v>1.28913684673512-0.289485359472238i</v>
      </c>
      <c r="EI175" s="223" t="str">
        <f t="shared" ca="1" si="310"/>
        <v>-0.622828304011867-1.16522979994533i</v>
      </c>
      <c r="EJ175" s="223" t="str">
        <f t="shared" ca="1" si="311"/>
        <v>-0.956904337942282+0.911048665542172i</v>
      </c>
      <c r="EK175" s="223" t="str">
        <f t="shared" ca="1" si="312"/>
        <v>1.13326549323686+0.679253196383757i</v>
      </c>
      <c r="EL175" s="223" t="str">
        <f t="shared" ca="1" si="313"/>
        <v>0.352391608637096-1.27337965160477i</v>
      </c>
      <c r="EM175" s="223" t="str">
        <f t="shared" ca="1" si="314"/>
        <v>-1.32124016853823-6.55216723838121E-13i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5.0106014927676-3.02321441297575i</v>
      </c>
      <c r="G176" s="229" t="str">
        <f t="shared" si="184"/>
        <v>-0.220284450069553+0.0947230375631702i</v>
      </c>
      <c r="H176" s="229" t="str">
        <f t="shared" si="180"/>
        <v>0.967466324409852-0.0154439801078347i</v>
      </c>
      <c r="I176" s="229" t="str">
        <f t="shared" si="317"/>
        <v>-0.385738311600182-0.233589952902311i</v>
      </c>
      <c r="J176" s="255" t="str">
        <f ca="1">IMPRODUCT(1/N_FFT2,CM100)</f>
        <v>0.00547995615848539-1.23915073060779E-06i</v>
      </c>
      <c r="K176" s="254" t="str">
        <f t="shared" ca="1" si="318"/>
        <v>-0.00211411848937798-0.00127958471305669i</v>
      </c>
      <c r="N176" s="246">
        <f t="shared" ca="1" si="185"/>
        <v>3.989246414861225</v>
      </c>
      <c r="O176" s="223">
        <f t="shared" ca="1" si="186"/>
        <v>1.3222464148612252</v>
      </c>
      <c r="P176" s="223" t="str">
        <f t="shared" ca="1" si="187"/>
        <v>-0.383827873788862-1.26531092815801i</v>
      </c>
      <c r="Q176" s="223" t="str">
        <f t="shared" ca="1" si="188"/>
        <v>-1.09940771393309+0.734600748813785i</v>
      </c>
      <c r="R176" s="223" t="str">
        <f t="shared" ca="1" si="189"/>
        <v>1.02211030060913+0.838824245597418i</v>
      </c>
      <c r="S176" s="223" t="str">
        <f t="shared" ca="1" si="190"/>
        <v>0.506001796471527-1.22159639962671i</v>
      </c>
      <c r="T176" s="223" t="str">
        <f t="shared" ca="1" si="191"/>
        <v>-1.31587943696696-0.129602812395709i</v>
      </c>
      <c r="U176" s="223" t="str">
        <f t="shared" ca="1" si="192"/>
        <v>0.257957478859898+1.29683982076184i</v>
      </c>
      <c r="V176" s="223" t="str">
        <f t="shared" ca="1" si="193"/>
        <v>1.16611722997448-0.623302645245483i</v>
      </c>
      <c r="W176" s="223" t="str">
        <f t="shared" ca="1" si="194"/>
        <v>-0.934969406347957-0.93496940634799i</v>
      </c>
      <c r="X176" s="223" t="str">
        <f t="shared" ca="1" si="195"/>
        <v>-0.623302645245407+1.16611722997452i</v>
      </c>
      <c r="Y176" s="223" t="str">
        <f t="shared" ca="1" si="196"/>
        <v>1.29683982076183+0.257957478859943i</v>
      </c>
      <c r="Z176" s="223" t="str">
        <f t="shared" ca="1" si="197"/>
        <v>-0.129602812395661-1.31587943696697i</v>
      </c>
      <c r="AA176" s="223" t="str">
        <f t="shared" ca="1" si="198"/>
        <v>-1.2215963996267+0.506001796471556i</v>
      </c>
      <c r="AB176" s="223" t="str">
        <f t="shared" ca="1" si="199"/>
        <v>0.838824245597402+1.02211030060914i</v>
      </c>
      <c r="AC176" s="223" t="str">
        <f t="shared" ca="1" si="200"/>
        <v>0.734600748813734-1.09940771393313i</v>
      </c>
      <c r="AD176" s="223" t="str">
        <f t="shared" ca="1" si="201"/>
        <v>-1.26531092815801-0.383827873788856i</v>
      </c>
      <c r="AE176" s="223" t="str">
        <f t="shared" ca="1" si="202"/>
        <v>-4.61657985303796E-14+1.32224641486123i</v>
      </c>
      <c r="AF176" s="223" t="str">
        <f t="shared" ca="1" si="203"/>
        <v>1.265310928158-0.383827873788893i</v>
      </c>
      <c r="AG176" s="223" t="str">
        <f t="shared" ca="1" si="204"/>
        <v>-0.734600748813767-1.0994077139331i</v>
      </c>
      <c r="AH176" s="223" t="str">
        <f t="shared" ca="1" si="205"/>
        <v>-0.838824245597372+1.02211030060917i</v>
      </c>
      <c r="AI176" s="223" t="str">
        <f t="shared" ca="1" si="206"/>
        <v>1.22159639962672+0.506001796471519i</v>
      </c>
      <c r="AJ176" s="223" t="str">
        <f t="shared" ca="1" si="207"/>
        <v>0.129602812395752-1.31587943696696i</v>
      </c>
      <c r="AK176" s="223" t="str">
        <f t="shared" ca="1" si="208"/>
        <v>-1.29683982076183+0.257957478859976i</v>
      </c>
      <c r="AL176" s="223" t="str">
        <f t="shared" ca="1" si="209"/>
        <v>0.623302645245438+1.1661172299745i</v>
      </c>
      <c r="AM176" s="223" t="str">
        <f t="shared" ca="1" si="210"/>
        <v>0.934969406348024-0.934969406347922i</v>
      </c>
      <c r="AN176" s="223" t="str">
        <f t="shared" ca="1" si="211"/>
        <v>-1.1661172299745-0.623302645245448i</v>
      </c>
      <c r="AO176" s="223" t="str">
        <f t="shared" ca="1" si="212"/>
        <v>-0.257957478859988+1.29683982076182i</v>
      </c>
      <c r="AP176" s="223" t="str">
        <f t="shared" ca="1" si="213"/>
        <v>1.31587943696696-0.12960281239575i</v>
      </c>
      <c r="AQ176" s="223" t="str">
        <f t="shared" ca="1" si="214"/>
        <v>-0.506001796471509-1.22159639962672i</v>
      </c>
      <c r="AR176" s="223" t="str">
        <f t="shared" ca="1" si="215"/>
        <v>-0.506001796471509-1.22159639962672i</v>
      </c>
      <c r="AS176" s="223" t="str">
        <f t="shared" ca="1" si="216"/>
        <v>1.0994077139331+0.734600748813778i</v>
      </c>
      <c r="AT176" s="223" t="str">
        <f t="shared" ca="1" si="217"/>
        <v>0.3838278737889-1.265310928158i</v>
      </c>
      <c r="AU176" s="223" t="str">
        <f t="shared" ca="1" si="218"/>
        <v>-1.32224641486123+3.92001648342677E-14i</v>
      </c>
      <c r="AV176" s="223" t="str">
        <f t="shared" ca="1" si="219"/>
        <v>0.38382787378885+1.26531092815801i</v>
      </c>
      <c r="AW176" s="223" t="str">
        <f t="shared" ca="1" si="220"/>
        <v>1.09940771393305-0.734600748813842i</v>
      </c>
      <c r="AX176" s="223" t="str">
        <f t="shared" ca="1" si="221"/>
        <v>-1.02211030060914-0.838824245597405i</v>
      </c>
      <c r="AY176" s="223" t="str">
        <f t="shared" ca="1" si="222"/>
        <v>-0.506001796471567+1.2215963996267i</v>
      </c>
      <c r="AZ176" s="223" t="str">
        <f t="shared" ca="1" si="223"/>
        <v>1.31587943696696+0.129602812395663i</v>
      </c>
      <c r="BA176" s="223" t="str">
        <f t="shared" ca="1" si="224"/>
        <v>-0.257957478859937-1.29683982076184i</v>
      </c>
      <c r="BB176" s="223" t="str">
        <f t="shared" ca="1" si="225"/>
        <v>-1.16611722997453+0.623302645245393i</v>
      </c>
      <c r="BC176" s="223" t="str">
        <f t="shared" ca="1" si="226"/>
        <v>0.934969406347986+0.934969406347961i</v>
      </c>
      <c r="BD176" s="223" t="str">
        <f t="shared" ca="1" si="227"/>
        <v>0.623302645245492-1.16611722997447i</v>
      </c>
      <c r="BE176" s="223" t="str">
        <f t="shared" ca="1" si="228"/>
        <v>-1.29683982076184-0.2579574788599i</v>
      </c>
      <c r="BF176" s="223" t="str">
        <f t="shared" ca="1" si="229"/>
        <v>0.1296028123957+1.31587943696696i</v>
      </c>
      <c r="BG176" s="223" t="str">
        <f t="shared" ca="1" si="230"/>
        <v>1.22159639962674-0.506001796471462i</v>
      </c>
      <c r="BH176" s="223" t="str">
        <f t="shared" ca="1" si="231"/>
        <v>-0.838824245597433-1.02211030060912i</v>
      </c>
      <c r="BI176" s="223" t="str">
        <f t="shared" ca="1" si="232"/>
        <v>-0.734600748813819+1.09940771393307i</v>
      </c>
      <c r="BJ176" s="223" t="str">
        <f t="shared" ca="1" si="233"/>
        <v>1.26531092815802+0.383827873788814i</v>
      </c>
      <c r="BK176" s="223" t="str">
        <f t="shared" ca="1" si="234"/>
        <v>1.16631966209343E-14-1.32224641486123i</v>
      </c>
      <c r="BL176" s="223" t="str">
        <f t="shared" ca="1" si="235"/>
        <v>-1.26531092815803+0.38382787378881i</v>
      </c>
      <c r="BM176" s="223" t="str">
        <f t="shared" ca="1" si="236"/>
        <v>0.7346007488138+1.09940771393308i</v>
      </c>
      <c r="BN176" s="223" t="str">
        <f t="shared" ca="1" si="237"/>
        <v>0.838824245597451-1.0221103006091i</v>
      </c>
      <c r="BO176" s="223" t="str">
        <f t="shared" ca="1" si="238"/>
        <v>-1.22159639962673-0.506001796471483i</v>
      </c>
      <c r="BP176" s="223" t="str">
        <f t="shared" ca="1" si="239"/>
        <v>-0.129602812395723+1.31587943696696i</v>
      </c>
      <c r="BQ176" s="223" t="str">
        <f t="shared" ca="1" si="240"/>
        <v>1.29683982076177-0.257957478860283i</v>
      </c>
      <c r="BR176" s="223" t="str">
        <f t="shared" ca="1" si="241"/>
        <v>-0.62330264524582-1.1661172299743i</v>
      </c>
      <c r="BS176" s="223" t="str">
        <f t="shared" ca="1" si="242"/>
        <v>-0.934969406347617+0.93496940634833i</v>
      </c>
      <c r="BT176" s="223" t="str">
        <f t="shared" ca="1" si="243"/>
        <v>1.16611722997476+0.623302645244949i</v>
      </c>
      <c r="BU176" s="223" t="str">
        <f t="shared" ca="1" si="244"/>
        <v>0.257957478859314-1.29683982076196i</v>
      </c>
      <c r="BV176" s="223" t="str">
        <f t="shared" ca="1" si="245"/>
        <v>-1.31587943696702+0.129602812395135i</v>
      </c>
      <c r="BW176" s="223" t="str">
        <f t="shared" ca="1" si="246"/>
        <v>0.506001796471059+1.22159639962691i</v>
      </c>
      <c r="BX176" s="223" t="str">
        <f t="shared" ca="1" si="247"/>
        <v>1.02211030060941-0.838824245597081i</v>
      </c>
      <c r="BY176" s="223" t="str">
        <f t="shared" ca="1" si="248"/>
        <v>-1.0994077139329-0.734600748814072i</v>
      </c>
      <c r="BZ176" s="223" t="str">
        <f t="shared" ca="1" si="249"/>
        <v>-0.383827873789123+1.26531092815793i</v>
      </c>
      <c r="CA176" s="223" t="str">
        <f t="shared" ca="1" si="250"/>
        <v>1.32224641486123+1.84663194121519E-13i</v>
      </c>
      <c r="CB176" s="223" t="str">
        <f t="shared" ca="1" si="251"/>
        <v>-0.383827873788752-1.26531092815804i</v>
      </c>
      <c r="CC176" s="223" t="str">
        <f t="shared" ca="1" si="252"/>
        <v>-1.09940771393311+0.734600748813766i</v>
      </c>
      <c r="CD176" s="223" t="str">
        <f t="shared" ca="1" si="253"/>
        <v>1.02211030060916+0.838824245597381i</v>
      </c>
      <c r="CE176" s="223" t="str">
        <f t="shared" ca="1" si="254"/>
        <v>0.5060017964714-1.22159639962677i</v>
      </c>
      <c r="CF176" s="223" t="str">
        <f t="shared" ca="1" si="255"/>
        <v>-1.31587943696698-0.129602812395521i</v>
      </c>
      <c r="CG176" s="223" t="str">
        <f t="shared" ca="1" si="256"/>
        <v>0.257957478860242+1.29683982076177i</v>
      </c>
      <c r="CH176" s="223" t="str">
        <f t="shared" ca="1" si="257"/>
        <v>1.16611722997432-0.623302645245783i</v>
      </c>
      <c r="CI176" s="223" t="str">
        <f t="shared" ca="1" si="258"/>
        <v>-0.934969406348286-0.934969406347661i</v>
      </c>
      <c r="CJ176" s="223" t="str">
        <f t="shared" ca="1" si="259"/>
        <v>-0.623302645245003+1.16611722997473i</v>
      </c>
      <c r="CK176" s="223" t="str">
        <f t="shared" ca="1" si="260"/>
        <v>1.29683982076195+0.257957478859336i</v>
      </c>
      <c r="CL176" s="223" t="str">
        <f t="shared" ca="1" si="261"/>
        <v>-0.129602812395093-1.31587943696702i</v>
      </c>
      <c r="CM176" s="223" t="str">
        <f t="shared" ca="1" si="262"/>
        <v>-1.22159639962692+0.506001796471021i</v>
      </c>
      <c r="CN176" s="223" t="str">
        <f t="shared" ca="1" si="263"/>
        <v>0.838824245597049+1.02211030060943i</v>
      </c>
      <c r="CO176" s="223" t="str">
        <f t="shared" ca="1" si="264"/>
        <v>0.734600748814123-1.09940771393287i</v>
      </c>
      <c r="CP176" s="223" t="str">
        <f t="shared" ca="1" si="265"/>
        <v>-1.26531092815792-0.383827873789146i</v>
      </c>
      <c r="CQ176" s="223" t="str">
        <f t="shared" ca="1" si="266"/>
        <v>-2.26131429727076E-13+1.32224641486123i</v>
      </c>
      <c r="CR176" s="223" t="str">
        <f t="shared" ca="1" si="267"/>
        <v>1.26531092815806-0.383827873788712i</v>
      </c>
      <c r="CS176" s="223" t="str">
        <f t="shared" ca="1" si="268"/>
        <v>-0.734600748813715-1.09940771393314i</v>
      </c>
      <c r="CT176" s="223" t="str">
        <f t="shared" ca="1" si="269"/>
        <v>-0.838824245597427+1.02211030060912i</v>
      </c>
      <c r="CU176" s="223" t="str">
        <f t="shared" ca="1" si="270"/>
        <v>1.22159639962675+0.506001796471439i</v>
      </c>
      <c r="CV176" s="223" t="str">
        <f t="shared" ca="1" si="271"/>
        <v>0.129602812395543-1.31587943696698i</v>
      </c>
      <c r="CW176" s="223" t="str">
        <f t="shared" ca="1" si="272"/>
        <v>-1.29683982076179+0.257957478860183i</v>
      </c>
      <c r="CX176" s="223" t="str">
        <f t="shared" ca="1" si="273"/>
        <v>0.62330264524573+1.16611722997434i</v>
      </c>
      <c r="CY176" s="223" t="str">
        <f t="shared" ca="1" si="274"/>
        <v>0.934969406347703-0.934969406348244i</v>
      </c>
      <c r="CZ176" s="223" t="str">
        <f t="shared" ca="1" si="275"/>
        <v>-1.16611722997472-0.623302645245023i</v>
      </c>
      <c r="DA176" s="223" t="str">
        <f t="shared" ca="1" si="276"/>
        <v>-0.257957478859396+1.29683982076194i</v>
      </c>
      <c r="DB176" s="223" t="str">
        <f t="shared" ca="1" si="277"/>
        <v>1.3158794369669-0.129602812396342i</v>
      </c>
      <c r="DC176" s="223" t="str">
        <f t="shared" ca="1" si="278"/>
        <v>-0.506001796470965-1.22159639962695i</v>
      </c>
      <c r="DD176" s="223" t="str">
        <f t="shared" ca="1" si="279"/>
        <v>-1.02211030060947+0.838824245597003i</v>
      </c>
      <c r="DE176" s="223" t="str">
        <f t="shared" ca="1" si="280"/>
        <v>1.09940771393286+0.734600748814141i</v>
      </c>
      <c r="DF176" s="223" t="str">
        <f t="shared" ca="1" si="281"/>
        <v>0.383827873789203-1.26531092815791i</v>
      </c>
      <c r="DG176" s="223" t="str">
        <f t="shared" ca="1" si="282"/>
        <v>-1.32224641486123-2.86389917031923E-13i</v>
      </c>
      <c r="DH176" s="223" t="str">
        <f t="shared" ca="1" si="283"/>
        <v>0.383827873788655+1.26531092815807i</v>
      </c>
      <c r="DI176" s="223" t="str">
        <f t="shared" ca="1" si="284"/>
        <v>1.09940771393315-0.734600748813697i</v>
      </c>
      <c r="DJ176" s="223" t="str">
        <f t="shared" ca="1" si="285"/>
        <v>-1.02211030060911-0.838824245597446i</v>
      </c>
      <c r="DK176" s="223" t="str">
        <f t="shared" ca="1" si="286"/>
        <v>-0.506001796471494+1.22159639962673i</v>
      </c>
      <c r="DL176" s="223" t="str">
        <f t="shared" ca="1" si="287"/>
        <v>1.31587943696697+0.129602812395603i</v>
      </c>
      <c r="DM176" s="223" t="str">
        <f t="shared" ca="1" si="288"/>
        <v>-0.257957478860123-1.2968398207618i</v>
      </c>
      <c r="DN176" s="223" t="str">
        <f t="shared" ca="1" si="289"/>
        <v>-1.16611722997436+0.62330264524571i</v>
      </c>
      <c r="DO176" s="223" t="str">
        <f t="shared" ca="1" si="290"/>
        <v>0.934969406348228+0.934969406347719i</v>
      </c>
      <c r="DP176" s="223" t="str">
        <f t="shared" ca="1" si="291"/>
        <v>0.623302645245076-1.16611722997469i</v>
      </c>
      <c r="DQ176" s="223" t="str">
        <f t="shared" ca="1" si="292"/>
        <v>-1.29683982076193-0.257957478859454i</v>
      </c>
      <c r="DR176" s="223" t="str">
        <f t="shared" ca="1" si="293"/>
        <v>0.129602812396282+1.3158794369669i</v>
      </c>
      <c r="DS176" s="223" t="str">
        <f t="shared" ca="1" si="294"/>
        <v>1.22159639962696-0.506001796470944i</v>
      </c>
      <c r="DT176" s="223" t="str">
        <f t="shared" ca="1" si="295"/>
        <v>-0.838824245596986-1.02211030060948i</v>
      </c>
      <c r="DU176" s="223" t="str">
        <f t="shared" ca="1" si="296"/>
        <v>-0.734600748814192+1.09940771393282i</v>
      </c>
      <c r="DV176" s="223" t="str">
        <f t="shared" ca="1" si="297"/>
        <v>1.26531092815789+0.383827873789261i</v>
      </c>
      <c r="DW176" s="223" t="str">
        <f t="shared" ca="1" si="298"/>
        <v>3.46648404336769E-13-1.32224641486123i</v>
      </c>
      <c r="DX176" s="223" t="str">
        <f t="shared" ca="1" si="299"/>
        <v>-1.26531092815808+0.383827873788633i</v>
      </c>
      <c r="DY176" s="223" t="str">
        <f t="shared" ca="1" si="300"/>
        <v>0.734600748813647+1.09940771393319i</v>
      </c>
      <c r="DZ176" s="223" t="str">
        <f t="shared" ca="1" si="301"/>
        <v>0.838824245597492-1.02211030060907i</v>
      </c>
      <c r="EA176" s="223" t="str">
        <f t="shared" ca="1" si="302"/>
        <v>-1.2215963996267-0.50600179647155i</v>
      </c>
      <c r="EB176" s="223" t="str">
        <f t="shared" ca="1" si="303"/>
        <v>-0.129602812395626+1.31587943696697i</v>
      </c>
      <c r="EC176" s="223" t="str">
        <f t="shared" ca="1" si="304"/>
        <v>1.2968398207618-0.257957478860102i</v>
      </c>
      <c r="ED176" s="223" t="str">
        <f t="shared" ca="1" si="305"/>
        <v>-0.623302645245657-1.16611722997438i</v>
      </c>
      <c r="EE176" s="223" t="str">
        <f t="shared" ca="1" si="306"/>
        <v>-0.934969406347761+0.934969406348185i</v>
      </c>
      <c r="EF176" s="223" t="str">
        <f t="shared" ca="1" si="307"/>
        <v>1.16611722997467+0.623302645245128i</v>
      </c>
      <c r="EG176" s="223" t="str">
        <f t="shared" ca="1" si="308"/>
        <v>0.257957478859477-1.29683982076193i</v>
      </c>
      <c r="EH176" s="223" t="str">
        <f t="shared" ca="1" si="309"/>
        <v>-1.31587943696691+0.12960281239626i</v>
      </c>
      <c r="EI176" s="223" t="str">
        <f t="shared" ca="1" si="310"/>
        <v>0.506001796472104+1.22159639962648i</v>
      </c>
      <c r="EJ176" s="223" t="str">
        <f t="shared" ca="1" si="311"/>
        <v>1.02211030060952-0.838824245596938i</v>
      </c>
      <c r="EK176" s="223" t="str">
        <f t="shared" ca="1" si="312"/>
        <v>-1.09940771393279-0.734600748814242i</v>
      </c>
      <c r="EL176" s="223" t="str">
        <f t="shared" ca="1" si="313"/>
        <v>-0.383827873789282+1.26531092815788i</v>
      </c>
      <c r="EM176" s="223" t="str">
        <f t="shared" ca="1" si="314"/>
        <v>1.32224641486123+3.69326388243038E-13i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4.97969304253184-3.04524248853055i</v>
      </c>
      <c r="G177" s="229" t="str">
        <f t="shared" si="184"/>
        <v>-0.219576853426334+0.0957273056852808i</v>
      </c>
      <c r="H177" s="229" t="str">
        <f t="shared" si="180"/>
        <v>0.967432367801568-0.0152371438391115i</v>
      </c>
      <c r="I177" s="229" t="str">
        <f t="shared" si="317"/>
        <v>-0.386221521312878-0.237039548682461i</v>
      </c>
      <c r="J177" s="255" t="str">
        <f ca="1">IMPRODUCT(1/N_FFT2,CN100)</f>
        <v>-0.00108858660967238-0.000142213545720103i</v>
      </c>
      <c r="K177" s="254" t="str">
        <f t="shared" ca="1" si="318"/>
        <v>0.000386725341774469+0.000312964010637828i</v>
      </c>
      <c r="N177" s="246">
        <f t="shared" ca="1" si="185"/>
        <v>3.9900957889158812</v>
      </c>
      <c r="O177" s="223">
        <f t="shared" ca="1" si="186"/>
        <v>1.3230957889158816</v>
      </c>
      <c r="P177" s="223" t="str">
        <f t="shared" ca="1" si="187"/>
        <v>-0.415030989781577-1.25631673719961i</v>
      </c>
      <c r="Q177" s="223" t="str">
        <f t="shared" ca="1" si="188"/>
        <v>-1.06272050252756+0.788167241234058i</v>
      </c>
      <c r="R177" s="223" t="str">
        <f t="shared" ca="1" si="189"/>
        <v>1.08174302336244+0.761849393288221i</v>
      </c>
      <c r="S177" s="223" t="str">
        <f t="shared" ca="1" si="190"/>
        <v>0.384074434062186-1.26612372845104i</v>
      </c>
      <c r="T177" s="223" t="str">
        <f t="shared" ca="1" si="191"/>
        <v>-1.32269729720113+0.0324703961134881i</v>
      </c>
      <c r="U177" s="223" t="str">
        <f t="shared" ca="1" si="192"/>
        <v>0.445737546351784+1.24575298772238i</v>
      </c>
      <c r="V177" s="223" t="str">
        <f t="shared" ca="1" si="193"/>
        <v>1.04305783859962-0.814010326705279i</v>
      </c>
      <c r="W177" s="223" t="str">
        <f t="shared" ca="1" si="194"/>
        <v>-1.10011394264903-0.735072635755229i</v>
      </c>
      <c r="X177" s="223" t="str">
        <f t="shared" ca="1" si="195"/>
        <v>-0.352886526265166+1.27516805411187i</v>
      </c>
      <c r="Y177" s="223" t="str">
        <f t="shared" ca="1" si="196"/>
        <v>1.32150206209338-0.0649212332745039i</v>
      </c>
      <c r="Z177" s="223" t="str">
        <f t="shared" ca="1" si="197"/>
        <v>-0.476175607291158-1.23443884322709i</v>
      </c>
      <c r="AA177" s="223" t="str">
        <f t="shared" ca="1" si="198"/>
        <v>-1.02276687563221+0.839363082793414i</v>
      </c>
      <c r="AB177" s="223" t="str">
        <f t="shared" ca="1" si="199"/>
        <v>1.11782219443244+0.707853097952669i</v>
      </c>
      <c r="AC177" s="223" t="str">
        <f t="shared" ca="1" si="200"/>
        <v>0.321486052820082-1.28344426621848i</v>
      </c>
      <c r="AD177" s="223" t="str">
        <f t="shared" ca="1" si="201"/>
        <v>-1.31951080355758+0.0973329643120883i</v>
      </c>
      <c r="AE177" s="223" t="str">
        <f t="shared" ca="1" si="202"/>
        <v>0.506326837850173+1.22238111893124i</v>
      </c>
      <c r="AF177" s="223" t="str">
        <f t="shared" ca="1" si="203"/>
        <v>1.00185983614255-0.864210237946387i</v>
      </c>
      <c r="AG177" s="223" t="str">
        <f t="shared" ca="1" si="204"/>
        <v>-1.13485711192405-0.680207175912123i</v>
      </c>
      <c r="AH177" s="223" t="str">
        <f t="shared" ca="1" si="205"/>
        <v>-0.28989192819779+1.29094737949024i</v>
      </c>
      <c r="AI177" s="223" t="str">
        <f t="shared" ca="1" si="206"/>
        <v>1.31672472105339-0.129686065611621i</v>
      </c>
      <c r="AJ177" s="223" t="str">
        <f t="shared" ca="1" si="207"/>
        <v>-0.536173076054725-1.20958707795717i</v>
      </c>
      <c r="AK177" s="223" t="str">
        <f t="shared" ca="1" si="208"/>
        <v>-0.980349313749648+0.88853682516682i</v>
      </c>
      <c r="AL177" s="223" t="str">
        <f t="shared" ca="1" si="209"/>
        <v>1.15120843392641+0.65215152250351i</v>
      </c>
      <c r="AM177" s="223" t="str">
        <f t="shared" ca="1" si="210"/>
        <v>0.258123183517837-1.29767287433219i</v>
      </c>
      <c r="AN177" s="223" t="str">
        <f t="shared" ca="1" si="211"/>
        <v>-1.31314549281274+0.161961048874499i</v>
      </c>
      <c r="AO177" s="223" t="str">
        <f t="shared" ca="1" si="212"/>
        <v>0.565696343647194+1.19606442695665i</v>
      </c>
      <c r="AP177" s="223" t="str">
        <f t="shared" ca="1" si="213"/>
        <v>0.958248265587671-0.912328191028403i</v>
      </c>
      <c r="AQ177" s="223" t="str">
        <f t="shared" ca="1" si="214"/>
        <v>-1.16686631101469-0.623703037403141i</v>
      </c>
      <c r="AR177" s="223" t="str">
        <f t="shared" ca="1" si="215"/>
        <v>-1.16686631101469-0.623703037403141i</v>
      </c>
      <c r="AS177" s="223" t="str">
        <f t="shared" ca="1" si="216"/>
        <v>1.30877527482891-0.194138472857517i</v>
      </c>
      <c r="AT177" s="223" t="str">
        <f t="shared" ca="1" si="217"/>
        <v>-0.59487885691487-1.18182131146912i</v>
      </c>
      <c r="AU177" s="223" t="str">
        <f t="shared" ca="1" si="218"/>
        <v>-0.935570004501807+0.935570004501763i</v>
      </c>
      <c r="AV177" s="223" t="str">
        <f t="shared" ca="1" si="219"/>
        <v>1.1818213114691+0.594878856914916i</v>
      </c>
      <c r="AW177" s="223" t="str">
        <f t="shared" ca="1" si="220"/>
        <v>0.194138472857568-1.3087752748289i</v>
      </c>
      <c r="AX177" s="223" t="str">
        <f t="shared" ca="1" si="221"/>
        <v>-1.30361669955779+0.226198955083792i</v>
      </c>
      <c r="AY177" s="223" t="str">
        <f t="shared" ca="1" si="222"/>
        <v>0.62370303740322+1.16686631101465i</v>
      </c>
      <c r="AZ177" s="223" t="str">
        <f t="shared" ca="1" si="223"/>
        <v>0.912328191028345-0.958248265587726i</v>
      </c>
      <c r="BA177" s="223" t="str">
        <f t="shared" ca="1" si="224"/>
        <v>-1.19606442695668-0.565696343647121i</v>
      </c>
      <c r="BB177" s="223" t="str">
        <f t="shared" ca="1" si="225"/>
        <v>-0.161961048874427+1.31314549281275i</v>
      </c>
      <c r="BC177" s="223" t="str">
        <f t="shared" ca="1" si="226"/>
        <v>1.2976728743322-0.258123183517788i</v>
      </c>
      <c r="BD177" s="223" t="str">
        <f t="shared" ca="1" si="227"/>
        <v>-0.652151522503465-1.15120843392643i</v>
      </c>
      <c r="BE177" s="223" t="str">
        <f t="shared" ca="1" si="228"/>
        <v>-0.888536825166865+0.980349313749607i</v>
      </c>
      <c r="BF177" s="223" t="str">
        <f t="shared" ca="1" si="229"/>
        <v>1.20958707795714+0.536173076054771i</v>
      </c>
      <c r="BG177" s="223" t="str">
        <f t="shared" ca="1" si="230"/>
        <v>0.129686065611672-1.31672472105338i</v>
      </c>
      <c r="BH177" s="223" t="str">
        <f t="shared" ca="1" si="231"/>
        <v>-1.29094737949022+0.289891928197859i</v>
      </c>
      <c r="BI177" s="223" t="str">
        <f t="shared" ca="1" si="232"/>
        <v>0.680207175912089+1.13485711192407i</v>
      </c>
      <c r="BJ177" s="223" t="str">
        <f t="shared" ca="1" si="233"/>
        <v>0.864210237946326-1.00185983614261i</v>
      </c>
      <c r="BK177" s="223" t="str">
        <f t="shared" ca="1" si="234"/>
        <v>-1.22238111893126-0.506326837850106i</v>
      </c>
      <c r="BL177" s="223" t="str">
        <f t="shared" ca="1" si="235"/>
        <v>-0.0973329643121344+1.31951080355757i</v>
      </c>
      <c r="BM177" s="223" t="str">
        <f t="shared" ca="1" si="236"/>
        <v>1.2834442662185-0.321486052820033i</v>
      </c>
      <c r="BN177" s="223" t="str">
        <f t="shared" ca="1" si="237"/>
        <v>-0.707853097952623-1.11782219443247i</v>
      </c>
      <c r="BO177" s="223" t="str">
        <f t="shared" ca="1" si="238"/>
        <v>-0.83936308279345+1.02276687563218i</v>
      </c>
      <c r="BP177" s="223" t="str">
        <f t="shared" ca="1" si="239"/>
        <v>1.23443884322717+0.47617560729096i</v>
      </c>
      <c r="BQ177" s="223" t="str">
        <f t="shared" ca="1" si="240"/>
        <v>0.0649212332744279-1.32150206209338i</v>
      </c>
      <c r="BR177" s="223" t="str">
        <f t="shared" ca="1" si="241"/>
        <v>-1.27516805411188+0.352886526265126i</v>
      </c>
      <c r="BS177" s="223" t="str">
        <f t="shared" ca="1" si="242"/>
        <v>0.735072635755078+1.10011394264913i</v>
      </c>
      <c r="BT177" s="223" t="str">
        <f t="shared" ca="1" si="243"/>
        <v>0.814010326705531-1.04305783859942i</v>
      </c>
      <c r="BU177" s="223" t="str">
        <f t="shared" ca="1" si="244"/>
        <v>-1.24575298772222-0.445737546352215i</v>
      </c>
      <c r="BV177" s="223" t="str">
        <f t="shared" ca="1" si="245"/>
        <v>-0.0324703961141288+1.32269729720111i</v>
      </c>
      <c r="BW177" s="223" t="str">
        <f t="shared" ca="1" si="246"/>
        <v>1.26612372845088-0.384074434062686i</v>
      </c>
      <c r="BX177" s="223" t="str">
        <f t="shared" ca="1" si="247"/>
        <v>-0.761849393288542-1.08174302336221i</v>
      </c>
      <c r="BY177" s="223" t="str">
        <f t="shared" ca="1" si="248"/>
        <v>-0.788167241233865+1.06272050252771i</v>
      </c>
      <c r="BZ177" s="223" t="str">
        <f t="shared" ca="1" si="249"/>
        <v>1.25631673719963+0.415030989781493i</v>
      </c>
      <c r="CA177" s="223" t="str">
        <f t="shared" ca="1" si="250"/>
        <v>6.02974825696377E-14-1.32309578891588i</v>
      </c>
      <c r="CB177" s="223" t="str">
        <f t="shared" ca="1" si="251"/>
        <v>-1.25631673719967+0.415030989781396i</v>
      </c>
      <c r="CC177" s="223" t="str">
        <f t="shared" ca="1" si="252"/>
        <v>0.788167241233782+1.06272050252777i</v>
      </c>
      <c r="CD177" s="223" t="str">
        <f t="shared" ca="1" si="253"/>
        <v>0.761849393288624-1.08174302336215i</v>
      </c>
      <c r="CE177" s="223" t="str">
        <f t="shared" ca="1" si="254"/>
        <v>-1.26612372845085-0.384074434062784i</v>
      </c>
      <c r="CF177" s="223" t="str">
        <f t="shared" ca="1" si="255"/>
        <v>0.0324703961140458+1.32269729720112i</v>
      </c>
      <c r="CG177" s="223" t="str">
        <f t="shared" ca="1" si="256"/>
        <v>1.24575298772226-0.445737546352101i</v>
      </c>
      <c r="CH177" s="223" t="str">
        <f t="shared" ca="1" si="257"/>
        <v>-0.81401032670545-1.04305783859948i</v>
      </c>
      <c r="CI177" s="223" t="str">
        <f t="shared" ca="1" si="258"/>
        <v>-0.735072635755147+1.10011394264909i</v>
      </c>
      <c r="CJ177" s="223" t="str">
        <f t="shared" ca="1" si="259"/>
        <v>1.27516805411185+0.352886526265224i</v>
      </c>
      <c r="CK177" s="223" t="str">
        <f t="shared" ca="1" si="260"/>
        <v>-0.0649212332743263-1.32150206209339i</v>
      </c>
      <c r="CL177" s="223" t="str">
        <f t="shared" ca="1" si="261"/>
        <v>-1.23443884322721+0.476175607290847i</v>
      </c>
      <c r="CM177" s="223" t="str">
        <f t="shared" ca="1" si="262"/>
        <v>0.839363082793066+1.0227668756325i</v>
      </c>
      <c r="CN177" s="223" t="str">
        <f t="shared" ca="1" si="263"/>
        <v>0.707853097953154-1.11782219443213i</v>
      </c>
      <c r="CO177" s="223" t="str">
        <f t="shared" ca="1" si="264"/>
        <v>-1.28344426621864-0.321486052819475i</v>
      </c>
      <c r="CP177" s="223" t="str">
        <f t="shared" ca="1" si="265"/>
        <v>0.0973329643125579+1.31951080355754i</v>
      </c>
      <c r="CQ177" s="223" t="str">
        <f t="shared" ca="1" si="266"/>
        <v>1.22238111893115-0.506326837850378i</v>
      </c>
      <c r="CR177" s="223" t="str">
        <f t="shared" ca="1" si="267"/>
        <v>-0.864210237946435-1.00185983614252i</v>
      </c>
      <c r="CS177" s="223" t="str">
        <f t="shared" ca="1" si="268"/>
        <v>-0.680207175912176+1.13485711192402i</v>
      </c>
      <c r="CT177" s="223" t="str">
        <f t="shared" ca="1" si="269"/>
        <v>1.2909473794902+0.289891928197959i</v>
      </c>
      <c r="CU177" s="223" t="str">
        <f t="shared" ca="1" si="270"/>
        <v>-0.12968606561129-1.31672472105342i</v>
      </c>
      <c r="CV177" s="223" t="str">
        <f t="shared" ca="1" si="271"/>
        <v>-1.20958707795735+0.536173076054317i</v>
      </c>
      <c r="CW177" s="223" t="str">
        <f t="shared" ca="1" si="272"/>
        <v>0.8885368251664+0.980349313750029i</v>
      </c>
      <c r="CX177" s="223" t="str">
        <f t="shared" ca="1" si="273"/>
        <v>0.652151522502998-1.1512084339267i</v>
      </c>
      <c r="CY177" s="223" t="str">
        <f t="shared" ca="1" si="274"/>
        <v>-1.29767287433228-0.258123183517371i</v>
      </c>
      <c r="CZ177" s="223" t="str">
        <f t="shared" ca="1" si="275"/>
        <v>0.161961048874718+1.31314549281271i</v>
      </c>
      <c r="DA177" s="223" t="str">
        <f t="shared" ca="1" si="276"/>
        <v>1.19606442695662-0.56569634364725i</v>
      </c>
      <c r="DB177" s="223" t="str">
        <f t="shared" ca="1" si="277"/>
        <v>-0.912328191028367-0.958248265587706i</v>
      </c>
      <c r="DC177" s="223" t="str">
        <f t="shared" ca="1" si="278"/>
        <v>-0.623703037403294+1.16686631101461i</v>
      </c>
      <c r="DD177" s="223" t="str">
        <f t="shared" ca="1" si="279"/>
        <v>1.30361669955772+0.226198955084171i</v>
      </c>
      <c r="DE177" s="223" t="str">
        <f t="shared" ca="1" si="280"/>
        <v>-0.194138472857077-1.30877527482898i</v>
      </c>
      <c r="DF177" s="223" t="str">
        <f t="shared" ca="1" si="281"/>
        <v>-1.18182131146938+0.594878856914363i</v>
      </c>
      <c r="DG177" s="223" t="str">
        <f t="shared" ca="1" si="282"/>
        <v>0.935570004502186+0.935570004501383i</v>
      </c>
      <c r="DH177" s="223" t="str">
        <f t="shared" ca="1" si="283"/>
        <v>0.59487885691449-1.18182131146931i</v>
      </c>
      <c r="DI177" s="223" t="str">
        <f t="shared" ca="1" si="284"/>
        <v>-1.30877527482896-0.194138472857218i</v>
      </c>
      <c r="DJ177" s="223" t="str">
        <f t="shared" ca="1" si="285"/>
        <v>0.226198955083992+1.30361669955775i</v>
      </c>
      <c r="DK177" s="223" t="str">
        <f t="shared" ca="1" si="286"/>
        <v>1.16686631101468-0.623703037403167i</v>
      </c>
      <c r="DL177" s="223" t="str">
        <f t="shared" ca="1" si="287"/>
        <v>-0.958248265587607-0.91232819102847i</v>
      </c>
      <c r="DM177" s="223" t="str">
        <f t="shared" ca="1" si="288"/>
        <v>-0.565696343647414+1.19606442695655i</v>
      </c>
      <c r="DN177" s="223" t="str">
        <f t="shared" ca="1" si="289"/>
        <v>1.31314549281269+0.161961048874861i</v>
      </c>
      <c r="DO177" s="223" t="str">
        <f t="shared" ca="1" si="290"/>
        <v>-0.258123183517231-1.29767287433231i</v>
      </c>
      <c r="DP177" s="223" t="str">
        <f t="shared" ca="1" si="291"/>
        <v>-1.15120843392614+0.652151522503986i</v>
      </c>
      <c r="DQ177" s="223" t="str">
        <f t="shared" ca="1" si="292"/>
        <v>0.980349313749933+0.888536825166507i</v>
      </c>
      <c r="DR177" s="223" t="str">
        <f t="shared" ca="1" si="293"/>
        <v>0.536173076054448-1.20958707795729i</v>
      </c>
      <c r="DS177" s="223" t="str">
        <f t="shared" ca="1" si="294"/>
        <v>-1.3167247210534-0.12968606561147i</v>
      </c>
      <c r="DT177" s="223" t="str">
        <f t="shared" ca="1" si="295"/>
        <v>0.289891928197819+1.29094737949023i</v>
      </c>
      <c r="DU177" s="223" t="str">
        <f t="shared" ca="1" si="296"/>
        <v>1.13485711192409-0.680207175912053i</v>
      </c>
      <c r="DV177" s="223" t="str">
        <f t="shared" ca="1" si="297"/>
        <v>-1.0018598361424-0.864210237946571i</v>
      </c>
      <c r="DW177" s="223" t="str">
        <f t="shared" ca="1" si="298"/>
        <v>-0.50632683785051+1.2223811189311i</v>
      </c>
      <c r="DX177" s="223" t="str">
        <f t="shared" ca="1" si="299"/>
        <v>1.31951080355753+0.0973329643127382i</v>
      </c>
      <c r="DY177" s="223" t="str">
        <f t="shared" ca="1" si="300"/>
        <v>-0.321486052820613-1.28344426621835i</v>
      </c>
      <c r="DZ177" s="223" t="str">
        <f t="shared" ca="1" si="301"/>
        <v>-1.11782219443221+0.707853097953032i</v>
      </c>
      <c r="EA177" s="223" t="str">
        <f t="shared" ca="1" si="302"/>
        <v>1.02276687563241+0.839363082793177i</v>
      </c>
      <c r="EB177" s="223" t="str">
        <f t="shared" ca="1" si="303"/>
        <v>0.476175607291016-1.23443884322715i</v>
      </c>
      <c r="EC177" s="223" t="str">
        <f t="shared" ca="1" si="304"/>
        <v>-1.32150206209338-0.0649212332744693i</v>
      </c>
      <c r="ED177" s="223" t="str">
        <f t="shared" ca="1" si="305"/>
        <v>0.352886526265049+1.2751680541119i</v>
      </c>
      <c r="EE177" s="223" t="str">
        <f t="shared" ca="1" si="306"/>
        <v>1.10011394264917-0.735072635755028i</v>
      </c>
      <c r="EF177" s="223" t="str">
        <f t="shared" ca="1" si="307"/>
        <v>-1.0430578385994-0.814010326705562i</v>
      </c>
      <c r="EG177" s="223" t="str">
        <f t="shared" ca="1" si="308"/>
        <v>-0.445737546352272+1.2457529877222i</v>
      </c>
      <c r="EH177" s="223" t="str">
        <f t="shared" ca="1" si="309"/>
        <v>1.32269729720114+0.0324703961128733i</v>
      </c>
      <c r="EI177" s="223" t="str">
        <f t="shared" ca="1" si="310"/>
        <v>-0.384074434062646-1.2661237284509i</v>
      </c>
      <c r="EJ177" s="223" t="str">
        <f t="shared" ca="1" si="311"/>
        <v>-1.08174302336226+0.761849393288477i</v>
      </c>
      <c r="EK177" s="223" t="str">
        <f t="shared" ca="1" si="312"/>
        <v>1.06272050252767+0.788167241233912i</v>
      </c>
      <c r="EL177" s="223" t="str">
        <f t="shared" ca="1" si="313"/>
        <v>0.415030989781531-1.25631673719962i</v>
      </c>
      <c r="EM177" s="223" t="str">
        <f t="shared" ca="1" si="314"/>
        <v>-1.32309578891588-1.20594965139275E-13i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4.94869288632445-3.06686527098718i</v>
      </c>
      <c r="G178" s="229" t="str">
        <f t="shared" si="184"/>
        <v>-0.218862532018062+0.0967250842828677i</v>
      </c>
      <c r="H178" s="229" t="str">
        <f t="shared" si="180"/>
        <v>0.967398497506135-0.0150347899633192i</v>
      </c>
      <c r="I178" s="229" t="str">
        <f t="shared" si="317"/>
        <v>-0.386717119356226-0.240503530233154i</v>
      </c>
      <c r="J178" s="255" t="str">
        <f ca="1">IMPRODUCT(1/N_FFT2,CO100)</f>
        <v>0.00491102615183992+1.19149281317243E-06i</v>
      </c>
      <c r="K178" s="254" t="str">
        <f t="shared" ca="1" si="318"/>
        <v>-0.00189889132829481-0.00118157989725329i</v>
      </c>
      <c r="N178" s="246">
        <f t="shared" ca="1" si="185"/>
        <v>3.9908218457496951</v>
      </c>
      <c r="O178" s="223">
        <f t="shared" ca="1" si="186"/>
        <v>1.3238218457496953</v>
      </c>
      <c r="P178" s="223" t="str">
        <f t="shared" ca="1" si="187"/>
        <v>-0.445982147532033-1.24643660222526i</v>
      </c>
      <c r="Q178" s="223" t="str">
        <f t="shared" ca="1" si="188"/>
        <v>-1.02332812515447+0.839823688372728i</v>
      </c>
      <c r="R178" s="223" t="str">
        <f t="shared" ca="1" si="189"/>
        <v>1.13547987164288+0.680580443722856i</v>
      </c>
      <c r="S178" s="223" t="str">
        <f t="shared" ca="1" si="190"/>
        <v>0.258264830179296-1.29838498018754i</v>
      </c>
      <c r="T178" s="223" t="str">
        <f t="shared" ca="1" si="191"/>
        <v>-1.30949347319382+0.194245007521225i</v>
      </c>
      <c r="U178" s="223" t="str">
        <f t="shared" ca="1" si="192"/>
        <v>0.624045298225399+1.16750663597553i</v>
      </c>
      <c r="V178" s="223" t="str">
        <f t="shared" ca="1" si="193"/>
        <v>0.88902441513528-0.980887286377749i</v>
      </c>
      <c r="W178" s="223" t="str">
        <f t="shared" ca="1" si="194"/>
        <v>-1.22305190797944-0.506604687771432i</v>
      </c>
      <c r="X178" s="223" t="str">
        <f t="shared" ca="1" si="195"/>
        <v>-0.0649568591947963+1.32222724435994i</v>
      </c>
      <c r="Y178" s="223" t="str">
        <f t="shared" ca="1" si="196"/>
        <v>1.26681852152135-0.384285197235855i</v>
      </c>
      <c r="Z178" s="223" t="str">
        <f t="shared" ca="1" si="197"/>
        <v>-0.788599752785002-1.06330367684475i</v>
      </c>
      <c r="AA178" s="223" t="str">
        <f t="shared" ca="1" si="198"/>
        <v>-0.735476011319555+1.10071763684317i</v>
      </c>
      <c r="AB178" s="223" t="str">
        <f t="shared" ca="1" si="199"/>
        <v>1.28414856403888+0.321662470240189i</v>
      </c>
      <c r="AC178" s="223" t="str">
        <f t="shared" ca="1" si="200"/>
        <v>-0.129757231626154-1.3174472817251i</v>
      </c>
      <c r="AD178" s="223" t="str">
        <f t="shared" ca="1" si="201"/>
        <v>-1.19672077456064+0.566006772944554i</v>
      </c>
      <c r="AE178" s="223" t="str">
        <f t="shared" ca="1" si="202"/>
        <v>0.936083404212516+0.936083404212486i</v>
      </c>
      <c r="AF178" s="223" t="str">
        <f t="shared" ca="1" si="203"/>
        <v>0.566006772944521-1.19672077456066i</v>
      </c>
      <c r="AG178" s="223" t="str">
        <f t="shared" ca="1" si="204"/>
        <v>-1.31744728172509-0.129757231626243i</v>
      </c>
      <c r="AH178" s="223" t="str">
        <f t="shared" ca="1" si="205"/>
        <v>0.321662470240098+1.2841485640389i</v>
      </c>
      <c r="AI178" s="223" t="str">
        <f t="shared" ca="1" si="206"/>
        <v>1.10071763684314-0.735476011319594i</v>
      </c>
      <c r="AJ178" s="223" t="str">
        <f t="shared" ca="1" si="207"/>
        <v>-1.06330367684477-0.788599752784969i</v>
      </c>
      <c r="AK178" s="223" t="str">
        <f t="shared" ca="1" si="208"/>
        <v>-0.38428519723581+1.26681852152136i</v>
      </c>
      <c r="AL178" s="223" t="str">
        <f t="shared" ca="1" si="209"/>
        <v>1.32222724435994-0.0649568591947063i</v>
      </c>
      <c r="AM178" s="223" t="str">
        <f t="shared" ca="1" si="210"/>
        <v>-0.506604687771354-1.22305190797947i</v>
      </c>
      <c r="AN178" s="223" t="str">
        <f t="shared" ca="1" si="211"/>
        <v>-0.980887286377721+0.88902441513531i</v>
      </c>
      <c r="AO178" s="223" t="str">
        <f t="shared" ca="1" si="212"/>
        <v>1.16750663597555+0.624045298225363i</v>
      </c>
      <c r="AP178" s="223" t="str">
        <f t="shared" ca="1" si="213"/>
        <v>0.194245007521181-1.30949347319382i</v>
      </c>
      <c r="AQ178" s="223" t="str">
        <f t="shared" ca="1" si="214"/>
        <v>-1.29838498018755+0.258264830179229i</v>
      </c>
      <c r="AR178" s="223" t="str">
        <f t="shared" ca="1" si="215"/>
        <v>-1.29838498018755+0.258264830179229i</v>
      </c>
      <c r="AS178" s="223" t="str">
        <f t="shared" ca="1" si="216"/>
        <v>0.839823688372737-1.02332812515446i</v>
      </c>
      <c r="AT178" s="223" t="str">
        <f t="shared" ca="1" si="217"/>
        <v>-1.24643660222526-0.445982147532014i</v>
      </c>
      <c r="AU178" s="223" t="str">
        <f t="shared" ca="1" si="218"/>
        <v>4.15173571437094E-14+1.3238218457497i</v>
      </c>
      <c r="AV178" s="223" t="str">
        <f t="shared" ca="1" si="219"/>
        <v>1.24643660222528-0.445982147531968i</v>
      </c>
      <c r="AW178" s="223" t="str">
        <f t="shared" ca="1" si="220"/>
        <v>-0.839823688372692-1.0233281251545i</v>
      </c>
      <c r="AX178" s="223" t="str">
        <f t="shared" ca="1" si="221"/>
        <v>-0.680580443722859+1.13547987164288i</v>
      </c>
      <c r="AY178" s="223" t="str">
        <f t="shared" ca="1" si="222"/>
        <v>1.29838498018754+0.258264830179277i</v>
      </c>
      <c r="AZ178" s="223" t="str">
        <f t="shared" ca="1" si="223"/>
        <v>-0.194245007521263-1.30949347319381i</v>
      </c>
      <c r="BA178" s="223" t="str">
        <f t="shared" ca="1" si="224"/>
        <v>-1.16750663597558+0.624045298225313i</v>
      </c>
      <c r="BB178" s="223" t="str">
        <f t="shared" ca="1" si="225"/>
        <v>0.980887286377695+0.889024415135339i</v>
      </c>
      <c r="BC178" s="223" t="str">
        <f t="shared" ca="1" si="226"/>
        <v>0.50660468777139-1.22305190797945i</v>
      </c>
      <c r="BD178" s="223" t="str">
        <f t="shared" ca="1" si="227"/>
        <v>-1.32222724435994-0.0649568591947549i</v>
      </c>
      <c r="BE178" s="223" t="str">
        <f t="shared" ca="1" si="228"/>
        <v>0.38428519723589+1.26681852152134i</v>
      </c>
      <c r="BF178" s="223" t="str">
        <f t="shared" ca="1" si="229"/>
        <v>1.06330367684473-0.788599752785029i</v>
      </c>
      <c r="BG178" s="223" t="str">
        <f t="shared" ca="1" si="230"/>
        <v>-1.10071763684312-0.735476011319627i</v>
      </c>
      <c r="BH178" s="223" t="str">
        <f t="shared" ca="1" si="231"/>
        <v>-0.321662470240144+1.28414856403889i</v>
      </c>
      <c r="BI178" s="223" t="str">
        <f t="shared" ca="1" si="232"/>
        <v>1.31744728172509-0.129757231626195i</v>
      </c>
      <c r="BJ178" s="223" t="str">
        <f t="shared" ca="1" si="233"/>
        <v>-0.566006772944587-1.19672077456063i</v>
      </c>
      <c r="BK178" s="223" t="str">
        <f t="shared" ca="1" si="234"/>
        <v>-0.936083404212544+0.936083404212458i</v>
      </c>
      <c r="BL178" s="223" t="str">
        <f t="shared" ca="1" si="235"/>
        <v>1.19672077456062+0.566006772944594i</v>
      </c>
      <c r="BM178" s="223" t="str">
        <f t="shared" ca="1" si="236"/>
        <v>0.129757231626202-1.31744728172509i</v>
      </c>
      <c r="BN178" s="223" t="str">
        <f t="shared" ca="1" si="237"/>
        <v>-1.28414856403889+0.321662470240137i</v>
      </c>
      <c r="BO178" s="223" t="str">
        <f t="shared" ca="1" si="238"/>
        <v>0.73547601131962+1.10071763684312i</v>
      </c>
      <c r="BP178" s="223" t="str">
        <f t="shared" ca="1" si="239"/>
        <v>0.788599752784822-1.06330367684488i</v>
      </c>
      <c r="BQ178" s="223" t="str">
        <f t="shared" ca="1" si="240"/>
        <v>-1.2668185215213-0.384285197236023i</v>
      </c>
      <c r="BR178" s="223" t="str">
        <f t="shared" ca="1" si="241"/>
        <v>0.0649568591942216+1.32222724435997i</v>
      </c>
      <c r="BS178" s="223" t="str">
        <f t="shared" ca="1" si="242"/>
        <v>1.22305190797931-0.506604687771749i</v>
      </c>
      <c r="BT178" s="223" t="str">
        <f t="shared" ca="1" si="243"/>
        <v>-0.889024415135347-0.980887286377687i</v>
      </c>
      <c r="BU178" s="223" t="str">
        <f t="shared" ca="1" si="244"/>
        <v>-0.624045298225667+1.16750663597539i</v>
      </c>
      <c r="BV178" s="223" t="str">
        <f t="shared" ca="1" si="245"/>
        <v>1.30949347319391+0.194245007520618i</v>
      </c>
      <c r="BW178" s="223" t="str">
        <f t="shared" ca="1" si="246"/>
        <v>-0.258264830179529-1.29838498018749i</v>
      </c>
      <c r="BX178" s="223" t="str">
        <f t="shared" ca="1" si="247"/>
        <v>-1.13547987164295+0.680580443722741i</v>
      </c>
      <c r="BY178" s="223" t="str">
        <f t="shared" ca="1" si="248"/>
        <v>1.02332812515415+0.839823688373119i</v>
      </c>
      <c r="BZ178" s="223" t="str">
        <f t="shared" ca="1" si="249"/>
        <v>0.445982147531604-1.24643660222541i</v>
      </c>
      <c r="CA178" s="223" t="str">
        <f t="shared" ca="1" si="250"/>
        <v>-1.3238218457497+8.30347142874189E-14i</v>
      </c>
      <c r="CB178" s="223" t="str">
        <f t="shared" ca="1" si="251"/>
        <v>0.44598214753176+1.24643660222536i</v>
      </c>
      <c r="CC178" s="223" t="str">
        <f t="shared" ca="1" si="252"/>
        <v>1.02332812515489-0.839823688372215i</v>
      </c>
      <c r="CD178" s="223" t="str">
        <f t="shared" ca="1" si="253"/>
        <v>-1.13547987164302-0.680580443722614i</v>
      </c>
      <c r="CE178" s="223" t="str">
        <f t="shared" ca="1" si="254"/>
        <v>-0.258264830179384+1.29838498018752i</v>
      </c>
      <c r="CF178" s="223" t="str">
        <f t="shared" ca="1" si="255"/>
        <v>1.30949347319388-0.194245007520802i</v>
      </c>
      <c r="CG178" s="223" t="str">
        <f t="shared" ca="1" si="256"/>
        <v>-0.62404529822583-1.1675066359753i</v>
      </c>
      <c r="CH178" s="223" t="str">
        <f t="shared" ca="1" si="257"/>
        <v>-0.889024415135211+0.980887286377811i</v>
      </c>
      <c r="CI178" s="223" t="str">
        <f t="shared" ca="1" si="258"/>
        <v>1.22305190797937+0.506604687771595i</v>
      </c>
      <c r="CJ178" s="223" t="str">
        <f t="shared" ca="1" si="259"/>
        <v>0.064956859195371-1.32222724435991i</v>
      </c>
      <c r="CK178" s="223" t="str">
        <f t="shared" ca="1" si="260"/>
        <v>-1.26681852152125+0.384285197236182i</v>
      </c>
      <c r="CL178" s="223" t="str">
        <f t="shared" ca="1" si="261"/>
        <v>0.788599752784956+1.06330367684478i</v>
      </c>
      <c r="CM178" s="223" t="str">
        <f t="shared" ca="1" si="262"/>
        <v>0.735476011319937-1.10071763684291i</v>
      </c>
      <c r="CN178" s="223" t="str">
        <f t="shared" ca="1" si="263"/>
        <v>-1.28414856403903-0.321662470239575i</v>
      </c>
      <c r="CO178" s="223" t="str">
        <f t="shared" ca="1" si="264"/>
        <v>0.129757231626386+1.31744728172507i</v>
      </c>
      <c r="CP178" s="223" t="str">
        <f t="shared" ca="1" si="265"/>
        <v>1.19672077456071-0.566006772944404i</v>
      </c>
      <c r="CQ178" s="223" t="str">
        <f t="shared" ca="1" si="266"/>
        <v>-0.936083404212115-0.936083404212887i</v>
      </c>
      <c r="CR178" s="223" t="str">
        <f t="shared" ca="1" si="267"/>
        <v>-0.566006772944199+1.19672077456081i</v>
      </c>
      <c r="CS178" s="223" t="str">
        <f t="shared" ca="1" si="268"/>
        <v>1.3174472817251+0.129757231626161i</v>
      </c>
      <c r="CT178" s="223" t="str">
        <f t="shared" ca="1" si="269"/>
        <v>-0.321662470239794-1.28414856403898i</v>
      </c>
      <c r="CU178" s="223" t="str">
        <f t="shared" ca="1" si="270"/>
        <v>-1.10071763684281+0.735476011320093i</v>
      </c>
      <c r="CV178" s="223" t="str">
        <f t="shared" ca="1" si="271"/>
        <v>1.0633036768449+0.788599752784804i</v>
      </c>
      <c r="CW178" s="223" t="str">
        <f t="shared" ca="1" si="272"/>
        <v>0.384285197236001-1.2668185215213i</v>
      </c>
      <c r="CX178" s="223" t="str">
        <f t="shared" ca="1" si="273"/>
        <v>-1.32222724435997+0.0649568591942443i</v>
      </c>
      <c r="CY178" s="223" t="str">
        <f t="shared" ca="1" si="274"/>
        <v>0.506604687771804+1.22305190797928i</v>
      </c>
      <c r="CZ178" s="223" t="str">
        <f t="shared" ca="1" si="275"/>
        <v>0.980887286377659-0.889024415135379i</v>
      </c>
      <c r="DA178" s="223" t="str">
        <f t="shared" ca="1" si="276"/>
        <v>-1.16750663597541-0.62404529822563i</v>
      </c>
      <c r="DB178" s="223" t="str">
        <f t="shared" ca="1" si="277"/>
        <v>-0.19424500752188+1.30949347319372i</v>
      </c>
      <c r="DC178" s="223" t="str">
        <f t="shared" ca="1" si="278"/>
        <v>1.29838498018748-0.25826483017957i</v>
      </c>
      <c r="DD178" s="223" t="str">
        <f t="shared" ca="1" si="279"/>
        <v>-0.680580443722775-1.13547987164293i</v>
      </c>
      <c r="DE178" s="223" t="str">
        <f t="shared" ca="1" si="280"/>
        <v>-0.839823688373088+1.02332812515417i</v>
      </c>
      <c r="DF178" s="223" t="str">
        <f t="shared" ca="1" si="281"/>
        <v>1.24643660222542+0.445982147531581i</v>
      </c>
      <c r="DG178" s="223" t="str">
        <f t="shared" ca="1" si="282"/>
        <v>-1.43364711349888E-13-1.3238218457497i</v>
      </c>
      <c r="DH178" s="223" t="str">
        <f t="shared" ca="1" si="283"/>
        <v>-1.24643660222534+0.445982147531817i</v>
      </c>
      <c r="DI178" s="223" t="str">
        <f t="shared" ca="1" si="284"/>
        <v>0.839823688372262+1.02332812515485i</v>
      </c>
      <c r="DJ178" s="223" t="str">
        <f t="shared" ca="1" si="285"/>
        <v>0.680580443722562-1.13547987164306i</v>
      </c>
      <c r="DK178" s="223" t="str">
        <f t="shared" ca="1" si="286"/>
        <v>-1.29838498018753-0.258264830179325i</v>
      </c>
      <c r="DL178" s="223" t="str">
        <f t="shared" ca="1" si="287"/>
        <v>0.194245007520825+1.30949347319388i</v>
      </c>
      <c r="DM178" s="223" t="str">
        <f t="shared" ca="1" si="288"/>
        <v>1.16750663597529-0.62404529822585i</v>
      </c>
      <c r="DN178" s="223" t="str">
        <f t="shared" ca="1" si="289"/>
        <v>-0.980887286377827-0.889024415135194i</v>
      </c>
      <c r="DO178" s="223" t="str">
        <f t="shared" ca="1" si="290"/>
        <v>-0.506604687771574+1.22305190797938i</v>
      </c>
      <c r="DP178" s="223" t="str">
        <f t="shared" ca="1" si="291"/>
        <v>1.32222724435991+0.0649568591953483i</v>
      </c>
      <c r="DQ178" s="223" t="str">
        <f t="shared" ca="1" si="292"/>
        <v>-0.384285197236239-1.26681852152123i</v>
      </c>
      <c r="DR178" s="223" t="str">
        <f t="shared" ca="1" si="293"/>
        <v>-1.06330367684475+0.788599752785004i</v>
      </c>
      <c r="DS178" s="223" t="str">
        <f t="shared" ca="1" si="294"/>
        <v>1.10071763684295+0.735476011319886i</v>
      </c>
      <c r="DT178" s="223" t="str">
        <f t="shared" ca="1" si="295"/>
        <v>0.321662470239552-1.28414856403904i</v>
      </c>
      <c r="DU178" s="223" t="str">
        <f t="shared" ca="1" si="296"/>
        <v>-1.31744728172507+0.129757231626409i</v>
      </c>
      <c r="DV178" s="223" t="str">
        <f t="shared" ca="1" si="297"/>
        <v>0.566006772944424+1.1967207745607i</v>
      </c>
      <c r="DW178" s="223" t="str">
        <f t="shared" ca="1" si="298"/>
        <v>0.936083404212871-0.936083404212131i</v>
      </c>
      <c r="DX178" s="223" t="str">
        <f t="shared" ca="1" si="299"/>
        <v>-1.19672077456082-0.566006772944178i</v>
      </c>
      <c r="DY178" s="223" t="str">
        <f t="shared" ca="1" si="300"/>
        <v>-0.129757231626101+1.3174472817251i</v>
      </c>
      <c r="DZ178" s="223" t="str">
        <f t="shared" ca="1" si="301"/>
        <v>1.28414856403896-0.321662470239853i</v>
      </c>
      <c r="EA178" s="223" t="str">
        <f t="shared" ca="1" si="302"/>
        <v>-0.735476011320143-1.10071763684277i</v>
      </c>
      <c r="EB178" s="223" t="str">
        <f t="shared" ca="1" si="303"/>
        <v>-0.788599752784756+1.06330367684493i</v>
      </c>
      <c r="EC178" s="223" t="str">
        <f t="shared" ca="1" si="304"/>
        <v>1.26681852152132+0.384285197235944i</v>
      </c>
      <c r="ED178" s="223" t="str">
        <f t="shared" ca="1" si="305"/>
        <v>-0.0649568591943045-1.32222724435996i</v>
      </c>
      <c r="EE178" s="223" t="str">
        <f t="shared" ca="1" si="306"/>
        <v>-1.22305190797927+0.506604687771826i</v>
      </c>
      <c r="EF178" s="223" t="str">
        <f t="shared" ca="1" si="307"/>
        <v>0.889024415135395+0.980887286377644i</v>
      </c>
      <c r="EG178" s="223" t="str">
        <f t="shared" ca="1" si="308"/>
        <v>0.62404529822561-1.16750663597542i</v>
      </c>
      <c r="EH178" s="223" t="str">
        <f t="shared" ca="1" si="309"/>
        <v>-1.30949347319372-0.194245007521859i</v>
      </c>
      <c r="EI178" s="223" t="str">
        <f t="shared" ca="1" si="310"/>
        <v>0.258264830179629+1.29838498018747i</v>
      </c>
      <c r="EJ178" s="223" t="str">
        <f t="shared" ca="1" si="311"/>
        <v>1.1354798716429-0.680580443722827i</v>
      </c>
      <c r="EK178" s="223" t="str">
        <f t="shared" ca="1" si="312"/>
        <v>-1.02332812515421-0.839823688373041i</v>
      </c>
      <c r="EL178" s="223" t="str">
        <f t="shared" ca="1" si="313"/>
        <v>-0.445982147531526+1.24643660222544i</v>
      </c>
      <c r="EM178" s="223" t="str">
        <f t="shared" ca="1" si="314"/>
        <v>1.3238218457497-1.66069428574838E-13i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4.91760837162438-3.08808337015101i</v>
      </c>
      <c r="G179" s="229" t="str">
        <f t="shared" si="184"/>
        <v>-0.21814157264292+0.0977162980698373i</v>
      </c>
      <c r="H179" s="229" t="str">
        <f t="shared" si="180"/>
        <v>0.967364716613593-0.0148367314033061i</v>
      </c>
      <c r="I179" s="229" t="str">
        <f t="shared" si="317"/>
        <v>-0.387225382448519-0.243982108648545i</v>
      </c>
      <c r="J179" s="255" t="str">
        <f ca="1">IMPRODUCT(1/N_FFT2,CP100)</f>
        <v>0.0111468003884209+0.000142214011578027i</v>
      </c>
      <c r="K179" s="254" t="str">
        <f t="shared" ca="1" si="318"/>
        <v>-0.00428162636905941-0.00277468873847419i</v>
      </c>
      <c r="N179" s="246">
        <f t="shared" ca="1" si="185"/>
        <v>3.9914492022837011</v>
      </c>
      <c r="O179" s="223">
        <f t="shared" ca="1" si="186"/>
        <v>1.3244492022837011</v>
      </c>
      <c r="P179" s="223" t="str">
        <f t="shared" ca="1" si="187"/>
        <v>-0.476662694044628-1.23570156815311i</v>
      </c>
      <c r="Q179" s="223" t="str">
        <f t="shared" ca="1" si="188"/>
        <v>-0.981352126907587+0.889445722033609i</v>
      </c>
      <c r="R179" s="223" t="str">
        <f t="shared" ca="1" si="189"/>
        <v>1.18303021317882+0.59548736689876i</v>
      </c>
      <c r="S179" s="223" t="str">
        <f t="shared" ca="1" si="190"/>
        <v>0.129818723319618-1.31807161736591i</v>
      </c>
      <c r="T179" s="223" t="str">
        <f t="shared" ca="1" si="191"/>
        <v>-1.27647244152289+0.353247498876512i</v>
      </c>
      <c r="U179" s="223" t="str">
        <f t="shared" ca="1" si="192"/>
        <v>0.788973468635956+1.0638075743378i</v>
      </c>
      <c r="V179" s="223" t="str">
        <f t="shared" ca="1" si="193"/>
        <v>0.708577170883093-1.11896563054155i</v>
      </c>
      <c r="W179" s="223" t="str">
        <f t="shared" ca="1" si="194"/>
        <v>-1.29900028224165-0.258387221367536i</v>
      </c>
      <c r="X179" s="223" t="str">
        <f t="shared" ca="1" si="195"/>
        <v>0.226430337189554+1.30495018748999i</v>
      </c>
      <c r="Y179" s="223" t="str">
        <f t="shared" ca="1" si="196"/>
        <v>1.13601797329077-0.680902969438569i</v>
      </c>
      <c r="Z179" s="223" t="str">
        <f t="shared" ca="1" si="197"/>
        <v>-1.0441247971933-0.814842989364199i</v>
      </c>
      <c r="AA179" s="223" t="str">
        <f t="shared" ca="1" si="198"/>
        <v>-0.38446730922486+1.26741886429362i</v>
      </c>
      <c r="AB179" s="223" t="str">
        <f t="shared" ca="1" si="199"/>
        <v>1.32086054979323-0.097432527575984i</v>
      </c>
      <c r="AC179" s="223" t="str">
        <f t="shared" ca="1" si="200"/>
        <v>-0.566275002426064-1.19728789815035i</v>
      </c>
      <c r="AD179" s="223" t="str">
        <f t="shared" ca="1" si="201"/>
        <v>-0.913261424419237+0.959228471271405i</v>
      </c>
      <c r="AE179" s="223" t="str">
        <f t="shared" ca="1" si="202"/>
        <v>1.22363150984081+0.50684476672314i</v>
      </c>
      <c r="AF179" s="223" t="str">
        <f t="shared" ca="1" si="203"/>
        <v>0.0325036105401796-1.32405030294615i</v>
      </c>
      <c r="AG179" s="223" t="str">
        <f t="shared" ca="1" si="204"/>
        <v>-1.24702728604661+0.446193497582784i</v>
      </c>
      <c r="AH179" s="223" t="str">
        <f t="shared" ca="1" si="205"/>
        <v>0.865094250803551+1.00288465271764i</v>
      </c>
      <c r="AI179" s="223" t="str">
        <f t="shared" ca="1" si="206"/>
        <v>0.624341032048342-1.16805991504321i</v>
      </c>
      <c r="AJ179" s="223" t="str">
        <f t="shared" ca="1" si="207"/>
        <v>-1.31448872788217-0.162126721118561i</v>
      </c>
      <c r="AK179" s="223" t="str">
        <f t="shared" ca="1" si="208"/>
        <v>0.321814905443611+1.28475711948378i</v>
      </c>
      <c r="AL179" s="223" t="str">
        <f t="shared" ca="1" si="209"/>
        <v>1.08284955357785-0.76262869979183i</v>
      </c>
      <c r="AM179" s="223" t="str">
        <f t="shared" ca="1" si="210"/>
        <v>-1.10123926473724-0.735824551935394i</v>
      </c>
      <c r="AN179" s="223" t="str">
        <f t="shared" ca="1" si="211"/>
        <v>-0.290188462745088+1.29226790779605i</v>
      </c>
      <c r="AO179" s="223" t="str">
        <f t="shared" ca="1" si="212"/>
        <v>1.31011403954063-0.194337059843093i</v>
      </c>
      <c r="AP179" s="223" t="str">
        <f t="shared" ca="1" si="213"/>
        <v>-0.652818617505853-1.15238602129134i</v>
      </c>
      <c r="AQ179" s="223" t="str">
        <f t="shared" ca="1" si="214"/>
        <v>-0.84022167914469+1.02381307831323i</v>
      </c>
      <c r="AR179" s="223" t="str">
        <f t="shared" ca="1" si="215"/>
        <v>-0.84022167914469+1.02381307831323i</v>
      </c>
      <c r="AS179" s="223" t="str">
        <f t="shared" ca="1" si="216"/>
        <v>-0.0649876421208432-1.32285384521553i</v>
      </c>
      <c r="AT179" s="223" t="str">
        <f t="shared" ca="1" si="217"/>
        <v>-1.2108243816615+0.536721535066345i</v>
      </c>
      <c r="AU179" s="223" t="str">
        <f t="shared" ca="1" si="218"/>
        <v>0.936527012271906+0.936527012271931i</v>
      </c>
      <c r="AV179" s="223" t="str">
        <f t="shared" ca="1" si="219"/>
        <v>0.536721535066267-1.21082438166154i</v>
      </c>
      <c r="AW179" s="223" t="str">
        <f t="shared" ca="1" si="220"/>
        <v>-1.32285384521553-0.0649876421208896i</v>
      </c>
      <c r="AX179" s="223" t="str">
        <f t="shared" ca="1" si="221"/>
        <v>0.415455530842311+1.25760184133233i</v>
      </c>
      <c r="AY179" s="223" t="str">
        <f t="shared" ca="1" si="222"/>
        <v>1.02381307831326-0.840221679144654i</v>
      </c>
      <c r="AZ179" s="223" t="str">
        <f t="shared" ca="1" si="223"/>
        <v>-1.15238602129138-0.652818617505788i</v>
      </c>
      <c r="BA179" s="223" t="str">
        <f t="shared" ca="1" si="224"/>
        <v>-0.19433705984313+1.31011403954063i</v>
      </c>
      <c r="BB179" s="223" t="str">
        <f t="shared" ca="1" si="225"/>
        <v>1.29226790779603-0.29018846274518i</v>
      </c>
      <c r="BC179" s="223" t="str">
        <f t="shared" ca="1" si="226"/>
        <v>-0.735824551935363-1.10123926473726i</v>
      </c>
      <c r="BD179" s="223" t="str">
        <f t="shared" ca="1" si="227"/>
        <v>-0.762628699791754+1.08284955357791i</v>
      </c>
      <c r="BE179" s="223" t="str">
        <f t="shared" ca="1" si="228"/>
        <v>1.28475711948377+0.321814905443656i</v>
      </c>
      <c r="BF179" s="223" t="str">
        <f t="shared" ca="1" si="229"/>
        <v>-0.162126721118645-1.31448872788216i</v>
      </c>
      <c r="BG179" s="223" t="str">
        <f t="shared" ca="1" si="230"/>
        <v>-1.16805991504323+0.624341032048301i</v>
      </c>
      <c r="BH179" s="223" t="str">
        <f t="shared" ca="1" si="231"/>
        <v>1.00288465271769+0.865094250803486i</v>
      </c>
      <c r="BI179" s="223" t="str">
        <f t="shared" ca="1" si="232"/>
        <v>0.446193497582837-1.24702728604659i</v>
      </c>
      <c r="BJ179" s="223" t="str">
        <f t="shared" ca="1" si="233"/>
        <v>-1.32405030294614+0.0325036105402743i</v>
      </c>
      <c r="BK179" s="223" t="str">
        <f t="shared" ca="1" si="234"/>
        <v>0.506844766723106+1.22363150984082i</v>
      </c>
      <c r="BL179" s="223" t="str">
        <f t="shared" ca="1" si="235"/>
        <v>0.959228471271344-0.913261424419302i</v>
      </c>
      <c r="BM179" s="223" t="str">
        <f t="shared" ca="1" si="236"/>
        <v>-1.19728789815034-0.566275002426101i</v>
      </c>
      <c r="BN179" s="223" t="str">
        <f t="shared" ca="1" si="237"/>
        <v>-0.0974325275758988+1.32086054979324i</v>
      </c>
      <c r="BO179" s="223" t="str">
        <f t="shared" ca="1" si="238"/>
        <v>1.26741886429379-0.384467309224312i</v>
      </c>
      <c r="BP179" s="223" t="str">
        <f t="shared" ca="1" si="239"/>
        <v>-0.814842989364366-1.04412479719317i</v>
      </c>
      <c r="BQ179" s="223" t="str">
        <f t="shared" ca="1" si="240"/>
        <v>-0.680902969438952+1.13601797329054i</v>
      </c>
      <c r="BR179" s="223" t="str">
        <f t="shared" ca="1" si="241"/>
        <v>1.30495018749005+0.2264303371892i</v>
      </c>
      <c r="BS179" s="223" t="str">
        <f t="shared" ca="1" si="242"/>
        <v>-0.258387221367241-1.29900028224171i</v>
      </c>
      <c r="BT179" s="223" t="str">
        <f t="shared" ca="1" si="243"/>
        <v>-1.11896563054129+0.708577170883505i</v>
      </c>
      <c r="BU179" s="223" t="str">
        <f t="shared" ca="1" si="244"/>
        <v>1.0638075743377+0.788973468636095i</v>
      </c>
      <c r="BV179" s="223" t="str">
        <f t="shared" ca="1" si="245"/>
        <v>0.353247498875984-1.27647244152304i</v>
      </c>
      <c r="BW179" s="223" t="str">
        <f t="shared" ca="1" si="246"/>
        <v>-1.31807161736592+0.129818723319572i</v>
      </c>
      <c r="BX179" s="223" t="str">
        <f t="shared" ca="1" si="247"/>
        <v>0.595487366898186+1.18303021317911i</v>
      </c>
      <c r="BY179" s="223" t="str">
        <f t="shared" ca="1" si="248"/>
        <v>0.889445722033549-0.981352126907642i</v>
      </c>
      <c r="BZ179" s="223" t="str">
        <f t="shared" ca="1" si="249"/>
        <v>-1.23570156815292-0.476662694045108i</v>
      </c>
      <c r="CA179" s="223" t="str">
        <f t="shared" ca="1" si="250"/>
        <v>2.26507290262129E-13+1.3244492022837i</v>
      </c>
      <c r="CB179" s="223" t="str">
        <f t="shared" ca="1" si="251"/>
        <v>1.23570156815324-0.476662694044284i</v>
      </c>
      <c r="CC179" s="223" t="str">
        <f t="shared" ca="1" si="252"/>
        <v>-0.889445722033871-0.981352126907349i</v>
      </c>
      <c r="CD179" s="223" t="str">
        <f t="shared" ca="1" si="253"/>
        <v>-0.595487366898992+1.1830302131787i</v>
      </c>
      <c r="CE179" s="223" t="str">
        <f t="shared" ca="1" si="254"/>
        <v>1.31807161736596+0.12981872331914i</v>
      </c>
      <c r="CF179" s="223" t="str">
        <f t="shared" ca="1" si="255"/>
        <v>-0.353247498876421-1.27647244152292i</v>
      </c>
      <c r="CG179" s="223" t="str">
        <f t="shared" ca="1" si="256"/>
        <v>-1.06380757433744+0.788973468636444i</v>
      </c>
      <c r="CH179" s="223" t="str">
        <f t="shared" ca="1" si="257"/>
        <v>1.11896563054153+0.708577170883122i</v>
      </c>
      <c r="CI179" s="223" t="str">
        <f t="shared" ca="1" si="258"/>
        <v>0.258387221368107-1.29900028224154i</v>
      </c>
      <c r="CJ179" s="223" t="str">
        <f t="shared" ca="1" si="259"/>
        <v>-1.30495018748997+0.226430337189646i</v>
      </c>
      <c r="CK179" s="223" t="str">
        <f t="shared" ca="1" si="260"/>
        <v>0.680902969438179+1.13601797329101i</v>
      </c>
      <c r="CL179" s="223" t="str">
        <f t="shared" ca="1" si="261"/>
        <v>0.814842989364024-1.04412479719344i</v>
      </c>
      <c r="CM179" s="223" t="str">
        <f t="shared" ca="1" si="262"/>
        <v>-1.26741886429354-0.38446730922514i</v>
      </c>
      <c r="CN179" s="223" t="str">
        <f t="shared" ca="1" si="263"/>
        <v>0.0974325275763319+1.32086054979321i</v>
      </c>
      <c r="CO179" s="223" t="str">
        <f t="shared" ca="1" si="264"/>
        <v>1.19728789815043-0.566275002425915i</v>
      </c>
      <c r="CP179" s="223" t="str">
        <f t="shared" ca="1" si="265"/>
        <v>-0.959228471271733-0.913261424418893i</v>
      </c>
      <c r="CQ179" s="223" t="str">
        <f t="shared" ca="1" si="266"/>
        <v>-0.506844766723174+1.22363150984079i</v>
      </c>
      <c r="CR179" s="223" t="str">
        <f t="shared" ca="1" si="267"/>
        <v>1.32405030294613+0.0325036105408938i</v>
      </c>
      <c r="CS179" s="223" t="str">
        <f t="shared" ca="1" si="268"/>
        <v>-0.446193497582874-1.24702728604658i</v>
      </c>
      <c r="CT179" s="223" t="str">
        <f t="shared" ca="1" si="269"/>
        <v>-1.00288465271802+0.865094250803102i</v>
      </c>
      <c r="CU179" s="223" t="str">
        <f t="shared" ca="1" si="270"/>
        <v>1.16805991504331+0.624341032048151i</v>
      </c>
      <c r="CV179" s="223" t="str">
        <f t="shared" ca="1" si="271"/>
        <v>0.16212672111898-1.31448872788212i</v>
      </c>
      <c r="CW179" s="223" t="str">
        <f t="shared" ca="1" si="272"/>
        <v>-1.28475711948369+0.32181490544395i</v>
      </c>
      <c r="CX179" s="223" t="str">
        <f t="shared" ca="1" si="273"/>
        <v>0.762628699791586+1.08284955357802i</v>
      </c>
      <c r="CY179" s="223" t="str">
        <f t="shared" ca="1" si="274"/>
        <v>0.735824551935002-1.1012392647375i</v>
      </c>
      <c r="CZ179" s="223" t="str">
        <f t="shared" ca="1" si="275"/>
        <v>-1.29226790779601-0.290188462745253i</v>
      </c>
      <c r="DA179" s="223" t="str">
        <f t="shared" ca="1" si="276"/>
        <v>0.194337059843689+1.31011403954054i</v>
      </c>
      <c r="DB179" s="223" t="str">
        <f t="shared" ca="1" si="277"/>
        <v>1.15238602129136-0.652818617505821i</v>
      </c>
      <c r="DC179" s="223" t="str">
        <f t="shared" ca="1" si="278"/>
        <v>-1.02381307831285-0.840221679145148i</v>
      </c>
      <c r="DD179" s="223" t="str">
        <f t="shared" ca="1" si="279"/>
        <v>-0.41545553084215+1.25760184133238i</v>
      </c>
      <c r="DE179" s="223" t="str">
        <f t="shared" ca="1" si="280"/>
        <v>1.32285384521555-0.0649876421204209i</v>
      </c>
      <c r="DF179" s="223" t="str">
        <f t="shared" ca="1" si="281"/>
        <v>-0.536721535066544-1.21082438166141i</v>
      </c>
      <c r="DG179" s="223" t="str">
        <f t="shared" ca="1" si="282"/>
        <v>-0.936527012272144+0.936527012271693i</v>
      </c>
      <c r="DH179" s="223" t="str">
        <f t="shared" ca="1" si="283"/>
        <v>1.21082438166167+0.536721535065957i</v>
      </c>
      <c r="DI179" s="223" t="str">
        <f t="shared" ca="1" si="284"/>
        <v>0.0649876421210581-1.32285384521552i</v>
      </c>
      <c r="DJ179" s="223" t="str">
        <f t="shared" ca="1" si="285"/>
        <v>-1.25760184133218+0.415455530842759i</v>
      </c>
      <c r="DK179" s="223" t="str">
        <f t="shared" ca="1" si="286"/>
        <v>0.840221679144625+1.02381307831328i</v>
      </c>
      <c r="DL179" s="223" t="str">
        <f t="shared" ca="1" si="287"/>
        <v>0.652818617506409-1.15238602129102i</v>
      </c>
      <c r="DM179" s="223" t="str">
        <f t="shared" ca="1" si="288"/>
        <v>-1.31011403954064-0.194337059843055i</v>
      </c>
      <c r="DN179" s="223" t="str">
        <f t="shared" ca="1" si="289"/>
        <v>0.29018846274463+1.29226790779615i</v>
      </c>
      <c r="DO179" s="223" t="str">
        <f t="shared" ca="1" si="290"/>
        <v>1.10123926473714-0.735824551935535i</v>
      </c>
      <c r="DP179" s="223" t="str">
        <f t="shared" ca="1" si="291"/>
        <v>-1.08284955357766-0.762628699792107i</v>
      </c>
      <c r="DQ179" s="223" t="str">
        <f t="shared" ca="1" si="292"/>
        <v>-0.321814905443328+1.28475711948385i</v>
      </c>
      <c r="DR179" s="223" t="str">
        <f t="shared" ca="1" si="293"/>
        <v>1.31448872788219-0.162126721118346i</v>
      </c>
      <c r="DS179" s="223" t="str">
        <f t="shared" ca="1" si="294"/>
        <v>-0.62434103204875-1.16805991504299i</v>
      </c>
      <c r="DT179" s="223" t="str">
        <f t="shared" ca="1" si="295"/>
        <v>-0.865094250803613+1.00288465271758i</v>
      </c>
      <c r="DU179" s="223" t="str">
        <f t="shared" ca="1" si="296"/>
        <v>1.24702728604681+0.446193497582235i</v>
      </c>
      <c r="DV179" s="223" t="str">
        <f t="shared" ca="1" si="297"/>
        <v>-0.0325036105402185-1.32405030294615i</v>
      </c>
      <c r="DW179" s="223" t="str">
        <f t="shared" ca="1" si="298"/>
        <v>-1.22363150984104+0.506844766722585i</v>
      </c>
      <c r="DX179" s="223" t="str">
        <f t="shared" ca="1" si="299"/>
        <v>0.913261424419358+0.959228471271291i</v>
      </c>
      <c r="DY179" s="223" t="str">
        <f t="shared" ca="1" si="300"/>
        <v>0.566275002426491-1.19728789815015i</v>
      </c>
      <c r="DZ179" s="223" t="str">
        <f t="shared" ca="1" si="301"/>
        <v>-1.32086054979326-0.0974325275756917i</v>
      </c>
      <c r="EA179" s="223" t="str">
        <f t="shared" ca="1" si="302"/>
        <v>0.384467309224529+1.26741886429372i</v>
      </c>
      <c r="EB179" s="223" t="str">
        <f t="shared" ca="1" si="303"/>
        <v>1.04412479719302-0.814842989364559i</v>
      </c>
      <c r="EC179" s="223" t="str">
        <f t="shared" ca="1" si="304"/>
        <v>-1.13601797329066-0.680902969438757i</v>
      </c>
      <c r="ED179" s="223" t="str">
        <f t="shared" ca="1" si="305"/>
        <v>-0.226430337188978+1.30495018749009i</v>
      </c>
      <c r="EE179" s="223" t="str">
        <f t="shared" ca="1" si="306"/>
        <v>1.29900028224167-0.258387221367445i</v>
      </c>
      <c r="EF179" s="223" t="str">
        <f t="shared" ca="1" si="307"/>
        <v>-0.708577170883695-1.11896563054117i</v>
      </c>
      <c r="EG179" s="223" t="str">
        <f t="shared" ca="1" si="308"/>
        <v>-0.788973468635928+1.06380757433782i</v>
      </c>
      <c r="EH179" s="223" t="str">
        <f t="shared" ca="1" si="309"/>
        <v>1.27647244152275+0.353247498877035i</v>
      </c>
      <c r="EI179" s="223" t="str">
        <f t="shared" ca="1" si="310"/>
        <v>-0.129818723319779-1.3180716173659i</v>
      </c>
      <c r="EJ179" s="223" t="str">
        <f t="shared" ca="1" si="311"/>
        <v>-1.183030213179+0.595487366898389i</v>
      </c>
      <c r="EK179" s="223" t="str">
        <f t="shared" ca="1" si="312"/>
        <v>0.981352126907806+0.889445722033367i</v>
      </c>
      <c r="EL179" s="223" t="str">
        <f t="shared" ca="1" si="313"/>
        <v>0.476662694044897-1.235701568153i</v>
      </c>
      <c r="EM179" s="223" t="str">
        <f t="shared" ca="1" si="314"/>
        <v>-1.3244492022837+4.53014580524257E-13i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4.88644673536746-3.10889758934495i</v>
      </c>
      <c r="G180" s="229" t="str">
        <f t="shared" si="184"/>
        <v>-0.217414062538754+0.0987008741160918i</v>
      </c>
      <c r="H180" s="229" t="str">
        <f t="shared" si="180"/>
        <v>0.967331028435404-0.0146427907175117i</v>
      </c>
      <c r="I180" s="229" t="str">
        <f t="shared" si="317"/>
        <v>-0.387746594190808-0.247475494506179i</v>
      </c>
      <c r="J180" s="255" t="str">
        <f ca="1">IMPRODUCT(1/N_FFT2,CQ100)</f>
        <v>0.00547995722333203-1.14383466419486E-06i</v>
      </c>
      <c r="K180" s="254" t="str">
        <f t="shared" ca="1" si="318"/>
        <v>-0.00212511782070747-0.00135571160572144i</v>
      </c>
      <c r="N180" s="246">
        <f t="shared" ca="1" si="185"/>
        <v>3.991996326480499</v>
      </c>
      <c r="O180" s="223">
        <f t="shared" ca="1" si="186"/>
        <v>1.3249963264804991</v>
      </c>
      <c r="P180" s="223" t="str">
        <f t="shared" ca="1" si="187"/>
        <v>-0.507054142088691-1.22413698668798i</v>
      </c>
      <c r="Q180" s="223" t="str">
        <f t="shared" ca="1" si="188"/>
        <v>-0.936913887501628+0.936913887501624i</v>
      </c>
      <c r="R180" s="223" t="str">
        <f t="shared" ca="1" si="189"/>
        <v>1.22413698668797+0.507054142088695i</v>
      </c>
      <c r="S180" s="223" t="str">
        <f t="shared" ca="1" si="190"/>
        <v>3.93632873062256E-15-1.3249963264805i</v>
      </c>
      <c r="T180" s="223" t="str">
        <f t="shared" ca="1" si="191"/>
        <v>-1.22413698668798+0.507054142088689i</v>
      </c>
      <c r="U180" s="223" t="str">
        <f t="shared" ca="1" si="192"/>
        <v>0.936913887501602+0.936913887501649i</v>
      </c>
      <c r="V180" s="223" t="str">
        <f t="shared" ca="1" si="193"/>
        <v>0.507054142088748-1.22413698668795i</v>
      </c>
      <c r="W180" s="223" t="str">
        <f t="shared" ca="1" si="194"/>
        <v>-1.3249963264805+4.39080008466793E-14i</v>
      </c>
      <c r="X180" s="223" t="str">
        <f t="shared" ca="1" si="195"/>
        <v>0.50705414208871+1.22413698668797i</v>
      </c>
      <c r="Y180" s="223" t="str">
        <f t="shared" ca="1" si="196"/>
        <v>0.936913887501632-0.93691388750162i</v>
      </c>
      <c r="Z180" s="223" t="str">
        <f t="shared" ca="1" si="197"/>
        <v>-1.22413698668796-0.507054142088727i</v>
      </c>
      <c r="AA180" s="223" t="str">
        <f t="shared" ca="1" si="198"/>
        <v>-6.47664776431541E-14+1.3249963264805i</v>
      </c>
      <c r="AB180" s="223" t="str">
        <f t="shared" ca="1" si="199"/>
        <v>1.22413698668796-0.507054142088729i</v>
      </c>
      <c r="AC180" s="223" t="str">
        <f t="shared" ca="1" si="200"/>
        <v>-0.936913887501634-0.936913887501617i</v>
      </c>
      <c r="AD180" s="223" t="str">
        <f t="shared" ca="1" si="201"/>
        <v>-0.507054142088707+1.22413698668797i</v>
      </c>
      <c r="AE180" s="223" t="str">
        <f t="shared" ca="1" si="202"/>
        <v>1.3249963264805+4.39893103631763E-14i</v>
      </c>
      <c r="AF180" s="223" t="str">
        <f t="shared" ca="1" si="203"/>
        <v>-0.507054142088752-1.22413698668795i</v>
      </c>
      <c r="AG180" s="223" t="str">
        <f t="shared" ca="1" si="204"/>
        <v>-0.9369138875016+0.936913887501651i</v>
      </c>
      <c r="AH180" s="223" t="str">
        <f t="shared" ca="1" si="205"/>
        <v>1.22413698668798+0.507054142088683i</v>
      </c>
      <c r="AI180" s="223" t="str">
        <f t="shared" ca="1" si="206"/>
        <v>1.85048105097508E-14-1.3249963264805i</v>
      </c>
      <c r="AJ180" s="223" t="str">
        <f t="shared" ca="1" si="207"/>
        <v>-1.22413698668799+0.50705414208865i</v>
      </c>
      <c r="AK180" s="223" t="str">
        <f t="shared" ca="1" si="208"/>
        <v>0.936913887501666+0.936913887501585i</v>
      </c>
      <c r="AL180" s="223" t="str">
        <f t="shared" ca="1" si="209"/>
        <v>0.507054142088665-1.22413698668799i</v>
      </c>
      <c r="AM180" s="223" t="str">
        <f t="shared" ca="1" si="210"/>
        <v>-1.3249963264805+2.27235677022691E-15i</v>
      </c>
      <c r="AN180" s="223" t="str">
        <f t="shared" ca="1" si="211"/>
        <v>0.507054142088669+1.22413698668799i</v>
      </c>
      <c r="AO180" s="223" t="str">
        <f t="shared" ca="1" si="212"/>
        <v>0.936913887501663-0.936913887501588i</v>
      </c>
      <c r="AP180" s="223" t="str">
        <f t="shared" ca="1" si="213"/>
        <v>-1.22413698668799-0.507054142088645i</v>
      </c>
      <c r="AQ180" s="223" t="str">
        <f t="shared" ca="1" si="214"/>
        <v>2.30495240502047E-14+1.3249963264805i</v>
      </c>
      <c r="AR180" s="223" t="str">
        <f t="shared" ca="1" si="215"/>
        <v>2.30495240502047E-14+1.3249963264805i</v>
      </c>
      <c r="AS180" s="223" t="str">
        <f t="shared" ca="1" si="216"/>
        <v>-0.936913887501602-0.936913887501649i</v>
      </c>
      <c r="AT180" s="223" t="str">
        <f t="shared" ca="1" si="217"/>
        <v>-0.507054142088748+1.22413698668795i</v>
      </c>
      <c r="AU180" s="223" t="str">
        <f t="shared" ca="1" si="218"/>
        <v>1.3249963264805-4.38266913301825E-14i</v>
      </c>
      <c r="AV180" s="223" t="str">
        <f t="shared" ca="1" si="219"/>
        <v>-0.507054142088717-1.22413698668797i</v>
      </c>
      <c r="AW180" s="223" t="str">
        <f t="shared" ca="1" si="220"/>
        <v>-0.936913887501628+0.936913887501624i</v>
      </c>
      <c r="AX180" s="223" t="str">
        <f t="shared" ca="1" si="221"/>
        <v>1.22413698668796+0.507054142088721i</v>
      </c>
      <c r="AY180" s="223" t="str">
        <f t="shared" ca="1" si="222"/>
        <v>5.77867882994796E-14-1.3249963264805i</v>
      </c>
      <c r="AZ180" s="223" t="str">
        <f t="shared" ca="1" si="223"/>
        <v>-1.22413698668796+0.507054142088735i</v>
      </c>
      <c r="BA180" s="223" t="str">
        <f t="shared" ca="1" si="224"/>
        <v>0.936913887501638+0.936913887501613i</v>
      </c>
      <c r="BB180" s="223" t="str">
        <f t="shared" ca="1" si="225"/>
        <v>0.507054142088701-1.22413698668797i</v>
      </c>
      <c r="BC180" s="223" t="str">
        <f t="shared" ca="1" si="226"/>
        <v>-1.3249963264805-3.70096210195018E-14i</v>
      </c>
      <c r="BD180" s="223" t="str">
        <f t="shared" ca="1" si="227"/>
        <v>0.507054142088633+1.224136986688i</v>
      </c>
      <c r="BE180" s="223" t="str">
        <f t="shared" ca="1" si="228"/>
        <v>0.936913887501598-0.936913887501653i</v>
      </c>
      <c r="BF180" s="223" t="str">
        <f t="shared" ca="1" si="229"/>
        <v>-1.22413698668798-0.507054142088682i</v>
      </c>
      <c r="BG180" s="223" t="str">
        <f t="shared" ca="1" si="230"/>
        <v>-1.6232453739524E-14+1.3249963264805i</v>
      </c>
      <c r="BH180" s="223" t="str">
        <f t="shared" ca="1" si="231"/>
        <v>1.22413698668799-0.507054142088652i</v>
      </c>
      <c r="BI180" s="223" t="str">
        <f t="shared" ca="1" si="232"/>
        <v>-0.936913887501575-0.936913887501677i</v>
      </c>
      <c r="BJ180" s="223" t="str">
        <f t="shared" ca="1" si="233"/>
        <v>-0.507054142088662+1.22413698668799i</v>
      </c>
      <c r="BK180" s="223" t="str">
        <f t="shared" ca="1" si="234"/>
        <v>1.3249963264805-4.54471354045382E-15i</v>
      </c>
      <c r="BL180" s="223" t="str">
        <f t="shared" ca="1" si="235"/>
        <v>-0.507054142088672-1.22413698668799i</v>
      </c>
      <c r="BM180" s="223" t="str">
        <f t="shared" ca="1" si="236"/>
        <v>-0.936913887501662+0.936913887501589i</v>
      </c>
      <c r="BN180" s="223" t="str">
        <f t="shared" ca="1" si="237"/>
        <v>1.22413698668815+0.507054142088278i</v>
      </c>
      <c r="BO180" s="223" t="str">
        <f t="shared" ca="1" si="238"/>
        <v>3.70094055349174E-13-1.3249963264805i</v>
      </c>
      <c r="BP180" s="223" t="str">
        <f t="shared" ca="1" si="239"/>
        <v>-1.22413698668793+0.507054142088812i</v>
      </c>
      <c r="BQ180" s="223" t="str">
        <f t="shared" ca="1" si="240"/>
        <v>0.93691388750207+0.936913887501181i</v>
      </c>
      <c r="BR180" s="223" t="str">
        <f t="shared" ca="1" si="241"/>
        <v>0.507054142088868-1.2241369866879i</v>
      </c>
      <c r="BS180" s="223" t="str">
        <f t="shared" ca="1" si="242"/>
        <v>-1.3249963264805+3.09709672213479E-13i</v>
      </c>
      <c r="BT180" s="223" t="str">
        <f t="shared" ca="1" si="243"/>
        <v>0.507054142088222+1.22413698668817i</v>
      </c>
      <c r="BU180" s="223" t="str">
        <f t="shared" ca="1" si="244"/>
        <v>0.936913887501633-0.936913887501618i</v>
      </c>
      <c r="BV180" s="223" t="str">
        <f t="shared" ca="1" si="245"/>
        <v>-1.22413698668816-0.50705414208824i</v>
      </c>
      <c r="BW180" s="223" t="str">
        <f t="shared" ca="1" si="246"/>
        <v>-3.28539720789219E-13+1.3249963264805i</v>
      </c>
      <c r="BX180" s="223" t="str">
        <f t="shared" ca="1" si="247"/>
        <v>1.22413698668791-0.50705414208885i</v>
      </c>
      <c r="BY180" s="223" t="str">
        <f t="shared" ca="1" si="248"/>
        <v>-0.936913887501168-0.936913887502083i</v>
      </c>
      <c r="BZ180" s="223" t="str">
        <f t="shared" ca="1" si="249"/>
        <v>-0.507054142088829+1.22413698668792i</v>
      </c>
      <c r="CA180" s="223" t="str">
        <f t="shared" ca="1" si="250"/>
        <v>1.3249963264805-3.51264006773436E-13i</v>
      </c>
      <c r="CB180" s="223" t="str">
        <f t="shared" ca="1" si="251"/>
        <v>-0.507054142088261-1.22413698668816i</v>
      </c>
      <c r="CC180" s="223" t="str">
        <f t="shared" ca="1" si="252"/>
        <v>-0.936913887501589+0.936913887501662i</v>
      </c>
      <c r="CD180" s="223" t="str">
        <f t="shared" ca="1" si="253"/>
        <v>1.22413698668819+0.507054142088184i</v>
      </c>
      <c r="CE180" s="223" t="str">
        <f t="shared" ca="1" si="254"/>
        <v>2.68156055935471E-13-1.3249963264805i</v>
      </c>
      <c r="CF180" s="223" t="str">
        <f t="shared" ca="1" si="255"/>
        <v>-1.22413698668789+0.507054142088906i</v>
      </c>
      <c r="CG180" s="223" t="str">
        <f t="shared" ca="1" si="256"/>
        <v>0.93691388750121+0.936913887502041i</v>
      </c>
      <c r="CH180" s="223" t="str">
        <f t="shared" ca="1" si="257"/>
        <v>0.507054142088774-1.22413698668794i</v>
      </c>
      <c r="CI180" s="223" t="str">
        <f t="shared" ca="1" si="258"/>
        <v>-1.3249963264805+4.11647671627182E-13i</v>
      </c>
      <c r="CJ180" s="223" t="str">
        <f t="shared" ca="1" si="259"/>
        <v>0.507054142088317+1.22413698668813i</v>
      </c>
      <c r="CK180" s="223" t="str">
        <f t="shared" ca="1" si="260"/>
        <v>0.93691388750156-0.936913887501691i</v>
      </c>
      <c r="CL180" s="223" t="str">
        <f t="shared" ca="1" si="261"/>
        <v>-1.2241369866882-0.507054142088146i</v>
      </c>
      <c r="CM180" s="223" t="str">
        <f t="shared" ca="1" si="262"/>
        <v>-2.26601721375516E-13+1.3249963264805i</v>
      </c>
      <c r="CN180" s="223" t="str">
        <f t="shared" ca="1" si="263"/>
        <v>1.22413698668787-0.507054142088945i</v>
      </c>
      <c r="CO180" s="223" t="str">
        <f t="shared" ca="1" si="264"/>
        <v>-0.936913887501239-0.936913887502012i</v>
      </c>
      <c r="CP180" s="223" t="str">
        <f t="shared" ca="1" si="265"/>
        <v>-0.507054142088735+1.22413698668796i</v>
      </c>
      <c r="CQ180" s="223" t="str">
        <f t="shared" ca="1" si="266"/>
        <v>1.3249963264805-4.53202006187137E-13i</v>
      </c>
      <c r="CR180" s="223" t="str">
        <f t="shared" ca="1" si="267"/>
        <v>-0.507054142088355-1.22413698668812i</v>
      </c>
      <c r="CS180" s="223" t="str">
        <f t="shared" ca="1" si="268"/>
        <v>-0.936913887501531+0.93691388750172i</v>
      </c>
      <c r="CT180" s="223" t="str">
        <f t="shared" ca="1" si="269"/>
        <v>1.22413698668822+0.507054142088107i</v>
      </c>
      <c r="CU180" s="223" t="str">
        <f t="shared" ca="1" si="270"/>
        <v>1.85047386815561E-13-1.3249963264805i</v>
      </c>
      <c r="CV180" s="223" t="str">
        <f t="shared" ca="1" si="271"/>
        <v>-1.22413698668786+0.507054142088983i</v>
      </c>
      <c r="CW180" s="223" t="str">
        <f t="shared" ca="1" si="272"/>
        <v>0.936913887501268+0.936913887501983i</v>
      </c>
      <c r="CX180" s="223" t="str">
        <f t="shared" ca="1" si="273"/>
        <v>0.507054142088697-1.22413698668797i</v>
      </c>
      <c r="CY180" s="223" t="str">
        <f t="shared" ca="1" si="274"/>
        <v>-1.3249963264805+4.94756340747092E-13i</v>
      </c>
      <c r="CZ180" s="223" t="str">
        <f t="shared" ca="1" si="275"/>
        <v>0.507054142088393+1.2241369866881i</v>
      </c>
      <c r="DA180" s="223" t="str">
        <f t="shared" ca="1" si="276"/>
        <v>0.936913887501502-0.93691388750175i</v>
      </c>
      <c r="DB180" s="223" t="str">
        <f t="shared" ca="1" si="277"/>
        <v>-1.22413698668773-0.507054142089286i</v>
      </c>
      <c r="DC180" s="223" t="str">
        <f t="shared" ca="1" si="278"/>
        <v>-1.43493052255605E-13+1.3249963264805i</v>
      </c>
      <c r="DD180" s="223" t="str">
        <f t="shared" ca="1" si="279"/>
        <v>1.22413698668784-0.507054142089021i</v>
      </c>
      <c r="DE180" s="223" t="str">
        <f t="shared" ca="1" si="280"/>
        <v>-0.936913887501299-0.936913887501952i</v>
      </c>
      <c r="DF180" s="223" t="str">
        <f t="shared" ca="1" si="281"/>
        <v>-0.507054142088658+1.22413698668799i</v>
      </c>
      <c r="DG180" s="223" t="str">
        <f t="shared" ca="1" si="282"/>
        <v>1.3249963264805-5.36310675307048E-13i</v>
      </c>
      <c r="DH180" s="223" t="str">
        <f t="shared" ca="1" si="283"/>
        <v>-0.507054142088432-1.22413698668808i</v>
      </c>
      <c r="DI180" s="223" t="str">
        <f t="shared" ca="1" si="284"/>
        <v>-0.936913887501473+0.936913887501779i</v>
      </c>
      <c r="DJ180" s="223" t="str">
        <f t="shared" ca="1" si="285"/>
        <v>1.22413698668775+0.507054142089248i</v>
      </c>
      <c r="DK180" s="223" t="str">
        <f t="shared" ca="1" si="286"/>
        <v>1.0193871769565E-13-1.3249963264805i</v>
      </c>
      <c r="DL180" s="223" t="str">
        <f t="shared" ca="1" si="287"/>
        <v>-1.22413698668782+0.50705414208906i</v>
      </c>
      <c r="DM180" s="223" t="str">
        <f t="shared" ca="1" si="288"/>
        <v>0.936913887501328+0.936913887501923i</v>
      </c>
      <c r="DN180" s="223" t="str">
        <f t="shared" ca="1" si="289"/>
        <v>0.50705414208862-1.22413698668801i</v>
      </c>
      <c r="DO180" s="223" t="str">
        <f t="shared" ca="1" si="290"/>
        <v>-1.3249963264805+5.77865009867004E-13i</v>
      </c>
      <c r="DP180" s="223" t="str">
        <f t="shared" ca="1" si="291"/>
        <v>0.50705414208847+1.22413698668807i</v>
      </c>
      <c r="DQ180" s="223" t="str">
        <f t="shared" ca="1" si="292"/>
        <v>0.936913887501442-0.936913887501809i</v>
      </c>
      <c r="DR180" s="223" t="str">
        <f t="shared" ca="1" si="293"/>
        <v>-1.22413698668776-0.50705414208921i</v>
      </c>
      <c r="DS180" s="223" t="str">
        <f t="shared" ca="1" si="294"/>
        <v>-6.03843831356941E-14+1.3249963264805i</v>
      </c>
      <c r="DT180" s="223" t="str">
        <f t="shared" ca="1" si="295"/>
        <v>1.22413698668781-0.507054142089098i</v>
      </c>
      <c r="DU180" s="223" t="str">
        <f t="shared" ca="1" si="296"/>
        <v>-0.936913887501357-0.936913887501894i</v>
      </c>
      <c r="DV180" s="223" t="str">
        <f t="shared" ca="1" si="297"/>
        <v>-0.507054142088582+1.22413698668802i</v>
      </c>
      <c r="DW180" s="223" t="str">
        <f t="shared" ca="1" si="298"/>
        <v>1.3249963264805-6.1941934442696E-13i</v>
      </c>
      <c r="DX180" s="223" t="str">
        <f t="shared" ca="1" si="299"/>
        <v>-0.507054142088509-1.22413698668805i</v>
      </c>
      <c r="DY180" s="223" t="str">
        <f t="shared" ca="1" si="300"/>
        <v>-0.936913887501413+0.936913887501838i</v>
      </c>
      <c r="DZ180" s="223" t="str">
        <f t="shared" ca="1" si="301"/>
        <v>1.22413698668778+0.507054142089171i</v>
      </c>
      <c r="EA180" s="223" t="str">
        <f t="shared" ca="1" si="302"/>
        <v>1.88300485757385E-14-1.3249963264805i</v>
      </c>
      <c r="EB180" s="223" t="str">
        <f t="shared" ca="1" si="303"/>
        <v>-1.22413698668779+0.507054142089137i</v>
      </c>
      <c r="EC180" s="223" t="str">
        <f t="shared" ca="1" si="304"/>
        <v>0.936913887501386+0.936913887501865i</v>
      </c>
      <c r="ED180" s="223" t="str">
        <f t="shared" ca="1" si="305"/>
        <v>0.507054142088543-1.22413698668804i</v>
      </c>
      <c r="EE180" s="223" t="str">
        <f t="shared" ca="1" si="306"/>
        <v>-1.3249963264805-6.57079441578436E-13i</v>
      </c>
      <c r="EF180" s="223" t="str">
        <f t="shared" ca="1" si="307"/>
        <v>0.507054142088547+1.22413698668804i</v>
      </c>
      <c r="EG180" s="223" t="str">
        <f t="shared" ca="1" si="308"/>
        <v>0.936913887501384-0.936913887501867i</v>
      </c>
      <c r="EH180" s="223" t="str">
        <f t="shared" ca="1" si="309"/>
        <v>-1.22413698668779-0.507054142089133i</v>
      </c>
      <c r="EI180" s="223" t="str">
        <f t="shared" ca="1" si="310"/>
        <v>2.2724285984217E-14+1.3249963264805i</v>
      </c>
      <c r="EJ180" s="223" t="str">
        <f t="shared" ca="1" si="311"/>
        <v>1.22413698668778-0.507054142089175i</v>
      </c>
      <c r="EK180" s="223" t="str">
        <f t="shared" ca="1" si="312"/>
        <v>-0.936913887501416-0.936913887501836i</v>
      </c>
      <c r="EL180" s="223" t="str">
        <f t="shared" ca="1" si="313"/>
        <v>-0.507054142088505+1.22413698668805i</v>
      </c>
      <c r="EM180" s="223" t="str">
        <f t="shared" ca="1" si="314"/>
        <v>1.3249963264805+6.15525107018481E-13i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4.85521510197105-3.12930891697831i</v>
      </c>
      <c r="G181" s="229" t="str">
        <f t="shared" si="184"/>
        <v>-0.216680089362399+0.0996787417820314i</v>
      </c>
      <c r="H181" s="229" t="str">
        <f t="shared" si="180"/>
        <v>0.967297436475835-0.0144527995096217i</v>
      </c>
      <c r="I181" s="229" t="str">
        <f t="shared" si="317"/>
        <v>-0.388281045194917-0.250983897818955i</v>
      </c>
      <c r="J181" s="255" t="str">
        <f ca="1">IMPRODUCT(1/N_FFT2,CR100)</f>
        <v>-0.000435607090268355-0.00014221445878768i</v>
      </c>
      <c r="K181" s="254" t="str">
        <f t="shared" ca="1" si="318"/>
        <v>0.000133444437110968+0.000164549544133035i</v>
      </c>
      <c r="N181" s="246">
        <f t="shared" ca="1" si="185"/>
        <v>3.9924773435767142</v>
      </c>
      <c r="O181" s="223">
        <f t="shared" ca="1" si="186"/>
        <v>1.3254773435767144</v>
      </c>
      <c r="P181" s="223" t="str">
        <f t="shared" ca="1" si="187"/>
        <v>-0.53713818039487-1.21176431846183i</v>
      </c>
      <c r="Q181" s="223" t="str">
        <f t="shared" ca="1" si="188"/>
        <v>-0.890136179525783+0.982113929355667i</v>
      </c>
      <c r="R181" s="223" t="str">
        <f t="shared" ca="1" si="189"/>
        <v>1.25857809046369+0.415778039992447i</v>
      </c>
      <c r="S181" s="223" t="str">
        <f t="shared" ca="1" si="190"/>
        <v>-0.129919498789006-1.31909480787758i</v>
      </c>
      <c r="T181" s="223" t="str">
        <f t="shared" ca="1" si="191"/>
        <v>-1.15328059365543+0.653325386490494i</v>
      </c>
      <c r="U181" s="223" t="str">
        <f t="shared" ca="1" si="192"/>
        <v>1.06463338516774+0.789585931689177i</v>
      </c>
      <c r="V181" s="223" t="str">
        <f t="shared" ca="1" si="193"/>
        <v>0.290413729777541-1.2932710674456i</v>
      </c>
      <c r="W181" s="223" t="str">
        <f t="shared" ca="1" si="194"/>
        <v>-1.30000866808802+0.258587801783427i</v>
      </c>
      <c r="X181" s="223" t="str">
        <f t="shared" ca="1" si="195"/>
        <v>0.763220711970216+1.08369014628484i</v>
      </c>
      <c r="Y181" s="223" t="str">
        <f t="shared" ca="1" si="196"/>
        <v>0.681431539698742-1.1368998394929i</v>
      </c>
      <c r="Z181" s="223" t="str">
        <f t="shared" ca="1" si="197"/>
        <v>-1.31550913707415-0.162252576588493i</v>
      </c>
      <c r="AA181" s="223" t="str">
        <f t="shared" ca="1" si="198"/>
        <v>0.384765762888277+1.26840273416774i</v>
      </c>
      <c r="AB181" s="223" t="str">
        <f t="shared" ca="1" si="199"/>
        <v>1.00366317040019-0.86576580477484i</v>
      </c>
      <c r="AC181" s="223" t="str">
        <f t="shared" ca="1" si="200"/>
        <v>-1.19821732687107-0.566714589472632i</v>
      </c>
      <c r="AD181" s="223" t="str">
        <f t="shared" ca="1" si="201"/>
        <v>-0.0325288423906144+1.32507813458223i</v>
      </c>
      <c r="AE181" s="223" t="str">
        <f t="shared" ca="1" si="202"/>
        <v>1.22458138853793-0.507238219362152i</v>
      </c>
      <c r="AF181" s="223" t="str">
        <f t="shared" ca="1" si="203"/>
        <v>-0.95997309960365-0.913970369526576i</v>
      </c>
      <c r="AG181" s="223" t="str">
        <f t="shared" ca="1" si="204"/>
        <v>-0.446539867952318+1.24799532637919i</v>
      </c>
      <c r="AH181" s="223" t="str">
        <f t="shared" ca="1" si="205"/>
        <v>1.32188590529288-0.0975081623414287i</v>
      </c>
      <c r="AI181" s="223" t="str">
        <f t="shared" ca="1" si="206"/>
        <v>-0.624825694498833-1.16896665471229i</v>
      </c>
      <c r="AJ181" s="223" t="str">
        <f t="shared" ca="1" si="207"/>
        <v>-0.815475534367296+1.0449353287087i</v>
      </c>
      <c r="AK181" s="223" t="str">
        <f t="shared" ca="1" si="208"/>
        <v>1.28575444867069+0.322064723399978i</v>
      </c>
      <c r="AL181" s="223" t="str">
        <f t="shared" ca="1" si="209"/>
        <v>-0.226606110166867-1.30596319211922i</v>
      </c>
      <c r="AM181" s="223" t="str">
        <f t="shared" ca="1" si="210"/>
        <v>-1.10209413297953+0.736395756633134i</v>
      </c>
      <c r="AN181" s="223" t="str">
        <f t="shared" ca="1" si="211"/>
        <v>1.11983425937852+0.709127224027788i</v>
      </c>
      <c r="AO181" s="223" t="str">
        <f t="shared" ca="1" si="212"/>
        <v>0.194487919502799-1.31113105275661i</v>
      </c>
      <c r="AP181" s="223" t="str">
        <f t="shared" ca="1" si="213"/>
        <v>-1.27746333949334+0.353521717275905i</v>
      </c>
      <c r="AQ181" s="223" t="str">
        <f t="shared" ca="1" si="214"/>
        <v>0.840873925076083+1.02460784228032i</v>
      </c>
      <c r="AR181" s="223" t="str">
        <f t="shared" ca="1" si="215"/>
        <v>0.840873925076083+1.02460784228032i</v>
      </c>
      <c r="AS181" s="223" t="str">
        <f t="shared" ca="1" si="216"/>
        <v>-1.32388074806732-0.0650380906230362i</v>
      </c>
      <c r="AT181" s="223" t="str">
        <f t="shared" ca="1" si="217"/>
        <v>0.477032716992813+1.23666081657568i</v>
      </c>
      <c r="AU181" s="223" t="str">
        <f t="shared" ca="1" si="218"/>
        <v>0.937254017952237-0.937254017952215i</v>
      </c>
      <c r="AV181" s="223" t="str">
        <f t="shared" ca="1" si="219"/>
        <v>-1.23666081657567-0.477032716992852i</v>
      </c>
      <c r="AW181" s="223" t="str">
        <f t="shared" ca="1" si="220"/>
        <v>0.0650380906229944+1.32388074806732i</v>
      </c>
      <c r="AX181" s="223" t="str">
        <f t="shared" ca="1" si="221"/>
        <v>1.18394857396679-0.595949630872595i</v>
      </c>
      <c r="AY181" s="223" t="str">
        <f t="shared" ca="1" si="222"/>
        <v>-1.02460784228029-0.840873925076115i</v>
      </c>
      <c r="AZ181" s="223" t="str">
        <f t="shared" ca="1" si="223"/>
        <v>-0.35352171727581+1.27746333949337i</v>
      </c>
      <c r="BA181" s="223" t="str">
        <f t="shared" ca="1" si="224"/>
        <v>1.3111310527566-0.194487919502897i</v>
      </c>
      <c r="BB181" s="223" t="str">
        <f t="shared" ca="1" si="225"/>
        <v>-0.70912722402776-1.11983425937853i</v>
      </c>
      <c r="BC181" s="223" t="str">
        <f t="shared" ca="1" si="226"/>
        <v>-0.736395756633161+1.10209413297951i</v>
      </c>
      <c r="BD181" s="223" t="str">
        <f t="shared" ca="1" si="227"/>
        <v>1.30596319211921+0.226606110166899i</v>
      </c>
      <c r="BE181" s="223" t="str">
        <f t="shared" ca="1" si="228"/>
        <v>-0.322064723399947-1.2857544486707i</v>
      </c>
      <c r="BF181" s="223" t="str">
        <f t="shared" ca="1" si="229"/>
        <v>-1.04493532870871+0.815475534367277i</v>
      </c>
      <c r="BG181" s="223" t="str">
        <f t="shared" ca="1" si="230"/>
        <v>1.16896665471227+0.62482569449887i</v>
      </c>
      <c r="BH181" s="223" t="str">
        <f t="shared" ca="1" si="231"/>
        <v>0.0975081623414706-1.32188590529288i</v>
      </c>
      <c r="BI181" s="223" t="str">
        <f t="shared" ca="1" si="232"/>
        <v>-1.24799532637921+0.446539867952278i</v>
      </c>
      <c r="BJ181" s="223" t="str">
        <f t="shared" ca="1" si="233"/>
        <v>0.913970369526545+0.959973099603679i</v>
      </c>
      <c r="BK181" s="223" t="str">
        <f t="shared" ca="1" si="234"/>
        <v>0.507238219362064-1.22458138853797i</v>
      </c>
      <c r="BL181" s="223" t="str">
        <f t="shared" ca="1" si="235"/>
        <v>-1.32507813458222+0.032528842390709i</v>
      </c>
      <c r="BM181" s="223" t="str">
        <f t="shared" ca="1" si="236"/>
        <v>0.566714589472721+1.19821732687103i</v>
      </c>
      <c r="BN181" s="223" t="str">
        <f t="shared" ca="1" si="237"/>
        <v>0.865765804775163-1.00366317039991i</v>
      </c>
      <c r="BO181" s="223" t="str">
        <f t="shared" ca="1" si="238"/>
        <v>-1.26840273416769-0.384765762888435i</v>
      </c>
      <c r="BP181" s="223" t="str">
        <f t="shared" ca="1" si="239"/>
        <v>0.162252576588592+1.31550913707414i</v>
      </c>
      <c r="BQ181" s="223" t="str">
        <f t="shared" ca="1" si="240"/>
        <v>1.13689983949271-0.681431539699057i</v>
      </c>
      <c r="BR181" s="223" t="str">
        <f t="shared" ca="1" si="241"/>
        <v>-1.0836901462852-0.763220711969701i</v>
      </c>
      <c r="BS181" s="223" t="str">
        <f t="shared" ca="1" si="242"/>
        <v>-0.258587801783858+1.30000866808794i</v>
      </c>
      <c r="BT181" s="223" t="str">
        <f t="shared" ca="1" si="243"/>
        <v>1.29327106744564-0.290413729777369i</v>
      </c>
      <c r="BU181" s="223" t="str">
        <f t="shared" ca="1" si="244"/>
        <v>-0.789585931689248-1.06463338516769i</v>
      </c>
      <c r="BV181" s="223" t="str">
        <f t="shared" ca="1" si="245"/>
        <v>-0.653325386490126+1.15328059365564i</v>
      </c>
      <c r="BW181" s="223" t="str">
        <f t="shared" ca="1" si="246"/>
        <v>1.31909480787752+0.129919498789622i</v>
      </c>
      <c r="BX181" s="223" t="str">
        <f t="shared" ca="1" si="247"/>
        <v>-0.415778039992124-1.25857809046379i</v>
      </c>
      <c r="BY181" s="223" t="str">
        <f t="shared" ca="1" si="248"/>
        <v>-0.982113929355708+0.890136179525736i</v>
      </c>
      <c r="BZ181" s="223" t="str">
        <f t="shared" ca="1" si="249"/>
        <v>1.21176431846192+0.537138180394673i</v>
      </c>
      <c r="CA181" s="223" t="str">
        <f t="shared" ca="1" si="250"/>
        <v>-4.94936097224065E-13-1.32547734357671i</v>
      </c>
      <c r="CB181" s="223" t="str">
        <f t="shared" ca="1" si="251"/>
        <v>-1.21176431846205+0.537138180394372i</v>
      </c>
      <c r="CC181" s="223" t="str">
        <f t="shared" ca="1" si="252"/>
        <v>0.982113929355475+0.890136179525995i</v>
      </c>
      <c r="CD181" s="223" t="str">
        <f t="shared" ca="1" si="253"/>
        <v>0.415778039992436-1.25857809046369i</v>
      </c>
      <c r="CE181" s="223" t="str">
        <f t="shared" ca="1" si="254"/>
        <v>-1.31909480787756+0.129919498789276i</v>
      </c>
      <c r="CF181" s="223" t="str">
        <f t="shared" ca="1" si="255"/>
        <v>0.653325386490988+1.15328059365515i</v>
      </c>
      <c r="CG181" s="223" t="str">
        <f t="shared" ca="1" si="256"/>
        <v>0.789585931689528-1.06463338516748i</v>
      </c>
      <c r="CH181" s="223" t="str">
        <f t="shared" ca="1" si="257"/>
        <v>-1.29327106744557-0.290413729777689i</v>
      </c>
      <c r="CI181" s="223" t="str">
        <f t="shared" ca="1" si="258"/>
        <v>0.258587801783517+1.30000866808801i</v>
      </c>
      <c r="CJ181" s="223" t="str">
        <f t="shared" ca="1" si="259"/>
        <v>1.08369014628462-0.763220711970525i</v>
      </c>
      <c r="CK181" s="223" t="str">
        <f t="shared" ca="1" si="260"/>
        <v>-1.13689983949322-0.681431539698207i</v>
      </c>
      <c r="CL181" s="223" t="str">
        <f t="shared" ca="1" si="261"/>
        <v>-0.162252576588937+1.3155091370741i</v>
      </c>
      <c r="CM181" s="223" t="str">
        <f t="shared" ca="1" si="262"/>
        <v>1.26840273416778-0.38476576288812i</v>
      </c>
      <c r="CN181" s="223" t="str">
        <f t="shared" ca="1" si="263"/>
        <v>-0.865765804774901-1.00366317040014i</v>
      </c>
      <c r="CO181" s="223" t="str">
        <f t="shared" ca="1" si="264"/>
        <v>-0.566714589472304+1.19821732687122i</v>
      </c>
      <c r="CP181" s="223" t="str">
        <f t="shared" ca="1" si="265"/>
        <v>1.32507813458224+0.032528842390002i</v>
      </c>
      <c r="CQ181" s="223" t="str">
        <f t="shared" ca="1" si="266"/>
        <v>-0.507238219361761-1.2245813885381i</v>
      </c>
      <c r="CR181" s="223" t="str">
        <f t="shared" ca="1" si="267"/>
        <v>-0.913970369526606+0.959973099603621i</v>
      </c>
      <c r="CS181" s="223" t="str">
        <f t="shared" ca="1" si="268"/>
        <v>1.24799532637928+0.446539867952091i</v>
      </c>
      <c r="CT181" s="223" t="str">
        <f t="shared" ca="1" si="269"/>
        <v>-0.0975081623419129-1.32188590529285i</v>
      </c>
      <c r="CU181" s="223" t="str">
        <f t="shared" ca="1" si="270"/>
        <v>-1.16896665471255+0.624825694498346i</v>
      </c>
      <c r="CV181" s="223" t="str">
        <f t="shared" ca="1" si="271"/>
        <v>1.04493532870851+0.815475534367537i</v>
      </c>
      <c r="CW181" s="223" t="str">
        <f t="shared" ca="1" si="272"/>
        <v>0.322064723399992-1.28575444867069i</v>
      </c>
      <c r="CX181" s="223" t="str">
        <f t="shared" ca="1" si="273"/>
        <v>-1.30596319211918+0.226606110167095i</v>
      </c>
      <c r="CY181" s="223" t="str">
        <f t="shared" ca="1" si="274"/>
        <v>0.736395756633561+1.10209413297924i</v>
      </c>
      <c r="CZ181" s="223" t="str">
        <f t="shared" ca="1" si="275"/>
        <v>0.709127224028261-1.11983425937822i</v>
      </c>
      <c r="DA181" s="223" t="str">
        <f t="shared" ca="1" si="276"/>
        <v>-1.31113105275656-0.194487919503111i</v>
      </c>
      <c r="DB181" s="223" t="str">
        <f t="shared" ca="1" si="277"/>
        <v>0.353521717275874+1.27746333949335i</v>
      </c>
      <c r="DC181" s="223" t="str">
        <f t="shared" ca="1" si="278"/>
        <v>1.02460784228009-0.840873925076356i</v>
      </c>
      <c r="DD181" s="223" t="str">
        <f t="shared" ca="1" si="279"/>
        <v>-1.18394857396706-0.595949630872065i</v>
      </c>
      <c r="DE181" s="223" t="str">
        <f t="shared" ca="1" si="280"/>
        <v>-0.0650380906234732+1.3238807480673i</v>
      </c>
      <c r="DF181" s="223" t="str">
        <f t="shared" ca="1" si="281"/>
        <v>1.23666081657574-0.477032716992668i</v>
      </c>
      <c r="DG181" s="223" t="str">
        <f t="shared" ca="1" si="282"/>
        <v>-0.937254017952278-0.937254017952174i</v>
      </c>
      <c r="DH181" s="223" t="str">
        <f t="shared" ca="1" si="283"/>
        <v>-0.477032716992496+1.23666081657581i</v>
      </c>
      <c r="DI181" s="223" t="str">
        <f t="shared" ca="1" si="284"/>
        <v>1.32388074806729-0.0650380906236204i</v>
      </c>
      <c r="DJ181" s="223" t="str">
        <f t="shared" ca="1" si="285"/>
        <v>-0.595949630872196-1.18394857396699i</v>
      </c>
      <c r="DK181" s="223" t="str">
        <f t="shared" ca="1" si="286"/>
        <v>-0.840873925076242+1.02460784228018i</v>
      </c>
      <c r="DL181" s="223" t="str">
        <f t="shared" ca="1" si="287"/>
        <v>1.27746333949339+0.353521717275732i</v>
      </c>
      <c r="DM181" s="223" t="str">
        <f t="shared" ca="1" si="288"/>
        <v>-0.194487919503256-1.31113105275654i</v>
      </c>
      <c r="DN181" s="223" t="str">
        <f t="shared" ca="1" si="289"/>
        <v>-1.11983425937884+0.709127224027271i</v>
      </c>
      <c r="DO181" s="223" t="str">
        <f t="shared" ca="1" si="290"/>
        <v>1.10209413297935+0.736395756633407i</v>
      </c>
      <c r="DP181" s="223" t="str">
        <f t="shared" ca="1" si="291"/>
        <v>0.226606110166949-1.30596319211921i</v>
      </c>
      <c r="DQ181" s="223" t="str">
        <f t="shared" ca="1" si="292"/>
        <v>-1.28575444867065+0.322064723400171i</v>
      </c>
      <c r="DR181" s="223" t="str">
        <f t="shared" ca="1" si="293"/>
        <v>0.815475534367652+1.04493532870842i</v>
      </c>
      <c r="DS181" s="223" t="str">
        <f t="shared" ca="1" si="294"/>
        <v>0.624825694499347-1.16896665471201i</v>
      </c>
      <c r="DT181" s="223" t="str">
        <f t="shared" ca="1" si="295"/>
        <v>-1.32188590529286-0.0975081623417659i</v>
      </c>
      <c r="DU181" s="223" t="str">
        <f t="shared" ca="1" si="296"/>
        <v>0.446539867952266+1.24799532637921i</v>
      </c>
      <c r="DV181" s="223" t="str">
        <f t="shared" ca="1" si="297"/>
        <v>0.959973099603519-0.913970369526713i</v>
      </c>
      <c r="DW181" s="223" t="str">
        <f t="shared" ca="1" si="298"/>
        <v>-1.22458138853817-0.50723821936159i</v>
      </c>
      <c r="DX181" s="223" t="str">
        <f t="shared" ca="1" si="299"/>
        <v>0.0325288423901494+1.32507813458224i</v>
      </c>
      <c r="DY181" s="223" t="str">
        <f t="shared" ca="1" si="300"/>
        <v>1.19821732687116-0.566714589472437i</v>
      </c>
      <c r="DZ181" s="223" t="str">
        <f t="shared" ca="1" si="301"/>
        <v>-1.00366317040023-0.865765804774788i</v>
      </c>
      <c r="EA181" s="223" t="str">
        <f t="shared" ca="1" si="302"/>
        <v>-0.384765762887979+1.26840273416783i</v>
      </c>
      <c r="EB181" s="223" t="str">
        <f t="shared" ca="1" si="303"/>
        <v>1.31550913707408-0.162252576589083i</v>
      </c>
      <c r="EC181" s="223" t="str">
        <f t="shared" ca="1" si="304"/>
        <v>-0.681431539698335-1.13689983949315i</v>
      </c>
      <c r="ED181" s="223" t="str">
        <f t="shared" ca="1" si="305"/>
        <v>-0.763220711970374+1.08369014628473i</v>
      </c>
      <c r="EE181" s="223" t="str">
        <f t="shared" ca="1" si="306"/>
        <v>1.30000866808803+0.258587801783373i</v>
      </c>
      <c r="EF181" s="223" t="str">
        <f t="shared" ca="1" si="307"/>
        <v>-0.29041372977787-1.29327106744553i</v>
      </c>
      <c r="EG181" s="223" t="str">
        <f t="shared" ca="1" si="308"/>
        <v>-1.06463338516739+0.789585931689646i</v>
      </c>
      <c r="EH181" s="223" t="str">
        <f t="shared" ca="1" si="309"/>
        <v>1.15328059365525+0.653325386490826i</v>
      </c>
      <c r="EI181" s="223" t="str">
        <f t="shared" ca="1" si="310"/>
        <v>0.12991949878913-1.31909480787757i</v>
      </c>
      <c r="EJ181" s="223" t="str">
        <f t="shared" ca="1" si="311"/>
        <v>-1.25857809046363+0.415778039992612i</v>
      </c>
      <c r="EK181" s="223" t="str">
        <f t="shared" ca="1" si="312"/>
        <v>0.890136179526104+0.982113929355375i</v>
      </c>
      <c r="EL181" s="223" t="str">
        <f t="shared" ca="1" si="313"/>
        <v>0.537138180395443-1.21176431846158i</v>
      </c>
      <c r="EM181" s="223" t="str">
        <f t="shared" ca="1" si="314"/>
        <v>-1.32547734357671-3.28659422602109E-13i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4.82392048153529-3.14931851841962i</v>
      </c>
      <c r="G182" s="229" t="str">
        <f t="shared" si="184"/>
        <v>-0.215939741169042+0.100649832657659i</v>
      </c>
      <c r="H182" s="229" t="str">
        <f t="shared" si="180"/>
        <v>0.967263944405698-0.0142665978809774i</v>
      </c>
      <c r="I182" s="229" t="str">
        <f t="shared" si="317"/>
        <v>-0.388829033215148-0.254507527981685i</v>
      </c>
      <c r="J182" s="255" t="str">
        <f ca="1">IMPRODUCT(1/N_FFT2,CS100)</f>
        <v>0.00491102512959754+1.09617633734914E-06i</v>
      </c>
      <c r="K182" s="254" t="str">
        <f t="shared" ca="1" si="318"/>
        <v>-0.00190927016810686-0.00125031909077529i</v>
      </c>
      <c r="N182" s="246">
        <f t="shared" ca="1" si="185"/>
        <v>3.9929032410318164</v>
      </c>
      <c r="O182" s="223">
        <f t="shared" ca="1" si="186"/>
        <v>1.3259032410318166</v>
      </c>
      <c r="P182" s="223" t="str">
        <f t="shared" ca="1" si="187"/>
        <v>-0.566896684098871-1.19860233361044i</v>
      </c>
      <c r="Q182" s="223" t="str">
        <f t="shared" ca="1" si="188"/>
        <v>-0.841144111561398+1.02493706546513i</v>
      </c>
      <c r="R182" s="223" t="str">
        <f t="shared" ca="1" si="189"/>
        <v>1.2861675825128+0.322168208040237i</v>
      </c>
      <c r="S182" s="223" t="str">
        <f t="shared" ca="1" si="190"/>
        <v>-0.25867089025512-1.30042638204294i</v>
      </c>
      <c r="T182" s="223" t="str">
        <f t="shared" ca="1" si="191"/>
        <v>-1.06497546921136+0.789839638506909i</v>
      </c>
      <c r="U182" s="223" t="str">
        <f t="shared" ca="1" si="192"/>
        <v>1.16934226273438+0.625026461169376i</v>
      </c>
      <c r="V182" s="223" t="str">
        <f t="shared" ca="1" si="193"/>
        <v>0.0650589884206554-1.32430613251029i</v>
      </c>
      <c r="W182" s="223" t="str">
        <f t="shared" ca="1" si="194"/>
        <v>-1.22497486647967+0.507401203262063i</v>
      </c>
      <c r="X182" s="223" t="str">
        <f t="shared" ca="1" si="195"/>
        <v>0.982429498554357+0.890422194775553i</v>
      </c>
      <c r="Y182" s="223" t="str">
        <f t="shared" ca="1" si="196"/>
        <v>0.384889394393582-1.26881029262141i</v>
      </c>
      <c r="Z182" s="223" t="str">
        <f t="shared" ca="1" si="197"/>
        <v>-1.31155234051484+0.194550411638534i</v>
      </c>
      <c r="AA182" s="223" t="str">
        <f t="shared" ca="1" si="198"/>
        <v>0.736632372581452+1.10244825377144i</v>
      </c>
      <c r="AB182" s="223" t="str">
        <f t="shared" ca="1" si="199"/>
        <v>0.681650494749139-1.13726514392508i</v>
      </c>
      <c r="AC182" s="223" t="str">
        <f t="shared" ca="1" si="200"/>
        <v>-1.31951865452003-0.129961244039579i</v>
      </c>
      <c r="AD182" s="223" t="str">
        <f t="shared" ca="1" si="201"/>
        <v>0.446683348483453+1.24839632760045i</v>
      </c>
      <c r="AE182" s="223" t="str">
        <f t="shared" ca="1" si="202"/>
        <v>0.937555172930802-0.937555172930835i</v>
      </c>
      <c r="AF182" s="223" t="str">
        <f t="shared" ca="1" si="203"/>
        <v>-1.24839632760042-0.44668334848353i</v>
      </c>
      <c r="AG182" s="223" t="str">
        <f t="shared" ca="1" si="204"/>
        <v>0.129961244039635+1.31951865452003i</v>
      </c>
      <c r="AH182" s="223" t="str">
        <f t="shared" ca="1" si="205"/>
        <v>1.13726514392505-0.681650494749182i</v>
      </c>
      <c r="AI182" s="223" t="str">
        <f t="shared" ca="1" si="206"/>
        <v>-1.1024482537714-0.736632372581518i</v>
      </c>
      <c r="AJ182" s="223" t="str">
        <f t="shared" ca="1" si="207"/>
        <v>-0.194550411638487+1.31155234051485i</v>
      </c>
      <c r="AK182" s="223" t="str">
        <f t="shared" ca="1" si="208"/>
        <v>1.26881029262143-0.384889394393505i</v>
      </c>
      <c r="AL182" s="223" t="str">
        <f t="shared" ca="1" si="209"/>
        <v>-0.890422194775594-0.982429498554318i</v>
      </c>
      <c r="AM182" s="223" t="str">
        <f t="shared" ca="1" si="210"/>
        <v>-0.507401203262021+1.22497486647969i</v>
      </c>
      <c r="AN182" s="223" t="str">
        <f t="shared" ca="1" si="211"/>
        <v>1.32430613251029-0.0650589884205744i</v>
      </c>
      <c r="AO182" s="223" t="str">
        <f t="shared" ca="1" si="212"/>
        <v>-0.625026461169422-1.16934226273436i</v>
      </c>
      <c r="AP182" s="223" t="str">
        <f t="shared" ca="1" si="213"/>
        <v>-0.789839638506977+1.06497546921131i</v>
      </c>
      <c r="AQ182" s="223" t="str">
        <f t="shared" ca="1" si="214"/>
        <v>1.30042638204294+0.258670890255146i</v>
      </c>
      <c r="AR182" s="223" t="str">
        <f t="shared" ca="1" si="215"/>
        <v>1.30042638204294+0.258670890255146i</v>
      </c>
      <c r="AS182" s="223" t="str">
        <f t="shared" ca="1" si="216"/>
        <v>-1.02493706546516+0.841144111561354i</v>
      </c>
      <c r="AT182" s="223" t="str">
        <f t="shared" ca="1" si="217"/>
        <v>1.19860233361044+0.566896684098871i</v>
      </c>
      <c r="AU182" s="223" t="str">
        <f t="shared" ca="1" si="218"/>
        <v>-4.6130745072814E-14-1.32590324103182i</v>
      </c>
      <c r="AV182" s="223" t="str">
        <f t="shared" ca="1" si="219"/>
        <v>-1.19860233361045+0.566896684098844i</v>
      </c>
      <c r="AW182" s="223" t="str">
        <f t="shared" ca="1" si="220"/>
        <v>1.02493706546514+0.841144111561378i</v>
      </c>
      <c r="AX182" s="223" t="str">
        <f t="shared" ca="1" si="221"/>
        <v>0.322168208040285-1.28616758251279i</v>
      </c>
      <c r="AY182" s="223" t="str">
        <f t="shared" ca="1" si="222"/>
        <v>-1.30042638204294+0.258670890255125i</v>
      </c>
      <c r="AZ182" s="223" t="str">
        <f t="shared" ca="1" si="223"/>
        <v>0.789839638506945+1.06497546921133i</v>
      </c>
      <c r="BA182" s="223" t="str">
        <f t="shared" ca="1" si="224"/>
        <v>0.625026461169449-1.16934226273434i</v>
      </c>
      <c r="BB182" s="223" t="str">
        <f t="shared" ca="1" si="225"/>
        <v>-1.32430613251029-0.0650589884206046i</v>
      </c>
      <c r="BC182" s="223" t="str">
        <f t="shared" ca="1" si="226"/>
        <v>0.507401203261993+1.2249748664797i</v>
      </c>
      <c r="BD182" s="223" t="str">
        <f t="shared" ca="1" si="227"/>
        <v>0.890422194775608-0.982429498554305i</v>
      </c>
      <c r="BE182" s="223" t="str">
        <f t="shared" ca="1" si="228"/>
        <v>-1.26881029262142-0.384889394393542i</v>
      </c>
      <c r="BF182" s="223" t="str">
        <f t="shared" ca="1" si="229"/>
        <v>0.194550411638449+1.31155234051485i</v>
      </c>
      <c r="BG182" s="223" t="str">
        <f t="shared" ca="1" si="230"/>
        <v>1.10244825377141-0.736632372581494i</v>
      </c>
      <c r="BH182" s="223" t="str">
        <f t="shared" ca="1" si="231"/>
        <v>-1.1372651439251-0.681650494749095i</v>
      </c>
      <c r="BI182" s="223" t="str">
        <f t="shared" ca="1" si="232"/>
        <v>-0.129961244039655+1.31951865452003i</v>
      </c>
      <c r="BJ182" s="223" t="str">
        <f t="shared" ca="1" si="233"/>
        <v>1.24839632760043-0.44668334848351i</v>
      </c>
      <c r="BK182" s="223" t="str">
        <f t="shared" ca="1" si="234"/>
        <v>-0.937555172930775-0.937555172930863i</v>
      </c>
      <c r="BL182" s="223" t="str">
        <f t="shared" ca="1" si="235"/>
        <v>-0.446683348483486+1.24839632760044i</v>
      </c>
      <c r="BM182" s="223" t="str">
        <f t="shared" ca="1" si="236"/>
        <v>1.31951865452004-0.12996124403955i</v>
      </c>
      <c r="BN182" s="223" t="str">
        <f t="shared" ca="1" si="237"/>
        <v>-0.681650494749116-1.13726514392509i</v>
      </c>
      <c r="BO182" s="223" t="str">
        <f t="shared" ca="1" si="238"/>
        <v>-0.736632372581473+1.10244825377143i</v>
      </c>
      <c r="BP182" s="223" t="str">
        <f t="shared" ca="1" si="239"/>
        <v>1.31155234051486+0.194550411638424i</v>
      </c>
      <c r="BQ182" s="223" t="str">
        <f t="shared" ca="1" si="240"/>
        <v>-0.384889394393675-1.26881029262138i</v>
      </c>
      <c r="BR182" s="223" t="str">
        <f t="shared" ca="1" si="241"/>
        <v>-0.982429498554199+0.890422194775725i</v>
      </c>
      <c r="BS182" s="223" t="str">
        <f t="shared" ca="1" si="242"/>
        <v>1.22497486647976+0.507401203261847i</v>
      </c>
      <c r="BT182" s="223" t="str">
        <f t="shared" ca="1" si="243"/>
        <v>-0.0650589884208934-1.32430613251028i</v>
      </c>
      <c r="BU182" s="223" t="str">
        <f t="shared" ca="1" si="244"/>
        <v>-1.1693422627342+0.625026461169705i</v>
      </c>
      <c r="BV182" s="223" t="str">
        <f t="shared" ca="1" si="245"/>
        <v>1.06497546921158+0.789839638506607i</v>
      </c>
      <c r="BW182" s="223" t="str">
        <f t="shared" ca="1" si="246"/>
        <v>0.258670890254713-1.30042638204302i</v>
      </c>
      <c r="BX182" s="223" t="str">
        <f t="shared" ca="1" si="247"/>
        <v>-1.28616758251269+0.322168208040693i</v>
      </c>
      <c r="BY182" s="223" t="str">
        <f t="shared" ca="1" si="248"/>
        <v>0.841144111561805+1.02493706546479i</v>
      </c>
      <c r="BZ182" s="223" t="str">
        <f t="shared" ca="1" si="249"/>
        <v>0.566896684098344-1.19860233361068i</v>
      </c>
      <c r="CA182" s="223" t="str">
        <f t="shared" ca="1" si="250"/>
        <v>-1.32590324103182+6.19843603237749E-13i</v>
      </c>
      <c r="CB182" s="223" t="str">
        <f t="shared" ca="1" si="251"/>
        <v>0.56689668409829+1.19860233361071i</v>
      </c>
      <c r="CC182" s="223" t="str">
        <f t="shared" ca="1" si="252"/>
        <v>0.841144111561853-1.02493706546475i</v>
      </c>
      <c r="CD182" s="223" t="str">
        <f t="shared" ca="1" si="253"/>
        <v>-1.28616758251267-0.322168208040751i</v>
      </c>
      <c r="CE182" s="223" t="str">
        <f t="shared" ca="1" si="254"/>
        <v>0.258670890254653+1.30042638204304i</v>
      </c>
      <c r="CF182" s="223" t="str">
        <f t="shared" ca="1" si="255"/>
        <v>1.06497546921161-0.789839638506574i</v>
      </c>
      <c r="CG182" s="223" t="str">
        <f t="shared" ca="1" si="256"/>
        <v>-1.16934226273419-0.62502646116974i</v>
      </c>
      <c r="CH182" s="223" t="str">
        <f t="shared" ca="1" si="257"/>
        <v>-0.0650589884209349+1.32430613251027i</v>
      </c>
      <c r="CI182" s="223" t="str">
        <f t="shared" ca="1" si="258"/>
        <v>1.22497486647979-0.507401203261774i</v>
      </c>
      <c r="CJ182" s="223" t="str">
        <f t="shared" ca="1" si="259"/>
        <v>-0.982429498554146-0.890422194775783i</v>
      </c>
      <c r="CK182" s="223" t="str">
        <f t="shared" ca="1" si="260"/>
        <v>-0.38488939439375+1.26881029262135i</v>
      </c>
      <c r="CL182" s="223" t="str">
        <f t="shared" ca="1" si="261"/>
        <v>1.31155234051486-0.194550411638364i</v>
      </c>
      <c r="CM182" s="223" t="str">
        <f t="shared" ca="1" si="262"/>
        <v>-0.736632372581423-1.10244825377146i</v>
      </c>
      <c r="CN182" s="223" t="str">
        <f t="shared" ca="1" si="263"/>
        <v>-0.681650494749169+1.13726514392506i</v>
      </c>
      <c r="CO182" s="223" t="str">
        <f t="shared" ca="1" si="264"/>
        <v>1.31951865452003+0.12996124403961i</v>
      </c>
      <c r="CP182" s="223" t="str">
        <f t="shared" ca="1" si="265"/>
        <v>-0.446683348483554-1.24839632760041i</v>
      </c>
      <c r="CQ182" s="223" t="str">
        <f t="shared" ca="1" si="266"/>
        <v>-0.937555172930724+0.937555172930914i</v>
      </c>
      <c r="CR182" s="223" t="str">
        <f t="shared" ca="1" si="267"/>
        <v>1.2483963276005+0.4466833484833i</v>
      </c>
      <c r="CS182" s="223" t="str">
        <f t="shared" ca="1" si="268"/>
        <v>-0.129961244039877-1.31951865452i</v>
      </c>
      <c r="CT182" s="223" t="str">
        <f t="shared" ca="1" si="269"/>
        <v>-1.13726514392492+0.681650494749398i</v>
      </c>
      <c r="CU182" s="223" t="str">
        <f t="shared" ca="1" si="270"/>
        <v>1.10244825377161+0.7366323725812i</v>
      </c>
      <c r="CV182" s="223" t="str">
        <f t="shared" ca="1" si="271"/>
        <v>0.194550411638136-1.3115523405149i</v>
      </c>
      <c r="CW182" s="223" t="str">
        <f t="shared" ca="1" si="272"/>
        <v>-1.26881029262129+0.384889394393972i</v>
      </c>
      <c r="CX182" s="223" t="str">
        <f t="shared" ca="1" si="273"/>
        <v>0.890422194775955+0.982429498553991i</v>
      </c>
      <c r="CY182" s="223" t="str">
        <f t="shared" ca="1" si="274"/>
        <v>0.507401203261561-1.22497486647988i</v>
      </c>
      <c r="CZ182" s="223" t="str">
        <f t="shared" ca="1" si="275"/>
        <v>-1.32430613251026+0.0650589884212028i</v>
      </c>
      <c r="DA182" s="223" t="str">
        <f t="shared" ca="1" si="276"/>
        <v>0.625026461169978+1.16934226273406i</v>
      </c>
      <c r="DB182" s="223" t="str">
        <f t="shared" ca="1" si="277"/>
        <v>0.789839638507417-1.06497546921098i</v>
      </c>
      <c r="DC182" s="223" t="str">
        <f t="shared" ca="1" si="278"/>
        <v>-1.30042638204283-0.258670890255683i</v>
      </c>
      <c r="DD182" s="223" t="str">
        <f t="shared" ca="1" si="279"/>
        <v>0.322168208039732+1.28616758251293i</v>
      </c>
      <c r="DE182" s="223" t="str">
        <f t="shared" ca="1" si="280"/>
        <v>1.02493706546544-0.841144111561011i</v>
      </c>
      <c r="DF182" s="223" t="str">
        <f t="shared" ca="1" si="281"/>
        <v>-1.19860233361024-0.566896684099274i</v>
      </c>
      <c r="DG182" s="223" t="str">
        <f t="shared" ca="1" si="282"/>
        <v>-3.89189877873679E-13+1.32590324103182i</v>
      </c>
      <c r="DH182" s="223" t="str">
        <f t="shared" ca="1" si="283"/>
        <v>1.19860233361058-0.56689668409857i</v>
      </c>
      <c r="DI182" s="223" t="str">
        <f t="shared" ca="1" si="284"/>
        <v>-1.02493706546495-0.841144111561613i</v>
      </c>
      <c r="DJ182" s="223" t="str">
        <f t="shared" ca="1" si="285"/>
        <v>-0.32216820804045+1.28616758251275i</v>
      </c>
      <c r="DK182" s="223" t="str">
        <f t="shared" ca="1" si="286"/>
        <v>1.30042638204298-0.258670890254956i</v>
      </c>
      <c r="DL182" s="223" t="str">
        <f t="shared" ca="1" si="287"/>
        <v>-0.789839638506822-1.06497546921142i</v>
      </c>
      <c r="DM182" s="223" t="str">
        <f t="shared" ca="1" si="288"/>
        <v>-0.625026461169467+1.16934226273433i</v>
      </c>
      <c r="DN182" s="223" t="str">
        <f t="shared" ca="1" si="289"/>
        <v>1.32430613251029+0.0650589884206253i</v>
      </c>
      <c r="DO182" s="223" t="str">
        <f t="shared" ca="1" si="290"/>
        <v>-0.507401203262095-1.22497486647966i</v>
      </c>
      <c r="DP182" s="223" t="str">
        <f t="shared" ca="1" si="291"/>
        <v>-0.890422194775526+0.982429498554379i</v>
      </c>
      <c r="DQ182" s="223" t="str">
        <f t="shared" ca="1" si="292"/>
        <v>1.26881029262146+0.384889394393417i</v>
      </c>
      <c r="DR182" s="223" t="str">
        <f t="shared" ca="1" si="293"/>
        <v>-0.19455041163867-1.31155234051482i</v>
      </c>
      <c r="DS182" s="223" t="str">
        <f t="shared" ca="1" si="294"/>
        <v>-1.10244825377129+0.73663237258168i</v>
      </c>
      <c r="DT182" s="223" t="str">
        <f t="shared" ca="1" si="295"/>
        <v>1.13726514392522+0.681650494748903i</v>
      </c>
      <c r="DU182" s="223" t="str">
        <f t="shared" ca="1" si="296"/>
        <v>0.129961244039301-1.31951865452006i</v>
      </c>
      <c r="DV182" s="223" t="str">
        <f t="shared" ca="1" si="297"/>
        <v>-1.24839632760031+0.446683348483845i</v>
      </c>
      <c r="DW182" s="223" t="str">
        <f t="shared" ca="1" si="298"/>
        <v>0.937555172931133+0.937555172930505i</v>
      </c>
      <c r="DX182" s="223" t="str">
        <f t="shared" ca="1" si="299"/>
        <v>0.446683348483009-1.24839632760061i</v>
      </c>
      <c r="DY182" s="223" t="str">
        <f t="shared" ca="1" si="300"/>
        <v>-1.31951865451997+0.129961244040185i</v>
      </c>
      <c r="DZ182" s="223" t="str">
        <f t="shared" ca="1" si="301"/>
        <v>0.681650494749665+1.13726514392476i</v>
      </c>
      <c r="EA182" s="223" t="str">
        <f t="shared" ca="1" si="302"/>
        <v>0.73663237258207-1.10244825377103i</v>
      </c>
      <c r="EB182" s="223" t="str">
        <f t="shared" ca="1" si="303"/>
        <v>-1.31155234051475-0.194550411639134i</v>
      </c>
      <c r="EC182" s="223" t="str">
        <f t="shared" ca="1" si="304"/>
        <v>0.384889394393006+1.26881029262158i</v>
      </c>
      <c r="ED182" s="223" t="str">
        <f t="shared" ca="1" si="305"/>
        <v>0.982429498554669-0.890422194775207i</v>
      </c>
      <c r="EE182" s="223" t="str">
        <f t="shared" ca="1" si="306"/>
        <v>-1.22497486647949-0.507401203262493i</v>
      </c>
      <c r="EF182" s="223" t="str">
        <f t="shared" ca="1" si="307"/>
        <v>0.0650589884201952+1.32430613251031i</v>
      </c>
      <c r="EG182" s="223" t="str">
        <f t="shared" ca="1" si="308"/>
        <v>1.16934226273453-0.625026461169088i</v>
      </c>
      <c r="EH182" s="223" t="str">
        <f t="shared" ca="1" si="309"/>
        <v>-1.06497546921117-0.789839638507168i</v>
      </c>
      <c r="EI182" s="223" t="str">
        <f t="shared" ca="1" si="310"/>
        <v>-0.258670890255379+1.30042638204289i</v>
      </c>
      <c r="EJ182" s="223" t="str">
        <f t="shared" ca="1" si="311"/>
        <v>1.28616758251285-0.322168208040033i</v>
      </c>
      <c r="EK182" s="223" t="str">
        <f t="shared" ca="1" si="312"/>
        <v>-0.84114411156128-1.02493706546522i</v>
      </c>
      <c r="EL182" s="223" t="str">
        <f t="shared" ca="1" si="313"/>
        <v>-0.56689668409896+1.19860233361039i</v>
      </c>
      <c r="EM182" s="223" t="str">
        <f t="shared" ca="1" si="314"/>
        <v>1.32590324103182+4.15836396053673E-14i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4.79256976821664-3.16892772815548i</v>
      </c>
      <c r="G183" s="229" t="str">
        <f t="shared" si="184"/>
        <v>-0.215193106391637+0.101614080505863i</v>
      </c>
      <c r="H183" s="229" t="str">
        <f t="shared" si="180"/>
        <v>0.967230556038439-0.0140840339222514i</v>
      </c>
      <c r="I183" s="229" t="str">
        <f t="shared" si="317"/>
        <v>-0.389390863283677-0.258046593712169i</v>
      </c>
      <c r="J183" s="255" t="str">
        <f ca="1">IMPRODUCT(1/N_FFT2,CT100)</f>
        <v>0.0105178992475075+0.000142214887378375i</v>
      </c>
      <c r="K183" s="254" t="str">
        <f t="shared" ca="1" si="318"/>
        <v>-0.00405887580065453-0.00276948525159515i</v>
      </c>
      <c r="N183" s="246">
        <f t="shared" ca="1" si="185"/>
        <v>3.9932826934105017</v>
      </c>
      <c r="O183" s="223">
        <f t="shared" ca="1" si="186"/>
        <v>1.3262826934105019</v>
      </c>
      <c r="P183" s="223" t="str">
        <f t="shared" ca="1" si="187"/>
        <v>-0.596311725282187-1.1846679320093i</v>
      </c>
      <c r="Q183" s="223" t="str">
        <f t="shared" ca="1" si="188"/>
        <v>-0.790065678024991+1.06528024821975i</v>
      </c>
      <c r="R183" s="223" t="str">
        <f t="shared" ca="1" si="189"/>
        <v>1.30675668530475+0.226743794295565i</v>
      </c>
      <c r="S183" s="223" t="str">
        <f t="shared" ca="1" si="190"/>
        <v>-0.384999543604851-1.26917340590806i</v>
      </c>
      <c r="T183" s="223" t="str">
        <f t="shared" ca="1" si="191"/>
        <v>-0.960556371871532+0.914525690889663i</v>
      </c>
      <c r="U183" s="223" t="str">
        <f t="shared" ca="1" si="192"/>
        <v>1.24875359873562+0.446811182139688i</v>
      </c>
      <c r="V183" s="223" t="str">
        <f t="shared" ca="1" si="193"/>
        <v>-0.162351160005386-1.31630843030238i</v>
      </c>
      <c r="W183" s="223" t="str">
        <f t="shared" ca="1" si="194"/>
        <v>-1.10276375689357+0.73684318502799i</v>
      </c>
      <c r="X183" s="223" t="str">
        <f t="shared" ca="1" si="195"/>
        <v>1.15398131806911+0.653722341967667i</v>
      </c>
      <c r="Y183" s="223" t="str">
        <f t="shared" ca="1" si="196"/>
        <v>0.0650776072663769-1.32468512782197i</v>
      </c>
      <c r="Z183" s="223" t="str">
        <f t="shared" ca="1" si="197"/>
        <v>-1.21250057713666+0.537464541419693i</v>
      </c>
      <c r="AA183" s="223" t="str">
        <f t="shared" ca="1" si="198"/>
        <v>1.02523038612042+0.84138483360207i</v>
      </c>
      <c r="AB183" s="223" t="str">
        <f t="shared" ca="1" si="199"/>
        <v>0.290590182924849-1.29405684899386i</v>
      </c>
      <c r="AC183" s="223" t="str">
        <f t="shared" ca="1" si="200"/>
        <v>-1.28653566317924+0.322260407447414i</v>
      </c>
      <c r="AD183" s="223" t="str">
        <f t="shared" ca="1" si="201"/>
        <v>0.866291837415355+1.00427298841886i</v>
      </c>
      <c r="AE183" s="223" t="str">
        <f t="shared" ca="1" si="202"/>
        <v>0.507546413400754-1.2253254347659i</v>
      </c>
      <c r="AF183" s="223" t="str">
        <f t="shared" ca="1" si="203"/>
        <v>-1.32268907299641+0.0975674075504824i</v>
      </c>
      <c r="AG183" s="223" t="str">
        <f t="shared" ca="1" si="204"/>
        <v>0.681845572258353+1.13759061108638i</v>
      </c>
      <c r="AH183" s="223" t="str">
        <f t="shared" ca="1" si="205"/>
        <v>0.70955808427207-1.12051466205685i</v>
      </c>
      <c r="AI183" s="223" t="str">
        <f t="shared" ca="1" si="206"/>
        <v>-1.31989627973179-0.129998436876724i</v>
      </c>
      <c r="AJ183" s="223" t="str">
        <f t="shared" ca="1" si="207"/>
        <v>0.477322558400739+1.23741220217112i</v>
      </c>
      <c r="AK183" s="223" t="str">
        <f t="shared" ca="1" si="208"/>
        <v>0.890677019418438-0.982710654221324i</v>
      </c>
      <c r="AL183" s="223" t="str">
        <f t="shared" ca="1" si="209"/>
        <v>-1.27823951638774-0.353736514350784i</v>
      </c>
      <c r="AM183" s="223" t="str">
        <f t="shared" ca="1" si="210"/>
        <v>0.258744917741932+1.30079854335056i</v>
      </c>
      <c r="AN183" s="223" t="str">
        <f t="shared" ca="1" si="211"/>
        <v>1.04557022337315-0.815971011026512i</v>
      </c>
      <c r="AO183" s="223" t="str">
        <f t="shared" ca="1" si="212"/>
        <v>-1.198945354498-0.567058920896121i</v>
      </c>
      <c r="AP183" s="223" t="str">
        <f t="shared" ca="1" si="213"/>
        <v>0.032548606665035+1.3258832418597i</v>
      </c>
      <c r="AQ183" s="223" t="str">
        <f t="shared" ca="1" si="214"/>
        <v>1.16967690985592-0.625205333782522i</v>
      </c>
      <c r="AR183" s="223" t="str">
        <f t="shared" ca="1" si="215"/>
        <v>1.16967690985592-0.625205333782522i</v>
      </c>
      <c r="AS183" s="223" t="str">
        <f t="shared" ca="1" si="216"/>
        <v>-0.194606088866121+1.31192768589448i</v>
      </c>
      <c r="AT183" s="223" t="str">
        <f t="shared" ca="1" si="217"/>
        <v>1.2593427928261-0.416030663529965i</v>
      </c>
      <c r="AU183" s="223" t="str">
        <f t="shared" ca="1" si="218"/>
        <v>-0.937823486280915-0.937823486280935i</v>
      </c>
      <c r="AV183" s="223" t="str">
        <f t="shared" ca="1" si="219"/>
        <v>-0.416030663529983+1.25934279282609i</v>
      </c>
      <c r="AW183" s="223" t="str">
        <f t="shared" ca="1" si="220"/>
        <v>1.31192768589448-0.194606088866102i</v>
      </c>
      <c r="AX183" s="223" t="str">
        <f t="shared" ca="1" si="221"/>
        <v>-0.763684439001481-1.08434858807821i</v>
      </c>
      <c r="AY183" s="223" t="str">
        <f t="shared" ca="1" si="222"/>
        <v>-0.625205333782546+1.16967690985591i</v>
      </c>
      <c r="AZ183" s="223" t="str">
        <f t="shared" ca="1" si="223"/>
        <v>1.3258832418597+0.0325486066649215i</v>
      </c>
      <c r="BA183" s="223" t="str">
        <f t="shared" ca="1" si="224"/>
        <v>-0.567058920896088-1.19894535449802i</v>
      </c>
      <c r="BB183" s="223" t="str">
        <f t="shared" ca="1" si="225"/>
        <v>-0.815971011026534+1.04557022337314i</v>
      </c>
      <c r="BC183" s="223" t="str">
        <f t="shared" ca="1" si="226"/>
        <v>1.30079854335058+0.258744917741821i</v>
      </c>
      <c r="BD183" s="223" t="str">
        <f t="shared" ca="1" si="227"/>
        <v>-0.353736514350767-1.27823951638775i</v>
      </c>
      <c r="BE183" s="223" t="str">
        <f t="shared" ca="1" si="228"/>
        <v>-0.982710654221344+0.890677019418417i</v>
      </c>
      <c r="BF183" s="223" t="str">
        <f t="shared" ca="1" si="229"/>
        <v>1.23741220217116+0.477322558400642i</v>
      </c>
      <c r="BG183" s="223" t="str">
        <f t="shared" ca="1" si="230"/>
        <v>-0.129998436876705-1.31989627973179i</v>
      </c>
      <c r="BH183" s="223" t="str">
        <f t="shared" ca="1" si="231"/>
        <v>-1.12051466205687+0.709558084272038i</v>
      </c>
      <c r="BI183" s="223" t="str">
        <f t="shared" ca="1" si="232"/>
        <v>1.13759061108637+0.681845572258378i</v>
      </c>
      <c r="BJ183" s="223" t="str">
        <f t="shared" ca="1" si="233"/>
        <v>0.0975674075505104-1.3226890729964i</v>
      </c>
      <c r="BK183" s="223" t="str">
        <f t="shared" ca="1" si="234"/>
        <v>-1.22532543476591+0.507546413400737i</v>
      </c>
      <c r="BL183" s="223" t="str">
        <f t="shared" ca="1" si="235"/>
        <v>1.00427298841884+0.86629183741538i</v>
      </c>
      <c r="BM183" s="223" t="str">
        <f t="shared" ca="1" si="236"/>
        <v>0.322260407446929-1.28653566317936i</v>
      </c>
      <c r="BN183" s="223" t="str">
        <f t="shared" ca="1" si="237"/>
        <v>-1.29405684899378+0.290590182925213i</v>
      </c>
      <c r="BO183" s="223" t="str">
        <f t="shared" ca="1" si="238"/>
        <v>0.841384833602264+1.02523038612026i</v>
      </c>
      <c r="BP183" s="223" t="str">
        <f t="shared" ca="1" si="239"/>
        <v>0.537464541419719-1.21250057713665i</v>
      </c>
      <c r="BQ183" s="223" t="str">
        <f t="shared" ca="1" si="240"/>
        <v>-1.32468512782197+0.065077607266222i</v>
      </c>
      <c r="BR183" s="223" t="str">
        <f t="shared" ca="1" si="241"/>
        <v>0.653722341967421+1.15398131806925i</v>
      </c>
      <c r="BS183" s="223" t="str">
        <f t="shared" ca="1" si="242"/>
        <v>0.736843185028346-1.10276375689333i</v>
      </c>
      <c r="BT183" s="223" t="str">
        <f t="shared" ca="1" si="243"/>
        <v>-1.3163084303023-0.16235116000607i</v>
      </c>
      <c r="BU183" s="223" t="str">
        <f t="shared" ca="1" si="244"/>
        <v>0.446811182140166+1.24875359873544i</v>
      </c>
      <c r="BV183" s="223" t="str">
        <f t="shared" ca="1" si="245"/>
        <v>0.914525690889387-0.960556371871794i</v>
      </c>
      <c r="BW183" s="223" t="str">
        <f t="shared" ca="1" si="246"/>
        <v>-1.2691734059081-0.384999543604716i</v>
      </c>
      <c r="BX183" s="223" t="str">
        <f t="shared" ca="1" si="247"/>
        <v>0.226743794295528+1.30675668530476i</v>
      </c>
      <c r="BY183" s="223" t="str">
        <f t="shared" ca="1" si="248"/>
        <v>1.06528024821987-0.790065678024826i</v>
      </c>
      <c r="BZ183" s="223" t="str">
        <f t="shared" ca="1" si="249"/>
        <v>-1.18466793200914-0.596311725282518i</v>
      </c>
      <c r="CA183" s="223" t="str">
        <f t="shared" ca="1" si="250"/>
        <v>-5.55679967435684E-13+1.3262826934105i</v>
      </c>
      <c r="CB183" s="223" t="str">
        <f t="shared" ca="1" si="251"/>
        <v>1.18466793200903-0.596311725282737i</v>
      </c>
      <c r="CC183" s="223" t="str">
        <f t="shared" ca="1" si="252"/>
        <v>-1.06528024822-0.790065678024645i</v>
      </c>
      <c r="CD183" s="223" t="str">
        <f t="shared" ca="1" si="253"/>
        <v>-0.226743794295323+1.30675668530479i</v>
      </c>
      <c r="CE183" s="223" t="str">
        <f t="shared" ca="1" si="254"/>
        <v>1.26917340590804-0.384999543604934i</v>
      </c>
      <c r="CF183" s="223" t="str">
        <f t="shared" ca="1" si="255"/>
        <v>-0.914525690889552-0.960556371871637i</v>
      </c>
      <c r="CG183" s="223" t="str">
        <f t="shared" ca="1" si="256"/>
        <v>-0.446811182139971+1.24875359873551i</v>
      </c>
      <c r="CH183" s="223" t="str">
        <f t="shared" ca="1" si="257"/>
        <v>1.31630843030243-0.162351160004985i</v>
      </c>
      <c r="CI183" s="223" t="str">
        <f t="shared" ca="1" si="258"/>
        <v>-0.736843185027422-1.10276375689395i</v>
      </c>
      <c r="CJ183" s="223" t="str">
        <f t="shared" ca="1" si="259"/>
        <v>-0.65372234196724+1.15398131806935i</v>
      </c>
      <c r="CK183" s="223" t="str">
        <f t="shared" ca="1" si="260"/>
        <v>1.32468512782198+0.0650776072659955i</v>
      </c>
      <c r="CL183" s="223" t="str">
        <f t="shared" ca="1" si="261"/>
        <v>-0.53746454141991-1.21250057713656i</v>
      </c>
      <c r="CM183" s="223" t="str">
        <f t="shared" ca="1" si="262"/>
        <v>-0.841384833602102+1.0252303861204i</v>
      </c>
      <c r="CN183" s="223" t="str">
        <f t="shared" ca="1" si="263"/>
        <v>1.29405684899383+0.290590182924993i</v>
      </c>
      <c r="CO183" s="223" t="str">
        <f t="shared" ca="1" si="264"/>
        <v>-0.322260407447131-1.28653566317931i</v>
      </c>
      <c r="CP183" s="223" t="str">
        <f t="shared" ca="1" si="265"/>
        <v>-1.00427298841923+0.866291837414924i</v>
      </c>
      <c r="CQ183" s="223" t="str">
        <f t="shared" ca="1" si="266"/>
        <v>1.22532543476615+0.507546413400161i</v>
      </c>
      <c r="CR183" s="223" t="str">
        <f t="shared" ca="1" si="267"/>
        <v>-0.0975674075509808-1.32268907299637i</v>
      </c>
      <c r="CS183" s="223" t="str">
        <f t="shared" ca="1" si="268"/>
        <v>-1.13759061108625+0.681845572258571i</v>
      </c>
      <c r="CT183" s="223" t="str">
        <f t="shared" ca="1" si="269"/>
        <v>1.12051466205691+0.709558084271974i</v>
      </c>
      <c r="CU183" s="223" t="str">
        <f t="shared" ca="1" si="270"/>
        <v>0.129998436876761-1.31989627973179i</v>
      </c>
      <c r="CV183" s="223" t="str">
        <f t="shared" ca="1" si="271"/>
        <v>-1.23741220217122+0.477322558400484i</v>
      </c>
      <c r="CW183" s="223" t="str">
        <f t="shared" ca="1" si="272"/>
        <v>0.98271065422104+0.890677019418751i</v>
      </c>
      <c r="CX183" s="223" t="str">
        <f t="shared" ca="1" si="273"/>
        <v>0.353736514351329-1.27823951638759i</v>
      </c>
      <c r="CY183" s="223" t="str">
        <f t="shared" ca="1" si="274"/>
        <v>-1.30079854335046+0.258744917742431i</v>
      </c>
      <c r="CZ183" s="223" t="str">
        <f t="shared" ca="1" si="275"/>
        <v>0.815971011026802+1.04557022337293i</v>
      </c>
      <c r="DA183" s="223" t="str">
        <f t="shared" ca="1" si="276"/>
        <v>0.567058920895917-1.1989453544981i</v>
      </c>
      <c r="DB183" s="223" t="str">
        <f t="shared" ca="1" si="277"/>
        <v>-1.3258832418597+0.0325486066650164i</v>
      </c>
      <c r="DC183" s="223" t="str">
        <f t="shared" ca="1" si="278"/>
        <v>0.625205333782381+1.169676909856i</v>
      </c>
      <c r="DD183" s="223" t="str">
        <f t="shared" ca="1" si="279"/>
        <v>0.763684439001758-1.08434858807802i</v>
      </c>
      <c r="DE183" s="223" t="str">
        <f t="shared" ca="1" si="280"/>
        <v>-1.31192768589442-0.19460608886653i</v>
      </c>
      <c r="DF183" s="223" t="str">
        <f t="shared" ca="1" si="281"/>
        <v>0.416030663530557+1.2593427928259i</v>
      </c>
      <c r="DG183" s="223" t="str">
        <f t="shared" ca="1" si="282"/>
        <v>0.937823486280567-0.937823486281282i</v>
      </c>
      <c r="DH183" s="223" t="str">
        <f t="shared" ca="1" si="283"/>
        <v>-1.25934279282621-0.416030663529634i</v>
      </c>
      <c r="DI183" s="223" t="str">
        <f t="shared" ca="1" si="284"/>
        <v>0.194606088866187+1.31192768589447i</v>
      </c>
      <c r="DJ183" s="223" t="str">
        <f t="shared" ca="1" si="285"/>
        <v>1.08434858807822-0.763684439001475i</v>
      </c>
      <c r="DK183" s="223" t="str">
        <f t="shared" ca="1" si="286"/>
        <v>-1.16967690985583-0.625205333782688i</v>
      </c>
      <c r="DL183" s="223" t="str">
        <f t="shared" ca="1" si="287"/>
        <v>-0.032548606665364+1.32588324185969i</v>
      </c>
      <c r="DM183" s="223" t="str">
        <f t="shared" ca="1" si="288"/>
        <v>1.19894535449825-0.567058920895603i</v>
      </c>
      <c r="DN183" s="223" t="str">
        <f t="shared" ca="1" si="289"/>
        <v>-1.04557022337353-0.815971011026037i</v>
      </c>
      <c r="DO183" s="223" t="str">
        <f t="shared" ca="1" si="290"/>
        <v>-0.258744917741441+1.30079854335066i</v>
      </c>
      <c r="DP183" s="223" t="str">
        <f t="shared" ca="1" si="291"/>
        <v>1.27823951638769-0.353736514350994i</v>
      </c>
      <c r="DQ183" s="223" t="str">
        <f t="shared" ca="1" si="292"/>
        <v>-0.890677019418494-0.982710654221274i</v>
      </c>
      <c r="DR183" s="223" t="str">
        <f t="shared" ca="1" si="293"/>
        <v>-0.477322558400773+1.23741220217111i</v>
      </c>
      <c r="DS183" s="223" t="str">
        <f t="shared" ca="1" si="294"/>
        <v>1.31989627973182-0.129998436876415i</v>
      </c>
      <c r="DT183" s="223" t="str">
        <f t="shared" ca="1" si="295"/>
        <v>-0.70955808427168-1.12051466205709i</v>
      </c>
      <c r="DU183" s="223" t="str">
        <f t="shared" ca="1" si="296"/>
        <v>-0.681845572258838+1.13759061108609i</v>
      </c>
      <c r="DV183" s="223" t="str">
        <f t="shared" ca="1" si="297"/>
        <v>1.32268907299644+0.0975674075500118i</v>
      </c>
      <c r="DW183" s="223" t="str">
        <f t="shared" ca="1" si="298"/>
        <v>-0.507546413401059-1.22532543476578i</v>
      </c>
      <c r="DX183" s="223" t="str">
        <f t="shared" ca="1" si="299"/>
        <v>-0.866291837415187+1.004272988419i</v>
      </c>
      <c r="DY183" s="223" t="str">
        <f t="shared" ca="1" si="300"/>
        <v>1.28653566317922+0.322260407447468i</v>
      </c>
      <c r="DZ183" s="223" t="str">
        <f t="shared" ca="1" si="301"/>
        <v>-0.290590182924653-1.2940568489939i</v>
      </c>
      <c r="EA183" s="223" t="str">
        <f t="shared" ca="1" si="302"/>
        <v>-1.02523038612062+0.841384833601834i</v>
      </c>
      <c r="EB183" s="223" t="str">
        <f t="shared" ca="1" si="303"/>
        <v>1.21250057713642+0.537464541420227i</v>
      </c>
      <c r="EC183" s="223" t="str">
        <f t="shared" ca="1" si="304"/>
        <v>-0.0650776072656481-1.324685127822i</v>
      </c>
      <c r="ED183" s="223" t="str">
        <f t="shared" ca="1" si="305"/>
        <v>-1.15398131806887+0.653722341968086i</v>
      </c>
      <c r="EE183" s="223" t="str">
        <f t="shared" ca="1" si="306"/>
        <v>1.10276375689376+0.736843185027711i</v>
      </c>
      <c r="EF183" s="223" t="str">
        <f t="shared" ca="1" si="307"/>
        <v>0.162351160005292-1.31630843030239i</v>
      </c>
      <c r="EG183" s="223" t="str">
        <f t="shared" ca="1" si="308"/>
        <v>-1.24875359873563+0.446811182139643i</v>
      </c>
      <c r="EH183" s="223" t="str">
        <f t="shared" ca="1" si="309"/>
        <v>0.960556371871397+0.914525690889804i</v>
      </c>
      <c r="EI183" s="223" t="str">
        <f t="shared" ca="1" si="310"/>
        <v>0.384999543605229-1.26917340590795i</v>
      </c>
      <c r="EJ183" s="223" t="str">
        <f t="shared" ca="1" si="311"/>
        <v>-1.30675668530485+0.22674379429498i</v>
      </c>
      <c r="EK183" s="223" t="str">
        <f t="shared" ca="1" si="312"/>
        <v>0.790065678025424+1.06528024821943i</v>
      </c>
      <c r="EL183" s="223" t="str">
        <f t="shared" ca="1" si="313"/>
        <v>0.59631172528187-1.18466793200946i</v>
      </c>
      <c r="EM183" s="223" t="str">
        <f t="shared" ca="1" si="314"/>
        <v>-1.3262826934105+2.4566803317736E-13i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4.76116973876793-3.18813804221717i</v>
      </c>
      <c r="G184" s="229" t="str">
        <f t="shared" si="184"/>
        <v>-0.214440273820356+0.102571421209495i</v>
      </c>
      <c r="H184" s="229" t="str">
        <f t="shared" si="180"/>
        <v>0.967197275308097-0.0139049632409954i</v>
      </c>
      <c r="I184" s="229" t="str">
        <f t="shared" si="317"/>
        <v>-0.389966847849512-0.261601302986746i</v>
      </c>
      <c r="J184" s="255" t="str">
        <f ca="1">IMPRODUCT(1/N_FFT2,CU100)</f>
        <v>0.00547995820299832-1.04851780898842E-06i</v>
      </c>
      <c r="K184" s="254" t="str">
        <f t="shared" ca="1" si="318"/>
        <v>-0.00213727632039537-0.00143315531903238i</v>
      </c>
      <c r="N184" s="246">
        <f t="shared" ca="1" si="185"/>
        <v>3.9936226400565786</v>
      </c>
      <c r="O184" s="223">
        <f t="shared" ca="1" si="186"/>
        <v>1.3266226400565786</v>
      </c>
      <c r="P184" s="223" t="str">
        <f t="shared" ca="1" si="187"/>
        <v>-0.625365583522159-1.16997671603185i</v>
      </c>
      <c r="Q184" s="223" t="str">
        <f t="shared" ca="1" si="188"/>
        <v>-0.737032049265317+1.10304641219962i</v>
      </c>
      <c r="R184" s="223" t="str">
        <f t="shared" ca="1" si="189"/>
        <v>1.32023458944185+0.130031757474792i</v>
      </c>
      <c r="S184" s="223" t="str">
        <f t="shared" ca="1" si="190"/>
        <v>-0.507676505350091-1.22563950451436i</v>
      </c>
      <c r="T184" s="223" t="str">
        <f t="shared" ca="1" si="191"/>
        <v>-0.841600493471347+1.0254931684314i</v>
      </c>
      <c r="U184" s="223" t="str">
        <f t="shared" ca="1" si="192"/>
        <v>1.30113195801716+0.258811238042538i</v>
      </c>
      <c r="V184" s="223" t="str">
        <f t="shared" ca="1" si="193"/>
        <v>-0.385098224907272-1.2694987145657i</v>
      </c>
      <c r="W184" s="223" t="str">
        <f t="shared" ca="1" si="194"/>
        <v>-0.93806386485962+0.938063864859594i</v>
      </c>
      <c r="X184" s="223" t="str">
        <f t="shared" ca="1" si="195"/>
        <v>1.26949871456569+0.385098224907309i</v>
      </c>
      <c r="Y184" s="223" t="str">
        <f t="shared" ca="1" si="196"/>
        <v>-0.258811238042501-1.30113195801717i</v>
      </c>
      <c r="Z184" s="223" t="str">
        <f t="shared" ca="1" si="197"/>
        <v>-1.02549316843142+0.841600493471317i</v>
      </c>
      <c r="AA184" s="223" t="str">
        <f t="shared" ca="1" si="198"/>
        <v>1.22563950451435+0.507676505350114i</v>
      </c>
      <c r="AB184" s="223" t="str">
        <f t="shared" ca="1" si="199"/>
        <v>-0.130031757474765-1.32023458944186i</v>
      </c>
      <c r="AC184" s="223" t="str">
        <f t="shared" ca="1" si="200"/>
        <v>-1.10304641219964+0.737032049265286i</v>
      </c>
      <c r="AD184" s="223" t="str">
        <f t="shared" ca="1" si="201"/>
        <v>1.16997671603183+0.625365583522194i</v>
      </c>
      <c r="AE184" s="223" t="str">
        <f t="shared" ca="1" si="202"/>
        <v>3.70549031611135E-14-1.32662264005658i</v>
      </c>
      <c r="AF184" s="223" t="str">
        <f t="shared" ca="1" si="203"/>
        <v>-1.16997671603187+0.625365583522124i</v>
      </c>
      <c r="AG184" s="223" t="str">
        <f t="shared" ca="1" si="204"/>
        <v>1.1030464121996+0.737032049265351i</v>
      </c>
      <c r="AH184" s="223" t="str">
        <f t="shared" ca="1" si="205"/>
        <v>0.130031757474839-1.32023458944185i</v>
      </c>
      <c r="AI184" s="223" t="str">
        <f t="shared" ca="1" si="206"/>
        <v>-1.22563950451438+0.507676505350046i</v>
      </c>
      <c r="AJ184" s="223" t="str">
        <f t="shared" ca="1" si="207"/>
        <v>1.02549316843138+0.841600493471378i</v>
      </c>
      <c r="AK184" s="223" t="str">
        <f t="shared" ca="1" si="208"/>
        <v>0.258811238042578-1.30113195801715i</v>
      </c>
      <c r="AL184" s="223" t="str">
        <f t="shared" ca="1" si="209"/>
        <v>-1.26949871456571+0.385098224907238i</v>
      </c>
      <c r="AM184" s="223" t="str">
        <f t="shared" ca="1" si="210"/>
        <v>0.938063864859568+0.938063864859646i</v>
      </c>
      <c r="AN184" s="223" t="str">
        <f t="shared" ca="1" si="211"/>
        <v>0.385098224907345-1.26949871456567i</v>
      </c>
      <c r="AO184" s="223" t="str">
        <f t="shared" ca="1" si="212"/>
        <v>-1.30113195801718+0.25881123804246i</v>
      </c>
      <c r="AP184" s="223" t="str">
        <f t="shared" ca="1" si="213"/>
        <v>0.841600493471285+1.02549316843145i</v>
      </c>
      <c r="AQ184" s="223" t="str">
        <f t="shared" ca="1" si="214"/>
        <v>0.507676505350027-1.22563950451439i</v>
      </c>
      <c r="AR184" s="223" t="str">
        <f t="shared" ca="1" si="215"/>
        <v>0.507676505350027-1.22563950451439i</v>
      </c>
      <c r="AS184" s="223" t="str">
        <f t="shared" ca="1" si="216"/>
        <v>0.737032049265252+1.10304641219966i</v>
      </c>
      <c r="AT184" s="223" t="str">
        <f t="shared" ca="1" si="217"/>
        <v>0.625365583522106-1.16997671603188i</v>
      </c>
      <c r="AU184" s="223" t="str">
        <f t="shared" ca="1" si="218"/>
        <v>-1.32662264005658+5.78572848759653E-14i</v>
      </c>
      <c r="AV184" s="223" t="str">
        <f t="shared" ca="1" si="219"/>
        <v>0.625365583522216+1.16997671603182i</v>
      </c>
      <c r="AW184" s="223" t="str">
        <f t="shared" ca="1" si="220"/>
        <v>0.737032049265273-1.10304641219965i</v>
      </c>
      <c r="AX184" s="223" t="str">
        <f t="shared" ca="1" si="221"/>
        <v>-1.32023458944186-0.130031757474745i</v>
      </c>
      <c r="AY184" s="223" t="str">
        <f t="shared" ca="1" si="222"/>
        <v>0.507676505350125+1.22563950451435i</v>
      </c>
      <c r="AZ184" s="223" t="str">
        <f t="shared" ca="1" si="223"/>
        <v>0.841600493471305-1.02549316843143i</v>
      </c>
      <c r="BA184" s="223" t="str">
        <f t="shared" ca="1" si="224"/>
        <v>-1.30113195801718-0.258811238042476i</v>
      </c>
      <c r="BB184" s="223" t="str">
        <f t="shared" ca="1" si="225"/>
        <v>0.385098224907319+1.26949871456568i</v>
      </c>
      <c r="BC184" s="223" t="str">
        <f t="shared" ca="1" si="226"/>
        <v>0.93806386485958-0.938063864859634i</v>
      </c>
      <c r="BD184" s="223" t="str">
        <f t="shared" ca="1" si="227"/>
        <v>-1.2694987145657-0.385098224907262i</v>
      </c>
      <c r="BE184" s="223" t="str">
        <f t="shared" ca="1" si="228"/>
        <v>0.258811238042553+1.30113195801716i</v>
      </c>
      <c r="BF184" s="223" t="str">
        <f t="shared" ca="1" si="229"/>
        <v>1.02549316843138-0.841600493471366i</v>
      </c>
      <c r="BG184" s="223" t="str">
        <f t="shared" ca="1" si="230"/>
        <v>-1.22563950451437-0.507676505350069i</v>
      </c>
      <c r="BH184" s="223" t="str">
        <f t="shared" ca="1" si="231"/>
        <v>0.130031757474823+1.32023458944185i</v>
      </c>
      <c r="BI184" s="223" t="str">
        <f t="shared" ca="1" si="232"/>
        <v>1.10304641219961-0.737032049265338i</v>
      </c>
      <c r="BJ184" s="223" t="str">
        <f t="shared" ca="1" si="233"/>
        <v>-1.16997671603186-0.625365583522147i</v>
      </c>
      <c r="BK184" s="223" t="str">
        <f t="shared" ca="1" si="234"/>
        <v>2.08023817148518E-14+1.32662264005658i</v>
      </c>
      <c r="BL184" s="223" t="str">
        <f t="shared" ca="1" si="235"/>
        <v>1.16997671603171-0.625365583522416i</v>
      </c>
      <c r="BM184" s="223" t="str">
        <f t="shared" ca="1" si="236"/>
        <v>-1.10304641219956-0.737032049265414i</v>
      </c>
      <c r="BN184" s="223" t="str">
        <f t="shared" ca="1" si="237"/>
        <v>-0.130031757475307+1.3202345894418i</v>
      </c>
      <c r="BO184" s="223" t="str">
        <f t="shared" ca="1" si="238"/>
        <v>1.22563950451421-0.507676505350456i</v>
      </c>
      <c r="BP184" s="223" t="str">
        <f t="shared" ca="1" si="239"/>
        <v>-1.02549316843141-0.841600493471333i</v>
      </c>
      <c r="BQ184" s="223" t="str">
        <f t="shared" ca="1" si="240"/>
        <v>-0.258811238042919+1.30113195801709i</v>
      </c>
      <c r="BR184" s="223" t="str">
        <f t="shared" ca="1" si="241"/>
        <v>1.26949871456554-0.385098224907789i</v>
      </c>
      <c r="BS184" s="223" t="str">
        <f t="shared" ca="1" si="242"/>
        <v>-0.938063864859702-0.938063864859512i</v>
      </c>
      <c r="BT184" s="223" t="str">
        <f t="shared" ca="1" si="243"/>
        <v>-0.38509822490755+1.26949871456561i</v>
      </c>
      <c r="BU184" s="223" t="str">
        <f t="shared" ca="1" si="244"/>
        <v>1.3011319580173-0.25881123804187i</v>
      </c>
      <c r="BV184" s="223" t="str">
        <f t="shared" ca="1" si="245"/>
        <v>-0.841600493471541-1.02549316843124i</v>
      </c>
      <c r="BW184" s="223" t="str">
        <f t="shared" ca="1" si="246"/>
        <v>-0.507676505350225+1.2256395045143i</v>
      </c>
      <c r="BX184" s="223" t="str">
        <f t="shared" ca="1" si="247"/>
        <v>1.32023458944191-0.130031757474261i</v>
      </c>
      <c r="BY184" s="223" t="str">
        <f t="shared" ca="1" si="248"/>
        <v>-0.737032049265637-1.10304641219941i</v>
      </c>
      <c r="BZ184" s="223" t="str">
        <f t="shared" ca="1" si="249"/>
        <v>-0.62536558352218+1.16997671603184i</v>
      </c>
      <c r="CA184" s="223" t="str">
        <f t="shared" ca="1" si="250"/>
        <v>1.32662264005658+4.12153795040838E-13i</v>
      </c>
      <c r="CB184" s="223" t="str">
        <f t="shared" ca="1" si="251"/>
        <v>-0.625365583522617-1.16997671603161i</v>
      </c>
      <c r="CC184" s="223" t="str">
        <f t="shared" ca="1" si="252"/>
        <v>-0.737032049265209+1.10304641219969i</v>
      </c>
      <c r="CD184" s="223" t="str">
        <f t="shared" ca="1" si="253"/>
        <v>1.32023458944183+0.1300317574751i</v>
      </c>
      <c r="CE184" s="223" t="str">
        <f t="shared" ca="1" si="254"/>
        <v>-0.507676505350666-1.22563950451412i</v>
      </c>
      <c r="CF184" s="223" t="str">
        <f t="shared" ca="1" si="255"/>
        <v>-0.841600493471158+1.02549316843156i</v>
      </c>
      <c r="CG184" s="223" t="str">
        <f t="shared" ca="1" si="256"/>
        <v>1.30113195801713+0.258811238042679i</v>
      </c>
      <c r="CH184" s="223" t="str">
        <f t="shared" ca="1" si="257"/>
        <v>-0.385098224906726-1.26949871456586i</v>
      </c>
      <c r="CI184" s="223" t="str">
        <f t="shared" ca="1" si="258"/>
        <v>-0.938063864859365+0.938063864859849i</v>
      </c>
      <c r="CJ184" s="223" t="str">
        <f t="shared" ca="1" si="259"/>
        <v>1.26949871456568+0.385098224907334i</v>
      </c>
      <c r="CK184" s="223" t="str">
        <f t="shared" ca="1" si="260"/>
        <v>-0.258811238042093-1.30113195801725i</v>
      </c>
      <c r="CL184" s="223" t="str">
        <f t="shared" ca="1" si="261"/>
        <v>-1.0254931684311+0.841600493471716i</v>
      </c>
      <c r="CM184" s="223" t="str">
        <f t="shared" ca="1" si="262"/>
        <v>1.2256395045144+0.507676505349999i</v>
      </c>
      <c r="CN184" s="223" t="str">
        <f t="shared" ca="1" si="263"/>
        <v>-0.130031757474468-1.32023458944189i</v>
      </c>
      <c r="CO184" s="223" t="str">
        <f t="shared" ca="1" si="264"/>
        <v>-1.10304641219929+0.737032049265809i</v>
      </c>
      <c r="CP184" s="223" t="str">
        <f t="shared" ca="1" si="265"/>
        <v>1.16997671603195+0.62536558352198i</v>
      </c>
      <c r="CQ184" s="223" t="str">
        <f t="shared" ca="1" si="266"/>
        <v>1.85274515805568E-13-1.32662264005658i</v>
      </c>
      <c r="CR184" s="223" t="str">
        <f t="shared" ca="1" si="267"/>
        <v>-1.16997671603212+0.625365583521652i</v>
      </c>
      <c r="CS184" s="223" t="str">
        <f t="shared" ca="1" si="268"/>
        <v>1.10304641219982+0.737032049265021i</v>
      </c>
      <c r="CT184" s="223" t="str">
        <f t="shared" ca="1" si="269"/>
        <v>0.130031757474874-1.32023458944185i</v>
      </c>
      <c r="CU184" s="223" t="str">
        <f t="shared" ca="1" si="270"/>
        <v>-1.22563950451454+0.507676505349656i</v>
      </c>
      <c r="CV184" s="223" t="str">
        <f t="shared" ca="1" si="271"/>
        <v>1.0254931684317+0.841600493470983i</v>
      </c>
      <c r="CW184" s="223" t="str">
        <f t="shared" ca="1" si="272"/>
        <v>0.258811238042456-1.30113195801718i</v>
      </c>
      <c r="CX184" s="223" t="str">
        <f t="shared" ca="1" si="273"/>
        <v>-1.2694987145658+0.385098224906943i</v>
      </c>
      <c r="CY184" s="223" t="str">
        <f t="shared" ca="1" si="274"/>
        <v>0.93806386486001+0.938063864859204i</v>
      </c>
      <c r="CZ184" s="223" t="str">
        <f t="shared" ca="1" si="275"/>
        <v>0.385098224907116-1.26949871456574i</v>
      </c>
      <c r="DA184" s="223" t="str">
        <f t="shared" ca="1" si="276"/>
        <v>-1.30113195801721+0.258811238042316i</v>
      </c>
      <c r="DB184" s="223" t="str">
        <f t="shared" ca="1" si="277"/>
        <v>0.841600493470871+1.02549316843179i</v>
      </c>
      <c r="DC184" s="223" t="str">
        <f t="shared" ca="1" si="278"/>
        <v>0.507676505349789-1.22563950451448i</v>
      </c>
      <c r="DD184" s="223" t="str">
        <f t="shared" ca="1" si="279"/>
        <v>-1.32023458944187+0.130031757474694i</v>
      </c>
      <c r="DE184" s="223" t="str">
        <f t="shared" ca="1" si="280"/>
        <v>0.737032049264902+1.1030464121999i</v>
      </c>
      <c r="DF184" s="223" t="str">
        <f t="shared" ca="1" si="281"/>
        <v>0.62536558352178-1.16997671603205i</v>
      </c>
      <c r="DG184" s="223" t="str">
        <f t="shared" ca="1" si="282"/>
        <v>-1.32662264005658+4.16047634297035E-14i</v>
      </c>
      <c r="DH184" s="223" t="str">
        <f t="shared" ca="1" si="283"/>
        <v>0.625365583521853+1.16997671603201i</v>
      </c>
      <c r="DI184" s="223" t="str">
        <f t="shared" ca="1" si="284"/>
        <v>0.737032049264831-1.10304641219994i</v>
      </c>
      <c r="DJ184" s="223" t="str">
        <f t="shared" ca="1" si="285"/>
        <v>-1.32023458944187-0.130031757474648i</v>
      </c>
      <c r="DK184" s="223" t="str">
        <f t="shared" ca="1" si="286"/>
        <v>0.507676505349866+1.22563950451445i</v>
      </c>
      <c r="DL184" s="223" t="str">
        <f t="shared" ca="1" si="287"/>
        <v>0.841600493471828-1.02549316843101i</v>
      </c>
      <c r="DM184" s="223" t="str">
        <f t="shared" ca="1" si="288"/>
        <v>-1.30113195801722-0.258811238042233i</v>
      </c>
      <c r="DN184" s="223" t="str">
        <f t="shared" ca="1" si="289"/>
        <v>0.38509822490716+1.26949871456573i</v>
      </c>
      <c r="DO184" s="223" t="str">
        <f t="shared" ca="1" si="290"/>
        <v>0.938063864859978-0.938063864859236i</v>
      </c>
      <c r="DP184" s="223" t="str">
        <f t="shared" ca="1" si="291"/>
        <v>-1.26949871456581-0.385098224906899i</v>
      </c>
      <c r="DQ184" s="223" t="str">
        <f t="shared" ca="1" si="292"/>
        <v>0.258811238042537+1.30113195801716i</v>
      </c>
      <c r="DR184" s="223" t="str">
        <f t="shared" ca="1" si="293"/>
        <v>1.02549316843165-0.841600493471047i</v>
      </c>
      <c r="DS184" s="223" t="str">
        <f t="shared" ca="1" si="294"/>
        <v>-1.22563950451457-0.507676505349579i</v>
      </c>
      <c r="DT184" s="223" t="str">
        <f t="shared" ca="1" si="295"/>
        <v>0.130031757474919+1.32023458944184i</v>
      </c>
      <c r="DU184" s="223" t="str">
        <f t="shared" ca="1" si="296"/>
        <v>1.10304641219977-0.73703204926509i</v>
      </c>
      <c r="DV184" s="223" t="str">
        <f t="shared" ca="1" si="297"/>
        <v>-1.16997671603154-0.625365583522743i</v>
      </c>
      <c r="DW184" s="223" t="str">
        <f t="shared" ca="1" si="298"/>
        <v>2.68484042664974E-13+1.32662264005658i</v>
      </c>
      <c r="DX184" s="223" t="str">
        <f t="shared" ca="1" si="299"/>
        <v>1.16997671603191-0.625365583522053i</v>
      </c>
      <c r="DY184" s="223" t="str">
        <f t="shared" ca="1" si="300"/>
        <v>-1.10304641219932-0.737032049265772i</v>
      </c>
      <c r="DZ184" s="223" t="str">
        <f t="shared" ca="1" si="301"/>
        <v>-0.130031757474423+1.32023458944189i</v>
      </c>
      <c r="EA184" s="223" t="str">
        <f t="shared" ca="1" si="302"/>
        <v>1.22563950451437-0.507676505350076i</v>
      </c>
      <c r="EB184" s="223" t="str">
        <f t="shared" ca="1" si="303"/>
        <v>-1.02549316843115-0.841600493471652i</v>
      </c>
      <c r="EC184" s="223" t="str">
        <f t="shared" ca="1" si="304"/>
        <v>-0.25881123804201+1.30113195801727i</v>
      </c>
      <c r="ED184" s="223" t="str">
        <f t="shared" ca="1" si="305"/>
        <v>1.26949871456566-0.385098224907376i</v>
      </c>
      <c r="EE184" s="223" t="str">
        <f t="shared" ca="1" si="306"/>
        <v>-0.938063864859397-0.938063864859817i</v>
      </c>
      <c r="EF184" s="223" t="str">
        <f t="shared" ca="1" si="307"/>
        <v>-0.385098224906683+1.26949871456587i</v>
      </c>
      <c r="EG184" s="223" t="str">
        <f t="shared" ca="1" si="308"/>
        <v>1.30113195801712-0.25881123804276i</v>
      </c>
      <c r="EH184" s="223" t="str">
        <f t="shared" ca="1" si="309"/>
        <v>-0.841600493471223-1.0254931684315i</v>
      </c>
      <c r="EI184" s="223" t="str">
        <f t="shared" ca="1" si="310"/>
        <v>-0.507676505350623+1.22563950451414i</v>
      </c>
      <c r="EJ184" s="223" t="str">
        <f t="shared" ca="1" si="311"/>
        <v>1.32023458944182-0.130031757475145i</v>
      </c>
      <c r="EK184" s="223" t="str">
        <f t="shared" ca="1" si="312"/>
        <v>-0.737032049265278-1.10304641219965i</v>
      </c>
      <c r="EL184" s="223" t="str">
        <f t="shared" ca="1" si="313"/>
        <v>-0.625365583522544+1.16997671603165i</v>
      </c>
      <c r="EM184" s="223" t="str">
        <f t="shared" ca="1" si="314"/>
        <v>1.32662264005658-4.57658438700763E-13i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4.72972705124108-3.20695111086088i</v>
      </c>
      <c r="G185" s="229" t="str">
        <f t="shared" si="184"/>
        <v>-0.213681332582115+0.103521792721926i</v>
      </c>
      <c r="H185" s="229" t="str">
        <f t="shared" si="180"/>
        <v>0.967164106249254-0.0137292485222338i</v>
      </c>
      <c r="I185" s="229" t="str">
        <f t="shared" si="317"/>
        <v>-0.390557306920973-0.265171862970268i</v>
      </c>
      <c r="J185" s="255" t="str">
        <f ca="1">IMPRODUCT(1/N_FFT2,CV100)</f>
        <v>0.00017120164340256-0.000142215297308895i</v>
      </c>
      <c r="K185" s="254" t="str">
        <f t="shared" ca="1" si="318"/>
        <v>-0.000104575548118019+0.0000101453647952992i</v>
      </c>
      <c r="N185" s="246">
        <f t="shared" ca="1" si="185"/>
        <v>3.9939286978696344</v>
      </c>
      <c r="O185" s="223">
        <f t="shared" ca="1" si="186"/>
        <v>1.3269286978696346</v>
      </c>
      <c r="P185" s="223" t="str">
        <f t="shared" ca="1" si="187"/>
        <v>-0.654040756397761-1.15454339814519i</v>
      </c>
      <c r="Q185" s="223" t="str">
        <f t="shared" ca="1" si="188"/>
        <v>-0.682177684923523+1.13814470759319i</v>
      </c>
      <c r="R185" s="223" t="str">
        <f t="shared" ca="1" si="189"/>
        <v>1.32652905175437+0.0325644604080246i</v>
      </c>
      <c r="S185" s="223" t="str">
        <f t="shared" ca="1" si="190"/>
        <v>-0.625509858176518-1.1702466349253i</v>
      </c>
      <c r="T185" s="223" t="str">
        <f t="shared" ca="1" si="191"/>
        <v>-0.709903695120096+1.12106044122734i</v>
      </c>
      <c r="U185" s="223" t="str">
        <f t="shared" ca="1" si="192"/>
        <v>1.32533035414044+0.0651093052028149i</v>
      </c>
      <c r="V185" s="223" t="str">
        <f t="shared" ca="1" si="193"/>
        <v>-0.596602176206016-1.18524495889088i</v>
      </c>
      <c r="W185" s="223" t="str">
        <f t="shared" ca="1" si="194"/>
        <v>-0.737202085875803+1.1033008899708i</v>
      </c>
      <c r="X185" s="223" t="str">
        <f t="shared" ca="1" si="195"/>
        <v>1.32333332707846+0.0976149305867175i</v>
      </c>
      <c r="Y185" s="223" t="str">
        <f t="shared" ca="1" si="196"/>
        <v>-0.56733512339295-1.19952933561239i</v>
      </c>
      <c r="Z185" s="223" t="str">
        <f t="shared" ca="1" si="197"/>
        <v>-0.764056413660742+1.08487675151323i</v>
      </c>
      <c r="AA185" s="223" t="str">
        <f t="shared" ca="1" si="198"/>
        <v>1.32053917350289+0.130061756386363i</v>
      </c>
      <c r="AB185" s="223" t="str">
        <f t="shared" ca="1" si="199"/>
        <v>-0.537726329115576-1.21309116071542i</v>
      </c>
      <c r="AC185" s="223" t="str">
        <f t="shared" ca="1" si="200"/>
        <v>-0.790450502432002+1.06579912386669i</v>
      </c>
      <c r="AD185" s="223" t="str">
        <f t="shared" ca="1" si="201"/>
        <v>1.31694957650733+0.162430237847415i</v>
      </c>
      <c r="AE185" s="223" t="str">
        <f t="shared" ca="1" si="202"/>
        <v>-0.507793628604551-1.22592226506358i</v>
      </c>
      <c r="AF185" s="223" t="str">
        <f t="shared" ca="1" si="203"/>
        <v>-0.816368453377439+1.04607949868073i</v>
      </c>
      <c r="AG185" s="223" t="str">
        <f t="shared" ca="1" si="204"/>
        <v>1.3125666983308+0.194700877406841i</v>
      </c>
      <c r="AH185" s="223" t="str">
        <f t="shared" ca="1" si="205"/>
        <v>-0.477555052199156-1.23801491967951i</v>
      </c>
      <c r="AI185" s="223" t="str">
        <f t="shared" ca="1" si="206"/>
        <v>-0.841794654492549+1.0257297543202i</v>
      </c>
      <c r="AJ185" s="223" t="str">
        <f t="shared" ca="1" si="207"/>
        <v>1.30739317905522+0.226854236438057i</v>
      </c>
      <c r="AK185" s="223" t="str">
        <f t="shared" ca="1" si="208"/>
        <v>-0.447028814487249-1.24936184040018i</v>
      </c>
      <c r="AL185" s="223" t="str">
        <f t="shared" ca="1" si="209"/>
        <v>-0.86671378998442+1.00476214871025i</v>
      </c>
      <c r="AM185" s="223" t="str">
        <f t="shared" ca="1" si="210"/>
        <v>1.30143213501516+0.258870946959867i</v>
      </c>
      <c r="AN185" s="223" t="str">
        <f t="shared" ca="1" si="211"/>
        <v>-0.416233303332979-1.25995619226484i</v>
      </c>
      <c r="AO185" s="223" t="str">
        <f t="shared" ca="1" si="212"/>
        <v>-0.891110849497822+0.983189311952319i</v>
      </c>
      <c r="AP185" s="223" t="str">
        <f t="shared" ca="1" si="213"/>
        <v>1.29468715692064+0.290731723303037i</v>
      </c>
      <c r="AQ185" s="223" t="str">
        <f t="shared" ca="1" si="214"/>
        <v>-0.385187068800747-1.26979159363208i</v>
      </c>
      <c r="AR185" s="223" t="str">
        <f t="shared" ca="1" si="215"/>
        <v>-0.385187068800747-1.26979159363208i</v>
      </c>
      <c r="AS185" s="223" t="str">
        <f t="shared" ca="1" si="216"/>
        <v>1.2871623076943+0.322417373727121i</v>
      </c>
      <c r="AT185" s="223" t="str">
        <f t="shared" ca="1" si="217"/>
        <v>-0.35390881198134-1.27886212002387i</v>
      </c>
      <c r="AU185" s="223" t="str">
        <f t="shared" ca="1" si="218"/>
        <v>-0.938280280414656+0.938280280414652i</v>
      </c>
      <c r="AV185" s="223" t="str">
        <f t="shared" ca="1" si="219"/>
        <v>1.27886212002387+0.353908811981362i</v>
      </c>
      <c r="AW185" s="223" t="str">
        <f t="shared" ca="1" si="220"/>
        <v>-0.322417373727108-1.2871623076943i</v>
      </c>
      <c r="AX185" s="223" t="str">
        <f t="shared" ca="1" si="221"/>
        <v>-0.961024238716695+0.91497113715625i</v>
      </c>
      <c r="AY185" s="223" t="str">
        <f t="shared" ca="1" si="222"/>
        <v>1.26979159363207+0.38518706880076i</v>
      </c>
      <c r="AZ185" s="223" t="str">
        <f t="shared" ca="1" si="223"/>
        <v>-0.290731723303015-1.29468715692064i</v>
      </c>
      <c r="BA185" s="223" t="str">
        <f t="shared" ca="1" si="224"/>
        <v>-0.983189311952328+0.891110849497812i</v>
      </c>
      <c r="BB185" s="223" t="str">
        <f t="shared" ca="1" si="225"/>
        <v>1.25995619226484+0.416233303333001i</v>
      </c>
      <c r="BC185" s="223" t="str">
        <f t="shared" ca="1" si="226"/>
        <v>-0.258870946959854-1.30143213501516i</v>
      </c>
      <c r="BD185" s="223" t="str">
        <f t="shared" ca="1" si="227"/>
        <v>-1.00476214871027+0.866713789984402i</v>
      </c>
      <c r="BE185" s="223" t="str">
        <f t="shared" ca="1" si="228"/>
        <v>1.24936184040018+0.447028814487262i</v>
      </c>
      <c r="BF185" s="223" t="str">
        <f t="shared" ca="1" si="229"/>
        <v>-0.226854236438033-1.30739317905522i</v>
      </c>
      <c r="BG185" s="223" t="str">
        <f t="shared" ca="1" si="230"/>
        <v>-1.02572975432021+0.841794654492537i</v>
      </c>
      <c r="BH185" s="223" t="str">
        <f t="shared" ca="1" si="231"/>
        <v>1.2380149196795+0.477555052199177i</v>
      </c>
      <c r="BI185" s="223" t="str">
        <f t="shared" ca="1" si="232"/>
        <v>-0.194700877406827-1.3125666983308i</v>
      </c>
      <c r="BJ185" s="223" t="str">
        <f t="shared" ca="1" si="233"/>
        <v>-1.04607949868073+0.816368453377435i</v>
      </c>
      <c r="BK185" s="223" t="str">
        <f t="shared" ca="1" si="234"/>
        <v>1.22592226506378+0.507793628604076i</v>
      </c>
      <c r="BL185" s="223" t="str">
        <f t="shared" ca="1" si="235"/>
        <v>-0.162430237847257-1.31694957650735i</v>
      </c>
      <c r="BM185" s="223" t="str">
        <f t="shared" ca="1" si="236"/>
        <v>-1.06579912386639+0.79045050243241i</v>
      </c>
      <c r="BN185" s="223" t="str">
        <f t="shared" ca="1" si="237"/>
        <v>1.21309116071537+0.537726329115705i</v>
      </c>
      <c r="BO185" s="223" t="str">
        <f t="shared" ca="1" si="238"/>
        <v>-0.130061756387001-1.32053917350283i</v>
      </c>
      <c r="BP185" s="223" t="str">
        <f t="shared" ca="1" si="239"/>
        <v>-1.08487675151323+0.764056413660736i</v>
      </c>
      <c r="BQ185" s="223" t="str">
        <f t="shared" ca="1" si="240"/>
        <v>1.1995293356121+0.567335123393563i</v>
      </c>
      <c r="BR185" s="223" t="str">
        <f t="shared" ca="1" si="241"/>
        <v>-0.0976149305867083-1.32333332707846i</v>
      </c>
      <c r="BS185" s="223" t="str">
        <f t="shared" ca="1" si="242"/>
        <v>-1.10330088997111+0.737202085875348i</v>
      </c>
      <c r="BT185" s="223" t="str">
        <f t="shared" ca="1" si="243"/>
        <v>1.18524495889094+0.596602176205909i</v>
      </c>
      <c r="BU185" s="223" t="str">
        <f t="shared" ca="1" si="244"/>
        <v>-0.0651093052022665-1.32533035414046i</v>
      </c>
      <c r="BV185" s="223" t="str">
        <f t="shared" ca="1" si="245"/>
        <v>-1.12106044122721+0.709903695120308i</v>
      </c>
      <c r="BW185" s="223" t="str">
        <f t="shared" ca="1" si="246"/>
        <v>1.1702466349251+0.625509858176899i</v>
      </c>
      <c r="BX185" s="223" t="str">
        <f t="shared" ca="1" si="247"/>
        <v>-0.0325644604083017-1.32652905175436i</v>
      </c>
      <c r="BY185" s="223" t="str">
        <f t="shared" ca="1" si="248"/>
        <v>-1.13814470759338+0.682177684923209i</v>
      </c>
      <c r="BZ185" s="223" t="str">
        <f t="shared" ca="1" si="249"/>
        <v>1.15454339814535+0.65404075639748i</v>
      </c>
      <c r="CA185" s="223" t="str">
        <f t="shared" ca="1" si="250"/>
        <v>2.68547134069016E-13-1.32692869786963i</v>
      </c>
      <c r="CB185" s="223" t="str">
        <f t="shared" ca="1" si="251"/>
        <v>-1.15454339814498+0.654040756398128i</v>
      </c>
      <c r="CC185" s="223" t="str">
        <f t="shared" ca="1" si="252"/>
        <v>1.13814470759308+0.682177684923701i</v>
      </c>
      <c r="CD185" s="223" t="str">
        <f t="shared" ca="1" si="253"/>
        <v>0.0325644604075191-1.32652905175438i</v>
      </c>
      <c r="CE185" s="223" t="str">
        <f t="shared" ca="1" si="254"/>
        <v>-1.17024663492536+0.625509858176408i</v>
      </c>
      <c r="CF185" s="223" t="str">
        <f t="shared" ca="1" si="255"/>
        <v>1.12106044122761+0.709903695119663i</v>
      </c>
      <c r="CG185" s="223" t="str">
        <f t="shared" ca="1" si="256"/>
        <v>0.0651093052028407-1.32533035414043i</v>
      </c>
      <c r="CH185" s="223" t="str">
        <f t="shared" ca="1" si="257"/>
        <v>-1.18524495889058+0.596602176206608i</v>
      </c>
      <c r="CI185" s="223" t="str">
        <f t="shared" ca="1" si="258"/>
        <v>1.1033008899708+0.737202085875811i</v>
      </c>
      <c r="CJ185" s="223" t="str">
        <f t="shared" ca="1" si="259"/>
        <v>0.0976149305872627-1.32333332707842i</v>
      </c>
      <c r="CK185" s="223" t="str">
        <f t="shared" ca="1" si="260"/>
        <v>-1.19952933561235+0.567335123393044i</v>
      </c>
      <c r="CL185" s="223" t="str">
        <f t="shared" ca="1" si="261"/>
        <v>1.0848767515129+0.764056413661205i</v>
      </c>
      <c r="CM185" s="223" t="str">
        <f t="shared" ca="1" si="262"/>
        <v>0.130061756386241-1.3205391735029i</v>
      </c>
      <c r="CN185" s="223" t="str">
        <f t="shared" ca="1" si="263"/>
        <v>-1.21309116071559+0.537726329115196i</v>
      </c>
      <c r="CO185" s="223" t="str">
        <f t="shared" ca="1" si="264"/>
        <v>1.06579912386683+0.790450502431812i</v>
      </c>
      <c r="CP185" s="223" t="str">
        <f t="shared" ca="1" si="265"/>
        <v>0.162430237847809-1.31694957650728i</v>
      </c>
      <c r="CQ185" s="223" t="str">
        <f t="shared" ca="1" si="266"/>
        <v>-1.22592226506349+0.507793628604782i</v>
      </c>
      <c r="CR185" s="223" t="str">
        <f t="shared" ca="1" si="267"/>
        <v>1.04607949868056+0.816368453377666i</v>
      </c>
      <c r="CS185" s="223" t="str">
        <f t="shared" ca="1" si="268"/>
        <v>0.194700877406482-1.31256669833085i</v>
      </c>
      <c r="CT185" s="223" t="str">
        <f t="shared" ca="1" si="269"/>
        <v>-1.23801491967961+0.477555052198905i</v>
      </c>
      <c r="CU185" s="223" t="str">
        <f t="shared" ca="1" si="270"/>
        <v>1.02572975432052+0.841794654492151i</v>
      </c>
      <c r="CV185" s="223" t="str">
        <f t="shared" ca="1" si="271"/>
        <v>0.226854236438209-1.30739317905519i</v>
      </c>
      <c r="CW185" s="223" t="str">
        <f t="shared" ca="1" si="272"/>
        <v>-1.24936184040001+0.447028814487715i</v>
      </c>
      <c r="CX185" s="223" t="str">
        <f t="shared" ca="1" si="273"/>
        <v>1.00476214871017+0.866713789984524i</v>
      </c>
      <c r="CY185" s="223" t="str">
        <f t="shared" ca="1" si="274"/>
        <v>0.258870946959234-1.30143213501528i</v>
      </c>
      <c r="CZ185" s="223" t="str">
        <f t="shared" ca="1" si="275"/>
        <v>-1.25995619226485+0.416233303332957i</v>
      </c>
      <c r="DA185" s="223" t="str">
        <f t="shared" ca="1" si="276"/>
        <v>0.983189311951853+0.891110849498336i</v>
      </c>
      <c r="DB185" s="223" t="str">
        <f t="shared" ca="1" si="277"/>
        <v>0.290731723302914-1.29468715692067i</v>
      </c>
      <c r="DC185" s="223" t="str">
        <f t="shared" ca="1" si="278"/>
        <v>-1.26979159363224+0.385187068800228i</v>
      </c>
      <c r="DD185" s="223" t="str">
        <f t="shared" ca="1" si="279"/>
        <v>0.961024238716754+0.914971137156189i</v>
      </c>
      <c r="DE185" s="223" t="str">
        <f t="shared" ca="1" si="280"/>
        <v>0.322417373727665-1.28716230769416i</v>
      </c>
      <c r="DF185" s="223" t="str">
        <f t="shared" ca="1" si="281"/>
        <v>-1.27886212002381+0.35390881198159i</v>
      </c>
      <c r="DG185" s="223" t="str">
        <f t="shared" ca="1" si="282"/>
        <v>0.938280280414356+0.938280280414952i</v>
      </c>
      <c r="DH185" s="223" t="str">
        <f t="shared" ca="1" si="283"/>
        <v>0.353908811981131-1.27886212002393i</v>
      </c>
      <c r="DI185" s="223" t="str">
        <f t="shared" ca="1" si="284"/>
        <v>-1.28716230769438+0.322417373726811i</v>
      </c>
      <c r="DJ185" s="223" t="str">
        <f t="shared" ca="1" si="285"/>
        <v>0.914971137156534+0.961024238716425i</v>
      </c>
      <c r="DK185" s="223" t="str">
        <f t="shared" ca="1" si="286"/>
        <v>0.385187068801034-1.26979159363199i</v>
      </c>
      <c r="DL185" s="223" t="str">
        <f t="shared" ca="1" si="287"/>
        <v>-1.29468715692056+0.290731723303378i</v>
      </c>
      <c r="DM185" s="223" t="str">
        <f t="shared" ca="1" si="288"/>
        <v>0.891110849497711+0.98318931195242i</v>
      </c>
      <c r="DN185" s="223" t="str">
        <f t="shared" ca="1" si="289"/>
        <v>0.416233303332505-1.259956192265i</v>
      </c>
      <c r="DO185" s="223" t="str">
        <f t="shared" ca="1" si="290"/>
        <v>-1.30143213501519+0.258870946959701i</v>
      </c>
      <c r="DP185" s="223" t="str">
        <f t="shared" ca="1" si="291"/>
        <v>0.866713789984885+1.00476214870985i</v>
      </c>
      <c r="DQ185" s="223" t="str">
        <f t="shared" ca="1" si="292"/>
        <v>0.447028814487266-1.24936184040018i</v>
      </c>
      <c r="DR185" s="223" t="str">
        <f t="shared" ca="1" si="293"/>
        <v>-1.30739317905534+0.226854236437379i</v>
      </c>
      <c r="DS185" s="223" t="str">
        <f t="shared" ca="1" si="294"/>
        <v>0.84179465449252+1.02572975432022i</v>
      </c>
      <c r="DT185" s="223" t="str">
        <f t="shared" ca="1" si="295"/>
        <v>0.477555052199692-1.2380149196793i</v>
      </c>
      <c r="DU185" s="223" t="str">
        <f t="shared" ca="1" si="296"/>
        <v>-1.31256669833078+0.194700877406953i</v>
      </c>
      <c r="DV185" s="223" t="str">
        <f t="shared" ca="1" si="297"/>
        <v>0.816368453377001+1.04607949868107i</v>
      </c>
      <c r="DW185" s="223" t="str">
        <f t="shared" ca="1" si="298"/>
        <v>0.507793628604341-1.22592226506367i</v>
      </c>
      <c r="DX185" s="223" t="str">
        <f t="shared" ca="1" si="299"/>
        <v>-1.31694957650738+0.162430237846971i</v>
      </c>
      <c r="DY185" s="223" t="str">
        <f t="shared" ca="1" si="300"/>
        <v>0.790450502432196+1.06579912386654i</v>
      </c>
      <c r="DZ185" s="223" t="str">
        <f t="shared" ca="1" si="301"/>
        <v>0.537726329115967-1.21309116071525i</v>
      </c>
      <c r="EA185" s="223" t="str">
        <f t="shared" ca="1" si="302"/>
        <v>-1.32053917350286+0.130061756386715i</v>
      </c>
      <c r="EB185" s="223" t="str">
        <f t="shared" ca="1" si="303"/>
        <v>0.764056413660485+1.08487675151341i</v>
      </c>
      <c r="EC185" s="223" t="str">
        <f t="shared" ca="1" si="304"/>
        <v>0.567335123392613-1.19952933561255i</v>
      </c>
      <c r="ED185" s="223" t="str">
        <f t="shared" ca="1" si="305"/>
        <v>-1.32333332707848+0.0976149305864217i</v>
      </c>
      <c r="EE185" s="223" t="str">
        <f t="shared" ca="1" si="306"/>
        <v>0.737202085876207+1.10330088997053i</v>
      </c>
      <c r="EF185" s="223" t="str">
        <f t="shared" ca="1" si="307"/>
        <v>0.596602176206149-1.18524495889082i</v>
      </c>
      <c r="EG185" s="223" t="str">
        <f t="shared" ca="1" si="308"/>
        <v>-1.32533035414041+0.0651093052033166i</v>
      </c>
      <c r="EH185" s="223" t="str">
        <f t="shared" ca="1" si="309"/>
        <v>0.709903695120097+1.12106044122734i</v>
      </c>
      <c r="EI185" s="223" t="str">
        <f t="shared" ca="1" si="310"/>
        <v>0.625509858175954-1.1702466349256i</v>
      </c>
      <c r="EJ185" s="223" t="str">
        <f t="shared" ca="1" si="311"/>
        <v>-1.32652905175437+0.0325644604079954i</v>
      </c>
      <c r="EK185" s="223" t="str">
        <f t="shared" ca="1" si="312"/>
        <v>0.682177684922978+1.13814470759352i</v>
      </c>
      <c r="EL185" s="223" t="str">
        <f t="shared" ca="1" si="313"/>
        <v>0.654040756397714-1.15454339814522i</v>
      </c>
      <c r="EM185" s="223" t="str">
        <f t="shared" ca="1" si="314"/>
        <v>-1.32692869786963-5.37094268138033E-13i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4.69824824384682-3.22536873148781i</v>
      </c>
      <c r="G186" s="229" t="str">
        <f t="shared" si="184"/>
        <v>-0.212916372120167+0.104465135020737i</v>
      </c>
      <c r="H186" s="229" t="str">
        <f t="shared" si="180"/>
        <v>0.967131052978593-0.0135567591193575i</v>
      </c>
      <c r="I186" s="229" t="str">
        <f t="shared" si="317"/>
        <v>-0.391162568211608-0.268758479940324i</v>
      </c>
      <c r="J186" s="255" t="str">
        <f ca="1">IMPRODUCT(1/N_FFT2,CW100)</f>
        <v>0.00491102419252902+1.00085914727169E-06i</v>
      </c>
      <c r="K186" s="254" t="str">
        <f t="shared" ca="1" si="318"/>
        <v>-0.00192073984631593-0.00132027089556872i</v>
      </c>
      <c r="N186" s="246">
        <f t="shared" ca="1" si="185"/>
        <v>3.9942054615988498</v>
      </c>
      <c r="O186" s="223">
        <f t="shared" ca="1" si="186"/>
        <v>1.32720546159885</v>
      </c>
      <c r="P186" s="223" t="str">
        <f t="shared" ca="1" si="187"/>
        <v>-0.682319969916198-1.13838209576195i</v>
      </c>
      <c r="Q186" s="223" t="str">
        <f t="shared" ca="1" si="188"/>
        <v>-0.625640323695346+1.1704907187433i</v>
      </c>
      <c r="R186" s="223" t="str">
        <f t="shared" ca="1" si="189"/>
        <v>1.32560678449562-0.0651228853553071i</v>
      </c>
      <c r="S186" s="223" t="str">
        <f t="shared" ca="1" si="190"/>
        <v>-0.737355847565363-1.10353101060142i</v>
      </c>
      <c r="T186" s="223" t="str">
        <f t="shared" ca="1" si="191"/>
        <v>-0.56745345513509+1.19977952706031i</v>
      </c>
      <c r="U186" s="223" t="str">
        <f t="shared" ca="1" si="192"/>
        <v>1.32081460453909-0.130088883975754i</v>
      </c>
      <c r="V186" s="223" t="str">
        <f t="shared" ca="1" si="193"/>
        <v>-0.790615370392999-1.06602142257844i</v>
      </c>
      <c r="W186" s="223" t="str">
        <f t="shared" ca="1" si="194"/>
        <v>-0.507899541498391+1.22617796140835i</v>
      </c>
      <c r="X186" s="223" t="str">
        <f t="shared" ca="1" si="195"/>
        <v>1.31284046651054-0.194741487080171i</v>
      </c>
      <c r="Y186" s="223" t="str">
        <f t="shared" ca="1" si="196"/>
        <v>-0.841970231543598-1.02594369557605i</v>
      </c>
      <c r="Z186" s="223" t="str">
        <f t="shared" ca="1" si="197"/>
        <v>-0.447122053379345+1.24962242564691i</v>
      </c>
      <c r="AA186" s="223" t="str">
        <f t="shared" ca="1" si="198"/>
        <v>1.30170358080693-0.258924940884873i</v>
      </c>
      <c r="AB186" s="223" t="str">
        <f t="shared" ca="1" si="199"/>
        <v>-0.891296712658627-0.983394380348872i</v>
      </c>
      <c r="AC186" s="223" t="str">
        <f t="shared" ca="1" si="200"/>
        <v>-0.385267409070571+1.27005644000803i</v>
      </c>
      <c r="AD186" s="223" t="str">
        <f t="shared" ca="1" si="201"/>
        <v>1.28743077716139-0.322484621827837i</v>
      </c>
      <c r="AE186" s="223" t="str">
        <f t="shared" ca="1" si="202"/>
        <v>-0.938475981924393-0.938475981924344i</v>
      </c>
      <c r="AF186" s="223" t="str">
        <f t="shared" ca="1" si="203"/>
        <v>-0.322484621827911+1.28743077716137i</v>
      </c>
      <c r="AG186" s="223" t="str">
        <f t="shared" ca="1" si="204"/>
        <v>1.27005644000801-0.385267409070628i</v>
      </c>
      <c r="AH186" s="223" t="str">
        <f t="shared" ca="1" si="205"/>
        <v>-0.983394380348912-0.891296712658583i</v>
      </c>
      <c r="AI186" s="223" t="str">
        <f t="shared" ca="1" si="206"/>
        <v>-0.258924940884943+1.30170358080692i</v>
      </c>
      <c r="AJ186" s="223" t="str">
        <f t="shared" ca="1" si="207"/>
        <v>1.24962242564688-0.447122053379406i</v>
      </c>
      <c r="AK186" s="223" t="str">
        <f t="shared" ca="1" si="208"/>
        <v>-1.025943695576-0.84197023154365i</v>
      </c>
      <c r="AL186" s="223" t="str">
        <f t="shared" ca="1" si="209"/>
        <v>-0.194741487080116+1.31284046651055i</v>
      </c>
      <c r="AM186" s="223" t="str">
        <f t="shared" ca="1" si="210"/>
        <v>1.22617796140838-0.50789954149832i</v>
      </c>
      <c r="AN186" s="223" t="str">
        <f t="shared" ca="1" si="211"/>
        <v>-1.06602142257847-0.79061537039295i</v>
      </c>
      <c r="AO186" s="223" t="str">
        <f t="shared" ca="1" si="212"/>
        <v>-0.130088883975694+1.3208146045391i</v>
      </c>
      <c r="AP186" s="223" t="str">
        <f t="shared" ca="1" si="213"/>
        <v>1.19977952706034-0.567453455135028i</v>
      </c>
      <c r="AQ186" s="223" t="str">
        <f t="shared" ca="1" si="214"/>
        <v>-1.10353101060143-0.737355847565343i</v>
      </c>
      <c r="AR186" s="223" t="str">
        <f t="shared" ca="1" si="215"/>
        <v>-1.10353101060143-0.737355847565343i</v>
      </c>
      <c r="AS186" s="223" t="str">
        <f t="shared" ca="1" si="216"/>
        <v>1.17049071874328-0.625640323695372i</v>
      </c>
      <c r="AT186" s="223" t="str">
        <f t="shared" ca="1" si="217"/>
        <v>-1.13838209576194-0.682319969916215i</v>
      </c>
      <c r="AU186" s="223" t="str">
        <f t="shared" ca="1" si="218"/>
        <v>6.95893544696731E-14+1.32720546159885i</v>
      </c>
      <c r="AV186" s="223" t="str">
        <f t="shared" ca="1" si="219"/>
        <v>1.13838209576195-0.682319969916205i</v>
      </c>
      <c r="AW186" s="223" t="str">
        <f t="shared" ca="1" si="220"/>
        <v>-1.17049071874327-0.625640323695391i</v>
      </c>
      <c r="AX186" s="223" t="str">
        <f t="shared" ca="1" si="221"/>
        <v>0.0651228853553318+1.32560678449562i</v>
      </c>
      <c r="AY186" s="223" t="str">
        <f t="shared" ca="1" si="222"/>
        <v>1.10353101060144-0.737355847565332i</v>
      </c>
      <c r="AZ186" s="223" t="str">
        <f t="shared" ca="1" si="223"/>
        <v>-1.19977952706034-0.56745345513503i</v>
      </c>
      <c r="BA186" s="223" t="str">
        <f t="shared" ca="1" si="224"/>
        <v>0.130088883975682+1.3208146045391i</v>
      </c>
      <c r="BB186" s="223" t="str">
        <f t="shared" ca="1" si="225"/>
        <v>1.06602142257841-0.79061537039304i</v>
      </c>
      <c r="BC186" s="223" t="str">
        <f t="shared" ca="1" si="226"/>
        <v>-1.22617796140838-0.507899541498331i</v>
      </c>
      <c r="BD186" s="223" t="str">
        <f t="shared" ca="1" si="227"/>
        <v>0.194741487080095+1.31284046651055i</v>
      </c>
      <c r="BE186" s="223" t="str">
        <f t="shared" ca="1" si="228"/>
        <v>1.02594369557601-0.841970231543649i</v>
      </c>
      <c r="BF186" s="223" t="str">
        <f t="shared" ca="1" si="229"/>
        <v>-1.24962242564688-0.447122053379418i</v>
      </c>
      <c r="BG186" s="223" t="str">
        <f t="shared" ca="1" si="230"/>
        <v>0.258924940884812+1.30170358080694i</v>
      </c>
      <c r="BH186" s="223" t="str">
        <f t="shared" ca="1" si="231"/>
        <v>0.98339438034892-0.891296712658574i</v>
      </c>
      <c r="BI186" s="223" t="str">
        <f t="shared" ca="1" si="232"/>
        <v>-1.270056440008-0.385267409070649i</v>
      </c>
      <c r="BJ186" s="223" t="str">
        <f t="shared" ca="1" si="233"/>
        <v>0.3224846218279+1.28743077716137i</v>
      </c>
      <c r="BK186" s="223" t="str">
        <f t="shared" ca="1" si="234"/>
        <v>0.938475981924216-0.938475981924522i</v>
      </c>
      <c r="BL186" s="223" t="str">
        <f t="shared" ca="1" si="235"/>
        <v>-1.28743077716122-0.322484621828503i</v>
      </c>
      <c r="BM186" s="223" t="str">
        <f t="shared" ca="1" si="236"/>
        <v>0.385267409070433+1.27005644000807i</v>
      </c>
      <c r="BN186" s="223" t="str">
        <f t="shared" ca="1" si="237"/>
        <v>0.891296712658335-0.983394380349136i</v>
      </c>
      <c r="BO186" s="223" t="str">
        <f t="shared" ca="1" si="238"/>
        <v>-1.30170358080682-0.258924940885402i</v>
      </c>
      <c r="BP186" s="223" t="str">
        <f t="shared" ca="1" si="239"/>
        <v>0.44712205337933+1.24962242564691i</v>
      </c>
      <c r="BQ186" s="223" t="str">
        <f t="shared" ca="1" si="240"/>
        <v>0.841970231543297-1.02594369557629i</v>
      </c>
      <c r="BR186" s="223" t="str">
        <f t="shared" ca="1" si="241"/>
        <v>-1.31284046651048-0.194741487080578i</v>
      </c>
      <c r="BS186" s="223" t="str">
        <f t="shared" ca="1" si="242"/>
        <v>0.507899541498384+1.22617796140835i</v>
      </c>
      <c r="BT186" s="223" t="str">
        <f t="shared" ca="1" si="243"/>
        <v>0.790615370392583-1.06602142257875i</v>
      </c>
      <c r="BU186" s="223" t="str">
        <f t="shared" ca="1" si="244"/>
        <v>-1.32081460453906-0.130088883976037i</v>
      </c>
      <c r="BV186" s="223" t="str">
        <f t="shared" ca="1" si="245"/>
        <v>0.567453455135202+1.19977952706026i</v>
      </c>
      <c r="BW186" s="223" t="str">
        <f t="shared" ca="1" si="246"/>
        <v>0.737355847564861-1.10353101060175i</v>
      </c>
      <c r="BX186" s="223" t="str">
        <f t="shared" ca="1" si="247"/>
        <v>-1.32560678449561-0.0651228853555566i</v>
      </c>
      <c r="BY186" s="223" t="str">
        <f t="shared" ca="1" si="248"/>
        <v>0.625640323695542+1.17049071874319i</v>
      </c>
      <c r="BZ186" s="223" t="str">
        <f t="shared" ca="1" si="249"/>
        <v>0.682319969916722-1.13838209576164i</v>
      </c>
      <c r="CA186" s="223" t="str">
        <f t="shared" ca="1" si="250"/>
        <v>-1.32720546159885-1.62592874932716E-13i</v>
      </c>
      <c r="CB186" s="223" t="str">
        <f t="shared" ca="1" si="251"/>
        <v>0.682319969916475+1.13838209576179i</v>
      </c>
      <c r="CC186" s="223" t="str">
        <f t="shared" ca="1" si="252"/>
        <v>0.625640323695795-1.17049071874306i</v>
      </c>
      <c r="CD186" s="223" t="str">
        <f t="shared" ca="1" si="253"/>
        <v>-1.32560678449562+0.0651228853552694i</v>
      </c>
      <c r="CE186" s="223" t="str">
        <f t="shared" ca="1" si="254"/>
        <v>0.737355847565704+1.10353101060119i</v>
      </c>
      <c r="CF186" s="223" t="str">
        <f t="shared" ca="1" si="255"/>
        <v>0.567453455135462-1.19977952706014i</v>
      </c>
      <c r="CG186" s="223" t="str">
        <f t="shared" ca="1" si="256"/>
        <v>-1.32081460453909+0.130088883975751i</v>
      </c>
      <c r="CH186" s="223" t="str">
        <f t="shared" ca="1" si="257"/>
        <v>0.790615370393429+1.06602142257812i</v>
      </c>
      <c r="CI186" s="223" t="str">
        <f t="shared" ca="1" si="258"/>
        <v>0.507899541498649-1.22617796140824i</v>
      </c>
      <c r="CJ186" s="223" t="str">
        <f t="shared" ca="1" si="259"/>
        <v>-1.31284046651052+0.194741487080294i</v>
      </c>
      <c r="CK186" s="223" t="str">
        <f t="shared" ca="1" si="260"/>
        <v>0.841970231544111+1.02594369557563i</v>
      </c>
      <c r="CL186" s="223" t="str">
        <f t="shared" ca="1" si="261"/>
        <v>0.447122053379619-1.24962242564681i</v>
      </c>
      <c r="CM186" s="223" t="str">
        <f t="shared" ca="1" si="262"/>
        <v>-1.30170358080688+0.25892494088512i</v>
      </c>
      <c r="CN186" s="223" t="str">
        <f t="shared" ca="1" si="263"/>
        <v>0.891296712658136+0.983394380349316i</v>
      </c>
      <c r="CO186" s="223" t="str">
        <f t="shared" ca="1" si="264"/>
        <v>0.385267409070726-1.27005644000798i</v>
      </c>
      <c r="CP186" s="223" t="str">
        <f t="shared" ca="1" si="265"/>
        <v>-1.28743077716129+0.322484621828206i</v>
      </c>
      <c r="CQ186" s="223" t="str">
        <f t="shared" ca="1" si="266"/>
        <v>0.938475981924011+0.938475981924726i</v>
      </c>
      <c r="CR186" s="223" t="str">
        <f t="shared" ca="1" si="267"/>
        <v>0.322484621827904-1.28743077716137i</v>
      </c>
      <c r="CS186" s="223" t="str">
        <f t="shared" ca="1" si="268"/>
        <v>-1.2700564400079+0.385267409070987i</v>
      </c>
      <c r="CT186" s="223" t="str">
        <f t="shared" ca="1" si="269"/>
        <v>0.983394380348638+0.891296712658884i</v>
      </c>
      <c r="CU186" s="223" t="str">
        <f t="shared" ca="1" si="270"/>
        <v>0.258924940884816-1.30170358080694i</v>
      </c>
      <c r="CV186" s="223" t="str">
        <f t="shared" ca="1" si="271"/>
        <v>-1.24962242564672+0.447122053379875i</v>
      </c>
      <c r="CW186" s="223" t="str">
        <f t="shared" ca="1" si="272"/>
        <v>1.02594369557582+0.84197023154387i</v>
      </c>
      <c r="CX186" s="223" t="str">
        <f t="shared" ca="1" si="273"/>
        <v>0.194741487079988-1.31284046651057i</v>
      </c>
      <c r="CY186" s="223" t="str">
        <f t="shared" ca="1" si="274"/>
        <v>-1.22617796140865+0.507899541497682i</v>
      </c>
      <c r="CZ186" s="223" t="str">
        <f t="shared" ca="1" si="275"/>
        <v>1.0660214225783+0.790615370393179i</v>
      </c>
      <c r="DA186" s="223" t="str">
        <f t="shared" ca="1" si="276"/>
        <v>0.130088883975443-1.32081460453912i</v>
      </c>
      <c r="DB186" s="223" t="str">
        <f t="shared" ca="1" si="277"/>
        <v>-1.19977952706057+0.567453455134549i</v>
      </c>
      <c r="DC186" s="223" t="str">
        <f t="shared" ca="1" si="278"/>
        <v>1.10353101060134+0.737355847565478i</v>
      </c>
      <c r="DD186" s="223" t="str">
        <f t="shared" ca="1" si="279"/>
        <v>0.0651228853549596-1.32560678449564i</v>
      </c>
      <c r="DE186" s="223" t="str">
        <f t="shared" ca="1" si="280"/>
        <v>-1.17049071874353+0.625640323694905i</v>
      </c>
      <c r="DF186" s="223" t="str">
        <f t="shared" ca="1" si="281"/>
        <v>1.13838209576195+0.682319969916209i</v>
      </c>
      <c r="DG186" s="223" t="str">
        <f t="shared" ca="1" si="282"/>
        <v>-4.35096751313066E-13-1.32720546159885i</v>
      </c>
      <c r="DH186" s="223" t="str">
        <f t="shared" ca="1" si="283"/>
        <v>-1.13838209576216+0.682319969915856i</v>
      </c>
      <c r="DI186" s="223" t="str">
        <f t="shared" ca="1" si="284"/>
        <v>1.17049071874334+0.625640323695269i</v>
      </c>
      <c r="DJ186" s="223" t="str">
        <f t="shared" ca="1" si="285"/>
        <v>-0.0651228853558287-1.32560678449559i</v>
      </c>
      <c r="DK186" s="223" t="str">
        <f t="shared" ca="1" si="286"/>
        <v>-1.10353101060159+0.737355847565104i</v>
      </c>
      <c r="DL186" s="223" t="str">
        <f t="shared" ca="1" si="287"/>
        <v>1.19977952706039+0.567453455134922i</v>
      </c>
      <c r="DM186" s="223" t="str">
        <f t="shared" ca="1" si="288"/>
        <v>-0.130088883976346-1.32081460453903i</v>
      </c>
      <c r="DN186" s="223" t="str">
        <f t="shared" ca="1" si="289"/>
        <v>-1.06602142257857+0.790615370392818i</v>
      </c>
      <c r="DO186" s="223" t="str">
        <f t="shared" ca="1" si="290"/>
        <v>1.22617796140847+0.507899541498097i</v>
      </c>
      <c r="DP186" s="223" t="str">
        <f t="shared" ca="1" si="291"/>
        <v>-0.19474148707958-1.31284046651063i</v>
      </c>
      <c r="DQ186" s="223" t="str">
        <f t="shared" ca="1" si="292"/>
        <v>-1.02594369557611+0.841970231543523i</v>
      </c>
      <c r="DR186" s="223" t="str">
        <f t="shared" ca="1" si="293"/>
        <v>1.24962242564701+0.447122053379056i</v>
      </c>
      <c r="DS186" s="223" t="str">
        <f t="shared" ca="1" si="294"/>
        <v>-0.258924940884411-1.30170358080702i</v>
      </c>
      <c r="DT186" s="223" t="str">
        <f t="shared" ca="1" si="295"/>
        <v>-0.983394380348941+0.891296712658551i</v>
      </c>
      <c r="DU186" s="223" t="str">
        <f t="shared" ca="1" si="296"/>
        <v>1.27005644000815+0.385267409070154i</v>
      </c>
      <c r="DV186" s="223" t="str">
        <f t="shared" ca="1" si="297"/>
        <v>-0.322484621827505-1.28743077716147i</v>
      </c>
      <c r="DW186" s="223" t="str">
        <f t="shared" ca="1" si="298"/>
        <v>-0.938475981924303+0.938475981924434i</v>
      </c>
      <c r="DX186" s="223" t="str">
        <f t="shared" ca="1" si="299"/>
        <v>1.28743077716151+0.322484621827361i</v>
      </c>
      <c r="DY186" s="223" t="str">
        <f t="shared" ca="1" si="300"/>
        <v>-0.385267409070296-1.27005644000811i</v>
      </c>
      <c r="DZ186" s="223" t="str">
        <f t="shared" ca="1" si="301"/>
        <v>-0.891296712658442+0.983394380349039i</v>
      </c>
      <c r="EA186" s="223" t="str">
        <f t="shared" ca="1" si="302"/>
        <v>1.30170358080706+0.258924940884229i</v>
      </c>
      <c r="EB186" s="223" t="str">
        <f t="shared" ca="1" si="303"/>
        <v>-0.447122053379195-1.24962242564696i</v>
      </c>
      <c r="EC186" s="223" t="str">
        <f t="shared" ca="1" si="304"/>
        <v>-0.841970231543408+1.0259436955762i</v>
      </c>
      <c r="ED186" s="223" t="str">
        <f t="shared" ca="1" si="305"/>
        <v>1.31284046651046+0.194741487080739i</v>
      </c>
      <c r="EE186" s="223" t="str">
        <f t="shared" ca="1" si="306"/>
        <v>-0.507899541498234-1.22617796140842i</v>
      </c>
      <c r="EF186" s="223" t="str">
        <f t="shared" ca="1" si="307"/>
        <v>-0.790615370392699+1.06602142257866i</v>
      </c>
      <c r="EG186" s="223" t="str">
        <f t="shared" ca="1" si="308"/>
        <v>1.32081460453905+0.130088883976199i</v>
      </c>
      <c r="EH186" s="223" t="str">
        <f t="shared" ca="1" si="309"/>
        <v>-0.567453455135054-1.19977952706033i</v>
      </c>
      <c r="EI186" s="223" t="str">
        <f t="shared" ca="1" si="310"/>
        <v>-0.737355847564981+1.10353101060167i</v>
      </c>
      <c r="EJ186" s="223" t="str">
        <f t="shared" ca="1" si="311"/>
        <v>1.3256067844956+0.0651228853557189i</v>
      </c>
      <c r="EK186" s="223" t="str">
        <f t="shared" ca="1" si="312"/>
        <v>-0.625640323695399-1.17049071874327i</v>
      </c>
      <c r="EL186" s="223" t="str">
        <f t="shared" ca="1" si="313"/>
        <v>-0.68231996991573+1.13838209576223i</v>
      </c>
      <c r="EM186" s="223" t="str">
        <f t="shared" ca="1" si="314"/>
        <v>1.32720546159885+3.25185749865431E-13i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4.66673973396683-3.24339284179161i</v>
      </c>
      <c r="G187" s="229" t="str">
        <f t="shared" si="184"/>
        <v>-0.21214548217375+0.105401390064296i</v>
      </c>
      <c r="H187" s="229" t="str">
        <f t="shared" si="180"/>
        <v>0.96709811967802-0.0133873706728959i</v>
      </c>
      <c r="I187" s="229" t="str">
        <f t="shared" si="317"/>
        <v>-0.391782967289547-0.272361359205707i</v>
      </c>
      <c r="J187" s="255" t="str">
        <f ca="1">IMPRODUCT(1/N_FFT2,CX100)</f>
        <v>0.00993136963569476+0.000142215688624268i</v>
      </c>
      <c r="K187" s="254" t="str">
        <f t="shared" ca="1" si="318"/>
        <v>-0.00385220740686772-0.00276063901723645i</v>
      </c>
      <c r="N187" s="246">
        <f t="shared" ca="1" si="185"/>
        <v>3.9944567258563533</v>
      </c>
      <c r="O187" s="223">
        <f t="shared" ca="1" si="186"/>
        <v>1.3274567258563537</v>
      </c>
      <c r="P187" s="223" t="str">
        <f t="shared" ca="1" si="187"/>
        <v>-0.710186188836265-1.12150654755444i</v>
      </c>
      <c r="Q187" s="223" t="str">
        <f t="shared" ca="1" si="188"/>
        <v>-0.567560884448176+1.20000666725884i</v>
      </c>
      <c r="R187" s="223" t="str">
        <f t="shared" ca="1" si="189"/>
        <v>1.31747363347784-0.162494874109819i</v>
      </c>
      <c r="S187" s="223" t="str">
        <f t="shared" ca="1" si="190"/>
        <v>-0.842129631901132-1.02613792547364i</v>
      </c>
      <c r="T187" s="223" t="str">
        <f t="shared" ca="1" si="191"/>
        <v>-0.416398936070788+1.26045756971839i</v>
      </c>
      <c r="U187" s="223" t="str">
        <f t="shared" ca="1" si="192"/>
        <v>1.28767451134396-0.322545674062406i</v>
      </c>
      <c r="V187" s="223" t="str">
        <f t="shared" ca="1" si="193"/>
        <v>-0.96140666144578-0.915335233861862i</v>
      </c>
      <c r="W187" s="223" t="str">
        <f t="shared" ca="1" si="194"/>
        <v>-0.258973960109794+1.30195001709218i</v>
      </c>
      <c r="X187" s="223" t="str">
        <f t="shared" ca="1" si="195"/>
        <v>1.23850756598872-0.477745086850673i</v>
      </c>
      <c r="Y187" s="223" t="str">
        <f t="shared" ca="1" si="196"/>
        <v>-1.06622323992244-0.79076504833646i</v>
      </c>
      <c r="Z187" s="223" t="str">
        <f t="shared" ca="1" si="197"/>
        <v>-0.0976537747351175+1.32385992435048i</v>
      </c>
      <c r="AA187" s="223" t="str">
        <f t="shared" ca="1" si="198"/>
        <v>1.170712314035-0.625758768846346i</v>
      </c>
      <c r="AB187" s="223" t="str">
        <f t="shared" ca="1" si="199"/>
        <v>-1.1550028284274-0.654301020437822i</v>
      </c>
      <c r="AC187" s="223" t="str">
        <f t="shared" ca="1" si="200"/>
        <v>0.0651352143080914+1.32585774609432i</v>
      </c>
      <c r="AD187" s="223" t="str">
        <f t="shared" ca="1" si="201"/>
        <v>1.08530845917607-0.764360456500816i</v>
      </c>
      <c r="AE187" s="223" t="str">
        <f t="shared" ca="1" si="202"/>
        <v>-1.22641009931313-0.507995696166838i</v>
      </c>
      <c r="AF187" s="223" t="str">
        <f t="shared" ca="1" si="203"/>
        <v>0.22694450909995+1.30791343322509i</v>
      </c>
      <c r="AG187" s="223" t="str">
        <f t="shared" ca="1" si="204"/>
        <v>0.983580554883296-0.891465451420715i</v>
      </c>
      <c r="AH187" s="223" t="str">
        <f t="shared" ca="1" si="205"/>
        <v>-1.27937102075952-0.354049643781801i</v>
      </c>
      <c r="AI187" s="223" t="str">
        <f t="shared" ca="1" si="206"/>
        <v>0.385340347234539+1.27029688491094i</v>
      </c>
      <c r="AJ187" s="223" t="str">
        <f t="shared" ca="1" si="207"/>
        <v>0.867058683525667-1.005161976173i</v>
      </c>
      <c r="AK187" s="223" t="str">
        <f t="shared" ca="1" si="208"/>
        <v>-1.31308901121187-0.194778355203835i</v>
      </c>
      <c r="AL187" s="223" t="str">
        <f t="shared" ca="1" si="209"/>
        <v>0.537940307870805+1.21357388905214i</v>
      </c>
      <c r="AM187" s="223" t="str">
        <f t="shared" ca="1" si="210"/>
        <v>0.737495442507459-1.10373992919618i</v>
      </c>
      <c r="AN187" s="223" t="str">
        <f t="shared" ca="1" si="211"/>
        <v>-1.32705692070893-0.032577418863538i</v>
      </c>
      <c r="AO187" s="223" t="str">
        <f t="shared" ca="1" si="212"/>
        <v>0.682449145560472+1.1385976123043i</v>
      </c>
      <c r="AP187" s="223" t="str">
        <f t="shared" ca="1" si="213"/>
        <v>0.596839583571277-1.1857166063203i</v>
      </c>
      <c r="AQ187" s="223" t="str">
        <f t="shared" ca="1" si="214"/>
        <v>-1.32106465889053+0.130113512179612i</v>
      </c>
      <c r="AR187" s="223" t="str">
        <f t="shared" ca="1" si="215"/>
        <v>-1.32106465889053+0.130113512179612i</v>
      </c>
      <c r="AS187" s="223" t="str">
        <f t="shared" ca="1" si="216"/>
        <v>0.44720670175823-1.24985900201735i</v>
      </c>
      <c r="AT187" s="223" t="str">
        <f t="shared" ca="1" si="217"/>
        <v>-1.29520235495201+0.290847414889719i</v>
      </c>
      <c r="AU187" s="223" t="str">
        <f t="shared" ca="1" si="218"/>
        <v>0.938653652584712+0.938653652584727i</v>
      </c>
      <c r="AV187" s="223" t="str">
        <f t="shared" ca="1" si="219"/>
        <v>0.290847414889719-1.29520235495201i</v>
      </c>
      <c r="AW187" s="223" t="str">
        <f t="shared" ca="1" si="220"/>
        <v>-1.24985900201735+0.44720670175823i</v>
      </c>
      <c r="AX187" s="223" t="str">
        <f t="shared" ca="1" si="221"/>
        <v>1.04649576765773+0.816693312875602i</v>
      </c>
      <c r="AY187" s="223" t="str">
        <f t="shared" ca="1" si="222"/>
        <v>0.130113512179744-1.32106465889052i</v>
      </c>
      <c r="AZ187" s="223" t="str">
        <f t="shared" ca="1" si="223"/>
        <v>-1.18571660632031+0.596839583571267i</v>
      </c>
      <c r="BA187" s="223" t="str">
        <f t="shared" ca="1" si="224"/>
        <v>1.13859761230429+0.68244914556048i</v>
      </c>
      <c r="BB187" s="223" t="str">
        <f t="shared" ca="1" si="225"/>
        <v>-0.032577418863538-1.32705692070893i</v>
      </c>
      <c r="BC187" s="223" t="str">
        <f t="shared" ca="1" si="226"/>
        <v>-1.10373992919619+0.737495442507451i</v>
      </c>
      <c r="BD187" s="223" t="str">
        <f t="shared" ca="1" si="227"/>
        <v>1.21357388905214+0.537940307870813i</v>
      </c>
      <c r="BE187" s="223" t="str">
        <f t="shared" ca="1" si="228"/>
        <v>-0.194778355203835-1.31308901121187i</v>
      </c>
      <c r="BF187" s="223" t="str">
        <f t="shared" ca="1" si="229"/>
        <v>-1.005161976173+0.867058683525667i</v>
      </c>
      <c r="BG187" s="223" t="str">
        <f t="shared" ca="1" si="230"/>
        <v>1.27029688491094+0.385340347234548i</v>
      </c>
      <c r="BH187" s="223" t="str">
        <f t="shared" ca="1" si="231"/>
        <v>-0.354049643781782-1.27937102075952i</v>
      </c>
      <c r="BI187" s="223" t="str">
        <f t="shared" ca="1" si="232"/>
        <v>-0.891465451420715+0.983580554883296i</v>
      </c>
      <c r="BJ187" s="223" t="str">
        <f t="shared" ca="1" si="233"/>
        <v>1.30791343322505+0.22694450910022i</v>
      </c>
      <c r="BK187" s="223" t="str">
        <f t="shared" ca="1" si="234"/>
        <v>-0.50799569616682-1.22641009931314i</v>
      </c>
      <c r="BL187" s="223" t="str">
        <f t="shared" ca="1" si="235"/>
        <v>-0.764360456500601+1.08530845917622i</v>
      </c>
      <c r="BM187" s="223" t="str">
        <f t="shared" ca="1" si="236"/>
        <v>1.32585774609434+0.0651352143075732i</v>
      </c>
      <c r="BN187" s="223" t="str">
        <f t="shared" ca="1" si="237"/>
        <v>-0.65430102043735-1.15500282842767i</v>
      </c>
      <c r="BO187" s="223" t="str">
        <f t="shared" ca="1" si="238"/>
        <v>-0.625758768846701+1.17071231403481i</v>
      </c>
      <c r="BP187" s="223" t="str">
        <f t="shared" ca="1" si="239"/>
        <v>1.32385992435049-0.0976537747349764i</v>
      </c>
      <c r="BQ187" s="223" t="str">
        <f t="shared" ca="1" si="240"/>
        <v>-0.790765048336554-1.06622323992237i</v>
      </c>
      <c r="BR187" s="223" t="str">
        <f t="shared" ca="1" si="241"/>
        <v>-0.477745086850304+1.23850756598887i</v>
      </c>
      <c r="BS187" s="223" t="str">
        <f t="shared" ca="1" si="242"/>
        <v>1.30195001709231-0.258973960109137i</v>
      </c>
      <c r="BT187" s="223" t="str">
        <f t="shared" ca="1" si="243"/>
        <v>-0.915335233861566-0.961406661446063i</v>
      </c>
      <c r="BU187" s="223" t="str">
        <f t="shared" ca="1" si="244"/>
        <v>-0.322545674062535+1.28767451134393i</v>
      </c>
      <c r="BV187" s="223" t="str">
        <f t="shared" ca="1" si="245"/>
        <v>1.26045756971835-0.416398936070907i</v>
      </c>
      <c r="BW187" s="223" t="str">
        <f t="shared" ca="1" si="246"/>
        <v>-1.02613792547385-0.842129631900873i</v>
      </c>
      <c r="BX187" s="223" t="str">
        <f t="shared" ca="1" si="247"/>
        <v>-0.162494874109243+1.31747363347791i</v>
      </c>
      <c r="BY187" s="223" t="str">
        <f t="shared" ca="1" si="248"/>
        <v>1.20000666725906-0.567560884447716i</v>
      </c>
      <c r="BZ187" s="223" t="str">
        <f t="shared" ca="1" si="249"/>
        <v>-1.1215065475543-0.710186188836488i</v>
      </c>
      <c r="CA187" s="223" t="str">
        <f t="shared" ca="1" si="250"/>
        <v>-1.88647264413021E-14+1.32745672585635i</v>
      </c>
      <c r="CB187" s="223" t="str">
        <f t="shared" ca="1" si="251"/>
        <v>1.12150654755432-0.710186188836456i</v>
      </c>
      <c r="CC187" s="223" t="str">
        <f t="shared" ca="1" si="252"/>
        <v>-1.20000666725906-0.567560884447716i</v>
      </c>
      <c r="CD187" s="223" t="str">
        <f t="shared" ca="1" si="253"/>
        <v>0.162494874109243+1.31747363347791i</v>
      </c>
      <c r="CE187" s="223" t="str">
        <f t="shared" ca="1" si="254"/>
        <v>1.02613792547385-0.842129631900873i</v>
      </c>
      <c r="CF187" s="223" t="str">
        <f t="shared" ca="1" si="255"/>
        <v>-1.26045756971834-0.416398936070925i</v>
      </c>
      <c r="CG187" s="223" t="str">
        <f t="shared" ca="1" si="256"/>
        <v>0.322545674062517+1.28767451134393i</v>
      </c>
      <c r="CH187" s="223" t="str">
        <f t="shared" ca="1" si="257"/>
        <v>0.915335233861592-0.961406661446037i</v>
      </c>
      <c r="CI187" s="223" t="str">
        <f t="shared" ca="1" si="258"/>
        <v>-1.30195001709204-0.258973960110469i</v>
      </c>
      <c r="CJ187" s="223" t="str">
        <f t="shared" ca="1" si="259"/>
        <v>0.477745086850304+1.23850756598887i</v>
      </c>
      <c r="CK187" s="223" t="str">
        <f t="shared" ca="1" si="260"/>
        <v>0.790765048336569-1.06622323992236i</v>
      </c>
      <c r="CL187" s="223" t="str">
        <f t="shared" ca="1" si="261"/>
        <v>-1.32385992435049-0.0976537747349952i</v>
      </c>
      <c r="CM187" s="223" t="str">
        <f t="shared" ca="1" si="262"/>
        <v>0.625758768846683+1.17071231403482i</v>
      </c>
      <c r="CN187" s="223" t="str">
        <f t="shared" ca="1" si="263"/>
        <v>0.654301020437383-1.15500282842765i</v>
      </c>
      <c r="CO187" s="223" t="str">
        <f t="shared" ca="1" si="264"/>
        <v>-1.32585774609435+0.0651352143075355i</v>
      </c>
      <c r="CP187" s="223" t="str">
        <f t="shared" ca="1" si="265"/>
        <v>0.764360456500601+1.08530845917622i</v>
      </c>
      <c r="CQ187" s="223" t="str">
        <f t="shared" ca="1" si="266"/>
        <v>0.507995696166838-1.22641009931313i</v>
      </c>
      <c r="CR187" s="223" t="str">
        <f t="shared" ca="1" si="267"/>
        <v>-1.30791343322505+0.226944509100201i</v>
      </c>
      <c r="CS187" s="223" t="str">
        <f t="shared" ca="1" si="268"/>
        <v>0.891465451421092+0.983580554882953i</v>
      </c>
      <c r="CT187" s="223" t="str">
        <f t="shared" ca="1" si="269"/>
        <v>0.354049643782328-1.27937102075937i</v>
      </c>
      <c r="CU187" s="223" t="str">
        <f t="shared" ca="1" si="270"/>
        <v>-1.27029688491106+0.385340347234133i</v>
      </c>
      <c r="CV187" s="223" t="str">
        <f t="shared" ca="1" si="271"/>
        <v>1.00516197617291+0.867058683525768i</v>
      </c>
      <c r="CW187" s="223" t="str">
        <f t="shared" ca="1" si="272"/>
        <v>0.194778355203705-1.31308901121189i</v>
      </c>
      <c r="CX187" s="223" t="str">
        <f t="shared" ca="1" si="273"/>
        <v>-1.21357388905198+0.537940307871158i</v>
      </c>
      <c r="CY187" s="223" t="str">
        <f t="shared" ca="1" si="274"/>
        <v>1.10373992919581+0.737495442508015i</v>
      </c>
      <c r="CZ187" s="223" t="str">
        <f t="shared" ca="1" si="275"/>
        <v>0.032577418863953-1.32705692070892i</v>
      </c>
      <c r="DA187" s="223" t="str">
        <f t="shared" ca="1" si="276"/>
        <v>-1.13859761230438+0.682449145560334i</v>
      </c>
      <c r="DB187" s="223" t="str">
        <f t="shared" ca="1" si="277"/>
        <v>1.18571660632037+0.596839583571149i</v>
      </c>
      <c r="DC187" s="223" t="str">
        <f t="shared" ca="1" si="278"/>
        <v>-0.130113512180006-1.32106465889049i</v>
      </c>
      <c r="DD187" s="223" t="str">
        <f t="shared" ca="1" si="279"/>
        <v>-1.04649576765742+0.816693312876003i</v>
      </c>
      <c r="DE187" s="223" t="str">
        <f t="shared" ca="1" si="280"/>
        <v>1.24985900201716+0.447206701758745i</v>
      </c>
      <c r="DF187" s="223" t="str">
        <f t="shared" ca="1" si="281"/>
        <v>-0.290847414889442-1.29520235495207i</v>
      </c>
      <c r="DG187" s="223" t="str">
        <f t="shared" ca="1" si="282"/>
        <v>-0.93865365258474+0.938653652584699i</v>
      </c>
      <c r="DH187" s="223" t="str">
        <f t="shared" ca="1" si="283"/>
        <v>1.29520235495207+0.29084741488946i</v>
      </c>
      <c r="DI187" s="223" t="str">
        <f t="shared" ca="1" si="284"/>
        <v>-0.447206701758727-1.24985900201717i</v>
      </c>
      <c r="DJ187" s="223" t="str">
        <f t="shared" ca="1" si="285"/>
        <v>-0.816693312876018+1.04649576765741i</v>
      </c>
      <c r="DK187" s="223" t="str">
        <f t="shared" ca="1" si="286"/>
        <v>1.32106465889049+0.130113512180025i</v>
      </c>
      <c r="DL187" s="223" t="str">
        <f t="shared" ca="1" si="287"/>
        <v>-0.596839583571133-1.18571660632038i</v>
      </c>
      <c r="DM187" s="223" t="str">
        <f t="shared" ca="1" si="288"/>
        <v>-0.682449145560383+1.13859761230435i</v>
      </c>
      <c r="DN187" s="223" t="str">
        <f t="shared" ca="1" si="289"/>
        <v>1.32705692070892-0.032577418863934i</v>
      </c>
      <c r="DO187" s="223" t="str">
        <f t="shared" ca="1" si="290"/>
        <v>-0.737495442507999-1.10373992919582i</v>
      </c>
      <c r="DP187" s="223" t="str">
        <f t="shared" ca="1" si="291"/>
        <v>-0.537940307871176+1.21357388905197i</v>
      </c>
      <c r="DQ187" s="223" t="str">
        <f t="shared" ca="1" si="292"/>
        <v>1.31308901121189-0.194778355203686i</v>
      </c>
      <c r="DR187" s="223" t="str">
        <f t="shared" ca="1" si="293"/>
        <v>-0.867058683525753-1.00516197617292i</v>
      </c>
      <c r="DS187" s="223" t="str">
        <f t="shared" ca="1" si="294"/>
        <v>-0.385340347234187+1.27029688491105i</v>
      </c>
      <c r="DT187" s="223" t="str">
        <f t="shared" ca="1" si="295"/>
        <v>1.27937102075938-0.354049643782309i</v>
      </c>
      <c r="DU187" s="223" t="str">
        <f t="shared" ca="1" si="296"/>
        <v>-0.983580554882941-0.891465451421106i</v>
      </c>
      <c r="DV187" s="223" t="str">
        <f t="shared" ca="1" si="297"/>
        <v>-0.22694450910022+1.30791343322505i</v>
      </c>
      <c r="DW187" s="223" t="str">
        <f t="shared" ca="1" si="298"/>
        <v>1.22641009931314-0.50799569616682i</v>
      </c>
      <c r="DX187" s="223" t="str">
        <f t="shared" ca="1" si="299"/>
        <v>-1.08530845917621-0.764360456500615i</v>
      </c>
      <c r="DY187" s="223" t="str">
        <f t="shared" ca="1" si="300"/>
        <v>-0.0651352143075921+1.32585774609434i</v>
      </c>
      <c r="DZ187" s="223" t="str">
        <f t="shared" ca="1" si="301"/>
        <v>1.15500282842768-0.654301020437334i</v>
      </c>
      <c r="EA187" s="223" t="str">
        <f t="shared" ca="1" si="302"/>
        <v>-1.17071231403481-0.625758768846701i</v>
      </c>
      <c r="EB187" s="223" t="str">
        <f t="shared" ca="1" si="303"/>
        <v>0.0976537747349764+1.32385992435049i</v>
      </c>
      <c r="EC187" s="223" t="str">
        <f t="shared" ca="1" si="304"/>
        <v>1.06622323992237-0.790765048336554i</v>
      </c>
      <c r="ED187" s="223" t="str">
        <f t="shared" ca="1" si="305"/>
        <v>-1.23850756598886-0.477745086850322i</v>
      </c>
      <c r="EE187" s="223" t="str">
        <f t="shared" ca="1" si="306"/>
        <v>0.258973960110451+1.30195001709205i</v>
      </c>
      <c r="EF187" s="223" t="str">
        <f t="shared" ca="1" si="307"/>
        <v>0.961406661446049-0.915335233861579i</v>
      </c>
      <c r="EG187" s="223" t="str">
        <f t="shared" ca="1" si="308"/>
        <v>-1.28767451134392-0.322545674062572i</v>
      </c>
      <c r="EH187" s="223" t="str">
        <f t="shared" ca="1" si="309"/>
        <v>0.416398936070907+1.26045756971835i</v>
      </c>
      <c r="EI187" s="223" t="str">
        <f t="shared" ca="1" si="310"/>
        <v>0.842129631900916-1.02613792547381i</v>
      </c>
      <c r="EJ187" s="223" t="str">
        <f t="shared" ca="1" si="311"/>
        <v>-1.31747363347791-0.162494874109263i</v>
      </c>
      <c r="EK187" s="223" t="str">
        <f t="shared" ca="1" si="312"/>
        <v>0.5675608844477+1.20000666725907i</v>
      </c>
      <c r="EL187" s="223" t="str">
        <f t="shared" ca="1" si="313"/>
        <v>0.710186188836472-1.12150654755431i</v>
      </c>
      <c r="EM187" s="223" t="str">
        <f t="shared" ca="1" si="314"/>
        <v>-1.32745672585635-3.77294528826044E-14i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4.63520781731323-3.26102551312282i</v>
      </c>
      <c r="G188" s="229" t="str">
        <f t="shared" si="184"/>
        <v>-0.211368752757842+0.106330501750949i</v>
      </c>
      <c r="H188" s="229" t="str">
        <f t="shared" si="180"/>
        <v>0.967065310579225-0.0132209647549914i</v>
      </c>
      <c r="I188" s="229" t="str">
        <f t="shared" si="317"/>
        <v>-0.392418847730188-0.275980705018925i</v>
      </c>
      <c r="J188" s="255" t="str">
        <f ca="1">IMPRODUCT(1/N_FFT2,CY100)</f>
        <v>0.00547995909742969-9.53200276266645E-07i</v>
      </c>
      <c r="K188" s="254" t="str">
        <f t="shared" ca="1" si="318"/>
        <v>-0.00215070229950619-0.00151198892142945i</v>
      </c>
      <c r="N188" s="246">
        <f t="shared" ca="1" si="185"/>
        <v>3.9946856516631302</v>
      </c>
      <c r="O188" s="223">
        <f t="shared" ca="1" si="186"/>
        <v>1.3276856516631304</v>
      </c>
      <c r="P188" s="223" t="str">
        <f t="shared" ca="1" si="187"/>
        <v>-0.737622626871265-1.103930274048i</v>
      </c>
      <c r="Q188" s="223" t="str">
        <f t="shared" ca="1" si="188"/>
        <v>-0.508083302280321+1.22662159918048i</v>
      </c>
      <c r="R188" s="223" t="str">
        <f t="shared" ca="1" si="189"/>
        <v>1.30217454415377-0.259018621319155i</v>
      </c>
      <c r="S188" s="223" t="str">
        <f t="shared" ca="1" si="190"/>
        <v>-0.938815527575079-0.938815527575081i</v>
      </c>
      <c r="T188" s="223" t="str">
        <f t="shared" ca="1" si="191"/>
        <v>-0.259018621319171+1.30217454415377i</v>
      </c>
      <c r="U188" s="223" t="str">
        <f t="shared" ca="1" si="192"/>
        <v>1.22662159918047-0.508083302280332i</v>
      </c>
      <c r="V188" s="223" t="str">
        <f t="shared" ca="1" si="193"/>
        <v>-1.10393027404801-0.737622626871246i</v>
      </c>
      <c r="W188" s="223" t="str">
        <f t="shared" ca="1" si="194"/>
        <v>4.86326766324063E-14+1.32768565166313i</v>
      </c>
      <c r="X188" s="223" t="str">
        <f t="shared" ca="1" si="195"/>
        <v>1.10393027404803-0.737622626871217i</v>
      </c>
      <c r="Y188" s="223" t="str">
        <f t="shared" ca="1" si="196"/>
        <v>-1.22662159918046-0.508083302280362i</v>
      </c>
      <c r="Z188" s="223" t="str">
        <f t="shared" ca="1" si="197"/>
        <v>0.25901862131914+1.30217454415377i</v>
      </c>
      <c r="AA188" s="223" t="str">
        <f t="shared" ca="1" si="198"/>
        <v>0.938815527575074-0.938815527575086i</v>
      </c>
      <c r="AB188" s="223" t="str">
        <f t="shared" ca="1" si="199"/>
        <v>-1.30217454415378-0.259018621319121i</v>
      </c>
      <c r="AC188" s="223" t="str">
        <f t="shared" ca="1" si="200"/>
        <v>0.508083302280374+1.22662159918046i</v>
      </c>
      <c r="AD188" s="223" t="str">
        <f t="shared" ca="1" si="201"/>
        <v>0.737622626871313-1.10393027404797i</v>
      </c>
      <c r="AE188" s="223" t="str">
        <f t="shared" ca="1" si="202"/>
        <v>-1.32768565166313-3.48074820578887E-14i</v>
      </c>
      <c r="AF188" s="223" t="str">
        <f t="shared" ca="1" si="203"/>
        <v>0.737622626871262+1.103930274048i</v>
      </c>
      <c r="AG188" s="223" t="str">
        <f t="shared" ca="1" si="204"/>
        <v>0.508083302280317-1.22662159918048i</v>
      </c>
      <c r="AH188" s="223" t="str">
        <f t="shared" ca="1" si="205"/>
        <v>-1.30217454415376+0.259018621319182i</v>
      </c>
      <c r="AI188" s="223" t="str">
        <f t="shared" ca="1" si="206"/>
        <v>0.93881552757512+0.938815527575039i</v>
      </c>
      <c r="AJ188" s="223" t="str">
        <f t="shared" ca="1" si="207"/>
        <v>0.259018621319207-1.30217454415376i</v>
      </c>
      <c r="AK188" s="223" t="str">
        <f t="shared" ca="1" si="208"/>
        <v>-1.22662159918049+0.508083302280301i</v>
      </c>
      <c r="AL188" s="223" t="str">
        <f t="shared" ca="1" si="209"/>
        <v>1.10393027404799+0.737622626871275i</v>
      </c>
      <c r="AM188" s="223" t="str">
        <f t="shared" ca="1" si="210"/>
        <v>-1.85420815503283E-14-1.32768565166313i</v>
      </c>
      <c r="AN188" s="223" t="str">
        <f t="shared" ca="1" si="211"/>
        <v>-1.10393027404797+0.737622626871298i</v>
      </c>
      <c r="AO188" s="223" t="str">
        <f t="shared" ca="1" si="212"/>
        <v>1.2266215991805+0.508083302280268i</v>
      </c>
      <c r="AP188" s="223" t="str">
        <f t="shared" ca="1" si="213"/>
        <v>-0.259018621319105-1.30217454415378i</v>
      </c>
      <c r="AQ188" s="223" t="str">
        <f t="shared" ca="1" si="214"/>
        <v>-0.938815527575102+0.938815527575058i</v>
      </c>
      <c r="AR188" s="223" t="str">
        <f t="shared" ca="1" si="215"/>
        <v>-0.938815527575102+0.938815527575058i</v>
      </c>
      <c r="AS188" s="223" t="str">
        <f t="shared" ca="1" si="216"/>
        <v>-0.508083302280352-1.22662159918047i</v>
      </c>
      <c r="AT188" s="223" t="str">
        <f t="shared" ca="1" si="217"/>
        <v>-0.737622626871232+1.10393027404802i</v>
      </c>
      <c r="AU188" s="223" t="str">
        <f t="shared" ca="1" si="218"/>
        <v>1.32768565166313+6.96149641157774E-14i</v>
      </c>
      <c r="AV188" s="223" t="str">
        <f t="shared" ca="1" si="219"/>
        <v>-0.737622626871225-1.10393027404802i</v>
      </c>
      <c r="AW188" s="223" t="str">
        <f t="shared" ca="1" si="220"/>
        <v>-0.50808330228034+1.22662159918047i</v>
      </c>
      <c r="AX188" s="223" t="str">
        <f t="shared" ca="1" si="221"/>
        <v>1.30217454415377-0.259018621319158i</v>
      </c>
      <c r="AY188" s="223" t="str">
        <f t="shared" ca="1" si="222"/>
        <v>-0.938815527575096-0.938815527575063i</v>
      </c>
      <c r="AZ188" s="223" t="str">
        <f t="shared" ca="1" si="223"/>
        <v>-0.259018621319113+1.30217454415378i</v>
      </c>
      <c r="BA188" s="223" t="str">
        <f t="shared" ca="1" si="224"/>
        <v>1.2266215991805-0.508083302280262i</v>
      </c>
      <c r="BB188" s="223" t="str">
        <f t="shared" ca="1" si="225"/>
        <v>-1.10393027404798-0.737622626871297i</v>
      </c>
      <c r="BC188" s="223" t="str">
        <f t="shared" ca="1" si="226"/>
        <v>-1.62654005075604E-14+1.32768565166313i</v>
      </c>
      <c r="BD188" s="223" t="str">
        <f t="shared" ca="1" si="227"/>
        <v>1.10393027404799-0.73762262687127i</v>
      </c>
      <c r="BE188" s="223" t="str">
        <f t="shared" ca="1" si="228"/>
        <v>-1.22662159918048-0.508083302280308i</v>
      </c>
      <c r="BF188" s="223" t="str">
        <f t="shared" ca="1" si="229"/>
        <v>0.259018621319081+1.30217454415378i</v>
      </c>
      <c r="BG188" s="223" t="str">
        <f t="shared" ca="1" si="230"/>
        <v>0.938815527575119-0.938815527575041i</v>
      </c>
      <c r="BH188" s="223" t="str">
        <f t="shared" ca="1" si="231"/>
        <v>-1.30217454415376-0.25901862131919i</v>
      </c>
      <c r="BI188" s="223" t="str">
        <f t="shared" ca="1" si="232"/>
        <v>0.508083302280311+1.22662159918048i</v>
      </c>
      <c r="BJ188" s="223" t="str">
        <f t="shared" ca="1" si="233"/>
        <v>0.737622626871488-1.10393027404785i</v>
      </c>
      <c r="BK188" s="223" t="str">
        <f t="shared" ca="1" si="234"/>
        <v>-1.32768565166313-2.27061507544746E-13i</v>
      </c>
      <c r="BL188" s="223" t="str">
        <f t="shared" ca="1" si="235"/>
        <v>0.737622626871095+1.10393027404811i</v>
      </c>
      <c r="BM188" s="223" t="str">
        <f t="shared" ca="1" si="236"/>
        <v>0.508083302280503-1.2266215991804i</v>
      </c>
      <c r="BN188" s="223" t="str">
        <f t="shared" ca="1" si="237"/>
        <v>-1.3021745441538+0.259018621318984i</v>
      </c>
      <c r="BO188" s="223" t="str">
        <f t="shared" ca="1" si="238"/>
        <v>0.938815527574985+0.938815527575175i</v>
      </c>
      <c r="BP188" s="223" t="str">
        <f t="shared" ca="1" si="239"/>
        <v>0.259018621319267-1.30217454415375i</v>
      </c>
      <c r="BQ188" s="223" t="str">
        <f t="shared" ca="1" si="240"/>
        <v>-1.22662159918051+0.508083302280238i</v>
      </c>
      <c r="BR188" s="223" t="str">
        <f t="shared" ca="1" si="241"/>
        <v>1.10393027404795+0.737622626871334i</v>
      </c>
      <c r="BS188" s="223" t="str">
        <f t="shared" ca="1" si="242"/>
        <v>6.05066565170705E-14-1.32768565166313i</v>
      </c>
      <c r="BT188" s="223" t="str">
        <f t="shared" ca="1" si="243"/>
        <v>-1.10393027404801+0.737622626871249i</v>
      </c>
      <c r="BU188" s="223" t="str">
        <f t="shared" ca="1" si="244"/>
        <v>1.22662159918047+0.508083302280332i</v>
      </c>
      <c r="BV188" s="223" t="str">
        <f t="shared" ca="1" si="245"/>
        <v>-0.259018621319166-1.30217454415377i</v>
      </c>
      <c r="BW188" s="223" t="str">
        <f t="shared" ca="1" si="246"/>
        <v>-0.938815527575043+0.938815527575116i</v>
      </c>
      <c r="BX188" s="223" t="str">
        <f t="shared" ca="1" si="247"/>
        <v>1.30217454415378+0.259018621319104i</v>
      </c>
      <c r="BY188" s="223" t="str">
        <f t="shared" ca="1" si="248"/>
        <v>-0.508083302280409-1.22662159918044i</v>
      </c>
      <c r="BZ188" s="223" t="str">
        <f t="shared" ca="1" si="249"/>
        <v>-0.737622626871164+1.10393027404807i</v>
      </c>
      <c r="CA188" s="223" t="str">
        <f t="shared" ca="1" si="250"/>
        <v>1.32768565166313-1.24915742413848E-13i</v>
      </c>
      <c r="CB188" s="223" t="str">
        <f t="shared" ca="1" si="251"/>
        <v>-0.737622626871403-1.1039302740479i</v>
      </c>
      <c r="CC188" s="223" t="str">
        <f t="shared" ca="1" si="252"/>
        <v>-0.508083302280178+1.22662159918054i</v>
      </c>
      <c r="CD188" s="223" t="str">
        <f t="shared" ca="1" si="253"/>
        <v>1.30217454415373-0.259018621319348i</v>
      </c>
      <c r="CE188" s="223" t="str">
        <f t="shared" ca="1" si="254"/>
        <v>-0.938815527575246-0.938815527574913i</v>
      </c>
      <c r="CF188" s="223" t="str">
        <f t="shared" ca="1" si="255"/>
        <v>-0.259018621318922+1.30217454415381i</v>
      </c>
      <c r="CG188" s="223" t="str">
        <f t="shared" ca="1" si="256"/>
        <v>1.22662159918037-0.50808330228058i</v>
      </c>
      <c r="CH188" s="223" t="str">
        <f t="shared" ca="1" si="257"/>
        <v>-1.10393027404815-0.73762262687104i</v>
      </c>
      <c r="CI188" s="223" t="str">
        <f t="shared" ca="1" si="258"/>
        <v>3.10338141344766E-13+1.32768565166313i</v>
      </c>
      <c r="CJ188" s="223" t="str">
        <f t="shared" ca="1" si="259"/>
        <v>1.1039302740478-0.737622626871557i</v>
      </c>
      <c r="CK188" s="223" t="str">
        <f t="shared" ca="1" si="260"/>
        <v>-1.22662159918061-0.508083302280007i</v>
      </c>
      <c r="CL188" s="223" t="str">
        <f t="shared" ca="1" si="261"/>
        <v>0.25901862131953+1.30217454415369i</v>
      </c>
      <c r="CM188" s="223" t="str">
        <f t="shared" ca="1" si="262"/>
        <v>0.938815527574808-0.938815527575351i</v>
      </c>
      <c r="CN188" s="223" t="str">
        <f t="shared" ca="1" si="263"/>
        <v>-1.30217454415385-0.25901862131874i</v>
      </c>
      <c r="CO188" s="223" t="str">
        <f t="shared" ca="1" si="264"/>
        <v>0.508083302280752+1.2266215991803i</v>
      </c>
      <c r="CP188" s="223" t="str">
        <f t="shared" ca="1" si="265"/>
        <v>0.737622626870886-1.10393027404825i</v>
      </c>
      <c r="CQ188" s="223" t="str">
        <f t="shared" ca="1" si="266"/>
        <v>-1.32768565166313+4.95760540275684E-13i</v>
      </c>
      <c r="CR188" s="223" t="str">
        <f t="shared" ca="1" si="267"/>
        <v>0.737622626871711+1.1039302740477i</v>
      </c>
      <c r="CS188" s="223" t="str">
        <f t="shared" ca="1" si="268"/>
        <v>0.508083302279835-1.22662159918068i</v>
      </c>
      <c r="CT188" s="223" t="str">
        <f t="shared" ca="1" si="269"/>
        <v>-1.30217454415366+0.259018621319712i</v>
      </c>
      <c r="CU188" s="223" t="str">
        <f t="shared" ca="1" si="270"/>
        <v>0.938815527575483+0.938815527574677i</v>
      </c>
      <c r="CV188" s="223" t="str">
        <f t="shared" ca="1" si="271"/>
        <v>0.259018621318558-1.30217454415389i</v>
      </c>
      <c r="CW188" s="223" t="str">
        <f t="shared" ca="1" si="272"/>
        <v>-1.22662159918075+0.508083302279668i</v>
      </c>
      <c r="CX188" s="223" t="str">
        <f t="shared" ca="1" si="273"/>
        <v>1.10393027404762+0.73762262687183i</v>
      </c>
      <c r="CY188" s="223" t="str">
        <f t="shared" ca="1" si="274"/>
        <v>6.3954541402041E-13-1.32768565166313i</v>
      </c>
      <c r="CZ188" s="223" t="str">
        <f t="shared" ca="1" si="275"/>
        <v>-1.10393027404835+0.737622626870735i</v>
      </c>
      <c r="DA188" s="223" t="str">
        <f t="shared" ca="1" si="276"/>
        <v>1.22662159918025+0.508083302280884i</v>
      </c>
      <c r="DB188" s="223" t="str">
        <f t="shared" ca="1" si="277"/>
        <v>-0.259018621318599-1.30217454415388i</v>
      </c>
      <c r="DC188" s="223" t="str">
        <f t="shared" ca="1" si="278"/>
        <v>-0.93881552757548+0.93881552757468i</v>
      </c>
      <c r="DD188" s="223" t="str">
        <f t="shared" ca="1" si="279"/>
        <v>1.30217454415367+0.259018621319672i</v>
      </c>
      <c r="DE188" s="223" t="str">
        <f t="shared" ca="1" si="280"/>
        <v>-0.508083302279839-1.22662159918068i</v>
      </c>
      <c r="DF188" s="223" t="str">
        <f t="shared" ca="1" si="281"/>
        <v>-0.737622626871676+1.10393027404772i</v>
      </c>
      <c r="DG188" s="223" t="str">
        <f t="shared" ca="1" si="282"/>
        <v>1.32768565166313+4.54123015089492E-13i</v>
      </c>
      <c r="DH188" s="223" t="str">
        <f t="shared" ca="1" si="283"/>
        <v>-0.73762262687089-1.10393027404825i</v>
      </c>
      <c r="DI188" s="223" t="str">
        <f t="shared" ca="1" si="284"/>
        <v>-0.508083302280713+1.22662159918032i</v>
      </c>
      <c r="DJ188" s="223" t="str">
        <f t="shared" ca="1" si="285"/>
        <v>1.30217454415385-0.259018621318744i</v>
      </c>
      <c r="DK188" s="223" t="str">
        <f t="shared" ca="1" si="286"/>
        <v>-0.938815527574811-0.938815527575349i</v>
      </c>
      <c r="DL188" s="223" t="str">
        <f t="shared" ca="1" si="287"/>
        <v>-0.25901862131949+1.3021745441537i</v>
      </c>
      <c r="DM188" s="223" t="str">
        <f t="shared" ca="1" si="288"/>
        <v>1.22662159918061-0.508083302280011i</v>
      </c>
      <c r="DN188" s="223" t="str">
        <f t="shared" ca="1" si="289"/>
        <v>-1.10393027404782-0.737622626871522i</v>
      </c>
      <c r="DO188" s="223" t="str">
        <f t="shared" ca="1" si="290"/>
        <v>-2.68700616158573E-13+1.32768565166313i</v>
      </c>
      <c r="DP188" s="223" t="str">
        <f t="shared" ca="1" si="291"/>
        <v>1.10393027404814-0.737622626871044i</v>
      </c>
      <c r="DQ188" s="223" t="str">
        <f t="shared" ca="1" si="292"/>
        <v>-1.22662159918039-0.508083302280542i</v>
      </c>
      <c r="DR188" s="223" t="str">
        <f t="shared" ca="1" si="293"/>
        <v>0.259018621318926+1.30217454415381i</v>
      </c>
      <c r="DS188" s="223" t="str">
        <f t="shared" ca="1" si="294"/>
        <v>0.938815527575217-0.938815527574942i</v>
      </c>
      <c r="DT188" s="223" t="str">
        <f t="shared" ca="1" si="295"/>
        <v>-1.30217454415374-0.259018621319308i</v>
      </c>
      <c r="DU188" s="223" t="str">
        <f t="shared" ca="1" si="296"/>
        <v>0.508083302280182+1.22662159918054i</v>
      </c>
      <c r="DV188" s="223" t="str">
        <f t="shared" ca="1" si="297"/>
        <v>0.737622626871368-1.10393027404793i</v>
      </c>
      <c r="DW188" s="223" t="str">
        <f t="shared" ca="1" si="298"/>
        <v>-1.32768565166313-1.21013313034141E-13i</v>
      </c>
      <c r="DX188" s="223" t="str">
        <f t="shared" ca="1" si="299"/>
        <v>0.737622626871198+1.10393027404804i</v>
      </c>
      <c r="DY188" s="223" t="str">
        <f t="shared" ca="1" si="300"/>
        <v>0.50808330228037-1.22662159918046i</v>
      </c>
      <c r="DZ188" s="223" t="str">
        <f t="shared" ca="1" si="301"/>
        <v>-1.30217454415378+0.259018621319108i</v>
      </c>
      <c r="EA188" s="223" t="str">
        <f t="shared" ca="1" si="302"/>
        <v>0.938815527575073+0.938815527575087i</v>
      </c>
      <c r="EB188" s="223" t="str">
        <f t="shared" ca="1" si="303"/>
        <v>0.259018621319163-1.30217454415377i</v>
      </c>
      <c r="EC188" s="223" t="str">
        <f t="shared" ca="1" si="304"/>
        <v>-1.22662159918047+0.508083302280353i</v>
      </c>
      <c r="ED188" s="223" t="str">
        <f t="shared" ca="1" si="305"/>
        <v>1.10393027404801+0.737622626871245i</v>
      </c>
      <c r="EE188" s="223" t="str">
        <f t="shared" ca="1" si="306"/>
        <v>-1.02144181703263E-13-1.32768565166313i</v>
      </c>
      <c r="EF188" s="223" t="str">
        <f t="shared" ca="1" si="307"/>
        <v>-1.10393027404794+0.737622626871352i</v>
      </c>
      <c r="EG188" s="223" t="str">
        <f t="shared" ca="1" si="308"/>
        <v>1.22662159918051+0.508083302280234i</v>
      </c>
      <c r="EH188" s="223" t="str">
        <f t="shared" ca="1" si="309"/>
        <v>-0.259018621319327-1.30217454415374i</v>
      </c>
      <c r="EI188" s="223" t="str">
        <f t="shared" ca="1" si="310"/>
        <v>-0.938815527574956+0.938815527575204i</v>
      </c>
      <c r="EJ188" s="223" t="str">
        <f t="shared" ca="1" si="311"/>
        <v>1.3021745441538+0.259018621318982i</v>
      </c>
      <c r="EK188" s="223" t="str">
        <f t="shared" ca="1" si="312"/>
        <v>-0.508083302280559-1.22662159918038i</v>
      </c>
      <c r="EL188" s="223" t="str">
        <f t="shared" ca="1" si="313"/>
        <v>-0.73762262687106+1.10393027404813i</v>
      </c>
      <c r="EM188" s="223" t="str">
        <f t="shared" ca="1" si="314"/>
        <v>1.32768565166313-2.49831484827695E-13i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4.60365866723103-3.27826894406047i</v>
      </c>
      <c r="G189" s="229" t="str">
        <f t="shared" si="184"/>
        <v>-0.210586274142986+0.107252415880594i</v>
      </c>
      <c r="H189" s="229" t="str">
        <f t="shared" si="180"/>
        <v>0.967032629949522-0.0130574285375123i</v>
      </c>
      <c r="I189" s="229" t="str">
        <f t="shared" si="317"/>
        <v>-0.393070561272159-0.279616720482647i</v>
      </c>
      <c r="J189" s="255" t="str">
        <f ca="1">IMPRODUCT(1/N_FFT2,CZ100)</f>
        <v>0.000739113081520129-0.000142216061307463i</v>
      </c>
      <c r="K189" s="254" t="str">
        <f t="shared" ca="1" si="318"/>
        <v>-0.000330289582459464-0.000150767428880442i</v>
      </c>
      <c r="N189" s="246">
        <f t="shared" ca="1" si="185"/>
        <v>3.9948948930461077</v>
      </c>
      <c r="O189" s="223">
        <f t="shared" ca="1" si="186"/>
        <v>1.3278948930461076</v>
      </c>
      <c r="P189" s="223" t="str">
        <f t="shared" ca="1" si="187"/>
        <v>-0.764612756757869-1.08566669801605i</v>
      </c>
      <c r="Q189" s="223" t="str">
        <f t="shared" ca="1" si="188"/>
        <v>-0.447354315838577+1.25027155573441i</v>
      </c>
      <c r="R189" s="223" t="str">
        <f t="shared" ca="1" si="189"/>
        <v>1.27979331580983-0.354166508561163i</v>
      </c>
      <c r="S189" s="223" t="str">
        <f t="shared" ca="1" si="190"/>
        <v>-1.02647663329163-0.842407602223655i</v>
      </c>
      <c r="T189" s="223" t="str">
        <f t="shared" ca="1" si="191"/>
        <v>-0.0976860083131184+1.32429690430726i</v>
      </c>
      <c r="U189" s="223" t="str">
        <f t="shared" ca="1" si="192"/>
        <v>1.13897344083891-0.682674408515148i</v>
      </c>
      <c r="V189" s="223" t="str">
        <f t="shared" ca="1" si="193"/>
        <v>-1.21397446577166-0.538117871318486i</v>
      </c>
      <c r="W189" s="223" t="str">
        <f t="shared" ca="1" si="194"/>
        <v>0.259059442287905+1.30237976502225i</v>
      </c>
      <c r="X189" s="223" t="str">
        <f t="shared" ca="1" si="195"/>
        <v>0.915637367904562-0.961724002754812i</v>
      </c>
      <c r="Y189" s="223" t="str">
        <f t="shared" ca="1" si="196"/>
        <v>-1.3135224359034-0.194842647683547i</v>
      </c>
      <c r="Z189" s="223" t="str">
        <f t="shared" ca="1" si="197"/>
        <v>0.597036588504039+1.18610798790219i</v>
      </c>
      <c r="AA189" s="223" t="str">
        <f t="shared" ca="1" si="198"/>
        <v>0.625965319429885-1.17109874299692i</v>
      </c>
      <c r="AB189" s="223" t="str">
        <f t="shared" ca="1" si="199"/>
        <v>-1.3179085054464+0.162548510451375i</v>
      </c>
      <c r="AC189" s="223" t="str">
        <f t="shared" ca="1" si="200"/>
        <v>0.891759706520696+0.983905215355655i</v>
      </c>
      <c r="AD189" s="223" t="str">
        <f t="shared" ca="1" si="201"/>
        <v>0.290943417864368-1.29562987561237i</v>
      </c>
      <c r="AE189" s="223" t="str">
        <f t="shared" ca="1" si="202"/>
        <v>-1.22681491301154+0.508163375491021i</v>
      </c>
      <c r="AF189" s="223" t="str">
        <f t="shared" ca="1" si="203"/>
        <v>1.12187673466688+0.710420607239904i</v>
      </c>
      <c r="AG189" s="223" t="str">
        <f t="shared" ca="1" si="204"/>
        <v>-0.0651567141530823-1.3262953854925i</v>
      </c>
      <c r="AH189" s="223" t="str">
        <f t="shared" ca="1" si="205"/>
        <v>-1.04684119519652+0.816962887172642i</v>
      </c>
      <c r="AI189" s="223" t="str">
        <f t="shared" ca="1" si="206"/>
        <v>1.27071618476864+0.38546754045569i</v>
      </c>
      <c r="AJ189" s="223" t="str">
        <f t="shared" ca="1" si="207"/>
        <v>-0.416536381117482-1.26087362181286i</v>
      </c>
      <c r="AK189" s="223" t="str">
        <f t="shared" ca="1" si="208"/>
        <v>-0.791026064226589+1.06657517910934i</v>
      </c>
      <c r="AL189" s="223" t="str">
        <f t="shared" ca="1" si="209"/>
        <v>1.32749495593092+0.0325881720246775i</v>
      </c>
      <c r="AM189" s="223" t="str">
        <f t="shared" ca="1" si="210"/>
        <v>-0.737738875155195-1.10410425189956i</v>
      </c>
      <c r="AN189" s="223" t="str">
        <f t="shared" ca="1" si="211"/>
        <v>-0.477902781047489+1.23891637282143i</v>
      </c>
      <c r="AO189" s="223" t="str">
        <f t="shared" ca="1" si="212"/>
        <v>1.28809954721215-0.32265214000499i</v>
      </c>
      <c r="AP189" s="223" t="str">
        <f t="shared" ca="1" si="213"/>
        <v>-1.00549376024527-0.867344882434758i</v>
      </c>
      <c r="AQ189" s="223" t="str">
        <f t="shared" ca="1" si="214"/>
        <v>-0.130156460074589+1.3215007161855i</v>
      </c>
      <c r="AR189" s="223" t="str">
        <f t="shared" ca="1" si="215"/>
        <v>-0.130156460074589+1.3215007161855i</v>
      </c>
      <c r="AS189" s="223" t="str">
        <f t="shared" ca="1" si="216"/>
        <v>-1.20040276570699-0.56774822506191i</v>
      </c>
      <c r="AT189" s="223" t="str">
        <f t="shared" ca="1" si="217"/>
        <v>0.227019418990265+1.30834514956079i</v>
      </c>
      <c r="AU189" s="223" t="str">
        <f t="shared" ca="1" si="218"/>
        <v>0.938963483575886-0.93896348357589i</v>
      </c>
      <c r="AV189" s="223" t="str">
        <f t="shared" ca="1" si="219"/>
        <v>-1.30834514956079-0.227019418990259i</v>
      </c>
      <c r="AW189" s="223" t="str">
        <f t="shared" ca="1" si="220"/>
        <v>0.567748225061914+1.20040276570699i</v>
      </c>
      <c r="AX189" s="223" t="str">
        <f t="shared" ca="1" si="221"/>
        <v>0.654516992253546-1.15538407199914i</v>
      </c>
      <c r="AY189" s="223" t="str">
        <f t="shared" ca="1" si="222"/>
        <v>-1.3215007161855+0.130156460074584i</v>
      </c>
      <c r="AZ189" s="223" t="str">
        <f t="shared" ca="1" si="223"/>
        <v>0.867344882434769+1.00549376024526i</v>
      </c>
      <c r="BA189" s="223" t="str">
        <f t="shared" ca="1" si="224"/>
        <v>0.322652140004986-1.28809954721215i</v>
      </c>
      <c r="BB189" s="223" t="str">
        <f t="shared" ca="1" si="225"/>
        <v>-1.23891637282143+0.477902781047493i</v>
      </c>
      <c r="BC189" s="223" t="str">
        <f t="shared" ca="1" si="226"/>
        <v>1.10410425189956+0.737738875155191i</v>
      </c>
      <c r="BD189" s="223" t="str">
        <f t="shared" ca="1" si="227"/>
        <v>-0.0325881720246822-1.32749495593092i</v>
      </c>
      <c r="BE189" s="223" t="str">
        <f t="shared" ca="1" si="228"/>
        <v>-1.06657517910934+0.791026064226586i</v>
      </c>
      <c r="BF189" s="223" t="str">
        <f t="shared" ca="1" si="229"/>
        <v>1.26087362181286+0.416536381117488i</v>
      </c>
      <c r="BG189" s="223" t="str">
        <f t="shared" ca="1" si="230"/>
        <v>-0.385467540455685-1.27071618476864i</v>
      </c>
      <c r="BH189" s="223" t="str">
        <f t="shared" ca="1" si="231"/>
        <v>-0.81696288717263+1.04684119519653i</v>
      </c>
      <c r="BI189" s="223" t="str">
        <f t="shared" ca="1" si="232"/>
        <v>1.3262953854925+0.0651567141530778i</v>
      </c>
      <c r="BJ189" s="223" t="str">
        <f t="shared" ca="1" si="233"/>
        <v>-0.710420607239684-1.12187673466702i</v>
      </c>
      <c r="BK189" s="223" t="str">
        <f t="shared" ca="1" si="234"/>
        <v>-0.508163375491382+1.22681491301139i</v>
      </c>
      <c r="BL189" s="223" t="str">
        <f t="shared" ca="1" si="235"/>
        <v>1.29562987561252-0.290943417863728i</v>
      </c>
      <c r="BM189" s="223" t="str">
        <f t="shared" ca="1" si="236"/>
        <v>-0.98390521535592-0.891759706520402i</v>
      </c>
      <c r="BN189" s="223" t="str">
        <f t="shared" ca="1" si="237"/>
        <v>-0.162548510451119+1.31790850544644i</v>
      </c>
      <c r="BO189" s="223" t="str">
        <f t="shared" ca="1" si="238"/>
        <v>1.17109874299693-0.625965319429881i</v>
      </c>
      <c r="BP189" s="223" t="str">
        <f t="shared" ca="1" si="239"/>
        <v>-1.18610798790213-0.597036588504166i</v>
      </c>
      <c r="BQ189" s="223" t="str">
        <f t="shared" ca="1" si="240"/>
        <v>0.194842647683146+1.31352243590346i</v>
      </c>
      <c r="BR189" s="223" t="str">
        <f t="shared" ca="1" si="241"/>
        <v>0.961724002755173-0.915637367904183i</v>
      </c>
      <c r="BS189" s="223" t="str">
        <f t="shared" ca="1" si="242"/>
        <v>-1.30237976502235-0.259059442287383i</v>
      </c>
      <c r="BT189" s="223" t="str">
        <f t="shared" ca="1" si="243"/>
        <v>0.53811787131885+1.2139744657715i</v>
      </c>
      <c r="BU189" s="223" t="str">
        <f t="shared" ca="1" si="244"/>
        <v>0.682674408515035-1.13897344083898i</v>
      </c>
      <c r="BV189" s="223" t="str">
        <f t="shared" ca="1" si="245"/>
        <v>-1.32429690430726+0.0976860083131346i</v>
      </c>
      <c r="BW189" s="223" t="str">
        <f t="shared" ca="1" si="246"/>
        <v>0.842407602223472+1.02647663329178i</v>
      </c>
      <c r="BX189" s="223" t="str">
        <f t="shared" ca="1" si="247"/>
        <v>0.354166508561586-1.27979331580972i</v>
      </c>
      <c r="BY189" s="223" t="str">
        <f t="shared" ca="1" si="248"/>
        <v>-1.25027155573462+0.447354315837975i</v>
      </c>
      <c r="BZ189" s="223" t="str">
        <f t="shared" ca="1" si="249"/>
        <v>1.08566669801632+0.764612756757486i</v>
      </c>
      <c r="CA189" s="223" t="str">
        <f t="shared" ca="1" si="250"/>
        <v>-2.68741811230843E-13-1.32789489304611i</v>
      </c>
      <c r="CB189" s="223" t="str">
        <f t="shared" ca="1" si="251"/>
        <v>-1.08566669801601+0.764612756757925i</v>
      </c>
      <c r="CC189" s="223" t="str">
        <f t="shared" ca="1" si="252"/>
        <v>1.25027155573436+0.447354315838714i</v>
      </c>
      <c r="CD189" s="223" t="str">
        <f t="shared" ca="1" si="253"/>
        <v>-0.35416650856083-1.27979331580993i</v>
      </c>
      <c r="CE189" s="223" t="str">
        <f t="shared" ca="1" si="254"/>
        <v>-0.842407602224077+1.02647663329129i</v>
      </c>
      <c r="CF189" s="223" t="str">
        <f t="shared" ca="1" si="255"/>
        <v>1.3242969043073+0.0976860083125986i</v>
      </c>
      <c r="CG189" s="223" t="str">
        <f t="shared" ca="1" si="256"/>
        <v>-0.68267440851548-1.13897344083871i</v>
      </c>
      <c r="CH189" s="223" t="str">
        <f t="shared" ca="1" si="257"/>
        <v>-0.538117871318376+1.21397446577171i</v>
      </c>
      <c r="CI189" s="223" t="str">
        <f t="shared" ca="1" si="258"/>
        <v>1.30237976502225-0.259059442287892i</v>
      </c>
      <c r="CJ189" s="223" t="str">
        <f t="shared" ca="1" si="259"/>
        <v>-0.96172400275462-0.915637367904764i</v>
      </c>
      <c r="CK189" s="223" t="str">
        <f t="shared" ca="1" si="260"/>
        <v>-0.194842647683958+1.31352243590334i</v>
      </c>
      <c r="CL189" s="223" t="str">
        <f t="shared" ca="1" si="261"/>
        <v>1.1861079879025-0.597036588503432i</v>
      </c>
      <c r="CM189" s="223" t="str">
        <f t="shared" ca="1" si="262"/>
        <v>-1.17109874299718-0.625965319429407i</v>
      </c>
      <c r="CN189" s="223" t="str">
        <f t="shared" ca="1" si="263"/>
        <v>0.162548510451652+1.31790850544637i</v>
      </c>
      <c r="CO189" s="223" t="str">
        <f t="shared" ca="1" si="264"/>
        <v>0.983905215355559-0.8917597065208i</v>
      </c>
      <c r="CP189" s="223" t="str">
        <f t="shared" ca="1" si="265"/>
        <v>-1.29562987561235-0.290943417864493i</v>
      </c>
      <c r="CQ189" s="223" t="str">
        <f t="shared" ca="1" si="266"/>
        <v>0.508163375490658+1.22681491301169i</v>
      </c>
      <c r="CR189" s="223" t="str">
        <f t="shared" ca="1" si="267"/>
        <v>0.710420607240346-1.1218767346666i</v>
      </c>
      <c r="CS189" s="223" t="str">
        <f t="shared" ca="1" si="268"/>
        <v>-1.32629538549248+0.0651567141536145i</v>
      </c>
      <c r="CT189" s="223" t="str">
        <f t="shared" ca="1" si="269"/>
        <v>0.81696288717295+1.04684119519628i</v>
      </c>
      <c r="CU189" s="223" t="str">
        <f t="shared" ca="1" si="270"/>
        <v>0.385467540455568-1.27071618476868i</v>
      </c>
      <c r="CV189" s="223" t="str">
        <f t="shared" ca="1" si="271"/>
        <v>-1.26087362181286+0.416536381117478i</v>
      </c>
      <c r="CW189" s="223" t="str">
        <f t="shared" ca="1" si="272"/>
        <v>1.06657517910918+0.791026064226806i</v>
      </c>
      <c r="CX189" s="223" t="str">
        <f t="shared" ca="1" si="273"/>
        <v>0.0325881720250881-1.32749495593091i</v>
      </c>
      <c r="CY189" s="223" t="str">
        <f t="shared" ca="1" si="274"/>
        <v>-1.10410425189993+0.737738875154633i</v>
      </c>
      <c r="CZ189" s="223" t="str">
        <f t="shared" ca="1" si="275"/>
        <v>1.23891637282163+0.477902781046974i</v>
      </c>
      <c r="DA189" s="223" t="str">
        <f t="shared" ca="1" si="276"/>
        <v>-0.322652140005269-1.28809954721208i</v>
      </c>
      <c r="DB189" s="223" t="str">
        <f t="shared" ca="1" si="277"/>
        <v>-0.867344882434648+1.00549376024536i</v>
      </c>
      <c r="DC189" s="223" t="str">
        <f t="shared" ca="1" si="278"/>
        <v>1.32150071618549+0.130156460074706i</v>
      </c>
      <c r="DD189" s="223" t="str">
        <f t="shared" ca="1" si="279"/>
        <v>-0.654516992253324-1.15538407199926i</v>
      </c>
      <c r="DE189" s="223" t="str">
        <f t="shared" ca="1" si="280"/>
        <v>-0.567748225062382+1.20040276570676i</v>
      </c>
      <c r="DF189" s="223" t="str">
        <f t="shared" ca="1" si="281"/>
        <v>1.30834514956068-0.227019418990919i</v>
      </c>
      <c r="DG189" s="223" t="str">
        <f t="shared" ca="1" si="282"/>
        <v>-0.938963483576173-0.938963483575603i</v>
      </c>
      <c r="DH189" s="223" t="str">
        <f t="shared" ca="1" si="283"/>
        <v>-0.227019418990125+1.30834514956082i</v>
      </c>
      <c r="DI189" s="223" t="str">
        <f t="shared" ca="1" si="284"/>
        <v>1.20040276570698-0.567748225061918i</v>
      </c>
      <c r="DJ189" s="223" t="str">
        <f t="shared" ca="1" si="285"/>
        <v>-1.15538407199901-0.654516992253772i</v>
      </c>
      <c r="DK189" s="223" t="str">
        <f t="shared" ca="1" si="286"/>
        <v>0.130156460074194+1.32150071618554i</v>
      </c>
      <c r="DL189" s="223" t="str">
        <f t="shared" ca="1" si="287"/>
        <v>1.0054937602457-0.867344882434258i</v>
      </c>
      <c r="DM189" s="223" t="str">
        <f t="shared" ca="1" si="288"/>
        <v>-1.28809954721227-0.322652140004487i</v>
      </c>
      <c r="DN189" s="223" t="str">
        <f t="shared" ca="1" si="289"/>
        <v>0.477902781047725+1.23891637282134i</v>
      </c>
      <c r="DO189" s="223" t="str">
        <f t="shared" ca="1" si="290"/>
        <v>0.737738875155093-1.10410425189963i</v>
      </c>
      <c r="DP189" s="223" t="str">
        <f t="shared" ca="1" si="291"/>
        <v>-1.32749495593092+0.0325881720245357i</v>
      </c>
      <c r="DQ189" s="223" t="str">
        <f t="shared" ca="1" si="292"/>
        <v>0.791026064226362+1.06657517910951i</v>
      </c>
      <c r="DR189" s="223" t="str">
        <f t="shared" ca="1" si="293"/>
        <v>0.416536381118003-1.26087362181269i</v>
      </c>
      <c r="DS189" s="223" t="str">
        <f t="shared" ca="1" si="294"/>
        <v>-1.27071618476845+0.385467540456339i</v>
      </c>
      <c r="DT189" s="223" t="str">
        <f t="shared" ca="1" si="295"/>
        <v>1.04684119519677+0.816962887172314i</v>
      </c>
      <c r="DU189" s="223" t="str">
        <f t="shared" ca="1" si="296"/>
        <v>0.0651567141528093-1.32629538549252i</v>
      </c>
      <c r="DV189" s="223" t="str">
        <f t="shared" ca="1" si="297"/>
        <v>-1.12187673466687+0.710420607239911i</v>
      </c>
      <c r="DW189" s="223" t="str">
        <f t="shared" ca="1" si="298"/>
        <v>1.22681491301149+0.508163375491134i</v>
      </c>
      <c r="DX189" s="223" t="str">
        <f t="shared" ca="1" si="299"/>
        <v>-0.290943417863991-1.29562987561246i</v>
      </c>
      <c r="DY189" s="223" t="str">
        <f t="shared" ca="1" si="300"/>
        <v>-0.891759706521182+0.983905215355214i</v>
      </c>
      <c r="DZ189" s="223" t="str">
        <f t="shared" ca="1" si="301"/>
        <v>1.31790850544647+0.162548510450852i</v>
      </c>
      <c r="EA189" s="223" t="str">
        <f t="shared" ca="1" si="302"/>
        <v>-0.625965319430118-1.1710987429968i</v>
      </c>
      <c r="EB189" s="223" t="str">
        <f t="shared" ca="1" si="303"/>
        <v>-0.597036588503926+1.18610798790225i</v>
      </c>
      <c r="EC189" s="223" t="str">
        <f t="shared" ca="1" si="304"/>
        <v>1.31352243590341-0.194842647683449i</v>
      </c>
      <c r="ED189" s="223" t="str">
        <f t="shared" ca="1" si="305"/>
        <v>-0.915637367904391-0.961724002754976i</v>
      </c>
      <c r="EE189" s="223" t="str">
        <f t="shared" ca="1" si="306"/>
        <v>-0.259059442288396+1.30237976502215i</v>
      </c>
      <c r="EF189" s="223" t="str">
        <f t="shared" ca="1" si="307"/>
        <v>1.2139744657714-0.538117871319078i</v>
      </c>
      <c r="EG189" s="223" t="str">
        <f t="shared" ca="1" si="308"/>
        <v>-1.13897344083911-0.68267440851482i</v>
      </c>
      <c r="EH189" s="223" t="str">
        <f t="shared" ca="1" si="309"/>
        <v>0.097686008313365+1.32429690430724i</v>
      </c>
      <c r="EI189" s="223" t="str">
        <f t="shared" ca="1" si="310"/>
        <v>1.02647663329164-0.842407602223651i</v>
      </c>
      <c r="EJ189" s="223" t="str">
        <f t="shared" ca="1" si="311"/>
        <v>-1.27979331580978-0.354166508561363i</v>
      </c>
      <c r="EK189" s="223" t="str">
        <f t="shared" ca="1" si="312"/>
        <v>0.447354315838193+1.25027155573454i</v>
      </c>
      <c r="EL189" s="223" t="str">
        <f t="shared" ca="1" si="313"/>
        <v>0.764612756758377-1.08566669801569i</v>
      </c>
      <c r="EM189" s="223" t="str">
        <f t="shared" ca="1" si="314"/>
        <v>-1.32789489304611+5.37483622461687E-13i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4.57209833413818-3.29512545418177i</v>
      </c>
      <c r="G190" s="229" t="str">
        <f t="shared" si="184"/>
        <v>-0.209798136835218+0.10816708011844i</v>
      </c>
      <c r="H190" s="229" t="str">
        <f t="shared" si="180"/>
        <v>0.967000082078897-0.0128966544820466i</v>
      </c>
      <c r="I190" s="229" t="str">
        <f t="shared" si="317"/>
        <v>-0.393738467976559-0.283269607449938i</v>
      </c>
      <c r="J190" s="255" t="str">
        <f ca="1">IMPRODUCT(1/N_FFT2,DA100)</f>
        <v>0.00491102334069727+9.05541257131824E-07i</v>
      </c>
      <c r="K190" s="254" t="str">
        <f t="shared" ca="1" si="318"/>
        <v>-0.00193340229404683-0.00139150020032407i</v>
      </c>
      <c r="N190" s="246">
        <f t="shared" ca="1" si="185"/>
        <v>3.9950866944343337</v>
      </c>
      <c r="O190" s="223">
        <f t="shared" ca="1" si="186"/>
        <v>1.3280866944343339</v>
      </c>
      <c r="P190" s="223" t="str">
        <f t="shared" ca="1" si="187"/>
        <v>-0.791140320180183-1.06672923542889i</v>
      </c>
      <c r="Q190" s="223" t="str">
        <f t="shared" ca="1" si="188"/>
        <v>-0.385523217459812+1.27089972725347i</v>
      </c>
      <c r="R190" s="223" t="str">
        <f t="shared" ca="1" si="189"/>
        <v>1.25045214519318-0.447418931780141i</v>
      </c>
      <c r="S190" s="223" t="str">
        <f t="shared" ca="1" si="190"/>
        <v>-1.10426372892548-0.73784543429712i</v>
      </c>
      <c r="T190" s="223" t="str">
        <f t="shared" ca="1" si="191"/>
        <v>0.0651661254010591+1.32648695584756i</v>
      </c>
      <c r="U190" s="223" t="str">
        <f t="shared" ca="1" si="192"/>
        <v>1.02662489776974-0.842529279736197i</v>
      </c>
      <c r="V190" s="223" t="str">
        <f t="shared" ca="1" si="193"/>
        <v>-1.28828560055315-0.322698743940739i</v>
      </c>
      <c r="W190" s="223" t="str">
        <f t="shared" ca="1" si="194"/>
        <v>0.508236774704555+1.22699211438844i</v>
      </c>
      <c r="X190" s="223" t="str">
        <f t="shared" ca="1" si="195"/>
        <v>0.682773014135207-1.13913795437701i</v>
      </c>
      <c r="Y190" s="223" t="str">
        <f t="shared" ca="1" si="196"/>
        <v>-1.32169159399762+0.130175259898149i</v>
      </c>
      <c r="Z190" s="223" t="str">
        <f t="shared" ca="1" si="197"/>
        <v>0.891888512460595+0.984047330810029i</v>
      </c>
      <c r="AA190" s="223" t="str">
        <f t="shared" ca="1" si="198"/>
        <v>0.259096860882504-1.30256788100058i</v>
      </c>
      <c r="AB190" s="223" t="str">
        <f t="shared" ca="1" si="199"/>
        <v>-1.20057615210835+0.567830230722381i</v>
      </c>
      <c r="AC190" s="223" t="str">
        <f t="shared" ca="1" si="200"/>
        <v>1.17126789671974+0.626055733978403i</v>
      </c>
      <c r="AD190" s="223" t="str">
        <f t="shared" ca="1" si="201"/>
        <v>-0.194870790792139-1.31371216133123i</v>
      </c>
      <c r="AE190" s="223" t="str">
        <f t="shared" ca="1" si="202"/>
        <v>-0.939099107638118+0.93909910763817i</v>
      </c>
      <c r="AF190" s="223" t="str">
        <f t="shared" ca="1" si="203"/>
        <v>1.31371216133122+0.194870790792197i</v>
      </c>
      <c r="AG190" s="223" t="str">
        <f t="shared" ca="1" si="204"/>
        <v>-0.626055733978349-1.17126789671977i</v>
      </c>
      <c r="AH190" s="223" t="str">
        <f t="shared" ca="1" si="205"/>
        <v>-0.567830230722438+1.20057615210832i</v>
      </c>
      <c r="AI190" s="223" t="str">
        <f t="shared" ca="1" si="206"/>
        <v>1.30256788100057-0.259096860882573i</v>
      </c>
      <c r="AJ190" s="223" t="str">
        <f t="shared" ca="1" si="207"/>
        <v>-0.984047330810077-0.891888512460543i</v>
      </c>
      <c r="AK190" s="223" t="str">
        <f t="shared" ca="1" si="208"/>
        <v>-0.130175259898211+1.32169159399761i</v>
      </c>
      <c r="AL190" s="223" t="str">
        <f t="shared" ca="1" si="209"/>
        <v>1.13913795437704-0.682773014135152i</v>
      </c>
      <c r="AM190" s="223" t="str">
        <f t="shared" ca="1" si="210"/>
        <v>-1.22699211438847-0.50823677470449i</v>
      </c>
      <c r="AN190" s="223" t="str">
        <f t="shared" ca="1" si="211"/>
        <v>0.322698743940804+1.28828560055313i</v>
      </c>
      <c r="AO190" s="223" t="str">
        <f t="shared" ca="1" si="212"/>
        <v>0.842529279736246-1.0266248977697i</v>
      </c>
      <c r="AP190" s="223" t="str">
        <f t="shared" ca="1" si="213"/>
        <v>-1.32648695584756-0.0651661254011239i</v>
      </c>
      <c r="AQ190" s="223" t="str">
        <f t="shared" ca="1" si="214"/>
        <v>0.737845434297164+1.10426372892545i</v>
      </c>
      <c r="AR190" s="223" t="str">
        <f t="shared" ca="1" si="215"/>
        <v>0.737845434297164+1.10426372892545i</v>
      </c>
      <c r="AS190" s="223" t="str">
        <f t="shared" ca="1" si="216"/>
        <v>-1.27089972725347+0.385523217459821i</v>
      </c>
      <c r="AT190" s="223" t="str">
        <f t="shared" ca="1" si="217"/>
        <v>1.06672923542888+0.791140320180208i</v>
      </c>
      <c r="AU190" s="223" t="str">
        <f t="shared" ca="1" si="218"/>
        <v>5.79215678721823E-14-1.32808669443433i</v>
      </c>
      <c r="AV190" s="223" t="str">
        <f t="shared" ca="1" si="219"/>
        <v>-1.06672923542887+0.791140320180222i</v>
      </c>
      <c r="AW190" s="223" t="str">
        <f t="shared" ca="1" si="220"/>
        <v>1.27089972725347+0.385523217459805i</v>
      </c>
      <c r="AX190" s="223" t="str">
        <f t="shared" ca="1" si="221"/>
        <v>-0.447418931780122-1.25045214519319i</v>
      </c>
      <c r="AY190" s="223" t="str">
        <f t="shared" ca="1" si="222"/>
        <v>-0.737845434297158+1.10426372892546i</v>
      </c>
      <c r="AZ190" s="223" t="str">
        <f t="shared" ca="1" si="223"/>
        <v>1.32648695584756-0.0651661254011308i</v>
      </c>
      <c r="BA190" s="223" t="str">
        <f t="shared" ca="1" si="224"/>
        <v>-0.842529279736251-1.02662489776969i</v>
      </c>
      <c r="BB190" s="223" t="str">
        <f t="shared" ca="1" si="225"/>
        <v>-0.322698743940798+1.28828560055313i</v>
      </c>
      <c r="BC190" s="223" t="str">
        <f t="shared" ca="1" si="226"/>
        <v>1.22699211438847-0.508236774704496i</v>
      </c>
      <c r="BD190" s="223" t="str">
        <f t="shared" ca="1" si="227"/>
        <v>-1.13913795437698-0.68277301413526i</v>
      </c>
      <c r="BE190" s="223" t="str">
        <f t="shared" ca="1" si="228"/>
        <v>0.130175259898218+1.32169159399761i</v>
      </c>
      <c r="BF190" s="223" t="str">
        <f t="shared" ca="1" si="229"/>
        <v>0.984047330810071-0.891888512460548i</v>
      </c>
      <c r="BG190" s="223" t="str">
        <f t="shared" ca="1" si="230"/>
        <v>-1.30256788100057-0.259096860882566i</v>
      </c>
      <c r="BH190" s="223" t="str">
        <f t="shared" ca="1" si="231"/>
        <v>0.567830230722443+1.20057615210832i</v>
      </c>
      <c r="BI190" s="223" t="str">
        <f t="shared" ca="1" si="232"/>
        <v>0.626055733978225-1.17126789671983i</v>
      </c>
      <c r="BJ190" s="223" t="str">
        <f t="shared" ca="1" si="233"/>
        <v>-1.31371216133126+0.194870790791943i</v>
      </c>
      <c r="BK190" s="223" t="str">
        <f t="shared" ca="1" si="234"/>
        <v>0.939099107638589+0.939099107637698i</v>
      </c>
      <c r="BL190" s="223" t="str">
        <f t="shared" ca="1" si="235"/>
        <v>0.194870790792003-1.31371216133125i</v>
      </c>
      <c r="BM190" s="223" t="str">
        <f t="shared" ca="1" si="236"/>
        <v>-1.17126789671986+0.626055733978172i</v>
      </c>
      <c r="BN190" s="223" t="str">
        <f t="shared" ca="1" si="237"/>
        <v>1.20057615210806+0.567830230722976i</v>
      </c>
      <c r="BO190" s="223" t="str">
        <f t="shared" ca="1" si="238"/>
        <v>-0.259096860882766-1.30256788100053i</v>
      </c>
      <c r="BP190" s="223" t="str">
        <f t="shared" ca="1" si="239"/>
        <v>-0.891888512460692+0.984047330809942i</v>
      </c>
      <c r="BQ190" s="223" t="str">
        <f t="shared" ca="1" si="240"/>
        <v>1.32169159399755+0.130175259898804i</v>
      </c>
      <c r="BR190" s="223" t="str">
        <f t="shared" ca="1" si="241"/>
        <v>-0.682773014135435-1.13913795437687i</v>
      </c>
      <c r="BS190" s="223" t="str">
        <f t="shared" ca="1" si="242"/>
        <v>-0.508236774704674+1.2269921143884i</v>
      </c>
      <c r="BT190" s="223" t="str">
        <f t="shared" ca="1" si="243"/>
        <v>1.28828560055328-0.322698743940227i</v>
      </c>
      <c r="BU190" s="223" t="str">
        <f t="shared" ca="1" si="244"/>
        <v>-1.02662489776992-0.842529279735977i</v>
      </c>
      <c r="BV190" s="223" t="str">
        <f t="shared" ca="1" si="245"/>
        <v>-0.0651661254011912+1.32648695584755i</v>
      </c>
      <c r="BW190" s="223" t="str">
        <f t="shared" ca="1" si="246"/>
        <v>1.10426372892577-0.737845434296684i</v>
      </c>
      <c r="BX190" s="223" t="str">
        <f t="shared" ca="1" si="247"/>
        <v>-1.2504521451933-0.447418931779806i</v>
      </c>
      <c r="BY190" s="223" t="str">
        <f t="shared" ca="1" si="248"/>
        <v>0.385523217459765+1.27089972725349i</v>
      </c>
      <c r="BZ190" s="223" t="str">
        <f t="shared" ca="1" si="249"/>
        <v>0.79114032018059-1.06672923542859i</v>
      </c>
      <c r="CA190" s="223" t="str">
        <f t="shared" ca="1" si="250"/>
        <v>-1.32808669443433+4.12607782042013E-13i</v>
      </c>
      <c r="CB190" s="223" t="str">
        <f t="shared" ca="1" si="251"/>
        <v>0.791140320180161+1.06672923542891i</v>
      </c>
      <c r="CC190" s="223" t="str">
        <f t="shared" ca="1" si="252"/>
        <v>0.38552321746024-1.27089972725334i</v>
      </c>
      <c r="CD190" s="223" t="str">
        <f t="shared" ca="1" si="253"/>
        <v>-1.25045214519304+0.447418931780547i</v>
      </c>
      <c r="CE190" s="223" t="str">
        <f t="shared" ca="1" si="254"/>
        <v>1.1042637289255+0.737845434297097i</v>
      </c>
      <c r="CF190" s="223" t="str">
        <f t="shared" ca="1" si="255"/>
        <v>-0.0651661254006583-1.32648695584758i</v>
      </c>
      <c r="CG190" s="223" t="str">
        <f t="shared" ca="1" si="256"/>
        <v>-1.02662489776939+0.842529279736615i</v>
      </c>
      <c r="CH190" s="223" t="str">
        <f t="shared" ca="1" si="257"/>
        <v>1.28828560055315+0.322698743940744i</v>
      </c>
      <c r="CI190" s="223" t="str">
        <f t="shared" ca="1" si="258"/>
        <v>-0.508236774704199-1.22699211438859i</v>
      </c>
      <c r="CJ190" s="223" t="str">
        <f t="shared" ca="1" si="259"/>
        <v>-0.682773014134759+1.13913795437728i</v>
      </c>
      <c r="CK190" s="223" t="str">
        <f t="shared" ca="1" si="260"/>
        <v>1.3216915939976-0.130175259898292i</v>
      </c>
      <c r="CL190" s="223" t="str">
        <f t="shared" ca="1" si="261"/>
        <v>-0.891888512460296-0.984047330810301i</v>
      </c>
      <c r="CM190" s="223" t="str">
        <f t="shared" ca="1" si="262"/>
        <v>-0.259096860881975+1.30256788100069i</v>
      </c>
      <c r="CN190" s="223" t="str">
        <f t="shared" ca="1" si="263"/>
        <v>1.20057615210829-0.567830230722494i</v>
      </c>
      <c r="CO190" s="223" t="str">
        <f t="shared" ca="1" si="264"/>
        <v>-1.17126789671962-0.626055733978626i</v>
      </c>
      <c r="CP190" s="223" t="str">
        <f t="shared" ca="1" si="265"/>
        <v>0.194870790792781+1.31371216133113i</v>
      </c>
      <c r="CQ190" s="223" t="str">
        <f t="shared" ca="1" si="266"/>
        <v>0.93909910763802-0.939099107638268i</v>
      </c>
      <c r="CR190" s="223" t="str">
        <f t="shared" ca="1" si="267"/>
        <v>-1.31371216133118-0.19487079079247i</v>
      </c>
      <c r="CS190" s="223" t="str">
        <f t="shared" ca="1" si="268"/>
        <v>0.626055733977772+1.17126789672008i</v>
      </c>
      <c r="CT190" s="223" t="str">
        <f t="shared" ca="1" si="269"/>
        <v>0.567830230722209-1.20057615210843i</v>
      </c>
      <c r="CU190" s="223" t="str">
        <f t="shared" ca="1" si="270"/>
        <v>-1.30256788100062+0.259096860882321i</v>
      </c>
      <c r="CV190" s="223" t="str">
        <f t="shared" ca="1" si="271"/>
        <v>0.984047330809624+0.891888512461042i</v>
      </c>
      <c r="CW190" s="223" t="str">
        <f t="shared" ca="1" si="272"/>
        <v>0.130175259897941-1.32169159399764i</v>
      </c>
      <c r="CX190" s="223" t="str">
        <f t="shared" ca="1" si="273"/>
        <v>-1.13913795437712+0.682773014135029i</v>
      </c>
      <c r="CY190" s="223" t="str">
        <f t="shared" ca="1" si="274"/>
        <v>1.22699211438822+0.508236774705094i</v>
      </c>
      <c r="CZ190" s="223" t="str">
        <f t="shared" ca="1" si="275"/>
        <v>-0.322698743941086-1.28828560055306i</v>
      </c>
      <c r="DA190" s="223" t="str">
        <f t="shared" ca="1" si="276"/>
        <v>-0.842529279736343+1.02662489776962i</v>
      </c>
      <c r="DB190" s="223" t="str">
        <f t="shared" ca="1" si="277"/>
        <v>1.32648695584753+0.0651661254016638i</v>
      </c>
      <c r="DC190" s="223" t="str">
        <f t="shared" ca="1" si="278"/>
        <v>-0.737845434297389-1.1042637289253i</v>
      </c>
      <c r="DD190" s="223" t="str">
        <f t="shared" ca="1" si="279"/>
        <v>-0.447418931780217+1.25045214519316i</v>
      </c>
      <c r="DE190" s="223" t="str">
        <f t="shared" ca="1" si="280"/>
        <v>1.27089972725362-0.385523217459313i</v>
      </c>
      <c r="DF190" s="223" t="str">
        <f t="shared" ca="1" si="281"/>
        <v>-1.06672923542912-0.791140320179878i</v>
      </c>
      <c r="DG190" s="223" t="str">
        <f t="shared" ca="1" si="282"/>
        <v>-6.05252212337515E-14+1.32808669443433i</v>
      </c>
      <c r="DH190" s="223" t="str">
        <f t="shared" ca="1" si="283"/>
        <v>1.06672923542917-0.79114032017981i</v>
      </c>
      <c r="DI190" s="223" t="str">
        <f t="shared" ca="1" si="284"/>
        <v>-1.27089972725359-0.385523217459428i</v>
      </c>
      <c r="DJ190" s="223" t="str">
        <f t="shared" ca="1" si="285"/>
        <v>0.447418931780138+1.25045214519318i</v>
      </c>
      <c r="DK190" s="223" t="str">
        <f t="shared" ca="1" si="286"/>
        <v>0.73784543429749-1.10426372892523i</v>
      </c>
      <c r="DL190" s="223" t="str">
        <f t="shared" ca="1" si="287"/>
        <v>-1.32648695584754+0.0651661254015429i</v>
      </c>
      <c r="DM190" s="223" t="str">
        <f t="shared" ca="1" si="288"/>
        <v>0.84252927973625+1.02662489776969i</v>
      </c>
      <c r="DN190" s="223" t="str">
        <f t="shared" ca="1" si="289"/>
        <v>0.322698743941167-1.28828560055304i</v>
      </c>
      <c r="DO190" s="223" t="str">
        <f t="shared" ca="1" si="290"/>
        <v>-1.22699211438827+0.508236774704982i</v>
      </c>
      <c r="DP190" s="223" t="str">
        <f t="shared" ca="1" si="291"/>
        <v>1.13913795437705+0.682773014135134i</v>
      </c>
      <c r="DQ190" s="223" t="str">
        <f t="shared" ca="1" si="292"/>
        <v>-0.130175259897821-1.32169159399765i</v>
      </c>
      <c r="DR190" s="223" t="str">
        <f t="shared" ca="1" si="293"/>
        <v>-0.984047330809706+0.891888512460952i</v>
      </c>
      <c r="DS190" s="223" t="str">
        <f t="shared" ca="1" si="294"/>
        <v>1.3025678810006+0.259096860882439i</v>
      </c>
      <c r="DT190" s="223" t="str">
        <f t="shared" ca="1" si="295"/>
        <v>-0.5678302307221-1.20057615210848i</v>
      </c>
      <c r="DU190" s="223" t="str">
        <f t="shared" ca="1" si="296"/>
        <v>-0.626055733977879+1.17126789672002i</v>
      </c>
      <c r="DV190" s="223" t="str">
        <f t="shared" ca="1" si="297"/>
        <v>1.31371216133119-0.194870790792351i</v>
      </c>
      <c r="DW190" s="223" t="str">
        <f t="shared" ca="1" si="298"/>
        <v>-0.939099107637933-0.939099107638354i</v>
      </c>
      <c r="DX190" s="223" t="str">
        <f t="shared" ca="1" si="299"/>
        <v>-0.194870790791595+1.31371216133131i</v>
      </c>
      <c r="DY190" s="223" t="str">
        <f t="shared" ca="1" si="300"/>
        <v>1.17126789671968-0.62605573397852i</v>
      </c>
      <c r="DZ190" s="223" t="str">
        <f t="shared" ca="1" si="301"/>
        <v>-1.20057615210824-0.567830230722603i</v>
      </c>
      <c r="EA190" s="223" t="str">
        <f t="shared" ca="1" si="302"/>
        <v>0.259096860883189+1.30256788100045i</v>
      </c>
      <c r="EB190" s="223" t="str">
        <f t="shared" ca="1" si="303"/>
        <v>0.891888512460413-0.984047330810193i</v>
      </c>
      <c r="EC190" s="223" t="str">
        <f t="shared" ca="1" si="304"/>
        <v>-1.32169159399759-0.130175259898412i</v>
      </c>
      <c r="ED190" s="223" t="str">
        <f t="shared" ca="1" si="305"/>
        <v>0.682773014134656+1.13913795437734i</v>
      </c>
      <c r="EE190" s="223" t="str">
        <f t="shared" ca="1" si="306"/>
        <v>0.50823677470431-1.22699211438855i</v>
      </c>
      <c r="EF190" s="223" t="str">
        <f t="shared" ca="1" si="307"/>
        <v>-1.28828560055318+0.322698743940626i</v>
      </c>
      <c r="EG190" s="223" t="str">
        <f t="shared" ca="1" si="308"/>
        <v>1.02662489776934+0.84252927973668i</v>
      </c>
      <c r="EH190" s="223" t="str">
        <f t="shared" ca="1" si="309"/>
        <v>0.0651661254007791-1.32648695584758i</v>
      </c>
      <c r="EI190" s="223" t="str">
        <f t="shared" ca="1" si="310"/>
        <v>-1.10426372892554+0.737845434297028i</v>
      </c>
      <c r="EJ190" s="223" t="str">
        <f t="shared" ca="1" si="311"/>
        <v>1.25045214519298+0.447418931780697i</v>
      </c>
      <c r="EK190" s="223" t="str">
        <f t="shared" ca="1" si="312"/>
        <v>-0.38552321746016-1.27089972725337i</v>
      </c>
      <c r="EL190" s="223" t="str">
        <f t="shared" ca="1" si="313"/>
        <v>-0.791140320180288+1.06672923542882i</v>
      </c>
      <c r="EM190" s="223" t="str">
        <f t="shared" ca="1" si="314"/>
        <v>1.32808669443433+5.33658224509517E-13i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4.54053274509872-3.31159747802232i</v>
      </c>
      <c r="G191" s="229" t="str">
        <f t="shared" si="184"/>
        <v>-0.209004431556097+0.109074443960746i</v>
      </c>
      <c r="H191" s="229" t="str">
        <f t="shared" si="180"/>
        <v>0.966967671268175-0.0127385400500122i</v>
      </c>
      <c r="I191" s="229" t="str">
        <f t="shared" si="317"/>
        <v>-0.394422936389362-0.286939566418121i</v>
      </c>
      <c r="J191" s="255" t="str">
        <f ca="1">IMPRODUCT(1/N_FFT2,DB100)</f>
        <v>0.00938055007723035+0.000142216415360258i</v>
      </c>
      <c r="K191" s="254" t="str">
        <f t="shared" ca="1" si="318"/>
        <v>-0.00365909658984764-0.00274774438807311i</v>
      </c>
      <c r="N191" s="246">
        <f t="shared" ca="1" si="185"/>
        <v>3.9952629664196948</v>
      </c>
      <c r="O191" s="223">
        <f t="shared" ca="1" si="186"/>
        <v>1.328262966419695</v>
      </c>
      <c r="P191" s="223" t="str">
        <f t="shared" ca="1" si="187"/>
        <v>-0.817189337539727-1.04713136452569i</v>
      </c>
      <c r="Q191" s="223" t="str">
        <f t="shared" ca="1" si="188"/>
        <v>-0.322741574539498+1.288456589888i</v>
      </c>
      <c r="R191" s="223" t="str">
        <f t="shared" ca="1" si="189"/>
        <v>1.2143109620406-0.538267029856082i</v>
      </c>
      <c r="S191" s="223" t="str">
        <f t="shared" ca="1" si="190"/>
        <v>-1.17142335473195-0.626138828017068i</v>
      </c>
      <c r="T191" s="223" t="str">
        <f t="shared" ca="1" si="191"/>
        <v>0.227082345509514+1.30870780402653i</v>
      </c>
      <c r="U191" s="223" t="str">
        <f t="shared" ca="1" si="192"/>
        <v>0.892006889490774-0.984177939736022i</v>
      </c>
      <c r="V191" s="223" t="str">
        <f t="shared" ca="1" si="193"/>
        <v>-1.32466398037009-0.097713085470205i</v>
      </c>
      <c r="W191" s="223" t="str">
        <f t="shared" ca="1" si="194"/>
        <v>0.737943365765042+1.10441029372485i</v>
      </c>
      <c r="X191" s="223" t="str">
        <f t="shared" ca="1" si="195"/>
        <v>0.416651839013979-1.26122311785358i</v>
      </c>
      <c r="Y191" s="223" t="str">
        <f t="shared" ca="1" si="196"/>
        <v>-1.25061811303487+0.447478316023401i</v>
      </c>
      <c r="Z191" s="223" t="str">
        <f t="shared" ca="1" si="197"/>
        <v>1.12218770276881+0.710617525618744i</v>
      </c>
      <c r="AA191" s="223" t="str">
        <f t="shared" ca="1" si="198"/>
        <v>-0.130192537574085-1.32186701718519i</v>
      </c>
      <c r="AB191" s="223" t="str">
        <f t="shared" ca="1" si="199"/>
        <v>-0.961990578821942+0.915891169419093i</v>
      </c>
      <c r="AC191" s="223" t="str">
        <f t="shared" ca="1" si="200"/>
        <v>1.3138865254385+0.19489665526426i</v>
      </c>
      <c r="AD191" s="223" t="str">
        <f t="shared" ca="1" si="201"/>
        <v>-0.654698414954035-1.15570432785324i</v>
      </c>
      <c r="AE191" s="223" t="str">
        <f t="shared" ca="1" si="202"/>
        <v>-0.508304231072919+1.22715496846789i</v>
      </c>
      <c r="AF191" s="223" t="str">
        <f t="shared" ca="1" si="203"/>
        <v>1.28014805611775-0.354264678425593i</v>
      </c>
      <c r="AG191" s="223" t="str">
        <f t="shared" ca="1" si="204"/>
        <v>-1.06687081841513-0.791245325279255i</v>
      </c>
      <c r="AH191" s="223" t="str">
        <f t="shared" ca="1" si="205"/>
        <v>0.0325972049974542+1.32786291844768i</v>
      </c>
      <c r="AI191" s="223" t="str">
        <f t="shared" ca="1" si="206"/>
        <v>1.026761157857-0.842641105499965i</v>
      </c>
      <c r="AJ191" s="223" t="str">
        <f t="shared" ca="1" si="207"/>
        <v>-1.295989005587-0.291024063196952i</v>
      </c>
      <c r="AK191" s="223" t="str">
        <f t="shared" ca="1" si="208"/>
        <v>0.567905596707608+1.20073550009576i</v>
      </c>
      <c r="AL191" s="223" t="str">
        <f t="shared" ca="1" si="209"/>
        <v>0.597202078462998-1.18643675998408i</v>
      </c>
      <c r="AM191" s="223" t="str">
        <f t="shared" ca="1" si="210"/>
        <v>-1.30274076596918+0.259131249840852i</v>
      </c>
      <c r="AN191" s="223" t="str">
        <f t="shared" ca="1" si="211"/>
        <v>1.0057724686599+0.867585297966611i</v>
      </c>
      <c r="AO191" s="223" t="str">
        <f t="shared" ca="1" si="212"/>
        <v>0.0651747746574969-1.32666301550559i</v>
      </c>
      <c r="AP191" s="223" t="str">
        <f t="shared" ca="1" si="213"/>
        <v>-1.08596762921644+0.764824696421397i</v>
      </c>
      <c r="AQ191" s="223" t="str">
        <f t="shared" ca="1" si="214"/>
        <v>1.27106840902631+0.385574386516221i</v>
      </c>
      <c r="AR191" s="223" t="str">
        <f t="shared" ca="1" si="215"/>
        <v>1.27106840902631+0.385574386516221i</v>
      </c>
      <c r="AS191" s="223" t="str">
        <f t="shared" ca="1" si="216"/>
        <v>-0.682863636046599+1.139289147902i</v>
      </c>
      <c r="AT191" s="223" t="str">
        <f t="shared" ca="1" si="217"/>
        <v>1.31827381073692-0.162593566561552i</v>
      </c>
      <c r="AU191" s="223" t="str">
        <f t="shared" ca="1" si="218"/>
        <v>-0.939223750754336-0.939223750754316i</v>
      </c>
      <c r="AV191" s="223" t="str">
        <f t="shared" ca="1" si="219"/>
        <v>-0.162593566561543+1.31827381073692i</v>
      </c>
      <c r="AW191" s="223" t="str">
        <f t="shared" ca="1" si="220"/>
        <v>1.139289147902-0.682863636046607i</v>
      </c>
      <c r="AX191" s="223" t="str">
        <f t="shared" ca="1" si="221"/>
        <v>-1.23925978262845-0.478035248827665i</v>
      </c>
      <c r="AY191" s="223" t="str">
        <f t="shared" ca="1" si="222"/>
        <v>0.385574386516229+1.27106840902631i</v>
      </c>
      <c r="AZ191" s="223" t="str">
        <f t="shared" ca="1" si="223"/>
        <v>0.764824696421391-1.08596762921644i</v>
      </c>
      <c r="BA191" s="223" t="str">
        <f t="shared" ca="1" si="224"/>
        <v>-1.32666301550559+0.0651747746575061i</v>
      </c>
      <c r="BB191" s="223" t="str">
        <f t="shared" ca="1" si="225"/>
        <v>0.867585297966518+1.00577246865998i</v>
      </c>
      <c r="BC191" s="223" t="str">
        <f t="shared" ca="1" si="226"/>
        <v>0.259131249840973-1.30274076596916i</v>
      </c>
      <c r="BD191" s="223" t="str">
        <f t="shared" ca="1" si="227"/>
        <v>-1.18643675998414+0.597202078462888i</v>
      </c>
      <c r="BE191" s="223" t="str">
        <f t="shared" ca="1" si="228"/>
        <v>1.20073550009577+0.567905596707591i</v>
      </c>
      <c r="BF191" s="223" t="str">
        <f t="shared" ca="1" si="229"/>
        <v>-0.29102406319697-1.295989005587i</v>
      </c>
      <c r="BG191" s="223" t="str">
        <f t="shared" ca="1" si="230"/>
        <v>-0.84264110549995+1.02676115785701i</v>
      </c>
      <c r="BH191" s="223" t="str">
        <f t="shared" ca="1" si="231"/>
        <v>1.32786291844768+0.0325972049977188i</v>
      </c>
      <c r="BI191" s="223" t="str">
        <f t="shared" ca="1" si="232"/>
        <v>-0.791245325279588-1.06687081841489i</v>
      </c>
      <c r="BJ191" s="223" t="str">
        <f t="shared" ca="1" si="233"/>
        <v>-0.354264678425848+1.28014805611768i</v>
      </c>
      <c r="BK191" s="223" t="str">
        <f t="shared" ca="1" si="234"/>
        <v>1.22715496846773-0.508304231073293i</v>
      </c>
      <c r="BL191" s="223" t="str">
        <f t="shared" ca="1" si="235"/>
        <v>-1.15570432785312-0.654698414954257i</v>
      </c>
      <c r="BM191" s="223" t="str">
        <f t="shared" ca="1" si="236"/>
        <v>0.194896655264661+1.31388652543844i</v>
      </c>
      <c r="BN191" s="223" t="str">
        <f t="shared" ca="1" si="237"/>
        <v>0.915891169419278-0.961990578821766i</v>
      </c>
      <c r="BO191" s="223" t="str">
        <f t="shared" ca="1" si="238"/>
        <v>-1.32186701718523-0.130192537573682i</v>
      </c>
      <c r="BP191" s="223" t="str">
        <f t="shared" ca="1" si="239"/>
        <v>0.710617525618533+1.12218770276895i</v>
      </c>
      <c r="BQ191" s="223" t="str">
        <f t="shared" ca="1" si="240"/>
        <v>0.447478316023016-1.25061811303501i</v>
      </c>
      <c r="BR191" s="223" t="str">
        <f t="shared" ca="1" si="241"/>
        <v>-1.26122311785366+0.416651839013742i</v>
      </c>
      <c r="BS191" s="223" t="str">
        <f t="shared" ca="1" si="242"/>
        <v>1.10441029372508+0.737943365764701i</v>
      </c>
      <c r="BT191" s="223" t="str">
        <f t="shared" ca="1" si="243"/>
        <v>-0.0977130854700917-1.3246639803701i</v>
      </c>
      <c r="BU191" s="223" t="str">
        <f t="shared" ca="1" si="244"/>
        <v>-0.984177939735656+0.892006889491179i</v>
      </c>
      <c r="BV191" s="223" t="str">
        <f t="shared" ca="1" si="245"/>
        <v>1.30870780402651+0.227082345509623i</v>
      </c>
      <c r="BW191" s="223" t="str">
        <f t="shared" ca="1" si="246"/>
        <v>-0.62613882801752-1.17142335473171i</v>
      </c>
      <c r="BX191" s="223" t="str">
        <f t="shared" ca="1" si="247"/>
        <v>-0.538267029856205+1.21431096204054i</v>
      </c>
      <c r="BY191" s="223" t="str">
        <f t="shared" ca="1" si="248"/>
        <v>1.28845658988787-0.322741574540021i</v>
      </c>
      <c r="BZ191" s="223" t="str">
        <f t="shared" ca="1" si="249"/>
        <v>-1.04713136452561-0.817189337539821i</v>
      </c>
      <c r="CA191" s="223" t="str">
        <f t="shared" ca="1" si="250"/>
        <v>5.56508789265637E-13+1.32826296641969i</v>
      </c>
      <c r="CB191" s="223" t="str">
        <f t="shared" ca="1" si="251"/>
        <v>1.04713136452577-0.817189337539626i</v>
      </c>
      <c r="CC191" s="223" t="str">
        <f t="shared" ca="1" si="252"/>
        <v>-1.28845658988814-0.322741574538941i</v>
      </c>
      <c r="CD191" s="223" t="str">
        <f t="shared" ca="1" si="253"/>
        <v>0.538267029855981+1.21431096204064i</v>
      </c>
      <c r="CE191" s="223" t="str">
        <f t="shared" ca="1" si="254"/>
        <v>0.626138828016572-1.17142335473222i</v>
      </c>
      <c r="CF191" s="223" t="str">
        <f t="shared" ca="1" si="255"/>
        <v>-1.30870780402655+0.227082345509381i</v>
      </c>
      <c r="CG191" s="223" t="str">
        <f t="shared" ca="1" si="256"/>
        <v>0.984177939736377+0.892006889490382i</v>
      </c>
      <c r="CH191" s="223" t="str">
        <f t="shared" ca="1" si="257"/>
        <v>0.0977130854703372-1.32466398037008i</v>
      </c>
      <c r="CI191" s="223" t="str">
        <f t="shared" ca="1" si="258"/>
        <v>-1.10441029372448+0.737943365765594i</v>
      </c>
      <c r="CJ191" s="223" t="str">
        <f t="shared" ca="1" si="259"/>
        <v>1.26122311785359+0.416651839013974i</v>
      </c>
      <c r="CK191" s="223" t="str">
        <f t="shared" ca="1" si="260"/>
        <v>-0.447478316024028-1.25061811303465i</v>
      </c>
      <c r="CL191" s="223" t="str">
        <f t="shared" ca="1" si="261"/>
        <v>-0.71061752561874+1.12218770276881i</v>
      </c>
      <c r="CM191" s="223" t="str">
        <f t="shared" ca="1" si="262"/>
        <v>1.32186701718512-0.130192537574752i</v>
      </c>
      <c r="CN191" s="223" t="str">
        <f t="shared" ca="1" si="263"/>
        <v>-0.9158911694191-0.961990578821936i</v>
      </c>
      <c r="CO191" s="223" t="str">
        <f t="shared" ca="1" si="264"/>
        <v>-0.194896655264905+1.3138865254384i</v>
      </c>
      <c r="CP191" s="223" t="str">
        <f t="shared" ca="1" si="265"/>
        <v>1.15570432785324-0.654698414954043i</v>
      </c>
      <c r="CQ191" s="223" t="str">
        <f t="shared" ca="1" si="266"/>
        <v>-1.22715496846764-0.50830423107352i</v>
      </c>
      <c r="CR191" s="223" t="str">
        <f t="shared" ca="1" si="267"/>
        <v>0.35426467842561+1.28014805611775i</v>
      </c>
      <c r="CS191" s="223" t="str">
        <f t="shared" ca="1" si="268"/>
        <v>0.79124532527977-1.06687081841475i</v>
      </c>
      <c r="CT191" s="223" t="str">
        <f t="shared" ca="1" si="269"/>
        <v>-1.32786291844768+0.0325972049974728i</v>
      </c>
      <c r="CU191" s="223" t="str">
        <f t="shared" ca="1" si="270"/>
        <v>0.842641105499468+1.02676115785741i</v>
      </c>
      <c r="CV191" s="223" t="str">
        <f t="shared" ca="1" si="271"/>
        <v>0.291024063196934-1.295989005587i</v>
      </c>
      <c r="CW191" s="223" t="str">
        <f t="shared" ca="1" si="272"/>
        <v>-1.20073550009604+0.567905596707028i</v>
      </c>
      <c r="CX191" s="223" t="str">
        <f t="shared" ca="1" si="273"/>
        <v>1.18643675998415+0.597202078462855i</v>
      </c>
      <c r="CY191" s="223" t="str">
        <f t="shared" ca="1" si="274"/>
        <v>-0.259131249840362-1.30274076596928i</v>
      </c>
      <c r="CZ191" s="223" t="str">
        <f t="shared" ca="1" si="275"/>
        <v>-0.86758529796649+1.00577246866001i</v>
      </c>
      <c r="DA191" s="223" t="str">
        <f t="shared" ca="1" si="276"/>
        <v>1.32666301550557+0.0651747746580346i</v>
      </c>
      <c r="DB191" s="223" t="str">
        <f t="shared" ca="1" si="277"/>
        <v>-0.764824696421498-1.08596762921636i</v>
      </c>
      <c r="DC191" s="223" t="str">
        <f t="shared" ca="1" si="278"/>
        <v>-0.385574386516736+1.27106840902616i</v>
      </c>
      <c r="DD191" s="223" t="str">
        <f t="shared" ca="1" si="279"/>
        <v>1.23925978262841-0.478035248827787i</v>
      </c>
      <c r="DE191" s="223" t="str">
        <f t="shared" ca="1" si="280"/>
        <v>-1.13928914790172-0.682863636047061i</v>
      </c>
      <c r="DF191" s="223" t="str">
        <f t="shared" ca="1" si="281"/>
        <v>0.162593566561675+1.3182738107369i</v>
      </c>
      <c r="DG191" s="223" t="str">
        <f t="shared" ca="1" si="282"/>
        <v>0.939223750754697-0.939223750753954i</v>
      </c>
      <c r="DH191" s="223" t="str">
        <f t="shared" ca="1" si="283"/>
        <v>-1.31827381073694-0.162593566561404i</v>
      </c>
      <c r="DI191" s="223" t="str">
        <f t="shared" ca="1" si="284"/>
        <v>0.682863636046162+1.13928914790226i</v>
      </c>
      <c r="DJ191" s="223" t="str">
        <f t="shared" ca="1" si="285"/>
        <v>0.478035248827534-1.2392597826285i</v>
      </c>
      <c r="DK191" s="223" t="str">
        <f t="shared" ca="1" si="286"/>
        <v>-1.27106840902646+0.385574386515732i</v>
      </c>
      <c r="DL191" s="223" t="str">
        <f t="shared" ca="1" si="287"/>
        <v>1.08596762921652+0.764824696421275i</v>
      </c>
      <c r="DM191" s="223" t="str">
        <f t="shared" ca="1" si="288"/>
        <v>-0.0651747746569872-1.32666301550562i</v>
      </c>
      <c r="DN191" s="223" t="str">
        <f t="shared" ca="1" si="289"/>
        <v>-1.00577246865981+0.867585297966725i</v>
      </c>
      <c r="DO191" s="223" t="str">
        <f t="shared" ca="1" si="290"/>
        <v>1.30274076596908+0.259131249841353i</v>
      </c>
      <c r="DP191" s="223" t="str">
        <f t="shared" ca="1" si="291"/>
        <v>-0.597202078463132-1.18643675998401i</v>
      </c>
      <c r="DQ191" s="223" t="str">
        <f t="shared" ca="1" si="292"/>
        <v>-0.567905596707941+1.20073550009561i</v>
      </c>
      <c r="DR191" s="223" t="str">
        <f t="shared" ca="1" si="293"/>
        <v>1.29598900558694-0.291024063197237i</v>
      </c>
      <c r="DS191" s="223" t="str">
        <f t="shared" ca="1" si="294"/>
        <v>-1.02676115785676-0.84264110550025i</v>
      </c>
      <c r="DT191" s="223" t="str">
        <f t="shared" ca="1" si="295"/>
        <v>-0.0325972049971624+1.32786291844769i</v>
      </c>
      <c r="DU191" s="223" t="str">
        <f t="shared" ca="1" si="296"/>
        <v>1.06687081841535-0.791245325278959i</v>
      </c>
      <c r="DV191" s="223" t="str">
        <f t="shared" ca="1" si="297"/>
        <v>-1.28014805611783-0.354264678425311i</v>
      </c>
      <c r="DW191" s="223" t="str">
        <f t="shared" ca="1" si="298"/>
        <v>0.508304231072586+1.22715496846802i</v>
      </c>
      <c r="DX191" s="223" t="str">
        <f t="shared" ca="1" si="299"/>
        <v>0.654698414953774-1.15570432785339i</v>
      </c>
      <c r="DY191" s="223" t="str">
        <f t="shared" ca="1" si="300"/>
        <v>-1.31388652543855+0.194896655263906i</v>
      </c>
      <c r="DZ191" s="223" t="str">
        <f t="shared" ca="1" si="301"/>
        <v>0.96199057882215+0.915891169418874i</v>
      </c>
      <c r="EA191" s="223" t="str">
        <f t="shared" ca="1" si="302"/>
        <v>0.13019253757448-1.32186701718515i</v>
      </c>
      <c r="EB191" s="223" t="str">
        <f t="shared" ca="1" si="303"/>
        <v>-1.12218770276867+0.710617525618971i</v>
      </c>
      <c r="EC191" s="223" t="str">
        <f t="shared" ca="1" si="304"/>
        <v>1.25061811303475+0.447478316023736i</v>
      </c>
      <c r="ED191" s="223" t="str">
        <f t="shared" ca="1" si="305"/>
        <v>-0.416651839014269-1.26122311785349i</v>
      </c>
      <c r="EE191" s="223" t="str">
        <f t="shared" ca="1" si="306"/>
        <v>-0.737943365765369+1.10441029372463i</v>
      </c>
      <c r="EF191" s="223" t="str">
        <f t="shared" ca="1" si="307"/>
        <v>1.32466398037006-0.0977130854706091i</v>
      </c>
      <c r="EG191" s="223" t="str">
        <f t="shared" ca="1" si="308"/>
        <v>-0.892006889490612-0.984177939736168i</v>
      </c>
      <c r="EH191" s="223" t="str">
        <f t="shared" ca="1" si="309"/>
        <v>-0.227082345509074+1.30870780402661i</v>
      </c>
      <c r="EI191" s="223" t="str">
        <f t="shared" ca="1" si="310"/>
        <v>1.17142335473209-0.626138828016812i</v>
      </c>
      <c r="EJ191" s="223" t="str">
        <f t="shared" ca="1" si="311"/>
        <v>-1.21431096204075-0.538267029855731i</v>
      </c>
      <c r="EK191" s="223" t="str">
        <f t="shared" ca="1" si="312"/>
        <v>0.322741574539279+1.28845658988806i</v>
      </c>
      <c r="EL191" s="223" t="str">
        <f t="shared" ca="1" si="313"/>
        <v>0.817189337539382-1.04713136452596i</v>
      </c>
      <c r="EM191" s="223" t="str">
        <f t="shared" ca="1" si="314"/>
        <v>-1.32826296641969-2.46036568303621E-13i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4.50896770352385-3.32768755921922i</v>
      </c>
      <c r="G192" s="229" t="str">
        <f t="shared" si="184"/>
        <v>-0.208205249222829+0.109974458702376i</v>
      </c>
      <c r="H192" s="229" t="str">
        <f t="shared" si="180"/>
        <v>0.966935401818126-0.0125829874314525i</v>
      </c>
      <c r="I192" s="229" t="str">
        <f t="shared" si="317"/>
        <v>-0.395124343706987-0.290626796416089i</v>
      </c>
      <c r="J192" s="255" t="str">
        <f ca="1">IMPRODUCT(1/N_FFT2,DC100)</f>
        <v>0.00547995990671562-8.57882081831129E-07i</v>
      </c>
      <c r="K192" s="254" t="str">
        <f t="shared" ca="1" si="318"/>
        <v>-0.00216551488520276-0.00159228422208281i</v>
      </c>
      <c r="N192" s="246">
        <f t="shared" ca="1" si="185"/>
        <v>3.9954253452876349</v>
      </c>
      <c r="O192" s="223">
        <f t="shared" ca="1" si="186"/>
        <v>1.3284253452876353</v>
      </c>
      <c r="P192" s="223" t="str">
        <f t="shared" ca="1" si="187"/>
        <v>-0.842744117563245-1.02688667841935i</v>
      </c>
      <c r="Q192" s="223" t="str">
        <f t="shared" ca="1" si="188"/>
        <v>-0.259162928386548+1.30290002477269i</v>
      </c>
      <c r="R192" s="223" t="str">
        <f t="shared" ca="1" si="189"/>
        <v>1.17156656010847-0.626215372885538i</v>
      </c>
      <c r="S192" s="223" t="str">
        <f t="shared" ca="1" si="190"/>
        <v>-1.22730498698048-0.508366370775459i</v>
      </c>
      <c r="T192" s="223" t="str">
        <f t="shared" ca="1" si="191"/>
        <v>0.385621522613445+1.27122379591473i</v>
      </c>
      <c r="U192" s="223" t="str">
        <f t="shared" ca="1" si="192"/>
        <v>0.738033578630578-1.1045453068192i</v>
      </c>
      <c r="V192" s="223" t="str">
        <f t="shared" ca="1" si="193"/>
        <v>-1.3220286141545+0.130208453486341i</v>
      </c>
      <c r="W192" s="223" t="str">
        <f t="shared" ca="1" si="194"/>
        <v>0.939338569952957+0.939338569952979i</v>
      </c>
      <c r="X192" s="223" t="str">
        <f t="shared" ca="1" si="195"/>
        <v>0.130208453486368-1.3220286141545i</v>
      </c>
      <c r="Y192" s="223" t="str">
        <f t="shared" ca="1" si="196"/>
        <v>-1.10454530681921+0.738033578630554i</v>
      </c>
      <c r="Z192" s="223" t="str">
        <f t="shared" ca="1" si="197"/>
        <v>1.27122379591472+0.385621522613474i</v>
      </c>
      <c r="AA192" s="223" t="str">
        <f t="shared" ca="1" si="198"/>
        <v>-0.508366370775495-1.22730498698047i</v>
      </c>
      <c r="AB192" s="223" t="str">
        <f t="shared" ca="1" si="199"/>
        <v>-0.626215372885575+1.17156656010845i</v>
      </c>
      <c r="AC192" s="223" t="str">
        <f t="shared" ca="1" si="200"/>
        <v>1.30290002477269-0.259162928386557i</v>
      </c>
      <c r="AD192" s="223" t="str">
        <f t="shared" ca="1" si="201"/>
        <v>-1.02688667841938-0.842744117563203i</v>
      </c>
      <c r="AE192" s="223" t="str">
        <f t="shared" ca="1" si="202"/>
        <v>-3.2548492818673E-14+1.32842534528764i</v>
      </c>
      <c r="AF192" s="223" t="str">
        <f t="shared" ca="1" si="203"/>
        <v>1.02688667841933-0.842744117563262i</v>
      </c>
      <c r="AG192" s="223" t="str">
        <f t="shared" ca="1" si="204"/>
        <v>-1.30290002477268-0.259162928386612i</v>
      </c>
      <c r="AH192" s="223" t="str">
        <f t="shared" ca="1" si="205"/>
        <v>0.626215372885522+1.17156656010848i</v>
      </c>
      <c r="AI192" s="223" t="str">
        <f t="shared" ca="1" si="206"/>
        <v>0.508366370775424-1.2273049869805i</v>
      </c>
      <c r="AJ192" s="223" t="str">
        <f t="shared" ca="1" si="207"/>
        <v>-1.27122379591474+0.385621522613421i</v>
      </c>
      <c r="AK192" s="223" t="str">
        <f t="shared" ca="1" si="208"/>
        <v>1.10454530681918+0.738033578630605i</v>
      </c>
      <c r="AL192" s="223" t="str">
        <f t="shared" ca="1" si="209"/>
        <v>-0.130208453486445-1.32202861415449i</v>
      </c>
      <c r="AM192" s="223" t="str">
        <f t="shared" ca="1" si="210"/>
        <v>-0.939338569953003+0.939338569952933i</v>
      </c>
      <c r="AN192" s="223" t="str">
        <f t="shared" ca="1" si="211"/>
        <v>1.32202861415449+0.130208453486401i</v>
      </c>
      <c r="AO192" s="223" t="str">
        <f t="shared" ca="1" si="212"/>
        <v>-0.738033578630642-1.10454530681916i</v>
      </c>
      <c r="AP192" s="223" t="str">
        <f t="shared" ca="1" si="213"/>
        <v>-0.385621522613504+1.27122379591471i</v>
      </c>
      <c r="AQ192" s="223" t="str">
        <f t="shared" ca="1" si="214"/>
        <v>1.22730498698048-0.508366370775464i</v>
      </c>
      <c r="AR192" s="223" t="str">
        <f t="shared" ca="1" si="215"/>
        <v>1.22730498698048-0.508366370775464i</v>
      </c>
      <c r="AS192" s="223" t="str">
        <f t="shared" ca="1" si="216"/>
        <v>0.259162928386535+1.30290002477269i</v>
      </c>
      <c r="AT192" s="223" t="str">
        <f t="shared" ca="1" si="217"/>
        <v>0.84274411756322-1.02688667841937i</v>
      </c>
      <c r="AU192" s="223" t="str">
        <f t="shared" ca="1" si="218"/>
        <v>-1.32842534528764-6.50969856373459E-14i</v>
      </c>
      <c r="AV192" s="223" t="str">
        <f t="shared" ca="1" si="219"/>
        <v>0.842744117563237+1.02688667841935i</v>
      </c>
      <c r="AW192" s="223" t="str">
        <f t="shared" ca="1" si="220"/>
        <v>0.259162928386515-1.3029000247727i</v>
      </c>
      <c r="AX192" s="223" t="str">
        <f t="shared" ca="1" si="221"/>
        <v>-1.17156656010849+0.626215372885501i</v>
      </c>
      <c r="AY192" s="223" t="str">
        <f t="shared" ca="1" si="222"/>
        <v>1.22730498698049+0.508366370775445i</v>
      </c>
      <c r="AZ192" s="223" t="str">
        <f t="shared" ca="1" si="223"/>
        <v>-0.385621522613507-1.27122379591471i</v>
      </c>
      <c r="BA192" s="223" t="str">
        <f t="shared" ca="1" si="224"/>
        <v>-0.738033578630631+1.10454530681916i</v>
      </c>
      <c r="BB192" s="223" t="str">
        <f t="shared" ca="1" si="225"/>
        <v>1.32202861415449-0.130208453486412i</v>
      </c>
      <c r="BC192" s="223" t="str">
        <f t="shared" ca="1" si="226"/>
        <v>-0.939338569953011-0.939338569952925i</v>
      </c>
      <c r="BD192" s="223" t="str">
        <f t="shared" ca="1" si="227"/>
        <v>-0.130208453486424+1.32202861415449i</v>
      </c>
      <c r="BE192" s="223" t="str">
        <f t="shared" ca="1" si="228"/>
        <v>1.10454530681917-0.738033578630622i</v>
      </c>
      <c r="BF192" s="223" t="str">
        <f t="shared" ca="1" si="229"/>
        <v>-1.27122379591471-0.385621522613536i</v>
      </c>
      <c r="BG192" s="223" t="str">
        <f t="shared" ca="1" si="230"/>
        <v>0.508366370775435+1.22730498698049i</v>
      </c>
      <c r="BH192" s="223" t="str">
        <f t="shared" ca="1" si="231"/>
        <v>0.626215372885395-1.17156656010855i</v>
      </c>
      <c r="BI192" s="223" t="str">
        <f t="shared" ca="1" si="232"/>
        <v>-1.30290002477257+0.259162928387151i</v>
      </c>
      <c r="BJ192" s="223" t="str">
        <f t="shared" ca="1" si="233"/>
        <v>1.02688667841918+0.84274411756345i</v>
      </c>
      <c r="BK192" s="223" t="str">
        <f t="shared" ca="1" si="234"/>
        <v>-1.85525415272101E-13-1.32842534528764i</v>
      </c>
      <c r="BL192" s="223" t="str">
        <f t="shared" ca="1" si="235"/>
        <v>-1.02688667841896+0.842744117563723i</v>
      </c>
      <c r="BM192" s="223" t="str">
        <f t="shared" ca="1" si="236"/>
        <v>1.30290002477264+0.259162928386806i</v>
      </c>
      <c r="BN192" s="223" t="str">
        <f t="shared" ca="1" si="237"/>
        <v>-0.626215372885706-1.17156656010838i</v>
      </c>
      <c r="BO192" s="223" t="str">
        <f t="shared" ca="1" si="238"/>
        <v>-0.508366370774865+1.22730498698073i</v>
      </c>
      <c r="BP192" s="223" t="str">
        <f t="shared" ca="1" si="239"/>
        <v>1.27122379591479-0.38562152261324i</v>
      </c>
      <c r="BQ192" s="223" t="str">
        <f t="shared" ca="1" si="240"/>
        <v>-1.10454530681929-0.738033578630439i</v>
      </c>
      <c r="BR192" s="223" t="str">
        <f t="shared" ca="1" si="241"/>
        <v>0.130208453487037+1.32202861415443i</v>
      </c>
      <c r="BS192" s="223" t="str">
        <f t="shared" ca="1" si="242"/>
        <v>0.939338569953134-0.939338569952801i</v>
      </c>
      <c r="BT192" s="223" t="str">
        <f t="shared" ca="1" si="243"/>
        <v>-1.32202861415451-0.130208453486212i</v>
      </c>
      <c r="BU192" s="223" t="str">
        <f t="shared" ca="1" si="244"/>
        <v>0.738033578631144+1.10454530681882i</v>
      </c>
      <c r="BV192" s="223" t="str">
        <f t="shared" ca="1" si="245"/>
        <v>0.385621522613693-1.27122379591466i</v>
      </c>
      <c r="BW192" s="223" t="str">
        <f t="shared" ca="1" si="246"/>
        <v>-1.2273049869804+0.508366370775666i</v>
      </c>
      <c r="BX192" s="223" t="str">
        <f t="shared" ca="1" si="247"/>
        <v>1.17156656010816+0.626215372886123i</v>
      </c>
      <c r="BY192" s="223" t="str">
        <f t="shared" ca="1" si="248"/>
        <v>-0.259162928386324-1.30290002477274i</v>
      </c>
      <c r="BZ192" s="223" t="str">
        <f t="shared" ca="1" si="249"/>
        <v>-0.842744117563066+1.02688667841949i</v>
      </c>
      <c r="CA192" s="223" t="str">
        <f t="shared" ca="1" si="250"/>
        <v>1.32842534528764+6.58779639567182E-13i</v>
      </c>
      <c r="CB192" s="223" t="str">
        <f t="shared" ca="1" si="251"/>
        <v>-0.8427441175631-1.02688667841947i</v>
      </c>
      <c r="CC192" s="223" t="str">
        <f t="shared" ca="1" si="252"/>
        <v>-0.25916292838632+1.30290002477274i</v>
      </c>
      <c r="CD192" s="223" t="str">
        <f t="shared" ca="1" si="253"/>
        <v>1.17156656010878-0.626215372884962i</v>
      </c>
      <c r="CE192" s="223" t="str">
        <f t="shared" ca="1" si="254"/>
        <v>-1.22730498698041-0.508366370775628i</v>
      </c>
      <c r="CF192" s="223" t="str">
        <f t="shared" ca="1" si="255"/>
        <v>0.385621522613697+1.27122379591466i</v>
      </c>
      <c r="CG192" s="223" t="str">
        <f t="shared" ca="1" si="256"/>
        <v>0.73803357863111-1.10454530681884i</v>
      </c>
      <c r="CH192" s="223" t="str">
        <f t="shared" ca="1" si="257"/>
        <v>-1.32202861415451+0.130208453486216i</v>
      </c>
      <c r="CI192" s="223" t="str">
        <f t="shared" ca="1" si="258"/>
        <v>0.939338569953165+0.939338569952771i</v>
      </c>
      <c r="CJ192" s="223" t="str">
        <f t="shared" ca="1" si="259"/>
        <v>0.130208453487015-1.32202861415443i</v>
      </c>
      <c r="CK192" s="223" t="str">
        <f t="shared" ca="1" si="260"/>
        <v>-1.10454530681929+0.738033578630443i</v>
      </c>
      <c r="CL192" s="223" t="str">
        <f t="shared" ca="1" si="261"/>
        <v>1.27122379591481+0.3856215226132i</v>
      </c>
      <c r="CM192" s="223" t="str">
        <f t="shared" ca="1" si="262"/>
        <v>-0.508366370774886-1.22730498698072i</v>
      </c>
      <c r="CN192" s="223" t="str">
        <f t="shared" ca="1" si="263"/>
        <v>-0.62621537288567+1.1715665601084i</v>
      </c>
      <c r="CO192" s="223" t="str">
        <f t="shared" ca="1" si="264"/>
        <v>1.30290002477264-0.259162928386828i</v>
      </c>
      <c r="CP192" s="223" t="str">
        <f t="shared" ca="1" si="265"/>
        <v>-1.02688667841896-0.84274411756372i</v>
      </c>
      <c r="CQ192" s="223" t="str">
        <f t="shared" ca="1" si="266"/>
        <v>-1.4386440451149E-13+1.32842534528764i</v>
      </c>
      <c r="CR192" s="223" t="str">
        <f t="shared" ca="1" si="267"/>
        <v>1.02688667841916-0.842744117563468i</v>
      </c>
      <c r="CS192" s="223" t="str">
        <f t="shared" ca="1" si="268"/>
        <v>-1.30290002477258-0.25916292838711i</v>
      </c>
      <c r="CT192" s="223" t="str">
        <f t="shared" ca="1" si="269"/>
        <v>0.626215372885416+1.17156656010854i</v>
      </c>
      <c r="CU192" s="223" t="str">
        <f t="shared" ca="1" si="270"/>
        <v>0.508366370775152-1.22730498698061i</v>
      </c>
      <c r="CV192" s="223" t="str">
        <f t="shared" ca="1" si="271"/>
        <v>-1.27122379591489+0.385621522612925i</v>
      </c>
      <c r="CW192" s="223" t="str">
        <f t="shared" ca="1" si="272"/>
        <v>1.10454530681911+0.738033578630714i</v>
      </c>
      <c r="CX192" s="223" t="str">
        <f t="shared" ca="1" si="273"/>
        <v>-0.130208453486728-1.32202861415446i</v>
      </c>
      <c r="CY192" s="223" t="str">
        <f t="shared" ca="1" si="274"/>
        <v>-0.939338569953368+0.939338569952567i</v>
      </c>
      <c r="CZ192" s="223" t="str">
        <f t="shared" ca="1" si="275"/>
        <v>1.32202861415448+0.130208453486502i</v>
      </c>
      <c r="DA192" s="223" t="str">
        <f t="shared" ca="1" si="276"/>
        <v>-0.73803357863087-1.104545306819i</v>
      </c>
      <c r="DB192" s="223" t="str">
        <f t="shared" ca="1" si="277"/>
        <v>-0.385621522614009+1.27122379591456i</v>
      </c>
      <c r="DC192" s="223" t="str">
        <f t="shared" ca="1" si="278"/>
        <v>1.22730498698052-0.508366370775362i</v>
      </c>
      <c r="DD192" s="223" t="str">
        <f t="shared" ca="1" si="279"/>
        <v>-1.17156656010863-0.626215372885249i</v>
      </c>
      <c r="DE192" s="223" t="str">
        <f t="shared" ca="1" si="280"/>
        <v>0.259162928386037+1.30290002477279i</v>
      </c>
      <c r="DF192" s="223" t="str">
        <f t="shared" ca="1" si="281"/>
        <v>0.842744117563321-1.02688667841928i</v>
      </c>
      <c r="DG192" s="223" t="str">
        <f t="shared" ca="1" si="282"/>
        <v>-1.32842534528764+3.71050830544201E-13i</v>
      </c>
      <c r="DH192" s="223" t="str">
        <f t="shared" ca="1" si="283"/>
        <v>0.842744117562845+1.02688667841968i</v>
      </c>
      <c r="DI192" s="223" t="str">
        <f t="shared" ca="1" si="284"/>
        <v>0.259162928386642-1.30290002477267i</v>
      </c>
      <c r="DJ192" s="223" t="str">
        <f t="shared" ca="1" si="285"/>
        <v>-1.1715665601083+0.626215372885869i</v>
      </c>
      <c r="DK192" s="223" t="str">
        <f t="shared" ca="1" si="286"/>
        <v>1.22730498698029+0.508366370775932i</v>
      </c>
      <c r="DL192" s="223" t="str">
        <f t="shared" ca="1" si="287"/>
        <v>-0.385621522613418-1.27122379591474i</v>
      </c>
      <c r="DM192" s="223" t="str">
        <f t="shared" ca="1" si="288"/>
        <v>-0.738033578630285+1.10454530681939i</v>
      </c>
      <c r="DN192" s="223" t="str">
        <f t="shared" ca="1" si="289"/>
        <v>1.32202861415454-0.130208453485888i</v>
      </c>
      <c r="DO192" s="223" t="str">
        <f t="shared" ca="1" si="290"/>
        <v>-0.939338569952931-0.939338569953004i</v>
      </c>
      <c r="DP192" s="223" t="str">
        <f t="shared" ca="1" si="291"/>
        <v>-0.130208453486027+1.32202861415453i</v>
      </c>
      <c r="DQ192" s="223" t="str">
        <f t="shared" ca="1" si="292"/>
        <v>1.10454530681945-0.7380335786302i</v>
      </c>
      <c r="DR192" s="223" t="str">
        <f t="shared" ca="1" si="293"/>
        <v>-1.27122379591471-0.385621522613516i</v>
      </c>
      <c r="DS192" s="223" t="str">
        <f t="shared" ca="1" si="294"/>
        <v>0.508366370775803+1.22730498698034i</v>
      </c>
      <c r="DT192" s="223" t="str">
        <f t="shared" ca="1" si="295"/>
        <v>0.626215372885959-1.17156656010825i</v>
      </c>
      <c r="DU192" s="223" t="str">
        <f t="shared" ca="1" si="296"/>
        <v>-1.3029000247727+0.259162928386506i</v>
      </c>
      <c r="DV192" s="223" t="str">
        <f t="shared" ca="1" si="297"/>
        <v>1.02688667841961+0.842744117562923i</v>
      </c>
      <c r="DW192" s="223" t="str">
        <f t="shared" ca="1" si="298"/>
        <v>4.73254224295081E-13-1.32842534528764i</v>
      </c>
      <c r="DX192" s="223" t="str">
        <f t="shared" ca="1" si="299"/>
        <v>-1.02688667841937+0.842744117563214i</v>
      </c>
      <c r="DY192" s="223" t="str">
        <f t="shared" ca="1" si="300"/>
        <v>1.30290002477277+0.259162928386175i</v>
      </c>
      <c r="DZ192" s="223" t="str">
        <f t="shared" ca="1" si="301"/>
        <v>-0.626215372885158-1.17156656010868i</v>
      </c>
      <c r="EA192" s="223" t="str">
        <f t="shared" ca="1" si="302"/>
        <v>-0.508366370775491+1.22730498698047i</v>
      </c>
      <c r="EB192" s="223" t="str">
        <f t="shared" ca="1" si="303"/>
        <v>1.2712237959146-0.385621522613875i</v>
      </c>
      <c r="EC192" s="223" t="str">
        <f t="shared" ca="1" si="304"/>
        <v>-1.10454530681892-0.738033578630987i</v>
      </c>
      <c r="ED192" s="223" t="str">
        <f t="shared" ca="1" si="305"/>
        <v>0.130208453486401+1.32202861415449i</v>
      </c>
      <c r="EE192" s="223" t="str">
        <f t="shared" ca="1" si="306"/>
        <v>0.93933856995264-0.939338569953295i</v>
      </c>
      <c r="EF192" s="223" t="str">
        <f t="shared" ca="1" si="307"/>
        <v>-1.32202861415445-0.13020845348683i</v>
      </c>
      <c r="EG192" s="223" t="str">
        <f t="shared" ca="1" si="308"/>
        <v>0.738033578630629+1.10454530681916i</v>
      </c>
      <c r="EH192" s="223" t="str">
        <f t="shared" ca="1" si="309"/>
        <v>0.385621522613059-1.27122379591485i</v>
      </c>
      <c r="EI192" s="223" t="str">
        <f t="shared" ca="1" si="310"/>
        <v>-1.22730498698066+0.508366370775023i</v>
      </c>
      <c r="EJ192" s="223" t="str">
        <f t="shared" ca="1" si="311"/>
        <v>1.17156656010847+0.626215372885538i</v>
      </c>
      <c r="EK192" s="223" t="str">
        <f t="shared" ca="1" si="312"/>
        <v>-0.25916292838701-1.3029000247726i</v>
      </c>
      <c r="EL192" s="223" t="str">
        <f t="shared" ca="1" si="313"/>
        <v>-0.842744117563576+1.02688667841908i</v>
      </c>
      <c r="EM192" s="223" t="str">
        <f t="shared" ca="1" si="314"/>
        <v>1.32842534528764-4.16610107606104E-14i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4.47740888899702-3.34339834483108i</v>
      </c>
      <c r="G193" s="229" t="str">
        <f t="shared" si="184"/>
        <v>-0.207400680928532+0.110867077406009i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0.966903278019605-0.0124299032910603i</v>
      </c>
      <c r="I193" s="229" t="str">
        <f t="shared" si="317"/>
        <v>-0.395843075944922-0.294331494884867i</v>
      </c>
      <c r="J193" s="255" t="str">
        <f ca="1">IMPRODUCT(1/N_FFT2,DD100)</f>
        <v>0.00127424782804079-0.000142216750770493i</v>
      </c>
      <c r="K193" s="254" t="str">
        <f t="shared" ca="1" si="318"/>
        <v>-0.00054626104861975-0.000318755752005156i</v>
      </c>
      <c r="N193" s="246">
        <f t="shared" ca="1" si="185"/>
        <v>3.9955752402331068</v>
      </c>
      <c r="O193" s="223">
        <f t="shared" ca="1" si="186"/>
        <v>1.3285752402331072</v>
      </c>
      <c r="P193" s="223" t="str">
        <f t="shared" ca="1" si="187"/>
        <v>-0.867789266741052-1.00600892515399i</v>
      </c>
      <c r="Q193" s="223" t="str">
        <f t="shared" ca="1" si="188"/>
        <v>-0.194942475349048+1.31419541935941i</v>
      </c>
      <c r="R193" s="223" t="str">
        <f t="shared" ca="1" si="189"/>
        <v>1.12245152841343-0.710784591365638i</v>
      </c>
      <c r="S193" s="223" t="str">
        <f t="shared" ca="1" si="190"/>
        <v>-1.27136723643417-0.385665034819332i</v>
      </c>
      <c r="T193" s="223" t="str">
        <f t="shared" ca="1" si="191"/>
        <v>0.538393576106596+1.21459644580725i</v>
      </c>
      <c r="U193" s="223" t="str">
        <f t="shared" ca="1" si="192"/>
        <v>0.568039110967031-1.20101779227963i</v>
      </c>
      <c r="V193" s="223" t="str">
        <f t="shared" ca="1" si="193"/>
        <v>-1.28044901814511+0.354347965835397i</v>
      </c>
      <c r="W193" s="223" t="str">
        <f t="shared" ca="1" si="194"/>
        <v>1.1046699399114+0.738116855800353i</v>
      </c>
      <c r="X193" s="223" t="str">
        <f t="shared" ca="1" si="195"/>
        <v>-0.162631792209886-1.31858373610592i</v>
      </c>
      <c r="Y193" s="223" t="str">
        <f t="shared" ca="1" si="196"/>
        <v>-0.892216599766612+0.98440931936942i</v>
      </c>
      <c r="Z193" s="223" t="str">
        <f t="shared" ca="1" si="197"/>
        <v>1.32817509821006+0.0326048685804107i</v>
      </c>
      <c r="AA193" s="223" t="str">
        <f t="shared" ca="1" si="198"/>
        <v>-0.842839209909977-1.02700254877911i</v>
      </c>
      <c r="AB193" s="223" t="str">
        <f t="shared" ca="1" si="199"/>
        <v>-0.227135732430478+1.30901548043319i</v>
      </c>
      <c r="AC193" s="223" t="str">
        <f t="shared" ca="1" si="200"/>
        <v>1.1395569940859-0.683024176871036i</v>
      </c>
      <c r="AD193" s="223" t="str">
        <f t="shared" ca="1" si="201"/>
        <v>-1.2615196306395-0.416749793607209i</v>
      </c>
      <c r="AE193" s="223" t="str">
        <f t="shared" ca="1" si="202"/>
        <v>0.508423733087621+1.22744347185266i</v>
      </c>
      <c r="AF193" s="223" t="str">
        <f t="shared" ca="1" si="203"/>
        <v>0.59734248030737-1.18671569054289i</v>
      </c>
      <c r="AG193" s="223" t="str">
        <f t="shared" ca="1" si="204"/>
        <v>-1.28875950524657+0.322817450886843i</v>
      </c>
      <c r="AH193" s="223" t="str">
        <f t="shared" ca="1" si="205"/>
        <v>1.08622293954377+0.765004506241212i</v>
      </c>
      <c r="AI193" s="223" t="str">
        <f t="shared" ca="1" si="206"/>
        <v>-0.130223145760331-1.32217778731483i</v>
      </c>
      <c r="AJ193" s="223" t="str">
        <f t="shared" ca="1" si="207"/>
        <v>-0.916106494874535+0.962216742220354i</v>
      </c>
      <c r="AK193" s="223" t="str">
        <f t="shared" ca="1" si="208"/>
        <v>1.32697491317152+0.0651900972072953i</v>
      </c>
      <c r="AL193" s="223" t="str">
        <f t="shared" ca="1" si="209"/>
        <v>-0.817381458254667-1.04737754447092i</v>
      </c>
      <c r="AM193" s="223" t="str">
        <f t="shared" ca="1" si="210"/>
        <v>-0.259192171439754+1.30304703952881i</v>
      </c>
      <c r="AN193" s="223" t="str">
        <f t="shared" ca="1" si="211"/>
        <v>1.15597603323593-0.654852334152201i</v>
      </c>
      <c r="AO193" s="223" t="str">
        <f t="shared" ca="1" si="212"/>
        <v>-1.2509121325906-0.447583517902646i</v>
      </c>
      <c r="AP193" s="223" t="str">
        <f t="shared" ca="1" si="213"/>
        <v>0.478147634623147+1.23955113184763i</v>
      </c>
      <c r="AQ193" s="223" t="str">
        <f t="shared" ca="1" si="214"/>
        <v>0.626286032873647-1.17169875564833i</v>
      </c>
      <c r="AR193" s="223" t="str">
        <f t="shared" ca="1" si="215"/>
        <v>0.626286032873647-1.17169875564833i</v>
      </c>
      <c r="AS193" s="223" t="str">
        <f t="shared" ca="1" si="216"/>
        <v>1.06712163909392+0.79143134657275i</v>
      </c>
      <c r="AT193" s="223" t="str">
        <f t="shared" ca="1" si="217"/>
        <v>-0.0977360577571184-1.32497540806407i</v>
      </c>
      <c r="AU193" s="223" t="str">
        <f t="shared" ca="1" si="218"/>
        <v>-0.939444561685372+0.939444561685381i</v>
      </c>
      <c r="AV193" s="223" t="str">
        <f t="shared" ca="1" si="219"/>
        <v>1.32497540806407+0.0977360577571049i</v>
      </c>
      <c r="AW193" s="223" t="str">
        <f t="shared" ca="1" si="220"/>
        <v>-0.791431346572777-1.0671216390939i</v>
      </c>
      <c r="AX193" s="223" t="str">
        <f t="shared" ca="1" si="221"/>
        <v>-0.291092482776784+1.29629369181189i</v>
      </c>
      <c r="AY193" s="223" t="str">
        <f t="shared" ca="1" si="222"/>
        <v>1.17169875564832-0.626286032873667i</v>
      </c>
      <c r="AZ193" s="223" t="str">
        <f t="shared" ca="1" si="223"/>
        <v>-1.23955113184764-0.478147634623125i</v>
      </c>
      <c r="BA193" s="223" t="str">
        <f t="shared" ca="1" si="224"/>
        <v>0.44758351790266+1.25091213259059i</v>
      </c>
      <c r="BB193" s="223" t="str">
        <f t="shared" ca="1" si="225"/>
        <v>0.654852334152189-1.15597603323593i</v>
      </c>
      <c r="BC193" s="223" t="str">
        <f t="shared" ca="1" si="226"/>
        <v>-1.30304703952881+0.259192171439777i</v>
      </c>
      <c r="BD193" s="223" t="str">
        <f t="shared" ca="1" si="227"/>
        <v>1.04737754447093+0.817381458254648i</v>
      </c>
      <c r="BE193" s="223" t="str">
        <f t="shared" ca="1" si="228"/>
        <v>-0.0651900972071769-1.32697491317152i</v>
      </c>
      <c r="BF193" s="223" t="str">
        <f t="shared" ca="1" si="229"/>
        <v>-0.962216742220345+0.916106494874546i</v>
      </c>
      <c r="BG193" s="223" t="str">
        <f t="shared" ca="1" si="230"/>
        <v>1.32217778731487+0.130223145759914i</v>
      </c>
      <c r="BH193" s="223" t="str">
        <f t="shared" ca="1" si="231"/>
        <v>-0.765004506241662-1.08622293954345i</v>
      </c>
      <c r="BI193" s="223" t="str">
        <f t="shared" ca="1" si="232"/>
        <v>-0.322817450887342+1.28875950524644i</v>
      </c>
      <c r="BJ193" s="223" t="str">
        <f t="shared" ca="1" si="233"/>
        <v>1.186715690543-0.597342480307155i</v>
      </c>
      <c r="BK193" s="223" t="str">
        <f t="shared" ca="1" si="234"/>
        <v>-1.22744347185262-0.508423733087722i</v>
      </c>
      <c r="BL193" s="223" t="str">
        <f t="shared" ca="1" si="235"/>
        <v>0.416749793607347+1.26151963063945i</v>
      </c>
      <c r="BM193" s="223" t="str">
        <f t="shared" ca="1" si="236"/>
        <v>0.68302417687068-1.13955699408612i</v>
      </c>
      <c r="BN193" s="223" t="str">
        <f t="shared" ca="1" si="237"/>
        <v>-1.30901548043309+0.227135732431022i</v>
      </c>
      <c r="BO193" s="223" t="str">
        <f t="shared" ca="1" si="238"/>
        <v>1.02700254877878+0.842839209910378i</v>
      </c>
      <c r="BP193" s="223" t="str">
        <f t="shared" ca="1" si="239"/>
        <v>-0.0326048685801601-1.32817509821007i</v>
      </c>
      <c r="BQ193" s="223" t="str">
        <f t="shared" ca="1" si="240"/>
        <v>-0.984409319369496+0.892216599766528i</v>
      </c>
      <c r="BR193" s="223" t="str">
        <f t="shared" ca="1" si="241"/>
        <v>1.31858373610594+0.162631792209732i</v>
      </c>
      <c r="BS193" s="223" t="str">
        <f t="shared" ca="1" si="242"/>
        <v>-0.738116855800705-1.10466993991117i</v>
      </c>
      <c r="BT193" s="223" t="str">
        <f t="shared" ca="1" si="243"/>
        <v>-0.354347965834874+1.28044901814525i</v>
      </c>
      <c r="BU193" s="223" t="str">
        <f t="shared" ca="1" si="244"/>
        <v>1.20101779227985-0.568039110966571i</v>
      </c>
      <c r="BV193" s="223" t="str">
        <f t="shared" ca="1" si="245"/>
        <v>-1.21459644580716-0.538393576106813i</v>
      </c>
      <c r="BW193" s="223" t="str">
        <f t="shared" ca="1" si="246"/>
        <v>0.385665034819286+1.27136723643418i</v>
      </c>
      <c r="BX193" s="223" t="str">
        <f t="shared" ca="1" si="247"/>
        <v>0.710784591365496-1.12245152841352i</v>
      </c>
      <c r="BY193" s="223" t="str">
        <f t="shared" ca="1" si="248"/>
        <v>-1.31419541935935+0.194942475349404i</v>
      </c>
      <c r="BZ193" s="223" t="str">
        <f t="shared" ca="1" si="249"/>
        <v>1.00600892515437+0.867789266740615i</v>
      </c>
      <c r="CA193" s="223" t="str">
        <f t="shared" ca="1" si="250"/>
        <v>5.14973912496898E-13-1.32857524023311i</v>
      </c>
      <c r="CB193" s="223" t="str">
        <f t="shared" ca="1" si="251"/>
        <v>-1.00600892515418+0.867789266740835i</v>
      </c>
      <c r="CC193" s="223" t="str">
        <f t="shared" ca="1" si="252"/>
        <v>1.3141954193594+0.194942475349115i</v>
      </c>
      <c r="CD193" s="223" t="str">
        <f t="shared" ca="1" si="253"/>
        <v>-0.710784591365775-1.12245152841334i</v>
      </c>
      <c r="CE193" s="223" t="str">
        <f t="shared" ca="1" si="254"/>
        <v>-0.385665034818971+1.27136723643428i</v>
      </c>
      <c r="CF193" s="223" t="str">
        <f t="shared" ca="1" si="255"/>
        <v>1.21459644580702-0.538393576107115i</v>
      </c>
      <c r="CG193" s="223" t="str">
        <f t="shared" ca="1" si="256"/>
        <v>-1.20101779227941-0.568039110967502i</v>
      </c>
      <c r="CH193" s="223" t="str">
        <f t="shared" ca="1" si="257"/>
        <v>0.354347965835155+1.28044901814518i</v>
      </c>
      <c r="CI193" s="223" t="str">
        <f t="shared" ca="1" si="258"/>
        <v>0.738116855800448-1.10466993991134i</v>
      </c>
      <c r="CJ193" s="223" t="str">
        <f t="shared" ca="1" si="259"/>
        <v>-1.31858373610591+0.16263179221004i</v>
      </c>
      <c r="CK193" s="223" t="str">
        <f t="shared" ca="1" si="260"/>
        <v>0.984409319369704+0.892216599766298i</v>
      </c>
      <c r="CL193" s="223" t="str">
        <f t="shared" ca="1" si="261"/>
        <v>0.0326048685798498-1.32817509821008i</v>
      </c>
      <c r="CM193" s="223" t="str">
        <f t="shared" ca="1" si="262"/>
        <v>-1.02700254877944+0.842839209909567i</v>
      </c>
      <c r="CN193" s="223" t="str">
        <f t="shared" ca="1" si="263"/>
        <v>1.30901548043314+0.227135732430735i</v>
      </c>
      <c r="CO193" s="223" t="str">
        <f t="shared" ca="1" si="264"/>
        <v>-0.68302417687093-1.13955699408597i</v>
      </c>
      <c r="CP193" s="223" t="str">
        <f t="shared" ca="1" si="265"/>
        <v>-0.416749793607071+1.26151963063954i</v>
      </c>
      <c r="CQ193" s="223" t="str">
        <f t="shared" ca="1" si="266"/>
        <v>1.2274434718525-0.508423733088009i</v>
      </c>
      <c r="CR193" s="223" t="str">
        <f t="shared" ca="1" si="267"/>
        <v>-1.18671569054314-0.597342480306877i</v>
      </c>
      <c r="CS193" s="223" t="str">
        <f t="shared" ca="1" si="268"/>
        <v>0.322817450886362+1.28875950524669i</v>
      </c>
      <c r="CT193" s="223" t="str">
        <f t="shared" ca="1" si="269"/>
        <v>0.765004506241424-1.08622293954362i</v>
      </c>
      <c r="CU193" s="223" t="str">
        <f t="shared" ca="1" si="270"/>
        <v>-1.32217778731484+0.130223145760204i</v>
      </c>
      <c r="CV193" s="223" t="str">
        <f t="shared" ca="1" si="271"/>
        <v>0.962216742220455+0.91610649487443i</v>
      </c>
      <c r="CW193" s="223" t="str">
        <f t="shared" ca="1" si="272"/>
        <v>0.0651900972068857-1.32697491317154i</v>
      </c>
      <c r="CX193" s="223" t="str">
        <f t="shared" ca="1" si="273"/>
        <v>-1.04737754447058+0.817381458255101i</v>
      </c>
      <c r="CY193" s="223" t="str">
        <f t="shared" ca="1" si="274"/>
        <v>1.30304703952871+0.259192171440251i</v>
      </c>
      <c r="CZ193" s="223" t="str">
        <f t="shared" ca="1" si="275"/>
        <v>-0.654852334151885-1.15597603323611i</v>
      </c>
      <c r="DA193" s="223" t="str">
        <f t="shared" ca="1" si="276"/>
        <v>-0.447583517902741+1.25091213259056i</v>
      </c>
      <c r="DB193" s="223" t="str">
        <f t="shared" ca="1" si="277"/>
        <v>1.23955113184758-0.478147634623274i</v>
      </c>
      <c r="DC193" s="223" t="str">
        <f t="shared" ca="1" si="278"/>
        <v>-1.17169875564846-0.626286032873411i</v>
      </c>
      <c r="DD193" s="223" t="str">
        <f t="shared" ca="1" si="279"/>
        <v>0.291092482777327+1.29629369181177i</v>
      </c>
      <c r="DE193" s="223" t="str">
        <f t="shared" ca="1" si="280"/>
        <v>0.791431346573165-1.06712163909362i</v>
      </c>
      <c r="DF193" s="223" t="str">
        <f t="shared" ca="1" si="281"/>
        <v>-1.3249754080641+0.0977360577567555i</v>
      </c>
      <c r="DG193" s="223" t="str">
        <f t="shared" ca="1" si="282"/>
        <v>0.939444561685311+0.939444561685442i</v>
      </c>
      <c r="DH193" s="223" t="str">
        <f t="shared" ca="1" si="283"/>
        <v>0.0977360577569406-1.32497540806409i</v>
      </c>
      <c r="DI193" s="223" t="str">
        <f t="shared" ca="1" si="284"/>
        <v>-1.06712163909375+0.791431346572985i</v>
      </c>
      <c r="DJ193" s="223" t="str">
        <f t="shared" ca="1" si="285"/>
        <v>1.29629369181201+0.291092482776255i</v>
      </c>
      <c r="DK193" s="223" t="str">
        <f t="shared" ca="1" si="286"/>
        <v>-0.626286032873214-1.17169875564856i</v>
      </c>
      <c r="DL193" s="223" t="str">
        <f t="shared" ca="1" si="287"/>
        <v>-0.478147634623483+1.2395511318475i</v>
      </c>
      <c r="DM193" s="223" t="str">
        <f t="shared" ca="1" si="288"/>
        <v>1.25091213259062-0.447583517902565i</v>
      </c>
      <c r="DN193" s="223" t="str">
        <f t="shared" ca="1" si="289"/>
        <v>-1.15597603323602-0.654852334152046i</v>
      </c>
      <c r="DO193" s="223" t="str">
        <f t="shared" ca="1" si="290"/>
        <v>0.259192171440069+1.30304703952875i</v>
      </c>
      <c r="DP193" s="223" t="str">
        <f t="shared" ca="1" si="291"/>
        <v>0.817381458254205-1.04737754447128i</v>
      </c>
      <c r="DQ193" s="223" t="str">
        <f t="shared" ca="1" si="292"/>
        <v>-1.32697491317155+0.0651900972066626i</v>
      </c>
      <c r="DR193" s="223" t="str">
        <f t="shared" ca="1" si="293"/>
        <v>0.916106494874268+0.962216742220609i</v>
      </c>
      <c r="DS193" s="223" t="str">
        <f t="shared" ca="1" si="294"/>
        <v>0.130223145760426-1.32217778731482i</v>
      </c>
      <c r="DT193" s="223" t="str">
        <f t="shared" ca="1" si="295"/>
        <v>-1.08622293954374+0.765004506241242i</v>
      </c>
      <c r="DU193" s="223" t="str">
        <f t="shared" ca="1" si="296"/>
        <v>1.28875950524664+0.322817450886542i</v>
      </c>
      <c r="DV193" s="223" t="str">
        <f t="shared" ca="1" si="297"/>
        <v>-0.597342480307892-1.18671569054263i</v>
      </c>
      <c r="DW193" s="223" t="str">
        <f t="shared" ca="1" si="298"/>
        <v>-0.508423733088215+1.22744347185241i</v>
      </c>
      <c r="DX193" s="223" t="str">
        <f t="shared" ca="1" si="299"/>
        <v>1.26151963063961-0.416749793606858i</v>
      </c>
      <c r="DY193" s="223" t="str">
        <f t="shared" ca="1" si="300"/>
        <v>-1.13955699408587-0.683024176871089i</v>
      </c>
      <c r="DZ193" s="223" t="str">
        <f t="shared" ca="1" si="301"/>
        <v>0.227135732430514+1.30901548043318i</v>
      </c>
      <c r="EA193" s="223" t="str">
        <f t="shared" ca="1" si="302"/>
        <v>0.842839209909769-1.02700254877928i</v>
      </c>
      <c r="EB193" s="223" t="str">
        <f t="shared" ca="1" si="303"/>
        <v>-1.32817509821005+0.0326048685809855i</v>
      </c>
      <c r="EC193" s="223" t="str">
        <f t="shared" ca="1" si="304"/>
        <v>0.892216599766161+0.984409319369829i</v>
      </c>
      <c r="ED193" s="223" t="str">
        <f t="shared" ca="1" si="305"/>
        <v>0.162631792210262-1.31858373610588i</v>
      </c>
      <c r="EE193" s="223" t="str">
        <f t="shared" ca="1" si="306"/>
        <v>-1.10466993991144+0.738116855800293i</v>
      </c>
      <c r="EF193" s="223" t="str">
        <f t="shared" ca="1" si="307"/>
        <v>1.28044901814512+0.35434796583537i</v>
      </c>
      <c r="EG193" s="223" t="str">
        <f t="shared" ca="1" si="308"/>
        <v>-0.568039110967335-1.20101779227949i</v>
      </c>
      <c r="EH193" s="223" t="str">
        <f t="shared" ca="1" si="309"/>
        <v>-0.538393576106076+1.21459644580748i</v>
      </c>
      <c r="EI193" s="223" t="str">
        <f t="shared" ca="1" si="310"/>
        <v>1.27136723643433-0.385665034818793i</v>
      </c>
      <c r="EJ193" s="223" t="str">
        <f t="shared" ca="1" si="311"/>
        <v>-1.12245152841322-0.710784591365963i</v>
      </c>
      <c r="EK193" s="223" t="str">
        <f t="shared" ca="1" si="312"/>
        <v>0.194942475348932+1.31419541935942i</v>
      </c>
      <c r="EL193" s="223" t="str">
        <f t="shared" ca="1" si="313"/>
        <v>0.867789266741004-1.00600892515403i</v>
      </c>
      <c r="EM193" s="223" t="str">
        <f t="shared" ca="1" si="314"/>
        <v>-1.32857524023311+3.29425834642249E-13i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4.44586185721729-3.35873257982871i</v>
      </c>
      <c r="G194" s="229" t="str">
        <f t="shared" si="184"/>
        <v>-0.206590817922606+0.111752254872852i</v>
      </c>
      <c r="H194" s="229" t="str">
        <f t="shared" si="319"/>
        <v>0.966871304144511-0.0122791985301743i</v>
      </c>
      <c r="I194" s="229" t="str">
        <f t="shared" si="317"/>
        <v>-0.396579528109375-0.298053857551248i</v>
      </c>
      <c r="J194" s="255" t="str">
        <f ca="1">IMPRODUCT(1/N_FFT2,DE100)</f>
        <v>0.00491102257397461+8.10222753681781E-07i</v>
      </c>
      <c r="K194" s="254" t="str">
        <f t="shared" ca="1" si="318"/>
        <v>-0.00194736952490413-0.00146407054045171i</v>
      </c>
      <c r="N194" s="246">
        <f t="shared" ca="1" si="185"/>
        <v>3.9957138711333848</v>
      </c>
      <c r="O194" s="223">
        <f t="shared" ca="1" si="186"/>
        <v>1.328713871133385</v>
      </c>
      <c r="P194" s="223" t="str">
        <f t="shared" ca="1" si="187"/>
        <v>-0.892309698589067-0.98451203809103i</v>
      </c>
      <c r="Q194" s="223" t="str">
        <f t="shared" ca="1" si="188"/>
        <v>-0.130236733964713+1.32231575066943i</v>
      </c>
      <c r="R194" s="223" t="str">
        <f t="shared" ca="1" si="189"/>
        <v>1.06723298847714-0.791513928903603i</v>
      </c>
      <c r="S194" s="223" t="str">
        <f t="shared" ca="1" si="190"/>
        <v>-1.30318300667522-0.259219216986705i</v>
      </c>
      <c r="T194" s="223" t="str">
        <f t="shared" ca="1" si="191"/>
        <v>0.683095447397247+1.13967590177533i</v>
      </c>
      <c r="U194" s="223" t="str">
        <f t="shared" ca="1" si="192"/>
        <v>0.385705277245515-1.27149989793441i</v>
      </c>
      <c r="V194" s="223" t="str">
        <f t="shared" ca="1" si="193"/>
        <v>-1.2011431131292+0.568098383314508i</v>
      </c>
      <c r="W194" s="223" t="str">
        <f t="shared" ca="1" si="194"/>
        <v>1.22757155010396+0.508476784836472i</v>
      </c>
      <c r="X194" s="223" t="str">
        <f t="shared" ca="1" si="195"/>
        <v>-0.447630221246283-1.25104265969201i</v>
      </c>
      <c r="Y194" s="223" t="str">
        <f t="shared" ca="1" si="196"/>
        <v>-0.626351383027768+1.17182101718713i</v>
      </c>
      <c r="Z194" s="223" t="str">
        <f t="shared" ca="1" si="197"/>
        <v>1.28889398155251-0.322851135447888i</v>
      </c>
      <c r="AA194" s="223" t="str">
        <f t="shared" ca="1" si="198"/>
        <v>-1.10478520729232-0.7381938750019i</v>
      </c>
      <c r="AB194" s="223" t="str">
        <f t="shared" ca="1" si="199"/>
        <v>0.194962816726875+1.31433254978951i</v>
      </c>
      <c r="AC194" s="223" t="str">
        <f t="shared" ca="1" si="200"/>
        <v>0.842927156422064-1.0271097119142i</v>
      </c>
      <c r="AD194" s="223" t="str">
        <f t="shared" ca="1" si="201"/>
        <v>-1.32711337708481+0.0651968995031433i</v>
      </c>
      <c r="AE194" s="223" t="str">
        <f t="shared" ca="1" si="202"/>
        <v>0.939542588535072+0.939542588535018i</v>
      </c>
      <c r="AF194" s="223" t="str">
        <f t="shared" ca="1" si="203"/>
        <v>0.0651968995030646-1.32711337708481i</v>
      </c>
      <c r="AG194" s="223" t="str">
        <f t="shared" ca="1" si="204"/>
        <v>-1.02710971191416+0.842927156422117i</v>
      </c>
      <c r="AH194" s="223" t="str">
        <f t="shared" ca="1" si="205"/>
        <v>1.31433254978952+0.194962816726798i</v>
      </c>
      <c r="AI194" s="223" t="str">
        <f t="shared" ca="1" si="206"/>
        <v>-0.738193875001965-1.10478520729228i</v>
      </c>
      <c r="AJ194" s="223" t="str">
        <f t="shared" ca="1" si="207"/>
        <v>-0.322851135447944+1.28889398155249i</v>
      </c>
      <c r="AK194" s="223" t="str">
        <f t="shared" ca="1" si="208"/>
        <v>1.17182101718715-0.626351383027717i</v>
      </c>
      <c r="AL194" s="223" t="str">
        <f t="shared" ca="1" si="209"/>
        <v>-1.251042659692-0.447630221246334i</v>
      </c>
      <c r="AM194" s="223" t="str">
        <f t="shared" ca="1" si="210"/>
        <v>0.508476784836423+1.22757155010398i</v>
      </c>
      <c r="AN194" s="223" t="str">
        <f t="shared" ca="1" si="211"/>
        <v>0.568098383314559-1.20114311312918i</v>
      </c>
      <c r="AO194" s="223" t="str">
        <f t="shared" ca="1" si="212"/>
        <v>-1.27149989793443+0.38570527724546i</v>
      </c>
      <c r="AP194" s="223" t="str">
        <f t="shared" ca="1" si="213"/>
        <v>1.13967590177531+0.683095447397291i</v>
      </c>
      <c r="AQ194" s="223" t="str">
        <f t="shared" ca="1" si="214"/>
        <v>-0.25921921698667-1.30318300667523i</v>
      </c>
      <c r="AR194" s="223" t="str">
        <f t="shared" ca="1" si="215"/>
        <v>-0.25921921698667-1.30318300667523i</v>
      </c>
      <c r="AS194" s="223" t="str">
        <f t="shared" ca="1" si="216"/>
        <v>1.32231575066944-0.130236733964678i</v>
      </c>
      <c r="AT194" s="223" t="str">
        <f t="shared" ca="1" si="217"/>
        <v>-0.984512038090988-0.892309698589113i</v>
      </c>
      <c r="AU194" s="223" t="str">
        <f t="shared" ca="1" si="218"/>
        <v>-5.33911680281208E-14+1.32871387113339i</v>
      </c>
      <c r="AV194" s="223" t="str">
        <f t="shared" ca="1" si="219"/>
        <v>0.98451203809106-0.892309698589033i</v>
      </c>
      <c r="AW194" s="223" t="str">
        <f t="shared" ca="1" si="220"/>
        <v>-1.32231575066944-0.130236733964653i</v>
      </c>
      <c r="AX194" s="223" t="str">
        <f t="shared" ca="1" si="221"/>
        <v>0.791513928903551+1.06723298847718i</v>
      </c>
      <c r="AY194" s="223" t="str">
        <f t="shared" ca="1" si="222"/>
        <v>0.259219216986663-1.30318300667523i</v>
      </c>
      <c r="AZ194" s="223" t="str">
        <f t="shared" ca="1" si="223"/>
        <v>-1.13967590177529+0.683095447397312i</v>
      </c>
      <c r="BA194" s="223" t="str">
        <f t="shared" ca="1" si="224"/>
        <v>1.27149989793444+0.385705277245435i</v>
      </c>
      <c r="BB194" s="223" t="str">
        <f t="shared" ca="1" si="225"/>
        <v>-0.568098383314574-1.20114311312917i</v>
      </c>
      <c r="BC194" s="223" t="str">
        <f t="shared" ca="1" si="226"/>
        <v>-0.508476784836399+1.22757155010399i</v>
      </c>
      <c r="BD194" s="223" t="str">
        <f t="shared" ca="1" si="227"/>
        <v>1.25104265969198-0.447630221246367i</v>
      </c>
      <c r="BE194" s="223" t="str">
        <f t="shared" ca="1" si="228"/>
        <v>-1.17182101718716-0.626351383027703i</v>
      </c>
      <c r="BF194" s="223" t="str">
        <f t="shared" ca="1" si="229"/>
        <v>0.32285113544797+1.28889398155249i</v>
      </c>
      <c r="BG194" s="223" t="str">
        <f t="shared" ca="1" si="230"/>
        <v>0.738193875002173-1.10478520729214i</v>
      </c>
      <c r="BH194" s="223" t="str">
        <f t="shared" ca="1" si="231"/>
        <v>-1.31433254978955+0.194962816726562i</v>
      </c>
      <c r="BI194" s="223" t="str">
        <f t="shared" ca="1" si="232"/>
        <v>1.02710971191401+0.842927156422302i</v>
      </c>
      <c r="BJ194" s="223" t="str">
        <f t="shared" ca="1" si="233"/>
        <v>-0.0651968995028165-1.32711337708482i</v>
      </c>
      <c r="BK194" s="223" t="str">
        <f t="shared" ca="1" si="234"/>
        <v>-0.939542588535242+0.939542588534848i</v>
      </c>
      <c r="BL194" s="223" t="str">
        <f t="shared" ca="1" si="235"/>
        <v>1.32711337708479+0.0651968995033914i</v>
      </c>
      <c r="BM194" s="223" t="str">
        <f t="shared" ca="1" si="236"/>
        <v>-0.842927156421871-1.02710971191436i</v>
      </c>
      <c r="BN194" s="223" t="str">
        <f t="shared" ca="1" si="237"/>
        <v>-0.194962816727112+1.31433254978947i</v>
      </c>
      <c r="BO194" s="223" t="str">
        <f t="shared" ca="1" si="238"/>
        <v>1.10478520729246-0.738193875001694i</v>
      </c>
      <c r="BP194" s="223" t="str">
        <f t="shared" ca="1" si="239"/>
        <v>-1.28889398155242-0.322851135448253i</v>
      </c>
      <c r="BQ194" s="223" t="str">
        <f t="shared" ca="1" si="240"/>
        <v>0.626351383027445+1.1718210171873i</v>
      </c>
      <c r="BR194" s="223" t="str">
        <f t="shared" ca="1" si="241"/>
        <v>0.447630221246642-1.25104265969189i</v>
      </c>
      <c r="BS194" s="223" t="str">
        <f t="shared" ca="1" si="242"/>
        <v>-1.22757155010411+0.508476784836112i</v>
      </c>
      <c r="BT194" s="223" t="str">
        <f t="shared" ca="1" si="243"/>
        <v>1.20114311312904+0.568098383314838i</v>
      </c>
      <c r="BU194" s="223" t="str">
        <f t="shared" ca="1" si="244"/>
        <v>-0.385705277245156-1.27149989793452i</v>
      </c>
      <c r="BV194" s="223" t="str">
        <f t="shared" ca="1" si="245"/>
        <v>-0.683095447397579+1.13967590177513i</v>
      </c>
      <c r="BW194" s="223" t="str">
        <f t="shared" ca="1" si="246"/>
        <v>1.30318300667528-0.259219216986376i</v>
      </c>
      <c r="BX194" s="223" t="str">
        <f t="shared" ca="1" si="247"/>
        <v>-1.06723298847693-0.791513928903893i</v>
      </c>
      <c r="BY194" s="223" t="str">
        <f t="shared" ca="1" si="248"/>
        <v>0.130236733964343+1.32231575066947i</v>
      </c>
      <c r="BZ194" s="223" t="str">
        <f t="shared" ca="1" si="249"/>
        <v>0.892309698589334-0.984512038090788i</v>
      </c>
      <c r="CA194" s="223" t="str">
        <f t="shared" ca="1" si="250"/>
        <v>-1.32871387113339-3.71132572986744E-13i</v>
      </c>
      <c r="CB194" s="223" t="str">
        <f t="shared" ca="1" si="251"/>
        <v>0.892309698588784+0.984512038091287i</v>
      </c>
      <c r="CC194" s="223" t="str">
        <f t="shared" ca="1" si="252"/>
        <v>0.130236733965082-1.3223157506694i</v>
      </c>
      <c r="CD194" s="223" t="str">
        <f t="shared" ca="1" si="253"/>
        <v>-1.06723298847737+0.791513928903296i</v>
      </c>
      <c r="CE194" s="223" t="str">
        <f t="shared" ca="1" si="254"/>
        <v>1.30318300667514+0.259219216987104i</v>
      </c>
      <c r="CF194" s="223" t="str">
        <f t="shared" ca="1" si="255"/>
        <v>-0.683095447396911-1.13967590177554i</v>
      </c>
      <c r="CG194" s="223" t="str">
        <f t="shared" ca="1" si="256"/>
        <v>-0.385705277245865+1.27149989793431i</v>
      </c>
      <c r="CH194" s="223" t="str">
        <f t="shared" ca="1" si="257"/>
        <v>1.20114311312936-0.568098383314167i</v>
      </c>
      <c r="CI194" s="223" t="str">
        <f t="shared" ca="1" si="258"/>
        <v>-1.22757155010381-0.508476784836832i</v>
      </c>
      <c r="CJ194" s="223" t="str">
        <f t="shared" ca="1" si="259"/>
        <v>0.447630221245943+1.25104265969214i</v>
      </c>
      <c r="CK194" s="223" t="str">
        <f t="shared" ca="1" si="260"/>
        <v>0.6263513830281-1.17182101718695i</v>
      </c>
      <c r="CL194" s="223" t="str">
        <f t="shared" ca="1" si="261"/>
        <v>-1.2888939815526+0.322851135447514i</v>
      </c>
      <c r="CM194" s="223" t="str">
        <f t="shared" ca="1" si="262"/>
        <v>1.10478520729205+0.738193875002311i</v>
      </c>
      <c r="CN194" s="223" t="str">
        <f t="shared" ca="1" si="263"/>
        <v>-0.194962816726378-1.31433254978958i</v>
      </c>
      <c r="CO194" s="223" t="str">
        <f t="shared" ca="1" si="264"/>
        <v>-0.84292715642246+1.02710971191388i</v>
      </c>
      <c r="CP194" s="223" t="str">
        <f t="shared" ca="1" si="265"/>
        <v>1.32711337708483-0.06519689950265i</v>
      </c>
      <c r="CQ194" s="223" t="str">
        <f t="shared" ca="1" si="266"/>
        <v>-0.939542588534717-0.939542588535373i</v>
      </c>
      <c r="CR194" s="223" t="str">
        <f t="shared" ca="1" si="267"/>
        <v>-0.0651968995035768+1.32711337708479i</v>
      </c>
      <c r="CS194" s="223" t="str">
        <f t="shared" ca="1" si="268"/>
        <v>1.02710971191449-0.842927156421713i</v>
      </c>
      <c r="CT194" s="223" t="str">
        <f t="shared" ca="1" si="269"/>
        <v>-1.31433254978945-0.194962816727295i</v>
      </c>
      <c r="CU194" s="223" t="str">
        <f t="shared" ca="1" si="270"/>
        <v>0.73819387500154+1.10478520729257i</v>
      </c>
      <c r="CV194" s="223" t="str">
        <f t="shared" ca="1" si="271"/>
        <v>0.32285113544845-1.28889398155237i</v>
      </c>
      <c r="CW194" s="223" t="str">
        <f t="shared" ca="1" si="272"/>
        <v>-1.17182101718738+0.626351383027282i</v>
      </c>
      <c r="CX194" s="223" t="str">
        <f t="shared" ca="1" si="273"/>
        <v>1.25104265969182+0.447630221246817i</v>
      </c>
      <c r="CY194" s="223" t="str">
        <f t="shared" ca="1" si="274"/>
        <v>-0.508476784835941-1.22757155010418i</v>
      </c>
      <c r="CZ194" s="223" t="str">
        <f t="shared" ca="1" si="275"/>
        <v>-0.568098383315006+1.20114311312897i</v>
      </c>
      <c r="DA194" s="223" t="str">
        <f t="shared" ca="1" si="276"/>
        <v>1.27149989793458-0.385705277244978i</v>
      </c>
      <c r="DB194" s="223" t="str">
        <f t="shared" ca="1" si="277"/>
        <v>-1.13967590177504-0.683095447397739i</v>
      </c>
      <c r="DC194" s="223" t="str">
        <f t="shared" ca="1" si="278"/>
        <v>0.259219216986194+1.30318300667532i</v>
      </c>
      <c r="DD194" s="223" t="str">
        <f t="shared" ca="1" si="279"/>
        <v>0.791513928904041-1.06723298847682i</v>
      </c>
      <c r="DE194" s="223" t="str">
        <f t="shared" ca="1" si="280"/>
        <v>-1.32231575066949+0.130236733964158i</v>
      </c>
      <c r="DF194" s="223" t="str">
        <f t="shared" ca="1" si="281"/>
        <v>0.984512038090664+0.892309698589471i</v>
      </c>
      <c r="DG194" s="223" t="str">
        <f t="shared" ca="1" si="282"/>
        <v>5.56698859480116E-13-1.32871387113339i</v>
      </c>
      <c r="DH194" s="223" t="str">
        <f t="shared" ca="1" si="283"/>
        <v>-0.984512038091411+0.892309698588646i</v>
      </c>
      <c r="DI194" s="223" t="str">
        <f t="shared" ca="1" si="284"/>
        <v>1.32231575066938+0.130236733965304i</v>
      </c>
      <c r="DJ194" s="223" t="str">
        <f t="shared" ca="1" si="285"/>
        <v>-0.791513928903147-1.06723298847748i</v>
      </c>
      <c r="DK194" s="223" t="str">
        <f t="shared" ca="1" si="286"/>
        <v>-0.259219216987286+1.3031830066751i</v>
      </c>
      <c r="DL194" s="223" t="str">
        <f t="shared" ca="1" si="287"/>
        <v>1.13967590177563-0.683095447396752i</v>
      </c>
      <c r="DM194" s="223" t="str">
        <f t="shared" ca="1" si="288"/>
        <v>-1.27149989793425-0.385705277246044i</v>
      </c>
      <c r="DN194" s="223" t="str">
        <f t="shared" ca="1" si="289"/>
        <v>0.568098383314+1.20114311312944i</v>
      </c>
      <c r="DO194" s="223" t="str">
        <f t="shared" ca="1" si="290"/>
        <v>0.508476784837004-1.22757155010374i</v>
      </c>
      <c r="DP194" s="223" t="str">
        <f t="shared" ca="1" si="291"/>
        <v>-1.2510426596922+0.447630221245769i</v>
      </c>
      <c r="DQ194" s="223" t="str">
        <f t="shared" ca="1" si="292"/>
        <v>1.17182101718686+0.626351383028263i</v>
      </c>
      <c r="DR194" s="223" t="str">
        <f t="shared" ca="1" si="293"/>
        <v>-0.322851135447334-1.28889398155265i</v>
      </c>
      <c r="DS194" s="223" t="str">
        <f t="shared" ca="1" si="294"/>
        <v>-0.738193875002465+1.10478520729195i</v>
      </c>
      <c r="DT194" s="223" t="str">
        <f t="shared" ca="1" si="295"/>
        <v>1.31433254978961-0.194962816726194i</v>
      </c>
      <c r="DU194" s="223" t="str">
        <f t="shared" ca="1" si="296"/>
        <v>-1.02710971191376-0.842927156422603i</v>
      </c>
      <c r="DV194" s="223" t="str">
        <f t="shared" ca="1" si="297"/>
        <v>0.0651968995024269+1.32711337708484i</v>
      </c>
      <c r="DW194" s="223" t="str">
        <f t="shared" ca="1" si="298"/>
        <v>0.939542588535531-0.939542588534559i</v>
      </c>
      <c r="DX194" s="223" t="str">
        <f t="shared" ca="1" si="299"/>
        <v>-1.32711337708478-0.0651968995037244i</v>
      </c>
      <c r="DY194" s="223" t="str">
        <f t="shared" ca="1" si="300"/>
        <v>0.842927156421599+1.02710971191459i</v>
      </c>
      <c r="DZ194" s="223" t="str">
        <f t="shared" ca="1" si="301"/>
        <v>0.19496281672621-1.31433254978961i</v>
      </c>
      <c r="EA194" s="223" t="str">
        <f t="shared" ca="1" si="302"/>
        <v>-1.10478520729191+0.738193875002515i</v>
      </c>
      <c r="EB194" s="223" t="str">
        <f t="shared" ca="1" si="303"/>
        <v>1.28889398155265+0.322851135447312i</v>
      </c>
      <c r="EC194" s="223" t="str">
        <f t="shared" ca="1" si="304"/>
        <v>-0.626351383027085-1.17182101718749i</v>
      </c>
      <c r="ED194" s="223" t="str">
        <f t="shared" ca="1" si="305"/>
        <v>-0.447630221247027+1.25104265969175i</v>
      </c>
      <c r="EE194" s="223" t="str">
        <f t="shared" ca="1" si="306"/>
        <v>1.22757155010423-0.508476784835804i</v>
      </c>
      <c r="EF194" s="223" t="str">
        <f t="shared" ca="1" si="307"/>
        <v>-1.20114311312943-0.568098383314013i</v>
      </c>
      <c r="EG194" s="223" t="str">
        <f t="shared" ca="1" si="308"/>
        <v>0.385705277246102+1.27149989793424i</v>
      </c>
      <c r="EH194" s="223" t="str">
        <f t="shared" ca="1" si="309"/>
        <v>0.683095447396732-1.13967590177564i</v>
      </c>
      <c r="EI194" s="223" t="str">
        <f t="shared" ca="1" si="310"/>
        <v>-1.3031830066751+0.259219216987309i</v>
      </c>
      <c r="EJ194" s="223" t="str">
        <f t="shared" ca="1" si="311"/>
        <v>1.06723298847749+0.791513928903129i</v>
      </c>
      <c r="EK194" s="223" t="str">
        <f t="shared" ca="1" si="312"/>
        <v>-0.130236733965289-1.32231575066938i</v>
      </c>
      <c r="EL194" s="223" t="str">
        <f t="shared" ca="1" si="313"/>
        <v>-0.892309698588657+0.984512038091402i</v>
      </c>
      <c r="EM194" s="223" t="str">
        <f t="shared" ca="1" si="314"/>
        <v>1.32871387113339-5.41721719117524E-13i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4.4143320400569-3.37369310175078i</v>
      </c>
      <c r="G195" s="229" t="str">
        <f t="shared" si="184"/>
        <v>-0.205775751591217+0.112629947614737i</v>
      </c>
      <c r="H195" s="229" t="str">
        <f t="shared" si="319"/>
        <v>0.96683948443752-0.0121307880635843i</v>
      </c>
      <c r="I195" s="229" t="str">
        <f t="shared" si="317"/>
        <v>-0.397334104371932-0.301794078294308i</v>
      </c>
      <c r="J195" s="255" t="str">
        <f ca="1">IMPRODUCT(1/N_FFT2,DF100)</f>
        <v>0.00885979878810121+0.000142217067533561i</v>
      </c>
      <c r="K195" s="254" t="str">
        <f t="shared" ca="1" si="318"/>
        <v>-0.00347737994757171-0.00273034250028288i</v>
      </c>
      <c r="N195" s="246">
        <f t="shared" ca="1" si="185"/>
        <v>3.9958422990088631</v>
      </c>
      <c r="O195" s="223">
        <f t="shared" ca="1" si="186"/>
        <v>1.3288422990088633</v>
      </c>
      <c r="P195" s="223" t="str">
        <f t="shared" ca="1" si="187"/>
        <v>-0.916290642728224-0.962410158759694i</v>
      </c>
      <c r="Q195" s="223" t="str">
        <f t="shared" ca="1" si="188"/>
        <v>-0.0652032011602631+1.32724165026329i</v>
      </c>
      <c r="R195" s="223" t="str">
        <f t="shared" ca="1" si="189"/>
        <v>1.00621114442153-0.867963702280848i</v>
      </c>
      <c r="S195" s="223" t="str">
        <f t="shared" ca="1" si="190"/>
        <v>-1.32244356012959-0.130249322097805i</v>
      </c>
      <c r="T195" s="223" t="str">
        <f t="shared" ca="1" si="191"/>
        <v>0.817545761250068+1.04758807930274i</v>
      </c>
      <c r="U195" s="223" t="str">
        <f t="shared" ca="1" si="192"/>
        <v>0.194981661009987-1.31445958762715i</v>
      </c>
      <c r="V195" s="223" t="str">
        <f t="shared" ca="1" si="193"/>
        <v>-1.0864412827431+0.765158280871802i</v>
      </c>
      <c r="W195" s="223" t="str">
        <f t="shared" ca="1" si="194"/>
        <v>1.30330896684508+0.259244272022287i</v>
      </c>
      <c r="X195" s="223" t="str">
        <f t="shared" ca="1" si="195"/>
        <v>-0.710927467175072-1.12267715397224i</v>
      </c>
      <c r="Y195" s="223" t="str">
        <f t="shared" ca="1" si="196"/>
        <v>-0.3228823408763+1.28901856060547i</v>
      </c>
      <c r="Z195" s="223" t="str">
        <f t="shared" ca="1" si="197"/>
        <v>1.15620839760262-0.654983966939914i</v>
      </c>
      <c r="AA195" s="223" t="str">
        <f t="shared" ca="1" si="198"/>
        <v>-1.2716227957487-0.385742557889861i</v>
      </c>
      <c r="AB195" s="223" t="str">
        <f t="shared" ca="1" si="199"/>
        <v>0.597462552958693+1.18695423393122i</v>
      </c>
      <c r="AC195" s="223" t="str">
        <f t="shared" ca="1" si="200"/>
        <v>0.44767348729453-1.25116358019594i</v>
      </c>
      <c r="AD195" s="223" t="str">
        <f t="shared" ca="1" si="201"/>
        <v>-1.21484059354542+0.538501799355742i</v>
      </c>
      <c r="AE195" s="223" t="str">
        <f t="shared" ca="1" si="202"/>
        <v>1.22769020198954+0.50852593205662i</v>
      </c>
      <c r="AF195" s="223" t="str">
        <f t="shared" ca="1" si="203"/>
        <v>-0.478243747751072-1.23980029576225i</v>
      </c>
      <c r="AG195" s="223" t="str">
        <f t="shared" ca="1" si="204"/>
        <v>-0.568153293306897+1.20125921055353i</v>
      </c>
      <c r="AH195" s="223" t="str">
        <f t="shared" ca="1" si="205"/>
        <v>1.26177321047296-0.416833565068741i</v>
      </c>
      <c r="AI195" s="223" t="str">
        <f t="shared" ca="1" si="206"/>
        <v>-1.17193428046148-0.626411923509127i</v>
      </c>
      <c r="AJ195" s="223" t="str">
        <f t="shared" ca="1" si="207"/>
        <v>0.354419193817978+1.28070640300132i</v>
      </c>
      <c r="AK195" s="223" t="str">
        <f t="shared" ca="1" si="208"/>
        <v>0.683161472520534-1.13978605803841i</v>
      </c>
      <c r="AL195" s="223" t="str">
        <f t="shared" ca="1" si="209"/>
        <v>-1.29655426162825+0.291150995685724i</v>
      </c>
      <c r="AM195" s="223" t="str">
        <f t="shared" ca="1" si="210"/>
        <v>1.10489199116813+0.738265225706651i</v>
      </c>
      <c r="AN195" s="223" t="str">
        <f t="shared" ca="1" si="211"/>
        <v>-0.227181389303178-1.30927860747415i</v>
      </c>
      <c r="AO195" s="223" t="str">
        <f t="shared" ca="1" si="212"/>
        <v>-0.791590433299752+1.06733614271394i</v>
      </c>
      <c r="AP195" s="223" t="str">
        <f t="shared" ca="1" si="213"/>
        <v>1.3188487864754-0.16266448305493i</v>
      </c>
      <c r="AQ195" s="223" t="str">
        <f t="shared" ca="1" si="214"/>
        <v>-1.02720898800444-0.843008630203788i</v>
      </c>
      <c r="AR195" s="223" t="str">
        <f t="shared" ca="1" si="215"/>
        <v>-1.02720898800444-0.843008630203788i</v>
      </c>
      <c r="AS195" s="223" t="str">
        <f t="shared" ca="1" si="216"/>
        <v>0.892395945478937-0.984607196869856i</v>
      </c>
      <c r="AT195" s="223" t="str">
        <f t="shared" ca="1" si="217"/>
        <v>-1.32844207655271+0.0326114225308647i</v>
      </c>
      <c r="AU195" s="223" t="str">
        <f t="shared" ca="1" si="218"/>
        <v>0.939633400756702+0.939633400756676i</v>
      </c>
      <c r="AV195" s="223" t="str">
        <f t="shared" ca="1" si="219"/>
        <v>0.0326114225308465-1.32844207655271i</v>
      </c>
      <c r="AW195" s="223" t="str">
        <f t="shared" ca="1" si="220"/>
        <v>-0.98460719686992+0.892395945478866i</v>
      </c>
      <c r="AX195" s="223" t="str">
        <f t="shared" ca="1" si="221"/>
        <v>1.32524174323251+0.0977557038193897i</v>
      </c>
      <c r="AY195" s="223" t="str">
        <f t="shared" ca="1" si="222"/>
        <v>-0.843008630203816-1.02720898800441i</v>
      </c>
      <c r="AZ195" s="223" t="str">
        <f t="shared" ca="1" si="223"/>
        <v>-0.162664483054912+1.3188487864754i</v>
      </c>
      <c r="BA195" s="223" t="str">
        <f t="shared" ca="1" si="224"/>
        <v>1.067336142714-0.791590433299668i</v>
      </c>
      <c r="BB195" s="223" t="str">
        <f t="shared" ca="1" si="225"/>
        <v>-1.30927860747415-0.22718138930316i</v>
      </c>
      <c r="BC195" s="223" t="str">
        <f t="shared" ca="1" si="226"/>
        <v>0.738265225706674+1.10489199116811i</v>
      </c>
      <c r="BD195" s="223" t="str">
        <f t="shared" ca="1" si="227"/>
        <v>0.291150995685707-1.29655426162825i</v>
      </c>
      <c r="BE195" s="223" t="str">
        <f t="shared" ca="1" si="228"/>
        <v>-1.13978605803846+0.683161472520445i</v>
      </c>
      <c r="BF195" s="223" t="str">
        <f t="shared" ca="1" si="229"/>
        <v>1.28070640300151+0.354419193817306i</v>
      </c>
      <c r="BG195" s="223" t="str">
        <f t="shared" ca="1" si="230"/>
        <v>-0.626411923509501-1.17193428046128i</v>
      </c>
      <c r="BH195" s="223" t="str">
        <f t="shared" ca="1" si="231"/>
        <v>-0.416833565068582+1.26177321047301i</v>
      </c>
      <c r="BI195" s="223" t="str">
        <f t="shared" ca="1" si="232"/>
        <v>1.20125921055357-0.568153293306803i</v>
      </c>
      <c r="BJ195" s="223" t="str">
        <f t="shared" ca="1" si="233"/>
        <v>-1.23980029576217-0.478243747751283i</v>
      </c>
      <c r="BK195" s="223" t="str">
        <f t="shared" ca="1" si="234"/>
        <v>0.508525932056157+1.22769020198973i</v>
      </c>
      <c r="BL195" s="223" t="str">
        <f t="shared" ca="1" si="235"/>
        <v>0.538501799355224-1.21484059354565i</v>
      </c>
      <c r="BM195" s="223" t="str">
        <f t="shared" ca="1" si="236"/>
        <v>-1.25116358019584+0.447673487294805i</v>
      </c>
      <c r="BN195" s="223" t="str">
        <f t="shared" ca="1" si="237"/>
        <v>1.18695423393129+0.597462552958546i</v>
      </c>
      <c r="BO195" s="223" t="str">
        <f t="shared" ca="1" si="238"/>
        <v>-0.385742557889756-1.27162279574874i</v>
      </c>
      <c r="BP195" s="223" t="str">
        <f t="shared" ca="1" si="239"/>
        <v>-0.654983966940231+1.15620839760244i</v>
      </c>
      <c r="BQ195" s="223" t="str">
        <f t="shared" ca="1" si="240"/>
        <v>1.28901856060563-0.322882340875681i</v>
      </c>
      <c r="BR195" s="223" t="str">
        <f t="shared" ca="1" si="241"/>
        <v>-1.12267715397254-0.710927467174597i</v>
      </c>
      <c r="BS195" s="223" t="str">
        <f t="shared" ca="1" si="242"/>
        <v>0.259244272022587+1.30330896684502i</v>
      </c>
      <c r="BT195" s="223" t="str">
        <f t="shared" ca="1" si="243"/>
        <v>0.76515828087179-1.08644128274311i</v>
      </c>
      <c r="BU195" s="223" t="str">
        <f t="shared" ca="1" si="244"/>
        <v>-1.31445958762719+0.194981661009746i</v>
      </c>
      <c r="BV195" s="223" t="str">
        <f t="shared" ca="1" si="245"/>
        <v>1.04758807930252+0.817545761250356i</v>
      </c>
      <c r="BW195" s="223" t="str">
        <f t="shared" ca="1" si="246"/>
        <v>-0.130249322097187-1.32244356012965i</v>
      </c>
      <c r="BX195" s="223" t="str">
        <f t="shared" ca="1" si="247"/>
        <v>-0.867963702280491+1.00621114442184i</v>
      </c>
      <c r="BY195" s="223" t="str">
        <f t="shared" ca="1" si="248"/>
        <v>1.32724165026328-0.0652032011604807i</v>
      </c>
      <c r="BZ195" s="223" t="str">
        <f t="shared" ca="1" si="249"/>
        <v>-0.962410158759686-0.916290642728232i</v>
      </c>
      <c r="CA195" s="223" t="str">
        <f t="shared" ca="1" si="250"/>
        <v>-2.27259462063451E-13+1.32884229900886i</v>
      </c>
      <c r="CB195" s="223" t="str">
        <f t="shared" ca="1" si="251"/>
        <v>0.962410158760027-0.916290642727875i</v>
      </c>
      <c r="CC195" s="223" t="str">
        <f t="shared" ca="1" si="252"/>
        <v>-1.32724165026332-0.065203201159652i</v>
      </c>
      <c r="CD195" s="223" t="str">
        <f t="shared" ca="1" si="253"/>
        <v>0.867963702281149+1.00621114442127i</v>
      </c>
      <c r="CE195" s="223" t="str">
        <f t="shared" ca="1" si="254"/>
        <v>0.130249322097639-1.32244356012961i</v>
      </c>
      <c r="CF195" s="223" t="str">
        <f t="shared" ca="1" si="255"/>
        <v>-1.0475880793028+0.817545761249999i</v>
      </c>
      <c r="CG195" s="223" t="str">
        <f t="shared" ca="1" si="256"/>
        <v>1.31445958762712+0.194981661010233i</v>
      </c>
      <c r="CH195" s="223" t="str">
        <f t="shared" ca="1" si="257"/>
        <v>-0.765158280871389-1.08644128274339i</v>
      </c>
      <c r="CI195" s="223" t="str">
        <f t="shared" ca="1" si="258"/>
        <v>-0.259244272021737+1.30330896684519i</v>
      </c>
      <c r="CJ195" s="223" t="str">
        <f t="shared" ca="1" si="259"/>
        <v>1.12267715397207-0.710927467175331i</v>
      </c>
      <c r="CK195" s="223" t="str">
        <f t="shared" ca="1" si="260"/>
        <v>-1.28901856060551-0.322882340876158i</v>
      </c>
      <c r="CL195" s="223" t="str">
        <f t="shared" ca="1" si="261"/>
        <v>0.654983966939819+1.15620839760267i</v>
      </c>
      <c r="CM195" s="223" t="str">
        <f t="shared" ca="1" si="262"/>
        <v>0.385742557890209-1.2716227957486i</v>
      </c>
      <c r="CN195" s="223" t="str">
        <f t="shared" ca="1" si="263"/>
        <v>-1.1869542339315+0.59746255295814i</v>
      </c>
      <c r="CO195" s="223" t="str">
        <f t="shared" ca="1" si="264"/>
        <v>1.25116358019612+0.447673487294023i</v>
      </c>
      <c r="CP195" s="223" t="str">
        <f t="shared" ca="1" si="265"/>
        <v>-0.538501799356-1.21484059354531i</v>
      </c>
      <c r="CQ195" s="223" t="str">
        <f t="shared" ca="1" si="266"/>
        <v>-0.508525932056595+1.22769020198955i</v>
      </c>
      <c r="CR195" s="223" t="str">
        <f t="shared" ca="1" si="267"/>
        <v>1.23980029576234-0.47824374775086i</v>
      </c>
      <c r="CS195" s="223" t="str">
        <f t="shared" ca="1" si="268"/>
        <v>-1.20125921055336-0.568153293307248i</v>
      </c>
      <c r="CT195" s="223" t="str">
        <f t="shared" ca="1" si="269"/>
        <v>0.416833565069387+1.26177321047275i</v>
      </c>
      <c r="CU195" s="223" t="str">
        <f t="shared" ca="1" si="270"/>
        <v>0.626411923508753-1.17193428046168i</v>
      </c>
      <c r="CV195" s="223" t="str">
        <f t="shared" ca="1" si="271"/>
        <v>-1.28070640300127+0.354419193818142i</v>
      </c>
      <c r="CW195" s="223" t="str">
        <f t="shared" ca="1" si="272"/>
        <v>1.13978605803843+0.683161472520495i</v>
      </c>
      <c r="CX195" s="223" t="str">
        <f t="shared" ca="1" si="273"/>
        <v>-0.291150995685485-1.2965542616283i</v>
      </c>
      <c r="CY195" s="223" t="str">
        <f t="shared" ca="1" si="274"/>
        <v>-0.738265225707067+1.10489199116785i</v>
      </c>
      <c r="CZ195" s="223" t="str">
        <f t="shared" ca="1" si="275"/>
        <v>1.30927860747405-0.227181389303735i</v>
      </c>
      <c r="DA195" s="223" t="str">
        <f t="shared" ca="1" si="276"/>
        <v>-1.0673361427142-0.791590433299396i</v>
      </c>
      <c r="DB195" s="223" t="str">
        <f t="shared" ca="1" si="277"/>
        <v>0.16266448305508+1.31884878647538i</v>
      </c>
      <c r="DC195" s="223" t="str">
        <f t="shared" ca="1" si="278"/>
        <v>0.843008630203876-1.02720898800436i</v>
      </c>
      <c r="DD195" s="223" t="str">
        <f t="shared" ca="1" si="279"/>
        <v>-1.32524174323253+0.0977557038190494i</v>
      </c>
      <c r="DE195" s="223" t="str">
        <f t="shared" ca="1" si="280"/>
        <v>0.984607196869527+0.892395945479301i</v>
      </c>
      <c r="DF195" s="223" t="str">
        <f t="shared" ca="1" si="281"/>
        <v>-0.0326114225314116-1.3284420765527i</v>
      </c>
      <c r="DG195" s="223" t="str">
        <f t="shared" ca="1" si="282"/>
        <v>-0.939633400756476+0.939633400756902i</v>
      </c>
      <c r="DH195" s="223" t="str">
        <f t="shared" ca="1" si="283"/>
        <v>1.32844207655271+0.0326114225308095i</v>
      </c>
      <c r="DI195" s="223" t="str">
        <f t="shared" ca="1" si="284"/>
        <v>-0.892395945478796-0.984607196869984i</v>
      </c>
      <c r="DJ195" s="223" t="str">
        <f t="shared" ca="1" si="285"/>
        <v>-0.0977557038197669+1.32524174323248i</v>
      </c>
      <c r="DK195" s="223" t="str">
        <f t="shared" ca="1" si="286"/>
        <v>1.02720898800482-0.843008630203319i</v>
      </c>
      <c r="DL195" s="223" t="str">
        <f t="shared" ca="1" si="287"/>
        <v>-1.31884878647546-0.162664483054482i</v>
      </c>
      <c r="DM195" s="223" t="str">
        <f t="shared" ca="1" si="288"/>
        <v>0.79159043329991+1.06733614271382i</v>
      </c>
      <c r="DN195" s="223" t="str">
        <f t="shared" ca="1" si="289"/>
        <v>0.227181389303141-1.30927860747415i</v>
      </c>
      <c r="DO195" s="223" t="str">
        <f t="shared" ca="1" si="290"/>
        <v>-1.10489199116825+0.738265225706469i</v>
      </c>
      <c r="DP195" s="223" t="str">
        <f t="shared" ca="1" si="291"/>
        <v>1.29655426162814+0.291150995686187i</v>
      </c>
      <c r="DQ195" s="223" t="str">
        <f t="shared" ca="1" si="292"/>
        <v>-0.683161472521045-1.1397860580381i</v>
      </c>
      <c r="DR195" s="223" t="str">
        <f t="shared" ca="1" si="293"/>
        <v>-0.354419193817525+1.28070640300144i</v>
      </c>
      <c r="DS195" s="223" t="str">
        <f t="shared" ca="1" si="294"/>
        <v>1.17193428046139-0.626411923509284i</v>
      </c>
      <c r="DT195" s="223" t="str">
        <f t="shared" ca="1" si="295"/>
        <v>-1.26177321047294-0.416833565068814i</v>
      </c>
      <c r="DU195" s="223" t="str">
        <f t="shared" ca="1" si="296"/>
        <v>0.568153293306562+1.20125921055369i</v>
      </c>
      <c r="DV195" s="223" t="str">
        <f t="shared" ca="1" si="297"/>
        <v>0.478243747751531-1.23980029576208i</v>
      </c>
      <c r="DW195" s="223" t="str">
        <f t="shared" ca="1" si="298"/>
        <v>-1.2276902019893+0.508525932057186i</v>
      </c>
      <c r="DX195" s="223" t="str">
        <f t="shared" ca="1" si="299"/>
        <v>1.21484059354557+0.538501799355415i</v>
      </c>
      <c r="DY195" s="223" t="str">
        <f t="shared" ca="1" si="300"/>
        <v>-0.447673487294555-1.25116358019593i</v>
      </c>
      <c r="DZ195" s="223" t="str">
        <f t="shared" ca="1" si="301"/>
        <v>-0.597462552958782+1.18695423393117i</v>
      </c>
      <c r="EA195" s="223" t="str">
        <f t="shared" ca="1" si="302"/>
        <v>1.27162279574881-0.385742557889521i</v>
      </c>
      <c r="EB195" s="223" t="str">
        <f t="shared" ca="1" si="303"/>
        <v>-1.15620839760232-0.654983966940445i</v>
      </c>
      <c r="EC195" s="223" t="str">
        <f t="shared" ca="1" si="304"/>
        <v>0.322882340876707+1.28901856060537i</v>
      </c>
      <c r="ED195" s="223" t="str">
        <f t="shared" ca="1" si="305"/>
        <v>0.710927467174822-1.12267715397239i</v>
      </c>
      <c r="EE195" s="223" t="str">
        <f t="shared" ca="1" si="306"/>
        <v>-1.30330896684507+0.259244272022327i</v>
      </c>
      <c r="EF195" s="223" t="str">
        <f t="shared" ca="1" si="307"/>
        <v>1.08644128274298+0.765158280871976i</v>
      </c>
      <c r="EG195" s="223" t="str">
        <f t="shared" ca="1" si="308"/>
        <v>-0.194981661009522-1.31445958762722i</v>
      </c>
      <c r="EH195" s="223" t="str">
        <f t="shared" ca="1" si="309"/>
        <v>-0.817545761250536+1.04758807930238i</v>
      </c>
      <c r="EI195" s="223" t="str">
        <f t="shared" ca="1" si="310"/>
        <v>1.32244356012955-0.130249322098239i</v>
      </c>
      <c r="EJ195" s="223" t="str">
        <f t="shared" ca="1" si="311"/>
        <v>-1.00621114442166-0.867963702280691i</v>
      </c>
      <c r="EK195" s="223" t="str">
        <f t="shared" ca="1" si="312"/>
        <v>0.0652032011602537+1.32724165026329i</v>
      </c>
      <c r="EL195" s="223" t="str">
        <f t="shared" ca="1" si="313"/>
        <v>0.916290642728397-0.96241015875953i</v>
      </c>
      <c r="EM195" s="223" t="str">
        <f t="shared" ca="1" si="314"/>
        <v>-1.32884229900886-4.54518924126902E-13i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4.38282474572812-3.38828283552002i</v>
      </c>
      <c r="G196" s="229" t="str">
        <f t="shared" si="184"/>
        <v>-0.204955573437943+0.11350011382747i</v>
      </c>
      <c r="H196" s="229" t="str">
        <f t="shared" si="319"/>
        <v>0.966807823108573-0.0119845906100757i</v>
      </c>
      <c r="I196" s="229" t="str">
        <f t="shared" si="317"/>
        <v>-0.398107218247035-0.305552349004508i</v>
      </c>
      <c r="J196" s="255" t="str">
        <f ca="1">IMPRODUCT(1/N_FFT2,DG100)</f>
        <v>0.00547996063083656-7.62563297831195E-07i</v>
      </c>
      <c r="K196" s="254" t="str">
        <f t="shared" ca="1" si="318"/>
        <v>-0.00218184488585253-0.0016741112612511i</v>
      </c>
      <c r="N196" s="246">
        <f t="shared" ca="1" si="185"/>
        <v>3.9959614507703272</v>
      </c>
      <c r="O196" s="223">
        <f t="shared" ca="1" si="186"/>
        <v>1.3289614507703276</v>
      </c>
      <c r="P196" s="223" t="str">
        <f t="shared" ca="1" si="187"/>
        <v>-0.939717653775206-0.939717653775215i</v>
      </c>
      <c r="Q196" s="223" t="str">
        <f t="shared" ca="1" si="188"/>
        <v>-2.44226260206658E-16+1.32896145077033i</v>
      </c>
      <c r="R196" s="223" t="str">
        <f t="shared" ca="1" si="189"/>
        <v>0.939717653775215-0.939717653775206i</v>
      </c>
      <c r="S196" s="223" t="str">
        <f t="shared" ca="1" si="190"/>
        <v>-1.32896145077033-4.88452520413316E-16i</v>
      </c>
      <c r="T196" s="223" t="str">
        <f t="shared" ca="1" si="191"/>
        <v>0.939717653775188+0.939717653775234i</v>
      </c>
      <c r="U196" s="223" t="str">
        <f t="shared" ca="1" si="192"/>
        <v>-3.93993871797576E-14-1.32896145077033i</v>
      </c>
      <c r="V196" s="223" t="str">
        <f t="shared" ca="1" si="193"/>
        <v>-0.939717653775223+0.939717653775198i</v>
      </c>
      <c r="W196" s="223" t="str">
        <f t="shared" ca="1" si="194"/>
        <v>1.32896145077033-5.56801292561769E-14i</v>
      </c>
      <c r="X196" s="223" t="str">
        <f t="shared" ca="1" si="195"/>
        <v>-0.939717653775206-0.939717653775215i</v>
      </c>
      <c r="Y196" s="223" t="str">
        <f t="shared" ca="1" si="196"/>
        <v>-6.49602948851623E-14+1.32896145077033i</v>
      </c>
      <c r="Z196" s="223" t="str">
        <f t="shared" ca="1" si="197"/>
        <v>0.939717653775205-0.939717653775217i</v>
      </c>
      <c r="AA196" s="223" t="str">
        <f t="shared" ca="1" si="198"/>
        <v>-1.32896145077033-5.34009723334933E-14i</v>
      </c>
      <c r="AB196" s="223" t="str">
        <f t="shared" ca="1" si="199"/>
        <v>0.939717653775226+0.939717653775195i</v>
      </c>
      <c r="AC196" s="223" t="str">
        <f t="shared" ca="1" si="200"/>
        <v>3.71202302570739E-14-1.32896145077033i</v>
      </c>
      <c r="AD196" s="223" t="str">
        <f t="shared" ca="1" si="201"/>
        <v>-0.939717653775185+0.939717653775237i</v>
      </c>
      <c r="AE196" s="223" t="str">
        <f t="shared" ca="1" si="202"/>
        <v>1.32896145077033+2.08394881806544E-14i</v>
      </c>
      <c r="AF196" s="223" t="str">
        <f t="shared" ca="1" si="203"/>
        <v>-0.939717653775242-0.93971765377518i</v>
      </c>
      <c r="AG196" s="223" t="str">
        <f t="shared" ca="1" si="204"/>
        <v>-1.40015851537357E-14+1.32896145077033i</v>
      </c>
      <c r="AH196" s="223" t="str">
        <f t="shared" ca="1" si="205"/>
        <v>0.939717653775262-0.93971765377516i</v>
      </c>
      <c r="AI196" s="223" t="str">
        <f t="shared" ca="1" si="206"/>
        <v>-1.32896145077033+2.27915692268372E-15i</v>
      </c>
      <c r="AJ196" s="223" t="str">
        <f t="shared" ca="1" si="207"/>
        <v>0.939717653775172+0.93971765377525i</v>
      </c>
      <c r="AK196" s="223" t="str">
        <f t="shared" ca="1" si="208"/>
        <v>-1.85598989991031E-14-1.32896145077033i</v>
      </c>
      <c r="AL196" s="223" t="str">
        <f t="shared" ca="1" si="209"/>
        <v>-0.939717653775246+0.939717653775176i</v>
      </c>
      <c r="AM196" s="223" t="str">
        <f t="shared" ca="1" si="210"/>
        <v>1.32896145077033-2.53978020260219E-14i</v>
      </c>
      <c r="AN196" s="223" t="str">
        <f t="shared" ca="1" si="211"/>
        <v>-0.939717653775188-0.939717653775234i</v>
      </c>
      <c r="AO196" s="223" t="str">
        <f t="shared" ca="1" si="212"/>
        <v>4.16785441024412E-14+1.32896145077033i</v>
      </c>
      <c r="AP196" s="223" t="str">
        <f t="shared" ca="1" si="213"/>
        <v>0.939717653775222-0.939717653775199i</v>
      </c>
      <c r="AQ196" s="223" t="str">
        <f t="shared" ca="1" si="214"/>
        <v>-1.32896145077033+5.79592861788607E-14i</v>
      </c>
      <c r="AR196" s="223" t="str">
        <f t="shared" ca="1" si="215"/>
        <v>-1.32896145077033+5.79592861788607E-14i</v>
      </c>
      <c r="AS196" s="223" t="str">
        <f t="shared" ca="1" si="216"/>
        <v>5.79597184377284E-14-1.32896145077033i</v>
      </c>
      <c r="AT196" s="223" t="str">
        <f t="shared" ca="1" si="217"/>
        <v>-0.939717653775206+0.939717653775215i</v>
      </c>
      <c r="AU196" s="223" t="str">
        <f t="shared" ca="1" si="218"/>
        <v>1.32896145077033+4.16789763613089E-14i</v>
      </c>
      <c r="AV196" s="223" t="str">
        <f t="shared" ca="1" si="219"/>
        <v>-0.939717653775227-0.939717653775194i</v>
      </c>
      <c r="AW196" s="223" t="str">
        <f t="shared" ca="1" si="220"/>
        <v>-4.42839123838907E-14+1.32896145077033i</v>
      </c>
      <c r="AX196" s="223" t="str">
        <f t="shared" ca="1" si="221"/>
        <v>0.939717653775184-0.939717653775238i</v>
      </c>
      <c r="AY196" s="223" t="str">
        <f t="shared" ca="1" si="222"/>
        <v>-1.32896145077033-2.80031703074714E-14i</v>
      </c>
      <c r="AZ196" s="223" t="str">
        <f t="shared" ca="1" si="223"/>
        <v>0.93971765377525+0.939717653775172i</v>
      </c>
      <c r="BA196" s="223" t="str">
        <f t="shared" ca="1" si="224"/>
        <v>1.1722428231052E-14-1.32896145077033i</v>
      </c>
      <c r="BB196" s="223" t="str">
        <f t="shared" ca="1" si="225"/>
        <v>-0.939717653775254+0.939717653775168i</v>
      </c>
      <c r="BC196" s="223" t="str">
        <f t="shared" ca="1" si="226"/>
        <v>1.32896145077033-4.55831384536744E-15i</v>
      </c>
      <c r="BD196" s="223" t="str">
        <f t="shared" ca="1" si="227"/>
        <v>-0.939717653775166-0.939717653775255i</v>
      </c>
      <c r="BE196" s="223" t="str">
        <f t="shared" ca="1" si="228"/>
        <v>2.08390559217868E-14+1.32896145077033i</v>
      </c>
      <c r="BF196" s="223" t="str">
        <f t="shared" ca="1" si="229"/>
        <v>0.939717653775057-0.939717653775364i</v>
      </c>
      <c r="BG196" s="223" t="str">
        <f t="shared" ca="1" si="230"/>
        <v>-1.32896145077033-2.27279695387811E-13i</v>
      </c>
      <c r="BH196" s="223" t="str">
        <f t="shared" ca="1" si="231"/>
        <v>0.939717653775657+0.939717653774765i</v>
      </c>
      <c r="BI196" s="223" t="str">
        <f t="shared" ca="1" si="232"/>
        <v>-1.85600286767635E-13-1.32896145077033i</v>
      </c>
      <c r="BJ196" s="223" t="str">
        <f t="shared" ca="1" si="233"/>
        <v>-0.939717653775408+0.939717653775013i</v>
      </c>
      <c r="BK196" s="223" t="str">
        <f t="shared" ca="1" si="234"/>
        <v>1.32896145077033-5.98480268923079E-13i</v>
      </c>
      <c r="BL196" s="223" t="str">
        <f t="shared" ca="1" si="235"/>
        <v>-0.939717653775306-0.939717653775116i</v>
      </c>
      <c r="BM196" s="223" t="str">
        <f t="shared" ca="1" si="236"/>
        <v>-3.29522893950563E-13+1.32896145077033i</v>
      </c>
      <c r="BN196" s="223" t="str">
        <f t="shared" ca="1" si="237"/>
        <v>0.939717653774823-0.939717653775598i</v>
      </c>
      <c r="BO196" s="223" t="str">
        <f t="shared" ca="1" si="238"/>
        <v>-1.32896145077033+8.33570882048826E-14i</v>
      </c>
      <c r="BP196" s="223" t="str">
        <f t="shared" ca="1" si="239"/>
        <v>0.939717653774942+0.93971765377548i</v>
      </c>
      <c r="BQ196" s="223" t="str">
        <f t="shared" ca="1" si="240"/>
        <v>-4.96237070360327E-13-1.32896145077033i</v>
      </c>
      <c r="BR196" s="223" t="str">
        <f t="shared" ca="1" si="241"/>
        <v>-0.939717653775174+0.939717653775247i</v>
      </c>
      <c r="BS196" s="223" t="str">
        <f t="shared" ca="1" si="242"/>
        <v>1.32896145077033+4.12880414414312E-13i</v>
      </c>
      <c r="BT196" s="223" t="str">
        <f t="shared" ca="1" si="243"/>
        <v>-0.939717653775525-0.939717653774896i</v>
      </c>
      <c r="BU196" s="223" t="str">
        <f t="shared" ca="1" si="244"/>
        <v>-1.88861103578688E-14+1.32896145077033i</v>
      </c>
      <c r="BV196" s="223" t="str">
        <f t="shared" ca="1" si="245"/>
        <v>0.939717653775552-0.93971765377487i</v>
      </c>
      <c r="BW196" s="223" t="str">
        <f t="shared" ca="1" si="246"/>
        <v>-1.32896145077033+4.12879549896577E-13i</v>
      </c>
      <c r="BX196" s="223" t="str">
        <f t="shared" ca="1" si="247"/>
        <v>0.939717653775174+0.939717653775247i</v>
      </c>
      <c r="BY196" s="223" t="str">
        <f t="shared" ca="1" si="248"/>
        <v>5.15123612977064E-13-1.32896145077033i</v>
      </c>
      <c r="BZ196" s="223" t="str">
        <f t="shared" ca="1" si="249"/>
        <v>-0.939717653774968+0.939717653775453i</v>
      </c>
      <c r="CA196" s="223" t="str">
        <f t="shared" ca="1" si="250"/>
        <v>1.32896145077033+8.33579527226179E-14i</v>
      </c>
      <c r="CB196" s="223" t="str">
        <f t="shared" ca="1" si="251"/>
        <v>-0.939717653774823-0.939717653775598i</v>
      </c>
      <c r="CC196" s="223" t="str">
        <f t="shared" ca="1" si="252"/>
        <v>3.10636351333825E-13+1.32896145077033i</v>
      </c>
      <c r="CD196" s="223" t="str">
        <f t="shared" ca="1" si="253"/>
        <v>0.939717653775319-0.939717653775102i</v>
      </c>
      <c r="CE196" s="223" t="str">
        <f t="shared" ca="1" si="254"/>
        <v>-1.32896145077033-6.17366811539816E-13i</v>
      </c>
      <c r="CF196" s="223" t="str">
        <f t="shared" ca="1" si="255"/>
        <v>0.939717653775408+0.939717653775013i</v>
      </c>
      <c r="CG196" s="223" t="str">
        <f t="shared" ca="1" si="256"/>
        <v>1.85601151285369E-13-1.32896145077033i</v>
      </c>
      <c r="CH196" s="223" t="str">
        <f t="shared" ca="1" si="257"/>
        <v>-0.93971765377567+0.939717653774751i</v>
      </c>
      <c r="CI196" s="223" t="str">
        <f t="shared" ca="1" si="258"/>
        <v>1.32896145077033-2.08393152771074E-13i</v>
      </c>
      <c r="CJ196" s="223" t="str">
        <f t="shared" ca="1" si="259"/>
        <v>-0.939717653775031-0.939717653775392i</v>
      </c>
      <c r="CK196" s="223" t="str">
        <f t="shared" ca="1" si="260"/>
        <v>6.4015881302552E-13+1.32896145077033i</v>
      </c>
      <c r="CL196" s="223" t="str">
        <f t="shared" ca="1" si="261"/>
        <v>0.939717653775086-0.939717653775335i</v>
      </c>
      <c r="CM196" s="223" t="str">
        <f t="shared" ca="1" si="262"/>
        <v>-1.32896145077033-2.87844349848121E-13i</v>
      </c>
      <c r="CN196" s="223" t="str">
        <f t="shared" ca="1" si="263"/>
        <v>0.939717653775614+0.939717653774807i</v>
      </c>
      <c r="CO196" s="223" t="str">
        <f t="shared" ca="1" si="264"/>
        <v>-1.43921310406325E-13-1.32896145077033i</v>
      </c>
      <c r="CP196" s="223" t="str">
        <f t="shared" ca="1" si="265"/>
        <v>-0.939717653775437+0.939717653774984i</v>
      </c>
      <c r="CQ196" s="223" t="str">
        <f t="shared" ca="1" si="266"/>
        <v>1.32896145077033-5.37915614462768E-13i</v>
      </c>
      <c r="CR196" s="223" t="str">
        <f t="shared" ca="1" si="267"/>
        <v>-0.939717653775263-0.939717653775158i</v>
      </c>
      <c r="CS196" s="223" t="str">
        <f t="shared" ca="1" si="268"/>
        <v>-3.90087548410872E-13+1.32896145077033i</v>
      </c>
      <c r="CT196" s="223" t="str">
        <f t="shared" ca="1" si="269"/>
        <v>0.939717653774853-0.939717653775569i</v>
      </c>
      <c r="CU196" s="223" t="str">
        <f t="shared" ca="1" si="270"/>
        <v>-1.32896145077033+4.16781118435737E-14i</v>
      </c>
      <c r="CV196" s="223" t="str">
        <f t="shared" ca="1" si="271"/>
        <v>0.939717653774912+0.939717653775509i</v>
      </c>
      <c r="CW196" s="223" t="str">
        <f t="shared" ca="1" si="272"/>
        <v>-4.35672415900018E-13-1.32896145077033i</v>
      </c>
      <c r="CX196" s="223" t="str">
        <f t="shared" ca="1" si="273"/>
        <v>-0.939717653775231+0.93971765377519i</v>
      </c>
      <c r="CY196" s="223" t="str">
        <f t="shared" ca="1" si="274"/>
        <v>1.32896145077033+4.54559390775621E-13i</v>
      </c>
      <c r="CZ196" s="223" t="str">
        <f t="shared" ca="1" si="275"/>
        <v>-0.939717653775496-0.939717653774926i</v>
      </c>
      <c r="DA196" s="223" t="str">
        <f t="shared" ca="1" si="276"/>
        <v>-6.05650867191777E-14+1.32896145077033i</v>
      </c>
      <c r="DB196" s="223" t="str">
        <f t="shared" ca="1" si="277"/>
        <v>0.939717653775582-0.939717653774839i</v>
      </c>
      <c r="DC196" s="223" t="str">
        <f t="shared" ca="1" si="278"/>
        <v>-1.32896145077033+3.71200573535268E-13i</v>
      </c>
      <c r="DD196" s="223" t="str">
        <f t="shared" ca="1" si="279"/>
        <v>0.939717653775145+0.939717653775276i</v>
      </c>
      <c r="DE196" s="223" t="str">
        <f t="shared" ca="1" si="280"/>
        <v>5.56802589338373E-13-1.32896145077033i</v>
      </c>
      <c r="DF196" s="223" t="str">
        <f t="shared" ca="1" si="281"/>
        <v>-0.939717653774997+0.939717653775424i</v>
      </c>
      <c r="DG196" s="223" t="str">
        <f t="shared" ca="1" si="282"/>
        <v>1.32896145077033+1.62808285281929E-13i</v>
      </c>
      <c r="DH196" s="223" t="str">
        <f t="shared" ca="1" si="283"/>
        <v>-0.939717653774767-0.939717653775654i</v>
      </c>
      <c r="DI196" s="223" t="str">
        <f t="shared" ca="1" si="284"/>
        <v>2.68957374972516E-13+1.32896145077033i</v>
      </c>
      <c r="DJ196" s="223" t="str">
        <f t="shared" ca="1" si="285"/>
        <v>0.939717653775348-0.939717653775073i</v>
      </c>
      <c r="DK196" s="223" t="str">
        <f t="shared" ca="1" si="286"/>
        <v>-1.32896145077033-6.59045787901124E-13i</v>
      </c>
      <c r="DL196" s="223" t="str">
        <f t="shared" ca="1" si="287"/>
        <v>0.939717653775351+0.939717653775071i</v>
      </c>
      <c r="DM196" s="223" t="str">
        <f t="shared" ca="1" si="288"/>
        <v>2.27280127646679E-13-1.32896145077033i</v>
      </c>
      <c r="DN196" s="223" t="str">
        <f t="shared" ca="1" si="289"/>
        <v>-0.939717653774765+0.939717653775657i</v>
      </c>
      <c r="DO196" s="223" t="str">
        <f t="shared" ca="1" si="290"/>
        <v>1.32896145077033-1.66714176409766E-13i</v>
      </c>
      <c r="DP196" s="223" t="str">
        <f t="shared" ca="1" si="291"/>
        <v>-0.939717653775-0.939717653775421i</v>
      </c>
      <c r="DQ196" s="223" t="str">
        <f t="shared" ca="1" si="292"/>
        <v>5.98479836664211E-13+1.32896145077033i</v>
      </c>
      <c r="DR196" s="223" t="str">
        <f t="shared" ca="1" si="293"/>
        <v>0.939717653775116-0.939717653775306i</v>
      </c>
      <c r="DS196" s="223" t="str">
        <f t="shared" ca="1" si="294"/>
        <v>-1.32896145077033-3.29523326209429E-13i</v>
      </c>
      <c r="DT196" s="223" t="str">
        <f t="shared" ca="1" si="295"/>
        <v>0.939717653775585+0.939717653774837i</v>
      </c>
      <c r="DU196" s="223" t="str">
        <f t="shared" ca="1" si="296"/>
        <v>-1.02242334045016E-13-1.32896145077033i</v>
      </c>
      <c r="DV196" s="223" t="str">
        <f t="shared" ca="1" si="297"/>
        <v>-0.939717653775493+0.939717653774928i</v>
      </c>
      <c r="DW196" s="223" t="str">
        <f t="shared" ca="1" si="298"/>
        <v>1.32896145077033-4.58465281903458E-13i</v>
      </c>
      <c r="DX196" s="223" t="str">
        <f t="shared" ca="1" si="299"/>
        <v>-0.939717653775234-0.939717653775188i</v>
      </c>
      <c r="DY196" s="223" t="str">
        <f t="shared" ca="1" si="300"/>
        <v>-3.93995168574179E-13+1.32896145077033i</v>
      </c>
      <c r="DZ196" s="223" t="str">
        <f t="shared" ca="1" si="301"/>
        <v>0.939717653774883-0.939717653775538i</v>
      </c>
      <c r="EA196" s="223" t="str">
        <f t="shared" ca="1" si="302"/>
        <v>-1.32896145077033-3.77722207157377E-14i</v>
      </c>
      <c r="EB196" s="223" t="str">
        <f t="shared" ca="1" si="303"/>
        <v>0.939717653774883+0.939717653775538i</v>
      </c>
      <c r="EC196" s="223" t="str">
        <f t="shared" ca="1" si="304"/>
        <v>-3.93993439538708E-13-1.32896145077033i</v>
      </c>
      <c r="ED196" s="223" t="str">
        <f t="shared" ca="1" si="305"/>
        <v>-0.939717653775234+0.939717653775188i</v>
      </c>
      <c r="EE196" s="223" t="str">
        <f t="shared" ca="1" si="306"/>
        <v>1.32896145077033+5.34009723334933E-13i</v>
      </c>
      <c r="EF196" s="223" t="str">
        <f t="shared" ca="1" si="307"/>
        <v>-0.93971765377544-0.939717653774982i</v>
      </c>
      <c r="EG196" s="223" t="str">
        <f t="shared" ca="1" si="308"/>
        <v>-1.02244063080487E-13+1.32896145077033i</v>
      </c>
      <c r="EH196" s="223" t="str">
        <f t="shared" ca="1" si="309"/>
        <v>0.939717653775638-0.939717653774784i</v>
      </c>
      <c r="EI196" s="223" t="str">
        <f t="shared" ca="1" si="310"/>
        <v>-1.32896145077033+3.29521597173959E-13i</v>
      </c>
      <c r="EJ196" s="223" t="str">
        <f t="shared" ca="1" si="311"/>
        <v>0.939717653775089+0.939717653775332i</v>
      </c>
      <c r="EK196" s="223" t="str">
        <f t="shared" ca="1" si="312"/>
        <v>5.98481565699681E-13-1.32896145077033i</v>
      </c>
      <c r="EL196" s="223" t="str">
        <f t="shared" ca="1" si="313"/>
        <v>-0.939717653775027+0.939717653775395i</v>
      </c>
      <c r="EM196" s="223" t="str">
        <f t="shared" ca="1" si="314"/>
        <v>1.32896145077033+1.66715905445236E-13i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4.35134515905494-3.40250478841511i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-0.204130375064537+0.114362713365327i</v>
      </c>
      <c r="H197" s="229" t="str">
        <f t="shared" si="319"/>
        <v>0.966776324326057-0.0118405284957263i</v>
      </c>
      <c r="I197" s="229" t="str">
        <f t="shared" si="317"/>
        <v>-0.398899292772368-0.309328859435248i</v>
      </c>
      <c r="J197" s="255" t="str">
        <f ca="1">IMPRODUCT(1/N_FFT2,DH100)</f>
        <v>0.00178182318412372-0.000142217365691801i</v>
      </c>
      <c r="K197" s="254" t="str">
        <f t="shared" ca="1" si="318"/>
        <v>-0.000754759943513691-0.000494438926665864i</v>
      </c>
      <c r="N197" s="246">
        <f t="shared" ca="1" si="185"/>
        <v>3.9960721394638483</v>
      </c>
      <c r="O197" s="223">
        <f t="shared" ca="1" si="186"/>
        <v>1.3290721394638485</v>
      </c>
      <c r="P197" s="223" t="str">
        <f t="shared" ca="1" si="187"/>
        <v>-0.962576620038762-0.916449127040756i</v>
      </c>
      <c r="Q197" s="223" t="str">
        <f t="shared" ca="1" si="188"/>
        <v>0.0652144788968564+1.32747121386538i</v>
      </c>
      <c r="R197" s="223" t="str">
        <f t="shared" ca="1" si="189"/>
        <v>0.868113827824255-1.00638518164733i</v>
      </c>
      <c r="S197" s="223" t="str">
        <f t="shared" ca="1" si="190"/>
        <v>-1.32267229383996+0.130271850401936i</v>
      </c>
      <c r="T197" s="223" t="str">
        <f t="shared" ca="1" si="191"/>
        <v>1.0477692732044+0.817687166358715i</v>
      </c>
      <c r="U197" s="223" t="str">
        <f t="shared" ca="1" si="192"/>
        <v>-0.195015385608945-1.31468694040627i</v>
      </c>
      <c r="V197" s="223" t="str">
        <f t="shared" ca="1" si="193"/>
        <v>-0.765290624888532+1.08662919680852i</v>
      </c>
      <c r="W197" s="223" t="str">
        <f t="shared" ca="1" si="194"/>
        <v>1.30353439098018-0.259289111670637i</v>
      </c>
      <c r="X197" s="223" t="str">
        <f t="shared" ca="1" si="195"/>
        <v>-1.12287133550006-0.711050431271451i</v>
      </c>
      <c r="Y197" s="223" t="str">
        <f t="shared" ca="1" si="196"/>
        <v>0.322938187551403+1.28924151303005i</v>
      </c>
      <c r="Z197" s="223" t="str">
        <f t="shared" ca="1" si="197"/>
        <v>0.655097254884665-1.15640837879254i</v>
      </c>
      <c r="AA197" s="223" t="str">
        <f t="shared" ca="1" si="198"/>
        <v>-1.27184273935085+0.385809277052186i</v>
      </c>
      <c r="AB197" s="223" t="str">
        <f t="shared" ca="1" si="199"/>
        <v>1.18715953301103+0.59756589183123i</v>
      </c>
      <c r="AC197" s="223" t="str">
        <f t="shared" ca="1" si="200"/>
        <v>-0.447750918211644-1.25137998511229i</v>
      </c>
      <c r="AD197" s="223" t="str">
        <f t="shared" ca="1" si="201"/>
        <v>-0.538594940203784+1.2150507159316i</v>
      </c>
      <c r="AE197" s="223" t="str">
        <f t="shared" ca="1" si="202"/>
        <v>1.22790254688166-0.508613888190783i</v>
      </c>
      <c r="AF197" s="223" t="str">
        <f t="shared" ca="1" si="203"/>
        <v>-1.24001473525167-0.478326466189926i</v>
      </c>
      <c r="AG197" s="223" t="str">
        <f t="shared" ca="1" si="204"/>
        <v>0.568251562764085+1.20146698386397i</v>
      </c>
      <c r="AH197" s="223" t="str">
        <f t="shared" ca="1" si="205"/>
        <v>0.416905661822687-1.26199145046201i</v>
      </c>
      <c r="AI197" s="223" t="str">
        <f t="shared" ca="1" si="206"/>
        <v>-1.17213698164613+0.626520269549602i</v>
      </c>
      <c r="AJ197" s="223" t="str">
        <f t="shared" ca="1" si="207"/>
        <v>1.28092791773079+0.354480495199487i</v>
      </c>
      <c r="AK197" s="223" t="str">
        <f t="shared" ca="1" si="208"/>
        <v>-0.68327963412908-1.13998319877244i</v>
      </c>
      <c r="AL197" s="223" t="str">
        <f t="shared" ca="1" si="209"/>
        <v>-0.291201354014536+1.29677851744973i</v>
      </c>
      <c r="AM197" s="223" t="str">
        <f t="shared" ca="1" si="210"/>
        <v>1.10508309652209-0.738392918221834i</v>
      </c>
      <c r="AN197" s="223" t="str">
        <f t="shared" ca="1" si="211"/>
        <v>-1.30950506413577-0.22722068326141i</v>
      </c>
      <c r="AO197" s="223" t="str">
        <f t="shared" ca="1" si="212"/>
        <v>0.791727349098891+1.06752075229845i</v>
      </c>
      <c r="AP197" s="223" t="str">
        <f t="shared" ca="1" si="213"/>
        <v>0.162692617980246-1.31907689842319i</v>
      </c>
      <c r="AQ197" s="223" t="str">
        <f t="shared" ca="1" si="214"/>
        <v>-1.02738665707875+0.843154439444846i</v>
      </c>
      <c r="AR197" s="223" t="str">
        <f t="shared" ca="1" si="215"/>
        <v>-1.02738665707875+0.843154439444846i</v>
      </c>
      <c r="AS197" s="223" t="str">
        <f t="shared" ca="1" si="216"/>
        <v>-0.892550296894582-0.984777497413708i</v>
      </c>
      <c r="AT197" s="223" t="str">
        <f t="shared" ca="1" si="217"/>
        <v>-0.0326170630979807+1.32867184778405i</v>
      </c>
      <c r="AU197" s="223" t="str">
        <f t="shared" ca="1" si="218"/>
        <v>0.939795922500991-0.939795922501009i</v>
      </c>
      <c r="AV197" s="223" t="str">
        <f t="shared" ca="1" si="219"/>
        <v>-1.32867184778405+0.0326170630980224i</v>
      </c>
      <c r="AW197" s="223" t="str">
        <f t="shared" ca="1" si="220"/>
        <v>0.984777497413647+0.892550296894649i</v>
      </c>
      <c r="AX197" s="223" t="str">
        <f t="shared" ca="1" si="221"/>
        <v>-0.0977726119320862-1.32547096092483i</v>
      </c>
      <c r="AY197" s="223" t="str">
        <f t="shared" ca="1" si="222"/>
        <v>-0.843154439444917+1.0273866570787i</v>
      </c>
      <c r="AZ197" s="223" t="str">
        <f t="shared" ca="1" si="223"/>
        <v>1.31907689842319-0.162692617980287i</v>
      </c>
      <c r="BA197" s="223" t="str">
        <f t="shared" ca="1" si="224"/>
        <v>-1.06752075229847-0.791727349098866i</v>
      </c>
      <c r="BB197" s="223" t="str">
        <f t="shared" ca="1" si="225"/>
        <v>0.227220683261451+1.30950506413576i</v>
      </c>
      <c r="BC197" s="223" t="str">
        <f t="shared" ca="1" si="226"/>
        <v>0.738392918221799-1.10508309652211i</v>
      </c>
      <c r="BD197" s="223" t="str">
        <f t="shared" ca="1" si="227"/>
        <v>-1.29677851744975+0.291201354014439i</v>
      </c>
      <c r="BE197" s="223" t="str">
        <f t="shared" ca="1" si="228"/>
        <v>1.13998319877239+0.683279634129157i</v>
      </c>
      <c r="BF197" s="223" t="str">
        <f t="shared" ca="1" si="229"/>
        <v>-0.354480495199271-1.28092791773085i</v>
      </c>
      <c r="BG197" s="223" t="str">
        <f t="shared" ca="1" si="230"/>
        <v>-0.626520269549223+1.17213698164634i</v>
      </c>
      <c r="BH197" s="223" t="str">
        <f t="shared" ca="1" si="231"/>
        <v>1.26199145046208-0.416905661822476i</v>
      </c>
      <c r="BI197" s="223" t="str">
        <f t="shared" ca="1" si="232"/>
        <v>-1.20146698386416-0.568251562763689i</v>
      </c>
      <c r="BJ197" s="223" t="str">
        <f t="shared" ca="1" si="233"/>
        <v>0.478326466189708+1.24001473525175i</v>
      </c>
      <c r="BK197" s="223" t="str">
        <f t="shared" ca="1" si="234"/>
        <v>0.5086138881905-1.22790254688178i</v>
      </c>
      <c r="BL197" s="223" t="str">
        <f t="shared" ca="1" si="235"/>
        <v>-1.21505071593174+0.53859494020346i</v>
      </c>
      <c r="BM197" s="223" t="str">
        <f t="shared" ca="1" si="236"/>
        <v>1.25137998511239+0.447750918211365i</v>
      </c>
      <c r="BN197" s="223" t="str">
        <f t="shared" ca="1" si="237"/>
        <v>-0.597565891830901-1.18715953301119i</v>
      </c>
      <c r="BO197" s="223" t="str">
        <f t="shared" ca="1" si="238"/>
        <v>-0.385809277051892+1.27184273935094i</v>
      </c>
      <c r="BP197" s="223" t="str">
        <f t="shared" ca="1" si="239"/>
        <v>1.15640837879272-0.655097254884349i</v>
      </c>
      <c r="BQ197" s="223" t="str">
        <f t="shared" ca="1" si="240"/>
        <v>-1.28924151303013-0.322938187551103i</v>
      </c>
      <c r="BR197" s="223" t="str">
        <f t="shared" ca="1" si="241"/>
        <v>0.711050431271023+1.12287133550033i</v>
      </c>
      <c r="BS197" s="223" t="str">
        <f t="shared" ca="1" si="242"/>
        <v>0.259289111670476-1.30353439098021i</v>
      </c>
      <c r="BT197" s="223" t="str">
        <f t="shared" ca="1" si="243"/>
        <v>-1.0866291968088+0.765290624888138i</v>
      </c>
      <c r="BU197" s="223" t="str">
        <f t="shared" ca="1" si="244"/>
        <v>1.3146869404063+0.195015385608793i</v>
      </c>
      <c r="BV197" s="223" t="str">
        <f t="shared" ca="1" si="245"/>
        <v>-0.817687166358326-1.0477692732047i</v>
      </c>
      <c r="BW197" s="223" t="str">
        <f t="shared" ca="1" si="246"/>
        <v>-0.13027185040181+1.32267229383997i</v>
      </c>
      <c r="BX197" s="223" t="str">
        <f t="shared" ca="1" si="247"/>
        <v>1.0063851816477-0.868113827823822i</v>
      </c>
      <c r="BY197" s="223" t="str">
        <f t="shared" ca="1" si="248"/>
        <v>-1.32747121386538-0.0652144788967817i</v>
      </c>
      <c r="BZ197" s="223" t="str">
        <f t="shared" ca="1" si="249"/>
        <v>0.916449127040332+0.962576620039167i</v>
      </c>
      <c r="CA197" s="223" t="str">
        <f t="shared" ca="1" si="250"/>
        <v>-2.27944762159958E-14-1.32907213946385i</v>
      </c>
      <c r="CB197" s="223" t="str">
        <f t="shared" ca="1" si="251"/>
        <v>-0.916449127041229+0.962576620038312i</v>
      </c>
      <c r="CC197" s="223" t="str">
        <f t="shared" ca="1" si="252"/>
        <v>1.32747121386538-0.0652144788968649i</v>
      </c>
      <c r="CD197" s="223" t="str">
        <f t="shared" ca="1" si="253"/>
        <v>-1.00638518164773-0.868113827823788i</v>
      </c>
      <c r="CE197" s="223" t="str">
        <f t="shared" ca="1" si="254"/>
        <v>0.130271850401893+1.32267229383997i</v>
      </c>
      <c r="CF197" s="223" t="str">
        <f t="shared" ca="1" si="255"/>
        <v>0.817687166358259-1.04776927320475i</v>
      </c>
      <c r="CG197" s="223" t="str">
        <f t="shared" ca="1" si="256"/>
        <v>-1.31468694040629+0.195015385608838i</v>
      </c>
      <c r="CH197" s="223" t="str">
        <f t="shared" ca="1" si="257"/>
        <v>1.08662919680885+0.76529062488807i</v>
      </c>
      <c r="CI197" s="223" t="str">
        <f t="shared" ca="1" si="258"/>
        <v>-0.259289111670557-1.30353439098019i</v>
      </c>
      <c r="CJ197" s="223" t="str">
        <f t="shared" ca="1" si="259"/>
        <v>-0.711050431270984+1.12287133550036i</v>
      </c>
      <c r="CK197" s="223" t="str">
        <f t="shared" ca="1" si="260"/>
        <v>1.28924151303011-0.322938187551182i</v>
      </c>
      <c r="CL197" s="223" t="str">
        <f t="shared" ca="1" si="261"/>
        <v>-1.15640837879276-0.655097254884276i</v>
      </c>
      <c r="CM197" s="223" t="str">
        <f t="shared" ca="1" si="262"/>
        <v>0.385809277051955+1.27184273935092i</v>
      </c>
      <c r="CN197" s="223" t="str">
        <f t="shared" ca="1" si="263"/>
        <v>0.597565891830842-1.18715953301122i</v>
      </c>
      <c r="CO197" s="223" t="str">
        <f t="shared" ca="1" si="264"/>
        <v>-1.25137998511236+0.447750918211443i</v>
      </c>
      <c r="CP197" s="223" t="str">
        <f t="shared" ca="1" si="265"/>
        <v>1.21505071593177+0.538594940203401i</v>
      </c>
      <c r="CQ197" s="223" t="str">
        <f t="shared" ca="1" si="266"/>
        <v>-0.508613888190577-1.22790254688174i</v>
      </c>
      <c r="CR197" s="223" t="str">
        <f t="shared" ca="1" si="267"/>
        <v>-0.478326466189631+1.24001473525178i</v>
      </c>
      <c r="CS197" s="223" t="str">
        <f t="shared" ca="1" si="268"/>
        <v>1.20146698386413-0.568251562763747i</v>
      </c>
      <c r="CT197" s="223" t="str">
        <f t="shared" ca="1" si="269"/>
        <v>-1.2619914504621-0.416905661822396i</v>
      </c>
      <c r="CU197" s="223" t="str">
        <f t="shared" ca="1" si="270"/>
        <v>0.626520269549296+1.1721369816463i</v>
      </c>
      <c r="CV197" s="223" t="str">
        <f t="shared" ca="1" si="271"/>
        <v>0.35448049519921-1.28092791773087i</v>
      </c>
      <c r="CW197" s="223" t="str">
        <f t="shared" ca="1" si="272"/>
        <v>-1.13998319877262+0.683279634128776i</v>
      </c>
      <c r="CX197" s="223" t="str">
        <f t="shared" ca="1" si="273"/>
        <v>1.2967785174498+0.291201354014228i</v>
      </c>
      <c r="CY197" s="223" t="str">
        <f t="shared" ca="1" si="274"/>
        <v>-0.738392918221414-1.10508309652237i</v>
      </c>
      <c r="CZ197" s="223" t="str">
        <f t="shared" ca="1" si="275"/>
        <v>-0.227220683261238+1.3095050641358i</v>
      </c>
      <c r="DA197" s="223" t="str">
        <f t="shared" ca="1" si="276"/>
        <v>1.06752075229874-0.791727349098507i</v>
      </c>
      <c r="DB197" s="223" t="str">
        <f t="shared" ca="1" si="277"/>
        <v>-1.31907689842321-0.162692617980091i</v>
      </c>
      <c r="DC197" s="223" t="str">
        <f t="shared" ca="1" si="278"/>
        <v>0.84315443944447+1.02738665707906i</v>
      </c>
      <c r="DD197" s="223" t="str">
        <f t="shared" ca="1" si="279"/>
        <v>0.097772611932003-1.32547096092484i</v>
      </c>
      <c r="DE197" s="223" t="str">
        <f t="shared" ca="1" si="280"/>
        <v>-0.984777497414047+0.892550296894207i</v>
      </c>
      <c r="DF197" s="223" t="str">
        <f t="shared" ca="1" si="281"/>
        <v>1.32867184778405+0.0326170630979391i</v>
      </c>
      <c r="DG197" s="223" t="str">
        <f t="shared" ca="1" si="282"/>
        <v>-0.939795922500557-0.939795922501443i</v>
      </c>
      <c r="DH197" s="223" t="str">
        <f t="shared" ca="1" si="283"/>
        <v>0.0326170630980451+1.32867184778405i</v>
      </c>
      <c r="DI197" s="223" t="str">
        <f t="shared" ca="1" si="284"/>
        <v>0.892550296895108-0.984777497413231i</v>
      </c>
      <c r="DJ197" s="223" t="str">
        <f t="shared" ca="1" si="285"/>
        <v>-1.32547096092482+0.0977726119321465i</v>
      </c>
      <c r="DK197" s="223" t="str">
        <f t="shared" ca="1" si="286"/>
        <v>1.02738665707913+0.843154439444388i</v>
      </c>
      <c r="DL197" s="223" t="str">
        <f t="shared" ca="1" si="287"/>
        <v>-0.162692617980196-1.3190768984232i</v>
      </c>
      <c r="DM197" s="223" t="str">
        <f t="shared" ca="1" si="288"/>
        <v>-0.791727349098393+1.06752075229882i</v>
      </c>
      <c r="DN197" s="223" t="str">
        <f t="shared" ca="1" si="289"/>
        <v>1.30950506413578-0.227220683261343i</v>
      </c>
      <c r="DO197" s="223" t="str">
        <f t="shared" ca="1" si="290"/>
        <v>-1.10508309652243-0.738392918221325i</v>
      </c>
      <c r="DP197" s="223" t="str">
        <f t="shared" ca="1" si="291"/>
        <v>0.291201354014369+1.29677851744976i</v>
      </c>
      <c r="DQ197" s="223" t="str">
        <f t="shared" ca="1" si="292"/>
        <v>0.683279634128684-1.13998319877268i</v>
      </c>
      <c r="DR197" s="223" t="str">
        <f t="shared" ca="1" si="293"/>
        <v>-1.28092791773084+0.354480495199312i</v>
      </c>
      <c r="DS197" s="223" t="str">
        <f t="shared" ca="1" si="294"/>
        <v>1.17213698164636+0.62652026954917i</v>
      </c>
      <c r="DT197" s="223" t="str">
        <f t="shared" ca="1" si="295"/>
        <v>-0.416905661822497-1.26199145046207i</v>
      </c>
      <c r="DU197" s="223" t="str">
        <f t="shared" ca="1" si="296"/>
        <v>-0.568251562763652+1.20146698386418i</v>
      </c>
      <c r="DV197" s="223" t="str">
        <f t="shared" ca="1" si="297"/>
        <v>1.24001473525174-0.478326466189731i</v>
      </c>
      <c r="DW197" s="223" t="str">
        <f t="shared" ca="1" si="298"/>
        <v>-1.22790254688179-0.508613888190479i</v>
      </c>
      <c r="DX197" s="223" t="str">
        <f t="shared" ca="1" si="299"/>
        <v>0.538594940203464+1.21505071593174i</v>
      </c>
      <c r="DY197" s="223" t="str">
        <f t="shared" ca="1" si="300"/>
        <v>0.447750918211342-1.2513799851124i</v>
      </c>
      <c r="DZ197" s="223" t="str">
        <f t="shared" ca="1" si="301"/>
        <v>-1.18715953301116+0.597565891830971i</v>
      </c>
      <c r="EA197" s="223" t="str">
        <f t="shared" ca="1" si="302"/>
        <v>1.27184273935094+0.385809277051889i</v>
      </c>
      <c r="EB197" s="223" t="str">
        <f t="shared" ca="1" si="303"/>
        <v>-0.655097254884401-1.15640837879269i</v>
      </c>
      <c r="EC197" s="223" t="str">
        <f t="shared" ca="1" si="304"/>
        <v>-0.322938187551043+1.28924151303015i</v>
      </c>
      <c r="ED197" s="223" t="str">
        <f t="shared" ca="1" si="305"/>
        <v>1.1228713355003-0.711050431271075i</v>
      </c>
      <c r="EE197" s="223" t="str">
        <f t="shared" ca="1" si="306"/>
        <v>-1.30353439098022-0.259289111670417i</v>
      </c>
      <c r="EF197" s="223" t="str">
        <f t="shared" ca="1" si="307"/>
        <v>0.765290624888156+1.08662919680879i</v>
      </c>
      <c r="EG197" s="223" t="str">
        <f t="shared" ca="1" si="308"/>
        <v>0.195015385608733-1.3146869404063i</v>
      </c>
      <c r="EH197" s="223" t="str">
        <f t="shared" ca="1" si="309"/>
        <v>-1.04776927320469+0.817687166358343i</v>
      </c>
      <c r="EI197" s="223" t="str">
        <f t="shared" ca="1" si="310"/>
        <v>1.32267229383998+0.130271850401788i</v>
      </c>
      <c r="EJ197" s="223" t="str">
        <f t="shared" ca="1" si="311"/>
        <v>-0.868113827823839-1.00638518164769i</v>
      </c>
      <c r="EK197" s="223" t="str">
        <f t="shared" ca="1" si="312"/>
        <v>-0.065214478896759+1.32747121386538i</v>
      </c>
      <c r="EL197" s="223" t="str">
        <f t="shared" ca="1" si="313"/>
        <v>0.962576620039124-0.916449127040376i</v>
      </c>
      <c r="EM197" s="223" t="str">
        <f t="shared" ca="1" si="314"/>
        <v>-1.32907213946385+4.55889524319918E-14i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4.3198983418452-3.41636204519355i</v>
      </c>
      <c r="G198" s="229" t="str">
        <f t="shared" si="321"/>
        <v>-0.20330024815185+0.115217707716602i</v>
      </c>
      <c r="H198" s="229" t="str">
        <f t="shared" si="319"/>
        <v>0.966744992210604-0.0116985274690352i</v>
      </c>
      <c r="I198" s="229" t="str">
        <f t="shared" si="317"/>
        <v>-0.399710760691908-0.313123797046532i</v>
      </c>
      <c r="J198" s="255" t="str">
        <f ca="1">IMPRODUCT(1/N_FFT2,DI100)</f>
        <v>0.0049110218924675+7.14903717264832E-07i</v>
      </c>
      <c r="K198" s="254" t="str">
        <f t="shared" ca="1" si="318"/>
        <v>-0.00196276444304632-0.00153804357705672i</v>
      </c>
      <c r="N198" s="246">
        <f t="shared" ca="1" si="185"/>
        <v>3.9961750809396595</v>
      </c>
      <c r="O198" s="223">
        <f t="shared" ca="1" si="186"/>
        <v>1.3291750809396599</v>
      </c>
      <c r="P198" s="223" t="str">
        <f t="shared" ca="1" si="187"/>
        <v>-0.984853772016014-0.892619428164535i</v>
      </c>
      <c r="Q198" s="223" t="str">
        <f t="shared" ca="1" si="188"/>
        <v>0.130281940431017+1.32277473962443i</v>
      </c>
      <c r="R198" s="223" t="str">
        <f t="shared" ca="1" si="189"/>
        <v>0.791788671264425-1.06760343566713i</v>
      </c>
      <c r="S198" s="223" t="str">
        <f t="shared" ca="1" si="190"/>
        <v>-1.30363535446439+0.25930919455633i</v>
      </c>
      <c r="T198" s="223" t="str">
        <f t="shared" ca="1" si="191"/>
        <v>1.14007149462135+0.683332556624358i</v>
      </c>
      <c r="U198" s="223" t="str">
        <f t="shared" ca="1" si="192"/>
        <v>-0.385839159385228-1.27194124820129i</v>
      </c>
      <c r="V198" s="223" t="str">
        <f t="shared" ca="1" si="193"/>
        <v>-0.568295575916358+1.20156004185594i</v>
      </c>
      <c r="W198" s="223" t="str">
        <f t="shared" ca="1" si="194"/>
        <v>1.22799765240418-0.508653282188154i</v>
      </c>
      <c r="X198" s="223" t="str">
        <f t="shared" ca="1" si="195"/>
        <v>-1.25147690904791-0.447785598150316i</v>
      </c>
      <c r="Y198" s="223" t="str">
        <f t="shared" ca="1" si="196"/>
        <v>0.626568795825441+1.1722277679226i</v>
      </c>
      <c r="Z198" s="223" t="str">
        <f t="shared" ca="1" si="197"/>
        <v>0.322963200289705-1.28934136947884i</v>
      </c>
      <c r="AA198" s="223" t="str">
        <f t="shared" ca="1" si="198"/>
        <v>-1.10516868923112+0.738450109441469i</v>
      </c>
      <c r="AB198" s="223" t="str">
        <f t="shared" ca="1" si="199"/>
        <v>1.31478876769605+0.195030490260532i</v>
      </c>
      <c r="AC198" s="223" t="str">
        <f t="shared" ca="1" si="200"/>
        <v>-0.843219744825792-1.02746623191562i</v>
      </c>
      <c r="AD198" s="223" t="str">
        <f t="shared" ca="1" si="201"/>
        <v>-0.0652195299956401+1.32757403134368i</v>
      </c>
      <c r="AE198" s="223" t="str">
        <f t="shared" ca="1" si="202"/>
        <v>0.939868713116582-0.939868713116642i</v>
      </c>
      <c r="AF198" s="223" t="str">
        <f t="shared" ca="1" si="203"/>
        <v>-1.32757403134367+0.0652195299957327i</v>
      </c>
      <c r="AG198" s="223" t="str">
        <f t="shared" ca="1" si="204"/>
        <v>1.02746623191559+0.843219744825829i</v>
      </c>
      <c r="AH198" s="223" t="str">
        <f t="shared" ca="1" si="205"/>
        <v>-0.195030490260494-1.31478876769605i</v>
      </c>
      <c r="AI198" s="223" t="str">
        <f t="shared" ca="1" si="206"/>
        <v>-0.738450109441506+1.1051686892311i</v>
      </c>
      <c r="AJ198" s="223" t="str">
        <f t="shared" ca="1" si="207"/>
        <v>1.28934136947886-0.322963200289657i</v>
      </c>
      <c r="AK198" s="223" t="str">
        <f t="shared" ca="1" si="208"/>
        <v>-1.17222776792265-0.626568795825362i</v>
      </c>
      <c r="AL198" s="223" t="str">
        <f t="shared" ca="1" si="209"/>
        <v>0.447785598150394+1.25147690904788i</v>
      </c>
      <c r="AM198" s="223" t="str">
        <f t="shared" ca="1" si="210"/>
        <v>0.508653282188073-1.22799765240421i</v>
      </c>
      <c r="AN198" s="223" t="str">
        <f t="shared" ca="1" si="211"/>
        <v>-1.20156004185596+0.568295575916314i</v>
      </c>
      <c r="AO198" s="223" t="str">
        <f t="shared" ca="1" si="212"/>
        <v>1.27194124820128+0.385839159385268i</v>
      </c>
      <c r="AP198" s="223" t="str">
        <f t="shared" ca="1" si="213"/>
        <v>-0.683332556624318-1.14007149462138i</v>
      </c>
      <c r="AQ198" s="223" t="str">
        <f t="shared" ca="1" si="214"/>
        <v>-0.259309194556327+1.30363535446439i</v>
      </c>
      <c r="AR198" s="223" t="str">
        <f t="shared" ca="1" si="215"/>
        <v>-0.259309194556327+1.30363535446439i</v>
      </c>
      <c r="AS198" s="223" t="str">
        <f t="shared" ca="1" si="216"/>
        <v>-1.32277473962444-0.130281940430965i</v>
      </c>
      <c r="AT198" s="223" t="str">
        <f t="shared" ca="1" si="217"/>
        <v>0.892619428164492+0.984853772016052i</v>
      </c>
      <c r="AU198" s="223" t="str">
        <f t="shared" ca="1" si="218"/>
        <v>4.88503658219183E-14-1.32917508093966i</v>
      </c>
      <c r="AV198" s="223" t="str">
        <f t="shared" ca="1" si="219"/>
        <v>-0.892619428164564+0.984853772015987i</v>
      </c>
      <c r="AW198" s="223" t="str">
        <f t="shared" ca="1" si="220"/>
        <v>1.32277473962443-0.130281940431018i</v>
      </c>
      <c r="AX198" s="223" t="str">
        <f t="shared" ca="1" si="221"/>
        <v>-1.06760343566714-0.791788671264417i</v>
      </c>
      <c r="AY198" s="223" t="str">
        <f t="shared" ca="1" si="222"/>
        <v>0.25930919455636+1.30363535446438i</v>
      </c>
      <c r="AZ198" s="223" t="str">
        <f t="shared" ca="1" si="223"/>
        <v>0.683332556624289-1.1400714946214i</v>
      </c>
      <c r="BA198" s="223" t="str">
        <f t="shared" ca="1" si="224"/>
        <v>-1.2719412482013+0.385839159385192i</v>
      </c>
      <c r="BB198" s="223" t="str">
        <f t="shared" ca="1" si="225"/>
        <v>1.20156004185592+0.568295575916393i</v>
      </c>
      <c r="BC198" s="223" t="str">
        <f t="shared" ca="1" si="226"/>
        <v>-0.508653282188114-1.22799765240419i</v>
      </c>
      <c r="BD198" s="223" t="str">
        <f t="shared" ca="1" si="227"/>
        <v>-0.447785598150362+1.2514769090479i</v>
      </c>
      <c r="BE198" s="223" t="str">
        <f t="shared" ca="1" si="228"/>
        <v>1.1722277679225-0.626568795825643i</v>
      </c>
      <c r="BF198" s="223" t="str">
        <f t="shared" ca="1" si="229"/>
        <v>-1.2893413694787-0.322963200290275i</v>
      </c>
      <c r="BG198" s="223" t="str">
        <f t="shared" ca="1" si="230"/>
        <v>0.738450109441322+1.10516868923122i</v>
      </c>
      <c r="BH198" s="223" t="str">
        <f t="shared" ca="1" si="231"/>
        <v>0.19503049026032-1.31478876769608i</v>
      </c>
      <c r="BI198" s="223" t="str">
        <f t="shared" ca="1" si="232"/>
        <v>-1.02746623191523+0.843219744826265i</v>
      </c>
      <c r="BJ198" s="223" t="str">
        <f t="shared" ca="1" si="233"/>
        <v>1.32757403134366+0.0652195299959624i</v>
      </c>
      <c r="BK198" s="223" t="str">
        <f t="shared" ca="1" si="234"/>
        <v>-0.939868713116707-0.939868713116517i</v>
      </c>
      <c r="BL198" s="223" t="str">
        <f t="shared" ca="1" si="235"/>
        <v>0.0652195299962122+1.32757403134365i</v>
      </c>
      <c r="BM198" s="223" t="str">
        <f t="shared" ca="1" si="236"/>
        <v>0.843219744826071-1.02746623191539i</v>
      </c>
      <c r="BN198" s="223" t="str">
        <f t="shared" ca="1" si="237"/>
        <v>-1.31478876769604+0.195030490260567i</v>
      </c>
      <c r="BO198" s="223" t="str">
        <f t="shared" ca="1" si="238"/>
        <v>1.10516868923137+0.738450109441098i</v>
      </c>
      <c r="BP198" s="223" t="str">
        <f t="shared" ca="1" si="239"/>
        <v>-0.322963200289234-1.28934136947896i</v>
      </c>
      <c r="BQ198" s="223" t="str">
        <f t="shared" ca="1" si="240"/>
        <v>-0.626568795825406+1.17222776792262i</v>
      </c>
      <c r="BR198" s="223" t="str">
        <f t="shared" ca="1" si="241"/>
        <v>1.25147690904777-0.447785598150722i</v>
      </c>
      <c r="BS198" s="223" t="str">
        <f t="shared" ca="1" si="242"/>
        <v>-1.22799765240399-0.508653282188615i</v>
      </c>
      <c r="BT198" s="223" t="str">
        <f t="shared" ca="1" si="243"/>
        <v>0.568295575916261+1.20156004185598i</v>
      </c>
      <c r="BU198" s="223" t="str">
        <f t="shared" ca="1" si="244"/>
        <v>0.385839159384917-1.27194124820138i</v>
      </c>
      <c r="BV198" s="223" t="str">
        <f t="shared" ca="1" si="245"/>
        <v>-1.14007149462167+0.683332556623838i</v>
      </c>
      <c r="BW198" s="223" t="str">
        <f t="shared" ca="1" si="246"/>
        <v>1.30363535446436+0.259309194556487i</v>
      </c>
      <c r="BX198" s="223" t="str">
        <f t="shared" ca="1" si="247"/>
        <v>-0.791788671264633-1.06760343566698i</v>
      </c>
      <c r="BY198" s="223" t="str">
        <f t="shared" ca="1" si="248"/>
        <v>-0.130281940431671+1.32277473962437i</v>
      </c>
      <c r="BZ198" s="223" t="str">
        <f t="shared" ca="1" si="249"/>
        <v>0.984853772016175-0.892619428164358i</v>
      </c>
      <c r="CA198" s="223" t="str">
        <f t="shared" ca="1" si="250"/>
        <v>-1.32917508093966+1.66741263884368E-13i</v>
      </c>
      <c r="CB198" s="223" t="str">
        <f t="shared" ca="1" si="251"/>
        <v>0.984853772016398+0.892619428164111i</v>
      </c>
      <c r="CC198" s="223" t="str">
        <f t="shared" ca="1" si="252"/>
        <v>-0.130281940430687-1.32277473962446i</v>
      </c>
      <c r="CD198" s="223" t="str">
        <f t="shared" ca="1" si="253"/>
        <v>-0.791788671264334+1.0676034356672i</v>
      </c>
      <c r="CE198" s="223" t="str">
        <f t="shared" ca="1" si="254"/>
        <v>1.30363535446429-0.259309194556851i</v>
      </c>
      <c r="CF198" s="223" t="str">
        <f t="shared" ca="1" si="255"/>
        <v>-1.14007149462118-0.683332556624654i</v>
      </c>
      <c r="CG198" s="223" t="str">
        <f t="shared" ca="1" si="256"/>
        <v>0.385839159385272+1.27194124820127i</v>
      </c>
      <c r="CH198" s="223" t="str">
        <f t="shared" ca="1" si="257"/>
        <v>0.56829557591596-1.20156004185613i</v>
      </c>
      <c r="CI198" s="223" t="str">
        <f t="shared" ca="1" si="258"/>
        <v>-1.22799765240436+0.508653282187702i</v>
      </c>
      <c r="CJ198" s="223" t="str">
        <f t="shared" ca="1" si="259"/>
        <v>1.25147690904788+0.447785598150409i</v>
      </c>
      <c r="CK198" s="223" t="str">
        <f t="shared" ca="1" si="260"/>
        <v>-0.6265687958257-1.17222776792246i</v>
      </c>
      <c r="CL198" s="223" t="str">
        <f t="shared" ca="1" si="261"/>
        <v>-0.322963200290194+1.28934136947872i</v>
      </c>
      <c r="CM198" s="223" t="str">
        <f t="shared" ca="1" si="262"/>
        <v>1.10516868923116-0.738450109441407i</v>
      </c>
      <c r="CN198" s="223" t="str">
        <f t="shared" ca="1" si="263"/>
        <v>-1.31478876769609-0.195030490260219i</v>
      </c>
      <c r="CO198" s="223" t="str">
        <f t="shared" ca="1" si="264"/>
        <v>0.843219744825322+1.027466231916i</v>
      </c>
      <c r="CP198" s="223" t="str">
        <f t="shared" ca="1" si="265"/>
        <v>0.0652195299958602-1.32757403134366i</v>
      </c>
      <c r="CQ198" s="223" t="str">
        <f t="shared" ca="1" si="266"/>
        <v>-0.939868713116458+0.939868713116765i</v>
      </c>
      <c r="CR198" s="223" t="str">
        <f t="shared" ca="1" si="267"/>
        <v>1.32757403134364-0.0652195299962955i</v>
      </c>
      <c r="CS198" s="223" t="str">
        <f t="shared" ca="1" si="268"/>
        <v>-1.02746623191544-0.843219744826007i</v>
      </c>
      <c r="CT198" s="223" t="str">
        <f t="shared" ca="1" si="269"/>
        <v>0.195030490260649+1.31478876769603i</v>
      </c>
      <c r="CU198" s="223" t="str">
        <f t="shared" ca="1" si="270"/>
        <v>0.738450109441013-1.10516868923143i</v>
      </c>
      <c r="CV198" s="223" t="str">
        <f t="shared" ca="1" si="271"/>
        <v>-1.28934136947895+0.322963200289296i</v>
      </c>
      <c r="CW198" s="223" t="str">
        <f t="shared" ca="1" si="272"/>
        <v>1.17222776792267+0.626568795825316i</v>
      </c>
      <c r="CX198" s="223" t="str">
        <f t="shared" ca="1" si="273"/>
        <v>-0.447785598150818-1.25147690904773i</v>
      </c>
      <c r="CY198" s="223" t="str">
        <f t="shared" ca="1" si="274"/>
        <v>-0.508653282188521+1.22799765240403i</v>
      </c>
      <c r="CZ198" s="223" t="str">
        <f t="shared" ca="1" si="275"/>
        <v>1.20156004185594-0.568295575916354i</v>
      </c>
      <c r="DA198" s="223" t="str">
        <f t="shared" ca="1" si="276"/>
        <v>-1.2719412482014-0.385839159384854i</v>
      </c>
      <c r="DB198" s="223" t="str">
        <f t="shared" ca="1" si="277"/>
        <v>0.683332556623894+1.14007149462163i</v>
      </c>
      <c r="DC198" s="223" t="str">
        <f t="shared" ca="1" si="278"/>
        <v>0.259309194556423-1.30363535446437i</v>
      </c>
      <c r="DD198" s="223" t="str">
        <f t="shared" ca="1" si="279"/>
        <v>-1.06760343566694+0.791788671264685i</v>
      </c>
      <c r="DE198" s="223" t="str">
        <f t="shared" ca="1" si="280"/>
        <v>1.32277473962437+0.130281940431607i</v>
      </c>
      <c r="DF198" s="223" t="str">
        <f t="shared" ca="1" si="281"/>
        <v>-0.892619428164433-0.984853772016105i</v>
      </c>
      <c r="DG198" s="223" t="str">
        <f t="shared" ca="1" si="282"/>
        <v>2.69000609792853E-13+1.32917508093966i</v>
      </c>
      <c r="DH198" s="223" t="str">
        <f t="shared" ca="1" si="283"/>
        <v>0.892619428165014-0.984853772015579i</v>
      </c>
      <c r="DI198" s="223" t="str">
        <f t="shared" ca="1" si="284"/>
        <v>-1.32277473962445+0.130281940430789i</v>
      </c>
      <c r="DJ198" s="223" t="str">
        <f t="shared" ca="1" si="285"/>
        <v>1.06760343566724+0.791788671264283i</v>
      </c>
      <c r="DK198" s="223" t="str">
        <f t="shared" ca="1" si="286"/>
        <v>-0.259309194556913-1.30363535446427i</v>
      </c>
      <c r="DL198" s="223" t="str">
        <f t="shared" ca="1" si="287"/>
        <v>-0.683332556624598+1.14007149462121i</v>
      </c>
      <c r="DM198" s="223" t="str">
        <f t="shared" ca="1" si="288"/>
        <v>1.27194124820126-0.385839159385333i</v>
      </c>
      <c r="DN198" s="223" t="str">
        <f t="shared" ca="1" si="289"/>
        <v>-1.20156004185617-0.568295575915867i</v>
      </c>
      <c r="DO198" s="223" t="str">
        <f t="shared" ca="1" si="290"/>
        <v>0.508653282187796+1.22799765240432i</v>
      </c>
      <c r="DP198" s="223" t="str">
        <f t="shared" ca="1" si="291"/>
        <v>0.447785598150312-1.25147690904791i</v>
      </c>
      <c r="DQ198" s="223" t="str">
        <f t="shared" ca="1" si="292"/>
        <v>-1.17222776792242+0.62656879582579i</v>
      </c>
      <c r="DR198" s="223" t="str">
        <f t="shared" ca="1" si="293"/>
        <v>1.28934136947874+0.322963200290131i</v>
      </c>
      <c r="DS198" s="223" t="str">
        <f t="shared" ca="1" si="294"/>
        <v>-0.738450109441461-1.10516868923113i</v>
      </c>
      <c r="DT198" s="223" t="str">
        <f t="shared" ca="1" si="295"/>
        <v>-0.195030490260118+1.31478876769611i</v>
      </c>
      <c r="DU198" s="223" t="str">
        <f t="shared" ca="1" si="296"/>
        <v>1.02746623191594-0.843219744825401i</v>
      </c>
      <c r="DV198" s="223" t="str">
        <f t="shared" ca="1" si="297"/>
        <v>-1.32757403134367-0.0652195299957959i</v>
      </c>
      <c r="DW198" s="223" t="str">
        <f t="shared" ca="1" si="298"/>
        <v>0.939868713116838+0.939868713116385i</v>
      </c>
      <c r="DX198" s="223" t="str">
        <f t="shared" ca="1" si="299"/>
        <v>-0.0652195299950769-1.3275740313437i</v>
      </c>
      <c r="DY198" s="223" t="str">
        <f t="shared" ca="1" si="300"/>
        <v>-0.843219744825957+1.02746623191548i</v>
      </c>
      <c r="DZ198" s="223" t="str">
        <f t="shared" ca="1" si="301"/>
        <v>1.31478876769601-0.19503049026075i</v>
      </c>
      <c r="EA198" s="223" t="str">
        <f t="shared" ca="1" si="302"/>
        <v>-1.10516868923148-0.738450109440928i</v>
      </c>
      <c r="EB198" s="223" t="str">
        <f t="shared" ca="1" si="303"/>
        <v>0.322963200289432+1.28934136947891i</v>
      </c>
      <c r="EC198" s="223" t="str">
        <f t="shared" ca="1" si="304"/>
        <v>0.626568795825258-1.1722277679227i</v>
      </c>
      <c r="ED198" s="223" t="str">
        <f t="shared" ca="1" si="305"/>
        <v>-1.2514769090477+0.447785598150915i</v>
      </c>
      <c r="EE198" s="223" t="str">
        <f t="shared" ca="1" si="306"/>
        <v>1.22799765240406+0.508653282188426i</v>
      </c>
      <c r="EF198" s="223" t="str">
        <f t="shared" ca="1" si="307"/>
        <v>-0.568295575916412-1.20156004185591i</v>
      </c>
      <c r="EG198" s="223" t="str">
        <f t="shared" ca="1" si="308"/>
        <v>-0.385839159384757+1.27194124820143i</v>
      </c>
      <c r="EH198" s="223" t="str">
        <f t="shared" ca="1" si="309"/>
        <v>1.14007149462158-0.683332556623982i</v>
      </c>
      <c r="EI198" s="223" t="str">
        <f t="shared" ca="1" si="310"/>
        <v>-1.30363535446438-0.259309194556359i</v>
      </c>
      <c r="EJ198" s="223" t="str">
        <f t="shared" ca="1" si="311"/>
        <v>0.791788671264768+1.06760343566688i</v>
      </c>
      <c r="EK198" s="223" t="str">
        <f t="shared" ca="1" si="312"/>
        <v>0.130281940431505-1.32277473962438i</v>
      </c>
      <c r="EL198" s="223" t="str">
        <f t="shared" ca="1" si="313"/>
        <v>-0.984853772016038+0.892619428164509i</v>
      </c>
      <c r="EM198" s="223" t="str">
        <f t="shared" ca="1" si="314"/>
        <v>1.32917508093966-3.33482527768738E-13i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4.28848923335816-3.42985776336253i</v>
      </c>
      <c r="G199" s="229" t="str">
        <f t="shared" si="321"/>
        <v>-0.202465284440886+0.116065059980093i</v>
      </c>
      <c r="H199" s="229" t="str">
        <f t="shared" si="319"/>
        <v>0.966713830829478-0.0115585165271006i</v>
      </c>
      <c r="I199" s="229" t="str">
        <f t="shared" si="317"/>
        <v>-0.400542064641724-0.31693734684059i</v>
      </c>
      <c r="J199" s="255" t="str">
        <f ca="1">IMPRODUCT(1/N_FFT2,DJ100)</f>
        <v>0.00836427517982777+0.000142217645200591i</v>
      </c>
      <c r="K199" s="254" t="str">
        <f t="shared" ca="1" si="318"/>
        <v>-0.00330516996661595-0.00270791533297634i</v>
      </c>
      <c r="N199" s="246">
        <f t="shared" ca="1" si="185"/>
        <v>3.996270907659472</v>
      </c>
      <c r="O199" s="223">
        <f t="shared" ca="1" si="186"/>
        <v>1.329270907659472</v>
      </c>
      <c r="P199" s="223" t="str">
        <f t="shared" ca="1" si="187"/>
        <v>-1.00653569068346-0.868243657811681i</v>
      </c>
      <c r="Q199" s="223" t="str">
        <f t="shared" ca="1" si="188"/>
        <v>0.195044550960581+1.31488355723631i</v>
      </c>
      <c r="R199" s="223" t="str">
        <f t="shared" ca="1" si="189"/>
        <v>0.711156771782976-1.12303926551882i</v>
      </c>
      <c r="S199" s="223" t="str">
        <f t="shared" ca="1" si="190"/>
        <v>-1.27203294865471+0.385866976413672i</v>
      </c>
      <c r="T199" s="223" t="str">
        <f t="shared" ca="1" si="191"/>
        <v>1.21523243175519+0.538675489288504i</v>
      </c>
      <c r="U199" s="223" t="str">
        <f t="shared" ca="1" si="192"/>
        <v>-0.56833654711846-1.20164666818466i</v>
      </c>
      <c r="V199" s="223" t="str">
        <f t="shared" ca="1" si="193"/>
        <v>-0.354533509213004+1.28111948576038i</v>
      </c>
      <c r="W199" s="223" t="str">
        <f t="shared" ca="1" si="194"/>
        <v>1.10524836623671-0.7385033479145i</v>
      </c>
      <c r="X199" s="223" t="str">
        <f t="shared" ca="1" si="195"/>
        <v>-1.31927417178948-0.162716949329275i</v>
      </c>
      <c r="Y199" s="223" t="str">
        <f t="shared" ca="1" si="196"/>
        <v>0.892683781456384+0.984924774931855i</v>
      </c>
      <c r="Z199" s="223" t="str">
        <f t="shared" ca="1" si="197"/>
        <v>-0.0326219411137109-1.32887055611441i</v>
      </c>
      <c r="AA199" s="223" t="str">
        <f t="shared" ca="1" si="198"/>
        <v>-0.84328053665325+1.02754030697177i</v>
      </c>
      <c r="AB199" s="223" t="str">
        <f t="shared" ca="1" si="199"/>
        <v>1.30970090599494-0.22725466504755i</v>
      </c>
      <c r="AC199" s="223" t="str">
        <f t="shared" ca="1" si="200"/>
        <v>-1.14015368794057-0.683381821403922i</v>
      </c>
      <c r="AD199" s="223" t="str">
        <f t="shared" ca="1" si="201"/>
        <v>0.416968011776195+1.26218018646517i</v>
      </c>
      <c r="AE199" s="223" t="str">
        <f t="shared" ca="1" si="202"/>
        <v>0.508689953486175-1.22808618474929i</v>
      </c>
      <c r="AF199" s="223" t="str">
        <f t="shared" ca="1" si="203"/>
        <v>-1.18733707759369+0.597655260263903i</v>
      </c>
      <c r="AG199" s="223" t="str">
        <f t="shared" ca="1" si="204"/>
        <v>1.28943432439197+0.322986484283282i</v>
      </c>
      <c r="AH199" s="223" t="str">
        <f t="shared" ca="1" si="205"/>
        <v>-0.765405077243806-1.08679170666657i</v>
      </c>
      <c r="AI199" s="223" t="str">
        <f t="shared" ca="1" si="206"/>
        <v>-0.130291333092079+1.32287010491239i</v>
      </c>
      <c r="AJ199" s="223" t="str">
        <f t="shared" ca="1" si="207"/>
        <v>0.962720577324595-0.916586185770674i</v>
      </c>
      <c r="AK199" s="223" t="str">
        <f t="shared" ca="1" si="208"/>
        <v>-1.32766974263601+0.0652242319899079i</v>
      </c>
      <c r="AL199" s="223" t="str">
        <f t="shared" ca="1" si="209"/>
        <v>1.04792597140134+0.81780945483187i</v>
      </c>
      <c r="AM199" s="223" t="str">
        <f t="shared" ca="1" si="210"/>
        <v>-0.259327889421909-1.30372933990066i</v>
      </c>
      <c r="AN199" s="223" t="str">
        <f t="shared" ca="1" si="211"/>
        <v>-0.655195227368991+1.15658132441378i</v>
      </c>
      <c r="AO199" s="223" t="str">
        <f t="shared" ca="1" si="212"/>
        <v>1.2515671341272-0.447817881200012i</v>
      </c>
      <c r="AP199" s="223" t="str">
        <f t="shared" ca="1" si="213"/>
        <v>-1.2402001845468-0.478398001877014i</v>
      </c>
      <c r="AQ199" s="223" t="str">
        <f t="shared" ca="1" si="214"/>
        <v>0.626613968228462+1.1723122795445i</v>
      </c>
      <c r="AR199" s="223" t="str">
        <f t="shared" ca="1" si="215"/>
        <v>0.626613968228462+1.1723122795445i</v>
      </c>
      <c r="AS199" s="223" t="str">
        <f t="shared" ca="1" si="216"/>
        <v>-1.06768040441018+0.791845755174807i</v>
      </c>
      <c r="AT199" s="223" t="str">
        <f t="shared" ca="1" si="217"/>
        <v>1.32566919054941+0.0977872342277359i</v>
      </c>
      <c r="AU199" s="223" t="str">
        <f t="shared" ca="1" si="218"/>
        <v>-0.939936472840026-0.939936472839993i</v>
      </c>
      <c r="AV199" s="223" t="str">
        <f t="shared" ca="1" si="219"/>
        <v>0.0977872342276501+1.32566919054942i</v>
      </c>
      <c r="AW199" s="223" t="str">
        <f t="shared" ca="1" si="220"/>
        <v>0.79184575517477-1.0676804044102i</v>
      </c>
      <c r="AX199" s="223" t="str">
        <f t="shared" ca="1" si="221"/>
        <v>-1.29697245600161+0.291244904372567i</v>
      </c>
      <c r="AY199" s="223" t="str">
        <f t="shared" ca="1" si="222"/>
        <v>1.17231227954452+0.626613968228422i</v>
      </c>
      <c r="AZ199" s="223" t="str">
        <f t="shared" ca="1" si="223"/>
        <v>-0.478398001877057-1.24020018454678i</v>
      </c>
      <c r="BA199" s="223" t="str">
        <f t="shared" ca="1" si="224"/>
        <v>-0.447817881199959+1.25156713412722i</v>
      </c>
      <c r="BB199" s="223" t="str">
        <f t="shared" ca="1" si="225"/>
        <v>1.15658132441376-0.655195227369031i</v>
      </c>
      <c r="BC199" s="223" t="str">
        <f t="shared" ca="1" si="226"/>
        <v>-1.30372933990064-0.259327889421994i</v>
      </c>
      <c r="BD199" s="223" t="str">
        <f t="shared" ca="1" si="227"/>
        <v>0.817809454831905+1.04792597140131i</v>
      </c>
      <c r="BE199" s="223" t="str">
        <f t="shared" ca="1" si="228"/>
        <v>0.0652242319898712-1.32766974263601i</v>
      </c>
      <c r="BF199" s="223" t="str">
        <f t="shared" ca="1" si="229"/>
        <v>-0.916586185770456+0.962720577324804i</v>
      </c>
      <c r="BG199" s="223" t="str">
        <f t="shared" ca="1" si="230"/>
        <v>1.32287010491235-0.13029133309253i</v>
      </c>
      <c r="BH199" s="223" t="str">
        <f t="shared" ca="1" si="231"/>
        <v>-1.08679170666698-0.765405077243219i</v>
      </c>
      <c r="BI199" s="223" t="str">
        <f t="shared" ca="1" si="232"/>
        <v>0.322986484282814+1.28943432439208i</v>
      </c>
      <c r="BJ199" s="223" t="str">
        <f t="shared" ca="1" si="233"/>
        <v>0.597655260264217-1.18733707759353i</v>
      </c>
      <c r="BK199" s="223" t="str">
        <f t="shared" ca="1" si="234"/>
        <v>-1.22808618474932+0.508689953486095i</v>
      </c>
      <c r="BL199" s="223" t="str">
        <f t="shared" ca="1" si="235"/>
        <v>1.26218018646518+0.416968011776152i</v>
      </c>
      <c r="BM199" s="223" t="str">
        <f t="shared" ca="1" si="236"/>
        <v>-0.683381821404189-1.14015368794042i</v>
      </c>
      <c r="BN199" s="223" t="str">
        <f t="shared" ca="1" si="237"/>
        <v>-0.227254665047122+1.30970090599501i</v>
      </c>
      <c r="BO199" s="223" t="str">
        <f t="shared" ca="1" si="238"/>
        <v>1.02754030697132-0.843280536653804i</v>
      </c>
      <c r="BP199" s="223" t="str">
        <f t="shared" ca="1" si="239"/>
        <v>-1.32887055611439-0.0326219411141888i</v>
      </c>
      <c r="BQ199" s="223" t="str">
        <f t="shared" ca="1" si="240"/>
        <v>0.984924774931699+0.892683781456557i</v>
      </c>
      <c r="BR199" s="223" t="str">
        <f t="shared" ca="1" si="241"/>
        <v>-0.16271694932919-1.31927417178949i</v>
      </c>
      <c r="BS199" s="223" t="str">
        <f t="shared" ca="1" si="242"/>
        <v>-0.738503347914447+1.10524836623674i</v>
      </c>
      <c r="BT199" s="223" t="str">
        <f t="shared" ca="1" si="243"/>
        <v>1.2811194857603-0.354533509213303i</v>
      </c>
      <c r="BU199" s="223" t="str">
        <f t="shared" ca="1" si="244"/>
        <v>-1.20164666818486-0.568336547118047i</v>
      </c>
      <c r="BV199" s="223" t="str">
        <f t="shared" ca="1" si="245"/>
        <v>0.538675489287936+1.21523243175544i</v>
      </c>
      <c r="BW199" s="223" t="str">
        <f t="shared" ca="1" si="246"/>
        <v>0.3858669764141-1.27203294865458i</v>
      </c>
      <c r="BX199" s="223" t="str">
        <f t="shared" ca="1" si="247"/>
        <v>-1.12303926551897+0.711156771782747i</v>
      </c>
      <c r="BY199" s="223" t="str">
        <f t="shared" ca="1" si="248"/>
        <v>1.3148835572363+0.195044550960649i</v>
      </c>
      <c r="BZ199" s="223" t="str">
        <f t="shared" ca="1" si="249"/>
        <v>-0.868243657811763-1.00653569068339i</v>
      </c>
      <c r="CA199" s="223" t="str">
        <f t="shared" ca="1" si="250"/>
        <v>3.10708684928516E-13+1.32927090765947i</v>
      </c>
      <c r="CB199" s="223" t="str">
        <f t="shared" ca="1" si="251"/>
        <v>0.868243657811293-1.00653569068379i</v>
      </c>
      <c r="CC199" s="223" t="str">
        <f t="shared" ca="1" si="252"/>
        <v>-1.31488355723641+0.195044550959955i</v>
      </c>
      <c r="CD199" s="223" t="str">
        <f t="shared" ca="1" si="253"/>
        <v>1.12303926551859+0.71115677178334i</v>
      </c>
      <c r="CE199" s="223" t="str">
        <f t="shared" ca="1" si="254"/>
        <v>-0.38586697641343-1.27203294865479i</v>
      </c>
      <c r="CF199" s="223" t="str">
        <f t="shared" ca="1" si="255"/>
        <v>-0.538675489288577+1.21523243175516i</v>
      </c>
      <c r="CG199" s="223" t="str">
        <f t="shared" ca="1" si="256"/>
        <v>1.20164666818459-0.568336547118609i</v>
      </c>
      <c r="CH199" s="223" t="str">
        <f t="shared" ca="1" si="257"/>
        <v>-1.28111948576047-0.354533509212705i</v>
      </c>
      <c r="CI199" s="223" t="str">
        <f t="shared" ca="1" si="258"/>
        <v>0.738503347914995+1.10524836623638i</v>
      </c>
      <c r="CJ199" s="223" t="str">
        <f t="shared" ca="1" si="259"/>
        <v>0.162716949329885-1.3192741717894i</v>
      </c>
      <c r="CK199" s="223" t="str">
        <f t="shared" ca="1" si="260"/>
        <v>-0.98492477493217+0.892683781456038i</v>
      </c>
      <c r="CL199" s="223" t="str">
        <f t="shared" ca="1" si="261"/>
        <v>1.32887055611441-0.0326219411134881i</v>
      </c>
      <c r="CM199" s="223" t="str">
        <f t="shared" ca="1" si="262"/>
        <v>-1.02754030697172-0.84328053665331i</v>
      </c>
      <c r="CN199" s="223" t="str">
        <f t="shared" ca="1" si="263"/>
        <v>0.227254665047716+1.30970090599491i</v>
      </c>
      <c r="CO199" s="223" t="str">
        <f t="shared" ca="1" si="264"/>
        <v>0.683381821403656-1.14015368794073i</v>
      </c>
      <c r="CP199" s="223" t="str">
        <f t="shared" ca="1" si="265"/>
        <v>-1.26218018646499+0.416968011776723i</v>
      </c>
      <c r="CQ199" s="223" t="str">
        <f t="shared" ca="1" si="266"/>
        <v>1.22808618474906+0.508689953486742i</v>
      </c>
      <c r="CR199" s="223" t="str">
        <f t="shared" ca="1" si="267"/>
        <v>-0.597655260263573-1.18733707759386i</v>
      </c>
      <c r="CS199" s="223" t="str">
        <f t="shared" ca="1" si="268"/>
        <v>-0.322986484283493+1.28943432439191i</v>
      </c>
      <c r="CT199" s="223" t="str">
        <f t="shared" ca="1" si="269"/>
        <v>1.08679170666662-0.765405077243743i</v>
      </c>
      <c r="CU199" s="223" t="str">
        <f t="shared" ca="1" si="270"/>
        <v>-1.32287010491241-0.130291333091911i</v>
      </c>
      <c r="CV199" s="223" t="str">
        <f t="shared" ca="1" si="271"/>
        <v>0.916586185770907+0.962720577324374i</v>
      </c>
      <c r="CW199" s="223" t="str">
        <f t="shared" ca="1" si="272"/>
        <v>-0.0652242319904729-1.32766974263598i</v>
      </c>
      <c r="CX199" s="223" t="str">
        <f t="shared" ca="1" si="273"/>
        <v>-0.817809454832353+1.04792597140096i</v>
      </c>
      <c r="CY199" s="223" t="str">
        <f t="shared" ca="1" si="274"/>
        <v>1.30372933990073-0.259327889421548i</v>
      </c>
      <c r="CZ199" s="223" t="str">
        <f t="shared" ca="1" si="275"/>
        <v>-1.15658132441367-0.655195227369181i</v>
      </c>
      <c r="DA199" s="223" t="str">
        <f t="shared" ca="1" si="276"/>
        <v>0.44781788119994+1.25156713412722i</v>
      </c>
      <c r="DB199" s="223" t="str">
        <f t="shared" ca="1" si="277"/>
        <v>0.478398001876848-1.24020018454686i</v>
      </c>
      <c r="DC199" s="223" t="str">
        <f t="shared" ca="1" si="278"/>
        <v>-1.17231227954435+0.626613968228736i</v>
      </c>
      <c r="DD199" s="223" t="str">
        <f t="shared" ca="1" si="279"/>
        <v>1.29697245600171+0.291244904372108i</v>
      </c>
      <c r="DE199" s="223" t="str">
        <f t="shared" ca="1" si="280"/>
        <v>-0.791845755174314-1.06768040441054i</v>
      </c>
      <c r="DF199" s="223" t="str">
        <f t="shared" ca="1" si="281"/>
        <v>-0.0977872342281041+1.32566919054938i</v>
      </c>
      <c r="DG199" s="223" t="str">
        <f t="shared" ca="1" si="282"/>
        <v>0.939936472840147-0.939936472839872i</v>
      </c>
      <c r="DH199" s="223" t="str">
        <f t="shared" ca="1" si="283"/>
        <v>-1.32566919054941+0.0977872342277151i</v>
      </c>
      <c r="DI199" s="223" t="str">
        <f t="shared" ca="1" si="284"/>
        <v>1.06768040441031+0.791845755174626i</v>
      </c>
      <c r="DJ199" s="223" t="str">
        <f t="shared" ca="1" si="285"/>
        <v>-0.291244904373017-1.29697245600151i</v>
      </c>
      <c r="DK199" s="223" t="str">
        <f t="shared" ca="1" si="286"/>
        <v>-0.626613968227914+1.17231227954479i</v>
      </c>
      <c r="DL199" s="223" t="str">
        <f t="shared" ca="1" si="287"/>
        <v>1.24020018454701-0.478398001876484i</v>
      </c>
      <c r="DM199" s="223" t="str">
        <f t="shared" ca="1" si="288"/>
        <v>-1.25156713412709-0.447817881200307i</v>
      </c>
      <c r="DN199" s="223" t="str">
        <f t="shared" ca="1" si="289"/>
        <v>0.655195227368842+1.15658132441386i</v>
      </c>
      <c r="DO199" s="223" t="str">
        <f t="shared" ca="1" si="290"/>
        <v>0.259327889421968-1.30372933990065i</v>
      </c>
      <c r="DP199" s="223" t="str">
        <f t="shared" ca="1" si="291"/>
        <v>-1.0479259714012+0.817809454832046i</v>
      </c>
      <c r="DQ199" s="223" t="str">
        <f t="shared" ca="1" si="292"/>
        <v>1.32766974263602+0.0652242319895797i</v>
      </c>
      <c r="DR199" s="223" t="str">
        <f t="shared" ca="1" si="293"/>
        <v>-0.962720577325043-0.916586185770204i</v>
      </c>
      <c r="DS199" s="223" t="str">
        <f t="shared" ca="1" si="294"/>
        <v>0.130291333091485+1.32287010491245i</v>
      </c>
      <c r="DT199" s="223" t="str">
        <f t="shared" ca="1" si="295"/>
        <v>0.76540507724403-1.08679170666641i</v>
      </c>
      <c r="DU199" s="223" t="str">
        <f t="shared" ca="1" si="296"/>
        <v>-1.28943432439201+0.322986484283114i</v>
      </c>
      <c r="DV199" s="223" t="str">
        <f t="shared" ca="1" si="297"/>
        <v>1.18733707759366+0.597655260263956i</v>
      </c>
      <c r="DW199" s="223" t="str">
        <f t="shared" ca="1" si="298"/>
        <v>-0.508689953486417-1.22808618474919i</v>
      </c>
      <c r="DX199" s="223" t="str">
        <f t="shared" ca="1" si="299"/>
        <v>-0.416968011775838+1.26218018646529i</v>
      </c>
      <c r="DY199" s="223" t="str">
        <f t="shared" ca="1" si="300"/>
        <v>1.14015368794026-0.683381821404455i</v>
      </c>
      <c r="DZ199" s="223" t="str">
        <f t="shared" ca="1" si="301"/>
        <v>-1.30970090599484-0.2272546650481i</v>
      </c>
      <c r="EA199" s="223" t="str">
        <f t="shared" ca="1" si="302"/>
        <v>0.843280536653008+1.02754030697197i</v>
      </c>
      <c r="EB199" s="223" t="str">
        <f t="shared" ca="1" si="303"/>
        <v>0.0326219411139159-1.3288705561144i</v>
      </c>
      <c r="EC199" s="223" t="str">
        <f t="shared" ca="1" si="304"/>
        <v>-0.892683781456298+0.984924774931933i</v>
      </c>
      <c r="ED199" s="223" t="str">
        <f t="shared" ca="1" si="305"/>
        <v>1.31927417178945-0.162716949329498i</v>
      </c>
      <c r="EE199" s="223" t="str">
        <f t="shared" ca="1" si="306"/>
        <v>-1.1052483662369-0.73850334791422i</v>
      </c>
      <c r="EF199" s="223" t="str">
        <f t="shared" ca="1" si="307"/>
        <v>0.354533509213639+1.28111948576021i</v>
      </c>
      <c r="EG199" s="223" t="str">
        <f t="shared" ca="1" si="308"/>
        <v>0.568336547118996-1.20164666818441i</v>
      </c>
      <c r="EH199" s="223" t="str">
        <f t="shared" ca="1" si="309"/>
        <v>-1.2152324317553+0.538675489288254i</v>
      </c>
      <c r="EI199" s="223" t="str">
        <f t="shared" ca="1" si="310"/>
        <v>1.27203294865467+0.385866976413803i</v>
      </c>
      <c r="EJ199" s="223" t="str">
        <f t="shared" ca="1" si="311"/>
        <v>-0.711156771783011-1.1230392655188i</v>
      </c>
      <c r="EK199" s="223" t="str">
        <f t="shared" ca="1" si="312"/>
        <v>-0.195044550960379+1.31488355723634i</v>
      </c>
      <c r="EL199" s="223" t="str">
        <f t="shared" ca="1" si="313"/>
        <v>1.00653569068316-0.868243657812027i</v>
      </c>
      <c r="EM199" s="223" t="str">
        <f t="shared" ca="1" si="314"/>
        <v>-1.32927090765947+6.21417369857031E-13i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4.25712265086349-3.44299516859305i</v>
      </c>
      <c r="G200" s="229" t="str">
        <f t="shared" si="321"/>
        <v>-0.201625575714032+0.116904734842478i</v>
      </c>
      <c r="H200" s="229" t="str">
        <f t="shared" si="319"/>
        <v>0.966682844191486-0.0114204277520339i</v>
      </c>
      <c r="I200" s="229" t="str">
        <f t="shared" si="317"/>
        <v>-0.401393657338289-0.320769691189096i</v>
      </c>
      <c r="J200" s="255" t="str">
        <f ca="1">IMPRODUCT(1/N_FFT2,DK100)</f>
        <v>0.00547996126972457-6.67244013269863E-07i</v>
      </c>
      <c r="K200" s="254" t="str">
        <f t="shared" ca="1" si="318"/>
        <v>-0.002199835727783-0.00175753765670293i</v>
      </c>
      <c r="N200" s="246">
        <f t="shared" ca="1" si="185"/>
        <v>3.9963601801982773</v>
      </c>
      <c r="O200" s="223">
        <f t="shared" ca="1" si="186"/>
        <v>1.3293601801982775</v>
      </c>
      <c r="P200" s="223" t="str">
        <f t="shared" ca="1" si="187"/>
        <v>-1.02760931557744-0.843337170552356i</v>
      </c>
      <c r="Q200" s="223" t="str">
        <f t="shared" ca="1" si="188"/>
        <v>0.259345305630299+1.30381689709266i</v>
      </c>
      <c r="R200" s="223" t="str">
        <f t="shared" ca="1" si="189"/>
        <v>0.626656051011886-1.17239101089482i</v>
      </c>
      <c r="S200" s="223" t="str">
        <f t="shared" ca="1" si="190"/>
        <v>-1.22816866182071+0.508724116607747i</v>
      </c>
      <c r="T200" s="223" t="str">
        <f t="shared" ca="1" si="191"/>
        <v>1.27211837714796+0.385892890863829i</v>
      </c>
      <c r="U200" s="223" t="str">
        <f t="shared" ca="1" si="192"/>
        <v>-0.738552945079785-1.10532259363987i</v>
      </c>
      <c r="V200" s="223" t="str">
        <f t="shared" ca="1" si="193"/>
        <v>-0.130300083330999+1.32295894757953i</v>
      </c>
      <c r="W200" s="223" t="str">
        <f t="shared" ca="1" si="194"/>
        <v>0.939999598057579-0.939999598057567i</v>
      </c>
      <c r="X200" s="223" t="str">
        <f t="shared" ca="1" si="195"/>
        <v>-1.32295894757953+0.130300083330981i</v>
      </c>
      <c r="Y200" s="223" t="str">
        <f t="shared" ca="1" si="196"/>
        <v>1.10532259363993+0.738552945079693i</v>
      </c>
      <c r="Z200" s="223" t="str">
        <f t="shared" ca="1" si="197"/>
        <v>-0.385892890863809-1.27211837714796i</v>
      </c>
      <c r="AA200" s="223" t="str">
        <f t="shared" ca="1" si="198"/>
        <v>-0.508724116607766+1.2281686618207i</v>
      </c>
      <c r="AB200" s="223" t="str">
        <f t="shared" ca="1" si="199"/>
        <v>1.17239101089485-0.626656051011844i</v>
      </c>
      <c r="AC200" s="223" t="str">
        <f t="shared" ca="1" si="200"/>
        <v>-1.30381689709267-0.259345305630251i</v>
      </c>
      <c r="AD200" s="223" t="str">
        <f t="shared" ca="1" si="201"/>
        <v>0.843337170552374+1.02760931557743i</v>
      </c>
      <c r="AE200" s="223" t="str">
        <f t="shared" ca="1" si="202"/>
        <v>1.85657558003346E-14-1.32936018019828i</v>
      </c>
      <c r="AF200" s="223" t="str">
        <f t="shared" ca="1" si="203"/>
        <v>-0.843337170552403+1.02760931557741i</v>
      </c>
      <c r="AG200" s="223" t="str">
        <f t="shared" ca="1" si="204"/>
        <v>1.30381689709265-0.259345305630344i</v>
      </c>
      <c r="AH200" s="223" t="str">
        <f t="shared" ca="1" si="205"/>
        <v>-1.17239101089483-0.626656051011881i</v>
      </c>
      <c r="AI200" s="223" t="str">
        <f t="shared" ca="1" si="206"/>
        <v>0.508724116607727+1.22816866182071i</v>
      </c>
      <c r="AJ200" s="223" t="str">
        <f t="shared" ca="1" si="207"/>
        <v>0.385892890863849-1.27211837714795i</v>
      </c>
      <c r="AK200" s="223" t="str">
        <f t="shared" ca="1" si="208"/>
        <v>-1.10532259363988+0.738552945079768i</v>
      </c>
      <c r="AL200" s="223" t="str">
        <f t="shared" ca="1" si="209"/>
        <v>1.32295894757953+0.130300083331022i</v>
      </c>
      <c r="AM200" s="223" t="str">
        <f t="shared" ca="1" si="210"/>
        <v>-0.93999959805755-0.939999598057596i</v>
      </c>
      <c r="AN200" s="223" t="str">
        <f t="shared" ca="1" si="211"/>
        <v>0.130300083330958+1.32295894757953i</v>
      </c>
      <c r="AO200" s="223" t="str">
        <f t="shared" ca="1" si="212"/>
        <v>0.738552945079712-1.10532259363992i</v>
      </c>
      <c r="AP200" s="223" t="str">
        <f t="shared" ca="1" si="213"/>
        <v>-1.27211837714797+0.385892890863796i</v>
      </c>
      <c r="AQ200" s="223" t="str">
        <f t="shared" ca="1" si="214"/>
        <v>1.22816866182069+0.508724116607779i</v>
      </c>
      <c r="AR200" s="223" t="str">
        <f t="shared" ca="1" si="215"/>
        <v>1.22816866182069+0.508724116607779i</v>
      </c>
      <c r="AS200" s="223" t="str">
        <f t="shared" ca="1" si="216"/>
        <v>-0.259345305630268+1.30381689709266i</v>
      </c>
      <c r="AT200" s="223" t="str">
        <f t="shared" ca="1" si="217"/>
        <v>1.02760931557744-0.843337170552359i</v>
      </c>
      <c r="AU200" s="223" t="str">
        <f t="shared" ca="1" si="218"/>
        <v>-1.32936018019828-3.71315116006693E-14i</v>
      </c>
      <c r="AV200" s="223" t="str">
        <f t="shared" ca="1" si="219"/>
        <v>1.02760931557748+0.843337170552314i</v>
      </c>
      <c r="AW200" s="223" t="str">
        <f t="shared" ca="1" si="220"/>
        <v>-0.259345305630325-1.30381689709265i</v>
      </c>
      <c r="AX200" s="223" t="str">
        <f t="shared" ca="1" si="221"/>
        <v>-0.626656051011897+1.17239101089482i</v>
      </c>
      <c r="AY200" s="223" t="str">
        <f t="shared" ca="1" si="222"/>
        <v>1.22816866182072-0.50872411660771i</v>
      </c>
      <c r="AZ200" s="223" t="str">
        <f t="shared" ca="1" si="223"/>
        <v>-1.27211837714798-0.38589289086374i</v>
      </c>
      <c r="BA200" s="223" t="str">
        <f t="shared" ca="1" si="224"/>
        <v>0.738552945079753+1.10532259363989i</v>
      </c>
      <c r="BB200" s="223" t="str">
        <f t="shared" ca="1" si="225"/>
        <v>0.130300083331041-1.32295894757952i</v>
      </c>
      <c r="BC200" s="223" t="str">
        <f t="shared" ca="1" si="226"/>
        <v>-0.939999598057609+0.939999598057536i</v>
      </c>
      <c r="BD200" s="223" t="str">
        <f t="shared" ca="1" si="227"/>
        <v>1.32295894757953-0.130300083330939i</v>
      </c>
      <c r="BE200" s="223" t="str">
        <f t="shared" ca="1" si="228"/>
        <v>-1.10532259363984-0.738552945079838i</v>
      </c>
      <c r="BF200" s="223" t="str">
        <f t="shared" ca="1" si="229"/>
        <v>0.385892890863642+1.27211837714801i</v>
      </c>
      <c r="BG200" s="223" t="str">
        <f t="shared" ca="1" si="230"/>
        <v>0.508724116607927-1.22816866182063i</v>
      </c>
      <c r="BH200" s="223" t="str">
        <f t="shared" ca="1" si="231"/>
        <v>-1.17239101089493+0.626656051011689i</v>
      </c>
      <c r="BI200" s="223" t="str">
        <f t="shared" ca="1" si="232"/>
        <v>1.30381689709261+0.259345305630555i</v>
      </c>
      <c r="BJ200" s="223" t="str">
        <f t="shared" ca="1" si="233"/>
        <v>-0.843337170552133-1.02760931557763i</v>
      </c>
      <c r="BK200" s="223" t="str">
        <f t="shared" ca="1" si="234"/>
        <v>-3.29621760983105E-13+1.32936018019828i</v>
      </c>
      <c r="BL200" s="223" t="str">
        <f t="shared" ca="1" si="235"/>
        <v>0.843337170552642-1.02760931557721i</v>
      </c>
      <c r="BM200" s="223" t="str">
        <f t="shared" ca="1" si="236"/>
        <v>-1.30381689709273+0.259345305629909i</v>
      </c>
      <c r="BN200" s="223" t="str">
        <f t="shared" ca="1" si="237"/>
        <v>1.17239101089462+0.626656051012272i</v>
      </c>
      <c r="BO200" s="223" t="str">
        <f t="shared" ca="1" si="238"/>
        <v>-0.508724116607318-1.22816866182088i</v>
      </c>
      <c r="BP200" s="223" t="str">
        <f t="shared" ca="1" si="239"/>
        <v>-0.385892890864254+1.27211837714783i</v>
      </c>
      <c r="BQ200" s="223" t="str">
        <f t="shared" ca="1" si="240"/>
        <v>1.10532259364019-0.738552945079305i</v>
      </c>
      <c r="BR200" s="223" t="str">
        <f t="shared" ca="1" si="241"/>
        <v>-1.32295894757947-0.130300083331576i</v>
      </c>
      <c r="BS200" s="223" t="str">
        <f t="shared" ca="1" si="242"/>
        <v>0.939999598057156+0.939999598057989i</v>
      </c>
      <c r="BT200" s="223" t="str">
        <f t="shared" ca="1" si="243"/>
        <v>-0.130300083330403-1.32295894757959i</v>
      </c>
      <c r="BU200" s="223" t="str">
        <f t="shared" ca="1" si="244"/>
        <v>-0.738552945080285+1.10532259363954i</v>
      </c>
      <c r="BV200" s="223" t="str">
        <f t="shared" ca="1" si="245"/>
        <v>1.27211837714779-0.385892890864393i</v>
      </c>
      <c r="BW200" s="223" t="str">
        <f t="shared" ca="1" si="246"/>
        <v>-1.22816866182093-0.508724116607202i</v>
      </c>
      <c r="BX200" s="223" t="str">
        <f t="shared" ca="1" si="247"/>
        <v>0.626656051012382+1.17239101089456i</v>
      </c>
      <c r="BY200" s="223" t="str">
        <f t="shared" ca="1" si="248"/>
        <v>0.259345305629785-1.30381689709276i</v>
      </c>
      <c r="BZ200" s="223" t="str">
        <f t="shared" ca="1" si="249"/>
        <v>-1.02760931557713+0.843337170552739i</v>
      </c>
      <c r="CA200" s="223" t="str">
        <f t="shared" ca="1" si="250"/>
        <v>1.32936018019828-4.54694619577891E-13i</v>
      </c>
      <c r="CB200" s="223" t="str">
        <f t="shared" ca="1" si="251"/>
        <v>-1.02760931557771-0.843337170552036i</v>
      </c>
      <c r="CC200" s="223" t="str">
        <f t="shared" ca="1" si="252"/>
        <v>0.259345305630677+1.30381689709258i</v>
      </c>
      <c r="CD200" s="223" t="str">
        <f t="shared" ca="1" si="253"/>
        <v>0.626656051011579-1.17239101089499i</v>
      </c>
      <c r="CE200" s="223" t="str">
        <f t="shared" ca="1" si="254"/>
        <v>-1.22816866182058+0.508724116608043i</v>
      </c>
      <c r="CF200" s="223" t="str">
        <f t="shared" ca="1" si="255"/>
        <v>1.27211837714805+0.385892890863522i</v>
      </c>
      <c r="CG200" s="223" t="str">
        <f t="shared" ca="1" si="256"/>
        <v>-0.738552945079942-1.10532259363977i</v>
      </c>
      <c r="CH200" s="223" t="str">
        <f t="shared" ca="1" si="257"/>
        <v>-0.130300083330814+1.32295894757955i</v>
      </c>
      <c r="CI200" s="223" t="str">
        <f t="shared" ca="1" si="258"/>
        <v>0.939999598057448-0.939999598057697i</v>
      </c>
      <c r="CJ200" s="223" t="str">
        <f t="shared" ca="1" si="259"/>
        <v>-1.32295894757951+0.130300083331165i</v>
      </c>
      <c r="CK200" s="223" t="str">
        <f t="shared" ca="1" si="260"/>
        <v>1.10532259363996+0.738552945079649i</v>
      </c>
      <c r="CL200" s="223" t="str">
        <f t="shared" ca="1" si="261"/>
        <v>-0.38589289086386-1.27211837714795i</v>
      </c>
      <c r="CM200" s="223" t="str">
        <f t="shared" ca="1" si="262"/>
        <v>-0.508724116607717+1.22816866182072i</v>
      </c>
      <c r="CN200" s="223" t="str">
        <f t="shared" ca="1" si="263"/>
        <v>1.17239101089482-0.62665605101189i</v>
      </c>
      <c r="CO200" s="223" t="str">
        <f t="shared" ca="1" si="264"/>
        <v>-1.30381689709265-0.259345305630332i</v>
      </c>
      <c r="CP200" s="223" t="str">
        <f t="shared" ca="1" si="265"/>
        <v>0.843337170552308+1.02760931557748i</v>
      </c>
      <c r="CQ200" s="223" t="str">
        <f t="shared" ca="1" si="266"/>
        <v>1.02274451194159E-13-1.32936018019828i</v>
      </c>
      <c r="CR200" s="223" t="str">
        <f t="shared" ca="1" si="267"/>
        <v>-0.843337170552466+1.02760931557735i</v>
      </c>
      <c r="CS200" s="223" t="str">
        <f t="shared" ca="1" si="268"/>
        <v>1.30381689709269-0.259345305630131i</v>
      </c>
      <c r="CT200" s="223" t="str">
        <f t="shared" ca="1" si="269"/>
        <v>-1.17239101089472-0.626656051012071i</v>
      </c>
      <c r="CU200" s="223" t="str">
        <f t="shared" ca="1" si="270"/>
        <v>0.508724116607528+1.2281686618208i</v>
      </c>
      <c r="CV200" s="223" t="str">
        <f t="shared" ca="1" si="271"/>
        <v>0.385892890864055-1.27211837714789i</v>
      </c>
      <c r="CW200" s="223" t="str">
        <f t="shared" ca="1" si="272"/>
        <v>-1.10532259364008+0.738552945079479i</v>
      </c>
      <c r="CX200" s="223" t="str">
        <f t="shared" ca="1" si="273"/>
        <v>1.32295894757949+0.130300083331369i</v>
      </c>
      <c r="CY200" s="223" t="str">
        <f t="shared" ca="1" si="274"/>
        <v>-0.939999598057303-0.939999598057842i</v>
      </c>
      <c r="CZ200" s="223" t="str">
        <f t="shared" ca="1" si="275"/>
        <v>0.130300083330611+1.32295894757957i</v>
      </c>
      <c r="DA200" s="223" t="str">
        <f t="shared" ca="1" si="276"/>
        <v>0.738552945080112-1.10532259363965i</v>
      </c>
      <c r="DB200" s="223" t="str">
        <f t="shared" ca="1" si="277"/>
        <v>-1.27211837714811+0.385892890863327i</v>
      </c>
      <c r="DC200" s="223" t="str">
        <f t="shared" ca="1" si="278"/>
        <v>1.22816866182051+0.508724116608231i</v>
      </c>
      <c r="DD200" s="223" t="str">
        <f t="shared" ca="1" si="279"/>
        <v>-0.6266560510114-1.17239101089508i</v>
      </c>
      <c r="DE200" s="223" t="str">
        <f t="shared" ca="1" si="280"/>
        <v>-0.259345305630878+1.30381689709254i</v>
      </c>
      <c r="DF200" s="223" t="str">
        <f t="shared" ca="1" si="281"/>
        <v>1.02760931557784-0.843337170551878i</v>
      </c>
      <c r="DG200" s="223" t="str">
        <f t="shared" ca="1" si="282"/>
        <v>-1.32936018019828-6.59243521966209E-13i</v>
      </c>
      <c r="DH200" s="223" t="str">
        <f t="shared" ca="1" si="283"/>
        <v>1.02760931557784+0.843337170551875i</v>
      </c>
      <c r="DI200" s="223" t="str">
        <f t="shared" ca="1" si="284"/>
        <v>-0.259345305630882-1.30381689709254i</v>
      </c>
      <c r="DJ200" s="223" t="str">
        <f t="shared" ca="1" si="285"/>
        <v>-0.626656051011396+1.17239101089509i</v>
      </c>
      <c r="DK200" s="223" t="str">
        <f t="shared" ca="1" si="286"/>
        <v>1.2281686618205-0.508724116608235i</v>
      </c>
      <c r="DL200" s="223" t="str">
        <f t="shared" ca="1" si="287"/>
        <v>-1.27211837714811-0.385892890863323i</v>
      </c>
      <c r="DM200" s="223" t="str">
        <f t="shared" ca="1" si="288"/>
        <v>0.738552945080115+1.10532259363965i</v>
      </c>
      <c r="DN200" s="223" t="str">
        <f t="shared" ca="1" si="289"/>
        <v>0.130300083330607-1.32295894757957i</v>
      </c>
      <c r="DO200" s="223" t="str">
        <f t="shared" ca="1" si="290"/>
        <v>-0.939999598057301+0.939999598057845i</v>
      </c>
      <c r="DP200" s="223" t="str">
        <f t="shared" ca="1" si="291"/>
        <v>1.32295894757949-0.130300083331373i</v>
      </c>
      <c r="DQ200" s="223" t="str">
        <f t="shared" ca="1" si="292"/>
        <v>-1.10532259364008-0.738552945079475i</v>
      </c>
      <c r="DR200" s="223" t="str">
        <f t="shared" ca="1" si="293"/>
        <v>0.385892890864059+1.27211837714789i</v>
      </c>
      <c r="DS200" s="223" t="str">
        <f t="shared" ca="1" si="294"/>
        <v>0.508724116607524-1.2281686618208i</v>
      </c>
      <c r="DT200" s="223" t="str">
        <f t="shared" ca="1" si="295"/>
        <v>-1.17239101089472+0.626656051012073i</v>
      </c>
      <c r="DU200" s="223" t="str">
        <f t="shared" ca="1" si="296"/>
        <v>1.30381689709269+0.259345305630128i</v>
      </c>
      <c r="DV200" s="223" t="str">
        <f t="shared" ca="1" si="297"/>
        <v>-0.84333717055247-1.02760931557735i</v>
      </c>
      <c r="DW200" s="223" t="str">
        <f t="shared" ca="1" si="298"/>
        <v>1.06181514209814E-13+1.32936018019828i</v>
      </c>
      <c r="DX200" s="223" t="str">
        <f t="shared" ca="1" si="299"/>
        <v>0.843337170552306-1.02760931557749i</v>
      </c>
      <c r="DY200" s="223" t="str">
        <f t="shared" ca="1" si="300"/>
        <v>-1.30381689709265+0.259345305630336i</v>
      </c>
      <c r="DZ200" s="223" t="str">
        <f t="shared" ca="1" si="301"/>
        <v>1.17239101089482+0.626656051011886i</v>
      </c>
      <c r="EA200" s="223" t="str">
        <f t="shared" ca="1" si="302"/>
        <v>-0.508724116607721-1.22816866182072i</v>
      </c>
      <c r="EB200" s="223" t="str">
        <f t="shared" ca="1" si="303"/>
        <v>-0.385892890863856+1.27211837714795i</v>
      </c>
      <c r="EC200" s="223" t="str">
        <f t="shared" ca="1" si="304"/>
        <v>1.10532259363996-0.738552945079652i</v>
      </c>
      <c r="ED200" s="223" t="str">
        <f t="shared" ca="1" si="305"/>
        <v>-1.32295894757951-0.130300083331161i</v>
      </c>
      <c r="EE200" s="223" t="str">
        <f t="shared" ca="1" si="306"/>
        <v>0.939999598057451+0.939999598057695i</v>
      </c>
      <c r="EF200" s="223" t="str">
        <f t="shared" ca="1" si="307"/>
        <v>-0.130300083330818-1.32295894757955i</v>
      </c>
      <c r="EG200" s="223" t="str">
        <f t="shared" ca="1" si="308"/>
        <v>-0.738552945079939+1.10532259363977i</v>
      </c>
      <c r="EH200" s="223" t="str">
        <f t="shared" ca="1" si="309"/>
        <v>1.27211837714805-0.385892890863526i</v>
      </c>
      <c r="EI200" s="223" t="str">
        <f t="shared" ca="1" si="310"/>
        <v>-1.22816866182059-0.508724116608039i</v>
      </c>
      <c r="EJ200" s="223" t="str">
        <f t="shared" ca="1" si="311"/>
        <v>0.626656051011583+1.17239101089499i</v>
      </c>
      <c r="EK200" s="223" t="str">
        <f t="shared" ca="1" si="312"/>
        <v>0.259345305630673-1.30381689709258i</v>
      </c>
      <c r="EL200" s="223" t="str">
        <f t="shared" ca="1" si="313"/>
        <v>-1.0276093155777+0.84333717055204i</v>
      </c>
      <c r="EM200" s="223" t="str">
        <f t="shared" ca="1" si="314"/>
        <v>1.32936018019828+4.50787556562236E-13i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4.22580329028745-3.45577755027456i</v>
      </c>
      <c r="G201" s="229" t="str">
        <f t="shared" si="321"/>
        <v>-0.20078121377644+0.117736698556471i</v>
      </c>
      <c r="H201" s="229" t="str">
        <f t="shared" si="319"/>
        <v>0.966652036242437-0.0112841961569384i</v>
      </c>
      <c r="I201" s="229" t="str">
        <f t="shared" si="317"/>
        <v>-0.402266001769298-0.324621009651764i</v>
      </c>
      <c r="J201" s="255" t="str">
        <f ca="1">IMPRODUCT(1/N_FFT2,DL100)</f>
        <v>0.00226634519056892-0.000142217906040423i</v>
      </c>
      <c r="K201" s="254" t="str">
        <f t="shared" ca="1" si="318"/>
        <v>-0.000957840538688639-0.00067849383553902i</v>
      </c>
      <c r="N201" s="246">
        <f t="shared" ca="1" si="185"/>
        <v>3.9964433968762458</v>
      </c>
      <c r="O201" s="223">
        <f t="shared" ca="1" si="186"/>
        <v>1.3294433968762462</v>
      </c>
      <c r="P201" s="223" t="str">
        <f t="shared" ca="1" si="187"/>
        <v>-1.04806195265917-0.817915575647081i</v>
      </c>
      <c r="Q201" s="223" t="str">
        <f t="shared" ca="1" si="188"/>
        <v>0.323028395744193+1.28960164432308i</v>
      </c>
      <c r="R201" s="223" t="str">
        <f t="shared" ca="1" si="189"/>
        <v>0.538745389045386-1.21539012307991i</v>
      </c>
      <c r="S201" s="223" t="str">
        <f t="shared" ca="1" si="190"/>
        <v>-1.17246440145268+0.626695279082326i</v>
      </c>
      <c r="T201" s="223" t="str">
        <f t="shared" ca="1" si="191"/>
        <v>1.30987085576378+0.22728415412985i</v>
      </c>
      <c r="U201" s="223" t="str">
        <f t="shared" ca="1" si="192"/>
        <v>-0.892799618134504-0.985052581011154i</v>
      </c>
      <c r="V201" s="223" t="str">
        <f t="shared" ca="1" si="193"/>
        <v>0.0977999233216958+1.32584121239918i</v>
      </c>
      <c r="W201" s="223" t="str">
        <f t="shared" ca="1" si="194"/>
        <v>0.738599177788873-1.10539178577889i</v>
      </c>
      <c r="X201" s="223" t="str">
        <f t="shared" ca="1" si="195"/>
        <v>-1.26234396983731+0.417022118493996i</v>
      </c>
      <c r="Y201" s="223" t="str">
        <f t="shared" ca="1" si="196"/>
        <v>1.2517295403256+0.447875991066847i</v>
      </c>
      <c r="Z201" s="223" t="str">
        <f t="shared" ca="1" si="197"/>
        <v>-0.711249053103457-1.12318499364855i</v>
      </c>
      <c r="AA201" s="223" t="str">
        <f t="shared" ca="1" si="198"/>
        <v>-0.130308239991769+1.32304176354645i</v>
      </c>
      <c r="AB201" s="223" t="str">
        <f t="shared" ca="1" si="199"/>
        <v>0.916705124079193-0.962845502136664i</v>
      </c>
      <c r="AC201" s="223" t="str">
        <f t="shared" ca="1" si="200"/>
        <v>-1.31505417951778+0.195069860385139i</v>
      </c>
      <c r="AD201" s="223" t="str">
        <f t="shared" ca="1" si="201"/>
        <v>1.15673140503737+0.655280246992173i</v>
      </c>
      <c r="AE201" s="223" t="str">
        <f t="shared" ca="1" si="202"/>
        <v>-0.508755962251661-1.22824554400626i</v>
      </c>
      <c r="AF201" s="223" t="str">
        <f t="shared" ca="1" si="203"/>
        <v>-0.354579514287709+1.2812857267391i</v>
      </c>
      <c r="AG201" s="223" t="str">
        <f t="shared" ca="1" si="204"/>
        <v>1.06781894904824-0.791948506881202i</v>
      </c>
      <c r="AH201" s="223" t="str">
        <f t="shared" ca="1" si="205"/>
        <v>-1.32904299338065-0.0326261742110557i</v>
      </c>
      <c r="AI201" s="223" t="str">
        <f t="shared" ca="1" si="206"/>
        <v>1.02767364293938+0.843389962654019i</v>
      </c>
      <c r="AJ201" s="223" t="str">
        <f t="shared" ca="1" si="207"/>
        <v>-0.291282696973922-1.29714075409782i</v>
      </c>
      <c r="AK201" s="223" t="str">
        <f t="shared" ca="1" si="208"/>
        <v>-0.568410295761714+1.20180259658978i</v>
      </c>
      <c r="AL201" s="223" t="str">
        <f t="shared" ca="1" si="209"/>
        <v>1.18749114915378-0.597732813370054i</v>
      </c>
      <c r="AM201" s="223" t="str">
        <f t="shared" ca="1" si="210"/>
        <v>-1.30389851478549-0.259361540398818i</v>
      </c>
      <c r="AN201" s="223" t="str">
        <f t="shared" ca="1" si="211"/>
        <v>0.868356323083776+1.00666630104433i</v>
      </c>
      <c r="AO201" s="223" t="str">
        <f t="shared" ca="1" si="212"/>
        <v>-0.0652326956346564-1.32784202408197i</v>
      </c>
      <c r="AP201" s="223" t="str">
        <f t="shared" ca="1" si="213"/>
        <v>-0.765504397947706+1.08693273123067i</v>
      </c>
      <c r="AQ201" s="223" t="str">
        <f t="shared" ca="1" si="214"/>
        <v>1.27219801054372-0.385917047390306i</v>
      </c>
      <c r="AR201" s="223" t="str">
        <f t="shared" ca="1" si="215"/>
        <v>1.27219801054372-0.385917047390306i</v>
      </c>
      <c r="AS201" s="223" t="str">
        <f t="shared" ca="1" si="216"/>
        <v>0.683470498583655+1.14030163687669i</v>
      </c>
      <c r="AT201" s="223" t="str">
        <f t="shared" ca="1" si="217"/>
        <v>0.162738063850733-1.31944536380707i</v>
      </c>
      <c r="AU201" s="223" t="str">
        <f t="shared" ca="1" si="218"/>
        <v>-0.940058441134848+0.940058441134897i</v>
      </c>
      <c r="AV201" s="223" t="str">
        <f t="shared" ca="1" si="219"/>
        <v>1.31944536380706-0.162738063850802i</v>
      </c>
      <c r="AW201" s="223" t="str">
        <f t="shared" ca="1" si="220"/>
        <v>-1.14030163687672-0.683470498583612i</v>
      </c>
      <c r="AX201" s="223" t="str">
        <f t="shared" ca="1" si="221"/>
        <v>0.478460079890008+1.24036111574392i</v>
      </c>
      <c r="AY201" s="223" t="str">
        <f t="shared" ca="1" si="222"/>
        <v>0.385917047390257-1.27219801054374i</v>
      </c>
      <c r="AZ201" s="223" t="str">
        <f t="shared" ca="1" si="223"/>
        <v>-1.08693273123064+0.765504397947747i</v>
      </c>
      <c r="BA201" s="223" t="str">
        <f t="shared" ca="1" si="224"/>
        <v>1.32784202408196+0.0652326956347377i</v>
      </c>
      <c r="BB201" s="223" t="str">
        <f t="shared" ca="1" si="225"/>
        <v>-1.00666630104428-0.868356323083839i</v>
      </c>
      <c r="BC201" s="223" t="str">
        <f t="shared" ca="1" si="226"/>
        <v>0.259361540398738+1.30389851478551i</v>
      </c>
      <c r="BD201" s="223" t="str">
        <f t="shared" ca="1" si="227"/>
        <v>0.597732813370118-1.18749114915375i</v>
      </c>
      <c r="BE201" s="223" t="str">
        <f t="shared" ca="1" si="228"/>
        <v>-1.20180259658992+0.568410295761409i</v>
      </c>
      <c r="BF201" s="223" t="str">
        <f t="shared" ca="1" si="229"/>
        <v>1.29714075409768+0.291282696974508i</v>
      </c>
      <c r="BG201" s="223" t="str">
        <f t="shared" ca="1" si="230"/>
        <v>-0.843389962654373-1.02767364293909i</v>
      </c>
      <c r="BH201" s="223" t="str">
        <f t="shared" ca="1" si="231"/>
        <v>0.0326261742112481+1.32904299338065i</v>
      </c>
      <c r="BI201" s="223" t="str">
        <f t="shared" ca="1" si="232"/>
        <v>0.791948506881259-1.0678189490482i</v>
      </c>
      <c r="BJ201" s="223" t="str">
        <f t="shared" ca="1" si="233"/>
        <v>-1.2812857267392+0.354579514287366i</v>
      </c>
      <c r="BK201" s="223" t="str">
        <f t="shared" ca="1" si="234"/>
        <v>1.22824554400603+0.508755962252225i</v>
      </c>
      <c r="BL201" s="223" t="str">
        <f t="shared" ca="1" si="235"/>
        <v>-0.655280246992562-1.15673140503715i</v>
      </c>
      <c r="BM201" s="223" t="str">
        <f t="shared" ca="1" si="236"/>
        <v>-0.195069860384958+1.3150541795178i</v>
      </c>
      <c r="BN201" s="223" t="str">
        <f t="shared" ca="1" si="237"/>
        <v>0.96284550213672-0.916705124079134i</v>
      </c>
      <c r="BO201" s="223" t="str">
        <f t="shared" ca="1" si="238"/>
        <v>-1.32304176354647+0.130308239991556i</v>
      </c>
      <c r="BP201" s="223" t="str">
        <f t="shared" ca="1" si="239"/>
        <v>1.12318499364828+0.711249053103873i</v>
      </c>
      <c r="BQ201" s="223" t="str">
        <f t="shared" ca="1" si="240"/>
        <v>-0.447875991067397-1.2517295403254i</v>
      </c>
      <c r="BR201" s="223" t="str">
        <f t="shared" ca="1" si="241"/>
        <v>-0.41702211849371+1.26234396983741i</v>
      </c>
      <c r="BS201" s="223" t="str">
        <f t="shared" ca="1" si="242"/>
        <v>1.10539178577886-0.738599177788923i</v>
      </c>
      <c r="BT201" s="223" t="str">
        <f t="shared" ca="1" si="243"/>
        <v>-1.32584121239916-0.0977999233219183i</v>
      </c>
      <c r="BU201" s="223" t="str">
        <f t="shared" ca="1" si="244"/>
        <v>0.98505258101084+0.892799618134851i</v>
      </c>
      <c r="BV201" s="223" t="str">
        <f t="shared" ca="1" si="245"/>
        <v>-0.227284154130413-1.30987085576368i</v>
      </c>
      <c r="BW201" s="223" t="str">
        <f t="shared" ca="1" si="246"/>
        <v>-0.62669527908206+1.17246440145282i</v>
      </c>
      <c r="BX201" s="223" t="str">
        <f t="shared" ca="1" si="247"/>
        <v>1.21539012307989-0.538745389045417i</v>
      </c>
      <c r="BY201" s="223" t="str">
        <f t="shared" ca="1" si="248"/>
        <v>-1.28960164432303-0.323028395744397i</v>
      </c>
      <c r="BZ201" s="223" t="str">
        <f t="shared" ca="1" si="249"/>
        <v>0.817915575646702+1.04806195265947i</v>
      </c>
      <c r="CA201" s="223" t="str">
        <f t="shared" ca="1" si="250"/>
        <v>-5.98697162859576E-13-1.32944339687625i</v>
      </c>
      <c r="CB201" s="223" t="str">
        <f t="shared" ca="1" si="251"/>
        <v>-0.817915575646831+1.04806195265937i</v>
      </c>
      <c r="CC201" s="223" t="str">
        <f t="shared" ca="1" si="252"/>
        <v>1.28960164432306-0.323028395744276i</v>
      </c>
      <c r="CD201" s="223" t="str">
        <f t="shared" ca="1" si="253"/>
        <v>-1.21539012307983-0.538745389045566i</v>
      </c>
      <c r="CE201" s="223" t="str">
        <f t="shared" ca="1" si="254"/>
        <v>0.626695279081917+1.17246440145289i</v>
      </c>
      <c r="CF201" s="223" t="str">
        <f t="shared" ca="1" si="255"/>
        <v>0.227284154129271-1.30987085576388i</v>
      </c>
      <c r="CG201" s="223" t="str">
        <f t="shared" ca="1" si="256"/>
        <v>-0.985052581010949+0.89279961813473i</v>
      </c>
      <c r="CH201" s="223" t="str">
        <f t="shared" ca="1" si="257"/>
        <v>1.32584121239917-0.0977999233217559i</v>
      </c>
      <c r="CI201" s="223" t="str">
        <f t="shared" ca="1" si="258"/>
        <v>-1.10539178577877-0.738599177789059i</v>
      </c>
      <c r="CJ201" s="223" t="str">
        <f t="shared" ca="1" si="259"/>
        <v>0.417022118493556+1.26234396983746i</v>
      </c>
      <c r="CK201" s="223" t="str">
        <f t="shared" ca="1" si="260"/>
        <v>0.447875991066305-1.2517295403258i</v>
      </c>
      <c r="CL201" s="223" t="str">
        <f t="shared" ca="1" si="261"/>
        <v>-1.12318499364837+0.711249053103735i</v>
      </c>
      <c r="CM201" s="223" t="str">
        <f t="shared" ca="1" si="262"/>
        <v>1.32304176354645+0.130308239991719i</v>
      </c>
      <c r="CN201" s="223" t="str">
        <f t="shared" ca="1" si="263"/>
        <v>-0.96284550213662-0.916705124079238i</v>
      </c>
      <c r="CO201" s="223" t="str">
        <f t="shared" ca="1" si="264"/>
        <v>0.195069860384797+1.31505417951783i</v>
      </c>
      <c r="CP201" s="223" t="str">
        <f t="shared" ca="1" si="265"/>
        <v>0.655280246992721-1.15673140503706i</v>
      </c>
      <c r="CQ201" s="223" t="str">
        <f t="shared" ca="1" si="266"/>
        <v>-1.22824554400609+0.508755962252075i</v>
      </c>
      <c r="CR201" s="223" t="str">
        <f t="shared" ca="1" si="267"/>
        <v>1.28128572673915+0.354579514287542i</v>
      </c>
      <c r="CS201" s="223" t="str">
        <f t="shared" ca="1" si="268"/>
        <v>-0.791948506881143-1.06781894904828i</v>
      </c>
      <c r="CT201" s="223" t="str">
        <f t="shared" ca="1" si="269"/>
        <v>-0.0326261742114109+1.32904299338064i</v>
      </c>
      <c r="CU201" s="223" t="str">
        <f t="shared" ca="1" si="270"/>
        <v>0.843389962654485-1.027673642939i</v>
      </c>
      <c r="CV201" s="223" t="str">
        <f t="shared" ca="1" si="271"/>
        <v>-1.29714075409772+0.291282696974349i</v>
      </c>
      <c r="CW201" s="223" t="str">
        <f t="shared" ca="1" si="272"/>
        <v>1.20180259658986+0.568410295761539i</v>
      </c>
      <c r="CX201" s="223" t="str">
        <f t="shared" ca="1" si="273"/>
        <v>-0.597732813369973-1.18749114915382i</v>
      </c>
      <c r="CY201" s="223" t="str">
        <f t="shared" ca="1" si="274"/>
        <v>-0.25936154039914+1.30389851478543i</v>
      </c>
      <c r="CZ201" s="223" t="str">
        <f t="shared" ca="1" si="275"/>
        <v>1.00666630104473-0.868356323083314i</v>
      </c>
      <c r="DA201" s="223" t="str">
        <f t="shared" ca="1" si="276"/>
        <v>-1.32784202408194+0.0652326956351224i</v>
      </c>
      <c r="DB201" s="223" t="str">
        <f t="shared" ca="1" si="277"/>
        <v>1.08693273123078+0.765504397947556i</v>
      </c>
      <c r="DC201" s="223" t="str">
        <f t="shared" ca="1" si="278"/>
        <v>-0.385917047390246-1.27219801054374i</v>
      </c>
      <c r="DD201" s="223" t="str">
        <f t="shared" ca="1" si="279"/>
        <v>-0.478460079890284+1.24036111574381i</v>
      </c>
      <c r="DE201" s="223" t="str">
        <f t="shared" ca="1" si="280"/>
        <v>1.14030163687702-0.683470498583116i</v>
      </c>
      <c r="DF201" s="223" t="str">
        <f t="shared" ca="1" si="281"/>
        <v>-1.31944536380712-0.162738063850289i</v>
      </c>
      <c r="DG201" s="223" t="str">
        <f t="shared" ca="1" si="282"/>
        <v>0.940058441135013+0.940058441134732i</v>
      </c>
      <c r="DH201" s="223" t="str">
        <f t="shared" ca="1" si="283"/>
        <v>-0.162738063850721-1.31944536380707i</v>
      </c>
      <c r="DI201" s="223" t="str">
        <f t="shared" ca="1" si="284"/>
        <v>-0.683470498583908+1.14030163687654i</v>
      </c>
      <c r="DJ201" s="223" t="str">
        <f t="shared" ca="1" si="285"/>
        <v>1.24036111574413-0.478460079889457i</v>
      </c>
      <c r="DK201" s="223" t="str">
        <f t="shared" ca="1" si="286"/>
        <v>-1.27219801054387-0.385917047389829i</v>
      </c>
      <c r="DL201" s="223" t="str">
        <f t="shared" ca="1" si="287"/>
        <v>0.765504397947912+1.08693273123053i</v>
      </c>
      <c r="DM201" s="223" t="str">
        <f t="shared" ca="1" si="288"/>
        <v>0.0652326956346869-1.32784202408196i</v>
      </c>
      <c r="DN201" s="223" t="str">
        <f t="shared" ca="1" si="289"/>
        <v>-0.868356323083985+1.00666630104415i</v>
      </c>
      <c r="DO201" s="223" t="str">
        <f t="shared" ca="1" si="290"/>
        <v>1.3038985147856-0.259361540398269i</v>
      </c>
      <c r="DP201" s="223" t="str">
        <f t="shared" ca="1" si="291"/>
        <v>-1.187491149154-0.597732813369617i</v>
      </c>
      <c r="DQ201" s="223" t="str">
        <f t="shared" ca="1" si="292"/>
        <v>0.568410295761933+1.20180259658968i</v>
      </c>
      <c r="DR201" s="223" t="str">
        <f t="shared" ca="1" si="293"/>
        <v>0.291282696973924-1.29714075409782i</v>
      </c>
      <c r="DS201" s="223" t="str">
        <f t="shared" ca="1" si="294"/>
        <v>-1.02767364293959+0.843389962653769i</v>
      </c>
      <c r="DT201" s="223" t="str">
        <f t="shared" ca="1" si="295"/>
        <v>1.32904299338067-0.0326261742104868i</v>
      </c>
      <c r="DU201" s="223" t="str">
        <f t="shared" ca="1" si="296"/>
        <v>-1.06781894904852-0.791948506880824i</v>
      </c>
      <c r="DV201" s="223" t="str">
        <f t="shared" ca="1" si="297"/>
        <v>0.354579514287926+1.28128572673904i</v>
      </c>
      <c r="DW201" s="223" t="str">
        <f t="shared" ca="1" si="298"/>
        <v>0.508755962251672-1.22824554400626i</v>
      </c>
      <c r="DX201" s="223" t="str">
        <f t="shared" ca="1" si="299"/>
        <v>-1.1567314050375+0.65528024699195i</v>
      </c>
      <c r="DY201" s="223" t="str">
        <f t="shared" ca="1" si="300"/>
        <v>1.31505417951769+0.19506986038571i</v>
      </c>
      <c r="DZ201" s="223" t="str">
        <f t="shared" ca="1" si="301"/>
        <v>-0.916705124079581-0.962845502136295i</v>
      </c>
      <c r="EA201" s="223" t="str">
        <f t="shared" ca="1" si="302"/>
        <v>0.130308239992115+1.32304176354642i</v>
      </c>
      <c r="EB201" s="223" t="str">
        <f t="shared" ca="1" si="303"/>
        <v>0.711249053103366-1.1231849936486i</v>
      </c>
      <c r="EC201" s="223" t="str">
        <f t="shared" ca="1" si="304"/>
        <v>-1.25172954032565+0.447875991066715i</v>
      </c>
      <c r="ED201" s="223" t="str">
        <f t="shared" ca="1" si="305"/>
        <v>1.26234396983717+0.417022118494433i</v>
      </c>
      <c r="EE201" s="223" t="str">
        <f t="shared" ca="1" si="306"/>
        <v>-0.738599177788289-1.10539178577928i</v>
      </c>
      <c r="EF201" s="223" t="str">
        <f t="shared" ca="1" si="307"/>
        <v>-0.0977999233212836+1.32584121239921i</v>
      </c>
      <c r="EG201" s="223" t="str">
        <f t="shared" ca="1" si="308"/>
        <v>0.892799618134435-0.985052581011217i</v>
      </c>
      <c r="EH201" s="223" t="str">
        <f t="shared" ca="1" si="309"/>
        <v>-1.3098708557638+0.227284154129701i</v>
      </c>
      <c r="EI201" s="223" t="str">
        <f t="shared" ca="1" si="310"/>
        <v>1.17246440145248+0.626695279082698i</v>
      </c>
      <c r="EJ201" s="223" t="str">
        <f t="shared" ca="1" si="311"/>
        <v>-0.53874538904472-1.2153901230802i</v>
      </c>
      <c r="EK201" s="223" t="str">
        <f t="shared" ca="1" si="312"/>
        <v>-0.323028395743818+1.28960164432317i</v>
      </c>
      <c r="EL201" s="223" t="str">
        <f t="shared" ca="1" si="313"/>
        <v>1.04806195265912-0.817915575647145i</v>
      </c>
      <c r="EM201" s="223" t="str">
        <f t="shared" ca="1" si="314"/>
        <v>-1.32944339687625-1.62867615767542E-13i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4.19453572694147-3.46820825720634i</v>
      </c>
      <c r="G202" s="229" t="str">
        <f t="shared" si="321"/>
        <v>-0.199932290437577+0.118560918919698i</v>
      </c>
      <c r="H202" s="229" t="str">
        <f t="shared" si="319"/>
        <v>0.966621410861012-0.0111497595407783i</v>
      </c>
      <c r="I202" s="229" t="str">
        <f t="shared" si="317"/>
        <v>-0.403159571386849-0.328491478786015i</v>
      </c>
      <c r="J202" s="255" t="str">
        <f ca="1">IMPRODUCT(1/N_FFT2,DM100)</f>
        <v>0.00491102129616277+6.19584181459598E-07i</v>
      </c>
      <c r="K202" s="254" t="str">
        <f t="shared" ca="1" si="318"/>
        <v>-0.00197972171270867-0.00161347843921916i</v>
      </c>
      <c r="N202" s="246">
        <f t="shared" ca="1" si="185"/>
        <v>3.996521001864652</v>
      </c>
      <c r="O202" s="223">
        <f t="shared" ca="1" si="186"/>
        <v>1.3295210018646522</v>
      </c>
      <c r="P202" s="223" t="str">
        <f t="shared" ca="1" si="187"/>
        <v>-1.06788128195938-0.791994736118853i</v>
      </c>
      <c r="Q202" s="223" t="str">
        <f t="shared" ca="1" si="188"/>
        <v>0.385939574929306+1.27227227388738i</v>
      </c>
      <c r="R202" s="223" t="str">
        <f t="shared" ca="1" si="189"/>
        <v>0.447902135400059-1.25180260884185i</v>
      </c>
      <c r="S202" s="223" t="str">
        <f t="shared" ca="1" si="190"/>
        <v>-1.10545631196847+0.738642292810438i</v>
      </c>
      <c r="T202" s="223" t="str">
        <f t="shared" ca="1" si="191"/>
        <v>1.32791953559176+0.0652365035310002i</v>
      </c>
      <c r="U202" s="223" t="str">
        <f t="shared" ca="1" si="192"/>
        <v>-1.02773363240668-0.843439194737455i</v>
      </c>
      <c r="V202" s="223" t="str">
        <f t="shared" ca="1" si="193"/>
        <v>0.323047252218285+1.28967692358722i</v>
      </c>
      <c r="W202" s="223" t="str">
        <f t="shared" ca="1" si="194"/>
        <v>0.508785660395078-1.22831724166664i</v>
      </c>
      <c r="X202" s="223" t="str">
        <f t="shared" ca="1" si="195"/>
        <v>-1.14036820089554+0.683510395521142i</v>
      </c>
      <c r="Y202" s="223" t="str">
        <f t="shared" ca="1" si="196"/>
        <v>1.32311899484562+0.130315846610819i</v>
      </c>
      <c r="Z202" s="223" t="str">
        <f t="shared" ca="1" si="197"/>
        <v>-0.985110082514637-0.892851734459418i</v>
      </c>
      <c r="AA202" s="223" t="str">
        <f t="shared" ca="1" si="198"/>
        <v>0.259376680380985+1.30397462861581i</v>
      </c>
      <c r="AB202" s="223" t="str">
        <f t="shared" ca="1" si="199"/>
        <v>0.568443476169725-1.20187275066842i</v>
      </c>
      <c r="AC202" s="223" t="str">
        <f t="shared" ca="1" si="200"/>
        <v>-1.17253284294219+0.626731861820591i</v>
      </c>
      <c r="AD202" s="223" t="str">
        <f t="shared" ca="1" si="201"/>
        <v>1.31513094454936+0.195081247401962i</v>
      </c>
      <c r="AE202" s="223" t="str">
        <f t="shared" ca="1" si="202"/>
        <v>-0.940113316148459-0.940113316148397i</v>
      </c>
      <c r="AF202" s="223" t="str">
        <f t="shared" ca="1" si="203"/>
        <v>0.195081247401927+1.31513094454936i</v>
      </c>
      <c r="AG202" s="223" t="str">
        <f t="shared" ca="1" si="204"/>
        <v>0.626731861820622-1.17253284294217i</v>
      </c>
      <c r="AH202" s="223" t="str">
        <f t="shared" ca="1" si="205"/>
        <v>-1.20187275066838+0.568443476169805i</v>
      </c>
      <c r="AI202" s="223" t="str">
        <f t="shared" ca="1" si="206"/>
        <v>1.3039746286158+0.259376680381019i</v>
      </c>
      <c r="AJ202" s="223" t="str">
        <f t="shared" ca="1" si="207"/>
        <v>-0.892851734459393-0.985110082514661i</v>
      </c>
      <c r="AK202" s="223" t="str">
        <f t="shared" ca="1" si="208"/>
        <v>0.130315846610912+1.32311899484561i</v>
      </c>
      <c r="AL202" s="223" t="str">
        <f t="shared" ca="1" si="209"/>
        <v>0.683510395521171-1.14036820089552i</v>
      </c>
      <c r="AM202" s="223" t="str">
        <f t="shared" ca="1" si="210"/>
        <v>-1.22831724166665+0.508785660395046i</v>
      </c>
      <c r="AN202" s="223" t="str">
        <f t="shared" ca="1" si="211"/>
        <v>1.28967692358725+0.323047252218194i</v>
      </c>
      <c r="AO202" s="223" t="str">
        <f t="shared" ca="1" si="212"/>
        <v>-0.84343919473742-1.0277336324067i</v>
      </c>
      <c r="AP202" s="223" t="str">
        <f t="shared" ca="1" si="213"/>
        <v>0.0652365035309583+1.32791953559176i</v>
      </c>
      <c r="AQ202" s="223" t="str">
        <f t="shared" ca="1" si="214"/>
        <v>0.73864229281036-1.10545631196852i</v>
      </c>
      <c r="AR202" s="223" t="str">
        <f t="shared" ca="1" si="215"/>
        <v>0.73864229281036-1.10545631196852i</v>
      </c>
      <c r="AS202" s="223" t="str">
        <f t="shared" ca="1" si="216"/>
        <v>1.27227227388739+0.385939574929299i</v>
      </c>
      <c r="AT202" s="223" t="str">
        <f t="shared" ca="1" si="217"/>
        <v>-0.791994736118797-1.06788128195943i</v>
      </c>
      <c r="AU202" s="223" t="str">
        <f t="shared" ca="1" si="218"/>
        <v>-4.4302557854473E-14+1.32952100186465i</v>
      </c>
      <c r="AV202" s="223" t="str">
        <f t="shared" ca="1" si="219"/>
        <v>0.791994736118853-1.06788128195938i</v>
      </c>
      <c r="AW202" s="223" t="str">
        <f t="shared" ca="1" si="220"/>
        <v>-1.27227227388737+0.385939574929359i</v>
      </c>
      <c r="AX202" s="223" t="str">
        <f t="shared" ca="1" si="221"/>
        <v>1.25180260884184+0.447902135400092i</v>
      </c>
      <c r="AY202" s="223" t="str">
        <f t="shared" ca="1" si="222"/>
        <v>-0.738642292810411-1.10545631196849i</v>
      </c>
      <c r="AZ202" s="223" t="str">
        <f t="shared" ca="1" si="223"/>
        <v>-0.0652365035308958+1.32791953559177i</v>
      </c>
      <c r="BA202" s="223" t="str">
        <f t="shared" ca="1" si="224"/>
        <v>0.84343919473749-1.02773363240665i</v>
      </c>
      <c r="BB202" s="223" t="str">
        <f t="shared" ca="1" si="225"/>
        <v>-1.28967692358723+0.323047252218246i</v>
      </c>
      <c r="BC202" s="223" t="str">
        <f t="shared" ca="1" si="226"/>
        <v>1.22831724166682+0.508785660394622i</v>
      </c>
      <c r="BD202" s="223" t="str">
        <f t="shared" ca="1" si="227"/>
        <v>-0.683510395521112-1.14036820089555i</v>
      </c>
      <c r="BE202" s="223" t="str">
        <f t="shared" ca="1" si="228"/>
        <v>-0.130315846611376+1.32311899484557i</v>
      </c>
      <c r="BF202" s="223" t="str">
        <f t="shared" ca="1" si="229"/>
        <v>0.892851734459143-0.985110082514887i</v>
      </c>
      <c r="BG202" s="223" t="str">
        <f t="shared" ca="1" si="230"/>
        <v>-1.30397462861584+0.259376680380811i</v>
      </c>
      <c r="BH202" s="223" t="str">
        <f t="shared" ca="1" si="231"/>
        <v>1.20187275066812+0.568443476170354i</v>
      </c>
      <c r="BI202" s="223" t="str">
        <f t="shared" ca="1" si="232"/>
        <v>-0.626731861820793-1.17253284294208i</v>
      </c>
      <c r="BJ202" s="223" t="str">
        <f t="shared" ca="1" si="233"/>
        <v>-0.195081247402258+1.31513094454931i</v>
      </c>
      <c r="BK202" s="223" t="str">
        <f t="shared" ca="1" si="234"/>
        <v>0.940113316148041-0.940113316148816i</v>
      </c>
      <c r="BL202" s="223" t="str">
        <f t="shared" ca="1" si="235"/>
        <v>-1.31513094454935+0.195081247402015i</v>
      </c>
      <c r="BM202" s="223" t="str">
        <f t="shared" ca="1" si="236"/>
        <v>1.17253284294196+0.626731861821012i</v>
      </c>
      <c r="BN202" s="223" t="str">
        <f t="shared" ca="1" si="237"/>
        <v>-0.568443476170132-1.20187275066822i</v>
      </c>
      <c r="BO202" s="223" t="str">
        <f t="shared" ca="1" si="238"/>
        <v>-0.259376680381072+1.30397462861579i</v>
      </c>
      <c r="BP202" s="223" t="str">
        <f t="shared" ca="1" si="239"/>
        <v>0.985110082515052-0.892851734458961i</v>
      </c>
      <c r="BQ202" s="223" t="str">
        <f t="shared" ca="1" si="240"/>
        <v>-1.32311899484559+0.130315846611131i</v>
      </c>
      <c r="BR202" s="223" t="str">
        <f t="shared" ca="1" si="241"/>
        <v>1.14036820089543+0.683510395521323i</v>
      </c>
      <c r="BS202" s="223" t="str">
        <f t="shared" ca="1" si="242"/>
        <v>-0.508785660395617-1.22831724166641i</v>
      </c>
      <c r="BT202" s="223" t="str">
        <f t="shared" ca="1" si="243"/>
        <v>-0.3230472522181+1.28967692358727i</v>
      </c>
      <c r="BU202" s="223" t="str">
        <f t="shared" ca="1" si="244"/>
        <v>1.02773363240689-0.843439194737197i</v>
      </c>
      <c r="BV202" s="223" t="str">
        <f t="shared" ca="1" si="245"/>
        <v>-1.32791953559174+0.0652365035314613i</v>
      </c>
      <c r="BW202" s="223" t="str">
        <f t="shared" ca="1" si="246"/>
        <v>1.10545631196851+0.738642292810381i</v>
      </c>
      <c r="BX202" s="223" t="str">
        <f t="shared" ca="1" si="247"/>
        <v>-0.447902135399629-1.251802608842i</v>
      </c>
      <c r="BY202" s="223" t="str">
        <f t="shared" ca="1" si="248"/>
        <v>-0.385939574928944+1.27227227388749i</v>
      </c>
      <c r="BZ202" s="223" t="str">
        <f t="shared" ca="1" si="249"/>
        <v>1.06788128195946-0.791994736118747i</v>
      </c>
      <c r="CA202" s="223" t="str">
        <f t="shared" ca="1" si="250"/>
        <v>-1.32952100186465-6.17626750061581E-13i</v>
      </c>
      <c r="CB202" s="223" t="str">
        <f t="shared" ca="1" si="251"/>
        <v>1.06788128195951+0.791994736118677i</v>
      </c>
      <c r="CC202" s="223" t="str">
        <f t="shared" ca="1" si="252"/>
        <v>-0.385939574929064-1.27227227388746i</v>
      </c>
      <c r="CD202" s="223" t="str">
        <f t="shared" ca="1" si="253"/>
        <v>-0.447902135399511+1.25180260884204i</v>
      </c>
      <c r="CE202" s="223" t="str">
        <f t="shared" ca="1" si="254"/>
        <v>1.10545631196844-0.738642292810485i</v>
      </c>
      <c r="CF202" s="223" t="str">
        <f t="shared" ca="1" si="255"/>
        <v>-1.32791953559174-0.0652365035313363i</v>
      </c>
      <c r="CG202" s="223" t="str">
        <f t="shared" ca="1" si="256"/>
        <v>1.02773363240697+0.8434391947371i</v>
      </c>
      <c r="CH202" s="223" t="str">
        <f t="shared" ca="1" si="257"/>
        <v>-0.323047252218221-1.28967692358724i</v>
      </c>
      <c r="CI202" s="223" t="str">
        <f t="shared" ca="1" si="258"/>
        <v>-0.508785660395501+1.22831724166646i</v>
      </c>
      <c r="CJ202" s="223" t="str">
        <f t="shared" ca="1" si="259"/>
        <v>1.14036820089536-0.683510395521431i</v>
      </c>
      <c r="CK202" s="223" t="str">
        <f t="shared" ca="1" si="260"/>
        <v>-1.3231189948456-0.130315846611006i</v>
      </c>
      <c r="CL202" s="223" t="str">
        <f t="shared" ca="1" si="261"/>
        <v>0.985110082514223+0.892851734459877i</v>
      </c>
      <c r="CM202" s="223" t="str">
        <f t="shared" ca="1" si="262"/>
        <v>-0.259376680381157-1.30397462861577i</v>
      </c>
      <c r="CN202" s="223" t="str">
        <f t="shared" ca="1" si="263"/>
        <v>-0.568443476170036+1.20187275066827i</v>
      </c>
      <c r="CO202" s="223" t="str">
        <f t="shared" ca="1" si="264"/>
        <v>1.17253284294191-0.626731861821105i</v>
      </c>
      <c r="CP202" s="223" t="str">
        <f t="shared" ca="1" si="265"/>
        <v>-1.31513094454936-0.19508124740191i</v>
      </c>
      <c r="CQ202" s="223" t="str">
        <f t="shared" ca="1" si="266"/>
        <v>0.94011331614813+0.940113316148726i</v>
      </c>
      <c r="CR202" s="223" t="str">
        <f t="shared" ca="1" si="267"/>
        <v>-0.195081247402382-1.31513094454929i</v>
      </c>
      <c r="CS202" s="223" t="str">
        <f t="shared" ca="1" si="268"/>
        <v>-0.626731861820683+1.17253284294214i</v>
      </c>
      <c r="CT202" s="223" t="str">
        <f t="shared" ca="1" si="269"/>
        <v>1.20187275066863-0.568443476169272i</v>
      </c>
      <c r="CU202" s="223" t="str">
        <f t="shared" ca="1" si="270"/>
        <v>-1.30397462861586-0.259376680380689i</v>
      </c>
      <c r="CV202" s="223" t="str">
        <f t="shared" ca="1" si="271"/>
        <v>0.89285173445925+0.98511008251479i</v>
      </c>
      <c r="CW202" s="223" t="str">
        <f t="shared" ca="1" si="272"/>
        <v>-0.130315846611519-1.32311899484556i</v>
      </c>
      <c r="CX202" s="223" t="str">
        <f t="shared" ca="1" si="273"/>
        <v>-0.683510395521021+1.14036820089561i</v>
      </c>
      <c r="CY202" s="223" t="str">
        <f t="shared" ca="1" si="274"/>
        <v>1.22831724166678-0.508785660394721i</v>
      </c>
      <c r="CZ202" s="223" t="str">
        <f t="shared" ca="1" si="275"/>
        <v>-1.28967692358736-0.323047252217758i</v>
      </c>
      <c r="DA202" s="223" t="str">
        <f t="shared" ca="1" si="276"/>
        <v>0.84343919473747+1.02773363240666i</v>
      </c>
      <c r="DB202" s="223" t="str">
        <f t="shared" ca="1" si="277"/>
        <v>-0.0652365035304923-1.32791953559179i</v>
      </c>
      <c r="DC202" s="223" t="str">
        <f t="shared" ca="1" si="278"/>
        <v>-0.738642292810087+1.1054563119687i</v>
      </c>
      <c r="DD202" s="223" t="str">
        <f t="shared" ca="1" si="279"/>
        <v>1.25180260884188-0.44790213539996i</v>
      </c>
      <c r="DE202" s="223" t="str">
        <f t="shared" ca="1" si="280"/>
        <v>-1.27227227388721-0.385939574929872i</v>
      </c>
      <c r="DF202" s="223" t="str">
        <f t="shared" ca="1" si="281"/>
        <v>0.791994736119061+1.06788128195923i</v>
      </c>
      <c r="DG202" s="223" t="str">
        <f t="shared" ca="1" si="282"/>
        <v>2.27375822554961E-13-1.32952100186465i</v>
      </c>
      <c r="DH202" s="223" t="str">
        <f t="shared" ca="1" si="283"/>
        <v>-0.791994736118364+1.06788128195975i</v>
      </c>
      <c r="DI202" s="223" t="str">
        <f t="shared" ca="1" si="284"/>
        <v>1.27227227388736-0.3859395749294i</v>
      </c>
      <c r="DJ202" s="223" t="str">
        <f t="shared" ca="1" si="285"/>
        <v>-1.25180260884172-0.447902135400424i</v>
      </c>
      <c r="DK202" s="223" t="str">
        <f t="shared" ca="1" si="286"/>
        <v>0.738642292810777+1.10545631196824i</v>
      </c>
      <c r="DL202" s="223" t="str">
        <f t="shared" ca="1" si="287"/>
        <v>0.0652365035309842-1.32791953559176i</v>
      </c>
      <c r="DM202" s="223" t="str">
        <f t="shared" ca="1" si="288"/>
        <v>-0.84343919473785+1.02773363240635i</v>
      </c>
      <c r="DN202" s="223" t="str">
        <f t="shared" ca="1" si="289"/>
        <v>1.28967692358715-0.323047252218564i</v>
      </c>
      <c r="DO202" s="223" t="str">
        <f t="shared" ca="1" si="290"/>
        <v>-1.22831724166658-0.50878566039521i</v>
      </c>
      <c r="DP202" s="223" t="str">
        <f t="shared" ca="1" si="291"/>
        <v>0.683510395520598+1.14036820089586i</v>
      </c>
      <c r="DQ202" s="223" t="str">
        <f t="shared" ca="1" si="292"/>
        <v>0.130315846610656-1.32311899484564i</v>
      </c>
      <c r="DR202" s="223" t="str">
        <f t="shared" ca="1" si="293"/>
        <v>-0.892851734459615+0.985110082514459i</v>
      </c>
      <c r="DS202" s="223" t="str">
        <f t="shared" ca="1" si="294"/>
        <v>1.3039746286157-0.259376680381503i</v>
      </c>
      <c r="DT202" s="223" t="str">
        <f t="shared" ca="1" si="295"/>
        <v>-1.20187275066844-0.568443476169682i</v>
      </c>
      <c r="DU202" s="223" t="str">
        <f t="shared" ca="1" si="296"/>
        <v>0.62673186182025+1.17253284294237i</v>
      </c>
      <c r="DV202" s="223" t="str">
        <f t="shared" ca="1" si="297"/>
        <v>0.195081247401562-1.31513094454942i</v>
      </c>
      <c r="DW202" s="223" t="str">
        <f t="shared" ca="1" si="298"/>
        <v>-0.940113316148451+0.940113316148405i</v>
      </c>
      <c r="DX202" s="223" t="str">
        <f t="shared" ca="1" si="299"/>
        <v>1.31513094454944-0.195081247401422i</v>
      </c>
      <c r="DY202" s="223" t="str">
        <f t="shared" ca="1" si="300"/>
        <v>-1.1725328429423-0.626731861820372i</v>
      </c>
      <c r="DZ202" s="223" t="str">
        <f t="shared" ca="1" si="301"/>
        <v>0.568443476169556+1.2018727506685i</v>
      </c>
      <c r="EA202" s="223" t="str">
        <f t="shared" ca="1" si="302"/>
        <v>0.25937668038038-1.30397462861593i</v>
      </c>
      <c r="EB202" s="223" t="str">
        <f t="shared" ca="1" si="303"/>
        <v>-0.985110082514553+0.892851734459511i</v>
      </c>
      <c r="EC202" s="223" t="str">
        <f t="shared" ca="1" si="304"/>
        <v>1.32311899484565-0.130315846610516i</v>
      </c>
      <c r="ED202" s="223" t="str">
        <f t="shared" ca="1" si="305"/>
        <v>-1.14036820089579-0.683510395520719i</v>
      </c>
      <c r="EE202" s="223" t="str">
        <f t="shared" ca="1" si="306"/>
        <v>0.508785660395081+1.22831724166663i</v>
      </c>
      <c r="EF202" s="223" t="str">
        <f t="shared" ca="1" si="307"/>
        <v>0.3230472522187-1.28967692358712i</v>
      </c>
      <c r="EG202" s="223" t="str">
        <f t="shared" ca="1" si="308"/>
        <v>-1.02773363240644+0.843439194737742i</v>
      </c>
      <c r="EH202" s="223" t="str">
        <f t="shared" ca="1" si="309"/>
        <v>1.32791953559177-0.0652365035308821i</v>
      </c>
      <c r="EI202" s="223" t="str">
        <f t="shared" ca="1" si="310"/>
        <v>-1.10545631196816-0.738642292810894i</v>
      </c>
      <c r="EJ202" s="223" t="str">
        <f t="shared" ca="1" si="311"/>
        <v>0.447902135400293+1.25180260884176i</v>
      </c>
      <c r="EK202" s="223" t="str">
        <f t="shared" ca="1" si="312"/>
        <v>0.38593957492957-1.2722722738873i</v>
      </c>
      <c r="EL202" s="223" t="str">
        <f t="shared" ca="1" si="313"/>
        <v>-1.067881281959+0.791994736119375i</v>
      </c>
      <c r="EM202" s="223" t="str">
        <f t="shared" ca="1" si="314"/>
        <v>1.32952100186465-1.25087845355042E-13i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4.16332441632936-3.48029069342294i</v>
      </c>
      <c r="G203" s="229" t="str">
        <f t="shared" si="321"/>
        <v>-0.199078897492949+0.119377365254238i</v>
      </c>
      <c r="H203" s="229" t="str">
        <f t="shared" si="319"/>
        <v>0.966590971855119-0.0110170583515833i</v>
      </c>
      <c r="I203" s="229" t="str">
        <f t="shared" si="317"/>
        <v>-0.404074850302871-0.332381271947428i</v>
      </c>
      <c r="J203" s="255" t="str">
        <f ca="1">IMPRODUCT(1/N_FFT2,DN100)</f>
        <v>0.00788977039018371+0.000142218148341179i</v>
      </c>
      <c r="K203" s="254" t="str">
        <f t="shared" ca="1" si="318"/>
        <v>-0.00314078714029786-0.00267987869466373i</v>
      </c>
      <c r="N203" s="246">
        <f t="shared" ca="1" si="185"/>
        <v>3.9965933920392178</v>
      </c>
      <c r="O203" s="223">
        <f t="shared" ca="1" si="186"/>
        <v>1.3295933920392182</v>
      </c>
      <c r="P203" s="223" t="str">
        <f t="shared" ca="1" si="187"/>
        <v>-1.08705536499797-0.765590766391217i</v>
      </c>
      <c r="Q203" s="223" t="str">
        <f t="shared" ca="1" si="188"/>
        <v>0.447926522915353+1.25187076738109i</v>
      </c>
      <c r="R203" s="223" t="str">
        <f t="shared" ca="1" si="189"/>
        <v>0.354619519911184-1.28143028848717i</v>
      </c>
      <c r="S203" s="223" t="str">
        <f t="shared" ca="1" si="190"/>
        <v>-1.02778959076838+0.843485118577992i</v>
      </c>
      <c r="T203" s="223" t="str">
        <f t="shared" ca="1" si="191"/>
        <v>1.32599080114376-0.097810957650388i</v>
      </c>
      <c r="U203" s="223" t="str">
        <f t="shared" ca="1" si="192"/>
        <v>-1.14043029201933-0.683547611508559i</v>
      </c>
      <c r="V203" s="223" t="str">
        <f t="shared" ca="1" si="193"/>
        <v>0.538806173282375+1.21552725012118i</v>
      </c>
      <c r="W203" s="223" t="str">
        <f t="shared" ca="1" si="194"/>
        <v>0.25939080300344-1.30404562783347i</v>
      </c>
      <c r="X203" s="223" t="str">
        <f t="shared" ca="1" si="195"/>
        <v>-0.962954135695978+0.916808551825498i</v>
      </c>
      <c r="Y203" s="223" t="str">
        <f t="shared" ca="1" si="196"/>
        <v>1.31520255120958-0.195091869246671i</v>
      </c>
      <c r="Z203" s="223" t="str">
        <f t="shared" ca="1" si="197"/>
        <v>-1.1876251284784-0.597800252894736i</v>
      </c>
      <c r="AA203" s="223" t="str">
        <f t="shared" ca="1" si="198"/>
        <v>0.626765986312649+1.17259668537647i</v>
      </c>
      <c r="AB203" s="223" t="str">
        <f t="shared" ca="1" si="199"/>
        <v>0.162756424859906-1.31959423093661i</v>
      </c>
      <c r="AC203" s="223" t="str">
        <f t="shared" ca="1" si="200"/>
        <v>-0.892900348729376+0.985163720095961i</v>
      </c>
      <c r="AD203" s="223" t="str">
        <f t="shared" ca="1" si="201"/>
        <v>1.29728710469783-0.291315561100108i</v>
      </c>
      <c r="AE203" s="223" t="str">
        <f t="shared" ca="1" si="202"/>
        <v>-1.22838412146729-0.508813362915498i</v>
      </c>
      <c r="AF203" s="223" t="str">
        <f t="shared" ca="1" si="203"/>
        <v>0.711329300158568+1.1233117175968i</v>
      </c>
      <c r="AG203" s="223" t="str">
        <f t="shared" ca="1" si="204"/>
        <v>0.0652400555484176-1.3279918385692i</v>
      </c>
      <c r="AH203" s="223" t="str">
        <f t="shared" ca="1" si="205"/>
        <v>-0.818007857409774+1.04818020081006i</v>
      </c>
      <c r="AI203" s="223" t="str">
        <f t="shared" ca="1" si="206"/>
        <v>1.27234154696535-0.385960588687726i</v>
      </c>
      <c r="AJ203" s="223" t="str">
        <f t="shared" ca="1" si="207"/>
        <v>-1.26248639447153-0.417069169237696i</v>
      </c>
      <c r="AK203" s="223" t="str">
        <f t="shared" ca="1" si="208"/>
        <v>0.792037858895489+1.0679394262928i</v>
      </c>
      <c r="AL203" s="223" t="str">
        <f t="shared" ca="1" si="209"/>
        <v>-0.0326298552765253-1.32919294336789i</v>
      </c>
      <c r="AM203" s="223" t="str">
        <f t="shared" ca="1" si="210"/>
        <v>-0.73868251063653+1.10551650219889i</v>
      </c>
      <c r="AN203" s="223" t="str">
        <f t="shared" ca="1" si="211"/>
        <v>1.24050106015085-0.478514062404608i</v>
      </c>
      <c r="AO203" s="223" t="str">
        <f t="shared" ca="1" si="212"/>
        <v>-1.289747144319-0.32306484159582i</v>
      </c>
      <c r="AP203" s="223" t="str">
        <f t="shared" ca="1" si="213"/>
        <v>0.868454295850825+1.00677987870865i</v>
      </c>
      <c r="AQ203" s="223" t="str">
        <f t="shared" ca="1" si="214"/>
        <v>-0.130322942088721-1.32319103644171i</v>
      </c>
      <c r="AR203" s="223" t="str">
        <f t="shared" ca="1" si="215"/>
        <v>-0.130322942088721-1.32319103644171i</v>
      </c>
      <c r="AS203" s="223" t="str">
        <f t="shared" ca="1" si="216"/>
        <v>1.20193819061113-0.568474426957615i</v>
      </c>
      <c r="AT203" s="223" t="str">
        <f t="shared" ca="1" si="217"/>
        <v>-1.31001864264431-0.227309797586301i</v>
      </c>
      <c r="AU203" s="223" t="str">
        <f t="shared" ca="1" si="218"/>
        <v>0.940164503731774+0.940164503731736i</v>
      </c>
      <c r="AV203" s="223" t="str">
        <f t="shared" ca="1" si="219"/>
        <v>-0.227309797586225-1.31001864264432i</v>
      </c>
      <c r="AW203" s="223" t="str">
        <f t="shared" ca="1" si="220"/>
        <v>-0.568474426957667+1.20193819061111i</v>
      </c>
      <c r="AX203" s="223" t="str">
        <f t="shared" ca="1" si="221"/>
        <v>1.15686191387742-0.655354179336806i</v>
      </c>
      <c r="AY203" s="223" t="str">
        <f t="shared" ca="1" si="222"/>
        <v>-1.3231910364417-0.130322942088797i</v>
      </c>
      <c r="AZ203" s="223" t="str">
        <f t="shared" ca="1" si="223"/>
        <v>1.0067798787087+0.868454295850769i</v>
      </c>
      <c r="BA203" s="223" t="str">
        <f t="shared" ca="1" si="224"/>
        <v>-0.323064841595892-1.28974714431898i</v>
      </c>
      <c r="BB203" s="223" t="str">
        <f t="shared" ca="1" si="225"/>
        <v>-0.47851406240468+1.24050106015083i</v>
      </c>
      <c r="BC203" s="223" t="str">
        <f t="shared" ca="1" si="226"/>
        <v>1.10551650219922-0.738682510636034i</v>
      </c>
      <c r="BD203" s="223" t="str">
        <f t="shared" ca="1" si="227"/>
        <v>-1.32919294336789-0.0326298552765927i</v>
      </c>
      <c r="BE203" s="223" t="str">
        <f t="shared" ca="1" si="228"/>
        <v>1.06793942629316+0.792037858895005i</v>
      </c>
      <c r="BF203" s="223" t="str">
        <f t="shared" ca="1" si="229"/>
        <v>-0.417069169237623-1.26248639447156i</v>
      </c>
      <c r="BG203" s="223" t="str">
        <f t="shared" ca="1" si="230"/>
        <v>-0.385960588687285+1.27234154696548i</v>
      </c>
      <c r="BH203" s="223" t="str">
        <f t="shared" ca="1" si="231"/>
        <v>1.04818020081018-0.818007857409624i</v>
      </c>
      <c r="BI203" s="223" t="str">
        <f t="shared" ca="1" si="232"/>
        <v>-1.32799183856917+0.0652400555488693i</v>
      </c>
      <c r="BJ203" s="223" t="str">
        <f t="shared" ca="1" si="233"/>
        <v>1.12331171759662+0.711329300158849i</v>
      </c>
      <c r="BK203" s="223" t="str">
        <f t="shared" ca="1" si="234"/>
        <v>-0.508813362915802-1.22838412146717i</v>
      </c>
      <c r="BL203" s="223" t="str">
        <f t="shared" ca="1" si="235"/>
        <v>-0.29131556110057+1.29728710469773i</v>
      </c>
      <c r="BM203" s="223" t="str">
        <f t="shared" ca="1" si="236"/>
        <v>0.985163720095835-0.892900348729514i</v>
      </c>
      <c r="BN203" s="223" t="str">
        <f t="shared" ca="1" si="237"/>
        <v>-1.31959423093667+0.162756424859427i</v>
      </c>
      <c r="BO203" s="223" t="str">
        <f t="shared" ca="1" si="238"/>
        <v>1.1725966853765+0.626765986312588i</v>
      </c>
      <c r="BP203" s="223" t="str">
        <f t="shared" ca="1" si="239"/>
        <v>-0.597800252894195-1.18762512847868i</v>
      </c>
      <c r="BQ203" s="223" t="str">
        <f t="shared" ca="1" si="240"/>
        <v>-0.195091869246593+1.31520255120959i</v>
      </c>
      <c r="BR203" s="223" t="str">
        <f t="shared" ca="1" si="241"/>
        <v>0.916808551825067-0.962954135696387i</v>
      </c>
      <c r="BS203" s="223" t="str">
        <f t="shared" ca="1" si="242"/>
        <v>-1.30404562783348+0.259390803003361i</v>
      </c>
      <c r="BT203" s="223" t="str">
        <f t="shared" ca="1" si="243"/>
        <v>1.21552725012142+0.538806173281823i</v>
      </c>
      <c r="BU203" s="223" t="str">
        <f t="shared" ca="1" si="244"/>
        <v>-0.683547611508386-1.14043029201944i</v>
      </c>
      <c r="BV203" s="223" t="str">
        <f t="shared" ca="1" si="245"/>
        <v>-0.0978109576499442+1.32599080114379i</v>
      </c>
      <c r="BW203" s="223" t="str">
        <f t="shared" ca="1" si="246"/>
        <v>0.843485118578244-1.02778959076817i</v>
      </c>
      <c r="BX203" s="223" t="str">
        <f t="shared" ca="1" si="247"/>
        <v>-1.28143028848708+0.354619519911509i</v>
      </c>
      <c r="BY203" s="223" t="str">
        <f t="shared" ca="1" si="248"/>
        <v>1.25187076738096+0.447926522915721i</v>
      </c>
      <c r="BZ203" s="223" t="str">
        <f t="shared" ca="1" si="249"/>
        <v>-0.765590766391425-1.08705536499782i</v>
      </c>
      <c r="CA203" s="223" t="str">
        <f t="shared" ca="1" si="250"/>
        <v>-4.73670055010393E-13+1.32959339203922i</v>
      </c>
      <c r="CB203" s="223" t="str">
        <f t="shared" ca="1" si="251"/>
        <v>0.765590766391087-1.08705536499806i</v>
      </c>
      <c r="CC203" s="223" t="str">
        <f t="shared" ca="1" si="252"/>
        <v>-1.25187076738128+0.447926522914829i</v>
      </c>
      <c r="CD203" s="223" t="str">
        <f t="shared" ca="1" si="253"/>
        <v>1.28143028848718+0.354619519911146i</v>
      </c>
      <c r="CE203" s="223" t="str">
        <f t="shared" ca="1" si="254"/>
        <v>-0.84348511857754-1.02778959076875i</v>
      </c>
      <c r="CF203" s="223" t="str">
        <f t="shared" ca="1" si="255"/>
        <v>0.0978109576503185+1.32599080114376i</v>
      </c>
      <c r="CG203" s="223" t="str">
        <f t="shared" ca="1" si="256"/>
        <v>0.683547611508064-1.14043029201963i</v>
      </c>
      <c r="CH203" s="223" t="str">
        <f t="shared" ca="1" si="257"/>
        <v>-1.21552725012126+0.538806173282201i</v>
      </c>
      <c r="CI203" s="223" t="str">
        <f t="shared" ca="1" si="258"/>
        <v>1.30404562783356+0.259390803002992i</v>
      </c>
      <c r="CJ203" s="223" t="str">
        <f t="shared" ca="1" si="259"/>
        <v>-0.916808551825338-0.96295413569613i</v>
      </c>
      <c r="CK203" s="223" t="str">
        <f t="shared" ca="1" si="260"/>
        <v>0.195091869247001+1.31520255120953i</v>
      </c>
      <c r="CL203" s="223" t="str">
        <f t="shared" ca="1" si="261"/>
        <v>0.597800252895041-1.18762512847825i</v>
      </c>
      <c r="CM203" s="223" t="str">
        <f t="shared" ca="1" si="262"/>
        <v>-1.17259668537631+0.626765986312953i</v>
      </c>
      <c r="CN203" s="223" t="str">
        <f t="shared" ca="1" si="263"/>
        <v>1.31959423093655+0.162756424860367i</v>
      </c>
      <c r="CO203" s="223" t="str">
        <f t="shared" ca="1" si="264"/>
        <v>-0.985163720096088-0.892900348729237i</v>
      </c>
      <c r="CP203" s="223" t="str">
        <f t="shared" ca="1" si="265"/>
        <v>0.291315561099664+1.29728710469793i</v>
      </c>
      <c r="CQ203" s="223" t="str">
        <f t="shared" ca="1" si="266"/>
        <v>0.508813362915438-1.22838412146732i</v>
      </c>
      <c r="CR203" s="223" t="str">
        <f t="shared" ca="1" si="267"/>
        <v>-1.12331171759713+0.711329300158049i</v>
      </c>
      <c r="CS203" s="223" t="str">
        <f t="shared" ca="1" si="268"/>
        <v>1.32799183856919+0.0652400555484755i</v>
      </c>
      <c r="CT203" s="223" t="str">
        <f t="shared" ca="1" si="269"/>
        <v>-1.04818020081042-0.818007857409314i</v>
      </c>
      <c r="CU203" s="223" t="str">
        <f t="shared" ca="1" si="270"/>
        <v>0.385960588687644+1.27234154696537i</v>
      </c>
      <c r="CV203" s="223" t="str">
        <f t="shared" ca="1" si="271"/>
        <v>0.41706916923725-1.26248639447168i</v>
      </c>
      <c r="CW203" s="223" t="str">
        <f t="shared" ca="1" si="272"/>
        <v>-1.06793942629293+0.792037858895322i</v>
      </c>
      <c r="CX203" s="223" t="str">
        <f t="shared" ca="1" si="273"/>
        <v>1.32919294336787-0.0326298552770055i</v>
      </c>
      <c r="CY203" s="223" t="str">
        <f t="shared" ca="1" si="274"/>
        <v>-1.1055165021987-0.738682510636807i</v>
      </c>
      <c r="CZ203" s="223" t="str">
        <f t="shared" ca="1" si="275"/>
        <v>0.478514062404906+1.24050106015074i</v>
      </c>
      <c r="DA203" s="223" t="str">
        <f t="shared" ca="1" si="276"/>
        <v>0.323064841596262-1.28974714431889i</v>
      </c>
      <c r="DB203" s="223" t="str">
        <f t="shared" ca="1" si="277"/>
        <v>-1.00677987870853+0.868454295850967i</v>
      </c>
      <c r="DC203" s="223" t="str">
        <f t="shared" ca="1" si="278"/>
        <v>1.32319103644176-0.130322942088249i</v>
      </c>
      <c r="DD203" s="223" t="str">
        <f t="shared" ca="1" si="279"/>
        <v>-1.15686191387749-0.655354179336693i</v>
      </c>
      <c r="DE203" s="223" t="str">
        <f t="shared" ca="1" si="280"/>
        <v>0.568474426957067+1.20193819061139i</v>
      </c>
      <c r="DF203" s="223" t="str">
        <f t="shared" ca="1" si="281"/>
        <v>0.227309797586245-1.31001864264432i</v>
      </c>
      <c r="DG203" s="223" t="str">
        <f t="shared" ca="1" si="282"/>
        <v>-0.940164503731309+0.940164503732201i</v>
      </c>
      <c r="DH203" s="223" t="str">
        <f t="shared" ca="1" si="283"/>
        <v>1.31001864264433-0.22730979758615i</v>
      </c>
      <c r="DI203" s="223" t="str">
        <f t="shared" ca="1" si="284"/>
        <v>-1.20193819061137-0.568474426957122i</v>
      </c>
      <c r="DJ203" s="223" t="str">
        <f t="shared" ca="1" si="285"/>
        <v>0.655354179336642+1.15686191387752i</v>
      </c>
      <c r="DK203" s="223" t="str">
        <f t="shared" ca="1" si="286"/>
        <v>0.130322942088347-1.32319103644175i</v>
      </c>
      <c r="DL203" s="223" t="str">
        <f t="shared" ca="1" si="287"/>
        <v>-0.868454295851013+1.00677987870849i</v>
      </c>
      <c r="DM203" s="223" t="str">
        <f t="shared" ca="1" si="288"/>
        <v>1.28974714431891-0.323064841596203i</v>
      </c>
      <c r="DN203" s="223" t="str">
        <f t="shared" ca="1" si="289"/>
        <v>-1.2405010601507-0.478514062404997i</v>
      </c>
      <c r="DO203" s="223" t="str">
        <f t="shared" ca="1" si="290"/>
        <v>0.738682510636756+1.10551650219874i</v>
      </c>
      <c r="DP203" s="223" t="str">
        <f t="shared" ca="1" si="291"/>
        <v>0.0326298552770662-1.32919294336787i</v>
      </c>
      <c r="DQ203" s="223" t="str">
        <f t="shared" ca="1" si="292"/>
        <v>-0.792037858895369+1.06793942629289i</v>
      </c>
      <c r="DR203" s="223" t="str">
        <f t="shared" ca="1" si="293"/>
        <v>1.2624863944717-0.417069169237191i</v>
      </c>
      <c r="DS203" s="223" t="str">
        <f t="shared" ca="1" si="294"/>
        <v>-1.27234154696536-0.385960588687701i</v>
      </c>
      <c r="DT203" s="223" t="str">
        <f t="shared" ca="1" si="295"/>
        <v>0.818007857409266+1.04818020081046i</v>
      </c>
      <c r="DU203" s="223" t="str">
        <f t="shared" ca="1" si="296"/>
        <v>-0.0652400555483772-1.3279918385692i</v>
      </c>
      <c r="DV203" s="223" t="str">
        <f t="shared" ca="1" si="297"/>
        <v>-0.711329300158132+1.12331171759708i</v>
      </c>
      <c r="DW203" s="223" t="str">
        <f t="shared" ca="1" si="298"/>
        <v>1.22838412146736-0.508813362915347i</v>
      </c>
      <c r="DX203" s="223" t="str">
        <f t="shared" ca="1" si="299"/>
        <v>-1.29728710469792-0.291315561099723i</v>
      </c>
      <c r="DY203" s="223" t="str">
        <f t="shared" ca="1" si="300"/>
        <v>0.892900348729163+0.985163720096153i</v>
      </c>
      <c r="DZ203" s="223" t="str">
        <f t="shared" ca="1" si="301"/>
        <v>-0.162756424860308-1.31959423093656i</v>
      </c>
      <c r="EA203" s="223" t="str">
        <f t="shared" ca="1" si="302"/>
        <v>-0.626765986313006+1.17259668537628i</v>
      </c>
      <c r="EB203" s="223" t="str">
        <f t="shared" ca="1" si="303"/>
        <v>1.18762512847828-0.597800252894987i</v>
      </c>
      <c r="EC203" s="223" t="str">
        <f t="shared" ca="1" si="304"/>
        <v>-1.31520255120952-0.195091869247061i</v>
      </c>
      <c r="ED203" s="223" t="str">
        <f t="shared" ca="1" si="305"/>
        <v>0.962954135696087+0.916808551825382i</v>
      </c>
      <c r="EE203" s="223" t="str">
        <f t="shared" ca="1" si="306"/>
        <v>-0.259390803002932-1.30404562783357i</v>
      </c>
      <c r="EF203" s="223" t="str">
        <f t="shared" ca="1" si="307"/>
        <v>-0.538806173282291+1.21552725012122i</v>
      </c>
      <c r="EG203" s="223" t="str">
        <f t="shared" ca="1" si="308"/>
        <v>1.14043029201966-0.683547611508011i</v>
      </c>
      <c r="EH203" s="223" t="str">
        <f t="shared" ca="1" si="309"/>
        <v>-1.32599080114376-0.0978109576504166i</v>
      </c>
      <c r="EI203" s="223" t="str">
        <f t="shared" ca="1" si="310"/>
        <v>1.02778959076871+0.843485118577587i</v>
      </c>
      <c r="EJ203" s="223" t="str">
        <f t="shared" ca="1" si="311"/>
        <v>-0.354619519911051-1.28143028848721i</v>
      </c>
      <c r="EK203" s="223" t="str">
        <f t="shared" ca="1" si="312"/>
        <v>-0.447926522914886+1.25187076738126i</v>
      </c>
      <c r="EL203" s="223" t="str">
        <f t="shared" ca="1" si="313"/>
        <v>1.08705536499809-0.765590766391038i</v>
      </c>
      <c r="EM203" s="223" t="str">
        <f t="shared" ca="1" si="314"/>
        <v>-1.32959339203922+4.13075303747675E-13i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4.13217369502854-3.49202831415036i</v>
      </c>
      <c r="G204" s="229" t="str">
        <f t="shared" si="321"/>
        <v>-0.19822112670599+0.120186008386757i</v>
      </c>
      <c r="H204" s="229" t="str">
        <f t="shared" si="319"/>
        <v>0.966560722958571-0.0108860355573995i</v>
      </c>
      <c r="I204" s="229" t="str">
        <f t="shared" si="317"/>
        <v>-0.40501233348672-0.33629055908063i</v>
      </c>
      <c r="J204" s="255" t="str">
        <f ca="1">IMPRODUCT(1/N_FFT2,DO100)</f>
        <v>0.00547996182344582-5.71924277826574E-07i</v>
      </c>
      <c r="K204" s="254" t="str">
        <f t="shared" ca="1" si="318"/>
        <v>-0.00221964445826707-0.00184262778896076i</v>
      </c>
      <c r="N204" s="246">
        <f t="shared" ca="1" si="185"/>
        <v>3.9966609227996313</v>
      </c>
      <c r="O204" s="223">
        <f t="shared" ca="1" si="186"/>
        <v>1.3296609227996314</v>
      </c>
      <c r="P204" s="223" t="str">
        <f t="shared" ca="1" si="187"/>
        <v>-1.10557265197406-0.738720028716847i</v>
      </c>
      <c r="Q204" s="223" t="str">
        <f t="shared" ca="1" si="188"/>
        <v>0.508839205818691+1.22844651175465i</v>
      </c>
      <c r="R204" s="223" t="str">
        <f t="shared" ca="1" si="189"/>
        <v>0.259403977601245-1.30411186100925i</v>
      </c>
      <c r="S204" s="223" t="str">
        <f t="shared" ca="1" si="190"/>
        <v>-0.940212255190408+0.940212255190356i</v>
      </c>
      <c r="T204" s="223" t="str">
        <f t="shared" ca="1" si="191"/>
        <v>1.30411186100926-0.259403977601197i</v>
      </c>
      <c r="U204" s="223" t="str">
        <f t="shared" ca="1" si="192"/>
        <v>-1.22844651175463-0.508839205818746i</v>
      </c>
      <c r="V204" s="223" t="str">
        <f t="shared" ca="1" si="193"/>
        <v>0.738720028716794+1.10557265197409i</v>
      </c>
      <c r="W204" s="223" t="str">
        <f t="shared" ca="1" si="194"/>
        <v>-5.79899360411312E-14-1.32966092279963i</v>
      </c>
      <c r="X204" s="223" t="str">
        <f t="shared" ca="1" si="195"/>
        <v>-0.738720028716808+1.10557265197408i</v>
      </c>
      <c r="Y204" s="223" t="str">
        <f t="shared" ca="1" si="196"/>
        <v>1.22844651175463-0.508839205818732i</v>
      </c>
      <c r="Z204" s="223" t="str">
        <f t="shared" ca="1" si="197"/>
        <v>-1.30411186100926-0.25940397760121i</v>
      </c>
      <c r="AA204" s="223" t="str">
        <f t="shared" ca="1" si="198"/>
        <v>0.940212255190397+0.940212255190367i</v>
      </c>
      <c r="AB204" s="223" t="str">
        <f t="shared" ca="1" si="199"/>
        <v>-0.259403977601251-1.30411186100925i</v>
      </c>
      <c r="AC204" s="223" t="str">
        <f t="shared" ca="1" si="200"/>
        <v>-0.508839205818689+1.22844651175465i</v>
      </c>
      <c r="AD204" s="223" t="str">
        <f t="shared" ca="1" si="201"/>
        <v>1.10557265197406-0.738720028716846i</v>
      </c>
      <c r="AE204" s="223" t="str">
        <f t="shared" ca="1" si="202"/>
        <v>-1.32966092279963-1.62894552784467E-14i</v>
      </c>
      <c r="AF204" s="223" t="str">
        <f t="shared" ca="1" si="203"/>
        <v>1.10557265197404+0.738720028716874i</v>
      </c>
      <c r="AG204" s="223" t="str">
        <f t="shared" ca="1" si="204"/>
        <v>-0.508839205818668-1.22844651175466i</v>
      </c>
      <c r="AH204" s="223" t="str">
        <f t="shared" ca="1" si="205"/>
        <v>-0.259403977601283+1.30411186100925i</v>
      </c>
      <c r="AI204" s="223" t="str">
        <f t="shared" ca="1" si="206"/>
        <v>0.94021225519042-0.940212255190344i</v>
      </c>
      <c r="AJ204" s="223" t="str">
        <f t="shared" ca="1" si="207"/>
        <v>-1.30411186100927+0.259403977601178i</v>
      </c>
      <c r="AK204" s="223" t="str">
        <f t="shared" ca="1" si="208"/>
        <v>1.22844651175462+0.508839205818758i</v>
      </c>
      <c r="AL204" s="223" t="str">
        <f t="shared" ca="1" si="209"/>
        <v>-0.738720028716896-1.10557265197402i</v>
      </c>
      <c r="AM204" s="223" t="str">
        <f t="shared" ca="1" si="210"/>
        <v>4.17004807626844E-14+1.32966092279963i</v>
      </c>
      <c r="AN204" s="223" t="str">
        <f t="shared" ca="1" si="211"/>
        <v>0.738720028716825-1.10557265197407i</v>
      </c>
      <c r="AO204" s="223" t="str">
        <f t="shared" ca="1" si="212"/>
        <v>-1.22844651175464+0.508839205818713i</v>
      </c>
      <c r="AP204" s="223" t="str">
        <f t="shared" ca="1" si="213"/>
        <v>1.30411186100926+0.259403977601226i</v>
      </c>
      <c r="AQ204" s="223" t="str">
        <f t="shared" ca="1" si="214"/>
        <v>-0.940212255190392-0.940212255190372i</v>
      </c>
      <c r="AR204" s="223" t="str">
        <f t="shared" ca="1" si="215"/>
        <v>-0.940212255190392-0.940212255190372i</v>
      </c>
      <c r="AS204" s="223" t="str">
        <f t="shared" ca="1" si="216"/>
        <v>0.508839205818704-1.22844651175465i</v>
      </c>
      <c r="AT204" s="223" t="str">
        <f t="shared" ca="1" si="217"/>
        <v>-1.10557265197407+0.738720028716825i</v>
      </c>
      <c r="AU204" s="223" t="str">
        <f t="shared" ca="1" si="218"/>
        <v>1.32966092279963+3.25789105568933E-14i</v>
      </c>
      <c r="AV204" s="223" t="str">
        <f t="shared" ca="1" si="219"/>
        <v>-1.10557265197404-0.73872002871688i</v>
      </c>
      <c r="AW204" s="223" t="str">
        <f t="shared" ca="1" si="220"/>
        <v>0.508839205818644+1.22844651175467i</v>
      </c>
      <c r="AX204" s="223" t="str">
        <f t="shared" ca="1" si="221"/>
        <v>0.259403977601299-1.30411186100924i</v>
      </c>
      <c r="AY204" s="223" t="str">
        <f t="shared" ca="1" si="222"/>
        <v>-0.940212255190425+0.940212255190339i</v>
      </c>
      <c r="AZ204" s="223" t="str">
        <f t="shared" ca="1" si="223"/>
        <v>1.30411186100924-0.259403977601293i</v>
      </c>
      <c r="BA204" s="223" t="str">
        <f t="shared" ca="1" si="224"/>
        <v>-1.22844651175467-0.508839205818651i</v>
      </c>
      <c r="BB204" s="223" t="str">
        <f t="shared" ca="1" si="225"/>
        <v>0.738720028716873+1.10557265197404i</v>
      </c>
      <c r="BC204" s="223" t="str">
        <f t="shared" ca="1" si="226"/>
        <v>3.71396956597889E-13-1.32966092279963i</v>
      </c>
      <c r="BD204" s="223" t="str">
        <f t="shared" ca="1" si="227"/>
        <v>-0.738720028716832+1.10557265197407i</v>
      </c>
      <c r="BE204" s="223" t="str">
        <f t="shared" ca="1" si="228"/>
        <v>1.2284465117545-0.508839205819064i</v>
      </c>
      <c r="BF204" s="223" t="str">
        <f t="shared" ca="1" si="229"/>
        <v>-1.30411186100915-0.259403977601762i</v>
      </c>
      <c r="BG204" s="223" t="str">
        <f t="shared" ca="1" si="230"/>
        <v>0.940212255190287+0.940212255190477i</v>
      </c>
      <c r="BH204" s="223" t="str">
        <f t="shared" ca="1" si="231"/>
        <v>-0.259403977601479-1.30411186100921i</v>
      </c>
      <c r="BI204" s="223" t="str">
        <f t="shared" ca="1" si="232"/>
        <v>-0.508839205818108+1.22844651175489i</v>
      </c>
      <c r="BJ204" s="223" t="str">
        <f t="shared" ca="1" si="233"/>
        <v>1.10557265197423-0.738720028716592i</v>
      </c>
      <c r="BK204" s="223" t="str">
        <f t="shared" ca="1" si="234"/>
        <v>-1.32966092279963+8.34009615253689E-14i</v>
      </c>
      <c r="BL204" s="223" t="str">
        <f t="shared" ca="1" si="235"/>
        <v>1.10557265197432+0.738720028716453i</v>
      </c>
      <c r="BM204" s="223" t="str">
        <f t="shared" ca="1" si="236"/>
        <v>-0.508839205818262-1.22844651175483i</v>
      </c>
      <c r="BN204" s="223" t="str">
        <f t="shared" ca="1" si="237"/>
        <v>-0.259403977601334+1.30411186100924i</v>
      </c>
      <c r="BO204" s="223" t="str">
        <f t="shared" ca="1" si="238"/>
        <v>0.940212255190168-0.940212255190595i</v>
      </c>
      <c r="BP204" s="223" t="str">
        <f t="shared" ca="1" si="239"/>
        <v>-1.30411186100938+0.259403977600628i</v>
      </c>
      <c r="BQ204" s="223" t="str">
        <f t="shared" ca="1" si="240"/>
        <v>1.22844651175456+0.50883920581891i</v>
      </c>
      <c r="BR204" s="223" t="str">
        <f t="shared" ca="1" si="241"/>
        <v>-0.738720028716986-1.10557265197396i</v>
      </c>
      <c r="BS204" s="223" t="str">
        <f t="shared" ca="1" si="242"/>
        <v>5.57094497843014E-13+1.32966092279963i</v>
      </c>
      <c r="BT204" s="223" t="str">
        <f t="shared" ca="1" si="243"/>
        <v>0.738720028717191-1.10557265197383i</v>
      </c>
      <c r="BU204" s="223" t="str">
        <f t="shared" ca="1" si="244"/>
        <v>-1.22844651175466+0.508839205818683i</v>
      </c>
      <c r="BV204" s="223" t="str">
        <f t="shared" ca="1" si="245"/>
        <v>1.30411186100933+0.25940397760087i</v>
      </c>
      <c r="BW204" s="223" t="str">
        <f t="shared" ca="1" si="246"/>
        <v>-0.940212255189994-0.940212255190769i</v>
      </c>
      <c r="BX204" s="223" t="str">
        <f t="shared" ca="1" si="247"/>
        <v>0.259403977601092+1.30411186100928i</v>
      </c>
      <c r="BY204" s="223" t="str">
        <f t="shared" ca="1" si="248"/>
        <v>0.508839205818507-1.22844651175473i</v>
      </c>
      <c r="BZ204" s="223" t="str">
        <f t="shared" ca="1" si="249"/>
        <v>-1.10557265197372+0.738720028717348i</v>
      </c>
      <c r="CA204" s="223" t="str">
        <f t="shared" ca="1" si="250"/>
        <v>1.32966092279963+3.29696475835205E-13i</v>
      </c>
      <c r="CB204" s="223" t="str">
        <f t="shared" ca="1" si="251"/>
        <v>-1.10557265197409-0.738720028716797i</v>
      </c>
      <c r="CC204" s="223" t="str">
        <f t="shared" ca="1" si="252"/>
        <v>0.50883920581912+1.22844651175447i</v>
      </c>
      <c r="CD204" s="223" t="str">
        <f t="shared" ca="1" si="253"/>
        <v>0.259403977601739-1.30411186100916i</v>
      </c>
      <c r="CE204" s="223" t="str">
        <f t="shared" ca="1" si="254"/>
        <v>-0.940212255190461+0.940212255190303i</v>
      </c>
      <c r="CF204" s="223" t="str">
        <f t="shared" ca="1" si="255"/>
        <v>1.3041118610092-0.25940397760152i</v>
      </c>
      <c r="CG204" s="223" t="str">
        <f t="shared" ca="1" si="256"/>
        <v>-1.2284465117544-0.508839205819292i</v>
      </c>
      <c r="CH204" s="223" t="str">
        <f t="shared" ca="1" si="257"/>
        <v>0.738720028716643+1.10557265197419i</v>
      </c>
      <c r="CI204" s="223" t="str">
        <f t="shared" ca="1" si="258"/>
        <v>-1.43997060482441E-13-1.32966092279963i</v>
      </c>
      <c r="CJ204" s="223" t="str">
        <f t="shared" ca="1" si="259"/>
        <v>-0.738720028716434+1.10557265197433i</v>
      </c>
      <c r="CK204" s="223" t="str">
        <f t="shared" ca="1" si="260"/>
        <v>1.22844651175481-0.508839205818301i</v>
      </c>
      <c r="CL204" s="223" t="str">
        <f t="shared" ca="1" si="261"/>
        <v>-1.30411186100925-0.259403977601274i</v>
      </c>
      <c r="CM204" s="223" t="str">
        <f t="shared" ca="1" si="262"/>
        <v>0.940212255190638+0.940212255190126i</v>
      </c>
      <c r="CN204" s="223" t="str">
        <f t="shared" ca="1" si="263"/>
        <v>-0.259403977600688-1.30411186100936i</v>
      </c>
      <c r="CO204" s="223" t="str">
        <f t="shared" ca="1" si="264"/>
        <v>-0.508839205818889+1.22844651175457i</v>
      </c>
      <c r="CP204" s="223" t="str">
        <f t="shared" ca="1" si="265"/>
        <v>1.10557265197395-0.738720028717004i</v>
      </c>
      <c r="CQ204" s="223" t="str">
        <f t="shared" ca="1" si="266"/>
        <v>-1.32966092279963+5.79899360411312E-13i</v>
      </c>
      <c r="CR204" s="223" t="str">
        <f t="shared" ca="1" si="267"/>
        <v>1.10557265197386+0.73872002871714i</v>
      </c>
      <c r="CS204" s="223" t="str">
        <f t="shared" ca="1" si="268"/>
        <v>-0.508839205818738-1.22844651175463i</v>
      </c>
      <c r="CT204" s="223" t="str">
        <f t="shared" ca="1" si="269"/>
        <v>-0.25940397760081+1.30411186100934i</v>
      </c>
      <c r="CU204" s="223" t="str">
        <f t="shared" ca="1" si="270"/>
        <v>0.940212255190753-0.94021225519001i</v>
      </c>
      <c r="CV204" s="223" t="str">
        <f t="shared" ca="1" si="271"/>
        <v>-1.30411186100928+0.259403977601114i</v>
      </c>
      <c r="CW204" s="223" t="str">
        <f t="shared" ca="1" si="272"/>
        <v>1.22844651175475+0.508839205818451i</v>
      </c>
      <c r="CX204" s="223" t="str">
        <f t="shared" ca="1" si="273"/>
        <v>-0.738720028716298-1.10557265197442i</v>
      </c>
      <c r="CY204" s="223" t="str">
        <f t="shared" ca="1" si="274"/>
        <v>-2.69100376878133E-13+1.32966092279963i</v>
      </c>
      <c r="CZ204" s="223" t="str">
        <f t="shared" ca="1" si="275"/>
        <v>0.738720028716777-1.1055726519741i</v>
      </c>
      <c r="DA204" s="223" t="str">
        <f t="shared" ca="1" si="276"/>
        <v>-1.22844651175447+0.508839205819141i</v>
      </c>
      <c r="DB204" s="223" t="str">
        <f t="shared" ca="1" si="277"/>
        <v>1.30411186100917+0.259403977601679i</v>
      </c>
      <c r="DC204" s="223" t="str">
        <f t="shared" ca="1" si="278"/>
        <v>-0.940212255190345-0.940212255190418i</v>
      </c>
      <c r="DD204" s="223" t="str">
        <f t="shared" ca="1" si="279"/>
        <v>0.25940397760158+1.30411186100919i</v>
      </c>
      <c r="DE204" s="223" t="str">
        <f t="shared" ca="1" si="280"/>
        <v>0.50883920581927-1.22844651175441i</v>
      </c>
      <c r="DF204" s="223" t="str">
        <f t="shared" ca="1" si="281"/>
        <v>-1.10557265197418+0.738720028716661i</v>
      </c>
      <c r="DG204" s="223" t="str">
        <f t="shared" ca="1" si="282"/>
        <v>1.32966092279963-1.66801923050738E-13i</v>
      </c>
      <c r="DH204" s="223" t="str">
        <f t="shared" ca="1" si="283"/>
        <v>-1.10557265197437-0.738720028716384i</v>
      </c>
      <c r="DI204" s="223" t="str">
        <f t="shared" ca="1" si="284"/>
        <v>0.508839205818357+1.22844651175479i</v>
      </c>
      <c r="DJ204" s="223" t="str">
        <f t="shared" ca="1" si="285"/>
        <v>0.259403977601253-1.30411186100925i</v>
      </c>
      <c r="DK204" s="223" t="str">
        <f t="shared" ca="1" si="286"/>
        <v>-0.94021225519011+0.940212255190654i</v>
      </c>
      <c r="DL204" s="223" t="str">
        <f t="shared" ca="1" si="287"/>
        <v>1.30411186100936-0.259403977600709i</v>
      </c>
      <c r="DM204" s="223" t="str">
        <f t="shared" ca="1" si="288"/>
        <v>-1.22844651175458-0.508839205818867i</v>
      </c>
      <c r="DN204" s="223" t="str">
        <f t="shared" ca="1" si="289"/>
        <v>0.738720028717055+1.10557265197392i</v>
      </c>
      <c r="DO204" s="223" t="str">
        <f t="shared" ca="1" si="290"/>
        <v>-6.02704222979609E-13-1.32966092279963i</v>
      </c>
      <c r="DP204" s="223" t="str">
        <f t="shared" ca="1" si="291"/>
        <v>-0.738720028717122+1.10557265197387i</v>
      </c>
      <c r="DQ204" s="223" t="str">
        <f t="shared" ca="1" si="292"/>
        <v>1.22844651175461-0.508839205818794i</v>
      </c>
      <c r="DR204" s="223" t="str">
        <f t="shared" ca="1" si="293"/>
        <v>-1.30411186100934-0.259403977600787i</v>
      </c>
      <c r="DS204" s="223" t="str">
        <f t="shared" ca="1" si="294"/>
        <v>0.940212255190054+0.94021225519071i</v>
      </c>
      <c r="DT204" s="223" t="str">
        <f t="shared" ca="1" si="295"/>
        <v>-0.259403977601137-1.30411186100928i</v>
      </c>
      <c r="DU204" s="223" t="str">
        <f t="shared" ca="1" si="296"/>
        <v>-0.508839205818395+1.22844651175477i</v>
      </c>
      <c r="DV204" s="223" t="str">
        <f t="shared" ca="1" si="297"/>
        <v>1.10557265197439-0.738720028716349i</v>
      </c>
      <c r="DW204" s="223" t="str">
        <f t="shared" ca="1" si="298"/>
        <v>-1.32966092279963-2.46295514309836E-13i</v>
      </c>
      <c r="DX204" s="223" t="str">
        <f t="shared" ca="1" si="299"/>
        <v>1.10557265197411+0.738720028716759i</v>
      </c>
      <c r="DY204" s="223" t="str">
        <f t="shared" ca="1" si="300"/>
        <v>-0.508839205819197-1.22844651175444i</v>
      </c>
      <c r="DZ204" s="223" t="str">
        <f t="shared" ca="1" si="301"/>
        <v>-0.25940397760162+1.30411186100918i</v>
      </c>
      <c r="EA204" s="223" t="str">
        <f t="shared" ca="1" si="302"/>
        <v>0.940212255190402-0.940212255190361i</v>
      </c>
      <c r="EB204" s="223" t="str">
        <f t="shared" ca="1" si="303"/>
        <v>-1.30411186100918+0.259403977601638i</v>
      </c>
      <c r="EC204" s="223" t="str">
        <f t="shared" ca="1" si="304"/>
        <v>1.22844651175442+0.508839205819249i</v>
      </c>
      <c r="ED204" s="223" t="str">
        <f t="shared" ca="1" si="305"/>
        <v>-0.738720028716712-1.10557265197415i</v>
      </c>
      <c r="EE204" s="223" t="str">
        <f t="shared" ca="1" si="306"/>
        <v>1.89606785619036E-13+1.32966092279963i</v>
      </c>
      <c r="EF204" s="223" t="str">
        <f t="shared" ca="1" si="307"/>
        <v>0.738720028716333-1.1055726519744i</v>
      </c>
      <c r="EG204" s="223" t="str">
        <f t="shared" ca="1" si="308"/>
        <v>-1.22844651175477+0.508839205818413i</v>
      </c>
      <c r="EH204" s="223" t="str">
        <f t="shared" ca="1" si="309"/>
        <v>1.30411186100926+0.259403977601193i</v>
      </c>
      <c r="EI204" s="223" t="str">
        <f t="shared" ca="1" si="310"/>
        <v>-0.94021225519067-0.940212255190094i</v>
      </c>
      <c r="EJ204" s="223" t="str">
        <f t="shared" ca="1" si="311"/>
        <v>0.259403977600731+1.30411186100936i</v>
      </c>
      <c r="EK204" s="223" t="str">
        <f t="shared" ca="1" si="312"/>
        <v>0.508839205818777-1.22844651175462i</v>
      </c>
      <c r="EL204" s="223" t="str">
        <f t="shared" ca="1" si="313"/>
        <v>-1.1055726519739+0.738720028717074i</v>
      </c>
      <c r="EM204" s="223" t="str">
        <f t="shared" ca="1" si="314"/>
        <v>1.32966092279963-7.01091558325453E-13i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4.10108778164207-3.5034246218902i</v>
      </c>
      <c r="G205" s="229" t="str">
        <f t="shared" si="321"/>
        <v>-0.197359069790153+0.120986820629184i</v>
      </c>
      <c r="H205" s="229" t="str">
        <f t="shared" si="319"/>
        <v>0.966530667828262-0.0107566365244747i</v>
      </c>
      <c r="I205" s="229" t="str">
        <f t="shared" si="317"/>
        <v>-0.405972526964709-0.340219506500348i</v>
      </c>
      <c r="J205" s="255" t="str">
        <f ca="1">IMPRODUCT(1/N_FFT2,DP100)</f>
        <v>0.00273175878852625-0.000142218371936524i</v>
      </c>
      <c r="K205" s="254" t="str">
        <f t="shared" ca="1" si="318"/>
        <v>-0.00115740448275158-0.000871660875074512i</v>
      </c>
      <c r="N205" s="246">
        <f t="shared" ca="1" si="185"/>
        <v>3.9967239130312704</v>
      </c>
      <c r="O205" s="223">
        <f t="shared" ca="1" si="186"/>
        <v>1.3297239130312706</v>
      </c>
      <c r="P205" s="223" t="str">
        <f t="shared" ca="1" si="187"/>
        <v>-1.12342198872226-0.711399128578684i</v>
      </c>
      <c r="Q205" s="223" t="str">
        <f t="shared" ca="1" si="188"/>
        <v>0.56853023187256+1.20205618019048i</v>
      </c>
      <c r="R205" s="223" t="str">
        <f t="shared" ca="1" si="189"/>
        <v>0.162772402022704-1.31972377035005i</v>
      </c>
      <c r="S205" s="223" t="str">
        <f t="shared" ca="1" si="190"/>
        <v>-0.84356792021885+1.02789048485957i</v>
      </c>
      <c r="T205" s="223" t="str">
        <f t="shared" ca="1" si="191"/>
        <v>1.26261032783163-0.41711011128969i</v>
      </c>
      <c r="U205" s="223" t="str">
        <f t="shared" ca="1" si="192"/>
        <v>-1.28987375376049-0.323096555609964i</v>
      </c>
      <c r="V205" s="223" t="str">
        <f t="shared" ca="1" si="193"/>
        <v>0.916898551341448+0.963048665143744i</v>
      </c>
      <c r="W205" s="223" t="str">
        <f t="shared" ca="1" si="194"/>
        <v>-0.259416266385794-1.30417364090126i</v>
      </c>
      <c r="X205" s="223" t="str">
        <f t="shared" ca="1" si="195"/>
        <v>-0.478561036261831+1.24062283529653i</v>
      </c>
      <c r="Y205" s="223" t="str">
        <f t="shared" ca="1" si="196"/>
        <v>1.06804426173661-0.792115610159714i</v>
      </c>
      <c r="Z205" s="223" t="str">
        <f t="shared" ca="1" si="197"/>
        <v>-1.32612096848354+0.097820559370121i</v>
      </c>
      <c r="AA205" s="223" t="str">
        <f t="shared" ca="1" si="198"/>
        <v>1.17271179461476+0.62682751348247i</v>
      </c>
      <c r="AB205" s="223" t="str">
        <f t="shared" ca="1" si="199"/>
        <v>-0.655418512897825-1.15697547849468i</v>
      </c>
      <c r="AC205" s="223" t="str">
        <f t="shared" ca="1" si="200"/>
        <v>-0.0652464599099717+1.328122202343i</v>
      </c>
      <c r="AD205" s="223" t="str">
        <f t="shared" ca="1" si="201"/>
        <v>0.765665921447551-1.0871620769789i</v>
      </c>
      <c r="AE205" s="223" t="str">
        <f t="shared" ca="1" si="202"/>
        <v>-1.22850470714043+0.508863311136702i</v>
      </c>
      <c r="AF205" s="223" t="str">
        <f t="shared" ca="1" si="203"/>
        <v>1.31014724205964+0.227332111701582i</v>
      </c>
      <c r="AG205" s="223" t="str">
        <f t="shared" ca="1" si="204"/>
        <v>-0.985260429771929-0.892988001270358i</v>
      </c>
      <c r="AH205" s="223" t="str">
        <f t="shared" ca="1" si="205"/>
        <v>0.354654331524923+1.28155608149538i</v>
      </c>
      <c r="AI205" s="223" t="str">
        <f t="shared" ca="1" si="206"/>
        <v>0.385998476931881-1.27246644776727i</v>
      </c>
      <c r="AJ205" s="223" t="str">
        <f t="shared" ca="1" si="207"/>
        <v>-1.00687871035852+0.868539548618232i</v>
      </c>
      <c r="AK205" s="223" t="str">
        <f t="shared" ca="1" si="208"/>
        <v>1.31533165950898-0.195111020653718i</v>
      </c>
      <c r="AL205" s="223" t="str">
        <f t="shared" ca="1" si="209"/>
        <v>-1.21564657368547-0.538859065780622i</v>
      </c>
      <c r="AM205" s="223" t="str">
        <f t="shared" ca="1" si="210"/>
        <v>0.738755024214568+1.1056250264375i</v>
      </c>
      <c r="AN205" s="223" t="str">
        <f t="shared" ca="1" si="211"/>
        <v>-0.0326330584220368-1.32932342504946i</v>
      </c>
      <c r="AO205" s="223" t="str">
        <f t="shared" ca="1" si="212"/>
        <v>-0.683614712708729+1.14054224360843i</v>
      </c>
      <c r="AP205" s="223" t="str">
        <f t="shared" ca="1" si="213"/>
        <v>1.18774171300032-0.597858936611528i</v>
      </c>
      <c r="AQ205" s="223" t="str">
        <f t="shared" ca="1" si="214"/>
        <v>-1.32332092893951-0.130335735383105i</v>
      </c>
      <c r="AR205" s="223" t="str">
        <f t="shared" ca="1" si="215"/>
        <v>-1.32332092893951-0.130335735383105i</v>
      </c>
      <c r="AS205" s="223" t="str">
        <f t="shared" ca="1" si="216"/>
        <v>-0.447970494113215-1.25199365864654i</v>
      </c>
      <c r="AT205" s="223" t="str">
        <f t="shared" ca="1" si="217"/>
        <v>-0.291344158411396+1.29741445430778i</v>
      </c>
      <c r="AU205" s="223" t="str">
        <f t="shared" ca="1" si="218"/>
        <v>0.940256796010295-0.94025679601035i</v>
      </c>
      <c r="AV205" s="223" t="str">
        <f t="shared" ca="1" si="219"/>
        <v>-1.29741445430777+0.291344158411455i</v>
      </c>
      <c r="AW205" s="223" t="str">
        <f t="shared" ca="1" si="220"/>
        <v>1.25199365864652+0.447970494113266i</v>
      </c>
      <c r="AX205" s="223" t="str">
        <f t="shared" ca="1" si="221"/>
        <v>-0.818088158047313-1.04828309656788i</v>
      </c>
      <c r="AY205" s="223" t="str">
        <f t="shared" ca="1" si="222"/>
        <v>0.130335735383184+1.32332092893951i</v>
      </c>
      <c r="AZ205" s="223" t="str">
        <f t="shared" ca="1" si="223"/>
        <v>0.597858936611475-1.18774171300034i</v>
      </c>
      <c r="BA205" s="223" t="str">
        <f t="shared" ca="1" si="224"/>
        <v>-1.14054224360846+0.683614712708684i</v>
      </c>
      <c r="BB205" s="223" t="str">
        <f t="shared" ca="1" si="225"/>
        <v>1.32932342504945+0.0326330584223736i</v>
      </c>
      <c r="BC205" s="223" t="str">
        <f t="shared" ca="1" si="226"/>
        <v>-1.10562502643747-0.738755024214621i</v>
      </c>
      <c r="BD205" s="223" t="str">
        <f t="shared" ca="1" si="227"/>
        <v>0.538859065780696+1.21564657368544i</v>
      </c>
      <c r="BE205" s="223" t="str">
        <f t="shared" ca="1" si="228"/>
        <v>0.195111020653518-1.31533165950901i</v>
      </c>
      <c r="BF205" s="223" t="str">
        <f t="shared" ca="1" si="229"/>
        <v>-0.868539548617973+1.00687871035874i</v>
      </c>
      <c r="BG205" s="223" t="str">
        <f t="shared" ca="1" si="230"/>
        <v>1.27246644776714-0.385998476932327i</v>
      </c>
      <c r="BH205" s="223" t="str">
        <f t="shared" ca="1" si="231"/>
        <v>-1.28155608149523-0.354654331525484i</v>
      </c>
      <c r="BI205" s="223" t="str">
        <f t="shared" ca="1" si="232"/>
        <v>0.892988001270017+0.985260429772237i</v>
      </c>
      <c r="BJ205" s="223" t="str">
        <f t="shared" ca="1" si="233"/>
        <v>-0.227332111701268-1.3101472420597i</v>
      </c>
      <c r="BK205" s="223" t="str">
        <f t="shared" ca="1" si="234"/>
        <v>-0.508863311136882+1.22850470714035i</v>
      </c>
      <c r="BL205" s="223" t="str">
        <f t="shared" ca="1" si="235"/>
        <v>1.08716207697885-0.765665921447614i</v>
      </c>
      <c r="BM205" s="223" t="str">
        <f t="shared" ca="1" si="236"/>
        <v>-1.32812220234299+0.065246459910173i</v>
      </c>
      <c r="BN205" s="223" t="str">
        <f t="shared" ca="1" si="237"/>
        <v>1.15697547849484+0.655418512897543i</v>
      </c>
      <c r="BO205" s="223" t="str">
        <f t="shared" ca="1" si="238"/>
        <v>-0.626827513482894-1.17271179461454i</v>
      </c>
      <c r="BP205" s="223" t="str">
        <f t="shared" ca="1" si="239"/>
        <v>-0.0978205593708386+1.32612096848348i</v>
      </c>
      <c r="BQ205" s="223" t="str">
        <f t="shared" ca="1" si="240"/>
        <v>0.792115610160087-1.06804426173633i</v>
      </c>
      <c r="BR205" s="223" t="str">
        <f t="shared" ca="1" si="241"/>
        <v>-1.24062283529665+0.478561036261512i</v>
      </c>
      <c r="BS205" s="223" t="str">
        <f t="shared" ca="1" si="242"/>
        <v>1.30417364090122+0.259416266385972i</v>
      </c>
      <c r="BT205" s="223" t="str">
        <f t="shared" ca="1" si="243"/>
        <v>-0.963048665143704-0.916898551341491i</v>
      </c>
      <c r="BU205" s="223" t="str">
        <f t="shared" ca="1" si="244"/>
        <v>0.323096555610153+1.28987375376044i</v>
      </c>
      <c r="BV205" s="223" t="str">
        <f t="shared" ca="1" si="245"/>
        <v>0.417110111289353-1.26261032783174i</v>
      </c>
      <c r="BW205" s="223" t="str">
        <f t="shared" ca="1" si="246"/>
        <v>-1.02789048485926+0.84356792021922i</v>
      </c>
      <c r="BX205" s="223" t="str">
        <f t="shared" ca="1" si="247"/>
        <v>1.31972377034997-0.162772402023338i</v>
      </c>
      <c r="BY205" s="223" t="str">
        <f t="shared" ca="1" si="248"/>
        <v>-1.20205618019025-0.568530231873042i</v>
      </c>
      <c r="BZ205" s="223" t="str">
        <f t="shared" ca="1" si="249"/>
        <v>0.711399128578401+1.12342198872244i</v>
      </c>
      <c r="CA205" s="223" t="str">
        <f t="shared" ca="1" si="250"/>
        <v>1.8570763584394E-13-1.32972391303127i</v>
      </c>
      <c r="CB205" s="223" t="str">
        <f t="shared" ca="1" si="251"/>
        <v>-0.711399128578715+1.12342198872224i</v>
      </c>
      <c r="CC205" s="223" t="str">
        <f t="shared" ca="1" si="252"/>
        <v>1.20205618019043-0.568530231872673i</v>
      </c>
      <c r="CD205" s="223" t="str">
        <f t="shared" ca="1" si="253"/>
        <v>-1.31972377035009-0.162772402022394i</v>
      </c>
      <c r="CE205" s="223" t="str">
        <f t="shared" ca="1" si="254"/>
        <v>1.02789048485987+0.843567920218484i</v>
      </c>
      <c r="CF205" s="223" t="str">
        <f t="shared" ca="1" si="255"/>
        <v>-0.417110111290256-1.26261032783144i</v>
      </c>
      <c r="CG205" s="223" t="str">
        <f t="shared" ca="1" si="256"/>
        <v>-0.32309655561055+1.28987375376034i</v>
      </c>
      <c r="CH205" s="223" t="str">
        <f t="shared" ca="1" si="257"/>
        <v>0.96304866514396-0.916898551341222i</v>
      </c>
      <c r="CI205" s="223" t="str">
        <f t="shared" ca="1" si="258"/>
        <v>-1.3041736409013+0.259416266385608i</v>
      </c>
      <c r="CJ205" s="223" t="str">
        <f t="shared" ca="1" si="259"/>
        <v>1.2406228352965+0.478561036261894i</v>
      </c>
      <c r="CK205" s="223" t="str">
        <f t="shared" ca="1" si="260"/>
        <v>-0.792115610159758-1.06804426173658i</v>
      </c>
      <c r="CL205" s="223" t="str">
        <f t="shared" ca="1" si="261"/>
        <v>0.0978205593704681+1.32612096848351i</v>
      </c>
      <c r="CM205" s="223" t="str">
        <f t="shared" ca="1" si="262"/>
        <v>0.626827513482055-1.17271179461498i</v>
      </c>
      <c r="CN205" s="223" t="str">
        <f t="shared" ca="1" si="263"/>
        <v>-1.15697547849439+0.655418512898338i</v>
      </c>
      <c r="CO205" s="223" t="str">
        <f t="shared" ca="1" si="264"/>
        <v>1.32812220234297+0.0652464599105818i</v>
      </c>
      <c r="CP205" s="223" t="str">
        <f t="shared" ca="1" si="265"/>
        <v>-1.08716207697864-0.765665921447919i</v>
      </c>
      <c r="CQ205" s="223" t="str">
        <f t="shared" ca="1" si="266"/>
        <v>0.508863311136522+1.2285047071405i</v>
      </c>
      <c r="CR205" s="223" t="str">
        <f t="shared" ca="1" si="267"/>
        <v>0.227332111701652-1.31014724205963i</v>
      </c>
      <c r="CS205" s="223" t="str">
        <f t="shared" ca="1" si="268"/>
        <v>-0.892988001270293+0.985260429771987i</v>
      </c>
      <c r="CT205" s="223" t="str">
        <f t="shared" ca="1" si="269"/>
        <v>1.28155608149533-0.354654331525126i</v>
      </c>
      <c r="CU205" s="223" t="str">
        <f t="shared" ca="1" si="270"/>
        <v>-1.27246644776741-0.385998476931434i</v>
      </c>
      <c r="CV205" s="223" t="str">
        <f t="shared" ca="1" si="271"/>
        <v>0.868539548618679+1.00687871035813i</v>
      </c>
      <c r="CW205" s="223" t="str">
        <f t="shared" ca="1" si="272"/>
        <v>-0.195111020653151-1.31533165950907i</v>
      </c>
      <c r="CX205" s="223" t="str">
        <f t="shared" ca="1" si="273"/>
        <v>-0.538859065781035+1.21564657368529i</v>
      </c>
      <c r="CY205" s="223" t="str">
        <f t="shared" ca="1" si="274"/>
        <v>1.10562502643768-0.738755024214297i</v>
      </c>
      <c r="CZ205" s="223" t="str">
        <f t="shared" ca="1" si="275"/>
        <v>-1.32932342504946+0.0326330584219644i</v>
      </c>
      <c r="DA205" s="223" t="str">
        <f t="shared" ca="1" si="276"/>
        <v>1.14054224360847+0.683614712708663i</v>
      </c>
      <c r="DB205" s="223" t="str">
        <f t="shared" ca="1" si="277"/>
        <v>-0.597858936611717-1.18774171300022i</v>
      </c>
      <c r="DC205" s="223" t="str">
        <f t="shared" ca="1" si="278"/>
        <v>-0.130335735382782+1.32332092893955i</v>
      </c>
      <c r="DD205" s="223" t="str">
        <f t="shared" ca="1" si="279"/>
        <v>0.818088158046876-1.04828309656822i</v>
      </c>
      <c r="DE205" s="223" t="str">
        <f t="shared" ca="1" si="280"/>
        <v>-1.25199365864674+0.447970494112667i</v>
      </c>
      <c r="DF205" s="223" t="str">
        <f t="shared" ca="1" si="281"/>
        <v>1.29741445430768+0.291344158411836i</v>
      </c>
      <c r="DG205" s="223" t="str">
        <f t="shared" ca="1" si="282"/>
        <v>-0.940256796010112-0.940256796010533i</v>
      </c>
      <c r="DH205" s="223" t="str">
        <f t="shared" ca="1" si="283"/>
        <v>0.291344158411292+1.2974144543078i</v>
      </c>
      <c r="DI205" s="223" t="str">
        <f t="shared" ca="1" si="284"/>
        <v>0.447970494113191-1.25199365864655i</v>
      </c>
      <c r="DJ205" s="223" t="str">
        <f t="shared" ca="1" si="285"/>
        <v>-1.04828309656775+0.818088158047479i</v>
      </c>
      <c r="DK205" s="223" t="str">
        <f t="shared" ca="1" si="286"/>
        <v>1.32332092893947-0.130335735383507i</v>
      </c>
      <c r="DL205" s="223" t="str">
        <f t="shared" ca="1" si="287"/>
        <v>-1.18774171300055-0.597858936611067i</v>
      </c>
      <c r="DM205" s="223" t="str">
        <f t="shared" ca="1" si="288"/>
        <v>0.683614712708184+1.14054224360876i</v>
      </c>
      <c r="DN205" s="223" t="str">
        <f t="shared" ca="1" si="289"/>
        <v>0.0326330584225592-1.32932342504944i</v>
      </c>
      <c r="DO205" s="223" t="str">
        <f t="shared" ca="1" si="290"/>
        <v>-0.738755024214791+1.10562502643735i</v>
      </c>
      <c r="DP205" s="223" t="str">
        <f t="shared" ca="1" si="291"/>
        <v>1.21564657368553-0.538859065780491i</v>
      </c>
      <c r="DQ205" s="223" t="str">
        <f t="shared" ca="1" si="292"/>
        <v>-1.31533165950898-0.195111020653739i</v>
      </c>
      <c r="DR205" s="223" t="str">
        <f t="shared" ca="1" si="293"/>
        <v>1.00687871035863+0.868539548618099i</v>
      </c>
      <c r="DS205" s="223" t="str">
        <f t="shared" ca="1" si="294"/>
        <v>-0.385998476932167-1.27246644776719i</v>
      </c>
      <c r="DT205" s="223" t="str">
        <f t="shared" ca="1" si="295"/>
        <v>-0.354654331524388+1.28155608149553i</v>
      </c>
      <c r="DU205" s="223" t="str">
        <f t="shared" ca="1" si="296"/>
        <v>0.985260429772388-0.892988001269852i</v>
      </c>
      <c r="DV205" s="223" t="str">
        <f t="shared" ca="1" si="297"/>
        <v>-1.31014724205973+0.227332111701103i</v>
      </c>
      <c r="DW205" s="223" t="str">
        <f t="shared" ca="1" si="298"/>
        <v>1.22850470714029+0.508863311137036i</v>
      </c>
      <c r="DX205" s="223" t="str">
        <f t="shared" ca="1" si="299"/>
        <v>-0.765665921447463-1.08716207697896i</v>
      </c>
      <c r="DY205" s="223" t="str">
        <f t="shared" ca="1" si="300"/>
        <v>0.0652464599099876+1.328122202343i</v>
      </c>
      <c r="DZ205" s="223" t="str">
        <f t="shared" ca="1" si="301"/>
        <v>0.655418512897704-1.15697547849475i</v>
      </c>
      <c r="EA205" s="223" t="str">
        <f t="shared" ca="1" si="302"/>
        <v>-1.17271179461464+0.626827513482697i</v>
      </c>
      <c r="EB205" s="223" t="str">
        <f t="shared" ca="1" si="303"/>
        <v>1.32612096848356+0.0978205593697423i</v>
      </c>
      <c r="EC205" s="223" t="str">
        <f t="shared" ca="1" si="304"/>
        <v>-1.06804426173703-0.792115610159143i</v>
      </c>
      <c r="ED205" s="223" t="str">
        <f t="shared" ca="1" si="305"/>
        <v>0.478561036261339+1.24062283529672i</v>
      </c>
      <c r="EE205" s="223" t="str">
        <f t="shared" ca="1" si="306"/>
        <v>0.25941626638619-1.30417364090118i</v>
      </c>
      <c r="EF205" s="223" t="str">
        <f t="shared" ca="1" si="307"/>
        <v>-0.916898551341653+0.96304866514355i</v>
      </c>
      <c r="EG205" s="223" t="str">
        <f t="shared" ca="1" si="308"/>
        <v>1.28987375376048-0.323096555610009i</v>
      </c>
      <c r="EH205" s="223" t="str">
        <f t="shared" ca="1" si="309"/>
        <v>-1.26261032783168-0.417110111289529i</v>
      </c>
      <c r="EI205" s="223" t="str">
        <f t="shared" ca="1" si="310"/>
        <v>0.843567920219076+1.02789048485938i</v>
      </c>
      <c r="EJ205" s="223" t="str">
        <f t="shared" ca="1" si="311"/>
        <v>-0.162772402023155-1.31972377035i</v>
      </c>
      <c r="EK205" s="223" t="str">
        <f t="shared" ca="1" si="312"/>
        <v>-0.568530231872015+1.20205618019074i</v>
      </c>
      <c r="EL205" s="223" t="str">
        <f t="shared" ca="1" si="313"/>
        <v>1.12342198872254-0.711399128578244i</v>
      </c>
      <c r="EM205" s="223" t="str">
        <f t="shared" ca="1" si="314"/>
        <v>-1.32972391303127-3.7141527168788E-13i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4.0700707778165-3.51448316262928i</v>
      </c>
      <c r="G206" s="229" t="str">
        <f t="shared" si="321"/>
        <v>-0.196492818391175+0.121779775759892i</v>
      </c>
      <c r="H206" s="229" t="str">
        <f t="shared" si="319"/>
        <v>0.966500810041573-0.0106288089022209i</v>
      </c>
      <c r="I206" s="229" t="str">
        <f t="shared" si="317"/>
        <v>-0.406955948021515-0.344168276662276i</v>
      </c>
      <c r="J206" s="255" t="str">
        <f ca="1">IMPRODUCT(1/N_FFT2,DQ100)</f>
        <v>0.00491102078502461+5.24264262713285E-07i</v>
      </c>
      <c r="K206" s="254" t="str">
        <f t="shared" ca="1" si="318"/>
        <v>-0.00199838868419524-0.00169043091269458i</v>
      </c>
      <c r="N206" s="246">
        <f t="shared" ca="1" si="185"/>
        <v>3.9967826493513563</v>
      </c>
      <c r="O206" s="223">
        <f t="shared" ca="1" si="186"/>
        <v>1.3297826493513565</v>
      </c>
      <c r="P206" s="223" t="str">
        <f t="shared" ca="1" si="187"/>
        <v>-1.14059262343062-0.683644909212061i</v>
      </c>
      <c r="Q206" s="223" t="str">
        <f t="shared" ca="1" si="188"/>
        <v>0.626855201592053+1.17276359542446i</v>
      </c>
      <c r="R206" s="223" t="str">
        <f t="shared" ca="1" si="189"/>
        <v>0.0652493419646272-1.32818086791261i</v>
      </c>
      <c r="S206" s="223" t="str">
        <f t="shared" ca="1" si="190"/>
        <v>-0.738787656365546+1.10567386390283i</v>
      </c>
      <c r="T206" s="223" t="str">
        <f t="shared" ca="1" si="191"/>
        <v>1.20210927719497-0.568555344885342i</v>
      </c>
      <c r="U206" s="223" t="str">
        <f t="shared" ca="1" si="192"/>
        <v>-1.32337938242816-0.130341492549266i</v>
      </c>
      <c r="V206" s="223" t="str">
        <f t="shared" ca="1" si="193"/>
        <v>1.06809143919127+0.792150599344743i</v>
      </c>
      <c r="W206" s="223" t="str">
        <f t="shared" ca="1" si="194"/>
        <v>-0.508885788553345-1.22855897242434i</v>
      </c>
      <c r="X206" s="223" t="str">
        <f t="shared" ca="1" si="195"/>
        <v>-0.19511963906187+1.31538976009709i</v>
      </c>
      <c r="Y206" s="223" t="str">
        <f t="shared" ca="1" si="196"/>
        <v>0.843605182145816-1.02793588864901i</v>
      </c>
      <c r="Z206" s="223" t="str">
        <f t="shared" ca="1" si="197"/>
        <v>-1.25204896148013+0.44799028178347i</v>
      </c>
      <c r="AA206" s="223" t="str">
        <f t="shared" ca="1" si="198"/>
        <v>1.30423124861943+0.259427725273375i</v>
      </c>
      <c r="AB206" s="223" t="str">
        <f t="shared" ca="1" si="199"/>
        <v>-0.98530395051437-0.893027446172114i</v>
      </c>
      <c r="AC206" s="223" t="str">
        <f t="shared" ca="1" si="200"/>
        <v>0.386015527185587+1.27252265492114i</v>
      </c>
      <c r="AD206" s="223" t="str">
        <f t="shared" ca="1" si="201"/>
        <v>0.323110827371646-1.28993072982665i</v>
      </c>
      <c r="AE206" s="223" t="str">
        <f t="shared" ca="1" si="202"/>
        <v>-0.940298328860518+0.940298328860596i</v>
      </c>
      <c r="AF206" s="223" t="str">
        <f t="shared" ca="1" si="203"/>
        <v>1.28993072982666-0.323110827371617i</v>
      </c>
      <c r="AG206" s="223" t="str">
        <f t="shared" ca="1" si="204"/>
        <v>-1.27252265492117-0.386015527185489i</v>
      </c>
      <c r="AH206" s="223" t="str">
        <f t="shared" ca="1" si="205"/>
        <v>0.893027446172092+0.98530395051439i</v>
      </c>
      <c r="AI206" s="223" t="str">
        <f t="shared" ca="1" si="206"/>
        <v>-0.259427725273351-1.30423124861943i</v>
      </c>
      <c r="AJ206" s="223" t="str">
        <f t="shared" ca="1" si="207"/>
        <v>-0.447990281783494+1.25204896148013i</v>
      </c>
      <c r="AK206" s="223" t="str">
        <f t="shared" ca="1" si="208"/>
        <v>1.02793588864903-0.843605182145796i</v>
      </c>
      <c r="AL206" s="223" t="str">
        <f t="shared" ca="1" si="209"/>
        <v>-1.31538976009709+0.195119639061845i</v>
      </c>
      <c r="AM206" s="223" t="str">
        <f t="shared" ca="1" si="210"/>
        <v>1.22855897242433+0.508885788553373i</v>
      </c>
      <c r="AN206" s="223" t="str">
        <f t="shared" ca="1" si="211"/>
        <v>-0.792150599344727-1.06809143919128i</v>
      </c>
      <c r="AO206" s="223" t="str">
        <f t="shared" ca="1" si="212"/>
        <v>0.130341492549238+1.32337938242816i</v>
      </c>
      <c r="AP206" s="223" t="str">
        <f t="shared" ca="1" si="213"/>
        <v>0.568555344885359-1.20210927719497i</v>
      </c>
      <c r="AQ206" s="223" t="str">
        <f t="shared" ca="1" si="214"/>
        <v>-1.10567386390285+0.738787656365525i</v>
      </c>
      <c r="AR206" s="223" t="str">
        <f t="shared" ca="1" si="215"/>
        <v>-1.10567386390285+0.738787656365525i</v>
      </c>
      <c r="AS206" s="223" t="str">
        <f t="shared" ca="1" si="216"/>
        <v>-1.17276359542444-0.626855201592086i</v>
      </c>
      <c r="AT206" s="223" t="str">
        <f t="shared" ca="1" si="217"/>
        <v>0.683644909212092+1.1405926234306i</v>
      </c>
      <c r="AU206" s="223" t="str">
        <f t="shared" ca="1" si="218"/>
        <v>2.08525095979128E-14-1.32978264935136i</v>
      </c>
      <c r="AV206" s="223" t="str">
        <f t="shared" ca="1" si="219"/>
        <v>-0.683644909212031+1.14059262343064i</v>
      </c>
      <c r="AW206" s="223" t="str">
        <f t="shared" ca="1" si="220"/>
        <v>1.17276359542447-0.626855201592032i</v>
      </c>
      <c r="AX206" s="223" t="str">
        <f t="shared" ca="1" si="221"/>
        <v>-1.32818086791261-0.0652493419645737i</v>
      </c>
      <c r="AY206" s="223" t="str">
        <f t="shared" ca="1" si="222"/>
        <v>1.10567386390281+0.738787656365574i</v>
      </c>
      <c r="AZ206" s="223" t="str">
        <f t="shared" ca="1" si="223"/>
        <v>-0.56855534488544-1.20210927719493i</v>
      </c>
      <c r="BA206" s="223" t="str">
        <f t="shared" ca="1" si="224"/>
        <v>-0.130341492549298+1.32337938242816i</v>
      </c>
      <c r="BB206" s="223" t="str">
        <f t="shared" ca="1" si="225"/>
        <v>0.792150599344547-1.06809143919141i</v>
      </c>
      <c r="BC206" s="223" t="str">
        <f t="shared" ca="1" si="226"/>
        <v>-1.2285589724243+0.50888578855344i</v>
      </c>
      <c r="BD206" s="223" t="str">
        <f t="shared" ca="1" si="227"/>
        <v>1.31538976009711+0.195119639061756i</v>
      </c>
      <c r="BE206" s="223" t="str">
        <f t="shared" ca="1" si="228"/>
        <v>-1.027935888649-0.843605182145835i</v>
      </c>
      <c r="BF206" s="223" t="str">
        <f t="shared" ca="1" si="229"/>
        <v>0.447990281783437+1.25204896148015i</v>
      </c>
      <c r="BG206" s="223" t="str">
        <f t="shared" ca="1" si="230"/>
        <v>0.25942772527353-1.3042312486194i</v>
      </c>
      <c r="BH206" s="223" t="str">
        <f t="shared" ca="1" si="231"/>
        <v>-0.893027446172235+0.985303950514261i</v>
      </c>
      <c r="BI206" s="223" t="str">
        <f t="shared" ca="1" si="232"/>
        <v>1.27252265492122-0.386015527185313i</v>
      </c>
      <c r="BJ206" s="223" t="str">
        <f t="shared" ca="1" si="233"/>
        <v>-1.28993072982658-0.323110827371932i</v>
      </c>
      <c r="BK206" s="223" t="str">
        <f t="shared" ca="1" si="234"/>
        <v>0.940298328860288+0.940298328860826i</v>
      </c>
      <c r="BL206" s="223" t="str">
        <f t="shared" ca="1" si="235"/>
        <v>-0.323110827371211-1.28993072982676i</v>
      </c>
      <c r="BM206" s="223" t="str">
        <f t="shared" ca="1" si="236"/>
        <v>-0.386015527186006+1.27252265492101i</v>
      </c>
      <c r="BN206" s="223" t="str">
        <f t="shared" ca="1" si="237"/>
        <v>0.985303950514772-0.89302744617167i</v>
      </c>
      <c r="BO206" s="223" t="str">
        <f t="shared" ca="1" si="238"/>
        <v>-1.30423124861954+0.259427725272802i</v>
      </c>
      <c r="BP206" s="223" t="str">
        <f t="shared" ca="1" si="239"/>
        <v>1.25204896148034+0.44799028178289i</v>
      </c>
      <c r="BQ206" s="223" t="str">
        <f t="shared" ca="1" si="240"/>
        <v>-0.843605182146299-1.02793588864862i</v>
      </c>
      <c r="BR206" s="223" t="str">
        <f t="shared" ca="1" si="241"/>
        <v>0.195119639062329+1.31538976009702i</v>
      </c>
      <c r="BS206" s="223" t="str">
        <f t="shared" ca="1" si="242"/>
        <v>0.508885788552904-1.22855897242452i</v>
      </c>
      <c r="BT206" s="223" t="str">
        <f t="shared" ca="1" si="243"/>
        <v>-1.06809143919106+0.792150599345029i</v>
      </c>
      <c r="BU206" s="223" t="str">
        <f t="shared" ca="1" si="244"/>
        <v>1.32337938242813-0.130341492549594i</v>
      </c>
      <c r="BV206" s="223" t="str">
        <f t="shared" ca="1" si="245"/>
        <v>-1.20210927719506-0.568555344885156i</v>
      </c>
      <c r="BW206" s="223" t="str">
        <f t="shared" ca="1" si="246"/>
        <v>0.738787656365727+1.10567386390271i</v>
      </c>
      <c r="BX206" s="223" t="str">
        <f t="shared" ca="1" si="247"/>
        <v>-0.0652493419647754-1.3281808679126i</v>
      </c>
      <c r="BY206" s="223" t="str">
        <f t="shared" ca="1" si="248"/>
        <v>-0.626855201592004+1.17276359542448i</v>
      </c>
      <c r="BZ206" s="223" t="str">
        <f t="shared" ca="1" si="249"/>
        <v>1.14059262343061-0.683644909212073i</v>
      </c>
      <c r="CA206" s="223" t="str">
        <f t="shared" ca="1" si="250"/>
        <v>-1.32978264935136-4.17050191958256E-14i</v>
      </c>
      <c r="CB206" s="223" t="str">
        <f t="shared" ca="1" si="251"/>
        <v>1.14059262343055+0.683644909212179i</v>
      </c>
      <c r="CC206" s="223" t="str">
        <f t="shared" ca="1" si="252"/>
        <v>-0.626855201591898-1.17276359542454i</v>
      </c>
      <c r="CD206" s="223" t="str">
        <f t="shared" ca="1" si="253"/>
        <v>-0.0652493419648588+1.3281808679126i</v>
      </c>
      <c r="CE206" s="223" t="str">
        <f t="shared" ca="1" si="254"/>
        <v>0.738787656365828-1.10567386390264i</v>
      </c>
      <c r="CF206" s="223" t="str">
        <f t="shared" ca="1" si="255"/>
        <v>-1.20210927719511+0.568555344885047i</v>
      </c>
      <c r="CG206" s="223" t="str">
        <f t="shared" ca="1" si="256"/>
        <v>1.32337938242812+0.130341492549714i</v>
      </c>
      <c r="CH206" s="223" t="str">
        <f t="shared" ca="1" si="257"/>
        <v>-1.06809143919101-0.792150599345095i</v>
      </c>
      <c r="CI206" s="223" t="str">
        <f t="shared" ca="1" si="258"/>
        <v>0.508885788552792+1.22855897242457i</v>
      </c>
      <c r="CJ206" s="223" t="str">
        <f t="shared" ca="1" si="259"/>
        <v>0.195119639062449-1.315389760097i</v>
      </c>
      <c r="CK206" s="223" t="str">
        <f t="shared" ca="1" si="260"/>
        <v>-0.84360518214534+1.0279358886494i</v>
      </c>
      <c r="CL206" s="223" t="str">
        <f t="shared" ca="1" si="261"/>
        <v>1.25204896147992-0.447990281784058i</v>
      </c>
      <c r="CM206" s="223" t="str">
        <f t="shared" ca="1" si="262"/>
        <v>-1.30423124861952-0.25942772527292i</v>
      </c>
      <c r="CN206" s="223" t="str">
        <f t="shared" ca="1" si="263"/>
        <v>0.985303950514691+0.89302744617176i</v>
      </c>
      <c r="CO206" s="223" t="str">
        <f t="shared" ca="1" si="264"/>
        <v>-0.386015527185926-1.27252265492104i</v>
      </c>
      <c r="CP206" s="223" t="str">
        <f t="shared" ca="1" si="265"/>
        <v>-0.32311082737133+1.28993072982673i</v>
      </c>
      <c r="CQ206" s="223" t="str">
        <f t="shared" ca="1" si="266"/>
        <v>0.940298328860373-0.940298328860741i</v>
      </c>
      <c r="CR206" s="223" t="str">
        <f t="shared" ca="1" si="267"/>
        <v>-1.28993072982661+0.323110827371832i</v>
      </c>
      <c r="CS206" s="223" t="str">
        <f t="shared" ca="1" si="268"/>
        <v>1.2725226549212+0.386015527185393i</v>
      </c>
      <c r="CT206" s="223" t="str">
        <f t="shared" ca="1" si="269"/>
        <v>-0.893027446172145-0.985303950514343i</v>
      </c>
      <c r="CU206" s="223" t="str">
        <f t="shared" ca="1" si="270"/>
        <v>0.259427725273429+1.30423124861942i</v>
      </c>
      <c r="CV206" s="223" t="str">
        <f t="shared" ca="1" si="271"/>
        <v>0.447990281783532-1.25204896148011i</v>
      </c>
      <c r="CW206" s="223" t="str">
        <f t="shared" ca="1" si="272"/>
        <v>-1.02793588864907+0.843605182145741i</v>
      </c>
      <c r="CX206" s="223" t="str">
        <f t="shared" ca="1" si="273"/>
        <v>1.31538976009712-0.195119639061655i</v>
      </c>
      <c r="CY206" s="223" t="str">
        <f t="shared" ca="1" si="274"/>
        <v>-1.22855897242426-0.508885788553534i</v>
      </c>
      <c r="CZ206" s="223" t="str">
        <f t="shared" ca="1" si="275"/>
        <v>0.79215059934445+1.06809143919149i</v>
      </c>
      <c r="DA206" s="223" t="str">
        <f t="shared" ca="1" si="276"/>
        <v>-0.130341492548915-1.3233793824282i</v>
      </c>
      <c r="DB206" s="223" t="str">
        <f t="shared" ca="1" si="277"/>
        <v>-0.568555344885773+1.20210927719477i</v>
      </c>
      <c r="DC206" s="223" t="str">
        <f t="shared" ca="1" si="278"/>
        <v>1.10567386390309-0.738787656365159i</v>
      </c>
      <c r="DD206" s="223" t="str">
        <f t="shared" ca="1" si="279"/>
        <v>-1.32818086791264+0.0652493419640563i</v>
      </c>
      <c r="DE206" s="223" t="str">
        <f t="shared" ca="1" si="280"/>
        <v>1.17276359542416+0.626855201592606i</v>
      </c>
      <c r="DF206" s="223" t="str">
        <f t="shared" ca="1" si="281"/>
        <v>-0.683644909212624-1.14059262343028i</v>
      </c>
      <c r="DG206" s="223" t="str">
        <f t="shared" ca="1" si="282"/>
        <v>5.9884965235176E-13+1.32978264935136i</v>
      </c>
      <c r="DH206" s="223" t="str">
        <f t="shared" ca="1" si="283"/>
        <v>0.683644909211628-1.14059262343088i</v>
      </c>
      <c r="DI206" s="223" t="str">
        <f t="shared" ca="1" si="284"/>
        <v>-1.17276359542424+0.626855201592463i</v>
      </c>
      <c r="DJ206" s="223" t="str">
        <f t="shared" ca="1" si="285"/>
        <v>1.32818086791263+0.0652493419642567i</v>
      </c>
      <c r="DK206" s="223" t="str">
        <f t="shared" ca="1" si="286"/>
        <v>-1.105673863903-0.738787656365295i</v>
      </c>
      <c r="DL206" s="223" t="str">
        <f t="shared" ca="1" si="287"/>
        <v>0.568555344885625+1.20210927719484i</v>
      </c>
      <c r="DM206" s="223" t="str">
        <f t="shared" ca="1" si="288"/>
        <v>0.130341492549077-1.32337938242818i</v>
      </c>
      <c r="DN206" s="223" t="str">
        <f t="shared" ca="1" si="289"/>
        <v>-0.79215059934458+1.06809143919139i</v>
      </c>
      <c r="DO206" s="223" t="str">
        <f t="shared" ca="1" si="290"/>
        <v>1.22855897242431-0.508885788553418i</v>
      </c>
      <c r="DP206" s="223" t="str">
        <f t="shared" ca="1" si="291"/>
        <v>-1.31538976009709-0.195119639061853i</v>
      </c>
      <c r="DQ206" s="223" t="str">
        <f t="shared" ca="1" si="292"/>
        <v>1.02793588864895+0.843605182145897i</v>
      </c>
      <c r="DR206" s="223" t="str">
        <f t="shared" ca="1" si="293"/>
        <v>-0.447990281783379-1.25204896148017i</v>
      </c>
      <c r="DS206" s="223" t="str">
        <f t="shared" ca="1" si="294"/>
        <v>-0.25942772527359+1.30423124861939i</v>
      </c>
      <c r="DT206" s="223" t="str">
        <f t="shared" ca="1" si="295"/>
        <v>0.893027446172266-0.985303950514233i</v>
      </c>
      <c r="DU206" s="223" t="str">
        <f t="shared" ca="1" si="296"/>
        <v>-1.27252265492123+0.386015527185273i</v>
      </c>
      <c r="DV206" s="223" t="str">
        <f t="shared" ca="1" si="297"/>
        <v>1.28993072982658+0.323110827371955i</v>
      </c>
      <c r="DW206" s="223" t="str">
        <f t="shared" ca="1" si="298"/>
        <v>-0.940298328860232-0.940298328860882i</v>
      </c>
      <c r="DX206" s="223" t="str">
        <f t="shared" ca="1" si="299"/>
        <v>0.323110827371134+1.28993072982678i</v>
      </c>
      <c r="DY206" s="223" t="str">
        <f t="shared" ca="1" si="300"/>
        <v>0.386015527186083-1.27252265492099i</v>
      </c>
      <c r="DZ206" s="223" t="str">
        <f t="shared" ca="1" si="301"/>
        <v>-0.9853039505148+0.89302744617164i</v>
      </c>
      <c r="EA206" s="223" t="str">
        <f t="shared" ca="1" si="302"/>
        <v>1.3042312486193-0.259427725274021i</v>
      </c>
      <c r="EB206" s="223" t="str">
        <f t="shared" ca="1" si="303"/>
        <v>-1.25204896148031-0.447990281782964i</v>
      </c>
      <c r="EC206" s="223" t="str">
        <f t="shared" ca="1" si="304"/>
        <v>0.843605182146236+1.02793588864867i</v>
      </c>
      <c r="ED206" s="223" t="str">
        <f t="shared" ca="1" si="305"/>
        <v>-0.195119639062288-1.31538976009703i</v>
      </c>
      <c r="EE206" s="223" t="str">
        <f t="shared" ca="1" si="306"/>
        <v>-0.508885788552942+1.22855897242451i</v>
      </c>
      <c r="EF206" s="223" t="str">
        <f t="shared" ca="1" si="307"/>
        <v>1.06809143919108-0.792150599344995i</v>
      </c>
      <c r="EG206" s="223" t="str">
        <f t="shared" ca="1" si="308"/>
        <v>-1.32337938242813+0.13034149254959i</v>
      </c>
      <c r="EH206" s="223" t="str">
        <f t="shared" ca="1" si="309"/>
        <v>1.20210927719503+0.568555344885228i</v>
      </c>
      <c r="EI206" s="223" t="str">
        <f t="shared" ca="1" si="310"/>
        <v>-0.738787656365661-1.10567386390275i</v>
      </c>
      <c r="EJ206" s="223" t="str">
        <f t="shared" ca="1" si="311"/>
        <v>0.0652493419646961+1.32818086791261i</v>
      </c>
      <c r="EK206" s="223" t="str">
        <f t="shared" ca="1" si="312"/>
        <v>0.626855201592041-1.17276359542446i</v>
      </c>
      <c r="EL206" s="223" t="str">
        <f t="shared" ca="1" si="313"/>
        <v>-1.14059262343063+0.683644909212038i</v>
      </c>
      <c r="EM206" s="223" t="str">
        <f t="shared" ca="1" si="314"/>
        <v>1.32978264935136+8.34100383916512E-14i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4.03912666932214-3.52520752217185i</v>
      </c>
      <c r="G207" s="229" t="str">
        <f t="shared" si="321"/>
        <v>-0.195622464069526+0.122564849005314i</v>
      </c>
      <c r="H207" s="229" t="str">
        <f t="shared" si="319"/>
        <v>0.966471153094145-0.0105025025145604i</v>
      </c>
      <c r="I207" s="229" t="str">
        <f t="shared" si="317"/>
        <v>-0.407963125403266-0.348137027923403i</v>
      </c>
      <c r="J207" s="255" t="str">
        <f ca="1">IMPRODUCT(1/N_FFT2,DR100)</f>
        <v>0.00743257367149664+0.000142218576901168i</v>
      </c>
      <c r="K207" s="254" t="str">
        <f t="shared" ca="1" si="318"/>
        <v>-0.00298270443213593-0.00264557404293958i</v>
      </c>
      <c r="N207" s="246">
        <f t="shared" ca="1" si="185"/>
        <v>3.9968373897557417</v>
      </c>
      <c r="O207" s="223">
        <f t="shared" ca="1" si="186"/>
        <v>1.3298373897557416</v>
      </c>
      <c r="P207" s="223" t="str">
        <f t="shared" ca="1" si="187"/>
        <v>-1.15707421311644-0.655474445370177i</v>
      </c>
      <c r="Q207" s="223" t="str">
        <f t="shared" ca="1" si="188"/>
        <v>0.683673051404182+1.14063957584158i</v>
      </c>
      <c r="R207" s="223" t="str">
        <f t="shared" ca="1" si="189"/>
        <v>-0.0326358432803047-1.32943686759686i</v>
      </c>
      <c r="S207" s="223" t="str">
        <f t="shared" ca="1" si="190"/>
        <v>-0.626881006040024+1.17281187215112i</v>
      </c>
      <c r="T207" s="223" t="str">
        <f t="shared" ca="1" si="191"/>
        <v>1.12351785993749-0.711459838356204i</v>
      </c>
      <c r="U207" s="223" t="str">
        <f t="shared" ca="1" si="192"/>
        <v>-1.32823554237978+0.0652520279489503i</v>
      </c>
      <c r="V207" s="223" t="str">
        <f t="shared" ca="1" si="193"/>
        <v>1.18784307316823+0.59790995703252i</v>
      </c>
      <c r="W207" s="223" t="str">
        <f t="shared" ca="1" si="194"/>
        <v>-0.738818068504729-1.10571937888567i</v>
      </c>
      <c r="X207" s="223" t="str">
        <f t="shared" ca="1" si="195"/>
        <v>0.0978289072359558+1.3262341377379i</v>
      </c>
      <c r="Y207" s="223" t="str">
        <f t="shared" ca="1" si="196"/>
        <v>0.568578749424072-1.20215876193443i</v>
      </c>
      <c r="Z207" s="223" t="str">
        <f t="shared" ca="1" si="197"/>
        <v>-1.08725485382544+0.765731262275085i</v>
      </c>
      <c r="AA207" s="223" t="str">
        <f t="shared" ca="1" si="198"/>
        <v>1.32343385924254-0.130346858047169i</v>
      </c>
      <c r="AB207" s="223" t="str">
        <f t="shared" ca="1" si="199"/>
        <v>-1.215750315214-0.538905051237624i</v>
      </c>
      <c r="AC207" s="223" t="str">
        <f t="shared" ca="1" si="200"/>
        <v>0.792183208165475+1.06813540709641i</v>
      </c>
      <c r="AD207" s="223" t="str">
        <f t="shared" ca="1" si="201"/>
        <v>-0.162786292785209-1.31983639367674i</v>
      </c>
      <c r="AE207" s="223" t="str">
        <f t="shared" ca="1" si="202"/>
        <v>-0.508906736799145+1.22860954596357i</v>
      </c>
      <c r="AF207" s="223" t="str">
        <f t="shared" ca="1" si="203"/>
        <v>1.04837255553823-0.81815797251301i</v>
      </c>
      <c r="AG207" s="223" t="str">
        <f t="shared" ca="1" si="204"/>
        <v>-1.31544390801926+0.195127671147316i</v>
      </c>
      <c r="AH207" s="223" t="str">
        <f t="shared" ca="1" si="205"/>
        <v>1.24072870826327+0.478601875971786i</v>
      </c>
      <c r="AI207" s="223" t="str">
        <f t="shared" ca="1" si="206"/>
        <v>-0.843639909090799-1.02797820355377i</v>
      </c>
      <c r="AJ207" s="223" t="str">
        <f t="shared" ca="1" si="207"/>
        <v>0.227351511896747+1.31025904813919i</v>
      </c>
      <c r="AK207" s="223" t="str">
        <f t="shared" ca="1" si="208"/>
        <v>0.448008723270296-1.252100501983i</v>
      </c>
      <c r="AL207" s="223" t="str">
        <f t="shared" ca="1" si="209"/>
        <v>-1.00696463593815+0.868613668532978i</v>
      </c>
      <c r="AM207" s="223" t="str">
        <f t="shared" ca="1" si="210"/>
        <v>1.30428493720229-0.259438404596503i</v>
      </c>
      <c r="AN207" s="223" t="str">
        <f t="shared" ca="1" si="211"/>
        <v>-1.26271807717934-0.417145706866159i</v>
      </c>
      <c r="AO207" s="223" t="str">
        <f t="shared" ca="1" si="212"/>
        <v>0.893064207580896+0.985344510478578i</v>
      </c>
      <c r="AP207" s="223" t="str">
        <f t="shared" ca="1" si="213"/>
        <v>-0.291369021302487-1.29752517378955i</v>
      </c>
      <c r="AQ207" s="223" t="str">
        <f t="shared" ca="1" si="214"/>
        <v>-0.386031417486162+1.2725750382221i</v>
      </c>
      <c r="AR207" s="223" t="str">
        <f t="shared" ca="1" si="215"/>
        <v>-0.386031417486162+1.2725750382221i</v>
      </c>
      <c r="AS207" s="223" t="str">
        <f t="shared" ca="1" si="216"/>
        <v>-1.28998382972973+0.323124128204897i</v>
      </c>
      <c r="AT207" s="223" t="str">
        <f t="shared" ca="1" si="217"/>
        <v>1.28166544764645+0.354684597215042i</v>
      </c>
      <c r="AU207" s="223" t="str">
        <f t="shared" ca="1" si="218"/>
        <v>-0.940337036171726-0.940337036171679i</v>
      </c>
      <c r="AV207" s="223" t="str">
        <f t="shared" ca="1" si="219"/>
        <v>0.354684597214996+1.28166544764646i</v>
      </c>
      <c r="AW207" s="223" t="str">
        <f t="shared" ca="1" si="220"/>
        <v>0.323124128204945-1.28998382972972i</v>
      </c>
      <c r="AX207" s="223" t="str">
        <f t="shared" ca="1" si="221"/>
        <v>-0.916976798143921+0.963130850330362i</v>
      </c>
      <c r="AY207" s="223" t="str">
        <f t="shared" ca="1" si="222"/>
        <v>1.27257503822212-0.386031417486115i</v>
      </c>
      <c r="AZ207" s="223" t="str">
        <f t="shared" ca="1" si="223"/>
        <v>-1.29752517378957-0.291369021302405i</v>
      </c>
      <c r="BA207" s="223" t="str">
        <f t="shared" ca="1" si="224"/>
        <v>0.985344510478634+0.893064207580835i</v>
      </c>
      <c r="BB207" s="223" t="str">
        <f t="shared" ca="1" si="225"/>
        <v>-0.417145706865485-1.26271807717957i</v>
      </c>
      <c r="BC207" s="223" t="str">
        <f t="shared" ca="1" si="226"/>
        <v>-0.259438404596162+1.30428493720236i</v>
      </c>
      <c r="BD207" s="223" t="str">
        <f t="shared" ca="1" si="227"/>
        <v>0.868613668532923-1.0069646359382i</v>
      </c>
      <c r="BE207" s="223" t="str">
        <f t="shared" ca="1" si="228"/>
        <v>-1.25210050198306+0.448008723270126i</v>
      </c>
      <c r="BF207" s="223" t="str">
        <f t="shared" ca="1" si="229"/>
        <v>1.31025904813912+0.227351511897186i</v>
      </c>
      <c r="BG207" s="223" t="str">
        <f t="shared" ca="1" si="230"/>
        <v>-1.02797820355416-0.843639909090319i</v>
      </c>
      <c r="BH207" s="223" t="str">
        <f t="shared" ca="1" si="231"/>
        <v>0.478601875971987+1.2407287082632i</v>
      </c>
      <c r="BI207" s="223" t="str">
        <f t="shared" ca="1" si="232"/>
        <v>0.195127671147364-1.31544390801925i</v>
      </c>
      <c r="BJ207" s="223" t="str">
        <f t="shared" ca="1" si="233"/>
        <v>-0.818157972513265+1.04837255553803i</v>
      </c>
      <c r="BK207" s="223" t="str">
        <f t="shared" ca="1" si="234"/>
        <v>1.22860954596379-0.50890673679861i</v>
      </c>
      <c r="BL207" s="223" t="str">
        <f t="shared" ca="1" si="235"/>
        <v>-1.31983639367679-0.162786292784732i</v>
      </c>
      <c r="BM207" s="223" t="str">
        <f t="shared" ca="1" si="236"/>
        <v>1.06813540709646+0.792183208165416i</v>
      </c>
      <c r="BN207" s="223" t="str">
        <f t="shared" ca="1" si="237"/>
        <v>-0.538905051237442-1.21575031521408i</v>
      </c>
      <c r="BO207" s="223" t="str">
        <f t="shared" ca="1" si="238"/>
        <v>-0.130346858047631+1.32343385924249i</v>
      </c>
      <c r="BP207" s="223" t="str">
        <f t="shared" ca="1" si="239"/>
        <v>0.765731262274576-1.08725485382579i</v>
      </c>
      <c r="BQ207" s="223" t="str">
        <f t="shared" ca="1" si="240"/>
        <v>-1.20215876193428+0.568578749424391i</v>
      </c>
      <c r="BR207" s="223" t="str">
        <f t="shared" ca="1" si="241"/>
        <v>1.3262341377379+0.0978289072358726i</v>
      </c>
      <c r="BS207" s="223" t="str">
        <f t="shared" ca="1" si="242"/>
        <v>-1.10571937888549-0.738818068504997i</v>
      </c>
      <c r="BT207" s="223" t="str">
        <f t="shared" ca="1" si="243"/>
        <v>0.597909957031991+1.18784307316849i</v>
      </c>
      <c r="BU207" s="223" t="str">
        <f t="shared" ca="1" si="244"/>
        <v>0.0652520279484517-1.32823554237981i</v>
      </c>
      <c r="BV207" s="223" t="str">
        <f t="shared" ca="1" si="245"/>
        <v>-0.711459838356012+1.12351785993762i</v>
      </c>
      <c r="BW207" s="223" t="str">
        <f t="shared" ca="1" si="246"/>
        <v>1.17281187215114-0.626881006039988i</v>
      </c>
      <c r="BX207" s="223" t="str">
        <f t="shared" ca="1" si="247"/>
        <v>-1.32943686759685-0.0326358432806843i</v>
      </c>
      <c r="BY207" s="223" t="str">
        <f t="shared" ca="1" si="248"/>
        <v>1.14063957584124+0.683673051404753i</v>
      </c>
      <c r="BZ207" s="223" t="str">
        <f t="shared" ca="1" si="249"/>
        <v>-0.655474445370492-1.15707421311626i</v>
      </c>
      <c r="CA207" s="223" t="str">
        <f t="shared" ca="1" si="250"/>
        <v>6.45137600252029E-14+1.32983738975574i</v>
      </c>
      <c r="CB207" s="223" t="str">
        <f t="shared" ca="1" si="251"/>
        <v>0.655474445370347-1.15707421311634i</v>
      </c>
      <c r="CC207" s="223" t="str">
        <f t="shared" ca="1" si="252"/>
        <v>-1.14063957584183+0.683673051403761i</v>
      </c>
      <c r="CD207" s="223" t="str">
        <f t="shared" ca="1" si="253"/>
        <v>1.32943686759685-0.032635843280851i</v>
      </c>
      <c r="CE207" s="223" t="str">
        <f t="shared" ca="1" si="254"/>
        <v>-1.17281187215122-0.62688100603984i</v>
      </c>
      <c r="CF207" s="223" t="str">
        <f t="shared" ca="1" si="255"/>
        <v>0.711459838356153+1.12351785993753i</v>
      </c>
      <c r="CG207" s="223" t="str">
        <f t="shared" ca="1" si="256"/>
        <v>-0.0652520279486183-1.3282355423798i</v>
      </c>
      <c r="CH207" s="223" t="str">
        <f t="shared" ca="1" si="257"/>
        <v>-0.597909957033024+1.18784307316797i</v>
      </c>
      <c r="CI207" s="223" t="str">
        <f t="shared" ca="1" si="258"/>
        <v>1.1057193788854-0.738818068505136i</v>
      </c>
      <c r="CJ207" s="223" t="str">
        <f t="shared" ca="1" si="259"/>
        <v>-1.32623413773789+0.0978289072360389i</v>
      </c>
      <c r="CK207" s="223" t="str">
        <f t="shared" ca="1" si="260"/>
        <v>1.20215876193435+0.568578749424241i</v>
      </c>
      <c r="CL207" s="223" t="str">
        <f t="shared" ca="1" si="261"/>
        <v>-0.765731262274713-1.0872548538257i</v>
      </c>
      <c r="CM207" s="223" t="str">
        <f t="shared" ca="1" si="262"/>
        <v>0.13034685804776+1.32343385924248i</v>
      </c>
      <c r="CN207" s="223" t="str">
        <f t="shared" ca="1" si="263"/>
        <v>0.538905051237289-1.21575031521415i</v>
      </c>
      <c r="CO207" s="223" t="str">
        <f t="shared" ca="1" si="264"/>
        <v>-1.06813540709636+0.792183208165549i</v>
      </c>
      <c r="CP207" s="223" t="str">
        <f t="shared" ca="1" si="265"/>
        <v>1.31983639367677-0.162786292784897i</v>
      </c>
      <c r="CQ207" s="223" t="str">
        <f t="shared" ca="1" si="266"/>
        <v>-1.22860954596335-0.508906736799678i</v>
      </c>
      <c r="CR207" s="223" t="str">
        <f t="shared" ca="1" si="267"/>
        <v>0.818157972513381+1.04837255553794i</v>
      </c>
      <c r="CS207" s="223" t="str">
        <f t="shared" ca="1" si="268"/>
        <v>-0.19512767114751-1.31544390801923i</v>
      </c>
      <c r="CT207" s="223" t="str">
        <f t="shared" ca="1" si="269"/>
        <v>-0.478601875971814+1.24072870826326i</v>
      </c>
      <c r="CU207" s="223" t="str">
        <f t="shared" ca="1" si="270"/>
        <v>1.02797820355404-0.843639909090463i</v>
      </c>
      <c r="CV207" s="223" t="str">
        <f t="shared" ca="1" si="271"/>
        <v>-1.31025904813909+0.227351511897351i</v>
      </c>
      <c r="CW207" s="223" t="str">
        <f t="shared" ca="1" si="272"/>
        <v>1.25210050198312+0.448008723269969i</v>
      </c>
      <c r="CX207" s="223" t="str">
        <f t="shared" ca="1" si="273"/>
        <v>-0.868613668533034-1.0069646359381i</v>
      </c>
      <c r="CY207" s="223" t="str">
        <f t="shared" ca="1" si="274"/>
        <v>0.259438404596307+1.30428493720233i</v>
      </c>
      <c r="CZ207" s="223" t="str">
        <f t="shared" ca="1" si="275"/>
        <v>0.417145706866601-1.2627180771792i</v>
      </c>
      <c r="DA207" s="223" t="str">
        <f t="shared" ca="1" si="276"/>
        <v>-0.985344510478256+0.893064207581253i</v>
      </c>
      <c r="DB207" s="223" t="str">
        <f t="shared" ca="1" si="277"/>
        <v>1.2975251737895-0.291369021302697i</v>
      </c>
      <c r="DC207" s="223" t="str">
        <f t="shared" ca="1" si="278"/>
        <v>-1.27257503822209-0.38603141748621i</v>
      </c>
      <c r="DD207" s="223" t="str">
        <f t="shared" ca="1" si="279"/>
        <v>0.916976798143645+0.963130850330626i</v>
      </c>
      <c r="DE207" s="223" t="str">
        <f t="shared" ca="1" si="280"/>
        <v>-0.323124128204319-1.28998382972988i</v>
      </c>
      <c r="DF207" s="223" t="str">
        <f t="shared" ca="1" si="281"/>
        <v>-0.354684597214562+1.28166544764658i</v>
      </c>
      <c r="DG207" s="223" t="str">
        <f t="shared" ca="1" si="282"/>
        <v>0.940337036171608-0.940337036171798i</v>
      </c>
      <c r="DH207" s="223" t="str">
        <f t="shared" ca="1" si="283"/>
        <v>-1.28166544764651+0.354684597214822i</v>
      </c>
      <c r="DI207" s="223" t="str">
        <f t="shared" ca="1" si="284"/>
        <v>1.2899838297296+0.323124128205415i</v>
      </c>
      <c r="DJ207" s="223" t="str">
        <f t="shared" ca="1" si="285"/>
        <v>-0.96313085033081-0.916976798143449i</v>
      </c>
      <c r="DK207" s="223" t="str">
        <f t="shared" ca="1" si="286"/>
        <v>0.38603141748643+1.27257503822202i</v>
      </c>
      <c r="DL207" s="223" t="str">
        <f t="shared" ca="1" si="287"/>
        <v>0.291369021302434-1.29752517378956i</v>
      </c>
      <c r="DM207" s="223" t="str">
        <f t="shared" ca="1" si="288"/>
        <v>-0.893064207581081+0.985344510478411i</v>
      </c>
      <c r="DN207" s="223" t="str">
        <f t="shared" ca="1" si="289"/>
        <v>1.26271807717954-0.417145706865563i</v>
      </c>
      <c r="DO207" s="223" t="str">
        <f t="shared" ca="1" si="290"/>
        <v>-1.30428493720238-0.25943840459608i</v>
      </c>
      <c r="DP207" s="223" t="str">
        <f t="shared" ca="1" si="291"/>
        <v>1.00696463593827+0.868613668532831i</v>
      </c>
      <c r="DQ207" s="223" t="str">
        <f t="shared" ca="1" si="292"/>
        <v>-0.448008723270187-1.25210050198304i</v>
      </c>
      <c r="DR207" s="223" t="str">
        <f t="shared" ca="1" si="293"/>
        <v>-0.227351511897086+1.31025904813914i</v>
      </c>
      <c r="DS207" s="223" t="str">
        <f t="shared" ca="1" si="294"/>
        <v>0.843639909091306-1.02797820355335i</v>
      </c>
      <c r="DT207" s="223" t="str">
        <f t="shared" ca="1" si="295"/>
        <v>-1.24072870826318+0.47860187597203i</v>
      </c>
      <c r="DU207" s="223" t="str">
        <f t="shared" ca="1" si="296"/>
        <v>1.31544390801927+0.195127671147282i</v>
      </c>
      <c r="DV207" s="223" t="str">
        <f t="shared" ca="1" si="297"/>
        <v>-1.04837255553811-0.81815797251317i</v>
      </c>
      <c r="DW207" s="223" t="str">
        <f t="shared" ca="1" si="298"/>
        <v>0.50890673679867+1.22860954596377i</v>
      </c>
      <c r="DX207" s="223" t="str">
        <f t="shared" ca="1" si="299"/>
        <v>0.162786292784669-1.3198363936768i</v>
      </c>
      <c r="DY207" s="223" t="str">
        <f t="shared" ca="1" si="300"/>
        <v>-0.792183208165334+1.06813540709652i</v>
      </c>
      <c r="DZ207" s="223" t="str">
        <f t="shared" ca="1" si="301"/>
        <v>1.21575031521405-0.5389050512375i</v>
      </c>
      <c r="EA207" s="223" t="str">
        <f t="shared" ca="1" si="302"/>
        <v>-1.3234338592425-0.13034685804753i</v>
      </c>
      <c r="EB207" s="223" t="str">
        <f t="shared" ca="1" si="303"/>
        <v>1.08725485382509+0.765731262275575i</v>
      </c>
      <c r="EC207" s="223" t="str">
        <f t="shared" ca="1" si="304"/>
        <v>-0.568578749424484-1.20215876193424i</v>
      </c>
      <c r="ED207" s="223" t="str">
        <f t="shared" ca="1" si="305"/>
        <v>-0.0978289072358083+1.32623413773791i</v>
      </c>
      <c r="EE207" s="223" t="str">
        <f t="shared" ca="1" si="306"/>
        <v>0.738818068504912-1.10571937888554i</v>
      </c>
      <c r="EF207" s="223" t="str">
        <f t="shared" ca="1" si="307"/>
        <v>-1.18784307316846+0.597909957032048i</v>
      </c>
      <c r="EG207" s="223" t="str">
        <f t="shared" ca="1" si="308"/>
        <v>1.32823554237981+0.0652520279483496i</v>
      </c>
      <c r="EH207" s="223" t="str">
        <f t="shared" ca="1" si="309"/>
        <v>-1.12351785993765-0.711459838355957i</v>
      </c>
      <c r="EI207" s="223" t="str">
        <f t="shared" ca="1" si="310"/>
        <v>0.626881006040078+1.17281187215109i</v>
      </c>
      <c r="EJ207" s="223" t="str">
        <f t="shared" ca="1" si="311"/>
        <v>0.0326358432806198-1.32943686759685i</v>
      </c>
      <c r="EK207" s="223" t="str">
        <f t="shared" ca="1" si="312"/>
        <v>-0.683673051404665+1.14063957584129i</v>
      </c>
      <c r="EL207" s="223" t="str">
        <f t="shared" ca="1" si="313"/>
        <v>1.15707421311621-0.655474445370581i</v>
      </c>
      <c r="EM207" s="223" t="str">
        <f t="shared" ca="1" si="314"/>
        <v>-1.32983738975574+1.29027520050406E-13i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4.00825932719219-3.5356013225918i</v>
      </c>
      <c r="G208" s="229" t="str">
        <f t="shared" si="321"/>
        <v>-0.19474809828307+0.123342017021968i</v>
      </c>
      <c r="H208" s="229" t="str">
        <f t="shared" si="319"/>
        <v>0.966441700397978-0.0103776692571333i</v>
      </c>
      <c r="I208" s="229" t="str">
        <f t="shared" si="317"/>
        <v>-0.408994599522131-0.352125914291422i</v>
      </c>
      <c r="J208" s="255" t="str">
        <f ca="1">IMPRODUCT(1/N_FFT2,DS100)</f>
        <v>0.00547996229198922-4.76604157782086E-07i</v>
      </c>
      <c r="K208" s="254" t="str">
        <f t="shared" ca="1" si="318"/>
        <v>-0.00224144280768332-0.00192944180382258i</v>
      </c>
      <c r="N208" s="246">
        <f t="shared" ca="1" si="185"/>
        <v>3.9968883667608432</v>
      </c>
      <c r="O208" s="223">
        <f t="shared" ca="1" si="186"/>
        <v>1.3298883667608434</v>
      </c>
      <c r="P208" s="223" t="str">
        <f t="shared" ca="1" si="187"/>
        <v>-1.17285682985589-0.626905036433915i</v>
      </c>
      <c r="Q208" s="223" t="str">
        <f t="shared" ca="1" si="188"/>
        <v>0.738846389811385+1.1057617647163i</v>
      </c>
      <c r="R208" s="223" t="str">
        <f t="shared" ca="1" si="189"/>
        <v>-0.130351854667442-1.32348459077942i</v>
      </c>
      <c r="S208" s="223" t="str">
        <f t="shared" ca="1" si="190"/>
        <v>-0.508926244854385+1.22865664257523i</v>
      </c>
      <c r="T208" s="223" t="str">
        <f t="shared" ca="1" si="191"/>
        <v>1.02801760931166-0.843672248560398i</v>
      </c>
      <c r="U208" s="223" t="str">
        <f t="shared" ca="1" si="192"/>
        <v>-1.30433493469854+0.25944834971684i</v>
      </c>
      <c r="V208" s="223" t="str">
        <f t="shared" ca="1" si="193"/>
        <v>1.27262382017447+0.386046215329658i</v>
      </c>
      <c r="W208" s="223" t="str">
        <f t="shared" ca="1" si="194"/>
        <v>-0.94037308235769-0.940373082357699i</v>
      </c>
      <c r="X208" s="223" t="str">
        <f t="shared" ca="1" si="195"/>
        <v>0.386046215329644+1.27262382017448i</v>
      </c>
      <c r="Y208" s="223" t="str">
        <f t="shared" ca="1" si="196"/>
        <v>0.25944834971685-1.30433493469853i</v>
      </c>
      <c r="Z208" s="223" t="str">
        <f t="shared" ca="1" si="197"/>
        <v>-0.843672248560405+1.02801760931166i</v>
      </c>
      <c r="AA208" s="223" t="str">
        <f t="shared" ca="1" si="198"/>
        <v>1.22865664257518-0.508926244854496i</v>
      </c>
      <c r="AB208" s="223" t="str">
        <f t="shared" ca="1" si="199"/>
        <v>-1.32348459077942-0.130351854667505i</v>
      </c>
      <c r="AC208" s="223" t="str">
        <f t="shared" ca="1" si="200"/>
        <v>1.10576176471628+0.738846389811418i</v>
      </c>
      <c r="AD208" s="223" t="str">
        <f t="shared" ca="1" si="201"/>
        <v>-0.626905036433895-1.1728568298559i</v>
      </c>
      <c r="AE208" s="223" t="str">
        <f t="shared" ca="1" si="202"/>
        <v>-1.40113508946186E-14+1.32988836676084i</v>
      </c>
      <c r="AF208" s="223" t="str">
        <f t="shared" ca="1" si="203"/>
        <v>0.626905036433911-1.17285682985589i</v>
      </c>
      <c r="AG208" s="223" t="str">
        <f t="shared" ca="1" si="204"/>
        <v>-1.10576176471629+0.738846389811396i</v>
      </c>
      <c r="AH208" s="223" t="str">
        <f t="shared" ca="1" si="205"/>
        <v>1.32348459077942-0.130351854667487i</v>
      </c>
      <c r="AI208" s="223" t="str">
        <f t="shared" ca="1" si="206"/>
        <v>-1.22865664257523-0.508926244854395i</v>
      </c>
      <c r="AJ208" s="223" t="str">
        <f t="shared" ca="1" si="207"/>
        <v>0.843672248560384+1.02801760931167i</v>
      </c>
      <c r="AK208" s="223" t="str">
        <f t="shared" ca="1" si="208"/>
        <v>-0.259448349716828-1.30433493469854i</v>
      </c>
      <c r="AL208" s="223" t="str">
        <f t="shared" ca="1" si="209"/>
        <v>-0.386046215329671+1.27262382017447i</v>
      </c>
      <c r="AM208" s="223" t="str">
        <f t="shared" ca="1" si="210"/>
        <v>0.940373082357706-0.940373082357683i</v>
      </c>
      <c r="AN208" s="223" t="str">
        <f t="shared" ca="1" si="211"/>
        <v>-1.27262382017448+0.38604621532964i</v>
      </c>
      <c r="AO208" s="223" t="str">
        <f t="shared" ca="1" si="212"/>
        <v>1.30433493469853+0.25944834971686i</v>
      </c>
      <c r="AP208" s="223" t="str">
        <f t="shared" ca="1" si="213"/>
        <v>-1.02801760931165-0.843672248560416i</v>
      </c>
      <c r="AQ208" s="223" t="str">
        <f t="shared" ca="1" si="214"/>
        <v>0.508926244854479+1.22865664257519i</v>
      </c>
      <c r="AR208" s="223" t="str">
        <f t="shared" ca="1" si="215"/>
        <v>0.508926244854479+1.22865664257519i</v>
      </c>
      <c r="AS208" s="223" t="str">
        <f t="shared" ca="1" si="216"/>
        <v>-0.738846389811422+1.10576176471628i</v>
      </c>
      <c r="AT208" s="223" t="str">
        <f t="shared" ca="1" si="217"/>
        <v>1.17285682985591-0.626905036433882i</v>
      </c>
      <c r="AU208" s="223" t="str">
        <f t="shared" ca="1" si="218"/>
        <v>-1.32988836676084-2.80227017892371E-14i</v>
      </c>
      <c r="AV208" s="223" t="str">
        <f t="shared" ca="1" si="219"/>
        <v>1.17285682985588+0.626905036433932i</v>
      </c>
      <c r="AW208" s="223" t="str">
        <f t="shared" ca="1" si="220"/>
        <v>-0.738846389811392-1.1057617647163i</v>
      </c>
      <c r="AX208" s="223" t="str">
        <f t="shared" ca="1" si="221"/>
        <v>0.130351854667473+1.32348459077942i</v>
      </c>
      <c r="AY208" s="223" t="str">
        <f t="shared" ca="1" si="222"/>
        <v>0.508926244854409-1.22865664257522i</v>
      </c>
      <c r="AZ208" s="223" t="str">
        <f t="shared" ca="1" si="223"/>
        <v>-1.0280176093116+0.843672248560476i</v>
      </c>
      <c r="BA208" s="223" t="str">
        <f t="shared" ca="1" si="224"/>
        <v>1.30433493469846-0.259448349717213i</v>
      </c>
      <c r="BB208" s="223" t="str">
        <f t="shared" ca="1" si="225"/>
        <v>-1.27262382017443-0.386046215329803i</v>
      </c>
      <c r="BC208" s="223" t="str">
        <f t="shared" ca="1" si="226"/>
        <v>0.940373082358141+0.940373082357248i</v>
      </c>
      <c r="BD208" s="223" t="str">
        <f t="shared" ca="1" si="227"/>
        <v>-0.386046215329744-1.27262382017445i</v>
      </c>
      <c r="BE208" s="223" t="str">
        <f t="shared" ca="1" si="228"/>
        <v>-0.259448349717272+1.30433493469845i</v>
      </c>
      <c r="BF208" s="223" t="str">
        <f t="shared" ca="1" si="229"/>
        <v>0.843672248560113-1.0280176093119i</v>
      </c>
      <c r="BG208" s="223" t="str">
        <f t="shared" ca="1" si="230"/>
        <v>-1.22865664257524+0.508926244854353i</v>
      </c>
      <c r="BH208" s="223" t="str">
        <f t="shared" ca="1" si="231"/>
        <v>1.32348459077936+0.13035185466806i</v>
      </c>
      <c r="BI208" s="223" t="str">
        <f t="shared" ca="1" si="232"/>
        <v>-1.10576176471641-0.738846389811222i</v>
      </c>
      <c r="BJ208" s="223" t="str">
        <f t="shared" ca="1" si="233"/>
        <v>0.626905036433645+1.17285682985604i</v>
      </c>
      <c r="BK208" s="223" t="str">
        <f t="shared" ca="1" si="234"/>
        <v>-4.96583182789199E-13-1.32988836676084i</v>
      </c>
      <c r="BL208" s="223" t="str">
        <f t="shared" ca="1" si="235"/>
        <v>-0.626905036433936+1.17285682985588i</v>
      </c>
      <c r="BM208" s="223" t="str">
        <f t="shared" ca="1" si="236"/>
        <v>1.10576176471659-0.738846389810948i</v>
      </c>
      <c r="BN208" s="223" t="str">
        <f t="shared" ca="1" si="237"/>
        <v>-1.3234845907794+0.130351854667713i</v>
      </c>
      <c r="BO208" s="223" t="str">
        <f t="shared" ca="1" si="238"/>
        <v>1.22865664257512+0.508926244854657i</v>
      </c>
      <c r="BP208" s="223" t="str">
        <f t="shared" ca="1" si="239"/>
        <v>-0.843672248560896-1.02801760931125i</v>
      </c>
      <c r="BQ208" s="223" t="str">
        <f t="shared" ca="1" si="240"/>
        <v>0.25944834971693+1.30433493469852i</v>
      </c>
      <c r="BR208" s="223" t="str">
        <f t="shared" ca="1" si="241"/>
        <v>0.386046215330059-1.27262382017435i</v>
      </c>
      <c r="BS208" s="223" t="str">
        <f t="shared" ca="1" si="242"/>
        <v>-0.940373082357452+0.940373082357937i</v>
      </c>
      <c r="BT208" s="223" t="str">
        <f t="shared" ca="1" si="243"/>
        <v>1.27262382017453-0.386046215329486i</v>
      </c>
      <c r="BU208" s="223" t="str">
        <f t="shared" ca="1" si="244"/>
        <v>-1.30433493469839-0.259448349717555i</v>
      </c>
      <c r="BV208" s="223" t="str">
        <f t="shared" ca="1" si="245"/>
        <v>1.02801760931171+0.843672248560336i</v>
      </c>
      <c r="BW208" s="223" t="str">
        <f t="shared" ca="1" si="246"/>
        <v>-0.508926244854104-1.22865664257535i</v>
      </c>
      <c r="BX208" s="223" t="str">
        <f t="shared" ca="1" si="247"/>
        <v>-0.13035185466703+1.32348459077947i</v>
      </c>
      <c r="BY208" s="223" t="str">
        <f t="shared" ca="1" si="248"/>
        <v>0.738846389811446-1.10576176471626i</v>
      </c>
      <c r="BZ208" s="223" t="str">
        <f t="shared" ca="1" si="249"/>
        <v>-1.17285682985616+0.626905036433407i</v>
      </c>
      <c r="CA208" s="223" t="str">
        <f t="shared" ca="1" si="250"/>
        <v>1.32988836676084-2.08538501566184E-13i</v>
      </c>
      <c r="CB208" s="223" t="str">
        <f t="shared" ca="1" si="251"/>
        <v>-1.17285682985575-0.626905036434173i</v>
      </c>
      <c r="CC208" s="223" t="str">
        <f t="shared" ca="1" si="252"/>
        <v>0.738846389811824+1.10576176471601i</v>
      </c>
      <c r="CD208" s="223" t="str">
        <f t="shared" ca="1" si="253"/>
        <v>-0.130351854667445-1.32348459077942i</v>
      </c>
      <c r="CE208" s="223" t="str">
        <f t="shared" ca="1" si="254"/>
        <v>-0.508926244854906+1.22865664257502i</v>
      </c>
      <c r="CF208" s="223" t="str">
        <f t="shared" ca="1" si="255"/>
        <v>1.02801760931145-0.843672248560658i</v>
      </c>
      <c r="CG208" s="223" t="str">
        <f t="shared" ca="1" si="256"/>
        <v>-1.30433493469857+0.259448349716667i</v>
      </c>
      <c r="CH208" s="223" t="str">
        <f t="shared" ca="1" si="257"/>
        <v>1.27262382017466+0.386046215329051i</v>
      </c>
      <c r="CI208" s="223" t="str">
        <f t="shared" ca="1" si="258"/>
        <v>-0.940373082357747-0.940373082357642i</v>
      </c>
      <c r="CJ208" s="223" t="str">
        <f t="shared" ca="1" si="259"/>
        <v>0.386046215329229+1.2726238201746i</v>
      </c>
      <c r="CK208" s="223" t="str">
        <f t="shared" ca="1" si="260"/>
        <v>0.259448349716522-1.3043349346986i</v>
      </c>
      <c r="CL208" s="223" t="str">
        <f t="shared" ca="1" si="261"/>
        <v>-0.843672248560544+1.02801760931154i</v>
      </c>
      <c r="CM208" s="223" t="str">
        <f t="shared" ca="1" si="262"/>
        <v>1.22865664257545-0.508926244853855i</v>
      </c>
      <c r="CN208" s="223" t="str">
        <f t="shared" ca="1" si="263"/>
        <v>-1.32348459077944-0.130351854667298i</v>
      </c>
      <c r="CO208" s="223" t="str">
        <f t="shared" ca="1" si="264"/>
        <v>1.10576176471611+0.73884638981167i</v>
      </c>
      <c r="CP208" s="223" t="str">
        <f t="shared" ca="1" si="265"/>
        <v>-0.626905036434336-1.17285682985567i</v>
      </c>
      <c r="CQ208" s="223" t="str">
        <f t="shared" ca="1" si="266"/>
        <v>-6.06073292893549E-14+1.32988836676084i</v>
      </c>
      <c r="CR208" s="223" t="str">
        <f t="shared" ca="1" si="267"/>
        <v>0.626905036434411-1.17285682985563i</v>
      </c>
      <c r="CS208" s="223" t="str">
        <f t="shared" ca="1" si="268"/>
        <v>-1.10576176471618+0.738846389811568i</v>
      </c>
      <c r="CT208" s="223" t="str">
        <f t="shared" ca="1" si="269"/>
        <v>1.32348459077945-0.130351854667177i</v>
      </c>
      <c r="CU208" s="223" t="str">
        <f t="shared" ca="1" si="270"/>
        <v>-1.22865664257542-0.508926244853933i</v>
      </c>
      <c r="CV208" s="223" t="str">
        <f t="shared" ca="1" si="271"/>
        <v>0.843672248560451+1.02801760931162i</v>
      </c>
      <c r="CW208" s="223" t="str">
        <f t="shared" ca="1" si="272"/>
        <v>-0.259448349716402-1.30433493469862i</v>
      </c>
      <c r="CX208" s="223" t="str">
        <f t="shared" ca="1" si="273"/>
        <v>-0.386046215329345+1.27262382017457i</v>
      </c>
      <c r="CY208" s="223" t="str">
        <f t="shared" ca="1" si="274"/>
        <v>0.940373082357832-0.940373082357557i</v>
      </c>
      <c r="CZ208" s="223" t="str">
        <f t="shared" ca="1" si="275"/>
        <v>-1.2726238201743+0.386046215330237i</v>
      </c>
      <c r="DA208" s="223" t="str">
        <f t="shared" ca="1" si="276"/>
        <v>1.30433493469855+0.259448349716785i</v>
      </c>
      <c r="DB208" s="223" t="str">
        <f t="shared" ca="1" si="277"/>
        <v>-1.02801760931137-0.843672248560753i</v>
      </c>
      <c r="DC208" s="223" t="str">
        <f t="shared" ca="1" si="278"/>
        <v>0.508926244854794+1.22865664257506i</v>
      </c>
      <c r="DD208" s="223" t="str">
        <f t="shared" ca="1" si="279"/>
        <v>0.130351854667566-1.32348459077941i</v>
      </c>
      <c r="DE208" s="223" t="str">
        <f t="shared" ca="1" si="280"/>
        <v>-0.738846389811893+1.10576176471596i</v>
      </c>
      <c r="DF208" s="223" t="str">
        <f t="shared" ca="1" si="281"/>
        <v>1.17285682985581-0.626905036434067i</v>
      </c>
      <c r="DG208" s="223" t="str">
        <f t="shared" ca="1" si="282"/>
        <v>-1.32988836676084-3.29753160144894E-13i</v>
      </c>
      <c r="DH208" s="223" t="str">
        <f t="shared" ca="1" si="283"/>
        <v>1.17285682985612+0.626905036433481i</v>
      </c>
      <c r="DI208" s="223" t="str">
        <f t="shared" ca="1" si="284"/>
        <v>-0.738846389811345-1.10576176471633i</v>
      </c>
      <c r="DJ208" s="223" t="str">
        <f t="shared" ca="1" si="285"/>
        <v>0.130351854666872+1.32348459077948i</v>
      </c>
      <c r="DK208" s="223" t="str">
        <f t="shared" ca="1" si="286"/>
        <v>0.508926244854216-1.2286566425753i</v>
      </c>
      <c r="DL208" s="223" t="str">
        <f t="shared" ca="1" si="287"/>
        <v>-1.02801760931181+0.843672248560213i</v>
      </c>
      <c r="DM208" s="223" t="str">
        <f t="shared" ca="1" si="288"/>
        <v>1.30433493469842-0.259448349717398i</v>
      </c>
      <c r="DN208" s="223" t="str">
        <f t="shared" ca="1" si="289"/>
        <v>-1.2726238201745-0.386046215329566i</v>
      </c>
      <c r="DO208" s="223" t="str">
        <f t="shared" ca="1" si="290"/>
        <v>0.940373082357367+0.940373082358023i</v>
      </c>
      <c r="DP208" s="223" t="str">
        <f t="shared" ca="1" si="291"/>
        <v>-0.386046215329979-1.27262382017438i</v>
      </c>
      <c r="DQ208" s="223" t="str">
        <f t="shared" ca="1" si="292"/>
        <v>-0.25944834971705+1.30433493469849i</v>
      </c>
      <c r="DR208" s="223" t="str">
        <f t="shared" ca="1" si="293"/>
        <v>0.843672248560989-1.02801760931118i</v>
      </c>
      <c r="DS208" s="223" t="str">
        <f t="shared" ca="1" si="294"/>
        <v>-1.22865664257516+0.508926244854546i</v>
      </c>
      <c r="DT208" s="223" t="str">
        <f t="shared" ca="1" si="295"/>
        <v>1.32348459077938+0.130351854667871i</v>
      </c>
      <c r="DU208" s="223" t="str">
        <f t="shared" ca="1" si="296"/>
        <v>-1.10576176471653-0.738846389811049i</v>
      </c>
      <c r="DV208" s="223" t="str">
        <f t="shared" ca="1" si="297"/>
        <v>0.626905036433862+1.17285682985592i</v>
      </c>
      <c r="DW208" s="223" t="str">
        <f t="shared" ca="1" si="298"/>
        <v>5.98898991000433E-13-1.32988836676084i</v>
      </c>
      <c r="DX208" s="223" t="str">
        <f t="shared" ca="1" si="299"/>
        <v>-0.626905036433718+1.172856829856i</v>
      </c>
      <c r="DY208" s="223" t="str">
        <f t="shared" ca="1" si="300"/>
        <v>1.10576176471648-0.738846389811122i</v>
      </c>
      <c r="DZ208" s="223" t="str">
        <f t="shared" ca="1" si="301"/>
        <v>-1.32348459077937+0.130351854667958i</v>
      </c>
      <c r="EA208" s="223" t="str">
        <f t="shared" ca="1" si="302"/>
        <v>1.2286566425752+0.508926244854464i</v>
      </c>
      <c r="EB208" s="223" t="str">
        <f t="shared" ca="1" si="303"/>
        <v>-0.843672248560005-1.02801760931198i</v>
      </c>
      <c r="EC208" s="223" t="str">
        <f t="shared" ca="1" si="304"/>
        <v>0.259448349717135+1.30433493469848i</v>
      </c>
      <c r="ED208" s="223" t="str">
        <f t="shared" ca="1" si="305"/>
        <v>0.386046215329896-1.2726238201744i</v>
      </c>
      <c r="EE208" s="223" t="str">
        <f t="shared" ca="1" si="306"/>
        <v>-0.940373082357304+0.940373082358085i</v>
      </c>
      <c r="EF208" s="223" t="str">
        <f t="shared" ca="1" si="307"/>
        <v>1.27262382017445-0.386046215329723i</v>
      </c>
      <c r="EG208" s="223" t="str">
        <f t="shared" ca="1" si="308"/>
        <v>-1.30433493469844-0.259448349717313i</v>
      </c>
      <c r="EH208" s="223" t="str">
        <f t="shared" ca="1" si="309"/>
        <v>1.02801760931187+0.843672248560146i</v>
      </c>
      <c r="EI208" s="223" t="str">
        <f t="shared" ca="1" si="310"/>
        <v>-0.508926244854297-1.22865664257527i</v>
      </c>
      <c r="EJ208" s="223" t="str">
        <f t="shared" ca="1" si="311"/>
        <v>-0.130351854668139+1.32348459077936i</v>
      </c>
      <c r="EK208" s="223" t="str">
        <f t="shared" ca="1" si="312"/>
        <v>0.738846389811272-1.10576176471638i</v>
      </c>
      <c r="EL208" s="223" t="str">
        <f t="shared" ca="1" si="313"/>
        <v>-1.17285682985608+0.626905036433559i</v>
      </c>
      <c r="EM208" s="223" t="str">
        <f t="shared" ca="1" si="314"/>
        <v>1.32988836676084-4.17077003132369E-13i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3.97747250891646-3.54566821880259i</v>
      </c>
      <c r="G209" s="229" t="str">
        <f t="shared" si="321"/>
        <v>-0.193869812369909+0.124111257878864i</v>
      </c>
      <c r="H209" s="229" t="str">
        <f t="shared" si="319"/>
        <v>0.966412455279751-0.010254263000122i</v>
      </c>
      <c r="I209" s="229" t="str">
        <f t="shared" si="317"/>
        <v>-0.410050922662223-0.356135085162968i</v>
      </c>
      <c r="J209" s="255" t="str">
        <f ca="1">IMPRODUCT(1/N_FFT2,DT100)</f>
        <v>0.00318156722630637-0.000142218763276303i</v>
      </c>
      <c r="K209" s="254" t="str">
        <f t="shared" ca="1" si="318"/>
        <v>-0.00135525366802999-0.001074750779991i</v>
      </c>
      <c r="N209" s="246">
        <f t="shared" ca="1" si="185"/>
        <v>3.9969357901188034</v>
      </c>
      <c r="O209" s="223">
        <f t="shared" ca="1" si="186"/>
        <v>1.3299357901188036</v>
      </c>
      <c r="P209" s="223" t="str">
        <f t="shared" ca="1" si="187"/>
        <v>-1.18793096676377-0.597954198950563i</v>
      </c>
      <c r="Q209" s="223" t="str">
        <f t="shared" ca="1" si="188"/>
        <v>0.79224182519337+1.06821444300908i</v>
      </c>
      <c r="R209" s="223" t="str">
        <f t="shared" ca="1" si="189"/>
        <v>-0.227368334608627-1.31035599981693i</v>
      </c>
      <c r="S209" s="223" t="str">
        <f t="shared" ca="1" si="190"/>
        <v>-0.386059981603837+1.27266920149856i</v>
      </c>
      <c r="T209" s="223" t="str">
        <f t="shared" ca="1" si="191"/>
        <v>0.917044649183833-0.963202116506306i</v>
      </c>
      <c r="U209" s="223" t="str">
        <f t="shared" ca="1" si="192"/>
        <v>-1.25219315026087+0.448041873354127i</v>
      </c>
      <c r="V209" s="223" t="str">
        <f t="shared" ca="1" si="193"/>
        <v>1.31993405402328+0.162798338040055i</v>
      </c>
      <c r="W209" s="223" t="str">
        <f t="shared" ca="1" si="194"/>
        <v>-1.10580119579739-0.738872736817376i</v>
      </c>
      <c r="X209" s="223" t="str">
        <f t="shared" ca="1" si="195"/>
        <v>0.655522946731221+1.15715982999227i</v>
      </c>
      <c r="Y209" s="223" t="str">
        <f t="shared" ca="1" si="196"/>
        <v>-0.0652568562259489-1.3283338242153i</v>
      </c>
      <c r="Z209" s="223" t="str">
        <f t="shared" ca="1" si="197"/>
        <v>-0.538944927130056+1.21584027378587i</v>
      </c>
      <c r="AA209" s="223" t="str">
        <f t="shared" ca="1" si="198"/>
        <v>1.02805426806307-0.84370233362024i</v>
      </c>
      <c r="AB209" s="223" t="str">
        <f t="shared" ca="1" si="199"/>
        <v>-1.29762118323338+0.291390580944087i</v>
      </c>
      <c r="AC209" s="223" t="str">
        <f t="shared" ca="1" si="200"/>
        <v>1.29007928115722+0.323148037542874i</v>
      </c>
      <c r="AD209" s="223" t="str">
        <f t="shared" ca="1" si="201"/>
        <v>-1.00703914556357-0.86867794097785i</v>
      </c>
      <c r="AE209" s="223" t="str">
        <f t="shared" ca="1" si="202"/>
        <v>0.5089443929878+1.22870045604501i</v>
      </c>
      <c r="AF209" s="223" t="str">
        <f t="shared" ca="1" si="203"/>
        <v>0.0978361460156601-1.32633227148092i</v>
      </c>
      <c r="AG209" s="223" t="str">
        <f t="shared" ca="1" si="204"/>
        <v>-0.68372363930091+1.14072397664818i</v>
      </c>
      <c r="AH209" s="223" t="str">
        <f t="shared" ca="1" si="205"/>
        <v>1.12360099383506-0.711512482316219i</v>
      </c>
      <c r="AI209" s="223" t="str">
        <f t="shared" ca="1" si="206"/>
        <v>-1.32353178578095+0.130356502969424i</v>
      </c>
      <c r="AJ209" s="223" t="str">
        <f t="shared" ca="1" si="207"/>
        <v>1.24082051509342+0.478637289774028i</v>
      </c>
      <c r="AK209" s="223" t="str">
        <f t="shared" ca="1" si="208"/>
        <v>-0.893130289225847-0.985417420338347i</v>
      </c>
      <c r="AL209" s="223" t="str">
        <f t="shared" ca="1" si="209"/>
        <v>0.354710841847093+1.28176028356126i</v>
      </c>
      <c r="AM209" s="223" t="str">
        <f t="shared" ca="1" si="210"/>
        <v>0.259457601555051-1.30438144682996i</v>
      </c>
      <c r="AN209" s="223" t="str">
        <f t="shared" ca="1" si="211"/>
        <v>-0.818218511524853+1.04845012911296i</v>
      </c>
      <c r="AO209" s="223" t="str">
        <f t="shared" ca="1" si="212"/>
        <v>1.20224771480908-0.568620821000497i</v>
      </c>
      <c r="AP209" s="223" t="str">
        <f t="shared" ca="1" si="213"/>
        <v>-1.32953523832357-0.0326382581460796i</v>
      </c>
      <c r="AQ209" s="223" t="str">
        <f t="shared" ca="1" si="214"/>
        <v>1.17289865352369+0.62692739165014i</v>
      </c>
      <c r="AR209" s="223" t="str">
        <f t="shared" ca="1" si="215"/>
        <v>1.17289865352369+0.62692739165014i</v>
      </c>
      <c r="AS209" s="223" t="str">
        <f t="shared" ca="1" si="216"/>
        <v>0.195142109479238+1.31554124334698i</v>
      </c>
      <c r="AT209" s="223" t="str">
        <f t="shared" ca="1" si="217"/>
        <v>0.41717657326325-1.26281151109707i</v>
      </c>
      <c r="AU209" s="223" t="str">
        <f t="shared" ca="1" si="218"/>
        <v>-0.940406615735664+0.940406615735726i</v>
      </c>
      <c r="AV209" s="223" t="str">
        <f t="shared" ca="1" si="219"/>
        <v>1.26281151109708-0.417176573263207i</v>
      </c>
      <c r="AW209" s="223" t="str">
        <f t="shared" ca="1" si="220"/>
        <v>-1.31554124334697-0.195142109479282i</v>
      </c>
      <c r="AX209" s="223" t="str">
        <f t="shared" ca="1" si="221"/>
        <v>1.08733530446785+0.765787922010223i</v>
      </c>
      <c r="AY209" s="223" t="str">
        <f t="shared" ca="1" si="222"/>
        <v>-0.626927391650117-1.1728986535237i</v>
      </c>
      <c r="AZ209" s="223" t="str">
        <f t="shared" ca="1" si="223"/>
        <v>0.0326382581461676+1.32953523832357i</v>
      </c>
      <c r="BA209" s="223" t="str">
        <f t="shared" ca="1" si="224"/>
        <v>0.568620821000776-1.20224771480895i</v>
      </c>
      <c r="BB209" s="223" t="str">
        <f t="shared" ca="1" si="225"/>
        <v>-1.04845012911274+0.818218511525131i</v>
      </c>
      <c r="BC209" s="223" t="str">
        <f t="shared" ca="1" si="226"/>
        <v>1.30438144683005-0.259457601554619i</v>
      </c>
      <c r="BD209" s="223" t="str">
        <f t="shared" ca="1" si="227"/>
        <v>-1.28176028356129-0.354710841847008i</v>
      </c>
      <c r="BE209" s="223" t="str">
        <f t="shared" ca="1" si="228"/>
        <v>0.985417420337961+0.893130289226272i</v>
      </c>
      <c r="BF209" s="223" t="str">
        <f t="shared" ca="1" si="229"/>
        <v>-0.478637289773978-1.24082051509344i</v>
      </c>
      <c r="BG209" s="223" t="str">
        <f t="shared" ca="1" si="230"/>
        <v>-0.1303565029688+1.32353178578101i</v>
      </c>
      <c r="BH209" s="223" t="str">
        <f t="shared" ca="1" si="231"/>
        <v>0.71151248231636-1.12360099383497i</v>
      </c>
      <c r="BI209" s="223" t="str">
        <f t="shared" ca="1" si="232"/>
        <v>-1.140723976648+0.683723639301221i</v>
      </c>
      <c r="BJ209" s="223" t="str">
        <f t="shared" ca="1" si="233"/>
        <v>1.32633227148094-0.097836146015352i</v>
      </c>
      <c r="BK209" s="223" t="str">
        <f t="shared" ca="1" si="234"/>
        <v>-1.22870045604509-0.508944392987597i</v>
      </c>
      <c r="BL209" s="223" t="str">
        <f t="shared" ca="1" si="235"/>
        <v>0.868677940977515+1.00703914556386i</v>
      </c>
      <c r="BM209" s="223" t="str">
        <f t="shared" ca="1" si="236"/>
        <v>-0.323148037542959-1.29007928115719i</v>
      </c>
      <c r="BN209" s="223" t="str">
        <f t="shared" ca="1" si="237"/>
        <v>-0.291390580944656+1.29762118323325i</v>
      </c>
      <c r="BO209" s="223" t="str">
        <f t="shared" ca="1" si="238"/>
        <v>0.843702333620282-1.02805426806303i</v>
      </c>
      <c r="BP209" s="223" t="str">
        <f t="shared" ca="1" si="239"/>
        <v>-1.21584027378568+0.538944927130491i</v>
      </c>
      <c r="BQ209" s="223" t="str">
        <f t="shared" ca="1" si="240"/>
        <v>1.32833382421529+0.0652568562261393i</v>
      </c>
      <c r="BR209" s="223" t="str">
        <f t="shared" ca="1" si="241"/>
        <v>-1.15715982999246-0.655522946730894i</v>
      </c>
      <c r="BS209" s="223" t="str">
        <f t="shared" ca="1" si="242"/>
        <v>0.738872736817134+1.10580119579755i</v>
      </c>
      <c r="BT209" s="223" t="str">
        <f t="shared" ca="1" si="243"/>
        <v>-0.162798338040292-1.31993405402325i</v>
      </c>
      <c r="BU209" s="223" t="str">
        <f t="shared" ca="1" si="244"/>
        <v>-0.448041873354654+1.25219315026069i</v>
      </c>
      <c r="BV209" s="223" t="str">
        <f t="shared" ca="1" si="245"/>
        <v>0.963202116506237-0.917044649183905i</v>
      </c>
      <c r="BW209" s="223" t="str">
        <f t="shared" ca="1" si="246"/>
        <v>-1.27266920149876+0.386059981603171i</v>
      </c>
      <c r="BX209" s="223" t="str">
        <f t="shared" ca="1" si="247"/>
        <v>1.31035599981692+0.227368334608703i</v>
      </c>
      <c r="BY209" s="223" t="str">
        <f t="shared" ca="1" si="248"/>
        <v>-1.06821444300939-0.792241825192955i</v>
      </c>
      <c r="BZ209" s="223" t="str">
        <f t="shared" ca="1" si="249"/>
        <v>0.597954198950361+1.18793096676388i</v>
      </c>
      <c r="CA209" s="223" t="str">
        <f t="shared" ca="1" si="250"/>
        <v>-3.52573342279094E-13-1.3299357901188i</v>
      </c>
      <c r="CB209" s="223" t="str">
        <f t="shared" ca="1" si="251"/>
        <v>-0.597954198950911+1.1879309667636i</v>
      </c>
      <c r="CC209" s="223" t="str">
        <f t="shared" ca="1" si="252"/>
        <v>1.06821444300897-0.792241825193521i</v>
      </c>
      <c r="CD209" s="223" t="str">
        <f t="shared" ca="1" si="253"/>
        <v>-1.31035599981702+0.227368334608095i</v>
      </c>
      <c r="CE209" s="223" t="str">
        <f t="shared" ca="1" si="254"/>
        <v>1.27266920149858+0.386059981603763i</v>
      </c>
      <c r="CF209" s="223" t="str">
        <f t="shared" ca="1" si="255"/>
        <v>-0.963202116506723-0.917044649183395i</v>
      </c>
      <c r="CG209" s="223" t="str">
        <f t="shared" ca="1" si="256"/>
        <v>0.448041873354073+1.25219315026089i</v>
      </c>
      <c r="CH209" s="223" t="str">
        <f t="shared" ca="1" si="257"/>
        <v>0.162798338039555-1.31993405402334i</v>
      </c>
      <c r="CI209" s="223" t="str">
        <f t="shared" ca="1" si="258"/>
        <v>-0.738872736817617+1.10580119579722i</v>
      </c>
      <c r="CJ209" s="223" t="str">
        <f t="shared" ca="1" si="259"/>
        <v>1.15715982999209-0.65552294673154i</v>
      </c>
      <c r="CK209" s="223" t="str">
        <f t="shared" ca="1" si="260"/>
        <v>-1.32833382421532+0.0652568562255222i</v>
      </c>
      <c r="CL209" s="223" t="str">
        <f t="shared" ca="1" si="261"/>
        <v>1.21584027378597+0.538944927129846i</v>
      </c>
      <c r="CM209" s="223" t="str">
        <f t="shared" ca="1" si="262"/>
        <v>-0.843702333619805-1.02805426806342i</v>
      </c>
      <c r="CN209" s="223" t="str">
        <f t="shared" ca="1" si="263"/>
        <v>0.291390580944054+1.29762118323339i</v>
      </c>
      <c r="CO209" s="223" t="str">
        <f t="shared" ca="1" si="264"/>
        <v>0.323148037542274-1.29007928115737i</v>
      </c>
      <c r="CP209" s="223" t="str">
        <f t="shared" ca="1" si="265"/>
        <v>-0.868677940977983+1.00703914556346i</v>
      </c>
      <c r="CQ209" s="223" t="str">
        <f t="shared" ca="1" si="266"/>
        <v>1.22870045604482-0.508944392988249i</v>
      </c>
      <c r="CR209" s="223" t="str">
        <f t="shared" ca="1" si="267"/>
        <v>-1.32633227148089-0.0978361460159681i</v>
      </c>
      <c r="CS209" s="223" t="str">
        <f t="shared" ca="1" si="268"/>
        <v>1.14072397664836+0.683723639300616i</v>
      </c>
      <c r="CT209" s="223" t="str">
        <f t="shared" ca="1" si="269"/>
        <v>-0.711512482315837-1.1236009938353i</v>
      </c>
      <c r="CU209" s="223" t="str">
        <f t="shared" ca="1" si="270"/>
        <v>0.130356502969502+1.32353178578094i</v>
      </c>
      <c r="CV209" s="223" t="str">
        <f t="shared" ca="1" si="271"/>
        <v>0.478637289774572-1.24082051509321i</v>
      </c>
      <c r="CW209" s="223" t="str">
        <f t="shared" ca="1" si="272"/>
        <v>-0.985417420338389+0.8931302892258i</v>
      </c>
      <c r="CX209" s="223" t="str">
        <f t="shared" ca="1" si="273"/>
        <v>1.2817602835611-0.354710841847706i</v>
      </c>
      <c r="CY209" s="223" t="str">
        <f t="shared" ca="1" si="274"/>
        <v>-1.30438144682993-0.259457601555207i</v>
      </c>
      <c r="CZ209" s="223" t="str">
        <f t="shared" ca="1" si="275"/>
        <v>1.04845012911319+0.818218511524559i</v>
      </c>
      <c r="DA209" s="223" t="str">
        <f t="shared" ca="1" si="276"/>
        <v>-0.568620821000235-1.2022477148092i</v>
      </c>
      <c r="DB209" s="223" t="str">
        <f t="shared" ca="1" si="277"/>
        <v>-0.0326382581458404+1.32953523832358i</v>
      </c>
      <c r="DC209" s="223" t="str">
        <f t="shared" ca="1" si="278"/>
        <v>0.626927391650528-1.17289865352348i</v>
      </c>
      <c r="DD209" s="223" t="str">
        <f t="shared" ca="1" si="279"/>
        <v>-1.08733530446783+0.765787922010259i</v>
      </c>
      <c r="DE209" s="223" t="str">
        <f t="shared" ca="1" si="280"/>
        <v>1.31554124334706-0.19514210947867i</v>
      </c>
      <c r="DF209" s="223" t="str">
        <f t="shared" ca="1" si="281"/>
        <v>-1.26281151109705-0.417176573263291i</v>
      </c>
      <c r="DG209" s="223" t="str">
        <f t="shared" ca="1" si="282"/>
        <v>0.940406615736069+0.940406615735321i</v>
      </c>
      <c r="DH209" s="223" t="str">
        <f t="shared" ca="1" si="283"/>
        <v>-0.41717657326304-1.26281151109714i</v>
      </c>
      <c r="DI209" s="223" t="str">
        <f t="shared" ca="1" si="284"/>
        <v>-0.195142109478896+1.31554124334703i</v>
      </c>
      <c r="DJ209" s="223" t="str">
        <f t="shared" ca="1" si="285"/>
        <v>0.765787922010444-1.08733530446769i</v>
      </c>
      <c r="DK209" s="223" t="str">
        <f t="shared" ca="1" si="286"/>
        <v>-1.1728986535236+0.626927391650294i</v>
      </c>
      <c r="DL209" s="223" t="str">
        <f t="shared" ca="1" si="287"/>
        <v>1.32953523832358-0.0326382581455754i</v>
      </c>
      <c r="DM209" s="223" t="str">
        <f t="shared" ca="1" si="288"/>
        <v>-1.2022477148091-0.56862082100044i</v>
      </c>
      <c r="DN209" s="223" t="str">
        <f t="shared" ca="1" si="289"/>
        <v>0.818218511524381+1.04845012911333i</v>
      </c>
      <c r="DO209" s="223" t="str">
        <f t="shared" ca="1" si="290"/>
        <v>-0.259457601554946-1.30438144682998i</v>
      </c>
      <c r="DP209" s="223" t="str">
        <f t="shared" ca="1" si="291"/>
        <v>-0.35471084184665+1.28176028356139i</v>
      </c>
      <c r="DQ209" s="223" t="str">
        <f t="shared" ca="1" si="292"/>
        <v>0.893130289225997-0.985417420338211i</v>
      </c>
      <c r="DR209" s="223" t="str">
        <f t="shared" ca="1" si="293"/>
        <v>-1.24082051509332+0.478637289774289i</v>
      </c>
      <c r="DS209" s="223" t="str">
        <f t="shared" ca="1" si="294"/>
        <v>1.32353178578091+0.130356502969803i</v>
      </c>
      <c r="DT209" s="223" t="str">
        <f t="shared" ca="1" si="295"/>
        <v>-1.12360099383516-0.711512482316062i</v>
      </c>
      <c r="DU209" s="223" t="str">
        <f t="shared" ca="1" si="296"/>
        <v>0.683723639300388+1.1407239766485i</v>
      </c>
      <c r="DV209" s="223" t="str">
        <f t="shared" ca="1" si="297"/>
        <v>-0.0978361460157414-1.32633227148091i</v>
      </c>
      <c r="DW209" s="223" t="str">
        <f t="shared" ca="1" si="298"/>
        <v>-0.508944392987271+1.22870045604522i</v>
      </c>
      <c r="DX209" s="223" t="str">
        <f t="shared" ca="1" si="299"/>
        <v>1.00703914556363-0.868677940977782i</v>
      </c>
      <c r="DY209" s="223" t="str">
        <f t="shared" ca="1" si="300"/>
        <v>-1.2900792811571+0.323148037543337i</v>
      </c>
      <c r="DZ209" s="223" t="str">
        <f t="shared" ca="1" si="301"/>
        <v>1.29762118323334+0.291390580944276i</v>
      </c>
      <c r="EA209" s="223" t="str">
        <f t="shared" ca="1" si="302"/>
        <v>-1.02805426806326-0.84370233362001i</v>
      </c>
      <c r="EB209" s="223" t="str">
        <f t="shared" ca="1" si="303"/>
        <v>0.538944927129604+1.21584027378607i</v>
      </c>
      <c r="EC209" s="223" t="str">
        <f t="shared" ca="1" si="304"/>
        <v>0.0652568562257495-1.32833382421531i</v>
      </c>
      <c r="ED209" s="223" t="str">
        <f t="shared" ca="1" si="305"/>
        <v>-0.655522946731738+1.15715982999198i</v>
      </c>
      <c r="EE209" s="223" t="str">
        <f t="shared" ca="1" si="306"/>
        <v>1.10580119579737-0.738872736817396i</v>
      </c>
      <c r="EF209" s="223" t="str">
        <f t="shared" ca="1" si="307"/>
        <v>-1.3199340540232+0.162798338040641i</v>
      </c>
      <c r="EG209" s="223" t="str">
        <f t="shared" ca="1" si="308"/>
        <v>1.2521931502608+0.448041873354323i</v>
      </c>
      <c r="EH209" s="223" t="str">
        <f t="shared" ca="1" si="309"/>
        <v>-0.917044649184134-0.96320211650602i</v>
      </c>
      <c r="EI209" s="223" t="str">
        <f t="shared" ca="1" si="310"/>
        <v>0.386059981603473+1.27266920149867i</v>
      </c>
      <c r="EJ209" s="223" t="str">
        <f t="shared" ca="1" si="311"/>
        <v>0.227368334608356-1.31035599981698i</v>
      </c>
      <c r="EK209" s="223" t="str">
        <f t="shared" ca="1" si="312"/>
        <v>-0.792241825193734+1.06821444300881i</v>
      </c>
      <c r="EL209" s="223" t="str">
        <f t="shared" ca="1" si="313"/>
        <v>1.1879309667637-0.597954198950709i</v>
      </c>
      <c r="EM209" s="223" t="str">
        <f t="shared" ca="1" si="314"/>
        <v>-1.3299357901188-5.8002096742876E-13i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3.94676985968648-3.55541189524247i</v>
      </c>
      <c r="G210" s="229" t="str">
        <f t="shared" si="321"/>
        <v>-0.192987697531443+0.124872551040229i</v>
      </c>
      <c r="H210" s="229" t="str">
        <f t="shared" si="319"/>
        <v>0.966383420979463-0.0101322394962695i</v>
      </c>
      <c r="I210" s="229" t="str">
        <f t="shared" si="317"/>
        <v>-0.411132659186615-0.360164685050137i</v>
      </c>
      <c r="J210" s="255" t="str">
        <f ca="1">IMPRODUCT(1/N_FFT2,DU100)</f>
        <v>0.00491102035908176+4.28943958153629E-07i</v>
      </c>
      <c r="K210" s="254" t="str">
        <f t="shared" ca="1" si="318"/>
        <v>-0.0020189263690833-0.00176895245377365i</v>
      </c>
      <c r="N210" s="246">
        <f t="shared" ca="1" si="185"/>
        <v>3.996979849170013</v>
      </c>
      <c r="O210" s="223">
        <f t="shared" ca="1" si="186"/>
        <v>1.3299798491700134</v>
      </c>
      <c r="P210" s="223" t="str">
        <f t="shared" ca="1" si="187"/>
        <v>-1.20228754371963-0.568639658672276i</v>
      </c>
      <c r="Q210" s="223" t="str">
        <f t="shared" ca="1" si="188"/>
        <v>0.843730284386438+1.02808832617021i</v>
      </c>
      <c r="R210" s="223" t="str">
        <f t="shared" ca="1" si="189"/>
        <v>-0.323158743019038-1.29012201981388i</v>
      </c>
      <c r="S210" s="223" t="str">
        <f t="shared" ca="1" si="190"/>
        <v>-0.259466197049558+1.30442465929885i</v>
      </c>
      <c r="T210" s="223" t="str">
        <f t="shared" ca="1" si="191"/>
        <v>0.792268071139575-1.06824983157081i</v>
      </c>
      <c r="U210" s="223" t="str">
        <f t="shared" ca="1" si="192"/>
        <v>-1.17293751013783+0.626948160943112i</v>
      </c>
      <c r="V210" s="223" t="str">
        <f t="shared" ca="1" si="193"/>
        <v>1.32837783019545-0.0652590181011039i</v>
      </c>
      <c r="W210" s="223" t="str">
        <f t="shared" ca="1" si="194"/>
        <v>-1.22874116130061-0.50896125365682i</v>
      </c>
      <c r="X210" s="223" t="str">
        <f t="shared" ca="1" si="195"/>
        <v>0.893159877476251+0.985450065941902i</v>
      </c>
      <c r="Y210" s="223" t="str">
        <f t="shared" ca="1" si="196"/>
        <v>-0.386072771271274-1.27271136338182i</v>
      </c>
      <c r="Z210" s="223" t="str">
        <f t="shared" ca="1" si="197"/>
        <v>-0.195148574284805+1.31558482552548i</v>
      </c>
      <c r="AA210" s="223" t="str">
        <f t="shared" ca="1" si="198"/>
        <v>0.738897214714805-1.10583782955956i</v>
      </c>
      <c r="AB210" s="223" t="str">
        <f t="shared" ca="1" si="199"/>
        <v>-1.14076176735695+0.683746290180026i</v>
      </c>
      <c r="AC210" s="223" t="str">
        <f t="shared" ca="1" si="200"/>
        <v>1.32357563267579-0.130360821511587i</v>
      </c>
      <c r="AD210" s="223" t="str">
        <f t="shared" ca="1" si="201"/>
        <v>-1.25223463379902-0.448056716401527i</v>
      </c>
      <c r="AE210" s="223" t="str">
        <f t="shared" ca="1" si="202"/>
        <v>0.940437770189619+0.940437770189538i</v>
      </c>
      <c r="AF210" s="223" t="str">
        <f t="shared" ca="1" si="203"/>
        <v>-0.448056716401511-1.25223463379903i</v>
      </c>
      <c r="AG210" s="223" t="str">
        <f t="shared" ca="1" si="204"/>
        <v>-0.130360821511604+1.32357563267579i</v>
      </c>
      <c r="AH210" s="223" t="str">
        <f t="shared" ca="1" si="205"/>
        <v>0.683746290180039-1.14076176735694i</v>
      </c>
      <c r="AI210" s="223" t="str">
        <f t="shared" ca="1" si="206"/>
        <v>-1.10583782955957+0.73889721471479i</v>
      </c>
      <c r="AJ210" s="223" t="str">
        <f t="shared" ca="1" si="207"/>
        <v>1.31558482552548-0.195148574284786i</v>
      </c>
      <c r="AK210" s="223" t="str">
        <f t="shared" ca="1" si="208"/>
        <v>-1.27271136338181-0.386072771271294i</v>
      </c>
      <c r="AL210" s="223" t="str">
        <f t="shared" ca="1" si="209"/>
        <v>0.985450065941888+0.893159877476267i</v>
      </c>
      <c r="AM210" s="223" t="str">
        <f t="shared" ca="1" si="210"/>
        <v>-0.508961253656809-1.22874116130061i</v>
      </c>
      <c r="AN210" s="223" t="str">
        <f t="shared" ca="1" si="211"/>
        <v>-0.0652590181011155+1.32837783019545i</v>
      </c>
      <c r="AO210" s="223" t="str">
        <f t="shared" ca="1" si="212"/>
        <v>0.626948160943123-1.17293751013783i</v>
      </c>
      <c r="AP210" s="223" t="str">
        <f t="shared" ca="1" si="213"/>
        <v>-1.06824983157082+0.792268071139563i</v>
      </c>
      <c r="AQ210" s="223" t="str">
        <f t="shared" ca="1" si="214"/>
        <v>1.30442465929886-0.259466197049545i</v>
      </c>
      <c r="AR210" s="223" t="str">
        <f t="shared" ca="1" si="215"/>
        <v>1.30442465929886-0.259466197049545i</v>
      </c>
      <c r="AS210" s="223" t="str">
        <f t="shared" ca="1" si="216"/>
        <v>1.02808832617017+0.84373028438649i</v>
      </c>
      <c r="AT210" s="223" t="str">
        <f t="shared" ca="1" si="217"/>
        <v>-0.568639658672297-1.20228754371961i</v>
      </c>
      <c r="AU210" s="223" t="str">
        <f t="shared" ca="1" si="218"/>
        <v>-1.62935065891816E-14+1.32997984917001i</v>
      </c>
      <c r="AV210" s="223" t="str">
        <f t="shared" ca="1" si="219"/>
        <v>0.568639658672327-1.2022875437196i</v>
      </c>
      <c r="AW210" s="223" t="str">
        <f t="shared" ca="1" si="220"/>
        <v>-1.02808832617019+0.843730284386465i</v>
      </c>
      <c r="AX210" s="223" t="str">
        <f t="shared" ca="1" si="221"/>
        <v>1.29012201981388-0.323158743019047i</v>
      </c>
      <c r="AY210" s="223" t="str">
        <f t="shared" ca="1" si="222"/>
        <v>-1.30442465929885-0.259466197049577i</v>
      </c>
      <c r="AZ210" s="223" t="str">
        <f t="shared" ca="1" si="223"/>
        <v>1.06824983157088+0.792268071139483i</v>
      </c>
      <c r="BA210" s="223" t="str">
        <f t="shared" ca="1" si="224"/>
        <v>-0.626948160943443-1.17293751013766i</v>
      </c>
      <c r="BB210" s="223" t="str">
        <f t="shared" ca="1" si="225"/>
        <v>0.0652590181005544+1.32837783019548i</v>
      </c>
      <c r="BC210" s="223" t="str">
        <f t="shared" ca="1" si="226"/>
        <v>0.508961253656961-1.22874116130055i</v>
      </c>
      <c r="BD210" s="223" t="str">
        <f t="shared" ca="1" si="227"/>
        <v>-0.985450065941827+0.893159877476334i</v>
      </c>
      <c r="BE210" s="223" t="str">
        <f t="shared" ca="1" si="228"/>
        <v>1.27271136338167-0.386072771271759i</v>
      </c>
      <c r="BF210" s="223" t="str">
        <f t="shared" ca="1" si="229"/>
        <v>-1.31558482552542-0.195148574285219i</v>
      </c>
      <c r="BG210" s="223" t="str">
        <f t="shared" ca="1" si="230"/>
        <v>1.10583782955954+0.738897214714826i</v>
      </c>
      <c r="BH210" s="223" t="str">
        <f t="shared" ca="1" si="231"/>
        <v>-0.683746290180231-1.14076176735682i</v>
      </c>
      <c r="BI210" s="223" t="str">
        <f t="shared" ca="1" si="232"/>
        <v>0.130360821510903+1.32357563267586i</v>
      </c>
      <c r="BJ210" s="223" t="str">
        <f t="shared" ca="1" si="233"/>
        <v>0.4480567164018-1.25223463379893i</v>
      </c>
      <c r="BK210" s="223" t="str">
        <f t="shared" ca="1" si="234"/>
        <v>-0.940437770189542+0.940437770189615i</v>
      </c>
      <c r="BL210" s="223" t="str">
        <f t="shared" ca="1" si="235"/>
        <v>1.2522346337989-0.448056716401861i</v>
      </c>
      <c r="BM210" s="223" t="str">
        <f t="shared" ca="1" si="236"/>
        <v>-1.32357563267574-0.130360821512137i</v>
      </c>
      <c r="BN210" s="223" t="str">
        <f t="shared" ca="1" si="237"/>
        <v>1.14076176735686+0.683746290180175i</v>
      </c>
      <c r="BO210" s="223" t="str">
        <f t="shared" ca="1" si="238"/>
        <v>-0.738897214714895-1.1058378295595i</v>
      </c>
      <c r="BP210" s="223" t="str">
        <f t="shared" ca="1" si="239"/>
        <v>0.195148574285283+1.31558482552541i</v>
      </c>
      <c r="BQ210" s="223" t="str">
        <f t="shared" ca="1" si="240"/>
        <v>0.38607277127168-1.2727113633817i</v>
      </c>
      <c r="BR210" s="223" t="str">
        <f t="shared" ca="1" si="241"/>
        <v>-0.893159877476286+0.985450065941871i</v>
      </c>
      <c r="BS210" s="223" t="str">
        <f t="shared" ca="1" si="242"/>
        <v>1.22874116130052-0.508961253657038i</v>
      </c>
      <c r="BT210" s="223" t="str">
        <f t="shared" ca="1" si="243"/>
        <v>-1.32837783019548-0.0652590181004899i</v>
      </c>
      <c r="BU210" s="223" t="str">
        <f t="shared" ca="1" si="244"/>
        <v>1.1729375101377+0.62694816094337i</v>
      </c>
      <c r="BV210" s="223" t="str">
        <f t="shared" ca="1" si="245"/>
        <v>-0.792268071139535-1.06824983157084i</v>
      </c>
      <c r="BW210" s="223" t="str">
        <f t="shared" ca="1" si="246"/>
        <v>0.259466197049917+1.30442465929878i</v>
      </c>
      <c r="BX210" s="223" t="str">
        <f t="shared" ca="1" si="247"/>
        <v>0.323158743019626-1.29012201981373i</v>
      </c>
      <c r="BY210" s="223" t="str">
        <f t="shared" ca="1" si="248"/>
        <v>-0.843730284386606+1.02808832617008i</v>
      </c>
      <c r="BZ210" s="223" t="str">
        <f t="shared" ca="1" si="249"/>
        <v>1.20228754371957-0.568639658672385i</v>
      </c>
      <c r="CA210" s="223" t="str">
        <f t="shared" ca="1" si="250"/>
        <v>-1.32997984917001+4.96617198321274E-13i</v>
      </c>
      <c r="CB210" s="223" t="str">
        <f t="shared" ca="1" si="251"/>
        <v>1.20228754371942+0.568639658672718i</v>
      </c>
      <c r="CC210" s="223" t="str">
        <f t="shared" ca="1" si="252"/>
        <v>-0.84373028438635-1.02808832617029i</v>
      </c>
      <c r="CD210" s="223" t="str">
        <f t="shared" ca="1" si="253"/>
        <v>0.323158743019269+1.29012201981382i</v>
      </c>
      <c r="CE210" s="223" t="str">
        <f t="shared" ca="1" si="254"/>
        <v>0.259466197048943-1.30442465929898i</v>
      </c>
      <c r="CF210" s="223" t="str">
        <f t="shared" ca="1" si="255"/>
        <v>-0.79226807113983+1.06824983157062i</v>
      </c>
      <c r="CG210" s="223" t="str">
        <f t="shared" ca="1" si="256"/>
        <v>1.17293751013785-0.626948160943079i</v>
      </c>
      <c r="CH210" s="223" t="str">
        <f t="shared" ca="1" si="257"/>
        <v>-1.32837783019543+0.0652590181014819i</v>
      </c>
      <c r="CI210" s="223" t="str">
        <f t="shared" ca="1" si="258"/>
        <v>1.22874116130039+0.508961253657343i</v>
      </c>
      <c r="CJ210" s="223" t="str">
        <f t="shared" ca="1" si="259"/>
        <v>-0.893159877476013-0.985450065942117i</v>
      </c>
      <c r="CK210" s="223" t="str">
        <f t="shared" ca="1" si="260"/>
        <v>0.386072771271364+1.27271136338179i</v>
      </c>
      <c r="CL210" s="223" t="str">
        <f t="shared" ca="1" si="261"/>
        <v>0.195148574284301-1.31558482552555i</v>
      </c>
      <c r="CM210" s="223" t="str">
        <f t="shared" ca="1" si="262"/>
        <v>-0.738897214715169+1.10583782955932i</v>
      </c>
      <c r="CN210" s="223" t="str">
        <f t="shared" ca="1" si="263"/>
        <v>1.14076176735703-0.683746290179893i</v>
      </c>
      <c r="CO210" s="223" t="str">
        <f t="shared" ca="1" si="264"/>
        <v>-1.32357563267577+0.130360821511809i</v>
      </c>
      <c r="CP210" s="223" t="str">
        <f t="shared" ca="1" si="265"/>
        <v>1.25223463379924+0.448056716400926i</v>
      </c>
      <c r="CQ210" s="223" t="str">
        <f t="shared" ca="1" si="266"/>
        <v>-0.940437770189309-0.940437770189847i</v>
      </c>
      <c r="CR210" s="223" t="str">
        <f t="shared" ca="1" si="267"/>
        <v>0.44805671640149+1.25223463379904i</v>
      </c>
      <c r="CS210" s="223" t="str">
        <f t="shared" ca="1" si="268"/>
        <v>0.13036082151125-1.32357563267582i</v>
      </c>
      <c r="CT210" s="223" t="str">
        <f t="shared" ca="1" si="269"/>
        <v>-0.683746290180514+1.14076176735665i</v>
      </c>
      <c r="CU210" s="223" t="str">
        <f t="shared" ca="1" si="270"/>
        <v>1.10583782955974-0.738897214714536i</v>
      </c>
      <c r="CV210" s="223" t="str">
        <f t="shared" ca="1" si="271"/>
        <v>-1.31558482552546+0.195148574284893i</v>
      </c>
      <c r="CW210" s="223" t="str">
        <f t="shared" ca="1" si="272"/>
        <v>1.27271136338196+0.386072771270827i</v>
      </c>
      <c r="CX210" s="223" t="str">
        <f t="shared" ca="1" si="273"/>
        <v>-0.985450065941606-0.893159877476579i</v>
      </c>
      <c r="CY210" s="223" t="str">
        <f t="shared" ca="1" si="274"/>
        <v>0.508961253656639+1.22874116130068i</v>
      </c>
      <c r="CZ210" s="223" t="str">
        <f t="shared" ca="1" si="275"/>
        <v>0.0652590181008837-1.32837783019546i</v>
      </c>
      <c r="DA210" s="223" t="str">
        <f t="shared" ca="1" si="276"/>
        <v>-0.626948160942584+1.17293751013812i</v>
      </c>
      <c r="DB210" s="223" t="str">
        <f t="shared" ca="1" si="277"/>
        <v>1.06824983157108-0.792268071139218i</v>
      </c>
      <c r="DC210" s="223" t="str">
        <f t="shared" ca="1" si="278"/>
        <v>-1.30442465929887+0.259466197049494i</v>
      </c>
      <c r="DD210" s="223" t="str">
        <f t="shared" ca="1" si="279"/>
        <v>1.29012201981396+0.323158743018725i</v>
      </c>
      <c r="DE210" s="223" t="str">
        <f t="shared" ca="1" si="280"/>
        <v>-1.02808832617064-0.843730284385917i</v>
      </c>
      <c r="DF210" s="223" t="str">
        <f t="shared" ca="1" si="281"/>
        <v>0.568639658671994+1.20228754371976i</v>
      </c>
      <c r="DG210" s="223" t="str">
        <f t="shared" ca="1" si="282"/>
        <v>-1.02320683518066E-13-1.32997984917001i</v>
      </c>
      <c r="DH210" s="223" t="str">
        <f t="shared" ca="1" si="283"/>
        <v>-0.568639658671878+1.20228754371981i</v>
      </c>
      <c r="DI210" s="223" t="str">
        <f t="shared" ca="1" si="284"/>
        <v>1.02808832617054-0.843730284386046i</v>
      </c>
      <c r="DJ210" s="223" t="str">
        <f t="shared" ca="1" si="285"/>
        <v>-1.29012201981392+0.323158743018886i</v>
      </c>
      <c r="DK210" s="223" t="str">
        <f t="shared" ca="1" si="286"/>
        <v>1.30442465929889+0.259466197049368i</v>
      </c>
      <c r="DL210" s="223" t="str">
        <f t="shared" ca="1" si="287"/>
        <v>-1.06824983157115-0.792268071139114i</v>
      </c>
      <c r="DM210" s="223" t="str">
        <f t="shared" ca="1" si="288"/>
        <v>0.626948160942698+1.17293751013806i</v>
      </c>
      <c r="DN210" s="223" t="str">
        <f t="shared" ca="1" si="289"/>
        <v>-0.0652590181010126-1.32837783019545i</v>
      </c>
      <c r="DO210" s="223" t="str">
        <f t="shared" ca="1" si="290"/>
        <v>-0.508961253656485+1.22874116130075i</v>
      </c>
      <c r="DP210" s="223" t="str">
        <f t="shared" ca="1" si="291"/>
        <v>0.985450065942408-0.893159877475694i</v>
      </c>
      <c r="DQ210" s="223" t="str">
        <f t="shared" ca="1" si="292"/>
        <v>-1.27271136338191+0.386072771270987i</v>
      </c>
      <c r="DR210" s="223" t="str">
        <f t="shared" ca="1" si="293"/>
        <v>1.31558482552549+0.195148574284728i</v>
      </c>
      <c r="DS210" s="223" t="str">
        <f t="shared" ca="1" si="294"/>
        <v>-1.10583782955981-0.738897214714428i</v>
      </c>
      <c r="DT210" s="223" t="str">
        <f t="shared" ca="1" si="295"/>
        <v>0.683746290179522+1.14076176735725i</v>
      </c>
      <c r="DU210" s="223" t="str">
        <f t="shared" ca="1" si="296"/>
        <v>-0.130360821511379-1.32357563267581i</v>
      </c>
      <c r="DV210" s="223" t="str">
        <f t="shared" ca="1" si="297"/>
        <v>-0.448056716401297+1.25223463379911i</v>
      </c>
      <c r="DW210" s="223" t="str">
        <f t="shared" ca="1" si="298"/>
        <v>0.940437770189191-0.940437770189966i</v>
      </c>
      <c r="DX210" s="223" t="str">
        <f t="shared" ca="1" si="299"/>
        <v>-1.2522346337992+0.448056716401047i</v>
      </c>
      <c r="DY210" s="223" t="str">
        <f t="shared" ca="1" si="300"/>
        <v>1.32357563267578+0.130360821511643i</v>
      </c>
      <c r="DZ210" s="223" t="str">
        <f t="shared" ca="1" si="301"/>
        <v>-1.14076176735711-0.683746290179749i</v>
      </c>
      <c r="EA210" s="223" t="str">
        <f t="shared" ca="1" si="302"/>
        <v>0.738897214715277+1.10583782955924i</v>
      </c>
      <c r="EB210" s="223" t="str">
        <f t="shared" ca="1" si="303"/>
        <v>-0.195148574284466-1.31558482552553i</v>
      </c>
      <c r="EC210" s="223" t="str">
        <f t="shared" ca="1" si="304"/>
        <v>-0.386072771271241+1.27271136338183i</v>
      </c>
      <c r="ED210" s="223" t="str">
        <f t="shared" ca="1" si="305"/>
        <v>0.89315987747589-0.98545006594223i</v>
      </c>
      <c r="EE210" s="223" t="str">
        <f t="shared" ca="1" si="306"/>
        <v>-1.22874116130085+0.50896125365624i</v>
      </c>
      <c r="EF210" s="223" t="str">
        <f t="shared" ca="1" si="307"/>
        <v>1.32837783019544+0.0652590181012775i</v>
      </c>
      <c r="EG210" s="223" t="str">
        <f t="shared" ca="1" si="308"/>
        <v>-1.17293751013793-0.626948160942931i</v>
      </c>
      <c r="EH210" s="223" t="str">
        <f t="shared" ca="1" si="309"/>
        <v>0.792268071139934+1.06824983157055i</v>
      </c>
      <c r="EI210" s="223" t="str">
        <f t="shared" ca="1" si="310"/>
        <v>-0.259466197049107-1.30442465929894i</v>
      </c>
      <c r="EJ210" s="223" t="str">
        <f t="shared" ca="1" si="311"/>
        <v>-0.323158743019144+1.29012201981385i</v>
      </c>
      <c r="EK210" s="223" t="str">
        <f t="shared" ca="1" si="312"/>
        <v>0.843730284386251-1.02808832617037i</v>
      </c>
      <c r="EL210" s="223" t="str">
        <f t="shared" ca="1" si="313"/>
        <v>-1.20228754371934+0.568639658672868i</v>
      </c>
      <c r="EM210" s="223" t="str">
        <f t="shared" ca="1" si="314"/>
        <v>1.32997984917001+3.67576432927947E-13i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3.9161549136884-3.56483606267242i</v>
      </c>
      <c r="G211" s="229" t="str">
        <f t="shared" si="321"/>
        <v>-0.192101844815627+0.125625877348543i</v>
      </c>
      <c r="H211" s="229" t="str">
        <f t="shared" si="319"/>
        <v>0.966354600649268-0.0100115562937987i</v>
      </c>
      <c r="I211" s="229" t="str">
        <f t="shared" si="317"/>
        <v>-0.412240385745257-0.364214853295074i</v>
      </c>
      <c r="J211" s="255" t="str">
        <f ca="1">IMPRODUCT(1/N_FFT2,DV100)</f>
        <v>0.00698936518910883+0.000142218930964339i</v>
      </c>
      <c r="K211" s="254" t="str">
        <f t="shared" ca="1" si="318"/>
        <v>-0.00282950035459574-0.00260425900393799i</v>
      </c>
      <c r="N211" s="246">
        <f t="shared" ca="1" si="185"/>
        <v>3.997020714886439</v>
      </c>
      <c r="O211" s="223">
        <f t="shared" ca="1" si="186"/>
        <v>1.3300207148864389</v>
      </c>
      <c r="P211" s="223" t="str">
        <f t="shared" ca="1" si="187"/>
        <v>-1.21591791283697-0.538979342154435i</v>
      </c>
      <c r="Q211" s="223" t="str">
        <f t="shared" ca="1" si="188"/>
        <v>0.893187321214023+0.985480345440511i</v>
      </c>
      <c r="R211" s="223" t="str">
        <f t="shared" ca="1" si="189"/>
        <v>-0.417203212612159-1.26289214955717i</v>
      </c>
      <c r="S211" s="223" t="str">
        <f t="shared" ca="1" si="190"/>
        <v>-0.13036482705224+1.32361630161262i</v>
      </c>
      <c r="T211" s="223" t="str">
        <f t="shared" ca="1" si="191"/>
        <v>0.655564805995684-1.1572337219278i</v>
      </c>
      <c r="U211" s="223" t="str">
        <f t="shared" ca="1" si="192"/>
        <v>-1.06828265522205+0.792292414818387i</v>
      </c>
      <c r="V211" s="223" t="str">
        <f t="shared" ca="1" si="193"/>
        <v>1.29770404451006-0.291409188065956i</v>
      </c>
      <c r="W211" s="223" t="str">
        <f t="shared" ca="1" si="194"/>
        <v>-1.304464739792-0.259474169555303i</v>
      </c>
      <c r="X211" s="223" t="str">
        <f t="shared" ca="1" si="195"/>
        <v>1.08740473766817+0.76583682238702i</v>
      </c>
      <c r="Y211" s="223" t="str">
        <f t="shared" ca="1" si="196"/>
        <v>-0.683767299356961-1.14079681905111i</v>
      </c>
      <c r="Z211" s="223" t="str">
        <f t="shared" ca="1" si="197"/>
        <v>0.162808733738212+1.32001834011713i</v>
      </c>
      <c r="AA211" s="223" t="str">
        <f t="shared" ca="1" si="198"/>
        <v>0.386084633962544-1.27275046943423i</v>
      </c>
      <c r="AB211" s="223" t="str">
        <f t="shared" ca="1" si="199"/>
        <v>-0.868733411529776+1.0071034513489i</v>
      </c>
      <c r="AC211" s="223" t="str">
        <f t="shared" ca="1" si="200"/>
        <v>1.20232448588972-0.568657131017502i</v>
      </c>
      <c r="AD211" s="223" t="str">
        <f t="shared" ca="1" si="201"/>
        <v>-1.32962013751345+0.0326403423042602i</v>
      </c>
      <c r="AE211" s="223" t="str">
        <f t="shared" ca="1" si="202"/>
        <v>1.22877891629962+0.508976892289387i</v>
      </c>
      <c r="AF211" s="223" t="str">
        <f t="shared" ca="1" si="203"/>
        <v>-0.917103208254401-0.963263623021507i</v>
      </c>
      <c r="AG211" s="223" t="str">
        <f t="shared" ca="1" si="204"/>
        <v>0.448070483646731+1.2522731106718i</v>
      </c>
      <c r="AH211" s="223" t="str">
        <f t="shared" ca="1" si="205"/>
        <v>0.0978423934691114-1.32641696614122i</v>
      </c>
      <c r="AI211" s="223" t="str">
        <f t="shared" ca="1" si="206"/>
        <v>-0.626967424908422+1.17297355048217i</v>
      </c>
      <c r="AJ211" s="223" t="str">
        <f t="shared" ca="1" si="207"/>
        <v>1.04851707925009-0.818270759924792i</v>
      </c>
      <c r="AK211" s="223" t="str">
        <f t="shared" ca="1" si="208"/>
        <v>-1.29016166083599+0.323168672578209i</v>
      </c>
      <c r="AL211" s="223" t="str">
        <f t="shared" ca="1" si="209"/>
        <v>1.31043967429177+0.227382853507273i</v>
      </c>
      <c r="AM211" s="223" t="str">
        <f t="shared" ca="1" si="210"/>
        <v>-1.105871808161-0.73891991849033i</v>
      </c>
      <c r="AN211" s="223" t="str">
        <f t="shared" ca="1" si="211"/>
        <v>0.711557916864811+1.12367274282775i</v>
      </c>
      <c r="AO211" s="223" t="str">
        <f t="shared" ca="1" si="212"/>
        <v>-0.195154570530784-1.31562524893223i</v>
      </c>
      <c r="AP211" s="223" t="str">
        <f t="shared" ca="1" si="213"/>
        <v>-0.354733492366059+1.2818421320197i</v>
      </c>
      <c r="AQ211" s="223" t="str">
        <f t="shared" ca="1" si="214"/>
        <v>0.843756209322454-1.02811991579623i</v>
      </c>
      <c r="AR211" s="223" t="str">
        <f t="shared" ca="1" si="215"/>
        <v>0.843756209322454-1.02811991579623i</v>
      </c>
      <c r="AS211" s="223" t="str">
        <f t="shared" ca="1" si="216"/>
        <v>1.32841864668733-0.0652610232868173i</v>
      </c>
      <c r="AT211" s="223" t="str">
        <f t="shared" ca="1" si="217"/>
        <v>-1.2408997492901-0.478667853776297i</v>
      </c>
      <c r="AU211" s="223" t="str">
        <f t="shared" ca="1" si="218"/>
        <v>0.94046666661482+0.940466666614741i</v>
      </c>
      <c r="AV211" s="223" t="str">
        <f t="shared" ca="1" si="219"/>
        <v>-0.4786678537764-1.24089974929006i</v>
      </c>
      <c r="AW211" s="223" t="str">
        <f t="shared" ca="1" si="220"/>
        <v>-0.065261023286706+1.32841864668733i</v>
      </c>
      <c r="AX211" s="223" t="str">
        <f t="shared" ca="1" si="221"/>
        <v>0.597992382088222-1.18800682363002i</v>
      </c>
      <c r="AY211" s="223" t="str">
        <f t="shared" ca="1" si="222"/>
        <v>-1.02811991579617+0.843756209322525i</v>
      </c>
      <c r="AZ211" s="223" t="str">
        <f t="shared" ca="1" si="223"/>
        <v>1.28184213201978-0.354733492365765i</v>
      </c>
      <c r="BA211" s="223" t="str">
        <f t="shared" ca="1" si="224"/>
        <v>-1.3156252489322-0.195154570530954i</v>
      </c>
      <c r="BB211" s="223" t="str">
        <f t="shared" ca="1" si="225"/>
        <v>1.12367274282773+0.711557916864844i</v>
      </c>
      <c r="BC211" s="223" t="str">
        <f t="shared" ca="1" si="226"/>
        <v>-0.738919918490407-1.10587180816095i</v>
      </c>
      <c r="BD211" s="223" t="str">
        <f t="shared" ca="1" si="227"/>
        <v>0.227382853507504+1.31043967429173i</v>
      </c>
      <c r="BE211" s="223" t="str">
        <f t="shared" ca="1" si="228"/>
        <v>0.323168672577854-1.29016166083608i</v>
      </c>
      <c r="BF211" s="223" t="str">
        <f t="shared" ca="1" si="229"/>
        <v>-0.818270759924399+1.0485170792504i</v>
      </c>
      <c r="BG211" s="223" t="str">
        <f t="shared" ca="1" si="230"/>
        <v>1.17297355048187-0.626967424908978i</v>
      </c>
      <c r="BH211" s="223" t="str">
        <f t="shared" ca="1" si="231"/>
        <v>-1.32641696614126+0.0978423934685535i</v>
      </c>
      <c r="BI211" s="223" t="str">
        <f t="shared" ca="1" si="232"/>
        <v>1.25227311067165+0.448070483647134i</v>
      </c>
      <c r="BJ211" s="223" t="str">
        <f t="shared" ca="1" si="233"/>
        <v>-0.963263623021297-0.91710320825462i</v>
      </c>
      <c r="BK211" s="223" t="str">
        <f t="shared" ca="1" si="234"/>
        <v>0.508976892289228+1.22877891629969i</v>
      </c>
      <c r="BL211" s="223" t="str">
        <f t="shared" ca="1" si="235"/>
        <v>0.0326403423042999-1.32962013751345i</v>
      </c>
      <c r="BM211" s="223" t="str">
        <f t="shared" ca="1" si="236"/>
        <v>-0.568657131017418+1.20232448588976i</v>
      </c>
      <c r="BN211" s="223" t="str">
        <f t="shared" ca="1" si="237"/>
        <v>1.00710345134876-0.868733411529946i</v>
      </c>
      <c r="BO211" s="223" t="str">
        <f t="shared" ca="1" si="238"/>
        <v>-1.27275046943412+0.386084633962886i</v>
      </c>
      <c r="BP211" s="223" t="str">
        <f t="shared" ca="1" si="239"/>
        <v>1.32001834011719+0.162808733737721i</v>
      </c>
      <c r="BQ211" s="223" t="str">
        <f t="shared" ca="1" si="240"/>
        <v>-1.14079681905143-0.683767299356424i</v>
      </c>
      <c r="BR211" s="223" t="str">
        <f t="shared" ca="1" si="241"/>
        <v>0.765836822386559+1.0874047376685i</v>
      </c>
      <c r="BS211" s="223" t="str">
        <f t="shared" ca="1" si="242"/>
        <v>-0.259474169554884-1.30446473979209i</v>
      </c>
      <c r="BT211" s="223" t="str">
        <f t="shared" ca="1" si="243"/>
        <v>-0.291409188066243+1.29770404451i</v>
      </c>
      <c r="BU211" s="223" t="str">
        <f t="shared" ca="1" si="244"/>
        <v>0.792292414818517-1.06828265522196i</v>
      </c>
      <c r="BV211" s="223" t="str">
        <f t="shared" ca="1" si="245"/>
        <v>-1.15723372192782+0.65556480599566i</v>
      </c>
      <c r="BW211" s="223" t="str">
        <f t="shared" ca="1" si="246"/>
        <v>1.32361630161261-0.130364827052346i</v>
      </c>
      <c r="BX211" s="223" t="str">
        <f t="shared" ca="1" si="247"/>
        <v>-1.26289214955724-0.417203212611933i</v>
      </c>
      <c r="BY211" s="223" t="str">
        <f t="shared" ca="1" si="248"/>
        <v>0.985480345440763+0.893187321213747i</v>
      </c>
      <c r="BZ211" s="223" t="str">
        <f t="shared" ca="1" si="249"/>
        <v>-0.538979342154898-1.21591791283676i</v>
      </c>
      <c r="CA211" s="223" t="str">
        <f t="shared" ca="1" si="250"/>
        <v>6.40669059021638E-13+1.33002071488644i</v>
      </c>
      <c r="CB211" s="223" t="str">
        <f t="shared" ca="1" si="251"/>
        <v>0.538979342154937-1.21591791283674i</v>
      </c>
      <c r="CC211" s="223" t="str">
        <f t="shared" ca="1" si="252"/>
        <v>-0.985480345440791+0.893187321213716i</v>
      </c>
      <c r="CD211" s="223" t="str">
        <f t="shared" ca="1" si="253"/>
        <v>1.26289214955726-0.417203212611893i</v>
      </c>
      <c r="CE211" s="223" t="str">
        <f t="shared" ca="1" si="254"/>
        <v>-1.32361630161261-0.130364827052387i</v>
      </c>
      <c r="CF211" s="223" t="str">
        <f t="shared" ca="1" si="255"/>
        <v>1.1572337219278+0.655564805995696i</v>
      </c>
      <c r="CG211" s="223" t="str">
        <f t="shared" ca="1" si="256"/>
        <v>-0.792292414818453-1.068282655222i</v>
      </c>
      <c r="CH211" s="223" t="str">
        <f t="shared" ca="1" si="257"/>
        <v>0.291409188066166+1.29770404451001i</v>
      </c>
      <c r="CI211" s="223" t="str">
        <f t="shared" ca="1" si="258"/>
        <v>0.259474169554962-1.30446473979207i</v>
      </c>
      <c r="CJ211" s="223" t="str">
        <f t="shared" ca="1" si="259"/>
        <v>-0.765836822386624+1.08740473766845i</v>
      </c>
      <c r="CK211" s="223" t="str">
        <f t="shared" ca="1" si="260"/>
        <v>1.14079681905079-0.68376729935749i</v>
      </c>
      <c r="CL211" s="223" t="str">
        <f t="shared" ca="1" si="261"/>
        <v>-1.3200183401172+0.162808733737641i</v>
      </c>
      <c r="CM211" s="223" t="str">
        <f t="shared" ca="1" si="262"/>
        <v>1.2727504694341+0.386084633962962i</v>
      </c>
      <c r="CN211" s="223" t="str">
        <f t="shared" ca="1" si="263"/>
        <v>-1.0071034513487-0.868733411530006i</v>
      </c>
      <c r="CO211" s="223" t="str">
        <f t="shared" ca="1" si="264"/>
        <v>0.568657131017346+1.20232448588979i</v>
      </c>
      <c r="CP211" s="223" t="str">
        <f t="shared" ca="1" si="265"/>
        <v>-0.0326403423042205-1.32962013751345i</v>
      </c>
      <c r="CQ211" s="223" t="str">
        <f t="shared" ca="1" si="266"/>
        <v>-0.508976892289302+1.22877891629966i</v>
      </c>
      <c r="CR211" s="223" t="str">
        <f t="shared" ca="1" si="267"/>
        <v>0.963263623021351-0.917103208254563i</v>
      </c>
      <c r="CS211" s="223" t="str">
        <f t="shared" ca="1" si="268"/>
        <v>-1.25227311067167+0.448070483647076i</v>
      </c>
      <c r="CT211" s="223" t="str">
        <f t="shared" ca="1" si="269"/>
        <v>1.32641696614125+0.0978423934686138i</v>
      </c>
      <c r="CU211" s="223" t="str">
        <f t="shared" ca="1" si="270"/>
        <v>-1.17297355048246-0.626967424907865i</v>
      </c>
      <c r="CV211" s="223" t="str">
        <f t="shared" ca="1" si="271"/>
        <v>0.818270759924351+1.04851707925043i</v>
      </c>
      <c r="CW211" s="223" t="str">
        <f t="shared" ca="1" si="272"/>
        <v>-0.323168672577796-1.29016166083609i</v>
      </c>
      <c r="CX211" s="223" t="str">
        <f t="shared" ca="1" si="273"/>
        <v>-0.227382853507564+1.31043967429172i</v>
      </c>
      <c r="CY211" s="223" t="str">
        <f t="shared" ca="1" si="274"/>
        <v>0.738919918490458-1.10587180816091i</v>
      </c>
      <c r="CZ211" s="223" t="str">
        <f t="shared" ca="1" si="275"/>
        <v>-1.12367274282776+0.711557916864792i</v>
      </c>
      <c r="DA211" s="223" t="str">
        <f t="shared" ca="1" si="276"/>
        <v>1.31562524893221-0.195154570530895i</v>
      </c>
      <c r="DB211" s="223" t="str">
        <f t="shared" ca="1" si="277"/>
        <v>-1.28184213201977-0.354733492365823i</v>
      </c>
      <c r="DC211" s="223" t="str">
        <f t="shared" ca="1" si="278"/>
        <v>1.02811991579646+0.843756209322162i</v>
      </c>
      <c r="DD211" s="223" t="str">
        <f t="shared" ca="1" si="279"/>
        <v>-0.597992382088759-1.18800682362975i</v>
      </c>
      <c r="DE211" s="223" t="str">
        <f t="shared" ca="1" si="280"/>
        <v>0.0652610232860979+1.32841864668736i</v>
      </c>
      <c r="DF211" s="223" t="str">
        <f t="shared" ca="1" si="281"/>
        <v>0.478667853776845-1.24089974928989i</v>
      </c>
      <c r="DG211" s="223" t="str">
        <f t="shared" ca="1" si="282"/>
        <v>-0.940466666615063+0.940466666614498i</v>
      </c>
      <c r="DH211" s="223" t="str">
        <f t="shared" ca="1" si="283"/>
        <v>1.24089974929017-0.4786678537761i</v>
      </c>
      <c r="DI211" s="223" t="str">
        <f t="shared" ca="1" si="284"/>
        <v>-1.32841864668732-0.0652610232868967i</v>
      </c>
      <c r="DJ211" s="223" t="str">
        <f t="shared" ca="1" si="285"/>
        <v>1.18800682363+0.597992382088257i</v>
      </c>
      <c r="DK211" s="223" t="str">
        <f t="shared" ca="1" si="286"/>
        <v>-0.843756209322597-1.02811991579611i</v>
      </c>
      <c r="DL211" s="223" t="str">
        <f t="shared" ca="1" si="287"/>
        <v>0.354733492366365+1.28184213201962i</v>
      </c>
      <c r="DM211" s="223" t="str">
        <f t="shared" ca="1" si="288"/>
        <v>0.19515457053034-1.31562524893229i</v>
      </c>
      <c r="DN211" s="223" t="str">
        <f t="shared" ca="1" si="289"/>
        <v>-0.711557916864319+1.12367274282806i</v>
      </c>
      <c r="DO211" s="223" t="str">
        <f t="shared" ca="1" si="290"/>
        <v>1.10587180816132-0.738919918489855i</v>
      </c>
      <c r="DP211" s="223" t="str">
        <f t="shared" ca="1" si="291"/>
        <v>-1.31043967429184+0.22738285350685i</v>
      </c>
      <c r="DQ211" s="223" t="str">
        <f t="shared" ca="1" si="292"/>
        <v>1.29016166083591+0.323168672578498i</v>
      </c>
      <c r="DR211" s="223" t="str">
        <f t="shared" ca="1" si="293"/>
        <v>-1.04851707924999-0.818270759924922i</v>
      </c>
      <c r="DS211" s="223" t="str">
        <f t="shared" ca="1" si="294"/>
        <v>0.626967424908393+1.17297355048218i</v>
      </c>
      <c r="DT211" s="223" t="str">
        <f t="shared" ca="1" si="295"/>
        <v>-0.0978423934692113-1.32641696614121i</v>
      </c>
      <c r="DU211" s="223" t="str">
        <f t="shared" ca="1" si="296"/>
        <v>-0.448070483646513+1.25227311067188i</v>
      </c>
      <c r="DV211" s="223" t="str">
        <f t="shared" ca="1" si="297"/>
        <v>0.91710320825413-0.963263623021765i</v>
      </c>
      <c r="DW211" s="223" t="str">
        <f t="shared" ca="1" si="298"/>
        <v>-1.22877891629943+0.508976892289855i</v>
      </c>
      <c r="DX211" s="223" t="str">
        <f t="shared" ca="1" si="299"/>
        <v>1.32962013751347+0.0326403423036973i</v>
      </c>
      <c r="DY211" s="223" t="str">
        <f t="shared" ca="1" si="300"/>
        <v>-1.20232448588947-0.568657131018035i</v>
      </c>
      <c r="DZ211" s="223" t="str">
        <f t="shared" ca="1" si="301"/>
        <v>0.868733411529428+1.0071034513492i</v>
      </c>
      <c r="EA211" s="223" t="str">
        <f t="shared" ca="1" si="302"/>
        <v>-0.386084633962233-1.27275046943432i</v>
      </c>
      <c r="EB211" s="223" t="str">
        <f t="shared" ca="1" si="303"/>
        <v>-0.162808733738398+1.32001834011711i</v>
      </c>
      <c r="EC211" s="223" t="str">
        <f t="shared" ca="1" si="304"/>
        <v>0.68376729935701-1.14079681905108i</v>
      </c>
      <c r="ED211" s="223" t="str">
        <f t="shared" ca="1" si="305"/>
        <v>-1.08740473766813+0.765836822387083i</v>
      </c>
      <c r="EE211" s="223" t="str">
        <f t="shared" ca="1" si="306"/>
        <v>1.30446473979196-0.259474169555512i</v>
      </c>
      <c r="EF211" s="223" t="str">
        <f t="shared" ca="1" si="307"/>
        <v>-1.29770404451014-0.291409188065618i</v>
      </c>
      <c r="EG211" s="223" t="str">
        <f t="shared" ca="1" si="308"/>
        <v>1.06828265522234+0.792292414818002i</v>
      </c>
      <c r="EH211" s="223" t="str">
        <f t="shared" ca="1" si="309"/>
        <v>-0.655564805996217-1.1572337219275i</v>
      </c>
      <c r="EI211" s="223" t="str">
        <f t="shared" ca="1" si="310"/>
        <v>0.130364827051629+1.32361630161268i</v>
      </c>
      <c r="EJ211" s="223" t="str">
        <f t="shared" ca="1" si="311"/>
        <v>0.417203212612617-1.26289214955702i</v>
      </c>
      <c r="EK211" s="223" t="str">
        <f t="shared" ca="1" si="312"/>
        <v>-0.89318732121428+0.985480345440279i</v>
      </c>
      <c r="EL211" s="223" t="str">
        <f t="shared" ca="1" si="313"/>
        <v>1.21591791283705-0.53897934215424i</v>
      </c>
      <c r="EM211" s="223" t="str">
        <f t="shared" ca="1" si="314"/>
        <v>-1.33002071488644-7.95145245738653E-14i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3.88563109543996-3.57394445508445i</v>
      </c>
      <c r="G212" s="229" t="str">
        <f t="shared" si="321"/>
        <v>-0.191212345100446+0.126371219007842i</v>
      </c>
      <c r="H212" s="229" t="str">
        <f t="shared" si="319"/>
        <v>0.96632599735254-0.00989217265388171i</v>
      </c>
      <c r="I212" s="229" t="str">
        <f t="shared" si="317"/>
        <v>-0.413374691483519-0.368285723772097i</v>
      </c>
      <c r="J212" s="255" t="str">
        <f ca="1">IMPRODUCT(1/N_FFT2,DW100)</f>
        <v>0.00547996267533664-3.81283707304864E-07i</v>
      </c>
      <c r="K212" s="254" t="str">
        <f t="shared" ca="1" si="318"/>
        <v>-0.00226541830160459-0.00201803440709556i</v>
      </c>
      <c r="N212" s="246">
        <f t="shared" ca="1" si="185"/>
        <v>3.997058541649785</v>
      </c>
      <c r="O212" s="223">
        <f t="shared" ca="1" si="186"/>
        <v>1.3300585416497852</v>
      </c>
      <c r="P212" s="223" t="str">
        <f t="shared" ca="1" si="187"/>
        <v>-1.22881386367205-0.508991367965045i</v>
      </c>
      <c r="Q212" s="223" t="str">
        <f t="shared" ca="1" si="188"/>
        <v>0.940493414175655+0.940493414175651i</v>
      </c>
      <c r="R212" s="223" t="str">
        <f t="shared" ca="1" si="189"/>
        <v>-0.508991367965049-1.22881386367205i</v>
      </c>
      <c r="S212" s="223" t="str">
        <f t="shared" ca="1" si="190"/>
        <v>3.25068885131384E-14+1.33005854164979i</v>
      </c>
      <c r="T212" s="223" t="str">
        <f t="shared" ca="1" si="191"/>
        <v>0.508991367965102-1.22881386367202i</v>
      </c>
      <c r="U212" s="223" t="str">
        <f t="shared" ca="1" si="192"/>
        <v>-0.940493414175666+0.940493414175641i</v>
      </c>
      <c r="V212" s="223" t="str">
        <f t="shared" ca="1" si="193"/>
        <v>1.22881386367204-0.508991367965064i</v>
      </c>
      <c r="W212" s="223" t="str">
        <f t="shared" ca="1" si="194"/>
        <v>-1.33005854164979+6.50137770262768E-14i</v>
      </c>
      <c r="X212" s="223" t="str">
        <f t="shared" ca="1" si="195"/>
        <v>1.22881386367204+0.508991367965071i</v>
      </c>
      <c r="Y212" s="223" t="str">
        <f t="shared" ca="1" si="196"/>
        <v>-0.940493414175662-0.940493414175645i</v>
      </c>
      <c r="Z212" s="223" t="str">
        <f t="shared" ca="1" si="197"/>
        <v>0.508991367965092+1.22881386367203i</v>
      </c>
      <c r="AA212" s="223" t="str">
        <f t="shared" ca="1" si="198"/>
        <v>3.7150873934537E-14-1.33005854164979i</v>
      </c>
      <c r="AB212" s="223" t="str">
        <f t="shared" ca="1" si="199"/>
        <v>-0.508991367965039+1.22881386367205i</v>
      </c>
      <c r="AC212" s="223" t="str">
        <f t="shared" ca="1" si="200"/>
        <v>0.940493414175623-0.940493414175683i</v>
      </c>
      <c r="AD212" s="223" t="str">
        <f t="shared" ca="1" si="201"/>
        <v>-1.22881386367206+0.508991367965003i</v>
      </c>
      <c r="AE212" s="223" t="str">
        <f t="shared" ca="1" si="202"/>
        <v>1.33005854164979+1.17319611831856E-14i</v>
      </c>
      <c r="AF212" s="223" t="str">
        <f t="shared" ca="1" si="203"/>
        <v>-1.22881386367206-0.508991367965015i</v>
      </c>
      <c r="AG212" s="223" t="str">
        <f t="shared" ca="1" si="204"/>
        <v>0.940493414175614+0.940493414175692i</v>
      </c>
      <c r="AH212" s="223" t="str">
        <f t="shared" ca="1" si="205"/>
        <v>-0.508991367965026-1.22881386367206i</v>
      </c>
      <c r="AI212" s="223" t="str">
        <f t="shared" ca="1" si="206"/>
        <v>2.31375859172151E-14+1.33005854164979i</v>
      </c>
      <c r="AJ212" s="223" t="str">
        <f t="shared" ca="1" si="207"/>
        <v>0.508991367964983-1.22881386367207i</v>
      </c>
      <c r="AK212" s="223" t="str">
        <f t="shared" ca="1" si="208"/>
        <v>-0.940493414175675+0.940493414175631i</v>
      </c>
      <c r="AL212" s="223" t="str">
        <f t="shared" ca="1" si="209"/>
        <v>1.22881386367204-0.508991367965058i</v>
      </c>
      <c r="AM212" s="223" t="str">
        <f t="shared" ca="1" si="210"/>
        <v>-1.33005854164979+5.80071330176158E-14i</v>
      </c>
      <c r="AN212" s="223" t="str">
        <f t="shared" ca="1" si="211"/>
        <v>1.22881386367204+0.508991367965074i</v>
      </c>
      <c r="AO212" s="223" t="str">
        <f t="shared" ca="1" si="212"/>
        <v>-0.940493414175663-0.940493414175643i</v>
      </c>
      <c r="AP212" s="223" t="str">
        <f t="shared" ca="1" si="213"/>
        <v>0.508991367965082+1.22881386367203i</v>
      </c>
      <c r="AQ212" s="223" t="str">
        <f t="shared" ca="1" si="214"/>
        <v>4.88828351177227E-14-1.33005854164979i</v>
      </c>
      <c r="AR212" s="223" t="str">
        <f t="shared" ca="1" si="215"/>
        <v>4.88828351177227E-14-1.33005854164979i</v>
      </c>
      <c r="AS212" s="223" t="str">
        <f t="shared" ca="1" si="216"/>
        <v>0.940493414175626-0.94049341417568i</v>
      </c>
      <c r="AT212" s="223" t="str">
        <f t="shared" ca="1" si="217"/>
        <v>-1.22881386367207+0.508991367965001i</v>
      </c>
      <c r="AU212" s="223" t="str">
        <f t="shared" ca="1" si="218"/>
        <v>1.33005854164979+2.34639223663712E-14i</v>
      </c>
      <c r="AV212" s="223" t="str">
        <f t="shared" ca="1" si="219"/>
        <v>-1.22881386367206-0.508991367965026i</v>
      </c>
      <c r="AW212" s="223" t="str">
        <f t="shared" ca="1" si="220"/>
        <v>0.940493414175699+0.940493414175607i</v>
      </c>
      <c r="AX212" s="223" t="str">
        <f t="shared" ca="1" si="221"/>
        <v>-0.508991367965025-1.22881386367206i</v>
      </c>
      <c r="AY212" s="223" t="str">
        <f t="shared" ca="1" si="222"/>
        <v>2.08562590830787E-14+1.33005854164979i</v>
      </c>
      <c r="AZ212" s="223" t="str">
        <f t="shared" ca="1" si="223"/>
        <v>0.508991367964497-1.22881386367228i</v>
      </c>
      <c r="BA212" s="223" t="str">
        <f t="shared" ca="1" si="224"/>
        <v>-0.940493414175295+0.940493414176012i</v>
      </c>
      <c r="BB212" s="223" t="str">
        <f t="shared" ca="1" si="225"/>
        <v>1.22881386367189-0.508991367965414i</v>
      </c>
      <c r="BC212" s="223" t="str">
        <f t="shared" ca="1" si="226"/>
        <v>-1.33005854164979+3.10892933607809E-13i</v>
      </c>
      <c r="BD212" s="223" t="str">
        <f t="shared" ca="1" si="227"/>
        <v>1.22881386367213+0.50899136796484i</v>
      </c>
      <c r="BE212" s="223" t="str">
        <f t="shared" ca="1" si="228"/>
        <v>-0.940493414175748-0.940493414175558i</v>
      </c>
      <c r="BF212" s="223" t="str">
        <f t="shared" ca="1" si="229"/>
        <v>0.508991367965088+1.22881386367203i</v>
      </c>
      <c r="BG212" s="223" t="str">
        <f t="shared" ca="1" si="230"/>
        <v>6.06147963009082E-14-1.33005854164979i</v>
      </c>
      <c r="BH212" s="223" t="str">
        <f t="shared" ca="1" si="231"/>
        <v>-0.508991367965183+1.22881386367199i</v>
      </c>
      <c r="BI212" s="223" t="str">
        <f t="shared" ca="1" si="232"/>
        <v>0.94049341417582-0.940493414175486i</v>
      </c>
      <c r="BJ212" s="223" t="str">
        <f t="shared" ca="1" si="233"/>
        <v>-1.22881386367218+0.508991367964728i</v>
      </c>
      <c r="BK212" s="223" t="str">
        <f t="shared" ca="1" si="234"/>
        <v>1.33005854164979+4.13221257511527E-13i</v>
      </c>
      <c r="BL212" s="223" t="str">
        <f t="shared" ca="1" si="235"/>
        <v>-1.22881386367185-0.508991367965526i</v>
      </c>
      <c r="BM212" s="223" t="str">
        <f t="shared" ca="1" si="236"/>
        <v>0.940493414175236+0.94049341417607i</v>
      </c>
      <c r="BN212" s="223" t="str">
        <f t="shared" ca="1" si="237"/>
        <v>-0.508991367965624-1.22881386367181i</v>
      </c>
      <c r="BO212" s="223" t="str">
        <f t="shared" ca="1" si="238"/>
        <v>5.57261090144752E-13+1.33005854164979i</v>
      </c>
      <c r="BP212" s="223" t="str">
        <f t="shared" ca="1" si="239"/>
        <v>0.50899136796463-1.22881386367222i</v>
      </c>
      <c r="BQ212" s="223" t="str">
        <f t="shared" ca="1" si="240"/>
        <v>-0.94049341417541+0.940493414175896i</v>
      </c>
      <c r="BR212" s="223" t="str">
        <f t="shared" ca="1" si="241"/>
        <v>1.22881386367194-0.508991367965299i</v>
      </c>
      <c r="BS212" s="223" t="str">
        <f t="shared" ca="1" si="242"/>
        <v>-1.33005854164979+1.66852091537934E-13i</v>
      </c>
      <c r="BT212" s="223" t="str">
        <f t="shared" ca="1" si="243"/>
        <v>1.22881386367209+0.508991367964955i</v>
      </c>
      <c r="BU212" s="223" t="str">
        <f t="shared" ca="1" si="244"/>
        <v>-0.940493414175646-0.94049341417566i</v>
      </c>
      <c r="BV212" s="223" t="str">
        <f t="shared" ca="1" si="245"/>
        <v>0.508991367964938+1.22881386367209i</v>
      </c>
      <c r="BW212" s="223" t="str">
        <f t="shared" ca="1" si="246"/>
        <v>1.85754369672685E-13-1.33005854164979i</v>
      </c>
      <c r="BX212" s="223" t="str">
        <f t="shared" ca="1" si="247"/>
        <v>-0.508991367965316+1.22881386367193i</v>
      </c>
      <c r="BY212" s="223" t="str">
        <f t="shared" ca="1" si="248"/>
        <v>0.940493414175909-0.940493414175397i</v>
      </c>
      <c r="BZ212" s="223" t="str">
        <f t="shared" ca="1" si="249"/>
        <v>-1.22881386367223+0.508991367964612i</v>
      </c>
      <c r="CA212" s="223" t="str">
        <f t="shared" ca="1" si="250"/>
        <v>1.33005854164979+5.76163368279501E-13i</v>
      </c>
      <c r="CB212" s="223" t="str">
        <f t="shared" ca="1" si="251"/>
        <v>-1.2288138636718-0.508991367965642i</v>
      </c>
      <c r="CC212" s="223" t="str">
        <f t="shared" ca="1" si="252"/>
        <v>0.940493414176057+0.94049341417525i</v>
      </c>
      <c r="CD212" s="223" t="str">
        <f t="shared" ca="1" si="253"/>
        <v>-0.508991367965509-1.22881386367186i</v>
      </c>
      <c r="CE212" s="223" t="str">
        <f t="shared" ca="1" si="254"/>
        <v>3.94318979376778E-13+1.33005854164979i</v>
      </c>
      <c r="CF212" s="223" t="str">
        <f t="shared" ca="1" si="255"/>
        <v>0.508991367964745-1.22881386367217i</v>
      </c>
      <c r="CG212" s="223" t="str">
        <f t="shared" ca="1" si="256"/>
        <v>-0.940493414175499+0.940493414175807i</v>
      </c>
      <c r="CH212" s="223" t="str">
        <f t="shared" ca="1" si="257"/>
        <v>1.22881386367201-0.508991367965148i</v>
      </c>
      <c r="CI212" s="223" t="str">
        <f t="shared" ca="1" si="258"/>
        <v>-1.33005854164979+4.17125181661575E-14i</v>
      </c>
      <c r="CJ212" s="223" t="str">
        <f t="shared" ca="1" si="259"/>
        <v>1.22881386367202+0.508991367965106i</v>
      </c>
      <c r="CK212" s="223" t="str">
        <f t="shared" ca="1" si="260"/>
        <v>-0.940493414175558-0.940493414175748i</v>
      </c>
      <c r="CL212" s="223" t="str">
        <f t="shared" ca="1" si="261"/>
        <v>0.508991367964822+1.22881386367214i</v>
      </c>
      <c r="CM212" s="223" t="str">
        <f t="shared" ca="1" si="262"/>
        <v>3.48696480440659E-13-1.33005854164979i</v>
      </c>
      <c r="CN212" s="223" t="str">
        <f t="shared" ca="1" si="263"/>
        <v>-0.508991367965432+1.22881386367189i</v>
      </c>
      <c r="CO212" s="223" t="str">
        <f t="shared" ca="1" si="264"/>
        <v>0.940493414176025-0.940493414175281i</v>
      </c>
      <c r="CP212" s="223" t="str">
        <f t="shared" ca="1" si="265"/>
        <v>-1.22881386367228+0.508991367964497i</v>
      </c>
      <c r="CQ212" s="223" t="str">
        <f t="shared" ca="1" si="266"/>
        <v>1.33005854164979-6.2178586721562E-13i</v>
      </c>
      <c r="CR212" s="223" t="str">
        <f t="shared" ca="1" si="267"/>
        <v>-1.22881386367226-0.508991367964535i</v>
      </c>
      <c r="CS212" s="223" t="str">
        <f t="shared" ca="1" si="268"/>
        <v>0.940493414175968+0.940493414175339i</v>
      </c>
      <c r="CT212" s="223" t="str">
        <f t="shared" ca="1" si="269"/>
        <v>-0.508991367965358-1.22881386367192i</v>
      </c>
      <c r="CU212" s="223" t="str">
        <f t="shared" ca="1" si="270"/>
        <v>2.69179406005E-13+1.33005854164979i</v>
      </c>
      <c r="CV212" s="223" t="str">
        <f t="shared" ca="1" si="271"/>
        <v>0.508991367964896-1.22881386367211i</v>
      </c>
      <c r="CW212" s="223" t="str">
        <f t="shared" ca="1" si="272"/>
        <v>-0.940493414175587+0.940493414175719i</v>
      </c>
      <c r="CX212" s="223" t="str">
        <f t="shared" ca="1" si="273"/>
        <v>1.22881386367205-0.508991367965033i</v>
      </c>
      <c r="CY212" s="223" t="str">
        <f t="shared" ca="1" si="274"/>
        <v>-1.33005854164979-1.21229592601817E-13i</v>
      </c>
      <c r="CZ212" s="223" t="str">
        <f t="shared" ca="1" si="275"/>
        <v>1.22881386367197+0.508991367965221i</v>
      </c>
      <c r="DA212" s="223" t="str">
        <f t="shared" ca="1" si="276"/>
        <v>-0.940493414175442-0.940493414175864i</v>
      </c>
      <c r="DB212" s="223" t="str">
        <f t="shared" ca="1" si="277"/>
        <v>0.508991367964707+1.22881386367219i</v>
      </c>
      <c r="DC212" s="223" t="str">
        <f t="shared" ca="1" si="278"/>
        <v>4.73836053812436E-13-1.33005854164979i</v>
      </c>
      <c r="DD212" s="223" t="str">
        <f t="shared" ca="1" si="279"/>
        <v>-0.508991367965582+1.22881386367183i</v>
      </c>
      <c r="DE212" s="223" t="str">
        <f t="shared" ca="1" si="280"/>
        <v>0.940493414176139-0.940493414175167i</v>
      </c>
      <c r="DF212" s="223" t="str">
        <f t="shared" ca="1" si="281"/>
        <v>-1.22881386367182+0.508991367965603i</v>
      </c>
      <c r="DG212" s="223" t="str">
        <f t="shared" ca="1" si="282"/>
        <v>1.33005854164979-4.58843756447646E-13i</v>
      </c>
      <c r="DH212" s="223" t="str">
        <f t="shared" ca="1" si="283"/>
        <v>-1.2288138636722-0.508991367964685i</v>
      </c>
      <c r="DI212" s="223" t="str">
        <f t="shared" ca="1" si="284"/>
        <v>0.94049341417588+0.940493414175426i</v>
      </c>
      <c r="DJ212" s="223" t="str">
        <f t="shared" ca="1" si="285"/>
        <v>-0.508991367965277-1.22881386367195i</v>
      </c>
      <c r="DK212" s="223" t="str">
        <f t="shared" ca="1" si="286"/>
        <v>1.06237295237026E-13+1.33005854164979i</v>
      </c>
      <c r="DL212" s="223" t="str">
        <f t="shared" ca="1" si="287"/>
        <v>0.508991367965011-1.22881386367206i</v>
      </c>
      <c r="DM212" s="223" t="str">
        <f t="shared" ca="1" si="288"/>
        <v>-0.940493414175676+0.94049341417563i</v>
      </c>
      <c r="DN212" s="223" t="str">
        <f t="shared" ca="1" si="289"/>
        <v>1.22881386367212-0.508991367964882i</v>
      </c>
      <c r="DO212" s="223" t="str">
        <f t="shared" ca="1" si="290"/>
        <v>-1.33005854164979-2.46369165973593E-13i</v>
      </c>
      <c r="DP212" s="223" t="str">
        <f t="shared" ca="1" si="291"/>
        <v>1.22881386367193+0.508991367965337i</v>
      </c>
      <c r="DQ212" s="223" t="str">
        <f t="shared" ca="1" si="292"/>
        <v>-0.940493414175328-0.940493414175978i</v>
      </c>
      <c r="DR212" s="223" t="str">
        <f t="shared" ca="1" si="293"/>
        <v>0.508991367964556+1.22881386367225i</v>
      </c>
      <c r="DS212" s="223" t="str">
        <f t="shared" ca="1" si="294"/>
        <v>5.98975627184213E-13-1.33005854164979i</v>
      </c>
      <c r="DT212" s="223" t="str">
        <f t="shared" ca="1" si="295"/>
        <v>-0.508991367965663+1.22881386367179i</v>
      </c>
      <c r="DU212" s="223" t="str">
        <f t="shared" ca="1" si="296"/>
        <v>0.940493414175265-0.940493414176041i</v>
      </c>
      <c r="DV212" s="223" t="str">
        <f t="shared" ca="1" si="297"/>
        <v>-1.22881386367186+0.508991367965487i</v>
      </c>
      <c r="DW212" s="223" t="str">
        <f t="shared" ca="1" si="298"/>
        <v>1.33005854164979-3.33704183075869E-13i</v>
      </c>
      <c r="DX212" s="223" t="str">
        <f t="shared" ca="1" si="299"/>
        <v>-1.22881386367215-0.508991367964801i</v>
      </c>
      <c r="DY212" s="223" t="str">
        <f t="shared" ca="1" si="300"/>
        <v>0.940493414175791+0.940493414175515i</v>
      </c>
      <c r="DZ212" s="223" t="str">
        <f t="shared" ca="1" si="301"/>
        <v>-0.508991367965092-1.22881386367203i</v>
      </c>
      <c r="EA212" s="223" t="str">
        <f t="shared" ca="1" si="302"/>
        <v>-1.89022781347508E-14+1.33005854164979i</v>
      </c>
      <c r="EB212" s="223" t="str">
        <f t="shared" ca="1" si="303"/>
        <v>0.508991367965127-1.22881386367201i</v>
      </c>
      <c r="EC212" s="223" t="str">
        <f t="shared" ca="1" si="304"/>
        <v>-0.940493414175817+0.940493414175489i</v>
      </c>
      <c r="ED212" s="223" t="str">
        <f t="shared" ca="1" si="305"/>
        <v>1.22881386367216-0.508991367964767i</v>
      </c>
      <c r="EE212" s="223" t="str">
        <f t="shared" ca="1" si="306"/>
        <v>-1.33005854164979-3.7150873934537E-13i</v>
      </c>
      <c r="EF212" s="223" t="str">
        <f t="shared" ca="1" si="307"/>
        <v>1.22881386367188+0.508991367965453i</v>
      </c>
      <c r="EG212" s="223" t="str">
        <f t="shared" ca="1" si="308"/>
        <v>-0.940493414175239-0.940493414176067i</v>
      </c>
      <c r="EH212" s="223" t="str">
        <f t="shared" ca="1" si="309"/>
        <v>0.508991367964441+1.2288138636723i</v>
      </c>
      <c r="EI212" s="223" t="str">
        <f t="shared" ca="1" si="310"/>
        <v>-5.61171070914712E-13-1.33005854164979i</v>
      </c>
      <c r="EJ212" s="223" t="str">
        <f t="shared" ca="1" si="311"/>
        <v>-0.508991367964591+1.22881386367224i</v>
      </c>
      <c r="EK212" s="223" t="str">
        <f t="shared" ca="1" si="312"/>
        <v>0.940493414175354-0.940493414175952i</v>
      </c>
      <c r="EL212" s="223" t="str">
        <f t="shared" ca="1" si="313"/>
        <v>-1.22881386367194+0.508991367965303i</v>
      </c>
      <c r="EM212" s="223" t="str">
        <f t="shared" ca="1" si="314"/>
        <v>1.33005854164979-2.08564609704093E-13i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3.8552017211687-3.58274082671845i</v>
      </c>
      <c r="G213" s="229" t="str">
        <f t="shared" si="321"/>
        <v>-0.1903192890776+0.127108559567273i</v>
      </c>
      <c r="H213" s="229" t="str">
        <f t="shared" si="319"/>
        <v>0.966297614063176-0.00977404947249178i</v>
      </c>
      <c r="I213" s="229" t="str">
        <f t="shared" si="317"/>
        <v>-0.414536178251172-0.372377424577031i</v>
      </c>
      <c r="J213" s="255" t="str">
        <f ca="1">IMPRODUCT(1/N_FFT2,DX100)</f>
        <v>0.003618928769141-0.000142219080029798i</v>
      </c>
      <c r="K213" s="254" t="str">
        <f t="shared" ca="1" si="318"/>
        <v>-0.00155313607607014-0.0012886524208705i</v>
      </c>
      <c r="N213" s="246">
        <f t="shared" ca="1" si="185"/>
        <v>3.9970934688019604</v>
      </c>
      <c r="O213" s="223">
        <f t="shared" ca="1" si="186"/>
        <v>1.3300934688019603</v>
      </c>
      <c r="P213" s="223" t="str">
        <f t="shared" ca="1" si="187"/>
        <v>-1.24096762816935-0.47869403754943i</v>
      </c>
      <c r="Q213" s="223" t="str">
        <f t="shared" ca="1" si="188"/>
        <v>0.985534252536095+0.893236179757488i</v>
      </c>
      <c r="R213" s="223" t="str">
        <f t="shared" ca="1" si="189"/>
        <v>-0.598025093072961-1.18807180919535i</v>
      </c>
      <c r="S213" s="223" t="str">
        <f t="shared" ca="1" si="190"/>
        <v>0.130371958183049+1.32368870519815i</v>
      </c>
      <c r="T213" s="223" t="str">
        <f t="shared" ca="1" si="191"/>
        <v>0.354752896763519-1.28191225050216i</v>
      </c>
      <c r="U213" s="223" t="str">
        <f t="shared" ca="1" si="192"/>
        <v>-0.792335754275297+1.06834109171492i</v>
      </c>
      <c r="V213" s="223" t="str">
        <f t="shared" ca="1" si="193"/>
        <v>1.12373420923267-0.711596840036448i</v>
      </c>
      <c r="W213" s="223" t="str">
        <f t="shared" ca="1" si="194"/>
        <v>-1.30453609576144+0.259488363140103i</v>
      </c>
      <c r="X213" s="223" t="str">
        <f t="shared" ca="1" si="195"/>
        <v>1.31051135709813+0.227395291654065i</v>
      </c>
      <c r="Y213" s="223" t="str">
        <f t="shared" ca="1" si="196"/>
        <v>-1.14085922216595-0.683804702344563i</v>
      </c>
      <c r="Z213" s="223" t="str">
        <f t="shared" ca="1" si="197"/>
        <v>0.818315520431899+1.04857443453953i</v>
      </c>
      <c r="AA213" s="223" t="str">
        <f t="shared" ca="1" si="198"/>
        <v>-0.386105753309477-1.27282009059056i</v>
      </c>
      <c r="AB213" s="223" t="str">
        <f t="shared" ca="1" si="199"/>
        <v>-0.0978477455791986+1.32648952292685i</v>
      </c>
      <c r="AC213" s="223" t="str">
        <f t="shared" ca="1" si="200"/>
        <v>0.568688237324694-1.20239025465036i</v>
      </c>
      <c r="AD213" s="223" t="str">
        <f t="shared" ca="1" si="201"/>
        <v>-0.963316314832607+0.917153375028929i</v>
      </c>
      <c r="AE213" s="223" t="str">
        <f t="shared" ca="1" si="202"/>
        <v>1.22884613215309-0.509004734007484i</v>
      </c>
      <c r="AF213" s="223" t="str">
        <f t="shared" ca="1" si="203"/>
        <v>-1.32969286951685+0.0326421277747455i</v>
      </c>
      <c r="AG213" s="223" t="str">
        <f t="shared" ca="1" si="204"/>
        <v>1.25234161168918+0.448094993702654i</v>
      </c>
      <c r="AH213" s="223" t="str">
        <f t="shared" ca="1" si="205"/>
        <v>-1.0071585412573-0.868780932411673i</v>
      </c>
      <c r="AI213" s="223" t="str">
        <f t="shared" ca="1" si="206"/>
        <v>0.62700172086683+1.17303771370731i</v>
      </c>
      <c r="AJ213" s="223" t="str">
        <f t="shared" ca="1" si="207"/>
        <v>-0.162817639594085-1.32009054688936i</v>
      </c>
      <c r="AK213" s="223" t="str">
        <f t="shared" ca="1" si="208"/>
        <v>-0.323186350337613+1.29023223440785i</v>
      </c>
      <c r="AL213" s="223" t="str">
        <f t="shared" ca="1" si="209"/>
        <v>0.765878714687554-1.08746422016459i</v>
      </c>
      <c r="AM213" s="223" t="str">
        <f t="shared" ca="1" si="210"/>
        <v>-1.10593230083095+0.7389603384001i</v>
      </c>
      <c r="AN213" s="223" t="str">
        <f t="shared" ca="1" si="211"/>
        <v>1.2977750306604-0.29142512853908i</v>
      </c>
      <c r="AO213" s="223" t="str">
        <f t="shared" ca="1" si="212"/>
        <v>-1.31569721539647-0.195165245747318i</v>
      </c>
      <c r="AP213" s="223" t="str">
        <f t="shared" ca="1" si="213"/>
        <v>1.15729702416327+0.65560066626908i</v>
      </c>
      <c r="AQ213" s="223" t="str">
        <f t="shared" ca="1" si="214"/>
        <v>-0.843802363917884-1.02817615533342i</v>
      </c>
      <c r="AR213" s="223" t="str">
        <f t="shared" ca="1" si="215"/>
        <v>-0.843802363917884-1.02817615533342i</v>
      </c>
      <c r="AS213" s="223" t="str">
        <f t="shared" ca="1" si="216"/>
        <v>0.0652645931521713-1.32849131296758i</v>
      </c>
      <c r="AT213" s="223" t="str">
        <f t="shared" ca="1" si="217"/>
        <v>-0.539008825046778+1.21598442517629i</v>
      </c>
      <c r="AU213" s="223" t="str">
        <f t="shared" ca="1" si="218"/>
        <v>0.94051811140177-0.940518111401838i</v>
      </c>
      <c r="AV213" s="223" t="str">
        <f t="shared" ca="1" si="219"/>
        <v>-1.2159844251763+0.539008825046763i</v>
      </c>
      <c r="AW213" s="223" t="str">
        <f t="shared" ca="1" si="220"/>
        <v>1.32849131296758-0.0652645931521551i</v>
      </c>
      <c r="AX213" s="223" t="str">
        <f t="shared" ca="1" si="221"/>
        <v>-1.26296123145021-0.417226034186977i</v>
      </c>
      <c r="AY213" s="223" t="str">
        <f t="shared" ca="1" si="222"/>
        <v>1.0281761553334+0.84380236391791i</v>
      </c>
      <c r="AZ213" s="223" t="str">
        <f t="shared" ca="1" si="223"/>
        <v>-0.655600666269296-1.15729702416315i</v>
      </c>
      <c r="BA213" s="223" t="str">
        <f t="shared" ca="1" si="224"/>
        <v>0.195165245747172+1.31569721539649i</v>
      </c>
      <c r="BB213" s="223" t="str">
        <f t="shared" ca="1" si="225"/>
        <v>0.291425128539502-1.29777503066031i</v>
      </c>
      <c r="BC213" s="223" t="str">
        <f t="shared" ca="1" si="226"/>
        <v>-0.738960338399689+1.10593230083123i</v>
      </c>
      <c r="BD213" s="223" t="str">
        <f t="shared" ca="1" si="227"/>
        <v>1.08746422016445-0.765878714687749i</v>
      </c>
      <c r="BE213" s="223" t="str">
        <f t="shared" ca="1" si="228"/>
        <v>-1.29023223440786+0.323186350337597i</v>
      </c>
      <c r="BF213" s="223" t="str">
        <f t="shared" ca="1" si="229"/>
        <v>1.32009054688931+0.162817639594505i</v>
      </c>
      <c r="BG213" s="223" t="str">
        <f t="shared" ca="1" si="230"/>
        <v>-1.17303771370761-0.62700172086627i</v>
      </c>
      <c r="BH213" s="223" t="str">
        <f t="shared" ca="1" si="231"/>
        <v>0.86878093241186+1.00715854125714i</v>
      </c>
      <c r="BI213" s="223" t="str">
        <f t="shared" ca="1" si="232"/>
        <v>-0.448094993702621-1.25234161168919i</v>
      </c>
      <c r="BJ213" s="223" t="str">
        <f t="shared" ca="1" si="233"/>
        <v>-0.0326421277750169+1.32969286951685i</v>
      </c>
      <c r="BK213" s="223" t="str">
        <f t="shared" ca="1" si="234"/>
        <v>0.509004734008136-1.22884613215282i</v>
      </c>
      <c r="BL213" s="223" t="str">
        <f t="shared" ca="1" si="235"/>
        <v>-0.917153375028667+0.963316314832857i</v>
      </c>
      <c r="BM213" s="223" t="str">
        <f t="shared" ca="1" si="236"/>
        <v>1.20239025465038-0.568688237324662i</v>
      </c>
      <c r="BN213" s="223" t="str">
        <f t="shared" ca="1" si="237"/>
        <v>-1.32648952292687+0.097847745578909i</v>
      </c>
      <c r="BO213" s="223" t="str">
        <f t="shared" ca="1" si="238"/>
        <v>1.2728200905904+0.386105753310008i</v>
      </c>
      <c r="BP213" s="223" t="str">
        <f t="shared" ca="1" si="239"/>
        <v>-1.04857443453977-0.818315520431598i</v>
      </c>
      <c r="BQ213" s="223" t="str">
        <f t="shared" ca="1" si="240"/>
        <v>0.683804702344665+1.14085922216589i</v>
      </c>
      <c r="BR213" s="223" t="str">
        <f t="shared" ca="1" si="241"/>
        <v>-0.227395291653891-1.31051135709817i</v>
      </c>
      <c r="BS213" s="223" t="str">
        <f t="shared" ca="1" si="242"/>
        <v>-0.259488363140662+1.30453609576133i</v>
      </c>
      <c r="BT213" s="223" t="str">
        <f t="shared" ca="1" si="243"/>
        <v>0.711596840036031-1.12373420923293i</v>
      </c>
      <c r="BU213" s="223" t="str">
        <f t="shared" ca="1" si="244"/>
        <v>-1.06834109171486+0.792335754275378i</v>
      </c>
      <c r="BV213" s="223" t="str">
        <f t="shared" ca="1" si="245"/>
        <v>1.28191225050221-0.35475289676337i</v>
      </c>
      <c r="BW213" s="223" t="str">
        <f t="shared" ca="1" si="246"/>
        <v>-1.32368870519811-0.130371958183463i</v>
      </c>
      <c r="BX213" s="223" t="str">
        <f t="shared" ca="1" si="247"/>
        <v>1.18807180919559+0.598025093072475i</v>
      </c>
      <c r="BY213" s="223" t="str">
        <f t="shared" ca="1" si="248"/>
        <v>-0.893236179757659-0.985534252535941i</v>
      </c>
      <c r="BZ213" s="223" t="str">
        <f t="shared" ca="1" si="249"/>
        <v>0.478694037549319+1.24096762816939i</v>
      </c>
      <c r="CA213" s="223" t="str">
        <f t="shared" ca="1" si="250"/>
        <v>4.32134017896042E-13-1.33009346880196i</v>
      </c>
      <c r="CB213" s="223" t="str">
        <f t="shared" ca="1" si="251"/>
        <v>-0.47869403754889+1.24096762816956i</v>
      </c>
      <c r="CC213" s="223" t="str">
        <f t="shared" ca="1" si="252"/>
        <v>0.893236179757291-0.985534252536273i</v>
      </c>
      <c r="CD213" s="223" t="str">
        <f t="shared" ca="1" si="253"/>
        <v>-1.18807180919537+0.598025093072918i</v>
      </c>
      <c r="CE213" s="223" t="str">
        <f t="shared" ca="1" si="254"/>
        <v>1.32368870519819-0.13037195818264i</v>
      </c>
      <c r="CF213" s="223" t="str">
        <f t="shared" ca="1" si="255"/>
        <v>-1.28191225050198-0.354752896764165i</v>
      </c>
      <c r="CG213" s="223" t="str">
        <f t="shared" ca="1" si="256"/>
        <v>1.06834109171516+0.792335754274979i</v>
      </c>
      <c r="CH213" s="223" t="str">
        <f t="shared" ca="1" si="257"/>
        <v>-0.711596840036418-1.12373420923269i</v>
      </c>
      <c r="CI213" s="223" t="str">
        <f t="shared" ca="1" si="258"/>
        <v>0.259488363139813+1.3045360957615i</v>
      </c>
      <c r="CJ213" s="223" t="str">
        <f t="shared" ca="1" si="259"/>
        <v>0.227395291654742-1.31051135709802i</v>
      </c>
      <c r="CK213" s="223" t="str">
        <f t="shared" ca="1" si="260"/>
        <v>-0.68380470234424+1.14085922216614i</v>
      </c>
      <c r="CL213" s="223" t="str">
        <f t="shared" ca="1" si="261"/>
        <v>1.04857443453946-0.818315520431991i</v>
      </c>
      <c r="CM213" s="223" t="str">
        <f t="shared" ca="1" si="262"/>
        <v>-1.27282009059064+0.386105753309216i</v>
      </c>
      <c r="CN213" s="223" t="str">
        <f t="shared" ca="1" si="263"/>
        <v>1.32648952292681+0.0978477455797709i</v>
      </c>
      <c r="CO213" s="223" t="str">
        <f t="shared" ca="1" si="264"/>
        <v>-1.20239025465057-0.568688237324247i</v>
      </c>
      <c r="CP213" s="223" t="str">
        <f t="shared" ca="1" si="265"/>
        <v>0.917153375029+0.963316314832541i</v>
      </c>
      <c r="CQ213" s="223" t="str">
        <f t="shared" ca="1" si="266"/>
        <v>-0.509004734007338-1.22884613215315i</v>
      </c>
      <c r="CR213" s="223" t="str">
        <f t="shared" ca="1" si="267"/>
        <v>0.0326421277741907+1.32969286951687i</v>
      </c>
      <c r="CS213" s="223" t="str">
        <f t="shared" ca="1" si="268"/>
        <v>0.448094993702171-1.25234161168935i</v>
      </c>
      <c r="CT213" s="223" t="str">
        <f t="shared" ca="1" si="269"/>
        <v>-0.868780932411484+1.00715854125746i</v>
      </c>
      <c r="CU213" s="223" t="str">
        <f t="shared" ca="1" si="270"/>
        <v>1.17303771370737-0.627001720866707i</v>
      </c>
      <c r="CV213" s="223" t="str">
        <f t="shared" ca="1" si="271"/>
        <v>-1.32009054688941+0.162817639593647i</v>
      </c>
      <c r="CW213" s="223" t="str">
        <f t="shared" ca="1" si="272"/>
        <v>1.29023223440797+0.323186350337134i</v>
      </c>
      <c r="CX213" s="223" t="str">
        <f t="shared" ca="1" si="273"/>
        <v>-1.08746422016472-0.765878714687358i</v>
      </c>
      <c r="CY213" s="223" t="str">
        <f t="shared" ca="1" si="274"/>
        <v>0.738960338400087+1.10593230083096i</v>
      </c>
      <c r="CZ213" s="223" t="str">
        <f t="shared" ca="1" si="275"/>
        <v>-0.291425128538677-1.29777503066049i</v>
      </c>
      <c r="DA213" s="223" t="str">
        <f t="shared" ca="1" si="276"/>
        <v>-0.195165245746681+1.31569721539656i</v>
      </c>
      <c r="DB213" s="223" t="str">
        <f t="shared" ca="1" si="277"/>
        <v>0.655600666268864-1.1572970241634i</v>
      </c>
      <c r="DC213" s="223" t="str">
        <f t="shared" ca="1" si="278"/>
        <v>-1.02817615533345+0.843802363917857i</v>
      </c>
      <c r="DD213" s="223" t="str">
        <f t="shared" ca="1" si="279"/>
        <v>1.26296123145032-0.417226034186659i</v>
      </c>
      <c r="DE213" s="223" t="str">
        <f t="shared" ca="1" si="280"/>
        <v>-1.32849131296754-0.0652645931528296i</v>
      </c>
      <c r="DF213" s="223" t="str">
        <f t="shared" ca="1" si="281"/>
        <v>1.21598442517646+0.539008825046413i</v>
      </c>
      <c r="DG213" s="223" t="str">
        <f t="shared" ca="1" si="282"/>
        <v>-0.940518111401827-0.94051811140178i</v>
      </c>
      <c r="DH213" s="223" t="str">
        <f t="shared" ca="1" si="283"/>
        <v>0.539008825046472+1.21598442517643i</v>
      </c>
      <c r="DI213" s="223" t="str">
        <f t="shared" ca="1" si="284"/>
        <v>-0.0652645931516101-1.3284913129676i</v>
      </c>
      <c r="DJ213" s="223" t="str">
        <f t="shared" ca="1" si="285"/>
        <v>-0.417226034186598+1.26296123145034i</v>
      </c>
      <c r="DK213" s="223" t="str">
        <f t="shared" ca="1" si="286"/>
        <v>0.843802363917836-1.02817615533346i</v>
      </c>
      <c r="DL213" s="223" t="str">
        <f t="shared" ca="1" si="287"/>
        <v>-1.15729702416335+0.655600666268953i</v>
      </c>
      <c r="DM213" s="223" t="str">
        <f t="shared" ca="1" si="288"/>
        <v>1.31569721539655-0.195165245746743i</v>
      </c>
      <c r="DN213" s="223" t="str">
        <f t="shared" ca="1" si="289"/>
        <v>-1.29777503066051-0.291425128538613i</v>
      </c>
      <c r="DO213" s="223" t="str">
        <f t="shared" ca="1" si="290"/>
        <v>1.10593230083097+0.738960338400064i</v>
      </c>
      <c r="DP213" s="223" t="str">
        <f t="shared" ca="1" si="291"/>
        <v>-0.765878714687412-1.08746422016469i</v>
      </c>
      <c r="DQ213" s="223" t="str">
        <f t="shared" ca="1" si="292"/>
        <v>0.323186350337159+1.29023223440797i</v>
      </c>
      <c r="DR213" s="223" t="str">
        <f t="shared" ca="1" si="293"/>
        <v>0.162817639593621-1.32009054688941i</v>
      </c>
      <c r="DS213" s="223" t="str">
        <f t="shared" ca="1" si="294"/>
        <v>-0.627001720866617+1.17303771370742i</v>
      </c>
      <c r="DT213" s="223" t="str">
        <f t="shared" ca="1" si="295"/>
        <v>1.00715854125742-0.868780932411533i</v>
      </c>
      <c r="DU213" s="223" t="str">
        <f t="shared" ca="1" si="296"/>
        <v>-1.25234161168934+0.448094993702196i</v>
      </c>
      <c r="DV213" s="223" t="str">
        <f t="shared" ca="1" si="297"/>
        <v>1.32969286951687+0.032642127774164i</v>
      </c>
      <c r="DW213" s="223" t="str">
        <f t="shared" ca="1" si="298"/>
        <v>-1.22884613215317-0.509004734007278i</v>
      </c>
      <c r="DX213" s="223" t="str">
        <f t="shared" ca="1" si="299"/>
        <v>0.963316314832559+0.91715337502898i</v>
      </c>
      <c r="DY213" s="223" t="str">
        <f t="shared" ca="1" si="300"/>
        <v>-0.568688237324306-1.20239025465055i</v>
      </c>
      <c r="DZ213" s="223" t="str">
        <f t="shared" ca="1" si="301"/>
        <v>0.0978477455798353+1.3264895229268i</v>
      </c>
      <c r="EA213" s="223" t="str">
        <f t="shared" ca="1" si="302"/>
        <v>0.386105753309155-1.27282009059065i</v>
      </c>
      <c r="EB213" s="223" t="str">
        <f t="shared" ca="1" si="303"/>
        <v>-0.81831552043191+1.04857443453952i</v>
      </c>
      <c r="EC213" s="223" t="str">
        <f t="shared" ca="1" si="304"/>
        <v>1.14085922216611-0.683804702344296i</v>
      </c>
      <c r="ED213" s="223" t="str">
        <f t="shared" ca="1" si="305"/>
        <v>-1.31051135709824+0.227395291653465i</v>
      </c>
      <c r="EE213" s="223" t="str">
        <f t="shared" ca="1" si="306"/>
        <v>1.3045360957615+0.259488363139788i</v>
      </c>
      <c r="EF213" s="223" t="str">
        <f t="shared" ca="1" si="307"/>
        <v>-1.12373420923272-0.711596840036363i</v>
      </c>
      <c r="EG213" s="223" t="str">
        <f t="shared" ca="1" si="308"/>
        <v>0.792335754275031+1.06834109171512i</v>
      </c>
      <c r="EH213" s="223" t="str">
        <f t="shared" ca="1" si="309"/>
        <v>-0.35475289676299-1.28191225050231i</v>
      </c>
      <c r="EI213" s="223" t="str">
        <f t="shared" ca="1" si="310"/>
        <v>-0.130371958182538+1.3236887051982i</v>
      </c>
      <c r="EJ213" s="223" t="str">
        <f t="shared" ca="1" si="311"/>
        <v>0.598025093072861-1.1880718091954i</v>
      </c>
      <c r="EK213" s="223" t="str">
        <f t="shared" ca="1" si="312"/>
        <v>-0.985534252536256+0.893236179757311i</v>
      </c>
      <c r="EL213" s="223" t="str">
        <f t="shared" ca="1" si="313"/>
        <v>1.24096762816953-0.47869403754895i</v>
      </c>
      <c r="EM213" s="223" t="str">
        <f t="shared" ca="1" si="314"/>
        <v>-1.33009346880196+4.96659047288346E-13i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3.82487000022776-3.59122894918471i</v>
      </c>
      <c r="G214" s="229" t="str">
        <f t="shared" si="321"/>
        <v>-0.189422767236413+0.127837883904867i</v>
      </c>
      <c r="H214" s="229" t="str">
        <f t="shared" si="319"/>
        <v>0.96626945366505-0.00965714920623834i</v>
      </c>
      <c r="I214" s="229" t="str">
        <f t="shared" si="317"/>
        <v>-0.415725460811424-0.37649007770331i</v>
      </c>
      <c r="J214" s="255" t="str">
        <f ca="1">IMPRODUCT(1/N_FFT2,DY100)</f>
        <v>0.00491102001832332+3.33623389388868E-07i</v>
      </c>
      <c r="K214" s="254" t="str">
        <f t="shared" ca="1" si="318"/>
        <v>-0.0020415104542758-0.00184908900403835i</v>
      </c>
      <c r="N214" s="246">
        <f t="shared" ca="1" si="185"/>
        <v>3.9971256219984239</v>
      </c>
      <c r="O214" s="223">
        <f t="shared" ca="1" si="186"/>
        <v>1.3301256219984239</v>
      </c>
      <c r="P214" s="223" t="str">
        <f t="shared" ca="1" si="187"/>
        <v>-1.25237188534049-0.448105825788283i</v>
      </c>
      <c r="Q214" s="223" t="str">
        <f t="shared" ca="1" si="188"/>
        <v>1.0282010100904+0.843822761689791i</v>
      </c>
      <c r="R214" s="223" t="str">
        <f t="shared" ca="1" si="189"/>
        <v>-0.683821232391107-1.14088680088245i</v>
      </c>
      <c r="S214" s="223" t="str">
        <f t="shared" ca="1" si="190"/>
        <v>0.259494635917526+1.30456763114326i</v>
      </c>
      <c r="T214" s="223" t="str">
        <f t="shared" ca="1" si="191"/>
        <v>0.195169963601125-1.31572902058313i</v>
      </c>
      <c r="U214" s="223" t="str">
        <f t="shared" ca="1" si="192"/>
        <v>-0.627016877778659+1.17306607029502i</v>
      </c>
      <c r="V214" s="223" t="str">
        <f t="shared" ca="1" si="193"/>
        <v>0.985558076483166-0.893257772524536i</v>
      </c>
      <c r="W214" s="223" t="str">
        <f t="shared" ca="1" si="194"/>
        <v>-1.22887583783318+0.509017038503135i</v>
      </c>
      <c r="X214" s="223" t="str">
        <f t="shared" ca="1" si="195"/>
        <v>1.3285234274341-0.0652661708347927i</v>
      </c>
      <c r="Y214" s="223" t="str">
        <f t="shared" ca="1" si="196"/>
        <v>-1.27285085928119-0.386115086889699i</v>
      </c>
      <c r="Z214" s="223" t="str">
        <f t="shared" ca="1" si="197"/>
        <v>1.06836691740451+0.792354907912031i</v>
      </c>
      <c r="AA214" s="223" t="str">
        <f t="shared" ca="1" si="198"/>
        <v>-0.73897820175899-1.10595903523672i</v>
      </c>
      <c r="AB214" s="223" t="str">
        <f t="shared" ca="1" si="199"/>
        <v>0.323194162927083+1.29026342401331i</v>
      </c>
      <c r="AC214" s="223" t="str">
        <f t="shared" ca="1" si="200"/>
        <v>0.130375109747405-1.32372070356818i</v>
      </c>
      <c r="AD214" s="223" t="str">
        <f t="shared" ca="1" si="201"/>
        <v>-0.5687019845876+1.20241932079571i</v>
      </c>
      <c r="AE214" s="223" t="str">
        <f t="shared" ca="1" si="202"/>
        <v>0.940540847145111-0.940540847145009i</v>
      </c>
      <c r="AF214" s="223" t="str">
        <f t="shared" ca="1" si="203"/>
        <v>-1.20241932079572+0.568701984587589i</v>
      </c>
      <c r="AG214" s="223" t="str">
        <f t="shared" ca="1" si="204"/>
        <v>1.32372070356818-0.130375109747403i</v>
      </c>
      <c r="AH214" s="223" t="str">
        <f t="shared" ca="1" si="205"/>
        <v>-1.29026342401331-0.323194162927094i</v>
      </c>
      <c r="AI214" s="223" t="str">
        <f t="shared" ca="1" si="206"/>
        <v>1.10595903523672+0.738978201759001i</v>
      </c>
      <c r="AJ214" s="223" t="str">
        <f t="shared" ca="1" si="207"/>
        <v>-0.792354907912022-1.06836691740452i</v>
      </c>
      <c r="AK214" s="223" t="str">
        <f t="shared" ca="1" si="208"/>
        <v>0.386115086889692+1.27285085928119i</v>
      </c>
      <c r="AL214" s="223" t="str">
        <f t="shared" ca="1" si="209"/>
        <v>0.0652661708348091-1.3285234274341i</v>
      </c>
      <c r="AM214" s="223" t="str">
        <f t="shared" ca="1" si="210"/>
        <v>-0.509017038503146+1.22887583783317i</v>
      </c>
      <c r="AN214" s="223" t="str">
        <f t="shared" ca="1" si="211"/>
        <v>0.893257772524537-0.985558076483165i</v>
      </c>
      <c r="AO214" s="223" t="str">
        <f t="shared" ca="1" si="212"/>
        <v>-1.17306607029496+0.627016877778761i</v>
      </c>
      <c r="AP214" s="223" t="str">
        <f t="shared" ca="1" si="213"/>
        <v>1.31572902058313-0.195169963601115i</v>
      </c>
      <c r="AQ214" s="223" t="str">
        <f t="shared" ca="1" si="214"/>
        <v>-1.30456763114326-0.259494635917527i</v>
      </c>
      <c r="AR214" s="223" t="str">
        <f t="shared" ca="1" si="215"/>
        <v>-1.30456763114326-0.259494635917527i</v>
      </c>
      <c r="AS214" s="223" t="str">
        <f t="shared" ca="1" si="216"/>
        <v>-0.843822761689806-1.02820101009038i</v>
      </c>
      <c r="AT214" s="223" t="str">
        <f t="shared" ca="1" si="217"/>
        <v>0.448105825788279+1.25237188534049i</v>
      </c>
      <c r="AU214" s="223" t="str">
        <f t="shared" ca="1" si="218"/>
        <v>1.17326970869786E-14-1.33012562199842i</v>
      </c>
      <c r="AV214" s="223" t="str">
        <f t="shared" ca="1" si="219"/>
        <v>-0.4481058257883+1.25237188534048i</v>
      </c>
      <c r="AW214" s="223" t="str">
        <f t="shared" ca="1" si="220"/>
        <v>0.843822761689825-1.02820101009037i</v>
      </c>
      <c r="AX214" s="223" t="str">
        <f t="shared" ca="1" si="221"/>
        <v>-1.14088680088248+0.683821232391065i</v>
      </c>
      <c r="AY214" s="223" t="str">
        <f t="shared" ca="1" si="222"/>
        <v>1.30456763114318-0.259494635917913i</v>
      </c>
      <c r="AZ214" s="223" t="str">
        <f t="shared" ca="1" si="223"/>
        <v>-1.3157290205831-0.19516996360127i</v>
      </c>
      <c r="BA214" s="223" t="str">
        <f t="shared" ca="1" si="224"/>
        <v>1.17306607029526+0.627016877778197i</v>
      </c>
      <c r="BB214" s="223" t="str">
        <f t="shared" ca="1" si="225"/>
        <v>-0.893257772524533-0.985558076483168i</v>
      </c>
      <c r="BC214" s="223" t="str">
        <f t="shared" ca="1" si="226"/>
        <v>0.509017038502635+1.22887583783338i</v>
      </c>
      <c r="BD214" s="223" t="str">
        <f t="shared" ca="1" si="227"/>
        <v>-0.06526617083505-1.32852342743409i</v>
      </c>
      <c r="BE214" s="223" t="str">
        <f t="shared" ca="1" si="228"/>
        <v>-0.386115086889968+1.27285085928111i</v>
      </c>
      <c r="BF214" s="223" t="str">
        <f t="shared" ca="1" si="229"/>
        <v>0.792354907911615-1.06836691740482i</v>
      </c>
      <c r="BG214" s="223" t="str">
        <f t="shared" ca="1" si="230"/>
        <v>-1.10595903523672+0.738978201758989i</v>
      </c>
      <c r="BH214" s="223" t="str">
        <f t="shared" ca="1" si="231"/>
        <v>1.29026342401344-0.323194162926558i</v>
      </c>
      <c r="BI214" s="223" t="str">
        <f t="shared" ca="1" si="232"/>
        <v>-1.32372070356821-0.130375109747172i</v>
      </c>
      <c r="BJ214" s="223" t="str">
        <f t="shared" ca="1" si="233"/>
        <v>1.2024193207956+0.568701984587841i</v>
      </c>
      <c r="BK214" s="223" t="str">
        <f t="shared" ca="1" si="234"/>
        <v>-0.940540847145375-0.940540847144745i</v>
      </c>
      <c r="BL214" s="223" t="str">
        <f t="shared" ca="1" si="235"/>
        <v>0.56870198458745+1.20241932079578i</v>
      </c>
      <c r="BM214" s="223" t="str">
        <f t="shared" ca="1" si="236"/>
        <v>-0.130375109746742-1.32372070356825i</v>
      </c>
      <c r="BN214" s="223" t="str">
        <f t="shared" ca="1" si="237"/>
        <v>-0.323194162926977+1.29026342401334i</v>
      </c>
      <c r="BO214" s="223" t="str">
        <f t="shared" ca="1" si="238"/>
        <v>0.738978201759348-1.10595903523648i</v>
      </c>
      <c r="BP214" s="223" t="str">
        <f t="shared" ca="1" si="239"/>
        <v>-1.06836691740427+0.792354907912347i</v>
      </c>
      <c r="BQ214" s="223" t="str">
        <f t="shared" ca="1" si="240"/>
        <v>1.27285085928123-0.386115086889554i</v>
      </c>
      <c r="BR214" s="223" t="str">
        <f t="shared" ca="1" si="241"/>
        <v>-1.32852342743413-0.06526617083416i</v>
      </c>
      <c r="BS214" s="223" t="str">
        <f t="shared" ca="1" si="242"/>
        <v>1.22887583783323+0.509017038503017i</v>
      </c>
      <c r="BT214" s="223" t="str">
        <f t="shared" ca="1" si="243"/>
        <v>-0.985558076482891-0.893257772524841i</v>
      </c>
      <c r="BU214" s="223" t="str">
        <f t="shared" ca="1" si="244"/>
        <v>0.627016877778983+1.17306607029484i</v>
      </c>
      <c r="BV214" s="223" t="str">
        <f t="shared" ca="1" si="245"/>
        <v>-0.195169963600861-1.31572902058316i</v>
      </c>
      <c r="BW214" s="223" t="str">
        <f t="shared" ca="1" si="246"/>
        <v>-0.25949463591702+1.30456763114336i</v>
      </c>
      <c r="BX214" s="223" t="str">
        <f t="shared" ca="1" si="247"/>
        <v>0.683821232391095-1.14088680088246i</v>
      </c>
      <c r="BY214" s="223" t="str">
        <f t="shared" ca="1" si="248"/>
        <v>-1.02820101009074+0.843822761689373i</v>
      </c>
      <c r="BZ214" s="223" t="str">
        <f t="shared" ca="1" si="249"/>
        <v>1.2523718853404-0.448105825788535i</v>
      </c>
      <c r="CA214" s="223" t="str">
        <f t="shared" ca="1" si="250"/>
        <v>-1.33012562199842-2.8809650171458E-13i</v>
      </c>
      <c r="CB214" s="223" t="str">
        <f t="shared" ca="1" si="251"/>
        <v>1.25237188534065+0.448105825787831i</v>
      </c>
      <c r="CC214" s="223" t="str">
        <f t="shared" ca="1" si="252"/>
        <v>-1.02820101009037-0.843822761689819i</v>
      </c>
      <c r="CD214" s="223" t="str">
        <f t="shared" ca="1" si="253"/>
        <v>0.683821232390601+1.14088680088276i</v>
      </c>
      <c r="CE214" s="223" t="str">
        <f t="shared" ca="1" si="254"/>
        <v>-0.259494635917752-1.30456763114321i</v>
      </c>
      <c r="CF214" s="223" t="str">
        <f t="shared" ca="1" si="255"/>
        <v>-0.195169963601393+1.31572902058309i</v>
      </c>
      <c r="CG214" s="223" t="str">
        <f t="shared" ca="1" si="256"/>
        <v>0.627016877778325-1.1730660702952i</v>
      </c>
      <c r="CH214" s="223" t="str">
        <f t="shared" ca="1" si="257"/>
        <v>-0.985558076483278+0.893257772524414i</v>
      </c>
      <c r="CI214" s="223" t="str">
        <f t="shared" ca="1" si="258"/>
        <v>1.22887583783343-0.509017038502519i</v>
      </c>
      <c r="CJ214" s="223" t="str">
        <f t="shared" ca="1" si="259"/>
        <v>-1.3285234274341+0.0652661708349061i</v>
      </c>
      <c r="CK214" s="223" t="str">
        <f t="shared" ca="1" si="260"/>
        <v>1.27285085928106+0.386115086890106i</v>
      </c>
      <c r="CL214" s="223" t="str">
        <f t="shared" ca="1" si="261"/>
        <v>-1.06836691740474-0.792354907911716i</v>
      </c>
      <c r="CM214" s="223" t="str">
        <f t="shared" ca="1" si="262"/>
        <v>0.738978201758869+1.1059590352368i</v>
      </c>
      <c r="CN214" s="223" t="str">
        <f t="shared" ca="1" si="263"/>
        <v>-0.323194162927702-1.29026342401316i</v>
      </c>
      <c r="CO214" s="223" t="str">
        <f t="shared" ca="1" si="264"/>
        <v>-0.130375109747278+1.3237207035682i</v>
      </c>
      <c r="CP214" s="223" t="str">
        <f t="shared" ca="1" si="265"/>
        <v>0.568701984587971-1.20241932079554i</v>
      </c>
      <c r="CQ214" s="223" t="str">
        <f t="shared" ca="1" si="266"/>
        <v>-0.940540847144846+0.940540847145273i</v>
      </c>
      <c r="CR214" s="223" t="str">
        <f t="shared" ca="1" si="267"/>
        <v>1.20241932079584-0.568701984587321i</v>
      </c>
      <c r="CS214" s="223" t="str">
        <f t="shared" ca="1" si="268"/>
        <v>-1.32372070356813+0.130375109747916i</v>
      </c>
      <c r="CT214" s="223" t="str">
        <f t="shared" ca="1" si="269"/>
        <v>1.2902634240133+0.323194162927117i</v>
      </c>
      <c r="CU214" s="223" t="str">
        <f t="shared" ca="1" si="270"/>
        <v>-1.1059590352364-0.738978201759468i</v>
      </c>
      <c r="CV214" s="223" t="str">
        <f t="shared" ca="1" si="271"/>
        <v>0.792354907912231+1.06836691740436i</v>
      </c>
      <c r="CW214" s="223" t="str">
        <f t="shared" ca="1" si="272"/>
        <v>-0.386115086889417-1.27285085928127i</v>
      </c>
      <c r="CX214" s="223" t="str">
        <f t="shared" ca="1" si="273"/>
        <v>-0.065266170834304+1.32852342743413i</v>
      </c>
      <c r="CY214" s="223" t="str">
        <f t="shared" ca="1" si="274"/>
        <v>0.50901703850315-1.22887583783317i</v>
      </c>
      <c r="CZ214" s="223" t="str">
        <f t="shared" ca="1" si="275"/>
        <v>-0.893257772524947+0.985558076482794i</v>
      </c>
      <c r="DA214" s="223" t="str">
        <f t="shared" ca="1" si="276"/>
        <v>1.17306607029491-0.627016877778857i</v>
      </c>
      <c r="DB214" s="223" t="str">
        <f t="shared" ca="1" si="277"/>
        <v>-1.31572902058319+0.195169963600719i</v>
      </c>
      <c r="DC214" s="223" t="str">
        <f t="shared" ca="1" si="278"/>
        <v>1.30456763114332+0.259494635917199i</v>
      </c>
      <c r="DD214" s="223" t="str">
        <f t="shared" ca="1" si="279"/>
        <v>-1.14088680088241-0.683821232391186i</v>
      </c>
      <c r="DE214" s="223" t="str">
        <f t="shared" ca="1" si="280"/>
        <v>0.843822761690285+1.02820101008999i</v>
      </c>
      <c r="DF214" s="223" t="str">
        <f t="shared" ca="1" si="281"/>
        <v>-0.448105825788363-1.25237188534046i</v>
      </c>
      <c r="DG214" s="223" t="str">
        <f t="shared" ca="1" si="282"/>
        <v>-3.94340308637494E-13+1.33012562199842i</v>
      </c>
      <c r="DH214" s="223" t="str">
        <f t="shared" ca="1" si="283"/>
        <v>0.448105825787967-1.2523718853406i</v>
      </c>
      <c r="DI214" s="223" t="str">
        <f t="shared" ca="1" si="284"/>
        <v>-0.843822761689959+1.02820101009026i</v>
      </c>
      <c r="DJ214" s="223" t="str">
        <f t="shared" ca="1" si="285"/>
        <v>1.14088680088215-0.683821232391612i</v>
      </c>
      <c r="DK214" s="223" t="str">
        <f t="shared" ca="1" si="286"/>
        <v>-1.30456763114324+0.259494635917611i</v>
      </c>
      <c r="DL214" s="223" t="str">
        <f t="shared" ca="1" si="287"/>
        <v>1.31572902058306+0.195169963601573i</v>
      </c>
      <c r="DM214" s="223" t="str">
        <f t="shared" ca="1" si="288"/>
        <v>-1.17306607029513-0.627016877778451i</v>
      </c>
      <c r="DN214" s="223" t="str">
        <f t="shared" ca="1" si="289"/>
        <v>0.893257772524306+0.985558076483374i</v>
      </c>
      <c r="DO214" s="223" t="str">
        <f t="shared" ca="1" si="290"/>
        <v>-0.509017038503609-1.22887583783298i</v>
      </c>
      <c r="DP214" s="223" t="str">
        <f t="shared" ca="1" si="291"/>
        <v>0.0652661708347623+1.32852342743411i</v>
      </c>
      <c r="DQ214" s="223" t="str">
        <f t="shared" ca="1" si="292"/>
        <v>0.386115086890244-1.27285085928102i</v>
      </c>
      <c r="DR214" s="223" t="str">
        <f t="shared" ca="1" si="293"/>
        <v>-0.792354907911832+1.06836691740466i</v>
      </c>
      <c r="DS214" s="223" t="str">
        <f t="shared" ca="1" si="294"/>
        <v>1.10595903523688-0.738978201758749i</v>
      </c>
      <c r="DT214" s="223" t="str">
        <f t="shared" ca="1" si="295"/>
        <v>-1.29026342401318+0.323194162927598i</v>
      </c>
      <c r="DU214" s="223" t="str">
        <f t="shared" ca="1" si="296"/>
        <v>1.32372070356818+0.130375109747421i</v>
      </c>
      <c r="DV214" s="223" t="str">
        <f t="shared" ca="1" si="297"/>
        <v>-1.20241932079547-0.568701984588101i</v>
      </c>
      <c r="DW214" s="223" t="str">
        <f t="shared" ca="1" si="298"/>
        <v>0.940540847145198+0.940540847144922i</v>
      </c>
      <c r="DX214" s="223" t="str">
        <f t="shared" ca="1" si="299"/>
        <v>-0.568701984587224-1.20241932079589i</v>
      </c>
      <c r="DY214" s="223" t="str">
        <f t="shared" ca="1" si="300"/>
        <v>0.130375109747735+1.32372070356815i</v>
      </c>
      <c r="DZ214" s="223" t="str">
        <f t="shared" ca="1" si="301"/>
        <v>0.32319416292722-1.29026342401328i</v>
      </c>
      <c r="EA214" s="223" t="str">
        <f t="shared" ca="1" si="302"/>
        <v>-0.738978201758487+1.10595903523706i</v>
      </c>
      <c r="EB214" s="223" t="str">
        <f t="shared" ca="1" si="303"/>
        <v>1.06836691740447-0.792354907912084i</v>
      </c>
      <c r="EC214" s="223" t="str">
        <f t="shared" ca="1" si="304"/>
        <v>-1.2728508592813+0.386115086889315i</v>
      </c>
      <c r="ED214" s="223" t="str">
        <f t="shared" ca="1" si="305"/>
        <v>1.32852342743412+0.0652661708344479i</v>
      </c>
      <c r="EE214" s="223" t="str">
        <f t="shared" ca="1" si="306"/>
        <v>-1.2288758378331-0.509017038503317i</v>
      </c>
      <c r="EF214" s="223" t="str">
        <f t="shared" ca="1" si="307"/>
        <v>0.985558076483585+0.893257772524073i</v>
      </c>
      <c r="EG214" s="223" t="str">
        <f t="shared" ca="1" si="308"/>
        <v>-0.627016877778729-1.17306607029498i</v>
      </c>
      <c r="EH214" s="223" t="str">
        <f t="shared" ca="1" si="309"/>
        <v>0.195169963600538+1.31572902058321i</v>
      </c>
      <c r="EI214" s="223" t="str">
        <f t="shared" ca="1" si="310"/>
        <v>0.259494635917302-1.3045676311433i</v>
      </c>
      <c r="EJ214" s="223" t="str">
        <f t="shared" ca="1" si="311"/>
        <v>-0.683821232391341+1.14088680088231i</v>
      </c>
      <c r="EK214" s="223" t="str">
        <f t="shared" ca="1" si="312"/>
        <v>1.02820101009006-0.843822761690202i</v>
      </c>
      <c r="EL214" s="223" t="str">
        <f t="shared" ca="1" si="313"/>
        <v>-1.2523718853405+0.448105825788263i</v>
      </c>
      <c r="EM214" s="223" t="str">
        <f t="shared" ca="1" si="314"/>
        <v>1.33012562199842+5.76193003429158E-13i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3.79463903654637-3.59941260869023i</v>
      </c>
      <c r="G215" s="229" t="str">
        <f t="shared" si="321"/>
        <v>-0.188522869847956+0.128559178211513i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0.966241518951679-0.00954143580204336i</v>
      </c>
      <c r="I215" s="229" t="str">
        <f t="shared" si="317"/>
        <v>-0.416943167049837-0.380623798704431i</v>
      </c>
      <c r="J215" s="255" t="str">
        <f ca="1">IMPRODUCT(1/N_FFT2,DZ100)</f>
        <v>0.00655712832589785+0.000142219210474186i</v>
      </c>
      <c r="K215" s="254" t="str">
        <f t="shared" ca="1" si="318"/>
        <v>-0.00267981783481262-0.0025550964200261i</v>
      </c>
      <c r="N215" s="246">
        <f t="shared" ca="1" si="185"/>
        <v>3.9971551143907313</v>
      </c>
      <c r="O215" s="223">
        <f t="shared" ca="1" si="186"/>
        <v>1.3301551143907315</v>
      </c>
      <c r="P215" s="223" t="str">
        <f t="shared" ca="1" si="187"/>
        <v>-1.26301976567395-0.417245371282571i</v>
      </c>
      <c r="Q215" s="223" t="str">
        <f t="shared" ca="1" si="188"/>
        <v>1.06839060591613+0.792372476509612i</v>
      </c>
      <c r="R215" s="223" t="str">
        <f t="shared" ca="1" si="189"/>
        <v>-0.765914210722525-1.08751462066177i</v>
      </c>
      <c r="S215" s="223" t="str">
        <f t="shared" ca="1" si="190"/>
        <v>0.386123648079262+1.27287908174099i</v>
      </c>
      <c r="T215" s="223" t="str">
        <f t="shared" ca="1" si="191"/>
        <v>0.032643640633183-1.32975449653913i</v>
      </c>
      <c r="U215" s="223" t="str">
        <f t="shared" ca="1" si="192"/>
        <v>-0.448115761475979+1.25239965372745i</v>
      </c>
      <c r="V215" s="223" t="str">
        <f t="shared" ca="1" si="193"/>
        <v>0.818353446745522-1.04862303261923i</v>
      </c>
      <c r="W215" s="223" t="str">
        <f t="shared" ca="1" si="194"/>
        <v>-1.10598355726474+0.738994586854231i</v>
      </c>
      <c r="X215" s="223" t="str">
        <f t="shared" ca="1" si="195"/>
        <v>1.28197166304519-0.354769338428466i</v>
      </c>
      <c r="Y215" s="223" t="str">
        <f t="shared" ca="1" si="196"/>
        <v>-1.32855288430153-0.0652676179578728i</v>
      </c>
      <c r="Z215" s="223" t="str">
        <f t="shared" ca="1" si="197"/>
        <v>1.24102514305976+0.478716223490828i</v>
      </c>
      <c r="AA215" s="223" t="str">
        <f t="shared" ca="1" si="198"/>
        <v>-1.02822380801798-0.843841471465361i</v>
      </c>
      <c r="AB215" s="223" t="str">
        <f t="shared" ca="1" si="199"/>
        <v>0.711629820279651+1.12378629072817i</v>
      </c>
      <c r="AC215" s="223" t="str">
        <f t="shared" ca="1" si="200"/>
        <v>-0.323201328993885-1.29029203255558i</v>
      </c>
      <c r="AD215" s="223" t="str">
        <f t="shared" ca="1" si="201"/>
        <v>-0.0978522805100158+1.32655100148423i</v>
      </c>
      <c r="AE215" s="223" t="str">
        <f t="shared" ca="1" si="202"/>
        <v>0.509028324752996-1.22890308525082i</v>
      </c>
      <c r="AF215" s="223" t="str">
        <f t="shared" ca="1" si="203"/>
        <v>-0.868821197636058+1.00720521984254i</v>
      </c>
      <c r="AG215" s="223" t="str">
        <f t="shared" ca="1" si="204"/>
        <v>1.14091209735114-0.68383639451088i</v>
      </c>
      <c r="AH215" s="223" t="str">
        <f t="shared" ca="1" si="205"/>
        <v>-1.29783517839268+0.291438635163989i</v>
      </c>
      <c r="AI215" s="223" t="str">
        <f t="shared" ca="1" si="206"/>
        <v>1.32375005394657+0.130378000507317i</v>
      </c>
      <c r="AJ215" s="223" t="str">
        <f t="shared" ca="1" si="207"/>
        <v>-1.21604078217496-0.539033806386131i</v>
      </c>
      <c r="AK215" s="223" t="str">
        <f t="shared" ca="1" si="208"/>
        <v>0.985579928904415+0.893277578404714i</v>
      </c>
      <c r="AL215" s="223" t="str">
        <f t="shared" ca="1" si="209"/>
        <v>-0.655631051268348-1.15735066118812i</v>
      </c>
      <c r="AM215" s="223" t="str">
        <f t="shared" ca="1" si="210"/>
        <v>0.259500389597871+1.30459655684751i</v>
      </c>
      <c r="AN215" s="223" t="str">
        <f t="shared" ca="1" si="211"/>
        <v>0.16282518567226-1.32015172887461i</v>
      </c>
      <c r="AO215" s="223" t="str">
        <f t="shared" ca="1" si="212"/>
        <v>-0.568714594210065+1.20244598160263i</v>
      </c>
      <c r="AP215" s="223" t="str">
        <f t="shared" ca="1" si="213"/>
        <v>0.917195882161742-0.963360961470498i</v>
      </c>
      <c r="AQ215" s="223" t="str">
        <f t="shared" ca="1" si="214"/>
        <v>-1.17309208026293+0.627030780396163i</v>
      </c>
      <c r="AR215" s="223" t="str">
        <f t="shared" ca="1" si="215"/>
        <v>-1.17309208026293+0.627030780396163i</v>
      </c>
      <c r="AS215" s="223" t="str">
        <f t="shared" ca="1" si="216"/>
        <v>-1.31575819376483-0.19517429103377i</v>
      </c>
      <c r="AT215" s="223" t="str">
        <f t="shared" ca="1" si="217"/>
        <v>1.18812687253331+0.59805280962807i</v>
      </c>
      <c r="AU215" s="223" t="str">
        <f t="shared" ca="1" si="218"/>
        <v>-0.940561701415697-0.940561701415611i</v>
      </c>
      <c r="AV215" s="223" t="str">
        <f t="shared" ca="1" si="219"/>
        <v>0.598052809628042+1.18812687253333i</v>
      </c>
      <c r="AW215" s="223" t="str">
        <f t="shared" ca="1" si="220"/>
        <v>-0.195174291033758-1.31575819376483i</v>
      </c>
      <c r="AX215" s="223" t="str">
        <f t="shared" ca="1" si="221"/>
        <v>-0.227405830700399+1.31057209511849i</v>
      </c>
      <c r="AY215" s="223" t="str">
        <f t="shared" ca="1" si="222"/>
        <v>0.627030780396057-1.17309208026298i</v>
      </c>
      <c r="AZ215" s="223" t="str">
        <f t="shared" ca="1" si="223"/>
        <v>-0.963360961470884+0.917195882161336i</v>
      </c>
      <c r="BA215" s="223" t="str">
        <f t="shared" ca="1" si="224"/>
        <v>1.20244598160263-0.568714594210054i</v>
      </c>
      <c r="BB215" s="223" t="str">
        <f t="shared" ca="1" si="225"/>
        <v>-1.32015172887454+0.162825185672773i</v>
      </c>
      <c r="BC215" s="223" t="str">
        <f t="shared" ca="1" si="226"/>
        <v>1.30459655684745+0.259500389598143i</v>
      </c>
      <c r="BD215" s="223" t="str">
        <f t="shared" ca="1" si="227"/>
        <v>-1.15735066118825-0.655631051268128i</v>
      </c>
      <c r="BE215" s="223" t="str">
        <f t="shared" ca="1" si="228"/>
        <v>0.893277578404305+0.985579928904785i</v>
      </c>
      <c r="BF215" s="223" t="str">
        <f t="shared" ca="1" si="229"/>
        <v>-0.539033806386242-1.21604078217492i</v>
      </c>
      <c r="BG215" s="223" t="str">
        <f t="shared" ca="1" si="230"/>
        <v>0.130378000506637+1.32375005394663i</v>
      </c>
      <c r="BH215" s="223" t="str">
        <f t="shared" ca="1" si="231"/>
        <v>0.29143863516413-1.29783517839265i</v>
      </c>
      <c r="BI215" s="223" t="str">
        <f t="shared" ca="1" si="232"/>
        <v>-0.683836394510558+1.14091209735133i</v>
      </c>
      <c r="BJ215" s="223" t="str">
        <f t="shared" ca="1" si="233"/>
        <v>1.00720521984272-0.868821197635848i</v>
      </c>
      <c r="BK215" s="223" t="str">
        <f t="shared" ca="1" si="234"/>
        <v>-1.22890308525072+0.509028324753238i</v>
      </c>
      <c r="BL215" s="223" t="str">
        <f t="shared" ca="1" si="235"/>
        <v>1.32655100148427-0.0978522805094574i</v>
      </c>
      <c r="BM215" s="223" t="str">
        <f t="shared" ca="1" si="236"/>
        <v>-1.29029203255557-0.323201328993905i</v>
      </c>
      <c r="BN215" s="223" t="str">
        <f t="shared" ca="1" si="237"/>
        <v>1.12378629072844+0.711629820279213i</v>
      </c>
      <c r="BO215" s="223" t="str">
        <f t="shared" ca="1" si="238"/>
        <v>-0.843841471465257-1.02822380801807i</v>
      </c>
      <c r="BP215" s="223" t="str">
        <f t="shared" ca="1" si="239"/>
        <v>0.478716223491201+1.24102514305962i</v>
      </c>
      <c r="BQ215" s="223" t="str">
        <f t="shared" ca="1" si="240"/>
        <v>-0.0652676179574505-1.32855288430155i</v>
      </c>
      <c r="BR215" s="223" t="str">
        <f t="shared" ca="1" si="241"/>
        <v>-0.354769338428355+1.28197166304522i</v>
      </c>
      <c r="BS215" s="223" t="str">
        <f t="shared" ca="1" si="242"/>
        <v>0.738994586854787-1.10598355726437i</v>
      </c>
      <c r="BT215" s="223" t="str">
        <f t="shared" ca="1" si="243"/>
        <v>-1.04862303261923+0.818353446745524i</v>
      </c>
      <c r="BU215" s="223" t="str">
        <f t="shared" ca="1" si="244"/>
        <v>1.25239965372728-0.448115761476452i</v>
      </c>
      <c r="BV215" s="223" t="str">
        <f t="shared" ca="1" si="245"/>
        <v>-1.32975449653914+0.0326436406328995i</v>
      </c>
      <c r="BW215" s="223" t="str">
        <f t="shared" ca="1" si="246"/>
        <v>1.27287908174106+0.386123648079017i</v>
      </c>
      <c r="BX215" s="223" t="str">
        <f t="shared" ca="1" si="247"/>
        <v>-1.08751462066149-0.765914210722915i</v>
      </c>
      <c r="BY215" s="223" t="str">
        <f t="shared" ca="1" si="248"/>
        <v>0.792372476509651+1.06839060591611i</v>
      </c>
      <c r="BZ215" s="223" t="str">
        <f t="shared" ca="1" si="249"/>
        <v>-0.417245371283155-1.26301976567376i</v>
      </c>
      <c r="CA215" s="223" t="str">
        <f t="shared" ca="1" si="250"/>
        <v>-1.4405173321825E-13+1.33015511439073i</v>
      </c>
      <c r="CB215" s="223" t="str">
        <f t="shared" ca="1" si="251"/>
        <v>0.417245371282172-1.26301976567409i</v>
      </c>
      <c r="CC215" s="223" t="str">
        <f t="shared" ca="1" si="252"/>
        <v>-0.792372476509913+1.06839060591591i</v>
      </c>
      <c r="CD215" s="223" t="str">
        <f t="shared" ca="1" si="253"/>
        <v>1.08751462066166-0.76591421072268i</v>
      </c>
      <c r="CE215" s="223" t="str">
        <f t="shared" ca="1" si="254"/>
        <v>-1.27287908174115+0.386123648078741i</v>
      </c>
      <c r="CF215" s="223" t="str">
        <f t="shared" ca="1" si="255"/>
        <v>1.32975449653913+0.0326436406331876i</v>
      </c>
      <c r="CG215" s="223" t="str">
        <f t="shared" ca="1" si="256"/>
        <v>-1.25239965372762-0.448115761475477i</v>
      </c>
      <c r="CH215" s="223" t="str">
        <f t="shared" ca="1" si="257"/>
        <v>1.04862303261905+0.818353446745751i</v>
      </c>
      <c r="CI215" s="223" t="str">
        <f t="shared" ca="1" si="258"/>
        <v>-0.738994586854548-1.10598355726453i</v>
      </c>
      <c r="CJ215" s="223" t="str">
        <f t="shared" ca="1" si="259"/>
        <v>0.354769338428078+1.2819716630453i</v>
      </c>
      <c r="CK215" s="223" t="str">
        <f t="shared" ca="1" si="260"/>
        <v>0.0652676179577382-1.32855288430154i</v>
      </c>
      <c r="CL215" s="223" t="str">
        <f t="shared" ca="1" si="261"/>
        <v>-0.478716223491469+1.24102514305951i</v>
      </c>
      <c r="CM215" s="223" t="str">
        <f t="shared" ca="1" si="262"/>
        <v>0.84384147146548-1.02822380801788i</v>
      </c>
      <c r="CN215" s="223" t="str">
        <f t="shared" ca="1" si="263"/>
        <v>-1.12378629072789+0.711629820280087i</v>
      </c>
      <c r="CO215" s="223" t="str">
        <f t="shared" ca="1" si="264"/>
        <v>1.29029203255564-0.323201328993626i</v>
      </c>
      <c r="CP215" s="223" t="str">
        <f t="shared" ca="1" si="265"/>
        <v>-1.32655100148424-0.0978522805097824i</v>
      </c>
      <c r="CQ215" s="223" t="str">
        <f t="shared" ca="1" si="266"/>
        <v>1.22890308525061+0.509028324753504i</v>
      </c>
      <c r="CR215" s="223" t="str">
        <f t="shared" ca="1" si="267"/>
        <v>-1.00720521984254-0.868821197636066i</v>
      </c>
      <c r="CS215" s="223" t="str">
        <f t="shared" ca="1" si="268"/>
        <v>0.683836394511447+1.1409120973508i</v>
      </c>
      <c r="CT215" s="223" t="str">
        <f t="shared" ca="1" si="269"/>
        <v>-0.29143863516383-1.29783517839272i</v>
      </c>
      <c r="CU215" s="223" t="str">
        <f t="shared" ca="1" si="270"/>
        <v>-0.130378000506943+1.3237500539466i</v>
      </c>
      <c r="CV215" s="223" t="str">
        <f t="shared" ca="1" si="271"/>
        <v>0.539033806386505-1.2160407821748i</v>
      </c>
      <c r="CW215" s="223" t="str">
        <f t="shared" ca="1" si="272"/>
        <v>-0.89327757840452+0.98557992890459i</v>
      </c>
      <c r="CX215" s="223" t="str">
        <f t="shared" ca="1" si="273"/>
        <v>1.1573506611884-0.655631051267861i</v>
      </c>
      <c r="CY215" s="223" t="str">
        <f t="shared" ca="1" si="274"/>
        <v>-1.30459655684751+0.259500389597842i</v>
      </c>
      <c r="CZ215" s="223" t="str">
        <f t="shared" ca="1" si="275"/>
        <v>1.32015172887467+0.162825185671746i</v>
      </c>
      <c r="DA215" s="223" t="str">
        <f t="shared" ca="1" si="276"/>
        <v>-1.20244598160251-0.568714594210313i</v>
      </c>
      <c r="DB215" s="223" t="str">
        <f t="shared" ca="1" si="277"/>
        <v>0.963360961470686+0.917195882161545i</v>
      </c>
      <c r="DC215" s="223" t="str">
        <f t="shared" ca="1" si="278"/>
        <v>-0.62703078039582-1.17309208026311i</v>
      </c>
      <c r="DD215" s="223" t="str">
        <f t="shared" ca="1" si="279"/>
        <v>0.227405830700505+1.31057209511848i</v>
      </c>
      <c r="DE215" s="223" t="str">
        <f t="shared" ca="1" si="280"/>
        <v>0.195174291033165-1.31575819376492i</v>
      </c>
      <c r="DF215" s="223" t="str">
        <f t="shared" ca="1" si="281"/>
        <v>-0.598052809628215+1.18812687253324i</v>
      </c>
      <c r="DG215" s="223" t="str">
        <f t="shared" ca="1" si="282"/>
        <v>0.940561701415326-0.940561701415982i</v>
      </c>
      <c r="DH215" s="223" t="str">
        <f t="shared" ca="1" si="283"/>
        <v>-1.18812687253343+0.598052809627829i</v>
      </c>
      <c r="DI215" s="223" t="str">
        <f t="shared" ca="1" si="284"/>
        <v>1.31575819376479-0.195174291034008i</v>
      </c>
      <c r="DJ215" s="223" t="str">
        <f t="shared" ca="1" si="285"/>
        <v>-1.3105720951184-0.227405830700931i</v>
      </c>
      <c r="DK215" s="223" t="str">
        <f t="shared" ca="1" si="286"/>
        <v>1.17309208026291+0.6270307803962i</v>
      </c>
      <c r="DL215" s="223" t="str">
        <f t="shared" ca="1" si="287"/>
        <v>-0.917195882162218-0.963360961470046i</v>
      </c>
      <c r="DM215" s="223" t="str">
        <f t="shared" ca="1" si="288"/>
        <v>0.568714594209889+1.20244598160271i</v>
      </c>
      <c r="DN215" s="223" t="str">
        <f t="shared" ca="1" si="289"/>
        <v>-0.162825185672631-1.32015172887456i</v>
      </c>
      <c r="DO215" s="223" t="str">
        <f t="shared" ca="1" si="290"/>
        <v>-0.259500389598265+1.30459655684743i</v>
      </c>
      <c r="DP215" s="223" t="str">
        <f t="shared" ca="1" si="291"/>
        <v>0.655631051268269-1.15735066118817i</v>
      </c>
      <c r="DQ215" s="223" t="str">
        <f t="shared" ca="1" si="292"/>
        <v>-0.98557992890488+0.893277578404199i</v>
      </c>
      <c r="DR215" s="223" t="str">
        <f t="shared" ca="1" si="293"/>
        <v>1.21604078217499-0.539033806386075i</v>
      </c>
      <c r="DS215" s="223" t="str">
        <f t="shared" ca="1" si="294"/>
        <v>-1.32375005394651+0.13037800050783i</v>
      </c>
      <c r="DT215" s="223" t="str">
        <f t="shared" ca="1" si="295"/>
        <v>1.29783517839263+0.291438635164252i</v>
      </c>
      <c r="DU215" s="223" t="str">
        <f t="shared" ca="1" si="296"/>
        <v>-1.14091209735126-0.683836394510682i</v>
      </c>
      <c r="DV215" s="223" t="str">
        <f t="shared" ca="1" si="297"/>
        <v>0.868821197635739+1.00720521984282i</v>
      </c>
      <c r="DW215" s="223" t="str">
        <f t="shared" ca="1" si="298"/>
        <v>-0.509028324753071-1.22890308525079i</v>
      </c>
      <c r="DX215" s="223" t="str">
        <f t="shared" ca="1" si="299"/>
        <v>0.0978522805106711+1.32655100148418i</v>
      </c>
      <c r="DY215" s="223" t="str">
        <f t="shared" ca="1" si="300"/>
        <v>0.323201328994009-1.29029203255555i</v>
      </c>
      <c r="DZ215" s="223" t="str">
        <f t="shared" ca="1" si="301"/>
        <v>-0.711629820279334+1.12378629072837i</v>
      </c>
      <c r="EA215" s="223" t="str">
        <f t="shared" ca="1" si="302"/>
        <v>1.02822380801816-0.843841471465146i</v>
      </c>
      <c r="EB215" s="223" t="str">
        <f t="shared" ca="1" si="303"/>
        <v>-1.24102514305968+0.478716223491032i</v>
      </c>
      <c r="EC215" s="223" t="str">
        <f t="shared" ca="1" si="304"/>
        <v>1.32855288430156-0.0652676179573065i</v>
      </c>
      <c r="ED215" s="223" t="str">
        <f t="shared" ca="1" si="305"/>
        <v>-1.28197166304517-0.35476933842853i</v>
      </c>
      <c r="EE215" s="223" t="str">
        <f t="shared" ca="1" si="306"/>
        <v>1.10598355726502+0.738994586853807i</v>
      </c>
      <c r="EF215" s="223" t="str">
        <f t="shared" ca="1" si="307"/>
        <v>-0.81835344674541-1.04862303261931i</v>
      </c>
      <c r="EG215" s="223" t="str">
        <f t="shared" ca="1" si="308"/>
        <v>0.448115761476316+1.25239965372732i</v>
      </c>
      <c r="EH215" s="223" t="str">
        <f t="shared" ca="1" si="309"/>
        <v>-0.0326436406327556-1.32975449653914i</v>
      </c>
      <c r="EI215" s="223" t="str">
        <f t="shared" ca="1" si="310"/>
        <v>-0.386123648079191+1.27287908174101i</v>
      </c>
      <c r="EJ215" s="223" t="str">
        <f t="shared" ca="1" si="311"/>
        <v>0.765914210723064-1.08751462066139i</v>
      </c>
      <c r="EK215" s="223" t="str">
        <f t="shared" ca="1" si="312"/>
        <v>-1.06839060591617+0.792372476509566i</v>
      </c>
      <c r="EL215" s="223" t="str">
        <f t="shared" ca="1" si="313"/>
        <v>1.26301976567381-0.417245371283018i</v>
      </c>
      <c r="EM215" s="223" t="str">
        <f t="shared" ca="1" si="314"/>
        <v>-1.33015511439073-2.881034664365E-13i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3.76451183011164-3.60729560336667i</v>
      </c>
      <c r="G216" s="229" t="str">
        <f t="shared" si="321"/>
        <v>-0.187619686949396+0.129272429975105i</v>
      </c>
      <c r="H216" s="229" t="str">
        <f t="shared" si="322"/>
        <v>0.966213812626028-0.00942687463042194i</v>
      </c>
      <c r="I216" s="229" t="str">
        <f t="shared" si="317"/>
        <v>-0.418189938182716-0.384778696342293i</v>
      </c>
      <c r="J216" s="255" t="str">
        <f ca="1">IMPRODUCT(1/N_FFT2,EA100)</f>
        <v>0.00547996297349262-2.85962998841085E-07i</v>
      </c>
      <c r="K216" s="254" t="str">
        <f t="shared" ca="1" si="318"/>
        <v>-0.00229177540959835-0.00210845342209572i</v>
      </c>
      <c r="N216" s="246">
        <f t="shared" ca="1" si="185"/>
        <v>3.9971820476601216</v>
      </c>
      <c r="O216" s="223">
        <f t="shared" ca="1" si="186"/>
        <v>1.330182047660122</v>
      </c>
      <c r="P216" s="223" t="str">
        <f t="shared" ca="1" si="187"/>
        <v>-1.27290485527283-0.386131466394698i</v>
      </c>
      <c r="Q216" s="223" t="str">
        <f t="shared" ca="1" si="188"/>
        <v>1.10600595145977+0.739009550177025i</v>
      </c>
      <c r="R216" s="223" t="str">
        <f t="shared" ca="1" si="189"/>
        <v>-0.843858557750627-1.02824462771673i</v>
      </c>
      <c r="S216" s="223" t="str">
        <f t="shared" ca="1" si="190"/>
        <v>0.509038631668999+1.22892796834714i</v>
      </c>
      <c r="T216" s="223" t="str">
        <f t="shared" ca="1" si="191"/>
        <v>-0.130380640429297-1.32377685752491i</v>
      </c>
      <c r="U216" s="223" t="str">
        <f t="shared" ca="1" si="192"/>
        <v>-0.259505644018088+1.30462297260168i</v>
      </c>
      <c r="V216" s="223" t="str">
        <f t="shared" ca="1" si="193"/>
        <v>0.627043476651564-1.17311583328587i</v>
      </c>
      <c r="W216" s="223" t="str">
        <f t="shared" ca="1" si="194"/>
        <v>-0.94058074611308+0.94058074611308i</v>
      </c>
      <c r="X216" s="223" t="str">
        <f t="shared" ca="1" si="195"/>
        <v>1.17311583328593-0.627043476651443i</v>
      </c>
      <c r="Y216" s="223" t="str">
        <f t="shared" ca="1" si="196"/>
        <v>-1.30462297260168+0.259505644018084i</v>
      </c>
      <c r="Z216" s="223" t="str">
        <f t="shared" ca="1" si="197"/>
        <v>1.3237768575249+0.130380640429431i</v>
      </c>
      <c r="AA216" s="223" t="str">
        <f t="shared" ca="1" si="198"/>
        <v>-1.22892796834714-0.509038631669003i</v>
      </c>
      <c r="AB216" s="223" t="str">
        <f t="shared" ca="1" si="199"/>
        <v>1.02824462771676+0.843858557750579i</v>
      </c>
      <c r="AC216" s="223" t="str">
        <f t="shared" ca="1" si="200"/>
        <v>-0.739009550177024-1.10600595145977i</v>
      </c>
      <c r="AD216" s="223" t="str">
        <f t="shared" ca="1" si="201"/>
        <v>0.386131466394634+1.27290485527285i</v>
      </c>
      <c r="AE216" s="223" t="str">
        <f t="shared" ca="1" si="202"/>
        <v>1.44218626587432E-19-1.33018204766012i</v>
      </c>
      <c r="AF216" s="223" t="str">
        <f t="shared" ca="1" si="203"/>
        <v>-0.386131466394634+1.27290485527285i</v>
      </c>
      <c r="AG216" s="223" t="str">
        <f t="shared" ca="1" si="204"/>
        <v>0.739009550177032-1.10600595145976i</v>
      </c>
      <c r="AH216" s="223" t="str">
        <f t="shared" ca="1" si="205"/>
        <v>-1.02824462771677+0.843858557750572i</v>
      </c>
      <c r="AI216" s="223" t="str">
        <f t="shared" ca="1" si="206"/>
        <v>1.22892796834714-0.509038631668995i</v>
      </c>
      <c r="AJ216" s="223" t="str">
        <f t="shared" ca="1" si="207"/>
        <v>-1.3237768575249+0.130380640429427i</v>
      </c>
      <c r="AK216" s="223" t="str">
        <f t="shared" ca="1" si="208"/>
        <v>1.30462297260168+0.259505644018088i</v>
      </c>
      <c r="AL216" s="223" t="str">
        <f t="shared" ca="1" si="209"/>
        <v>-1.17311583328587-0.627043476651564i</v>
      </c>
      <c r="AM216" s="223" t="str">
        <f t="shared" ca="1" si="210"/>
        <v>0.940580746113072+0.940580746113087i</v>
      </c>
      <c r="AN216" s="223" t="str">
        <f t="shared" ca="1" si="211"/>
        <v>-0.627043476651449-1.17311583328593i</v>
      </c>
      <c r="AO216" s="223" t="str">
        <f t="shared" ca="1" si="212"/>
        <v>0.259505644018079+1.30462297260168i</v>
      </c>
      <c r="AP216" s="223" t="str">
        <f t="shared" ca="1" si="213"/>
        <v>0.130380640429427-1.3237768575249i</v>
      </c>
      <c r="AQ216" s="223" t="str">
        <f t="shared" ca="1" si="214"/>
        <v>-0.509038631669003+1.22892796834714i</v>
      </c>
      <c r="AR216" s="223" t="str">
        <f t="shared" ca="1" si="215"/>
        <v>-0.509038631669003+1.22892796834714i</v>
      </c>
      <c r="AS216" s="223" t="str">
        <f t="shared" ca="1" si="216"/>
        <v>-1.10600595145977+0.739009550177024i</v>
      </c>
      <c r="AT216" s="223" t="str">
        <f t="shared" ca="1" si="217"/>
        <v>1.27290485527282-0.386131466394751i</v>
      </c>
      <c r="AU216" s="223" t="str">
        <f t="shared" ca="1" si="218"/>
        <v>-1.33018204766012-2.88437253174864E-19i</v>
      </c>
      <c r="AV216" s="223" t="str">
        <f t="shared" ca="1" si="219"/>
        <v>1.27290485527285+0.386131466394643i</v>
      </c>
      <c r="AW216" s="223" t="str">
        <f t="shared" ca="1" si="220"/>
        <v>-1.10600595145977-0.739009550177024i</v>
      </c>
      <c r="AX216" s="223" t="str">
        <f t="shared" ca="1" si="221"/>
        <v>0.843858557750572+1.02824462771677i</v>
      </c>
      <c r="AY216" s="223" t="str">
        <f t="shared" ca="1" si="222"/>
        <v>-0.509038631668986-1.22892796834715i</v>
      </c>
      <c r="AZ216" s="223" t="str">
        <f t="shared" ca="1" si="223"/>
        <v>0.13038064042969+1.32377685752487i</v>
      </c>
      <c r="BA216" s="223" t="str">
        <f t="shared" ca="1" si="224"/>
        <v>0.259505644018747-1.30462297260155i</v>
      </c>
      <c r="BB216" s="223" t="str">
        <f t="shared" ca="1" si="225"/>
        <v>-0.627043476651798+1.17311583328574i</v>
      </c>
      <c r="BC216" s="223" t="str">
        <f t="shared" ca="1" si="226"/>
        <v>0.940580746113087-0.940580746113072i</v>
      </c>
      <c r="BD216" s="223" t="str">
        <f t="shared" ca="1" si="227"/>
        <v>-1.17311583328574+0.627043476651798i</v>
      </c>
      <c r="BE216" s="223" t="str">
        <f t="shared" ca="1" si="228"/>
        <v>1.30462297260155-0.259505644018728i</v>
      </c>
      <c r="BF216" s="223" t="str">
        <f t="shared" ca="1" si="229"/>
        <v>-1.32377685752487-0.130380640429709i</v>
      </c>
      <c r="BG216" s="223" t="str">
        <f t="shared" ca="1" si="230"/>
        <v>1.22892796834714+0.509038631669003i</v>
      </c>
      <c r="BH216" s="223" t="str">
        <f t="shared" ca="1" si="231"/>
        <v>-1.02824462771694-0.843858557750368i</v>
      </c>
      <c r="BI216" s="223" t="str">
        <f t="shared" ca="1" si="232"/>
        <v>0.739009550176473+1.10600595146014i</v>
      </c>
      <c r="BJ216" s="223" t="str">
        <f t="shared" ca="1" si="233"/>
        <v>-0.386131466394372-1.27290485527293i</v>
      </c>
      <c r="BK216" s="223" t="str">
        <f t="shared" ca="1" si="234"/>
        <v>-1.89034564799476E-14+1.33018204766012i</v>
      </c>
      <c r="BL216" s="223" t="str">
        <f t="shared" ca="1" si="235"/>
        <v>0.386131466394372-1.27290485527293i</v>
      </c>
      <c r="BM216" s="223" t="str">
        <f t="shared" ca="1" si="236"/>
        <v>-0.739009550177573+1.1060059514594i</v>
      </c>
      <c r="BN216" s="223" t="str">
        <f t="shared" ca="1" si="237"/>
        <v>1.02824462771694-0.843858557750368i</v>
      </c>
      <c r="BO216" s="223" t="str">
        <f t="shared" ca="1" si="238"/>
        <v>-1.22892796834715+0.509038631668986i</v>
      </c>
      <c r="BP216" s="223" t="str">
        <f t="shared" ca="1" si="239"/>
        <v>1.32377685752487-0.130380640429671i</v>
      </c>
      <c r="BQ216" s="223" t="str">
        <f t="shared" ca="1" si="240"/>
        <v>-1.30462297260154-0.259505644018765i</v>
      </c>
      <c r="BR216" s="223" t="str">
        <f t="shared" ca="1" si="241"/>
        <v>1.17311583328574+0.627043476651798i</v>
      </c>
      <c r="BS216" s="223" t="str">
        <f t="shared" ca="1" si="242"/>
        <v>-0.940580746113072-0.940580746113087i</v>
      </c>
      <c r="BT216" s="223" t="str">
        <f t="shared" ca="1" si="243"/>
        <v>0.627043476651781+1.17311583328575i</v>
      </c>
      <c r="BU216" s="223" t="str">
        <f t="shared" ca="1" si="244"/>
        <v>-0.259505644018747-1.30462297260155i</v>
      </c>
      <c r="BV216" s="223" t="str">
        <f t="shared" ca="1" si="245"/>
        <v>-0.13038064042969+1.32377685752487i</v>
      </c>
      <c r="BW216" s="223" t="str">
        <f t="shared" ca="1" si="246"/>
        <v>0.509038631669003-1.22892796834714i</v>
      </c>
      <c r="BX216" s="223" t="str">
        <f t="shared" ca="1" si="247"/>
        <v>-0.843858557750382+1.02824462771693i</v>
      </c>
      <c r="BY216" s="223" t="str">
        <f t="shared" ca="1" si="248"/>
        <v>1.10600595145941-0.739009550177559i</v>
      </c>
      <c r="BZ216" s="223" t="str">
        <f t="shared" ca="1" si="249"/>
        <v>-1.27290485527294+0.386131466394353i</v>
      </c>
      <c r="CA216" s="223" t="str">
        <f t="shared" ca="1" si="250"/>
        <v>1.33018204766012+5.76874506349729E-19i</v>
      </c>
      <c r="CB216" s="223" t="str">
        <f t="shared" ca="1" si="251"/>
        <v>-1.27290485527293-0.386131466394389i</v>
      </c>
      <c r="CC216" s="223" t="str">
        <f t="shared" ca="1" si="252"/>
        <v>1.10600595146013+0.739009550176489i</v>
      </c>
      <c r="CD216" s="223" t="str">
        <f t="shared" ca="1" si="253"/>
        <v>-0.843858557750353-1.02824462771695i</v>
      </c>
      <c r="CE216" s="223" t="str">
        <f t="shared" ca="1" si="254"/>
        <v>0.509038631669003+1.22892796834714i</v>
      </c>
      <c r="CF216" s="223" t="str">
        <f t="shared" ca="1" si="255"/>
        <v>-0.13038064042969-1.32377685752487i</v>
      </c>
      <c r="CG216" s="223" t="str">
        <f t="shared" ca="1" si="256"/>
        <v>-0.259505644018747+1.30462297260155i</v>
      </c>
      <c r="CH216" s="223" t="str">
        <f t="shared" ca="1" si="257"/>
        <v>0.627043476651814-1.17311583328573i</v>
      </c>
      <c r="CI216" s="223" t="str">
        <f t="shared" ca="1" si="258"/>
        <v>-0.9405807461131+0.940580746113059i</v>
      </c>
      <c r="CJ216" s="223" t="str">
        <f t="shared" ca="1" si="259"/>
        <v>1.17311583328574-0.627043476651798i</v>
      </c>
      <c r="CK216" s="223" t="str">
        <f t="shared" ca="1" si="260"/>
        <v>-1.30462297260155+0.259505644018728i</v>
      </c>
      <c r="CL216" s="223" t="str">
        <f t="shared" ca="1" si="261"/>
        <v>1.32377685752487+0.130380640429709i</v>
      </c>
      <c r="CM216" s="223" t="str">
        <f t="shared" ca="1" si="262"/>
        <v>-1.22892796834713-0.509038631669021i</v>
      </c>
      <c r="CN216" s="223" t="str">
        <f t="shared" ca="1" si="263"/>
        <v>1.02824462771694+0.843858557750368i</v>
      </c>
      <c r="CO216" s="223" t="str">
        <f t="shared" ca="1" si="264"/>
        <v>-0.739009550176473-1.10600595146014i</v>
      </c>
      <c r="CP216" s="223" t="str">
        <f t="shared" ca="1" si="265"/>
        <v>0.386131466394372+1.27290485527293i</v>
      </c>
      <c r="CQ216" s="223" t="str">
        <f t="shared" ca="1" si="266"/>
        <v>1.89037449172008E-14-1.33018204766012i</v>
      </c>
      <c r="CR216" s="223" t="str">
        <f t="shared" ca="1" si="267"/>
        <v>-0.386131466394408+1.27290485527292i</v>
      </c>
      <c r="CS216" s="223" t="str">
        <f t="shared" ca="1" si="268"/>
        <v>0.739009550177605-1.10600595145938i</v>
      </c>
      <c r="CT216" s="223" t="str">
        <f t="shared" ca="1" si="269"/>
        <v>-1.02824462771694+0.843858557750368i</v>
      </c>
      <c r="CU216" s="223" t="str">
        <f t="shared" ca="1" si="270"/>
        <v>1.22892796834715-0.509038631668986i</v>
      </c>
      <c r="CV216" s="223" t="str">
        <f t="shared" ca="1" si="271"/>
        <v>-1.32377685752487+0.130380640429671i</v>
      </c>
      <c r="CW216" s="223" t="str">
        <f t="shared" ca="1" si="272"/>
        <v>1.30462297260181+0.25950564401743i</v>
      </c>
      <c r="CX216" s="223" t="str">
        <f t="shared" ca="1" si="273"/>
        <v>-1.17311583328574-0.627043476651798i</v>
      </c>
      <c r="CY216" s="223" t="str">
        <f t="shared" ca="1" si="274"/>
        <v>0.940580746113072+0.940580746113087i</v>
      </c>
      <c r="CZ216" s="223" t="str">
        <f t="shared" ca="1" si="275"/>
        <v>-0.627043476651781-1.17311583328575i</v>
      </c>
      <c r="DA216" s="223" t="str">
        <f t="shared" ca="1" si="276"/>
        <v>0.259505644018747+1.30462297260155i</v>
      </c>
      <c r="DB216" s="223" t="str">
        <f t="shared" ca="1" si="277"/>
        <v>0.130380640429728-1.32377685752487i</v>
      </c>
      <c r="DC216" s="223" t="str">
        <f t="shared" ca="1" si="278"/>
        <v>-0.509038631669038+1.22892796834712i</v>
      </c>
      <c r="DD216" s="223" t="str">
        <f t="shared" ca="1" si="279"/>
        <v>0.843858557750411-1.0282446277169i</v>
      </c>
      <c r="DE216" s="223" t="str">
        <f t="shared" ca="1" si="280"/>
        <v>-1.10600595145939+0.739009550177589i</v>
      </c>
      <c r="DF216" s="223" t="str">
        <f t="shared" ca="1" si="281"/>
        <v>1.27290485527294-0.386131466394353i</v>
      </c>
      <c r="DG216" s="223" t="str">
        <f t="shared" ca="1" si="282"/>
        <v>-1.33018204766012-3.78069129598953E-14i</v>
      </c>
      <c r="DH216" s="223" t="str">
        <f t="shared" ca="1" si="283"/>
        <v>1.27290485527292+0.386131466394427i</v>
      </c>
      <c r="DI216" s="223" t="str">
        <f t="shared" ca="1" si="284"/>
        <v>-1.10600595145939-0.739009550177589i</v>
      </c>
      <c r="DJ216" s="223" t="str">
        <f t="shared" ca="1" si="285"/>
        <v>0.843858557750353+1.02824462771695i</v>
      </c>
      <c r="DK216" s="223" t="str">
        <f t="shared" ca="1" si="286"/>
        <v>-0.509038631668969-1.22892796834715i</v>
      </c>
      <c r="DL216" s="223" t="str">
        <f t="shared" ca="1" si="287"/>
        <v>0.130380640429653+1.32377685752487i</v>
      </c>
      <c r="DM216" s="223" t="str">
        <f t="shared" ca="1" si="288"/>
        <v>0.259505644017486-1.3046229726018i</v>
      </c>
      <c r="DN216" s="223" t="str">
        <f t="shared" ca="1" si="289"/>
        <v>-0.627043476651814+1.17311583328573i</v>
      </c>
      <c r="DO216" s="223" t="str">
        <f t="shared" ca="1" si="290"/>
        <v>0.9405807461131-0.940580746113059i</v>
      </c>
      <c r="DP216" s="223" t="str">
        <f t="shared" ca="1" si="291"/>
        <v>-1.17311583328576+0.627043476651765i</v>
      </c>
      <c r="DQ216" s="223" t="str">
        <f t="shared" ca="1" si="292"/>
        <v>1.30462297260156-0.259505644018691i</v>
      </c>
      <c r="DR216" s="223" t="str">
        <f t="shared" ca="1" si="293"/>
        <v>-1.32377685752487-0.130380640429709i</v>
      </c>
      <c r="DS216" s="223" t="str">
        <f t="shared" ca="1" si="294"/>
        <v>1.22892796834713+0.509038631669021i</v>
      </c>
      <c r="DT216" s="223" t="str">
        <f t="shared" ca="1" si="295"/>
        <v>-1.02824462771692-0.843858557750397i</v>
      </c>
      <c r="DU216" s="223" t="str">
        <f t="shared" ca="1" si="296"/>
        <v>0.739009550177543+1.10600595145942i</v>
      </c>
      <c r="DV216" s="223" t="str">
        <f t="shared" ca="1" si="297"/>
        <v>-0.386131466394372-1.27290485527293i</v>
      </c>
      <c r="DW216" s="223" t="str">
        <f t="shared" ca="1" si="298"/>
        <v>-1.8904033354454E-14+1.33018204766012i</v>
      </c>
      <c r="DX216" s="223" t="str">
        <f t="shared" ca="1" si="299"/>
        <v>0.386131466394408-1.27290485527292i</v>
      </c>
      <c r="DY216" s="223" t="str">
        <f t="shared" ca="1" si="300"/>
        <v>-0.739009550177573+1.1060059514594i</v>
      </c>
      <c r="DZ216" s="223" t="str">
        <f t="shared" ca="1" si="301"/>
        <v>1.02824462771694-0.843858557750368i</v>
      </c>
      <c r="EA216" s="223" t="str">
        <f t="shared" ca="1" si="302"/>
        <v>-1.22892796834715+0.509038631668986i</v>
      </c>
      <c r="EB216" s="223" t="str">
        <f t="shared" ca="1" si="303"/>
        <v>1.32377685752487-0.130380640429671i</v>
      </c>
      <c r="EC216" s="223" t="str">
        <f t="shared" ca="1" si="304"/>
        <v>-1.30462297260155-0.259505644018728i</v>
      </c>
      <c r="ED216" s="223" t="str">
        <f t="shared" ca="1" si="305"/>
        <v>1.17311583328574+0.627043476651798i</v>
      </c>
      <c r="EE216" s="223" t="str">
        <f t="shared" ca="1" si="306"/>
        <v>-0.940580746113072-0.940580746113087i</v>
      </c>
      <c r="EF216" s="223" t="str">
        <f t="shared" ca="1" si="307"/>
        <v>0.627043476651781+1.17311583328575i</v>
      </c>
      <c r="EG216" s="223" t="str">
        <f t="shared" ca="1" si="308"/>
        <v>-0.259505644017449-1.3046229726018i</v>
      </c>
      <c r="EH216" s="223" t="str">
        <f t="shared" ca="1" si="309"/>
        <v>-0.13038064042969+1.32377685752487i</v>
      </c>
      <c r="EI216" s="223" t="str">
        <f t="shared" ca="1" si="310"/>
        <v>0.509038631669003-1.22892796834714i</v>
      </c>
      <c r="EJ216" s="223" t="str">
        <f t="shared" ca="1" si="311"/>
        <v>-0.843858557750382+1.02824462771693i</v>
      </c>
      <c r="EK216" s="223" t="str">
        <f t="shared" ca="1" si="312"/>
        <v>1.10600595145941-0.739009550177559i</v>
      </c>
      <c r="EL216" s="223" t="str">
        <f t="shared" ca="1" si="313"/>
        <v>-1.27290485527293+0.386131466394389i</v>
      </c>
      <c r="EM216" s="223" t="str">
        <f t="shared" ca="1" si="314"/>
        <v>1.33018204766012+1.15374901269946E-18i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3.73449127847948-3.61488174069748i</v>
      </c>
      <c r="G217" s="229" t="str">
        <f t="shared" si="321"/>
        <v>-0.186713308328584+0.129977627964864i</v>
      </c>
      <c r="H217" s="229" t="str">
        <f t="shared" si="322"/>
        <v>0.96618633730048-0.00931343242209127i</v>
      </c>
      <c r="I217" s="229" t="str">
        <f t="shared" si="317"/>
        <v>-0.419466428964619-0.38895487222101i</v>
      </c>
      <c r="J217" s="255" t="str">
        <f ca="1">IMPRODUCT(1/N_FFT2,EB100)</f>
        <v>0.00404673666172383-0.000142219322281064i</v>
      </c>
      <c r="K217" s="254" t="str">
        <f t="shared" ca="1" si="318"/>
        <v>-0.00175278707477869-0.00151434170992586i</v>
      </c>
      <c r="N217" s="246">
        <f t="shared" ca="1" si="185"/>
        <v>3.9972065129206982</v>
      </c>
      <c r="O217" s="223">
        <f t="shared" ca="1" si="186"/>
        <v>1.3302065129206981</v>
      </c>
      <c r="P217" s="223" t="str">
        <f t="shared" ca="1" si="187"/>
        <v>-1.28202119971818-0.354783047072149i</v>
      </c>
      <c r="Q217" s="223" t="str">
        <f t="shared" ca="1" si="188"/>
        <v>1.14095618334078+0.683862818636229i</v>
      </c>
      <c r="R217" s="223" t="str">
        <f t="shared" ca="1" si="189"/>
        <v>-0.91723132353213-0.96339818670586i</v>
      </c>
      <c r="S217" s="223" t="str">
        <f t="shared" ca="1" si="190"/>
        <v>0.62705500949553+1.17313740971943i</v>
      </c>
      <c r="T217" s="223" t="str">
        <f t="shared" ca="1" si="191"/>
        <v>-0.291449896645668-1.29788532804785i</v>
      </c>
      <c r="U217" s="223" t="str">
        <f t="shared" ca="1" si="192"/>
        <v>-0.0652701399642322+1.32860422091972i</v>
      </c>
      <c r="V217" s="223" t="str">
        <f t="shared" ca="1" si="193"/>
        <v>0.41726149406296-1.26306857002658i</v>
      </c>
      <c r="W217" s="223" t="str">
        <f t="shared" ca="1" si="194"/>
        <v>-0.739023142347502+1.10602629358052i</v>
      </c>
      <c r="X217" s="223" t="str">
        <f t="shared" ca="1" si="195"/>
        <v>1.00724413926408-0.86885476976006i</v>
      </c>
      <c r="Y217" s="223" t="str">
        <f t="shared" ca="1" si="196"/>
        <v>-1.20249244532338+0.568736569913373i</v>
      </c>
      <c r="Z217" s="223" t="str">
        <f t="shared" ca="1" si="197"/>
        <v>1.31062273694093-0.227414617890143i</v>
      </c>
      <c r="AA217" s="223" t="str">
        <f t="shared" ca="1" si="198"/>
        <v>-1.32380120497856-0.130383038444301i</v>
      </c>
      <c r="AB217" s="223" t="str">
        <f t="shared" ca="1" si="199"/>
        <v>1.2410730975181+0.478734721566627i</v>
      </c>
      <c r="AC217" s="223" t="str">
        <f t="shared" ca="1" si="200"/>
        <v>-1.06843188960252-0.792403094578151i</v>
      </c>
      <c r="AD217" s="223" t="str">
        <f t="shared" ca="1" si="201"/>
        <v>0.818385068744905+1.04866355246668i</v>
      </c>
      <c r="AE217" s="223" t="str">
        <f t="shared" ca="1" si="202"/>
        <v>-0.509047994118862-1.22895057130065i</v>
      </c>
      <c r="AF217" s="223" t="str">
        <f t="shared" ca="1" si="203"/>
        <v>0.162831477400955+1.32020274086372i</v>
      </c>
      <c r="AG217" s="223" t="str">
        <f t="shared" ca="1" si="204"/>
        <v>0.195181832764421-1.31580903598332i</v>
      </c>
      <c r="AH217" s="223" t="str">
        <f t="shared" ca="1" si="205"/>
        <v>-0.539054635193959+1.21608777121249i</v>
      </c>
      <c r="AI217" s="223" t="str">
        <f t="shared" ca="1" si="206"/>
        <v>0.843874078347641-1.02826353961889i</v>
      </c>
      <c r="AJ217" s="223" t="str">
        <f t="shared" ca="1" si="207"/>
        <v>-1.08755664331931+0.765943806417076i</v>
      </c>
      <c r="AK217" s="223" t="str">
        <f t="shared" ca="1" si="208"/>
        <v>1.25244804770831-0.448133077119165i</v>
      </c>
      <c r="AL217" s="223" t="str">
        <f t="shared" ca="1" si="209"/>
        <v>-1.32660226074765+0.0978560616204958i</v>
      </c>
      <c r="AM217" s="223" t="str">
        <f t="shared" ca="1" si="210"/>
        <v>1.30464696776913+0.259510416953634i</v>
      </c>
      <c r="AN217" s="223" t="str">
        <f t="shared" ca="1" si="211"/>
        <v>-1.18817278294931-0.598075918989508i</v>
      </c>
      <c r="AO217" s="223" t="str">
        <f t="shared" ca="1" si="212"/>
        <v>0.985618012703066+0.893312095547744i</v>
      </c>
      <c r="AP217" s="223" t="str">
        <f t="shared" ca="1" si="213"/>
        <v>-0.711657318370834-1.12382971495947i</v>
      </c>
      <c r="AQ217" s="223" t="str">
        <f t="shared" ca="1" si="214"/>
        <v>0.386138568285001+1.27292826706749i</v>
      </c>
      <c r="AR217" s="223" t="str">
        <f t="shared" ca="1" si="215"/>
        <v>0.386138568285001+1.27292826706749i</v>
      </c>
      <c r="AS217" s="223" t="str">
        <f t="shared" ca="1" si="216"/>
        <v>-0.323213817817977+1.29034189073601i</v>
      </c>
      <c r="AT217" s="223" t="str">
        <f t="shared" ca="1" si="217"/>
        <v>0.655656385510937-1.15739538238036i</v>
      </c>
      <c r="AU217" s="223" t="str">
        <f t="shared" ca="1" si="218"/>
        <v>-0.94059804566478+0.940598045664693i</v>
      </c>
      <c r="AV217" s="223" t="str">
        <f t="shared" ca="1" si="219"/>
        <v>1.15739538238036-0.65565638551093i</v>
      </c>
      <c r="AW217" s="223" t="str">
        <f t="shared" ca="1" si="220"/>
        <v>-1.29034189073601+0.32321381781797i</v>
      </c>
      <c r="AX217" s="223" t="str">
        <f t="shared" ca="1" si="221"/>
        <v>1.32980587958881+0.0326449020165453i</v>
      </c>
      <c r="AY217" s="223" t="str">
        <f t="shared" ca="1" si="222"/>
        <v>-1.27292826706745-0.386138568285136i</v>
      </c>
      <c r="AZ217" s="223" t="str">
        <f t="shared" ca="1" si="223"/>
        <v>1.12382971495939+0.711657318370952i</v>
      </c>
      <c r="BA217" s="223" t="str">
        <f t="shared" ca="1" si="224"/>
        <v>-0.893312095547752-0.985618012703058i</v>
      </c>
      <c r="BB217" s="223" t="str">
        <f t="shared" ca="1" si="225"/>
        <v>0.59807591898962+1.18817278294925i</v>
      </c>
      <c r="BC217" s="223" t="str">
        <f t="shared" ca="1" si="226"/>
        <v>-0.259510416953886-1.30464696776908i</v>
      </c>
      <c r="BD217" s="223" t="str">
        <f t="shared" ca="1" si="227"/>
        <v>-0.0978560616200881+1.32660226074768i</v>
      </c>
      <c r="BE217" s="223" t="str">
        <f t="shared" ca="1" si="228"/>
        <v>0.448133077118799-1.25244804770844i</v>
      </c>
      <c r="BF217" s="223" t="str">
        <f t="shared" ca="1" si="229"/>
        <v>-0.76594380641665+1.08755664331961i</v>
      </c>
      <c r="BG217" s="223" t="str">
        <f t="shared" ca="1" si="230"/>
        <v>1.02826353961932-0.843874078347117i</v>
      </c>
      <c r="BH217" s="223" t="str">
        <f t="shared" ca="1" si="231"/>
        <v>-1.2160877712127+0.539054635193478i</v>
      </c>
      <c r="BI217" s="223" t="str">
        <f t="shared" ca="1" si="232"/>
        <v>1.31580903598338-0.195181832764041i</v>
      </c>
      <c r="BJ217" s="223" t="str">
        <f t="shared" ca="1" si="233"/>
        <v>-1.32020274086366-0.162831477401366i</v>
      </c>
      <c r="BK217" s="223" t="str">
        <f t="shared" ca="1" si="234"/>
        <v>1.22895057130055+0.509047994119104i</v>
      </c>
      <c r="BL217" s="223" t="str">
        <f t="shared" ca="1" si="235"/>
        <v>-1.04866355246661-0.818385068745001i</v>
      </c>
      <c r="BM217" s="223" t="str">
        <f t="shared" ca="1" si="236"/>
        <v>0.792403094578138+1.06843188960253i</v>
      </c>
      <c r="BN217" s="223" t="str">
        <f t="shared" ca="1" si="237"/>
        <v>-0.478734721566752-1.24107309751805i</v>
      </c>
      <c r="BO217" s="223" t="str">
        <f t="shared" ca="1" si="238"/>
        <v>0.130383038444445+1.32380120497854i</v>
      </c>
      <c r="BP217" s="223" t="str">
        <f t="shared" ca="1" si="239"/>
        <v>0.227414617889898-1.31062273694097i</v>
      </c>
      <c r="BQ217" s="223" t="str">
        <f t="shared" ca="1" si="240"/>
        <v>-0.568736569913017+1.20249244532355i</v>
      </c>
      <c r="BR217" s="223" t="str">
        <f t="shared" ca="1" si="241"/>
        <v>0.86885476975965-1.00724413926443i</v>
      </c>
      <c r="BS217" s="223" t="str">
        <f t="shared" ca="1" si="242"/>
        <v>-1.10602629358016+0.739023142348042i</v>
      </c>
      <c r="BT217" s="223" t="str">
        <f t="shared" ca="1" si="243"/>
        <v>1.26306857002679-0.417261494062328i</v>
      </c>
      <c r="BU217" s="223" t="str">
        <f t="shared" ca="1" si="244"/>
        <v>-1.32860422091975+0.0652701399636775i</v>
      </c>
      <c r="BV217" s="223" t="str">
        <f t="shared" ca="1" si="245"/>
        <v>1.29788532804776+0.291449896646068i</v>
      </c>
      <c r="BW217" s="223" t="str">
        <f t="shared" ca="1" si="246"/>
        <v>-1.1731374097193-0.627055009495762i</v>
      </c>
      <c r="BX217" s="223" t="str">
        <f t="shared" ca="1" si="247"/>
        <v>0.96339818670574+0.917231323532258i</v>
      </c>
      <c r="BY217" s="223" t="str">
        <f t="shared" ca="1" si="248"/>
        <v>-0.683862818636148-1.14095618334083i</v>
      </c>
      <c r="BZ217" s="223" t="str">
        <f t="shared" ca="1" si="249"/>
        <v>0.354783047072173+1.28202119971817i</v>
      </c>
      <c r="CA217" s="223" t="str">
        <f t="shared" ca="1" si="250"/>
        <v>-1.44056145751711E-13-1.3302065129207i</v>
      </c>
      <c r="CB217" s="223" t="str">
        <f t="shared" ca="1" si="251"/>
        <v>-0.354783047071932+1.28202119971824i</v>
      </c>
      <c r="CC217" s="223" t="str">
        <f t="shared" ca="1" si="252"/>
        <v>0.683862818635933-1.14095618334095i</v>
      </c>
      <c r="CD217" s="223" t="str">
        <f t="shared" ca="1" si="253"/>
        <v>-0.963398186705541+0.917231323532466i</v>
      </c>
      <c r="CE217" s="223" t="str">
        <f t="shared" ca="1" si="254"/>
        <v>1.17313740971918-0.627055009495983i</v>
      </c>
      <c r="CF217" s="223" t="str">
        <f t="shared" ca="1" si="255"/>
        <v>-1.29788532804799+0.291449896645021i</v>
      </c>
      <c r="CG217" s="223" t="str">
        <f t="shared" ca="1" si="256"/>
        <v>1.32860422091969+0.0652701399647869i</v>
      </c>
      <c r="CH217" s="223" t="str">
        <f t="shared" ca="1" si="257"/>
        <v>-1.26306857002645-0.417261494063347i</v>
      </c>
      <c r="CI217" s="223" t="str">
        <f t="shared" ca="1" si="258"/>
        <v>1.1060262935803+0.739023142347835i</v>
      </c>
      <c r="CJ217" s="223" t="str">
        <f t="shared" ca="1" si="259"/>
        <v>-0.868854769759839-1.00724413926427i</v>
      </c>
      <c r="CK217" s="223" t="str">
        <f t="shared" ca="1" si="260"/>
        <v>0.568736569913243+1.20249244532345i</v>
      </c>
      <c r="CL217" s="223" t="str">
        <f t="shared" ca="1" si="261"/>
        <v>-0.227414617890144-1.31062273694093i</v>
      </c>
      <c r="CM217" s="223" t="str">
        <f t="shared" ca="1" si="262"/>
        <v>-0.130383038444158+1.32380120497857i</v>
      </c>
      <c r="CN217" s="223" t="str">
        <f t="shared" ca="1" si="263"/>
        <v>0.478734721566519-1.24107309751814i</v>
      </c>
      <c r="CO217" s="223" t="str">
        <f t="shared" ca="1" si="264"/>
        <v>-0.792403094577937+1.06843188960268i</v>
      </c>
      <c r="CP217" s="223" t="str">
        <f t="shared" ca="1" si="265"/>
        <v>1.04866355246643-0.818385068745227i</v>
      </c>
      <c r="CQ217" s="223" t="str">
        <f t="shared" ca="1" si="266"/>
        <v>-1.22895057130046+0.509047994119336i</v>
      </c>
      <c r="CR217" s="223" t="str">
        <f t="shared" ca="1" si="267"/>
        <v>1.32020274086363-0.162831477401613i</v>
      </c>
      <c r="CS217" s="223" t="str">
        <f t="shared" ca="1" si="268"/>
        <v>-1.31580903598322-0.195181832765103i</v>
      </c>
      <c r="CT217" s="223" t="str">
        <f t="shared" ca="1" si="269"/>
        <v>1.21608777121226+0.539054635194458i</v>
      </c>
      <c r="CU217" s="223" t="str">
        <f t="shared" ca="1" si="270"/>
        <v>-1.02826353961864-0.843874078347947i</v>
      </c>
      <c r="CV217" s="223" t="str">
        <f t="shared" ca="1" si="271"/>
        <v>0.765943806416839+1.08755664331948i</v>
      </c>
      <c r="CW217" s="223" t="str">
        <f t="shared" ca="1" si="272"/>
        <v>-0.448133077119035-1.25244804770836i</v>
      </c>
      <c r="CX217" s="223" t="str">
        <f t="shared" ca="1" si="273"/>
        <v>0.0978560616203567+1.32660226074766i</v>
      </c>
      <c r="CY217" s="223" t="str">
        <f t="shared" ca="1" si="274"/>
        <v>0.25951041695366-1.30464696776913i</v>
      </c>
      <c r="CZ217" s="223" t="str">
        <f t="shared" ca="1" si="275"/>
        <v>-0.598075918989396+1.18817278294936i</v>
      </c>
      <c r="DA217" s="223" t="str">
        <f t="shared" ca="1" si="276"/>
        <v>0.893312095547581-0.985618012703213i</v>
      </c>
      <c r="DB217" s="223" t="str">
        <f t="shared" ca="1" si="277"/>
        <v>-1.12382971495927+0.711657318371148i</v>
      </c>
      <c r="DC217" s="223" t="str">
        <f t="shared" ca="1" si="278"/>
        <v>1.27292826706738-0.386138568285375i</v>
      </c>
      <c r="DD217" s="223" t="str">
        <f t="shared" ca="1" si="279"/>
        <v>-1.32980587958881+0.0326449020167955i</v>
      </c>
      <c r="DE217" s="223" t="str">
        <f t="shared" ca="1" si="280"/>
        <v>1.29034189073617+0.323213817817324i</v>
      </c>
      <c r="DF217" s="223" t="str">
        <f t="shared" ca="1" si="281"/>
        <v>-1.15739538238009-0.655656385511404i</v>
      </c>
      <c r="DG217" s="223" t="str">
        <f t="shared" ca="1" si="282"/>
        <v>0.940598045664409+0.940598045665064i</v>
      </c>
      <c r="DH217" s="223" t="str">
        <f t="shared" ca="1" si="283"/>
        <v>-0.655656385510595-1.15739538238055i</v>
      </c>
      <c r="DI217" s="223" t="str">
        <f t="shared" ca="1" si="284"/>
        <v>0.323213817817743+1.29034189073607i</v>
      </c>
      <c r="DJ217" s="223" t="str">
        <f t="shared" ca="1" si="285"/>
        <v>0.032644902016439-1.32980587958881i</v>
      </c>
      <c r="DK217" s="223" t="str">
        <f t="shared" ca="1" si="286"/>
        <v>-0.386138568285033+1.27292826706748i</v>
      </c>
      <c r="DL217" s="223" t="str">
        <f t="shared" ca="1" si="287"/>
        <v>0.711657318370846-1.12382971495946i</v>
      </c>
      <c r="DM217" s="223" t="str">
        <f t="shared" ca="1" si="288"/>
        <v>-0.985618012702974+0.893312095547846i</v>
      </c>
      <c r="DN217" s="223" t="str">
        <f t="shared" ca="1" si="289"/>
        <v>1.18817278294919-0.598075918989749i</v>
      </c>
      <c r="DO217" s="223" t="str">
        <f t="shared" ca="1" si="290"/>
        <v>-1.30464696776905+0.259510416954046i</v>
      </c>
      <c r="DP217" s="223" t="str">
        <f t="shared" ca="1" si="291"/>
        <v>1.32660226074768+0.0978560616200011i</v>
      </c>
      <c r="DQ217" s="223" t="str">
        <f t="shared" ca="1" si="292"/>
        <v>-1.25244804770848-0.448133077118698i</v>
      </c>
      <c r="DR217" s="223" t="str">
        <f t="shared" ca="1" si="293"/>
        <v>1.08755664331894+0.765943806417599i</v>
      </c>
      <c r="DS217" s="223" t="str">
        <f t="shared" ca="1" si="294"/>
        <v>-0.843874078347199-1.02826353961925i</v>
      </c>
      <c r="DT217" s="223" t="str">
        <f t="shared" ca="1" si="295"/>
        <v>0.539054635193575+1.21608777121266i</v>
      </c>
      <c r="DU217" s="223" t="str">
        <f t="shared" ca="1" si="296"/>
        <v>-0.195181832764146-1.31580903598337i</v>
      </c>
      <c r="DV217" s="223" t="str">
        <f t="shared" ca="1" si="297"/>
        <v>-0.162831477401222+1.32020274086368i</v>
      </c>
      <c r="DW217" s="223" t="str">
        <f t="shared" ca="1" si="298"/>
        <v>0.509047994118971-1.22895057130061i</v>
      </c>
      <c r="DX217" s="223" t="str">
        <f t="shared" ca="1" si="299"/>
        <v>-0.818385068744886+1.0486635524667i</v>
      </c>
      <c r="DY217" s="223" t="str">
        <f t="shared" ca="1" si="300"/>
        <v>1.06843188960247-0.792403094578223i</v>
      </c>
      <c r="DZ217" s="223" t="str">
        <f t="shared" ca="1" si="301"/>
        <v>-1.24107309751801+0.478734721566852i</v>
      </c>
      <c r="EA217" s="223" t="str">
        <f t="shared" ca="1" si="302"/>
        <v>1.32380120497853-0.13038303844455i</v>
      </c>
      <c r="EB217" s="223" t="str">
        <f t="shared" ca="1" si="303"/>
        <v>-1.31062273694099-0.227414617889756i</v>
      </c>
      <c r="EC217" s="223" t="str">
        <f t="shared" ca="1" si="304"/>
        <v>1.20249244532361+0.568736569912887i</v>
      </c>
      <c r="ED217" s="223" t="str">
        <f t="shared" ca="1" si="305"/>
        <v>-1.00724413926453-0.868854769759541i</v>
      </c>
      <c r="EE217" s="223" t="str">
        <f t="shared" ca="1" si="306"/>
        <v>0.739023142347062+1.10602629358082i</v>
      </c>
      <c r="EF217" s="223" t="str">
        <f t="shared" ca="1" si="307"/>
        <v>-0.417261494062466-1.26306857002674i</v>
      </c>
      <c r="EG217" s="223" t="str">
        <f t="shared" ca="1" si="308"/>
        <v>0.0652701399638592+1.32860422091974i</v>
      </c>
      <c r="EH217" s="223" t="str">
        <f t="shared" ca="1" si="309"/>
        <v>0.291449896645964-1.29788532804778i</v>
      </c>
      <c r="EI217" s="223" t="str">
        <f t="shared" ca="1" si="310"/>
        <v>-0.627055009495669+1.17313740971935i</v>
      </c>
      <c r="EJ217" s="223" t="str">
        <f t="shared" ca="1" si="311"/>
        <v>0.917231323532181-0.963398186705813i</v>
      </c>
      <c r="EK217" s="223" t="str">
        <f t="shared" ca="1" si="312"/>
        <v>-1.14095618334075+0.683862818636271i</v>
      </c>
      <c r="EL217" s="223" t="str">
        <f t="shared" ca="1" si="313"/>
        <v>1.28202119971814-0.354783047072313i</v>
      </c>
      <c r="EM217" s="223" t="str">
        <f t="shared" ca="1" si="314"/>
        <v>-1.3302065129207+2.88112291503422E-13i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3.70458017831095-3.62217483504247i</v>
      </c>
      <c r="G218" s="229" t="str">
        <f t="shared" si="321"/>
        <v>-0.185803823508851+0.130674762215782i</v>
      </c>
      <c r="H218" s="229" t="str">
        <f t="shared" si="322"/>
        <v>0.966159095496979-0.00920107720781507i</v>
      </c>
      <c r="I218" s="229" t="str">
        <f t="shared" si="317"/>
        <v>-0.420773307894728-0.393152420405744i</v>
      </c>
      <c r="J218" s="255" t="str">
        <f ca="1">IMPRODUCT(1/N_FFT2,EC100)</f>
        <v>0.00491101976276367+2.38302572628038E-07i</v>
      </c>
      <c r="K218" s="254" t="str">
        <f t="shared" ca="1" si="318"/>
        <v>-0.00206633234148123-0.00193087957775274i</v>
      </c>
      <c r="N218" s="246">
        <f t="shared" ca="1" si="185"/>
        <v>3.9972285915078767</v>
      </c>
      <c r="O218" s="223">
        <f t="shared" ca="1" si="186"/>
        <v>1.3302285915078769</v>
      </c>
      <c r="P218" s="223" t="str">
        <f t="shared" ca="1" si="187"/>
        <v>-1.2903633076556-0.323219182477049i</v>
      </c>
      <c r="Q218" s="223" t="str">
        <f t="shared" ca="1" si="188"/>
        <v>1.17315688129496+0.627065417269458i</v>
      </c>
      <c r="R218" s="223" t="str">
        <f t="shared" ca="1" si="189"/>
        <v>-0.985634371857102-0.893326922620652i</v>
      </c>
      <c r="S218" s="223" t="str">
        <f t="shared" ca="1" si="190"/>
        <v>0.739035408553409+1.10604465125479i</v>
      </c>
      <c r="T218" s="223" t="str">
        <f t="shared" ca="1" si="191"/>
        <v>-0.448140515171287-1.25246883567099i</v>
      </c>
      <c r="U218" s="223" t="str">
        <f t="shared" ca="1" si="192"/>
        <v>0.130385202524161+1.32382317725131i</v>
      </c>
      <c r="V218" s="223" t="str">
        <f t="shared" ca="1" si="193"/>
        <v>0.195185072366085-1.31583087560312i</v>
      </c>
      <c r="W218" s="223" t="str">
        <f t="shared" ca="1" si="194"/>
        <v>-0.509056443228445+1.22897096925543i</v>
      </c>
      <c r="X218" s="223" t="str">
        <f t="shared" ca="1" si="195"/>
        <v>0.79241624677721-1.06844962329i</v>
      </c>
      <c r="Y218" s="223" t="str">
        <f t="shared" ca="1" si="196"/>
        <v>-1.02828060659758+0.843888084855055i</v>
      </c>
      <c r="Z218" s="223" t="str">
        <f t="shared" ca="1" si="197"/>
        <v>1.2025124041298-0.568746009725785i</v>
      </c>
      <c r="AA218" s="223" t="str">
        <f t="shared" ca="1" si="198"/>
        <v>-1.30466862212244+0.259514724272353i</v>
      </c>
      <c r="AB218" s="223" t="str">
        <f t="shared" ca="1" si="199"/>
        <v>1.32862627291228+0.0652712233090995i</v>
      </c>
      <c r="AC218" s="223" t="str">
        <f t="shared" ca="1" si="200"/>
        <v>-1.27294939495814-0.386144977360487i</v>
      </c>
      <c r="AD218" s="223" t="str">
        <f t="shared" ca="1" si="201"/>
        <v>1.1409751207767+0.683874169298437i</v>
      </c>
      <c r="AE218" s="223" t="str">
        <f t="shared" ca="1" si="202"/>
        <v>-0.9406136575834-0.940613657583499i</v>
      </c>
      <c r="AF218" s="223" t="str">
        <f t="shared" ca="1" si="203"/>
        <v>0.683874169298439+1.1409751207767i</v>
      </c>
      <c r="AG218" s="223" t="str">
        <f t="shared" ca="1" si="204"/>
        <v>-0.38614497736048-1.27294939495814i</v>
      </c>
      <c r="AH218" s="223" t="str">
        <f t="shared" ca="1" si="205"/>
        <v>0.0652712233091019+1.32862627291227i</v>
      </c>
      <c r="AI218" s="223" t="str">
        <f t="shared" ca="1" si="206"/>
        <v>0.259514724272351-1.30466862212244i</v>
      </c>
      <c r="AJ218" s="223" t="str">
        <f t="shared" ca="1" si="207"/>
        <v>-0.568746009725784+1.2025124041298i</v>
      </c>
      <c r="AK218" s="223" t="str">
        <f t="shared" ca="1" si="208"/>
        <v>0.843888084855057-1.02828060659758i</v>
      </c>
      <c r="AL218" s="223" t="str">
        <f t="shared" ca="1" si="209"/>
        <v>-1.06844962329001+0.792416246777203i</v>
      </c>
      <c r="AM218" s="223" t="str">
        <f t="shared" ca="1" si="210"/>
        <v>1.22897096925543-0.509056443228452i</v>
      </c>
      <c r="AN218" s="223" t="str">
        <f t="shared" ca="1" si="211"/>
        <v>-1.31583087560312+0.195185072366088i</v>
      </c>
      <c r="AO218" s="223" t="str">
        <f t="shared" ca="1" si="212"/>
        <v>1.32382317725131+0.130385202524164i</v>
      </c>
      <c r="AP218" s="223" t="str">
        <f t="shared" ca="1" si="213"/>
        <v>-1.25246883567099-0.44814051517129i</v>
      </c>
      <c r="AQ218" s="223" t="str">
        <f t="shared" ca="1" si="214"/>
        <v>1.10604465125478+0.739035408553417i</v>
      </c>
      <c r="AR218" s="223" t="str">
        <f t="shared" ca="1" si="215"/>
        <v>1.10604465125478+0.739035408553417i</v>
      </c>
      <c r="AS218" s="223" t="str">
        <f t="shared" ca="1" si="216"/>
        <v>0.627065417269435+1.17315688129497i</v>
      </c>
      <c r="AT218" s="223" t="str">
        <f t="shared" ca="1" si="217"/>
        <v>-0.323219182477035-1.2903633076556i</v>
      </c>
      <c r="AU218" s="223" t="str">
        <f t="shared" ca="1" si="218"/>
        <v>-7.17065679199616E-15+1.33022859150788i</v>
      </c>
      <c r="AV218" s="223" t="str">
        <f t="shared" ca="1" si="219"/>
        <v>0.323219182477029-1.2903633076556i</v>
      </c>
      <c r="AW218" s="223" t="str">
        <f t="shared" ca="1" si="220"/>
        <v>-0.627065417269431+1.17315688129497i</v>
      </c>
      <c r="AX218" s="223" t="str">
        <f t="shared" ca="1" si="221"/>
        <v>0.893326922620821-0.98563437185695i</v>
      </c>
      <c r="AY218" s="223" t="str">
        <f t="shared" ca="1" si="222"/>
        <v>-1.10604465125501+0.739035408553075i</v>
      </c>
      <c r="AZ218" s="223" t="str">
        <f t="shared" ca="1" si="223"/>
        <v>1.25246883567117-0.448140515170778i</v>
      </c>
      <c r="BA218" s="223" t="str">
        <f t="shared" ca="1" si="224"/>
        <v>-1.32382317725137+0.130385202523641i</v>
      </c>
      <c r="BB218" s="223" t="str">
        <f t="shared" ca="1" si="225"/>
        <v>1.31583087560322+0.195185072365428i</v>
      </c>
      <c r="BC218" s="223" t="str">
        <f t="shared" ca="1" si="226"/>
        <v>-1.22897096925563-0.509056443227959i</v>
      </c>
      <c r="BD218" s="223" t="str">
        <f t="shared" ca="1" si="227"/>
        <v>1.06844962329025+0.792416246776881i</v>
      </c>
      <c r="BE218" s="223" t="str">
        <f t="shared" ca="1" si="228"/>
        <v>-0.843888084855265-1.02828060659741i</v>
      </c>
      <c r="BF218" s="223" t="str">
        <f t="shared" ca="1" si="229"/>
        <v>0.568746009725908+1.20251240412974i</v>
      </c>
      <c r="BG218" s="223" t="str">
        <f t="shared" ca="1" si="230"/>
        <v>-0.259514724272345-1.30466862212244i</v>
      </c>
      <c r="BH218" s="223" t="str">
        <f t="shared" ca="1" si="231"/>
        <v>-0.0652712233092389+1.32862627291227i</v>
      </c>
      <c r="BI218" s="223" t="str">
        <f t="shared" ca="1" si="232"/>
        <v>0.386144977360746-1.27294939495806i</v>
      </c>
      <c r="BJ218" s="223" t="str">
        <f t="shared" ca="1" si="233"/>
        <v>-0.683874169298791+1.14097512077649i</v>
      </c>
      <c r="BK218" s="223" t="str">
        <f t="shared" ca="1" si="234"/>
        <v>0.940613657583791-0.940613657583108i</v>
      </c>
      <c r="BL218" s="223" t="str">
        <f t="shared" ca="1" si="235"/>
        <v>-1.14097512077696+0.683874169297994i</v>
      </c>
      <c r="BM218" s="223" t="str">
        <f t="shared" ca="1" si="236"/>
        <v>1.27294939495795-0.386144977361124i</v>
      </c>
      <c r="BN218" s="223" t="str">
        <f t="shared" ca="1" si="237"/>
        <v>-1.32862627291225+0.0652712233096327i</v>
      </c>
      <c r="BO218" s="223" t="str">
        <f t="shared" ca="1" si="238"/>
        <v>1.30466862212252+0.25951472427196i</v>
      </c>
      <c r="BP218" s="223" t="str">
        <f t="shared" ca="1" si="239"/>
        <v>-1.20251240412991-0.568746009725551i</v>
      </c>
      <c r="BQ218" s="223" t="str">
        <f t="shared" ca="1" si="240"/>
        <v>1.02828060659766+0.843888084854961i</v>
      </c>
      <c r="BR218" s="223" t="str">
        <f t="shared" ca="1" si="241"/>
        <v>-0.792416246777198-1.06844962329001i</v>
      </c>
      <c r="BS218" s="223" t="str">
        <f t="shared" ca="1" si="242"/>
        <v>0.509056443228306+1.22897096925549i</v>
      </c>
      <c r="BT218" s="223" t="str">
        <f t="shared" ca="1" si="243"/>
        <v>-0.195185072365838-1.31583087560316i</v>
      </c>
      <c r="BU218" s="223" t="str">
        <f t="shared" ca="1" si="244"/>
        <v>-0.130385202524547+1.32382317725128i</v>
      </c>
      <c r="BV218" s="223" t="str">
        <f t="shared" ca="1" si="245"/>
        <v>0.448140515171654-1.25246883567086i</v>
      </c>
      <c r="BW218" s="223" t="str">
        <f t="shared" ca="1" si="246"/>
        <v>-0.739035408553847+1.1060446512545i</v>
      </c>
      <c r="BX218" s="223" t="str">
        <f t="shared" ca="1" si="247"/>
        <v>0.985634371856684-0.893326922621112i</v>
      </c>
      <c r="BY218" s="223" t="str">
        <f t="shared" ca="1" si="248"/>
        <v>-1.17315688129472+0.627065417269896i</v>
      </c>
      <c r="BZ218" s="223" t="str">
        <f t="shared" ca="1" si="249"/>
        <v>1.29036330765551-0.323219182477413i</v>
      </c>
      <c r="CA218" s="223" t="str">
        <f t="shared" ca="1" si="250"/>
        <v>-1.33022859150788+2.50310279942975E-13i</v>
      </c>
      <c r="CB218" s="223" t="str">
        <f t="shared" ca="1" si="251"/>
        <v>1.29036330765563+0.323219182476927i</v>
      </c>
      <c r="CC218" s="223" t="str">
        <f t="shared" ca="1" si="252"/>
        <v>-1.17315688129498-0.627065417269421i</v>
      </c>
      <c r="CD218" s="223" t="str">
        <f t="shared" ca="1" si="253"/>
        <v>0.985634371857046+0.893326922620714i</v>
      </c>
      <c r="CE218" s="223" t="str">
        <f t="shared" ca="1" si="254"/>
        <v>-0.739035408553195-1.10604465125493i</v>
      </c>
      <c r="CF218" s="223" t="str">
        <f t="shared" ca="1" si="255"/>
        <v>0.448140515170914+1.25246883567112i</v>
      </c>
      <c r="CG218" s="223" t="str">
        <f t="shared" ca="1" si="256"/>
        <v>-0.130385202523766-1.32382317725135i</v>
      </c>
      <c r="CH218" s="223" t="str">
        <f t="shared" ca="1" si="257"/>
        <v>-0.195185072366613+1.31583087560304i</v>
      </c>
      <c r="CI218" s="223" t="str">
        <f t="shared" ca="1" si="258"/>
        <v>0.509056443227843-1.22897096925568i</v>
      </c>
      <c r="CJ218" s="223" t="str">
        <f t="shared" ca="1" si="259"/>
        <v>-0.792416246776796+1.06844962329031i</v>
      </c>
      <c r="CK218" s="223" t="str">
        <f t="shared" ca="1" si="260"/>
        <v>1.02828060659732-0.843888084855377i</v>
      </c>
      <c r="CL218" s="223" t="str">
        <f t="shared" ca="1" si="261"/>
        <v>-1.20251240412968+0.568746009726038i</v>
      </c>
      <c r="CM218" s="223" t="str">
        <f t="shared" ca="1" si="262"/>
        <v>1.30466862212242-0.259514724272488i</v>
      </c>
      <c r="CN218" s="223" t="str">
        <f t="shared" ca="1" si="263"/>
        <v>-1.32862627291228-0.0652712233090949i</v>
      </c>
      <c r="CO218" s="223" t="str">
        <f t="shared" ca="1" si="264"/>
        <v>1.2729493949581+0.386144977360609i</v>
      </c>
      <c r="CP218" s="223" t="str">
        <f t="shared" ca="1" si="265"/>
        <v>-1.14097512077656-0.683874169298668i</v>
      </c>
      <c r="CQ218" s="223" t="str">
        <f t="shared" ca="1" si="266"/>
        <v>0.940613657583209+0.94061365758369i</v>
      </c>
      <c r="CR218" s="223" t="str">
        <f t="shared" ca="1" si="267"/>
        <v>-0.683874169298086-1.14097512077691i</v>
      </c>
      <c r="CS218" s="223" t="str">
        <f t="shared" ca="1" si="268"/>
        <v>0.38614497735996+1.2729493949583i</v>
      </c>
      <c r="CT218" s="223" t="str">
        <f t="shared" ca="1" si="269"/>
        <v>-0.0652712233097767-1.32862627291224i</v>
      </c>
      <c r="CU218" s="223" t="str">
        <f t="shared" ca="1" si="270"/>
        <v>-0.259514724271817+1.30466862212255i</v>
      </c>
      <c r="CV218" s="223" t="str">
        <f t="shared" ca="1" si="271"/>
        <v>0.568746009725421-1.20251240412997i</v>
      </c>
      <c r="CW218" s="223" t="str">
        <f t="shared" ca="1" si="272"/>
        <v>-0.843888084854849+1.02828060659775i</v>
      </c>
      <c r="CX218" s="223" t="str">
        <f t="shared" ca="1" si="273"/>
        <v>1.06844962328993-0.792416246777313i</v>
      </c>
      <c r="CY218" s="223" t="str">
        <f t="shared" ca="1" si="274"/>
        <v>-1.22897096925543+0.509056443228439i</v>
      </c>
      <c r="CZ218" s="223" t="str">
        <f t="shared" ca="1" si="275"/>
        <v>1.31583087560314-0.19518507236598i</v>
      </c>
      <c r="DA218" s="223" t="str">
        <f t="shared" ca="1" si="276"/>
        <v>-1.32382317725129-0.130385202524441i</v>
      </c>
      <c r="DB218" s="223" t="str">
        <f t="shared" ca="1" si="277"/>
        <v>1.25246883567091+0.448140515171518i</v>
      </c>
      <c r="DC218" s="223" t="str">
        <f t="shared" ca="1" si="278"/>
        <v>-1.10604465125455-0.739035408553759i</v>
      </c>
      <c r="DD218" s="223" t="str">
        <f t="shared" ca="1" si="279"/>
        <v>0.89332692262024+0.985634371857477i</v>
      </c>
      <c r="DE218" s="223" t="str">
        <f t="shared" ca="1" si="280"/>
        <v>-0.627065417270023-1.17315688129465i</v>
      </c>
      <c r="DF218" s="223" t="str">
        <f t="shared" ca="1" si="281"/>
        <v>0.323219182477516+1.29036330765548i</v>
      </c>
      <c r="DG218" s="223" t="str">
        <f t="shared" ca="1" si="282"/>
        <v>-3.94369105166389E-13-1.33022859150788i</v>
      </c>
      <c r="DH218" s="223" t="str">
        <f t="shared" ca="1" si="283"/>
        <v>-0.32321918247675+1.29036330765567i</v>
      </c>
      <c r="DI218" s="223" t="str">
        <f t="shared" ca="1" si="284"/>
        <v>0.627065417269328-1.17315688129503i</v>
      </c>
      <c r="DJ218" s="223" t="str">
        <f t="shared" ca="1" si="285"/>
        <v>-0.893326922620607+0.985634371857143i</v>
      </c>
      <c r="DK218" s="223" t="str">
        <f t="shared" ca="1" si="286"/>
        <v>1.10604465125487-0.739035408553283i</v>
      </c>
      <c r="DL218" s="223" t="str">
        <f t="shared" ca="1" si="287"/>
        <v>-1.25246883567107+0.44814051517105i</v>
      </c>
      <c r="DM218" s="223" t="str">
        <f t="shared" ca="1" si="288"/>
        <v>1.32382317725134-0.130385202523872i</v>
      </c>
      <c r="DN218" s="223" t="str">
        <f t="shared" ca="1" si="289"/>
        <v>-1.31583087560306-0.195185072366471i</v>
      </c>
      <c r="DO218" s="223" t="str">
        <f t="shared" ca="1" si="290"/>
        <v>1.22897096925521+0.509056443228967i</v>
      </c>
      <c r="DP218" s="223" t="str">
        <f t="shared" ca="1" si="291"/>
        <v>-1.06844962329042-0.79241624677665i</v>
      </c>
      <c r="DQ218" s="223" t="str">
        <f t="shared" ca="1" si="292"/>
        <v>0.843888084855458+1.02828060659725i</v>
      </c>
      <c r="DR218" s="223" t="str">
        <f t="shared" ca="1" si="293"/>
        <v>-0.568746009726169-1.20251240412962i</v>
      </c>
      <c r="DS218" s="223" t="str">
        <f t="shared" ca="1" si="294"/>
        <v>0.259514724272591+1.3046686221224i</v>
      </c>
      <c r="DT218" s="223" t="str">
        <f t="shared" ca="1" si="295"/>
        <v>0.0652712233089511-1.32862627291228i</v>
      </c>
      <c r="DU218" s="223" t="str">
        <f t="shared" ca="1" si="296"/>
        <v>-0.386144977360507+1.27294939495814i</v>
      </c>
      <c r="DV218" s="223" t="str">
        <f t="shared" ca="1" si="297"/>
        <v>0.683874169298545-1.14097512077663i</v>
      </c>
      <c r="DW218" s="223" t="str">
        <f t="shared" ca="1" si="298"/>
        <v>-0.940613657583614+0.940613657583285i</v>
      </c>
      <c r="DX218" s="223" t="str">
        <f t="shared" ca="1" si="299"/>
        <v>1.14097512077684-0.68387416929821i</v>
      </c>
      <c r="DY218" s="223" t="str">
        <f t="shared" ca="1" si="300"/>
        <v>-1.27294939495825+0.386144977360133i</v>
      </c>
      <c r="DZ218" s="223" t="str">
        <f t="shared" ca="1" si="301"/>
        <v>1.3286262729123-0.0652712233085611i</v>
      </c>
      <c r="EA218" s="223" t="str">
        <f t="shared" ca="1" si="302"/>
        <v>-1.30466862212257-0.259514724271714i</v>
      </c>
      <c r="EB218" s="223" t="str">
        <f t="shared" ca="1" si="303"/>
        <v>1.20251240413003+0.568746009725291i</v>
      </c>
      <c r="EC218" s="223" t="str">
        <f t="shared" ca="1" si="304"/>
        <v>-1.02828060659782-0.843888084854767i</v>
      </c>
      <c r="ED218" s="223" t="str">
        <f t="shared" ca="1" si="305"/>
        <v>0.792416246777429+1.06844962328984i</v>
      </c>
      <c r="EE218" s="223" t="str">
        <f t="shared" ca="1" si="306"/>
        <v>-0.509056443228537-1.22897096925539i</v>
      </c>
      <c r="EF218" s="223" t="str">
        <f t="shared" ca="1" si="307"/>
        <v>0.195185072366085+1.31583087560312i</v>
      </c>
      <c r="EG218" s="223" t="str">
        <f t="shared" ca="1" si="308"/>
        <v>0.130385202524336-1.3238231772513i</v>
      </c>
      <c r="EH218" s="223" t="str">
        <f t="shared" ca="1" si="309"/>
        <v>-0.448140515171417+1.25246883567094i</v>
      </c>
      <c r="EI218" s="223" t="str">
        <f t="shared" ca="1" si="310"/>
        <v>0.739035408553608-1.10604465125466i</v>
      </c>
      <c r="EJ218" s="223" t="str">
        <f t="shared" ca="1" si="311"/>
        <v>-0.985634371857405+0.893326922620318i</v>
      </c>
      <c r="EK218" s="223" t="str">
        <f t="shared" ca="1" si="312"/>
        <v>1.17315688129521-0.627065417268983i</v>
      </c>
      <c r="EL218" s="223" t="str">
        <f t="shared" ca="1" si="313"/>
        <v>-1.29036330765577+0.323219182476372i</v>
      </c>
      <c r="EM218" s="223" t="str">
        <f t="shared" ca="1" si="314"/>
        <v>1.33022859150788-5.00620559885949E-13i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3.67478122693165-3.62917870525707i</v>
      </c>
      <c r="G219" s="229" t="str">
        <f t="shared" si="321"/>
        <v>-0.184891321734065+0.13136382401322i</v>
      </c>
      <c r="H219" s="229" t="str">
        <f t="shared" si="322"/>
        <v>0.966132089647222-0.00908977826119644i</v>
      </c>
      <c r="I219" s="229" t="str">
        <f t="shared" si="317"/>
        <v>-0.422111257421535-0.397371427026053i</v>
      </c>
      <c r="J219" s="255" t="str">
        <f ca="1">IMPRODUCT(1/N_FFT2,ED100)</f>
        <v>0.00613307633594594+0.000142219415464815i</v>
      </c>
      <c r="K219" s="254" t="str">
        <f t="shared" ca="1" si="318"/>
        <v>-0.00253232663195434-0.00249714171196616i</v>
      </c>
      <c r="N219" s="246">
        <f t="shared" ca="1" si="185"/>
        <v>3.9972483556653913</v>
      </c>
      <c r="O219" s="223">
        <f t="shared" ca="1" si="186"/>
        <v>1.3302483556653912</v>
      </c>
      <c r="P219" s="223" t="str">
        <f t="shared" ca="1" si="187"/>
        <v>-1.29792615410297-0.291459064442924i</v>
      </c>
      <c r="Q219" s="223" t="str">
        <f t="shared" ca="1" si="188"/>
        <v>1.20253027071658+0.568754459991997i</v>
      </c>
      <c r="R219" s="223" t="str">
        <f t="shared" ca="1" si="189"/>
        <v>-1.04869653904498-0.818410811723285i</v>
      </c>
      <c r="S219" s="223" t="str">
        <f t="shared" ca="1" si="190"/>
        <v>0.843900623103812+1.02829588449798i</v>
      </c>
      <c r="T219" s="223" t="str">
        <f t="shared" ca="1" si="191"/>
        <v>-0.598094731961564-1.1882101579057i</v>
      </c>
      <c r="U219" s="223" t="str">
        <f t="shared" ca="1" si="192"/>
        <v>0.323223984775642+1.29038247950607i</v>
      </c>
      <c r="V219" s="223" t="str">
        <f t="shared" ca="1" si="193"/>
        <v>-0.0326459288885796-1.32984770973126i</v>
      </c>
      <c r="W219" s="223" t="str">
        <f t="shared" ca="1" si="194"/>
        <v>-0.25951858006817+1.30468800651722i</v>
      </c>
      <c r="X219" s="223" t="str">
        <f t="shared" ca="1" si="195"/>
        <v>0.539071591602878-1.21612602425786i</v>
      </c>
      <c r="Y219" s="223" t="str">
        <f t="shared" ca="1" si="196"/>
        <v>-0.792428020272087+1.06846549801018i</v>
      </c>
      <c r="Z219" s="223" t="str">
        <f t="shared" ca="1" si="197"/>
        <v>1.00727582296051-0.868882100304581i</v>
      </c>
      <c r="AA219" s="223" t="str">
        <f t="shared" ca="1" si="198"/>
        <v>-1.17317431172576+0.627074734028778i</v>
      </c>
      <c r="AB219" s="223" t="str">
        <f t="shared" ca="1" si="199"/>
        <v>1.28206152675404-0.354794207065973i</v>
      </c>
      <c r="AC219" s="223" t="str">
        <f t="shared" ca="1" si="200"/>
        <v>-1.32864601326299+0.0652721930904388i</v>
      </c>
      <c r="AD219" s="223" t="str">
        <f t="shared" ca="1" si="201"/>
        <v>1.31066396366176+0.227421771404857i</v>
      </c>
      <c r="AE219" s="223" t="str">
        <f t="shared" ca="1" si="202"/>
        <v>-1.22898922895606-0.509064006644018i</v>
      </c>
      <c r="AF219" s="223" t="str">
        <f t="shared" ca="1" si="203"/>
        <v>1.08759085331186+0.765967899812292i</v>
      </c>
      <c r="AG219" s="223" t="str">
        <f t="shared" ca="1" si="204"/>
        <v>-0.893340195417621-0.98564901613185i</v>
      </c>
      <c r="AH219" s="223" t="str">
        <f t="shared" ca="1" si="205"/>
        <v>0.655677009724165+1.15743178920818i</v>
      </c>
      <c r="AI219" s="223" t="str">
        <f t="shared" ca="1" si="206"/>
        <v>-0.386150714592583-1.27296830807767i</v>
      </c>
      <c r="AJ219" s="223" t="str">
        <f t="shared" ca="1" si="207"/>
        <v>0.0978591397637233+1.32664399011761i</v>
      </c>
      <c r="AK219" s="223" t="str">
        <f t="shared" ca="1" si="208"/>
        <v>0.195187972370297-1.31585042584347i</v>
      </c>
      <c r="AL219" s="223" t="str">
        <f t="shared" ca="1" si="209"/>
        <v>-0.478749780562805+1.24111213649756i</v>
      </c>
      <c r="AM219" s="223" t="str">
        <f t="shared" ca="1" si="210"/>
        <v>0.739046388930924-1.10606108455123i</v>
      </c>
      <c r="AN219" s="223" t="str">
        <f t="shared" ca="1" si="211"/>
        <v>-0.963428491191669+0.917260175801076i</v>
      </c>
      <c r="AO219" s="223" t="str">
        <f t="shared" ca="1" si="212"/>
        <v>1.14099207306002-0.683884330106111i</v>
      </c>
      <c r="AP219" s="223" t="str">
        <f t="shared" ca="1" si="213"/>
        <v>-1.26310830089186+0.417274619367819i</v>
      </c>
      <c r="AQ219" s="223" t="str">
        <f t="shared" ca="1" si="214"/>
        <v>1.323842846239-0.130387139750422i</v>
      </c>
      <c r="AR219" s="223" t="str">
        <f t="shared" ca="1" si="215"/>
        <v>1.323842846239-0.130387139750422i</v>
      </c>
      <c r="AS219" s="223" t="str">
        <f t="shared" ca="1" si="216"/>
        <v>1.25248744449621+0.448147173515387i</v>
      </c>
      <c r="AT219" s="223" t="str">
        <f t="shared" ca="1" si="217"/>
        <v>-1.12386506595147-0.711679704139696i</v>
      </c>
      <c r="AU219" s="223" t="str">
        <f t="shared" ca="1" si="218"/>
        <v>0.940627632953205+0.9406276329533i</v>
      </c>
      <c r="AV219" s="223" t="str">
        <f t="shared" ca="1" si="219"/>
        <v>-0.711679704139694-1.12386506595148i</v>
      </c>
      <c r="AW219" s="223" t="str">
        <f t="shared" ca="1" si="220"/>
        <v>0.448147173515385+1.25248744449621i</v>
      </c>
      <c r="AX219" s="223" t="str">
        <f t="shared" ca="1" si="221"/>
        <v>-0.162836599399465-1.32024426893151i</v>
      </c>
      <c r="AY219" s="223" t="str">
        <f t="shared" ca="1" si="222"/>
        <v>-0.130387139750932+1.32384284623895i</v>
      </c>
      <c r="AZ219" s="223" t="str">
        <f t="shared" ca="1" si="223"/>
        <v>0.417274619367444-1.26310830089198i</v>
      </c>
      <c r="BA219" s="223" t="str">
        <f t="shared" ca="1" si="224"/>
        <v>-0.683884330106+1.14099207306008i</v>
      </c>
      <c r="BB219" s="223" t="str">
        <f t="shared" ca="1" si="225"/>
        <v>0.91726017580127-0.963428491191484i</v>
      </c>
      <c r="BC219" s="223" t="str">
        <f t="shared" ca="1" si="226"/>
        <v>-1.10606108455152+0.739046388930481i</v>
      </c>
      <c r="BD219" s="223" t="str">
        <f t="shared" ca="1" si="227"/>
        <v>1.24111213649742-0.478749780563172i</v>
      </c>
      <c r="BE219" s="223" t="str">
        <f t="shared" ca="1" si="228"/>
        <v>-1.31585042584347+0.195187972370295i</v>
      </c>
      <c r="BF219" s="223" t="str">
        <f t="shared" ca="1" si="229"/>
        <v>1.32664399011759+0.0978591397639992i</v>
      </c>
      <c r="BG219" s="223" t="str">
        <f t="shared" ca="1" si="230"/>
        <v>-1.27296830807748-0.386150714593209i</v>
      </c>
      <c r="BH219" s="223" t="str">
        <f t="shared" ca="1" si="231"/>
        <v>1.15743178920837+0.655677009723829i</v>
      </c>
      <c r="BI219" s="223" t="str">
        <f t="shared" ca="1" si="232"/>
        <v>-0.985649016131854-0.893340195417616i</v>
      </c>
      <c r="BJ219" s="223" t="str">
        <f t="shared" ca="1" si="233"/>
        <v>0.76596789981195+1.0875908533121i</v>
      </c>
      <c r="BK219" s="223" t="str">
        <f t="shared" ca="1" si="234"/>
        <v>-0.509064006644628-1.22898922895581i</v>
      </c>
      <c r="BL219" s="223" t="str">
        <f t="shared" ca="1" si="235"/>
        <v>0.227421771405134+1.31066396366171i</v>
      </c>
      <c r="BM219" s="223" t="str">
        <f t="shared" ca="1" si="236"/>
        <v>0.0652721930904415-1.32864601326299i</v>
      </c>
      <c r="BN219" s="223" t="str">
        <f t="shared" ca="1" si="237"/>
        <v>-0.354794207066349+1.28206152675394i</v>
      </c>
      <c r="BO219" s="223" t="str">
        <f t="shared" ca="1" si="238"/>
        <v>0.627074734028321-1.17317431172601i</v>
      </c>
      <c r="BP219" s="223" t="str">
        <f t="shared" ca="1" si="239"/>
        <v>-0.868882100304376+1.00727582296069i</v>
      </c>
      <c r="BQ219" s="223" t="str">
        <f t="shared" ca="1" si="240"/>
        <v>1.06846549801027-0.792428020271967i</v>
      </c>
      <c r="BR219" s="223" t="str">
        <f t="shared" ca="1" si="241"/>
        <v>-1.21612602425807+0.539071591602395i</v>
      </c>
      <c r="BS219" s="223" t="str">
        <f t="shared" ca="1" si="242"/>
        <v>1.30468800651711-0.259518580068706i</v>
      </c>
      <c r="BT219" s="223" t="str">
        <f t="shared" ca="1" si="243"/>
        <v>-1.32984770973126-0.0326459288884499i</v>
      </c>
      <c r="BU219" s="223" t="str">
        <f t="shared" ca="1" si="244"/>
        <v>1.29038247950604+0.323223984775759i</v>
      </c>
      <c r="BV219" s="223" t="str">
        <f t="shared" ca="1" si="245"/>
        <v>-1.18821015790546-0.598094731962046i</v>
      </c>
      <c r="BW219" s="223" t="str">
        <f t="shared" ca="1" si="246"/>
        <v>1.02829588449823+0.8439006231035i</v>
      </c>
      <c r="BX219" s="223" t="str">
        <f t="shared" ca="1" si="247"/>
        <v>-0.818410811723357-1.04869653904492i</v>
      </c>
      <c r="BY219" s="223" t="str">
        <f t="shared" ca="1" si="248"/>
        <v>0.568754459991784+1.20253027071668i</v>
      </c>
      <c r="BZ219" s="223" t="str">
        <f t="shared" ca="1" si="249"/>
        <v>-0.291459064442375-1.2979261541031i</v>
      </c>
      <c r="CA219" s="223" t="str">
        <f t="shared" ca="1" si="250"/>
        <v>3.94375253041854E-13+1.33024835566539i</v>
      </c>
      <c r="CB219" s="223" t="str">
        <f t="shared" ca="1" si="251"/>
        <v>0.29145906444286-1.29792615410299i</v>
      </c>
      <c r="CC219" s="223" t="str">
        <f t="shared" ca="1" si="252"/>
        <v>-0.568754459992268+1.20253027071645i</v>
      </c>
      <c r="CD219" s="223" t="str">
        <f t="shared" ca="1" si="253"/>
        <v>0.818410811723778-1.04869653904459i</v>
      </c>
      <c r="CE219" s="223" t="str">
        <f t="shared" ca="1" si="254"/>
        <v>-1.02829588449773+0.843900623104109i</v>
      </c>
      <c r="CF219" s="223" t="str">
        <f t="shared" ca="1" si="255"/>
        <v>1.1882101579057-0.598094731961568i</v>
      </c>
      <c r="CG219" s="223" t="str">
        <f t="shared" ca="1" si="256"/>
        <v>-1.29038247950617+0.32322398477524i</v>
      </c>
      <c r="CH219" s="223" t="str">
        <f t="shared" ca="1" si="257"/>
        <v>1.32984770973124-0.0326459288892384i</v>
      </c>
      <c r="CI219" s="223" t="str">
        <f t="shared" ca="1" si="258"/>
        <v>-1.30468800651727-0.259518580067895i</v>
      </c>
      <c r="CJ219" s="223" t="str">
        <f t="shared" ca="1" si="259"/>
        <v>1.21612602425785+0.539071591602884i</v>
      </c>
      <c r="CK219" s="223" t="str">
        <f t="shared" ca="1" si="260"/>
        <v>-1.06846549800995-0.792428020272397i</v>
      </c>
      <c r="CL219" s="223" t="str">
        <f t="shared" ca="1" si="261"/>
        <v>0.868882100304974+1.00727582296017i</v>
      </c>
      <c r="CM219" s="223" t="str">
        <f t="shared" ca="1" si="262"/>
        <v>-0.627074734029017-1.17317431172563i</v>
      </c>
      <c r="CN219" s="223" t="str">
        <f t="shared" ca="1" si="263"/>
        <v>0.354794207065834+1.28206152675408i</v>
      </c>
      <c r="CO219" s="223" t="str">
        <f t="shared" ca="1" si="264"/>
        <v>-0.0652721930899075-1.32864601326302i</v>
      </c>
      <c r="CP219" s="223" t="str">
        <f t="shared" ca="1" si="265"/>
        <v>-0.22742177140432+1.31066396366185i</v>
      </c>
      <c r="CQ219" s="223" t="str">
        <f t="shared" ca="1" si="266"/>
        <v>0.509064006643899-1.22898922895611i</v>
      </c>
      <c r="CR219" s="223" t="str">
        <f t="shared" ca="1" si="267"/>
        <v>-0.765967899812388+1.0875908533118i</v>
      </c>
      <c r="CS219" s="223" t="str">
        <f t="shared" ca="1" si="268"/>
        <v>0.985649016132213-0.893340195417219i</v>
      </c>
      <c r="CT219" s="223" t="str">
        <f t="shared" ca="1" si="269"/>
        <v>-1.15743178920798+0.655677009724516i</v>
      </c>
      <c r="CU219" s="223" t="str">
        <f t="shared" ca="1" si="270"/>
        <v>1.27296830807763-0.386150714592697i</v>
      </c>
      <c r="CV219" s="223" t="str">
        <f t="shared" ca="1" si="271"/>
        <v>-1.32664399011763+0.0978591397634662i</v>
      </c>
      <c r="CW219" s="223" t="str">
        <f t="shared" ca="1" si="272"/>
        <v>1.31585042584339+0.195187972370841i</v>
      </c>
      <c r="CX219" s="223" t="str">
        <f t="shared" ca="1" si="273"/>
        <v>-1.2411121364977-0.478749780562437i</v>
      </c>
      <c r="CY219" s="223" t="str">
        <f t="shared" ca="1" si="274"/>
        <v>1.10606108455122+0.739046388930941i</v>
      </c>
      <c r="CZ219" s="223" t="str">
        <f t="shared" ca="1" si="275"/>
        <v>-0.91726017580091-0.963428491191827i</v>
      </c>
      <c r="DA219" s="223" t="str">
        <f t="shared" ca="1" si="276"/>
        <v>0.683884330105557+1.14099207306035i</v>
      </c>
      <c r="DB219" s="223" t="str">
        <f t="shared" ca="1" si="277"/>
        <v>-0.417274619368229-1.26310830089172i</v>
      </c>
      <c r="DC219" s="223" t="str">
        <f t="shared" ca="1" si="278"/>
        <v>0.130387139750419+1.323842846239i</v>
      </c>
      <c r="DD219" s="223" t="str">
        <f t="shared" ca="1" si="279"/>
        <v>0.162836599400015-1.32024426893144i</v>
      </c>
      <c r="DE219" s="223" t="str">
        <f t="shared" ca="1" si="280"/>
        <v>-0.448147173514766+1.25248744449643i</v>
      </c>
      <c r="DF219" s="223" t="str">
        <f t="shared" ca="1" si="281"/>
        <v>0.711679704139491-1.1238650659516i</v>
      </c>
      <c r="DG219" s="223" t="str">
        <f t="shared" ca="1" si="282"/>
        <v>-0.940627632953276+0.940627632953229i</v>
      </c>
      <c r="DH219" s="223" t="str">
        <f t="shared" ca="1" si="283"/>
        <v>1.12386506595168-0.711679704139372i</v>
      </c>
      <c r="DI219" s="223" t="str">
        <f t="shared" ca="1" si="284"/>
        <v>-1.25248744449602+0.448147173515917i</v>
      </c>
      <c r="DJ219" s="223" t="str">
        <f t="shared" ca="1" si="285"/>
        <v>1.32024426893146-0.162836599399875i</v>
      </c>
      <c r="DK219" s="223" t="str">
        <f t="shared" ca="1" si="286"/>
        <v>-1.32384284623899-0.130387139750559i</v>
      </c>
      <c r="DL219" s="223" t="str">
        <f t="shared" ca="1" si="287"/>
        <v>1.26310830089168+0.417274619368362i</v>
      </c>
      <c r="DM219" s="223" t="str">
        <f t="shared" ca="1" si="288"/>
        <v>-1.14099207306028-0.683884330105679i</v>
      </c>
      <c r="DN219" s="223" t="str">
        <f t="shared" ca="1" si="289"/>
        <v>0.963428491191782+0.917260175800957i</v>
      </c>
      <c r="DO219" s="223" t="str">
        <f t="shared" ca="1" si="290"/>
        <v>-0.739046388930826-1.10606108455129i</v>
      </c>
      <c r="DP219" s="223" t="str">
        <f t="shared" ca="1" si="291"/>
        <v>0.478749780562306+1.24111213649775i</v>
      </c>
      <c r="DQ219" s="223" t="str">
        <f t="shared" ca="1" si="292"/>
        <v>-0.195187972370703-1.31585042584341i</v>
      </c>
      <c r="DR219" s="223" t="str">
        <f t="shared" ca="1" si="293"/>
        <v>-0.097859139763606+1.32664399011762i</v>
      </c>
      <c r="DS219" s="223" t="str">
        <f t="shared" ca="1" si="294"/>
        <v>0.386150714592868-1.27296830807758i</v>
      </c>
      <c r="DT219" s="223" t="str">
        <f t="shared" ca="1" si="295"/>
        <v>-0.655677009724605+1.15743178920793i</v>
      </c>
      <c r="DU219" s="223" t="str">
        <f t="shared" ca="1" si="296"/>
        <v>0.893340195417295-0.985649016132145i</v>
      </c>
      <c r="DV219" s="223" t="str">
        <f t="shared" ca="1" si="297"/>
        <v>-1.08759085331185+0.765967899812304i</v>
      </c>
      <c r="DW219" s="223" t="str">
        <f t="shared" ca="1" si="298"/>
        <v>1.22898922895617-0.50906400664377i</v>
      </c>
      <c r="DX219" s="223" t="str">
        <f t="shared" ca="1" si="299"/>
        <v>-1.31066396366188+0.227421771404181i</v>
      </c>
      <c r="DY219" s="223" t="str">
        <f t="shared" ca="1" si="300"/>
        <v>1.32864601326301+0.0652721930900476i</v>
      </c>
      <c r="DZ219" s="223" t="str">
        <f t="shared" ca="1" si="301"/>
        <v>-1.28206152675403-0.354794207066005i</v>
      </c>
      <c r="EA219" s="223" t="str">
        <f t="shared" ca="1" si="302"/>
        <v>1.17317431172559+0.627074734029108i</v>
      </c>
      <c r="EB219" s="223" t="str">
        <f t="shared" ca="1" si="303"/>
        <v>-1.00727582296097-0.868882100304049i</v>
      </c>
      <c r="EC219" s="223" t="str">
        <f t="shared" ca="1" si="304"/>
        <v>0.792428020272314+1.06846549801001i</v>
      </c>
      <c r="ED219" s="223" t="str">
        <f t="shared" ca="1" si="305"/>
        <v>-0.539071591602755-1.21612602425791i</v>
      </c>
      <c r="EE219" s="223" t="str">
        <f t="shared" ca="1" si="306"/>
        <v>0.259518580067758+1.3046880065173i</v>
      </c>
      <c r="EF219" s="223" t="str">
        <f t="shared" ca="1" si="307"/>
        <v>0.0326459288880557-1.32984770973127i</v>
      </c>
      <c r="EG219" s="223" t="str">
        <f t="shared" ca="1" si="308"/>
        <v>-0.323223984775413+1.29038247950613i</v>
      </c>
      <c r="EH219" s="223" t="str">
        <f t="shared" ca="1" si="309"/>
        <v>0.59809473196166-1.18821015790566i</v>
      </c>
      <c r="EI219" s="223" t="str">
        <f t="shared" ca="1" si="310"/>
        <v>-0.843900623104218+1.02829588449764i</v>
      </c>
      <c r="EJ219" s="223" t="str">
        <f t="shared" ca="1" si="311"/>
        <v>1.04869653904465-0.818410811723697i</v>
      </c>
      <c r="EK219" s="223" t="str">
        <f t="shared" ca="1" si="312"/>
        <v>-1.20253027071651+0.56875445999214i</v>
      </c>
      <c r="EL219" s="223" t="str">
        <f t="shared" ca="1" si="313"/>
        <v>1.29792615410302-0.291459064442723i</v>
      </c>
      <c r="EM219" s="223" t="str">
        <f t="shared" ca="1" si="314"/>
        <v>-1.33024835566539-4.96719189906104E-13i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3.64509702391169-3.63589717240485i</v>
      </c>
      <c r="G220" s="229" t="str">
        <f t="shared" si="321"/>
        <v>-0.183975891953892+0.132044805877596i</v>
      </c>
      <c r="H220" s="229" t="str">
        <f t="shared" si="322"/>
        <v>0.966105322093065-0.00897950604432607i</v>
      </c>
      <c r="I220" s="229" t="str">
        <f t="shared" si="317"/>
        <v>-0.423480974145568-0.401611969863365i</v>
      </c>
      <c r="J220" s="255" t="str">
        <f ca="1">IMPRODUCT(1/N_FFT2,EE100)</f>
        <v>0.00547996318648293-1.90642097890438E-07i</v>
      </c>
      <c r="K220" s="254" t="str">
        <f t="shared" ca="1" si="318"/>
        <v>-0.00232073671264211-0.0022007380768008i</v>
      </c>
      <c r="N220" s="246">
        <f t="shared" ca="1" si="185"/>
        <v>3.9972658691418883</v>
      </c>
      <c r="O220" s="223">
        <f t="shared" ca="1" si="186"/>
        <v>1.3302658691418885</v>
      </c>
      <c r="P220" s="223" t="str">
        <f t="shared" ca="1" si="187"/>
        <v>-1.30470518347717-0.259521996777957i</v>
      </c>
      <c r="Q220" s="223" t="str">
        <f t="shared" ca="1" si="188"/>
        <v>1.22900540929853+0.50907070876135i</v>
      </c>
      <c r="R220" s="223" t="str">
        <f t="shared" ca="1" si="189"/>
        <v>-1.10607564647471-0.739056118897186i</v>
      </c>
      <c r="S220" s="223" t="str">
        <f t="shared" ca="1" si="190"/>
        <v>0.940640016851223+0.940640016851269i</v>
      </c>
      <c r="T220" s="223" t="str">
        <f t="shared" ca="1" si="191"/>
        <v>-0.73905611889723-1.10607564647468i</v>
      </c>
      <c r="U220" s="223" t="str">
        <f t="shared" ca="1" si="192"/>
        <v>0.509070708761365+1.22900540929852i</v>
      </c>
      <c r="V220" s="223" t="str">
        <f t="shared" ca="1" si="193"/>
        <v>-0.259521996777933-1.30470518347718i</v>
      </c>
      <c r="W220" s="223" t="str">
        <f t="shared" ca="1" si="194"/>
        <v>-6.50240555021622E-14+1.33026586914189i</v>
      </c>
      <c r="X220" s="223" t="str">
        <f t="shared" ca="1" si="195"/>
        <v>0.25952199677793-1.30470518347718i</v>
      </c>
      <c r="Y220" s="223" t="str">
        <f t="shared" ca="1" si="196"/>
        <v>-0.509070708761362+1.22900540929852i</v>
      </c>
      <c r="Z220" s="223" t="str">
        <f t="shared" ca="1" si="197"/>
        <v>0.739056118897228-1.10607564647468i</v>
      </c>
      <c r="AA220" s="223" t="str">
        <f t="shared" ca="1" si="198"/>
        <v>-0.94064001685122+0.940640016851272i</v>
      </c>
      <c r="AB220" s="223" t="str">
        <f t="shared" ca="1" si="199"/>
        <v>1.10607564647472-0.739056118897178i</v>
      </c>
      <c r="AC220" s="223" t="str">
        <f t="shared" ca="1" si="200"/>
        <v>-1.22900540929855+0.509070708761305i</v>
      </c>
      <c r="AD220" s="223" t="str">
        <f t="shared" ca="1" si="201"/>
        <v>1.30470518347717-0.259521996777999i</v>
      </c>
      <c r="AE220" s="223" t="str">
        <f t="shared" ca="1" si="202"/>
        <v>-1.33026586914189+2.28139398844654E-15i</v>
      </c>
      <c r="AF220" s="223" t="str">
        <f t="shared" ca="1" si="203"/>
        <v>1.30470518347717+0.259521996777994i</v>
      </c>
      <c r="AG220" s="223" t="str">
        <f t="shared" ca="1" si="204"/>
        <v>-1.22900540929855-0.5090707087613i</v>
      </c>
      <c r="AH220" s="223" t="str">
        <f t="shared" ca="1" si="205"/>
        <v>1.10607564647472+0.739056118897176i</v>
      </c>
      <c r="AI220" s="223" t="str">
        <f t="shared" ca="1" si="206"/>
        <v>-0.940640016851223-0.940640016851269i</v>
      </c>
      <c r="AJ220" s="223" t="str">
        <f t="shared" ca="1" si="207"/>
        <v>0.73905611889723+1.10607564647468i</v>
      </c>
      <c r="AK220" s="223" t="str">
        <f t="shared" ca="1" si="208"/>
        <v>-0.509070708761372-1.22900540929852i</v>
      </c>
      <c r="AL220" s="223" t="str">
        <f t="shared" ca="1" si="209"/>
        <v>0.259521996777939+1.30470518347718i</v>
      </c>
      <c r="AM220" s="223" t="str">
        <f t="shared" ca="1" si="210"/>
        <v>5.8016607763974E-14-1.33026586914189i</v>
      </c>
      <c r="AN220" s="223" t="str">
        <f t="shared" ca="1" si="211"/>
        <v>-0.259521996777923+1.30470518347718i</v>
      </c>
      <c r="AO220" s="223" t="str">
        <f t="shared" ca="1" si="212"/>
        <v>0.509070708761356-1.22900540929852i</v>
      </c>
      <c r="AP220" s="223" t="str">
        <f t="shared" ca="1" si="213"/>
        <v>-0.739056118897225+1.10607564647469i</v>
      </c>
      <c r="AQ220" s="223" t="str">
        <f t="shared" ca="1" si="214"/>
        <v>0.940640016851219-0.940640016851273i</v>
      </c>
      <c r="AR220" s="223" t="str">
        <f t="shared" ca="1" si="215"/>
        <v>0.940640016851219-0.940640016851273i</v>
      </c>
      <c r="AS220" s="223" t="str">
        <f t="shared" ca="1" si="216"/>
        <v>1.22900540929855-0.509070708761306i</v>
      </c>
      <c r="AT220" s="223" t="str">
        <f t="shared" ca="1" si="217"/>
        <v>-1.30470518347717+0.259521996778001i</v>
      </c>
      <c r="AU220" s="223" t="str">
        <f t="shared" ca="1" si="218"/>
        <v>1.33026586914189-4.56278797689307E-15i</v>
      </c>
      <c r="AV220" s="223" t="str">
        <f t="shared" ca="1" si="219"/>
        <v>-1.30470518347717-0.259521996777993i</v>
      </c>
      <c r="AW220" s="223" t="str">
        <f t="shared" ca="1" si="220"/>
        <v>1.2290054092987+0.509070708760931i</v>
      </c>
      <c r="AX220" s="223" t="str">
        <f t="shared" ca="1" si="221"/>
        <v>-1.10607564647465-0.739056118897284i</v>
      </c>
      <c r="AY220" s="223" t="str">
        <f t="shared" ca="1" si="222"/>
        <v>0.940640016851692+0.940640016850799i</v>
      </c>
      <c r="AZ220" s="223" t="str">
        <f t="shared" ca="1" si="223"/>
        <v>-0.739056118897233-1.10607564647468i</v>
      </c>
      <c r="BA220" s="223" t="str">
        <f t="shared" ca="1" si="224"/>
        <v>0.509070708760875+1.22900540929872i</v>
      </c>
      <c r="BB220" s="223" t="str">
        <f t="shared" ca="1" si="225"/>
        <v>-0.259521996778192-1.30470518347713i</v>
      </c>
      <c r="BC220" s="223" t="str">
        <f t="shared" ca="1" si="226"/>
        <v>-3.29846331260554E-13+1.33026586914189i</v>
      </c>
      <c r="BD220" s="223" t="str">
        <f t="shared" ca="1" si="227"/>
        <v>0.259521996777542-1.30470518347726i</v>
      </c>
      <c r="BE220" s="223" t="str">
        <f t="shared" ca="1" si="228"/>
        <v>-0.509070708761485+1.22900540929847i</v>
      </c>
      <c r="BF220" s="223" t="str">
        <f t="shared" ca="1" si="229"/>
        <v>0.739056118896681-1.10607564647505i</v>
      </c>
      <c r="BG220" s="223" t="str">
        <f t="shared" ca="1" si="230"/>
        <v>-0.940640016851209+0.940640016851282i</v>
      </c>
      <c r="BH220" s="223" t="str">
        <f t="shared" ca="1" si="231"/>
        <v>1.106075646475-0.73905611889675i</v>
      </c>
      <c r="BI220" s="223" t="str">
        <f t="shared" ca="1" si="232"/>
        <v>-1.22900540929844+0.509070708761562i</v>
      </c>
      <c r="BJ220" s="223" t="str">
        <f t="shared" ca="1" si="233"/>
        <v>1.30470518347724-0.259521996777623i</v>
      </c>
      <c r="BK220" s="223" t="str">
        <f t="shared" ca="1" si="234"/>
        <v>-1.33026586914189+4.13284804443137E-13i</v>
      </c>
      <c r="BL220" s="223" t="str">
        <f t="shared" ca="1" si="235"/>
        <v>1.30470518347714+0.259521996778111i</v>
      </c>
      <c r="BM220" s="223" t="str">
        <f t="shared" ca="1" si="236"/>
        <v>-1.22900540929876-0.509070708760798i</v>
      </c>
      <c r="BN220" s="223" t="str">
        <f t="shared" ca="1" si="237"/>
        <v>1.10607564647473+0.739056118897164i</v>
      </c>
      <c r="BO220" s="223" t="str">
        <f t="shared" ca="1" si="238"/>
        <v>-0.940640016850858-0.940640016851634i</v>
      </c>
      <c r="BP220" s="223" t="str">
        <f t="shared" ca="1" si="239"/>
        <v>0.739056118897353+1.1060756464746i</v>
      </c>
      <c r="BQ220" s="223" t="str">
        <f t="shared" ca="1" si="240"/>
        <v>-0.509070708761008-1.22900540929867i</v>
      </c>
      <c r="BR220" s="223" t="str">
        <f t="shared" ca="1" si="241"/>
        <v>0.259521996778333+1.3047051834771i</v>
      </c>
      <c r="BS220" s="223" t="str">
        <f t="shared" ca="1" si="242"/>
        <v>1.85783324779852E-13-1.33026586914189i</v>
      </c>
      <c r="BT220" s="223" t="str">
        <f t="shared" ca="1" si="243"/>
        <v>-0.259521996777401+1.30470518347728i</v>
      </c>
      <c r="BU220" s="223" t="str">
        <f t="shared" ca="1" si="244"/>
        <v>0.509070708761352-1.22900540929853i</v>
      </c>
      <c r="BV220" s="223" t="str">
        <f t="shared" ca="1" si="245"/>
        <v>-0.739056118897661+1.10607564647439i</v>
      </c>
      <c r="BW220" s="223" t="str">
        <f t="shared" ca="1" si="246"/>
        <v>0.940640016851121-0.94064001685137i</v>
      </c>
      <c r="BX220" s="223" t="str">
        <f t="shared" ca="1" si="247"/>
        <v>-1.10607564647493+0.739056118896854i</v>
      </c>
      <c r="BY220" s="223" t="str">
        <f t="shared" ca="1" si="248"/>
        <v>1.22900540929839-0.509070708761677i</v>
      </c>
      <c r="BZ220" s="223" t="str">
        <f t="shared" ca="1" si="249"/>
        <v>-1.30470518347722+0.259521996777747i</v>
      </c>
      <c r="CA220" s="223" t="str">
        <f t="shared" ca="1" si="250"/>
        <v>1.33026586914189-5.3844359592487E-13i</v>
      </c>
      <c r="CB220" s="223" t="str">
        <f t="shared" ca="1" si="251"/>
        <v>-1.30470518347717-0.259521996777987i</v>
      </c>
      <c r="CC220" s="223" t="str">
        <f t="shared" ca="1" si="252"/>
        <v>1.2290054092983+0.509070708761905i</v>
      </c>
      <c r="CD220" s="223" t="str">
        <f t="shared" ca="1" si="253"/>
        <v>-1.1060756464748-0.739056118897059i</v>
      </c>
      <c r="CE220" s="223" t="str">
        <f t="shared" ca="1" si="254"/>
        <v>0.940640016850947+0.940640016851544i</v>
      </c>
      <c r="CF220" s="223" t="str">
        <f t="shared" ca="1" si="255"/>
        <v>-0.739056118897456-1.10607564647453i</v>
      </c>
      <c r="CG220" s="223" t="str">
        <f t="shared" ca="1" si="256"/>
        <v>0.509070708761124+1.22900540929862i</v>
      </c>
      <c r="CH220" s="223" t="str">
        <f t="shared" ca="1" si="257"/>
        <v>-0.259521996778457-1.30470518347708i</v>
      </c>
      <c r="CI220" s="223" t="str">
        <f t="shared" ca="1" si="258"/>
        <v>-6.06245332981179E-14+1.33026586914189i</v>
      </c>
      <c r="CJ220" s="223" t="str">
        <f t="shared" ca="1" si="259"/>
        <v>0.259521996778575-1.30470518347705i</v>
      </c>
      <c r="CK220" s="223" t="str">
        <f t="shared" ca="1" si="260"/>
        <v>-0.509070708761236+1.22900540929857i</v>
      </c>
      <c r="CL220" s="223" t="str">
        <f t="shared" ca="1" si="261"/>
        <v>0.739056118897557-1.10607564647446i</v>
      </c>
      <c r="CM220" s="223" t="str">
        <f t="shared" ca="1" si="262"/>
        <v>-0.940640016851032+0.940640016851459i</v>
      </c>
      <c r="CN220" s="223" t="str">
        <f t="shared" ca="1" si="263"/>
        <v>1.10607564647486-0.739056118896959i</v>
      </c>
      <c r="CO220" s="223" t="str">
        <f t="shared" ca="1" si="264"/>
        <v>-1.22900540929834+0.509070708761793i</v>
      </c>
      <c r="CP220" s="223" t="str">
        <f t="shared" ca="1" si="265"/>
        <v>1.30470518347719-0.259521996777869i</v>
      </c>
      <c r="CQ220" s="223" t="str">
        <f t="shared" ca="1" si="266"/>
        <v>-1.33026586914189-6.59692662521106E-13i</v>
      </c>
      <c r="CR220" s="223" t="str">
        <f t="shared" ca="1" si="267"/>
        <v>1.30470518347719+0.259521996777865i</v>
      </c>
      <c r="CS220" s="223" t="str">
        <f t="shared" ca="1" si="268"/>
        <v>-1.22900540929835-0.509070708761789i</v>
      </c>
      <c r="CT220" s="223" t="str">
        <f t="shared" ca="1" si="269"/>
        <v>1.10607564647487+0.739056118896955i</v>
      </c>
      <c r="CU220" s="223" t="str">
        <f t="shared" ca="1" si="270"/>
        <v>-0.940640016851035-0.940640016851457i</v>
      </c>
      <c r="CV220" s="223" t="str">
        <f t="shared" ca="1" si="271"/>
        <v>0.73905611889756+1.10607564647446i</v>
      </c>
      <c r="CW220" s="223" t="str">
        <f t="shared" ca="1" si="272"/>
        <v>-0.50907070876124-1.22900540929857i</v>
      </c>
      <c r="CX220" s="223" t="str">
        <f t="shared" ca="1" si="273"/>
        <v>0.259521996778617+1.30470518347704i</v>
      </c>
      <c r="CY220" s="223" t="str">
        <f t="shared" ca="1" si="274"/>
        <v>-1.02342688181551E-13-1.33026586914189i</v>
      </c>
      <c r="CZ220" s="223" t="str">
        <f t="shared" ca="1" si="275"/>
        <v>-0.259521996778416+1.30470518347708i</v>
      </c>
      <c r="DA220" s="223" t="str">
        <f t="shared" ca="1" si="276"/>
        <v>0.50907070876112-1.22900540929862i</v>
      </c>
      <c r="DB220" s="223" t="str">
        <f t="shared" ca="1" si="277"/>
        <v>-0.739056118897454+1.10607564647453i</v>
      </c>
      <c r="DC220" s="223" t="str">
        <f t="shared" ca="1" si="278"/>
        <v>0.940640016850918-0.940640016851574i</v>
      </c>
      <c r="DD220" s="223" t="str">
        <f t="shared" ca="1" si="279"/>
        <v>-1.10607564647477+0.739056118897095i</v>
      </c>
      <c r="DE220" s="223" t="str">
        <f t="shared" ca="1" si="280"/>
        <v>1.2290054092983-0.509070708761909i</v>
      </c>
      <c r="DF220" s="223" t="str">
        <f t="shared" ca="1" si="281"/>
        <v>-1.30470518347717+0.259521996777991i</v>
      </c>
      <c r="DG220" s="223" t="str">
        <f t="shared" ca="1" si="282"/>
        <v>1.33026586914189+5.34533871039373E-13i</v>
      </c>
      <c r="DH220" s="223" t="str">
        <f t="shared" ca="1" si="283"/>
        <v>-1.30470518347722-0.259521996777705i</v>
      </c>
      <c r="DI220" s="223" t="str">
        <f t="shared" ca="1" si="284"/>
        <v>1.22900540929841+0.509070708761639i</v>
      </c>
      <c r="DJ220" s="223" t="str">
        <f t="shared" ca="1" si="285"/>
        <v>-1.10607564647494-0.739056118896851i</v>
      </c>
      <c r="DK220" s="223" t="str">
        <f t="shared" ca="1" si="286"/>
        <v>0.940640016851124+0.940640016851368i</v>
      </c>
      <c r="DL220" s="223" t="str">
        <f t="shared" ca="1" si="287"/>
        <v>-0.739056118897696-1.10607564647437i</v>
      </c>
      <c r="DM220" s="223" t="str">
        <f t="shared" ca="1" si="288"/>
        <v>0.50907070876139+1.22900540929851i</v>
      </c>
      <c r="DN220" s="223" t="str">
        <f t="shared" ca="1" si="289"/>
        <v>-0.259521996777441-1.30470518347728i</v>
      </c>
      <c r="DO220" s="223" t="str">
        <f t="shared" ca="1" si="290"/>
        <v>1.8969304966535E-13+1.33026586914189i</v>
      </c>
      <c r="DP220" s="223" t="str">
        <f t="shared" ca="1" si="291"/>
        <v>0.259521996778329-1.3047051834771i</v>
      </c>
      <c r="DQ220" s="223" t="str">
        <f t="shared" ca="1" si="292"/>
        <v>-0.50907070876097+1.22900540929868i</v>
      </c>
      <c r="DR220" s="223" t="str">
        <f t="shared" ca="1" si="293"/>
        <v>0.739056118897318-1.10607564647462i</v>
      </c>
      <c r="DS220" s="223" t="str">
        <f t="shared" ca="1" si="294"/>
        <v>-0.940640016850855+0.940640016851636i</v>
      </c>
      <c r="DT220" s="223" t="str">
        <f t="shared" ca="1" si="295"/>
        <v>1.10607564647472-0.739056118897166i</v>
      </c>
      <c r="DU220" s="223" t="str">
        <f t="shared" ca="1" si="296"/>
        <v>-1.22900540929876+0.509070708760802i</v>
      </c>
      <c r="DV220" s="223" t="str">
        <f t="shared" ca="1" si="297"/>
        <v>1.30470518347714-0.259521996778151i</v>
      </c>
      <c r="DW220" s="223" t="str">
        <f t="shared" ca="1" si="298"/>
        <v>-1.33026586914189-3.71566649559704E-13i</v>
      </c>
      <c r="DX220" s="223" t="str">
        <f t="shared" ca="1" si="299"/>
        <v>1.30470518347724+0.25952199677762i</v>
      </c>
      <c r="DY220" s="223" t="str">
        <f t="shared" ca="1" si="300"/>
        <v>-1.22900540929844-0.509070708761558i</v>
      </c>
      <c r="DZ220" s="223" t="str">
        <f t="shared" ca="1" si="301"/>
        <v>1.10607564647503+0.739056118896716i</v>
      </c>
      <c r="EA220" s="223" t="str">
        <f t="shared" ca="1" si="302"/>
        <v>-0.940640016851238-0.940640016851253i</v>
      </c>
      <c r="EB220" s="223" t="str">
        <f t="shared" ca="1" si="303"/>
        <v>0.7390561188967+1.10607564647504i</v>
      </c>
      <c r="EC220" s="223" t="str">
        <f t="shared" ca="1" si="304"/>
        <v>-0.509070708761471-1.22900540929848i</v>
      </c>
      <c r="ED220" s="223" t="str">
        <f t="shared" ca="1" si="305"/>
        <v>0.259521996777527+1.30470518347726i</v>
      </c>
      <c r="EE220" s="223" t="str">
        <f t="shared" ca="1" si="306"/>
        <v>-3.52660271145018E-13-1.33026586914189i</v>
      </c>
      <c r="EF220" s="223" t="str">
        <f t="shared" ca="1" si="307"/>
        <v>-0.25952199677817+1.30470518347713i</v>
      </c>
      <c r="EG220" s="223" t="str">
        <f t="shared" ca="1" si="308"/>
        <v>0.509070708760889-1.22900540929872i</v>
      </c>
      <c r="EH220" s="223" t="str">
        <f t="shared" ca="1" si="309"/>
        <v>-0.739056118897245+1.10607564647467i</v>
      </c>
      <c r="EI220" s="223" t="str">
        <f t="shared" ca="1" si="310"/>
        <v>0.940640016851703-0.940640016850789i</v>
      </c>
      <c r="EJ220" s="223" t="str">
        <f t="shared" ca="1" si="311"/>
        <v>-1.10607564647463+0.739056118897302i</v>
      </c>
      <c r="EK220" s="223" t="str">
        <f t="shared" ca="1" si="312"/>
        <v>1.22900540929869-0.509070708760953i</v>
      </c>
      <c r="EL220" s="223" t="str">
        <f t="shared" ca="1" si="313"/>
        <v>-1.30470518347712+0.259521996778237i</v>
      </c>
      <c r="EM220" s="223" t="str">
        <f t="shared" ca="1" si="314"/>
        <v>1.33026586914189+2.84216288075904E-13i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3.61553007266351-3.64233405756067i</v>
      </c>
      <c r="G221" s="229" t="str">
        <f t="shared" si="321"/>
        <v>-0.183057622809329+0.132717701549191i</v>
      </c>
      <c r="H221" s="229" t="str">
        <f t="shared" si="322"/>
        <v>0.966078795086969-0.00887023215608675i</v>
      </c>
      <c r="I221" s="229" t="str">
        <f t="shared" si="317"/>
        <v>-0.424883169019568-0.405874117921968i</v>
      </c>
      <c r="J221" s="255" t="str">
        <f ca="1">IMPRODUCT(1/N_FFT2,ED102)</f>
        <v>-0.0046966550476434-0.00222135240204749i</v>
      </c>
      <c r="K221" s="254" t="str">
        <f t="shared" ca="1" si="318"/>
        <v>0.00109394023365961+0.00285006597273719i</v>
      </c>
      <c r="N221" s="246">
        <f t="shared" ca="1" si="185"/>
        <v>3.9972811877067649</v>
      </c>
      <c r="O221" s="223">
        <f t="shared" ca="1" si="186"/>
        <v>1.3302811877067651</v>
      </c>
      <c r="P221" s="223" t="str">
        <f t="shared" ca="1" si="187"/>
        <v>-1.31069631233808-0.227427384432648i</v>
      </c>
      <c r="Q221" s="223" t="str">
        <f t="shared" ca="1" si="188"/>
        <v>1.25251835730992+0.448158234296963i</v>
      </c>
      <c r="R221" s="223" t="str">
        <f t="shared" ca="1" si="189"/>
        <v>-1.1574603559403-0.65569319257796i</v>
      </c>
      <c r="S221" s="223" t="str">
        <f t="shared" ca="1" si="190"/>
        <v>1.02832126400912+0.843921451530416i</v>
      </c>
      <c r="T221" s="223" t="str">
        <f t="shared" ca="1" si="191"/>
        <v>-0.868903545302347-1.00730068367272i</v>
      </c>
      <c r="U221" s="223" t="str">
        <f t="shared" ca="1" si="192"/>
        <v>0.683901209148655+1.14102023404124i</v>
      </c>
      <c r="V221" s="223" t="str">
        <f t="shared" ca="1" si="193"/>
        <v>-0.478761596651521-1.24114276855574i</v>
      </c>
      <c r="W221" s="223" t="str">
        <f t="shared" ca="1" si="194"/>
        <v>0.259524985281697+1.30472020770013i</v>
      </c>
      <c r="X221" s="223" t="str">
        <f t="shared" ca="1" si="195"/>
        <v>-0.0326467346272236-1.32988053188424i</v>
      </c>
      <c r="Y221" s="223" t="str">
        <f t="shared" ca="1" si="196"/>
        <v>-0.195192789831275+1.31588290252758i</v>
      </c>
      <c r="Z221" s="223" t="str">
        <f t="shared" ca="1" si="197"/>
        <v>0.417284918179786-1.26313947584034i</v>
      </c>
      <c r="AA221" s="223" t="str">
        <f t="shared" ca="1" si="198"/>
        <v>-0.627090210946005+1.17320326700117i</v>
      </c>
      <c r="AB221" s="223" t="str">
        <f t="shared" ca="1" si="199"/>
        <v>0.818431011032339-1.04872242206749i</v>
      </c>
      <c r="AC221" s="223" t="str">
        <f t="shared" ca="1" si="200"/>
        <v>-0.985673343069878+0.893362244068985i</v>
      </c>
      <c r="AD221" s="223" t="str">
        <f t="shared" ca="1" si="201"/>
        <v>1.12389280421869-0.711697269203677i</v>
      </c>
      <c r="AE221" s="223" t="str">
        <f t="shared" ca="1" si="202"/>
        <v>-1.2290195618071+0.509076570922307i</v>
      </c>
      <c r="AF221" s="223" t="str">
        <f t="shared" ca="1" si="203"/>
        <v>1.29795818839568-0.291466257983878i</v>
      </c>
      <c r="AG221" s="223" t="str">
        <f t="shared" ca="1" si="204"/>
        <v>-1.32867880575674+0.0652738040822479i</v>
      </c>
      <c r="AH221" s="223" t="str">
        <f t="shared" ca="1" si="205"/>
        <v>1.32027685406062+0.162840618392039i</v>
      </c>
      <c r="AI221" s="223" t="str">
        <f t="shared" ca="1" si="206"/>
        <v>-1.27299972638234-0.386160245231179i</v>
      </c>
      <c r="AJ221" s="223" t="str">
        <f t="shared" ca="1" si="207"/>
        <v>1.1882394842829+0.598109493619384i</v>
      </c>
      <c r="AK221" s="223" t="str">
        <f t="shared" ca="1" si="208"/>
        <v>-1.06849186895306-0.792447578296329i</v>
      </c>
      <c r="AL221" s="223" t="str">
        <f t="shared" ca="1" si="209"/>
        <v>0.917282814824758+0.963452269701872i</v>
      </c>
      <c r="AM221" s="223" t="str">
        <f t="shared" ca="1" si="210"/>
        <v>-0.739064629435798-1.10608838339594i</v>
      </c>
      <c r="AN221" s="223" t="str">
        <f t="shared" ca="1" si="211"/>
        <v>0.53908489650236+1.21615603963042i</v>
      </c>
      <c r="AO221" s="223" t="str">
        <f t="shared" ca="1" si="212"/>
        <v>-0.323231962310867-1.29041432761233i</v>
      </c>
      <c r="AP221" s="223" t="str">
        <f t="shared" ca="1" si="213"/>
        <v>0.0978615550384426+1.32667673319915i</v>
      </c>
      <c r="AQ221" s="223" t="str">
        <f t="shared" ca="1" si="214"/>
        <v>0.130390357853282-1.32387552018512i</v>
      </c>
      <c r="AR221" s="223" t="str">
        <f t="shared" ca="1" si="215"/>
        <v>0.130390357853282-1.32387552018512i</v>
      </c>
      <c r="AS221" s="223" t="str">
        <f t="shared" ca="1" si="216"/>
        <v>0.568768497498562-1.20255995053043i</v>
      </c>
      <c r="AT221" s="223" t="str">
        <f t="shared" ca="1" si="217"/>
        <v>-0.76598680477066+1.08761769629027i</v>
      </c>
      <c r="AU221" s="223" t="str">
        <f t="shared" ca="1" si="218"/>
        <v>0.940650848712387-0.940650848712309i</v>
      </c>
      <c r="AV221" s="223" t="str">
        <f t="shared" ca="1" si="219"/>
        <v>-1.08761769629033+0.76598680477057i</v>
      </c>
      <c r="AW221" s="223" t="str">
        <f t="shared" ca="1" si="220"/>
        <v>1.20255995053071-0.568768497497966i</v>
      </c>
      <c r="AX221" s="223" t="str">
        <f t="shared" ca="1" si="221"/>
        <v>-1.28209316948973+0.354802963790199i</v>
      </c>
      <c r="AY221" s="223" t="str">
        <f t="shared" ca="1" si="222"/>
        <v>1.32387552018508-0.130390357853698i</v>
      </c>
      <c r="AZ221" s="223" t="str">
        <f t="shared" ca="1" si="223"/>
        <v>-1.32667673319912-0.0978615550388366i</v>
      </c>
      <c r="BA221" s="223" t="str">
        <f t="shared" ca="1" si="224"/>
        <v>1.29041432761236+0.323231962310737i</v>
      </c>
      <c r="BB221" s="223" t="str">
        <f t="shared" ca="1" si="225"/>
        <v>-1.21615603963016-0.539084896502964i</v>
      </c>
      <c r="BC221" s="223" t="str">
        <f t="shared" ca="1" si="226"/>
        <v>1.10608838339587+0.739064629435907i</v>
      </c>
      <c r="BD221" s="223" t="str">
        <f t="shared" ca="1" si="227"/>
        <v>-0.963452269702147-0.917282814824469i</v>
      </c>
      <c r="BE221" s="223" t="str">
        <f t="shared" ca="1" si="228"/>
        <v>0.792447578296011+1.0684918689533i</v>
      </c>
      <c r="BF221" s="223" t="str">
        <f t="shared" ca="1" si="229"/>
        <v>-0.598109493619512-1.18823948428283i</v>
      </c>
      <c r="BG221" s="223" t="str">
        <f t="shared" ca="1" si="230"/>
        <v>0.386160245230538+1.27299972638254i</v>
      </c>
      <c r="BH221" s="223" t="str">
        <f t="shared" ca="1" si="231"/>
        <v>-0.162840618391919-1.32027685406064i</v>
      </c>
      <c r="BI221" s="223" t="str">
        <f t="shared" ca="1" si="232"/>
        <v>-0.0652738040818589+1.32867880575676i</v>
      </c>
      <c r="BJ221" s="223" t="str">
        <f t="shared" ca="1" si="233"/>
        <v>0.291466257984245-1.2979581883956i</v>
      </c>
      <c r="BK221" s="223" t="str">
        <f t="shared" ca="1" si="234"/>
        <v>-0.509076570922183+1.22901956180715i</v>
      </c>
      <c r="BL221" s="223" t="str">
        <f t="shared" ca="1" si="235"/>
        <v>0.711697269204219-1.12389280421835i</v>
      </c>
      <c r="BM221" s="223" t="str">
        <f t="shared" ca="1" si="236"/>
        <v>-0.893362244069082+0.98567334306979i</v>
      </c>
      <c r="BN221" s="223" t="str">
        <f t="shared" ca="1" si="237"/>
        <v>1.04872242206723-0.818431011032669i</v>
      </c>
      <c r="BO221" s="223" t="str">
        <f t="shared" ca="1" si="238"/>
        <v>-1.17320326700136+0.627090210945656i</v>
      </c>
      <c r="BP221" s="223" t="str">
        <f t="shared" ca="1" si="239"/>
        <v>1.26313947584029-0.417284918179932i</v>
      </c>
      <c r="BQ221" s="223" t="str">
        <f t="shared" ca="1" si="240"/>
        <v>-1.31588290252767+0.195192789830627i</v>
      </c>
      <c r="BR221" s="223" t="str">
        <f t="shared" ca="1" si="241"/>
        <v>1.32988053188424+0.0326467346273304i</v>
      </c>
      <c r="BS221" s="223" t="str">
        <f t="shared" ca="1" si="242"/>
        <v>-1.3047202077002-0.259524985281296i</v>
      </c>
      <c r="BT221" s="223" t="str">
        <f t="shared" ca="1" si="243"/>
        <v>1.24114276855559+0.478761596651898i</v>
      </c>
      <c r="BU221" s="223" t="str">
        <f t="shared" ca="1" si="244"/>
        <v>-1.14102023404132-0.683901209148532i</v>
      </c>
      <c r="BV221" s="223" t="str">
        <f t="shared" ca="1" si="245"/>
        <v>1.00730068367229+0.868903545302852i</v>
      </c>
      <c r="BW221" s="223" t="str">
        <f t="shared" ca="1" si="246"/>
        <v>-0.843921451530325-1.0283212640092i</v>
      </c>
      <c r="BX221" s="223" t="str">
        <f t="shared" ca="1" si="247"/>
        <v>0.655693192578303+1.1574603559401i</v>
      </c>
      <c r="BY221" s="223" t="str">
        <f t="shared" ca="1" si="248"/>
        <v>-0.448158234296608-1.25251835731005i</v>
      </c>
      <c r="BZ221" s="223" t="str">
        <f t="shared" ca="1" si="249"/>
        <v>0.227427384432778+1.31069631233806i</v>
      </c>
      <c r="CA221" s="223" t="str">
        <f t="shared" ca="1" si="250"/>
        <v>6.40795682238306E-13-1.33028118770677i</v>
      </c>
      <c r="CB221" s="223" t="str">
        <f t="shared" ca="1" si="251"/>
        <v>-0.227427384432774+1.31069631233806i</v>
      </c>
      <c r="CC221" s="223" t="str">
        <f t="shared" ca="1" si="252"/>
        <v>0.448158234296568-1.25251835731006i</v>
      </c>
      <c r="CD221" s="223" t="str">
        <f t="shared" ca="1" si="253"/>
        <v>-0.655693192578299+1.15746035594011i</v>
      </c>
      <c r="CE221" s="223" t="str">
        <f t="shared" ca="1" si="254"/>
        <v>0.843921451530293-1.02832126400922i</v>
      </c>
      <c r="CF221" s="223" t="str">
        <f t="shared" ca="1" si="255"/>
        <v>-1.00730068367315+0.868903545301853i</v>
      </c>
      <c r="CG221" s="223" t="str">
        <f t="shared" ca="1" si="256"/>
        <v>1.14102023404129-0.683901209148568i</v>
      </c>
      <c r="CH221" s="223" t="str">
        <f t="shared" ca="1" si="257"/>
        <v>-1.24114276855559+0.478761596651902i</v>
      </c>
      <c r="CI221" s="223" t="str">
        <f t="shared" ca="1" si="258"/>
        <v>1.3047202077002-0.2595249852813i</v>
      </c>
      <c r="CJ221" s="223" t="str">
        <f t="shared" ca="1" si="259"/>
        <v>-1.32988053188423+0.0326467346273721i</v>
      </c>
      <c r="CK221" s="223" t="str">
        <f t="shared" ca="1" si="260"/>
        <v>1.31588290252768+0.195192789830586i</v>
      </c>
      <c r="CL221" s="223" t="str">
        <f t="shared" ca="1" si="261"/>
        <v>-1.26313947584031-0.417284918179892i</v>
      </c>
      <c r="CM221" s="223" t="str">
        <f t="shared" ca="1" si="262"/>
        <v>1.17320326700136+0.627090210945652i</v>
      </c>
      <c r="CN221" s="223" t="str">
        <f t="shared" ca="1" si="263"/>
        <v>-1.04872242206726-0.818431011032635i</v>
      </c>
      <c r="CO221" s="223" t="str">
        <f t="shared" ca="1" si="264"/>
        <v>0.893362244069085+0.985673343069787i</v>
      </c>
      <c r="CP221" s="223" t="str">
        <f t="shared" ca="1" si="265"/>
        <v>-0.711697269204253-1.12389280421833i</v>
      </c>
      <c r="CQ221" s="223" t="str">
        <f t="shared" ca="1" si="266"/>
        <v>0.509076570922187+1.22901956180715i</v>
      </c>
      <c r="CR221" s="223" t="str">
        <f t="shared" ca="1" si="267"/>
        <v>-0.291466257984285-1.29795818839559i</v>
      </c>
      <c r="CS221" s="223" t="str">
        <f t="shared" ca="1" si="268"/>
        <v>0.0652738040818629+1.32867880575676i</v>
      </c>
      <c r="CT221" s="223" t="str">
        <f t="shared" ca="1" si="269"/>
        <v>0.162840618391878-1.32027685406064i</v>
      </c>
      <c r="CU221" s="223" t="str">
        <f t="shared" ca="1" si="270"/>
        <v>-0.386160245230535+1.27299972638254i</v>
      </c>
      <c r="CV221" s="223" t="str">
        <f t="shared" ca="1" si="271"/>
        <v>0.598109493619475-1.18823948428285i</v>
      </c>
      <c r="CW221" s="223" t="str">
        <f t="shared" ca="1" si="272"/>
        <v>-0.792447578295992+1.06849186895331i</v>
      </c>
      <c r="CX221" s="223" t="str">
        <f t="shared" ca="1" si="273"/>
        <v>0.963452269702118-0.9172828148245i</v>
      </c>
      <c r="CY221" s="223" t="str">
        <f t="shared" ca="1" si="274"/>
        <v>-1.10608838339586+0.739064629435926i</v>
      </c>
      <c r="CZ221" s="223" t="str">
        <f t="shared" ca="1" si="275"/>
        <v>1.21615603963016-0.539084896502967i</v>
      </c>
      <c r="DA221" s="223" t="str">
        <f t="shared" ca="1" si="276"/>
        <v>-1.29041432761236+0.323231962310758i</v>
      </c>
      <c r="DB221" s="223" t="str">
        <f t="shared" ca="1" si="277"/>
        <v>1.32667673319912-0.0978615550388405i</v>
      </c>
      <c r="DC221" s="223" t="str">
        <f t="shared" ca="1" si="278"/>
        <v>-1.32387552018508-0.130390357853656i</v>
      </c>
      <c r="DD221" s="223" t="str">
        <f t="shared" ca="1" si="279"/>
        <v>1.28209316948973+0.354802963790177i</v>
      </c>
      <c r="DE221" s="223" t="str">
        <f t="shared" ca="1" si="280"/>
        <v>-1.20255995053071-0.568768497497979i</v>
      </c>
      <c r="DF221" s="223" t="str">
        <f t="shared" ca="1" si="281"/>
        <v>1.0876176962902+0.765986804770767i</v>
      </c>
      <c r="DG221" s="223" t="str">
        <f t="shared" ca="1" si="282"/>
        <v>-0.940650848712578-0.940650848712119i</v>
      </c>
      <c r="DH221" s="223" t="str">
        <f t="shared" ca="1" si="283"/>
        <v>0.765986804770247+1.08761769629056i</v>
      </c>
      <c r="DI221" s="223" t="str">
        <f t="shared" ca="1" si="284"/>
        <v>-0.568768497498566-1.20255995053043i</v>
      </c>
      <c r="DJ221" s="223" t="str">
        <f t="shared" ca="1" si="285"/>
        <v>0.354802963790875+1.28209316948954i</v>
      </c>
      <c r="DK221" s="223" t="str">
        <f t="shared" ca="1" si="286"/>
        <v>-0.130390357853022-1.32387552018514i</v>
      </c>
      <c r="DL221" s="223" t="str">
        <f t="shared" ca="1" si="287"/>
        <v>-0.0978615550381183+1.32667673319918i</v>
      </c>
      <c r="DM221" s="223" t="str">
        <f t="shared" ca="1" si="288"/>
        <v>0.323231962311376-1.29041432761221i</v>
      </c>
      <c r="DN221" s="223" t="str">
        <f t="shared" ca="1" si="289"/>
        <v>-0.539084896502375+1.21615603963042i</v>
      </c>
      <c r="DO221" s="223" t="str">
        <f t="shared" ca="1" si="290"/>
        <v>0.739064629435323-1.10608838339626i</v>
      </c>
      <c r="DP221" s="223" t="str">
        <f t="shared" ca="1" si="291"/>
        <v>-0.917282814824961+0.963452269701679i</v>
      </c>
      <c r="DQ221" s="223" t="str">
        <f t="shared" ca="1" si="292"/>
        <v>1.06849186895288-0.792447578296575i</v>
      </c>
      <c r="DR221" s="223" t="str">
        <f t="shared" ca="1" si="293"/>
        <v>-1.18823948428314+0.598109493618905i</v>
      </c>
      <c r="DS221" s="223" t="str">
        <f t="shared" ca="1" si="294"/>
        <v>1.27299972638233-0.386160245231228i</v>
      </c>
      <c r="DT221" s="223" t="str">
        <f t="shared" ca="1" si="295"/>
        <v>-1.32027685406072+0.162840618391246i</v>
      </c>
      <c r="DU221" s="223" t="str">
        <f t="shared" ca="1" si="296"/>
        <v>1.32867880575673+0.0652738040824612i</v>
      </c>
      <c r="DV221" s="223" t="str">
        <f t="shared" ca="1" si="297"/>
        <v>-1.29795818839575-0.291466257983579i</v>
      </c>
      <c r="DW221" s="223" t="str">
        <f t="shared" ca="1" si="298"/>
        <v>1.22901956180692+0.509076570922741i</v>
      </c>
      <c r="DX221" s="223" t="str">
        <f t="shared" ca="1" si="299"/>
        <v>-1.12389280421871-0.711697269203641i</v>
      </c>
      <c r="DY221" s="223" t="str">
        <f t="shared" ca="1" si="300"/>
        <v>0.985673343070247+0.893362244068577i</v>
      </c>
      <c r="DZ221" s="223" t="str">
        <f t="shared" ca="1" si="301"/>
        <v>-0.818431011032163-1.04872242206763i</v>
      </c>
      <c r="EA221" s="223" t="str">
        <f t="shared" ca="1" si="302"/>
        <v>0.627090210946257+1.17320326700103i</v>
      </c>
      <c r="EB221" s="223" t="str">
        <f t="shared" ca="1" si="303"/>
        <v>-0.417284918179323-1.26313947584049i</v>
      </c>
      <c r="EC221" s="223" t="str">
        <f t="shared" ca="1" si="304"/>
        <v>0.195192789831303+1.31588290252757i</v>
      </c>
      <c r="ED221" s="223" t="str">
        <f t="shared" ca="1" si="305"/>
        <v>0.0326467346266859-1.32988053188425i</v>
      </c>
      <c r="EE221" s="223" t="str">
        <f t="shared" ca="1" si="306"/>
        <v>-0.259524985281924+1.30472020770008i</v>
      </c>
      <c r="EF221" s="223" t="str">
        <f t="shared" ca="1" si="307"/>
        <v>0.478761596651262-1.24114276855584i</v>
      </c>
      <c r="EG221" s="223" t="str">
        <f t="shared" ca="1" si="308"/>
        <v>-0.683901209149082+1.14102023404099i</v>
      </c>
      <c r="EH221" s="223" t="str">
        <f t="shared" ca="1" si="309"/>
        <v>0.868903545302335-1.00730068367273i</v>
      </c>
      <c r="EI221" s="223" t="str">
        <f t="shared" ca="1" si="310"/>
        <v>-1.02832126400879+0.843921451530824i</v>
      </c>
      <c r="EJ221" s="223" t="str">
        <f t="shared" ca="1" si="311"/>
        <v>1.15746035594042-0.655693192577746i</v>
      </c>
      <c r="EK221" s="223" t="str">
        <f t="shared" ca="1" si="312"/>
        <v>-1.25251835730983+0.448158234297214i</v>
      </c>
      <c r="EL221" s="223" t="str">
        <f t="shared" ca="1" si="313"/>
        <v>1.31069631233817-0.227427384432146i</v>
      </c>
      <c r="EM221" s="223" t="str">
        <f t="shared" ca="1" si="314"/>
        <v>-1.33028118770677+3.91005836635734E-15i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3.58608278205499-3.64849317970274i</v>
      </c>
      <c r="G222" s="229" t="str">
        <f t="shared" si="321"/>
        <v>-0.182136602618449+0.133382505973041i</v>
      </c>
      <c r="H222" s="229" t="str">
        <f t="shared" si="322"/>
        <v>0.966052510792603-0.00876192928299695i</v>
      </c>
      <c r="I222" s="229" t="str">
        <f t="shared" si="317"/>
        <v>-0.426318567545767-0.410157930983207i</v>
      </c>
      <c r="J222" s="255" t="str">
        <f ca="1">IMPRODUCT(1/N_FFT2,EE100)</f>
        <v>0.00547996318648293-1.90642097890438E-07i</v>
      </c>
      <c r="K222" s="254" t="str">
        <f t="shared" ca="1" si="318"/>
        <v>-0.00233628824923337-0.00224756908816589i</v>
      </c>
      <c r="N222" s="246">
        <f t="shared" ca="1" si="185"/>
        <v>3.9972943595932859</v>
      </c>
      <c r="O222" s="223">
        <f t="shared" ca="1" si="186"/>
        <v>1.3302943595932861</v>
      </c>
      <c r="P222" s="223" t="str">
        <f t="shared" ca="1" si="187"/>
        <v>-1.31589593184832-0.195194722548417i</v>
      </c>
      <c r="Q222" s="223" t="str">
        <f t="shared" ca="1" si="188"/>
        <v>1.27301233109186+0.386164068827974i</v>
      </c>
      <c r="R222" s="223" t="str">
        <f t="shared" ca="1" si="189"/>
        <v>-1.20257185777484-0.56877412920569i</v>
      </c>
      <c r="S222" s="223" t="str">
        <f t="shared" ca="1" si="190"/>
        <v>1.1060993354193+0.739071947343889i</v>
      </c>
      <c r="T222" s="223" t="str">
        <f t="shared" ca="1" si="191"/>
        <v>-0.985683102794037-0.893371089767311i</v>
      </c>
      <c r="U222" s="223" t="str">
        <f t="shared" ca="1" si="192"/>
        <v>0.843929807686728+1.02833144601512i</v>
      </c>
      <c r="V222" s="223" t="str">
        <f t="shared" ca="1" si="193"/>
        <v>-0.683907980851669-1.14103153194515i</v>
      </c>
      <c r="W222" s="223" t="str">
        <f t="shared" ca="1" si="194"/>
        <v>0.509081611585113+1.22903173104343i</v>
      </c>
      <c r="X222" s="223" t="str">
        <f t="shared" ca="1" si="195"/>
        <v>-0.323235162818217-1.29042710475392i</v>
      </c>
      <c r="Y222" s="223" t="str">
        <f t="shared" ca="1" si="196"/>
        <v>0.130391648923855+1.32388862864541i</v>
      </c>
      <c r="Z222" s="223" t="str">
        <f t="shared" ca="1" si="197"/>
        <v>0.0652744503961118-1.32869196177714i</v>
      </c>
      <c r="AA222" s="223" t="str">
        <f t="shared" ca="1" si="198"/>
        <v>-0.259527554989241+1.30473312649255i</v>
      </c>
      <c r="AB222" s="223" t="str">
        <f t="shared" ca="1" si="199"/>
        <v>0.448162671771915-1.25253075922149i</v>
      </c>
      <c r="AC222" s="223" t="str">
        <f t="shared" ca="1" si="200"/>
        <v>-0.627096420130311+1.17321488356799i</v>
      </c>
      <c r="AD222" s="223" t="str">
        <f t="shared" ca="1" si="201"/>
        <v>0.792455424779901-1.06850244871157i</v>
      </c>
      <c r="AE222" s="223" t="str">
        <f t="shared" ca="1" si="202"/>
        <v>-0.940660162642669+0.940660162642588i</v>
      </c>
      <c r="AF222" s="223" t="str">
        <f t="shared" ca="1" si="203"/>
        <v>1.06850244871156-0.792455424779906i</v>
      </c>
      <c r="AG222" s="223" t="str">
        <f t="shared" ca="1" si="204"/>
        <v>-1.17321488356799+0.627096420130318i</v>
      </c>
      <c r="AH222" s="223" t="str">
        <f t="shared" ca="1" si="205"/>
        <v>1.25253075922149-0.448162671771931i</v>
      </c>
      <c r="AI222" s="223" t="str">
        <f t="shared" ca="1" si="206"/>
        <v>-1.30473312649255+0.259527554989248i</v>
      </c>
      <c r="AJ222" s="223" t="str">
        <f t="shared" ca="1" si="207"/>
        <v>1.32869196177714-0.0652744503961186i</v>
      </c>
      <c r="AK222" s="223" t="str">
        <f t="shared" ca="1" si="208"/>
        <v>-1.32388862864541-0.130391648923853i</v>
      </c>
      <c r="AL222" s="223" t="str">
        <f t="shared" ca="1" si="209"/>
        <v>1.29042710475389+0.323235162818338i</v>
      </c>
      <c r="AM222" s="223" t="str">
        <f t="shared" ca="1" si="210"/>
        <v>-1.22903173104344-0.509081611585102i</v>
      </c>
      <c r="AN222" s="223" t="str">
        <f t="shared" ca="1" si="211"/>
        <v>1.14103153194516+0.68390798085166i</v>
      </c>
      <c r="AO222" s="223" t="str">
        <f t="shared" ca="1" si="212"/>
        <v>-1.02833144601513-0.843929807686715i</v>
      </c>
      <c r="AP222" s="223" t="str">
        <f t="shared" ca="1" si="213"/>
        <v>0.893371089767311+0.985683102794037i</v>
      </c>
      <c r="AQ222" s="223" t="str">
        <f t="shared" ca="1" si="214"/>
        <v>-0.739071947343892-1.1060993354193i</v>
      </c>
      <c r="AR222" s="223" t="str">
        <f t="shared" ca="1" si="215"/>
        <v>-0.739071947343892-1.1060993354193i</v>
      </c>
      <c r="AS222" s="223" t="str">
        <f t="shared" ca="1" si="216"/>
        <v>-0.386164068827907-1.27301233109188i</v>
      </c>
      <c r="AT222" s="223" t="str">
        <f t="shared" ca="1" si="217"/>
        <v>0.195194722548391+1.31589593184832i</v>
      </c>
      <c r="AU222" s="223" t="str">
        <f t="shared" ca="1" si="218"/>
        <v>-1.62967827150625E-14-1.33029435959329i</v>
      </c>
      <c r="AV222" s="223" t="str">
        <f t="shared" ca="1" si="219"/>
        <v>-0.195194722548376+1.31589593184833i</v>
      </c>
      <c r="AW222" s="223" t="str">
        <f t="shared" ca="1" si="220"/>
        <v>0.386164068828273-1.27301233109177i</v>
      </c>
      <c r="AX222" s="223" t="str">
        <f t="shared" ca="1" si="221"/>
        <v>-0.568774129205697+1.20257185777483i</v>
      </c>
      <c r="AY222" s="223" t="str">
        <f t="shared" ca="1" si="222"/>
        <v>0.739071947343661-1.10609933541945i</v>
      </c>
      <c r="AZ222" s="223" t="str">
        <f t="shared" ca="1" si="223"/>
        <v>-0.893371089766907+0.985683102794402i</v>
      </c>
      <c r="BA222" s="223" t="str">
        <f t="shared" ca="1" si="224"/>
        <v>1.02833144601538-0.843929807686419i</v>
      </c>
      <c r="BB222" s="223" t="str">
        <f t="shared" ca="1" si="225"/>
        <v>-1.14103153194522+0.683907980851559i</v>
      </c>
      <c r="BC222" s="223" t="str">
        <f t="shared" ca="1" si="226"/>
        <v>1.22903173104338-0.509081611585236i</v>
      </c>
      <c r="BD222" s="223" t="str">
        <f t="shared" ca="1" si="227"/>
        <v>-1.29042710475379+0.323235162818737i</v>
      </c>
      <c r="BE222" s="223" t="str">
        <f t="shared" ca="1" si="228"/>
        <v>1.32388862864546-0.13039164892334i</v>
      </c>
      <c r="BF222" s="223" t="str">
        <f t="shared" ca="1" si="229"/>
        <v>-1.32869196177713-0.0652744503963788i</v>
      </c>
      <c r="BG222" s="223" t="str">
        <f t="shared" ca="1" si="230"/>
        <v>1.30473312649255+0.259527554989244i</v>
      </c>
      <c r="BH222" s="223" t="str">
        <f t="shared" ca="1" si="231"/>
        <v>-1.25253075922163-0.448162671771544i</v>
      </c>
      <c r="BI222" s="223" t="str">
        <f t="shared" ca="1" si="232"/>
        <v>1.17321488356768+0.627096420130889i</v>
      </c>
      <c r="BJ222" s="223" t="str">
        <f t="shared" ca="1" si="233"/>
        <v>-1.06850244871134-0.792455424780214i</v>
      </c>
      <c r="BK222" s="223" t="str">
        <f t="shared" ca="1" si="234"/>
        <v>0.940660162642592+0.940660162642665i</v>
      </c>
      <c r="BL222" s="223" t="str">
        <f t="shared" ca="1" si="235"/>
        <v>-0.792455424780132-1.0685024487114i</v>
      </c>
      <c r="BM222" s="223" t="str">
        <f t="shared" ca="1" si="236"/>
        <v>0.627096420130799+1.17321488356773i</v>
      </c>
      <c r="BN222" s="223" t="str">
        <f t="shared" ca="1" si="237"/>
        <v>-0.448162671771448-1.25253075922166i</v>
      </c>
      <c r="BO222" s="223" t="str">
        <f t="shared" ca="1" si="238"/>
        <v>0.259527554989143+1.30473312649257i</v>
      </c>
      <c r="BP222" s="223" t="str">
        <f t="shared" ca="1" si="239"/>
        <v>-0.0652744503962765-1.32869196177714i</v>
      </c>
      <c r="BQ222" s="223" t="str">
        <f t="shared" ca="1" si="240"/>
        <v>-0.13039164892346+1.32388862864545i</v>
      </c>
      <c r="BR222" s="223" t="str">
        <f t="shared" ca="1" si="241"/>
        <v>0.323235162818854-1.29042710475376i</v>
      </c>
      <c r="BS222" s="223" t="str">
        <f t="shared" ca="1" si="242"/>
        <v>-0.509081611585348+1.22903173104333i</v>
      </c>
      <c r="BT222" s="223" t="str">
        <f t="shared" ca="1" si="243"/>
        <v>0.683907980851663-1.14103153194516i</v>
      </c>
      <c r="BU222" s="223" t="str">
        <f t="shared" ca="1" si="244"/>
        <v>-0.843929807686513+1.0283314460153i</v>
      </c>
      <c r="BV222" s="223" t="str">
        <f t="shared" ca="1" si="245"/>
        <v>0.985683102793581-0.893371089767812i</v>
      </c>
      <c r="BW222" s="223" t="str">
        <f t="shared" ca="1" si="246"/>
        <v>-1.10609933541951+0.739071947343576i</v>
      </c>
      <c r="BX222" s="223" t="str">
        <f t="shared" ca="1" si="247"/>
        <v>1.20257185777488-0.568774129205603i</v>
      </c>
      <c r="BY222" s="223" t="str">
        <f t="shared" ca="1" si="248"/>
        <v>-1.2730123310918+0.386164068828176i</v>
      </c>
      <c r="BZ222" s="223" t="str">
        <f t="shared" ca="1" si="249"/>
        <v>1.31589593184824-0.19519472254893i</v>
      </c>
      <c r="CA222" s="223" t="str">
        <f t="shared" ca="1" si="250"/>
        <v>-1.33029435959329-4.96735791003596E-13i</v>
      </c>
      <c r="CB222" s="223" t="str">
        <f t="shared" ca="1" si="251"/>
        <v>1.31589593184829+0.195194722548641i</v>
      </c>
      <c r="CC222" s="223" t="str">
        <f t="shared" ca="1" si="252"/>
        <v>-1.27301233109188-0.386164068827896i</v>
      </c>
      <c r="CD222" s="223" t="str">
        <f t="shared" ca="1" si="253"/>
        <v>1.202571857775+0.56877412920534i</v>
      </c>
      <c r="CE222" s="223" t="str">
        <f t="shared" ca="1" si="254"/>
        <v>-1.10609933541894-0.739071947344434i</v>
      </c>
      <c r="CF222" s="223" t="str">
        <f t="shared" ca="1" si="255"/>
        <v>0.985683102793778+0.893371089767596i</v>
      </c>
      <c r="CG222" s="223" t="str">
        <f t="shared" ca="1" si="256"/>
        <v>-0.843929807686738-1.02833144601511i</v>
      </c>
      <c r="CH222" s="223" t="str">
        <f t="shared" ca="1" si="257"/>
        <v>0.683907980851913+1.14103153194501i</v>
      </c>
      <c r="CI222" s="223" t="str">
        <f t="shared" ca="1" si="258"/>
        <v>-0.509081611585618-1.22903173104322i</v>
      </c>
      <c r="CJ222" s="223" t="str">
        <f t="shared" ca="1" si="259"/>
        <v>0.323235162817854+1.29042710475401i</v>
      </c>
      <c r="CK222" s="223" t="str">
        <f t="shared" ca="1" si="260"/>
        <v>-0.130391648923751-1.32388862864542i</v>
      </c>
      <c r="CL222" s="223" t="str">
        <f t="shared" ca="1" si="261"/>
        <v>-0.0652744503959471+1.32869196177715i</v>
      </c>
      <c r="CM222" s="223" t="str">
        <f t="shared" ca="1" si="262"/>
        <v>0.259527554988819-1.30473312649263i</v>
      </c>
      <c r="CN222" s="223" t="str">
        <f t="shared" ca="1" si="263"/>
        <v>-0.448162671772419+1.25253075922131i</v>
      </c>
      <c r="CO222" s="223" t="str">
        <f t="shared" ca="1" si="264"/>
        <v>0.627096420130541-1.17321488356787i</v>
      </c>
      <c r="CP222" s="223" t="str">
        <f t="shared" ca="1" si="265"/>
        <v>-0.792455424779897+1.06850244871157i</v>
      </c>
      <c r="CQ222" s="223" t="str">
        <f t="shared" ca="1" si="266"/>
        <v>0.940660162642385-0.940660162642871i</v>
      </c>
      <c r="CR222" s="223" t="str">
        <f t="shared" ca="1" si="267"/>
        <v>-1.06850244871195+0.792455424779386i</v>
      </c>
      <c r="CS222" s="223" t="str">
        <f t="shared" ca="1" si="268"/>
        <v>1.17321488356817-0.62709642012998i</v>
      </c>
      <c r="CT222" s="223" t="str">
        <f t="shared" ca="1" si="269"/>
        <v>-1.25253075922153+0.448162671771819i</v>
      </c>
      <c r="CU222" s="223" t="str">
        <f t="shared" ca="1" si="270"/>
        <v>1.30473312649249-0.25952755498953i</v>
      </c>
      <c r="CV222" s="223" t="str">
        <f t="shared" ca="1" si="271"/>
        <v>-1.32869196177712+0.0652744503966704i</v>
      </c>
      <c r="CW222" s="223" t="str">
        <f t="shared" ca="1" si="272"/>
        <v>1.32388862864536+0.130391648924385i</v>
      </c>
      <c r="CX222" s="223" t="str">
        <f t="shared" ca="1" si="273"/>
        <v>-1.29042710475386-0.323235162818472i</v>
      </c>
      <c r="CY222" s="223" t="str">
        <f t="shared" ca="1" si="274"/>
        <v>1.22903173104349+0.509081611584984i</v>
      </c>
      <c r="CZ222" s="223" t="str">
        <f t="shared" ca="1" si="275"/>
        <v>-1.14103153194536-0.683907980851323i</v>
      </c>
      <c r="DA222" s="223" t="str">
        <f t="shared" ca="1" si="276"/>
        <v>1.02833144601473+0.843929807687202i</v>
      </c>
      <c r="DB222" s="223" t="str">
        <f t="shared" ca="1" si="277"/>
        <v>-0.893371089767152-0.985683102794179i</v>
      </c>
      <c r="DC222" s="223" t="str">
        <f t="shared" ca="1" si="278"/>
        <v>0.739071947343936+1.10609933541927i</v>
      </c>
      <c r="DD222" s="223" t="str">
        <f t="shared" ca="1" si="279"/>
        <v>-0.568774129205995-1.20257185777469i</v>
      </c>
      <c r="DE222" s="223" t="str">
        <f t="shared" ca="1" si="280"/>
        <v>0.38616406882859+1.27301233109167i</v>
      </c>
      <c r="DF222" s="223" t="str">
        <f t="shared" ca="1" si="281"/>
        <v>-0.195194722548012-1.31589593184838i</v>
      </c>
      <c r="DG222" s="223" t="str">
        <f t="shared" ca="1" si="282"/>
        <v>-1.02346610835876E-13+1.33029435959329i</v>
      </c>
      <c r="DH222" s="223" t="str">
        <f t="shared" ca="1" si="283"/>
        <v>0.195194722548214-1.31589593184835i</v>
      </c>
      <c r="DI222" s="223" t="str">
        <f t="shared" ca="1" si="284"/>
        <v>-0.386164068827483+1.27301233109201i</v>
      </c>
      <c r="DJ222" s="223" t="str">
        <f t="shared" ca="1" si="285"/>
        <v>0.56877412920618-1.2025718577746i</v>
      </c>
      <c r="DK222" s="223" t="str">
        <f t="shared" ca="1" si="286"/>
        <v>-0.739071947344106+1.10609933541916i</v>
      </c>
      <c r="DL222" s="223" t="str">
        <f t="shared" ca="1" si="287"/>
        <v>0.893371089767304-0.985683102794042i</v>
      </c>
      <c r="DM222" s="223" t="str">
        <f t="shared" ca="1" si="288"/>
        <v>-1.02833144601486+0.843929807687044i</v>
      </c>
      <c r="DN222" s="223" t="str">
        <f t="shared" ca="1" si="289"/>
        <v>1.14103153194547-0.683907980851148i</v>
      </c>
      <c r="DO222" s="223" t="str">
        <f t="shared" ca="1" si="290"/>
        <v>-1.22903173104356+0.509081611584795i</v>
      </c>
      <c r="DP222" s="223" t="str">
        <f t="shared" ca="1" si="291"/>
        <v>1.29042710475391-0.323235162818273i</v>
      </c>
      <c r="DQ222" s="223" t="str">
        <f t="shared" ca="1" si="292"/>
        <v>-1.32388862864538+0.130391648924181i</v>
      </c>
      <c r="DR222" s="223" t="str">
        <f t="shared" ca="1" si="293"/>
        <v>1.32869196177717+0.0652744503955155i</v>
      </c>
      <c r="DS222" s="223" t="str">
        <f t="shared" ca="1" si="294"/>
        <v>-1.30473312649245-0.259527554989731i</v>
      </c>
      <c r="DT222" s="223" t="str">
        <f t="shared" ca="1" si="295"/>
        <v>1.25253075922146+0.448162671772012i</v>
      </c>
      <c r="DU222" s="223" t="str">
        <f t="shared" ca="1" si="296"/>
        <v>-1.17321488356807-0.62709642013016i</v>
      </c>
      <c r="DV222" s="223" t="str">
        <f t="shared" ca="1" si="297"/>
        <v>1.06850244871183+0.792455424779549i</v>
      </c>
      <c r="DW222" s="223" t="str">
        <f t="shared" ca="1" si="298"/>
        <v>-0.940660162642214-0.940660162643043i</v>
      </c>
      <c r="DX222" s="223" t="str">
        <f t="shared" ca="1" si="299"/>
        <v>0.792455424779702+1.06850244871172i</v>
      </c>
      <c r="DY222" s="223" t="str">
        <f t="shared" ca="1" si="300"/>
        <v>-0.627096420130327-1.17321488356798i</v>
      </c>
      <c r="DZ222" s="223" t="str">
        <f t="shared" ca="1" si="301"/>
        <v>0.448162671772191+1.25253075922139i</v>
      </c>
      <c r="EA222" s="223" t="str">
        <f t="shared" ca="1" si="302"/>
        <v>-0.259527554989917-1.30473312649241i</v>
      </c>
      <c r="EB222" s="223" t="str">
        <f t="shared" ca="1" si="303"/>
        <v>0.0652744503957804+1.32869196177716i</v>
      </c>
      <c r="EC222" s="223" t="str">
        <f t="shared" ca="1" si="304"/>
        <v>0.130391648923992-1.3238886286454i</v>
      </c>
      <c r="ED222" s="223" t="str">
        <f t="shared" ca="1" si="305"/>
        <v>-0.323235162818089+1.29042710475396i</v>
      </c>
      <c r="EE222" s="223" t="str">
        <f t="shared" ca="1" si="306"/>
        <v>0.509081611584619-1.22903173104364i</v>
      </c>
      <c r="EF222" s="223" t="str">
        <f t="shared" ca="1" si="307"/>
        <v>-0.683907980852088+1.1410315319449i</v>
      </c>
      <c r="EG222" s="223" t="str">
        <f t="shared" ca="1" si="308"/>
        <v>0.843929807686896-1.02833144601498i</v>
      </c>
      <c r="EH222" s="223" t="str">
        <f t="shared" ca="1" si="309"/>
        <v>-0.985683102793915+0.893371089767445i</v>
      </c>
      <c r="EI222" s="223" t="str">
        <f t="shared" ca="1" si="310"/>
        <v>1.10609933541905-0.739071947344263i</v>
      </c>
      <c r="EJ222" s="223" t="str">
        <f t="shared" ca="1" si="311"/>
        <v>-1.20257185777511+0.56877412920512i</v>
      </c>
      <c r="EK222" s="223" t="str">
        <f t="shared" ca="1" si="312"/>
        <v>1.27301233109195-0.386164068827664i</v>
      </c>
      <c r="EL222" s="223" t="str">
        <f t="shared" ca="1" si="313"/>
        <v>-1.31589593184832+0.195194722548402i</v>
      </c>
      <c r="EM222" s="223" t="str">
        <f t="shared" ca="1" si="314"/>
        <v>1.33029435959329-2.92042569331844E-13i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3.55675746803584-3.65437835369111i</v>
      </c>
      <c r="G223" s="229" t="str">
        <f t="shared" si="321"/>
        <v>-0.181212919362406+0.134039215283906i</v>
      </c>
      <c r="H223" s="229" t="str">
        <f t="shared" si="322"/>
        <v>0.96602647128549-0.00865457115239204i</v>
      </c>
      <c r="I223" s="229" t="str">
        <f t="shared" si="317"/>
        <v>-0.427787909969661-0.41446345914222i</v>
      </c>
      <c r="J223" s="255" t="str">
        <f ca="1">IMPRODUCT(1/N_FFT2,ED100)</f>
        <v>0.00613307633594594+0.000142219415464815i</v>
      </c>
      <c r="K223" s="254" t="str">
        <f t="shared" ca="1" si="318"/>
        <v>-0.00256471115654797-0.00260277577987825i</v>
      </c>
      <c r="N223" s="246">
        <f t="shared" ca="1" si="185"/>
        <v>3.9973054258754059</v>
      </c>
      <c r="O223" s="223">
        <f t="shared" ca="1" si="186"/>
        <v>1.3303054258754061</v>
      </c>
      <c r="P223" s="223" t="str">
        <f t="shared" ca="1" si="187"/>
        <v>-1.32030090994696-0.162843585402592i</v>
      </c>
      <c r="Q223" s="223" t="str">
        <f t="shared" ca="1" si="188"/>
        <v>1.29043783939342+0.3232378517055i</v>
      </c>
      <c r="R223" s="223" t="str">
        <f t="shared" ca="1" si="189"/>
        <v>-1.24116538259254-0.478770319848118i</v>
      </c>
      <c r="S223" s="223" t="str">
        <f t="shared" ca="1" si="190"/>
        <v>1.17322464315754+0.627101636739549i</v>
      </c>
      <c r="T223" s="223" t="str">
        <f t="shared" ca="1" si="191"/>
        <v>-1.08763751304887-0.766000761306676i</v>
      </c>
      <c r="U223" s="223" t="str">
        <f t="shared" ca="1" si="192"/>
        <v>0.985691302368235+0.893378521428157i</v>
      </c>
      <c r="V223" s="223" t="str">
        <f t="shared" ca="1" si="193"/>
        <v>-0.868919377015878-1.00731903702843i</v>
      </c>
      <c r="W223" s="223" t="str">
        <f t="shared" ca="1" si="194"/>
        <v>0.7390780954408+1.10610853669662i</v>
      </c>
      <c r="X223" s="223" t="str">
        <f t="shared" ca="1" si="195"/>
        <v>-0.598120391374605-1.18826113440415i</v>
      </c>
      <c r="Y223" s="223" t="str">
        <f t="shared" ca="1" si="196"/>
        <v>0.448166399890015+1.25254117861377i</v>
      </c>
      <c r="Z223" s="223" t="str">
        <f t="shared" ca="1" si="197"/>
        <v>-0.291471568596764-1.29798183762843i</v>
      </c>
      <c r="AA223" s="223" t="str">
        <f t="shared" ca="1" si="198"/>
        <v>0.130392733609206+1.32389964164036i</v>
      </c>
      <c r="AB223" s="223" t="str">
        <f t="shared" ca="1" si="199"/>
        <v>0.0326473294617382-1.32990476275279i</v>
      </c>
      <c r="AC223" s="223" t="str">
        <f t="shared" ca="1" si="200"/>
        <v>-0.195196346309227+1.31590687835465i</v>
      </c>
      <c r="AD223" s="223" t="str">
        <f t="shared" ca="1" si="201"/>
        <v>0.354809428419085-1.28211652965652i</v>
      </c>
      <c r="AE223" s="223" t="str">
        <f t="shared" ca="1" si="202"/>
        <v>-0.509085846467871+1.22904195495501i</v>
      </c>
      <c r="AF223" s="223" t="str">
        <f t="shared" ca="1" si="203"/>
        <v>0.655705139527474-1.15748144525552i</v>
      </c>
      <c r="AG223" s="223" t="str">
        <f t="shared" ca="1" si="204"/>
        <v>-0.792462016956444+1.06851133723273i</v>
      </c>
      <c r="AH223" s="223" t="str">
        <f t="shared" ca="1" si="205"/>
        <v>0.917299528024798-0.963469824124776i</v>
      </c>
      <c r="AI223" s="223" t="str">
        <f t="shared" ca="1" si="206"/>
        <v>-1.02834000036689+0.843936828061774i</v>
      </c>
      <c r="AJ223" s="223" t="str">
        <f t="shared" ca="1" si="207"/>
        <v>1.12391328192185-0.711710236566257i</v>
      </c>
      <c r="AK223" s="223" t="str">
        <f t="shared" ca="1" si="208"/>
        <v>-1.2025818615754+0.568778860650942i</v>
      </c>
      <c r="AL223" s="223" t="str">
        <f t="shared" ca="1" si="209"/>
        <v>1.2631624906645-0.417292521250733i</v>
      </c>
      <c r="AM223" s="223" t="str">
        <f t="shared" ca="1" si="210"/>
        <v>-1.30474398013915+0.259529713913835i</v>
      </c>
      <c r="AN223" s="223" t="str">
        <f t="shared" ca="1" si="211"/>
        <v>1.32670090569342-0.0978633381088569i</v>
      </c>
      <c r="AO223" s="223" t="str">
        <f t="shared" ca="1" si="212"/>
        <v>-1.32870301472944-0.0652749933928389i</v>
      </c>
      <c r="AP223" s="223" t="str">
        <f t="shared" ca="1" si="213"/>
        <v>1.31072019366373+0.227431528235773i</v>
      </c>
      <c r="AQ223" s="223" t="str">
        <f t="shared" ca="1" si="214"/>
        <v>-1.2730229208636-0.386167281200078i</v>
      </c>
      <c r="AR223" s="223" t="str">
        <f t="shared" ca="1" si="215"/>
        <v>-1.2730229208636-0.386167281200078i</v>
      </c>
      <c r="AS223" s="223" t="str">
        <f t="shared" ca="1" si="216"/>
        <v>-1.14104102381189-0.683913670057743i</v>
      </c>
      <c r="AT223" s="223" t="str">
        <f t="shared" ca="1" si="217"/>
        <v>1.04874153014117+0.818445923119359i</v>
      </c>
      <c r="AU223" s="223" t="str">
        <f t="shared" ca="1" si="218"/>
        <v>-0.940667987685713-0.940667987685802i</v>
      </c>
      <c r="AV223" s="223" t="str">
        <f t="shared" ca="1" si="219"/>
        <v>0.818445923119379+1.04874153014116i</v>
      </c>
      <c r="AW223" s="223" t="str">
        <f t="shared" ca="1" si="220"/>
        <v>-0.683913670057651-1.14104102381195i</v>
      </c>
      <c r="AX223" s="223" t="str">
        <f t="shared" ca="1" si="221"/>
        <v>0.539094718809764+1.21617819840062i</v>
      </c>
      <c r="AY223" s="223" t="str">
        <f t="shared" ca="1" si="222"/>
        <v>-0.386167281200211-1.27302292086356i</v>
      </c>
      <c r="AZ223" s="223" t="str">
        <f t="shared" ca="1" si="223"/>
        <v>0.227431528235929+1.3107201936637i</v>
      </c>
      <c r="BA223" s="223" t="str">
        <f t="shared" ca="1" si="224"/>
        <v>-0.0652749933931286-1.32870301472943i</v>
      </c>
      <c r="BB223" s="223" t="str">
        <f t="shared" ca="1" si="225"/>
        <v>-0.0978633381084356+1.32670090569345i</v>
      </c>
      <c r="BC223" s="223" t="str">
        <f t="shared" ca="1" si="226"/>
        <v>0.259529713913422-1.30474398013923i</v>
      </c>
      <c r="BD223" s="223" t="str">
        <f t="shared" ca="1" si="227"/>
        <v>-0.417292521250208+1.26316249066468i</v>
      </c>
      <c r="BE223" s="223" t="str">
        <f t="shared" ca="1" si="228"/>
        <v>0.568778860650441-1.20258186157564i</v>
      </c>
      <c r="BF223" s="223" t="str">
        <f t="shared" ca="1" si="229"/>
        <v>-0.711710236566787+1.12391328192152i</v>
      </c>
      <c r="BG223" s="223" t="str">
        <f t="shared" ca="1" si="230"/>
        <v>0.843936828062274-1.02834000036648i</v>
      </c>
      <c r="BH223" s="223" t="str">
        <f t="shared" ca="1" si="231"/>
        <v>-0.963469824125136+0.91729952802442i</v>
      </c>
      <c r="BI223" s="223" t="str">
        <f t="shared" ca="1" si="232"/>
        <v>1.06851133723295-0.792462016956146i</v>
      </c>
      <c r="BJ223" s="223" t="str">
        <f t="shared" ca="1" si="233"/>
        <v>-1.15748144525571+0.655705139527143i</v>
      </c>
      <c r="BK223" s="223" t="str">
        <f t="shared" ca="1" si="234"/>
        <v>1.22904195495511-0.509085846467624i</v>
      </c>
      <c r="BL223" s="223" t="str">
        <f t="shared" ca="1" si="235"/>
        <v>-1.28211652965658+0.354809428418854i</v>
      </c>
      <c r="BM223" s="223" t="str">
        <f t="shared" ca="1" si="236"/>
        <v>1.31590687835467-0.195196346309104i</v>
      </c>
      <c r="BN223" s="223" t="str">
        <f t="shared" ca="1" si="237"/>
        <v>-1.3299047627528+0.0326473294616409i</v>
      </c>
      <c r="BO223" s="223" t="str">
        <f t="shared" ca="1" si="238"/>
        <v>1.32389964164036+0.13039273360918i</v>
      </c>
      <c r="BP223" s="223" t="str">
        <f t="shared" ca="1" si="239"/>
        <v>-1.29798183762846-0.291471568596628i</v>
      </c>
      <c r="BQ223" s="223" t="str">
        <f t="shared" ca="1" si="240"/>
        <v>1.25254117861382+0.448166399889862i</v>
      </c>
      <c r="BR223" s="223" t="str">
        <f t="shared" ca="1" si="241"/>
        <v>-1.18826113440428-0.598120391374353i</v>
      </c>
      <c r="BS223" s="223" t="str">
        <f t="shared" ca="1" si="242"/>
        <v>1.10610853669679+0.739078095440548i</v>
      </c>
      <c r="BT223" s="223" t="str">
        <f t="shared" ca="1" si="243"/>
        <v>-1.00731903702871-0.868919377015559i</v>
      </c>
      <c r="BU223" s="223" t="str">
        <f t="shared" ca="1" si="244"/>
        <v>0.89337852142856+0.985691302367868i</v>
      </c>
      <c r="BV223" s="223" t="str">
        <f t="shared" ca="1" si="245"/>
        <v>-0.766000761307139-1.08763751304855i</v>
      </c>
      <c r="BW223" s="223" t="str">
        <f t="shared" ca="1" si="246"/>
        <v>0.627101636738986+1.17322464315784i</v>
      </c>
      <c r="BX223" s="223" t="str">
        <f t="shared" ca="1" si="247"/>
        <v>-0.478770319847546-1.24116538259276i</v>
      </c>
      <c r="BY223" s="223" t="str">
        <f t="shared" ca="1" si="248"/>
        <v>0.323237851704993+1.29043783939355i</v>
      </c>
      <c r="BZ223" s="223" t="str">
        <f t="shared" ca="1" si="249"/>
        <v>-0.162843585402139-1.32030090994702i</v>
      </c>
      <c r="CA223" s="223" t="str">
        <f t="shared" ca="1" si="250"/>
        <v>-3.90482042888918E-13+1.33030542587541i</v>
      </c>
      <c r="CB223" s="223" t="str">
        <f t="shared" ca="1" si="251"/>
        <v>0.162843585402876-1.32030090994693i</v>
      </c>
      <c r="CC223" s="223" t="str">
        <f t="shared" ca="1" si="252"/>
        <v>-0.323237851705714+1.29043783939337i</v>
      </c>
      <c r="CD223" s="223" t="str">
        <f t="shared" ca="1" si="253"/>
        <v>0.478770319848275-1.24116538259248i</v>
      </c>
      <c r="CE223" s="223" t="str">
        <f t="shared" ca="1" si="254"/>
        <v>-0.627101636739641+1.17322464315749i</v>
      </c>
      <c r="CF223" s="223" t="str">
        <f t="shared" ca="1" si="255"/>
        <v>0.766000761306664-1.08763751304888i</v>
      </c>
      <c r="CG223" s="223" t="str">
        <f t="shared" ca="1" si="256"/>
        <v>-0.89337852142813+0.985691302368258i</v>
      </c>
      <c r="CH223" s="223" t="str">
        <f t="shared" ca="1" si="257"/>
        <v>1.00731903702833-0.868919377015998i</v>
      </c>
      <c r="CI223" s="223" t="str">
        <f t="shared" ca="1" si="258"/>
        <v>-1.10610853669647+0.739078095441029i</v>
      </c>
      <c r="CJ223" s="223" t="str">
        <f t="shared" ca="1" si="259"/>
        <v>1.18826113440402-0.598120391374872i</v>
      </c>
      <c r="CK223" s="223" t="str">
        <f t="shared" ca="1" si="260"/>
        <v>-1.25254117861363+0.448166399890409i</v>
      </c>
      <c r="CL223" s="223" t="str">
        <f t="shared" ca="1" si="261"/>
        <v>1.29798183762835-0.291471568597158i</v>
      </c>
      <c r="CM223" s="223" t="str">
        <f t="shared" ca="1" si="262"/>
        <v>-1.3238996416403+0.130392733609758i</v>
      </c>
      <c r="CN223" s="223" t="str">
        <f t="shared" ca="1" si="263"/>
        <v>1.32990476275281+0.0326473294610609i</v>
      </c>
      <c r="CO223" s="223" t="str">
        <f t="shared" ca="1" si="264"/>
        <v>-1.31590687835455-0.195196346309877i</v>
      </c>
      <c r="CP223" s="223" t="str">
        <f t="shared" ca="1" si="265"/>
        <v>1.28211652965638+0.354809428419571i</v>
      </c>
      <c r="CQ223" s="223" t="str">
        <f t="shared" ca="1" si="266"/>
        <v>-1.22904195495482-0.509085846468345i</v>
      </c>
      <c r="CR223" s="223" t="str">
        <f t="shared" ca="1" si="267"/>
        <v>1.15748144525534+0.655705139527789i</v>
      </c>
      <c r="CS223" s="223" t="str">
        <f t="shared" ca="1" si="268"/>
        <v>-1.06851133723251-0.792462016956742i</v>
      </c>
      <c r="CT223" s="223" t="str">
        <f t="shared" ca="1" si="269"/>
        <v>0.963469824124598+0.917299528024986i</v>
      </c>
      <c r="CU223" s="223" t="str">
        <f t="shared" ca="1" si="270"/>
        <v>-0.8439368280617-1.02834000036695i</v>
      </c>
      <c r="CV223" s="223" t="str">
        <f t="shared" ca="1" si="271"/>
        <v>0.711710236566191+1.12391328192189i</v>
      </c>
      <c r="CW223" s="223" t="str">
        <f t="shared" ca="1" si="272"/>
        <v>-0.568778860650948-1.2025818615754i</v>
      </c>
      <c r="CX223" s="223" t="str">
        <f t="shared" ca="1" si="273"/>
        <v>0.417292521250758+1.2631624906645i</v>
      </c>
      <c r="CY223" s="223" t="str">
        <f t="shared" ca="1" si="274"/>
        <v>-0.25952971391401-1.30474398013912i</v>
      </c>
      <c r="CZ223" s="223" t="str">
        <f t="shared" ca="1" si="275"/>
        <v>0.0978633381089953+1.32670090569341i</v>
      </c>
      <c r="DA223" s="223" t="str">
        <f t="shared" ca="1" si="276"/>
        <v>0.0652749933925491-1.32870301472946i</v>
      </c>
      <c r="DB223" s="223" t="str">
        <f t="shared" ca="1" si="277"/>
        <v>-0.227431528235338+1.31072019366381i</v>
      </c>
      <c r="DC223" s="223" t="str">
        <f t="shared" ca="1" si="278"/>
        <v>0.386167281199692-1.27302292086371i</v>
      </c>
      <c r="DD223" s="223" t="str">
        <f t="shared" ca="1" si="279"/>
        <v>-0.539094718809233+1.21617819840085i</v>
      </c>
      <c r="DE223" s="223" t="str">
        <f t="shared" ca="1" si="280"/>
        <v>0.683913670057138-1.14104102381226i</v>
      </c>
      <c r="DF223" s="223" t="str">
        <f t="shared" ca="1" si="281"/>
        <v>-0.818445923119861+1.04874153014078i</v>
      </c>
      <c r="DG223" s="223" t="str">
        <f t="shared" ca="1" si="282"/>
        <v>0.940667987686185-0.94066798768533i</v>
      </c>
      <c r="DH223" s="223" t="str">
        <f t="shared" ca="1" si="283"/>
        <v>-1.04874153014148+0.818445923118967i</v>
      </c>
      <c r="DI223" s="223" t="str">
        <f t="shared" ca="1" si="284"/>
        <v>1.14104102381214-0.683913670057333i</v>
      </c>
      <c r="DJ223" s="223" t="str">
        <f t="shared" ca="1" si="285"/>
        <v>-1.21617819840076+0.539094718809441i</v>
      </c>
      <c r="DK223" s="223" t="str">
        <f t="shared" ca="1" si="286"/>
        <v>1.27302292086367-0.386167281199837i</v>
      </c>
      <c r="DL223" s="223" t="str">
        <f t="shared" ca="1" si="287"/>
        <v>-1.31072019366377+0.227431528235563i</v>
      </c>
      <c r="DM223" s="223" t="str">
        <f t="shared" ca="1" si="288"/>
        <v>1.32870301472945-0.0652749933927764i</v>
      </c>
      <c r="DN223" s="223" t="str">
        <f t="shared" ca="1" si="289"/>
        <v>-1.32670090569342-0.097863338108844i</v>
      </c>
      <c r="DO223" s="223" t="str">
        <f t="shared" ca="1" si="290"/>
        <v>1.30474398013916+0.259529713913786i</v>
      </c>
      <c r="DP223" s="223" t="str">
        <f t="shared" ca="1" si="291"/>
        <v>-1.26316249066457-0.417292521250542i</v>
      </c>
      <c r="DQ223" s="223" t="str">
        <f t="shared" ca="1" si="292"/>
        <v>1.20258186157546+0.568778860650811i</v>
      </c>
      <c r="DR223" s="223" t="str">
        <f t="shared" ca="1" si="293"/>
        <v>-1.12391328192202-0.711710236565999i</v>
      </c>
      <c r="DS223" s="223" t="str">
        <f t="shared" ca="1" si="294"/>
        <v>1.0283400003671+0.843936828061524i</v>
      </c>
      <c r="DT223" s="223" t="str">
        <f t="shared" ca="1" si="295"/>
        <v>-0.917299528025096-0.963469824124494i</v>
      </c>
      <c r="DU223" s="223" t="str">
        <f t="shared" ca="1" si="296"/>
        <v>0.792462016956895+1.06851133723239i</v>
      </c>
      <c r="DV223" s="223" t="str">
        <f t="shared" ca="1" si="297"/>
        <v>-0.655705139527987-1.15748144525523i</v>
      </c>
      <c r="DW223" s="223" t="str">
        <f t="shared" ca="1" si="298"/>
        <v>0.509085846467298+1.22904195495525i</v>
      </c>
      <c r="DX223" s="223" t="str">
        <f t="shared" ca="1" si="299"/>
        <v>-0.354809428418515-1.28211652965667i</v>
      </c>
      <c r="DY223" s="223" t="str">
        <f t="shared" ca="1" si="300"/>
        <v>0.195196346308717+1.31590687835472i</v>
      </c>
      <c r="DZ223" s="223" t="str">
        <f t="shared" ca="1" si="301"/>
        <v>-0.0326473294612506-1.3299047627528i</v>
      </c>
      <c r="EA223" s="223" t="str">
        <f t="shared" ca="1" si="302"/>
        <v>-0.130392733609531+1.32389964164032i</v>
      </c>
      <c r="EB223" s="223" t="str">
        <f t="shared" ca="1" si="303"/>
        <v>0.291471568597009-1.29798183762838i</v>
      </c>
      <c r="EC223" s="223" t="str">
        <f t="shared" ca="1" si="304"/>
        <v>-0.448166399890229+1.25254117861369i</v>
      </c>
      <c r="ED223" s="223" t="str">
        <f t="shared" ca="1" si="305"/>
        <v>0.598120391374669-1.18826113440412i</v>
      </c>
      <c r="EE223" s="223" t="str">
        <f t="shared" ca="1" si="306"/>
        <v>-0.739078095440903+1.10610853669655i</v>
      </c>
      <c r="EF223" s="223" t="str">
        <f t="shared" ca="1" si="307"/>
        <v>0.868919377015854-1.00731903702845i</v>
      </c>
      <c r="EG223" s="223" t="str">
        <f t="shared" ca="1" si="308"/>
        <v>-0.985691302368105+0.893378521428299i</v>
      </c>
      <c r="EH223" s="223" t="str">
        <f t="shared" ca="1" si="309"/>
        <v>1.08763751304879-0.766000761306787i</v>
      </c>
      <c r="EI223" s="223" t="str">
        <f t="shared" ca="1" si="310"/>
        <v>-1.1732246431574+0.627101636739808i</v>
      </c>
      <c r="EJ223" s="223" t="str">
        <f t="shared" ca="1" si="311"/>
        <v>1.24116538259241-0.478770319848452i</v>
      </c>
      <c r="EK223" s="223" t="str">
        <f t="shared" ca="1" si="312"/>
        <v>-1.29043783939331+0.323237851705935i</v>
      </c>
      <c r="EL223" s="223" t="str">
        <f t="shared" ca="1" si="313"/>
        <v>1.3203009099469-0.162843585403065i</v>
      </c>
      <c r="EM223" s="223" t="str">
        <f t="shared" ca="1" si="314"/>
        <v>-1.33030542587541+5.80179867867307E-13i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3.5275563552747-3.65999338833111i</v>
      </c>
      <c r="G224" s="229" t="str">
        <f t="shared" si="321"/>
        <v>-0.180286660671677+0.134687826791319i</v>
      </c>
      <c r="H224" s="229" t="str">
        <f t="shared" si="322"/>
        <v>0.966000678553802-0.00854813248789144i</v>
      </c>
      <c r="I224" s="229" t="str">
        <f t="shared" si="317"/>
        <v>-0.429291951469761-0.418790742326864i</v>
      </c>
      <c r="J224" s="255" t="str">
        <f ca="1">IMPRODUCT(1/N_FFT2,EE100)</f>
        <v>0.00547996318648293-1.90642097890438E-07i</v>
      </c>
      <c r="K224" s="254" t="str">
        <f t="shared" ca="1" si="318"/>
        <v>-0.0023525839294534-0.00229487600967284i</v>
      </c>
      <c r="N224" s="246">
        <f t="shared" ca="1" si="185"/>
        <v>3.997314420784134</v>
      </c>
      <c r="O224" s="223">
        <f t="shared" ca="1" si="186"/>
        <v>1.3303144207841342</v>
      </c>
      <c r="P224" s="223" t="str">
        <f t="shared" ca="1" si="187"/>
        <v>-1.32390859323614-0.130393615264439i</v>
      </c>
      <c r="Q224" s="223" t="str">
        <f t="shared" ca="1" si="188"/>
        <v>1.30475280221323+0.259531468733481i</v>
      </c>
      <c r="R224" s="223" t="str">
        <f t="shared" ca="1" si="189"/>
        <v>-1.27303152845457-0.386169892284274i</v>
      </c>
      <c r="S224" s="223" t="str">
        <f t="shared" ca="1" si="190"/>
        <v>1.22905026516704+0.509089288670509i</v>
      </c>
      <c r="T224" s="223" t="str">
        <f t="shared" ca="1" si="191"/>
        <v>-1.17323257595882-0.627105876910163i</v>
      </c>
      <c r="U224" s="223" t="str">
        <f t="shared" ca="1" si="192"/>
        <v>1.10611601568989+0.73908309274435i</v>
      </c>
      <c r="V224" s="223" t="str">
        <f t="shared" ca="1" si="193"/>
        <v>-1.02834695352534-0.843942534371488i</v>
      </c>
      <c r="W224" s="223" t="str">
        <f t="shared" ca="1" si="194"/>
        <v>0.940674348046717+0.940674348046713i</v>
      </c>
      <c r="X224" s="223" t="str">
        <f t="shared" ca="1" si="195"/>
        <v>-0.843942534371496-1.02834695352534i</v>
      </c>
      <c r="Y224" s="223" t="str">
        <f t="shared" ca="1" si="196"/>
        <v>0.739083092744353+1.10611601568989i</v>
      </c>
      <c r="Z224" s="223" t="str">
        <f t="shared" ca="1" si="197"/>
        <v>-0.627105876910169-1.17323257595881i</v>
      </c>
      <c r="AA224" s="223" t="str">
        <f t="shared" ca="1" si="198"/>
        <v>0.50908928867039+1.22905026516709i</v>
      </c>
      <c r="AB224" s="223" t="str">
        <f t="shared" ca="1" si="199"/>
        <v>-0.386169892284328-1.27303152845455i</v>
      </c>
      <c r="AC224" s="223" t="str">
        <f t="shared" ca="1" si="200"/>
        <v>0.259531468733517+1.30475280221322i</v>
      </c>
      <c r="AD224" s="223" t="str">
        <f t="shared" ca="1" si="201"/>
        <v>-0.13039361526446-1.32390859323614i</v>
      </c>
      <c r="AE224" s="223" t="str">
        <f t="shared" ca="1" si="202"/>
        <v>4.56309874113021E-15+1.33031442078413i</v>
      </c>
      <c r="AF224" s="223" t="str">
        <f t="shared" ca="1" si="203"/>
        <v>0.130393615264451-1.32390859323614i</v>
      </c>
      <c r="AG224" s="223" t="str">
        <f t="shared" ca="1" si="204"/>
        <v>-0.259531468733498+1.30475280221322i</v>
      </c>
      <c r="AH224" s="223" t="str">
        <f t="shared" ca="1" si="205"/>
        <v>0.386169892284319-1.27303152845456i</v>
      </c>
      <c r="AI224" s="223" t="str">
        <f t="shared" ca="1" si="206"/>
        <v>-0.509089288670505+1.22905026516705i</v>
      </c>
      <c r="AJ224" s="223" t="str">
        <f t="shared" ca="1" si="207"/>
        <v>0.627105876910153-1.17323257595882i</v>
      </c>
      <c r="AK224" s="223" t="str">
        <f t="shared" ca="1" si="208"/>
        <v>-0.739083092744342+1.10611601568989i</v>
      </c>
      <c r="AL224" s="223" t="str">
        <f t="shared" ca="1" si="209"/>
        <v>0.843942534371477-1.02834695352535i</v>
      </c>
      <c r="AM224" s="223" t="str">
        <f t="shared" ca="1" si="210"/>
        <v>-0.940674348046711+0.94067434804672i</v>
      </c>
      <c r="AN224" s="223" t="str">
        <f t="shared" ca="1" si="211"/>
        <v>1.02834695352533-0.843942534371503i</v>
      </c>
      <c r="AO224" s="223" t="str">
        <f t="shared" ca="1" si="212"/>
        <v>-1.10611601568989+0.739083092744353i</v>
      </c>
      <c r="AP224" s="223" t="str">
        <f t="shared" ca="1" si="213"/>
        <v>1.17323257595881-0.627105876910172i</v>
      </c>
      <c r="AQ224" s="223" t="str">
        <f t="shared" ca="1" si="214"/>
        <v>-1.22905026516709+0.509089288670404i</v>
      </c>
      <c r="AR224" s="223" t="str">
        <f t="shared" ca="1" si="215"/>
        <v>-1.22905026516709+0.509089288670404i</v>
      </c>
      <c r="AS224" s="223" t="str">
        <f t="shared" ca="1" si="216"/>
        <v>-1.30475280221322+0.259531468733521i</v>
      </c>
      <c r="AT224" s="223" t="str">
        <f t="shared" ca="1" si="217"/>
        <v>1.32390859323614-0.130393615264474i</v>
      </c>
      <c r="AU224" s="223" t="str">
        <f t="shared" ca="1" si="218"/>
        <v>-1.33031442078413+9.12619748226043E-15i</v>
      </c>
      <c r="AV224" s="223" t="str">
        <f t="shared" ca="1" si="219"/>
        <v>1.32390859323618+0.130393615264042i</v>
      </c>
      <c r="AW224" s="223" t="str">
        <f t="shared" ca="1" si="220"/>
        <v>-1.30475280221328-0.259531468733225i</v>
      </c>
      <c r="AX224" s="223" t="str">
        <f t="shared" ca="1" si="221"/>
        <v>1.2730315284546+0.386169892284188i</v>
      </c>
      <c r="AY224" s="223" t="str">
        <f t="shared" ca="1" si="222"/>
        <v>-1.22905026516705-0.509089288670492i</v>
      </c>
      <c r="AZ224" s="223" t="str">
        <f t="shared" ca="1" si="223"/>
        <v>1.1732325759587+0.627105876910391i</v>
      </c>
      <c r="BA224" s="223" t="str">
        <f t="shared" ca="1" si="224"/>
        <v>-1.10611601568968-0.739083092744668i</v>
      </c>
      <c r="BB224" s="223" t="str">
        <f t="shared" ca="1" si="225"/>
        <v>1.02834695352501+0.843942534371898i</v>
      </c>
      <c r="BC224" s="223" t="str">
        <f t="shared" ca="1" si="226"/>
        <v>-0.940674348046256-0.940674348047175i</v>
      </c>
      <c r="BD224" s="223" t="str">
        <f t="shared" ca="1" si="227"/>
        <v>0.843942534371915+1.02834695352499i</v>
      </c>
      <c r="BE224" s="223" t="str">
        <f t="shared" ca="1" si="228"/>
        <v>-0.739083092744703-1.10611601568965i</v>
      </c>
      <c r="BF224" s="223" t="str">
        <f t="shared" ca="1" si="229"/>
        <v>0.627105876910411+1.17323257595869i</v>
      </c>
      <c r="BG224" s="223" t="str">
        <f t="shared" ca="1" si="230"/>
        <v>-0.50908928867053-1.22905026516703i</v>
      </c>
      <c r="BH224" s="223" t="str">
        <f t="shared" ca="1" si="231"/>
        <v>0.386169892284228+1.27303152845458i</v>
      </c>
      <c r="BI224" s="223" t="str">
        <f t="shared" ca="1" si="232"/>
        <v>-0.259531468733248-1.30475280221327i</v>
      </c>
      <c r="BJ224" s="223" t="str">
        <f t="shared" ca="1" si="233"/>
        <v>0.130393615264064+1.32390859323618i</v>
      </c>
      <c r="BK224" s="223" t="str">
        <f t="shared" ca="1" si="234"/>
        <v>5.1564804263705E-13-1.33031442078413i</v>
      </c>
      <c r="BL224" s="223" t="str">
        <f t="shared" ca="1" si="235"/>
        <v>-0.130393615265091+1.32390859323608i</v>
      </c>
      <c r="BM224" s="223" t="str">
        <f t="shared" ca="1" si="236"/>
        <v>0.259531468732961-1.30475280221333i</v>
      </c>
      <c r="BN224" s="223" t="str">
        <f t="shared" ca="1" si="237"/>
        <v>-0.386169892283913+1.27303152845468i</v>
      </c>
      <c r="BO224" s="223" t="str">
        <f t="shared" ca="1" si="238"/>
        <v>0.50908928867026-1.22905026516715i</v>
      </c>
      <c r="BP224" s="223" t="str">
        <f t="shared" ca="1" si="239"/>
        <v>-0.627105876910153+1.17323257595882i</v>
      </c>
      <c r="BQ224" s="223" t="str">
        <f t="shared" ca="1" si="240"/>
        <v>0.739083092744445-1.10611601568982i</v>
      </c>
      <c r="BR224" s="223" t="str">
        <f t="shared" ca="1" si="241"/>
        <v>-0.843942534371676+1.02834695352519i</v>
      </c>
      <c r="BS224" s="223" t="str">
        <f t="shared" ca="1" si="242"/>
        <v>0.940674348046971-0.940674348046459i</v>
      </c>
      <c r="BT224" s="223" t="str">
        <f t="shared" ca="1" si="243"/>
        <v>-1.02834695352567+0.843942534371086i</v>
      </c>
      <c r="BU224" s="223" t="str">
        <f t="shared" ca="1" si="244"/>
        <v>1.10611601568951-0.739083092744912i</v>
      </c>
      <c r="BV224" s="223" t="str">
        <f t="shared" ca="1" si="245"/>
        <v>-1.17323257595856+0.627105876910647i</v>
      </c>
      <c r="BW224" s="223" t="str">
        <f t="shared" ca="1" si="246"/>
        <v>1.22905026516693-0.509089288670779i</v>
      </c>
      <c r="BX224" s="223" t="str">
        <f t="shared" ca="1" si="247"/>
        <v>-1.27303152845451+0.386169892284486i</v>
      </c>
      <c r="BY224" s="223" t="str">
        <f t="shared" ca="1" si="248"/>
        <v>1.30475280221321-0.259531468733549i</v>
      </c>
      <c r="BZ224" s="223" t="str">
        <f t="shared" ca="1" si="249"/>
        <v>-1.32390859323615+0.130393615264332i</v>
      </c>
      <c r="CA224" s="223" t="str">
        <f t="shared" ca="1" si="250"/>
        <v>1.33031442078413+2.46416274465699E-13i</v>
      </c>
      <c r="CB224" s="223" t="str">
        <f t="shared" ca="1" si="251"/>
        <v>-1.3239085932361-0.130393615264823i</v>
      </c>
      <c r="CC224" s="223" t="str">
        <f t="shared" ca="1" si="252"/>
        <v>1.30475280221313+0.259531468733996i</v>
      </c>
      <c r="CD224" s="223" t="str">
        <f t="shared" ca="1" si="253"/>
        <v>-1.27303152845437-0.386169892284921i</v>
      </c>
      <c r="CE224" s="223" t="str">
        <f t="shared" ca="1" si="254"/>
        <v>1.22905026516727+0.509089288669977i</v>
      </c>
      <c r="CF224" s="223" t="str">
        <f t="shared" ca="1" si="255"/>
        <v>-1.17323257595895-0.627105876909916i</v>
      </c>
      <c r="CG224" s="223" t="str">
        <f t="shared" ca="1" si="256"/>
        <v>1.10611601568998+0.73908309274422i</v>
      </c>
      <c r="CH224" s="223" t="str">
        <f t="shared" ca="1" si="257"/>
        <v>-1.02834695352536-0.843942534371467i</v>
      </c>
      <c r="CI224" s="223" t="str">
        <f t="shared" ca="1" si="258"/>
        <v>0.94067434804665+0.940674348046781i</v>
      </c>
      <c r="CJ224" s="223" t="str">
        <f t="shared" ca="1" si="259"/>
        <v>-0.843942534371294-1.0283469535255i</v>
      </c>
      <c r="CK224" s="223" t="str">
        <f t="shared" ca="1" si="260"/>
        <v>0.739083092744035+1.1061160156901i</v>
      </c>
      <c r="CL224" s="223" t="str">
        <f t="shared" ca="1" si="261"/>
        <v>-0.627105876909719-1.17323257595906i</v>
      </c>
      <c r="CM224" s="223" t="str">
        <f t="shared" ca="1" si="262"/>
        <v>0.509089288671028+1.22905026516683i</v>
      </c>
      <c r="CN224" s="223" t="str">
        <f t="shared" ca="1" si="263"/>
        <v>-0.386169892284743-1.27303152845443i</v>
      </c>
      <c r="CO224" s="223" t="str">
        <f t="shared" ca="1" si="264"/>
        <v>0.259531468733813+1.30475280221316i</v>
      </c>
      <c r="CP224" s="223" t="str">
        <f t="shared" ca="1" si="265"/>
        <v>-0.1303936152646-1.32390859323612i</v>
      </c>
      <c r="CQ224" s="223" t="str">
        <f t="shared" ca="1" si="266"/>
        <v>2.28154937056511E-14+1.33031442078413i</v>
      </c>
      <c r="CR224" s="223" t="str">
        <f t="shared" ca="1" si="267"/>
        <v>0.130393615264555-1.32390859323613i</v>
      </c>
      <c r="CS224" s="223" t="str">
        <f t="shared" ca="1" si="268"/>
        <v>-0.259531468733731+1.30475280221318i</v>
      </c>
      <c r="CT224" s="223" t="str">
        <f t="shared" ca="1" si="269"/>
        <v>0.386169892284663-1.27303152845445i</v>
      </c>
      <c r="CU224" s="223" t="str">
        <f t="shared" ca="1" si="270"/>
        <v>-0.509089288670985+1.22905026516685i</v>
      </c>
      <c r="CV224" s="223" t="str">
        <f t="shared" ca="1" si="271"/>
        <v>0.627105876909644-1.17323257595909i</v>
      </c>
      <c r="CW224" s="223" t="str">
        <f t="shared" ca="1" si="272"/>
        <v>-0.739083092743996+1.10611601569012i</v>
      </c>
      <c r="CX224" s="223" t="str">
        <f t="shared" ca="1" si="273"/>
        <v>0.843942534371289-1.02834695352551i</v>
      </c>
      <c r="CY224" s="223" t="str">
        <f t="shared" ca="1" si="274"/>
        <v>-0.940674348046591+0.94067434804684i</v>
      </c>
      <c r="CZ224" s="223" t="str">
        <f t="shared" ca="1" si="275"/>
        <v>1.02834695352533-0.843942534371503i</v>
      </c>
      <c r="DA224" s="223" t="str">
        <f t="shared" ca="1" si="276"/>
        <v>-1.10611601568993+0.739083092744291i</v>
      </c>
      <c r="DB224" s="223" t="str">
        <f t="shared" ca="1" si="277"/>
        <v>1.17323257595893-0.627105876909956i</v>
      </c>
      <c r="DC224" s="223" t="str">
        <f t="shared" ca="1" si="278"/>
        <v>-1.22905026516725+0.509089288670019i</v>
      </c>
      <c r="DD224" s="223" t="str">
        <f t="shared" ca="1" si="279"/>
        <v>1.27303152845473-0.386169892283735i</v>
      </c>
      <c r="DE224" s="223" t="str">
        <f t="shared" ca="1" si="280"/>
        <v>-1.30475280221311+0.259531468734077i</v>
      </c>
      <c r="DF224" s="223" t="str">
        <f t="shared" ca="1" si="281"/>
        <v>1.3239085932361-0.130393615264868i</v>
      </c>
      <c r="DG224" s="223" t="str">
        <f t="shared" ca="1" si="282"/>
        <v>-1.33031442078413+3.29857071795604E-13i</v>
      </c>
      <c r="DH224" s="223" t="str">
        <f t="shared" ca="1" si="283"/>
        <v>1.32390859323616+0.130393615264287i</v>
      </c>
      <c r="DI224" s="223" t="str">
        <f t="shared" ca="1" si="284"/>
        <v>-1.30475280221322-0.259531468733503i</v>
      </c>
      <c r="DJ224" s="223" t="str">
        <f t="shared" ca="1" si="285"/>
        <v>1.27303152845453+0.386169892284407i</v>
      </c>
      <c r="DK224" s="223" t="str">
        <f t="shared" ca="1" si="286"/>
        <v>-1.22905026516695-0.509089288670736i</v>
      </c>
      <c r="DL224" s="223" t="str">
        <f t="shared" ca="1" si="287"/>
        <v>1.1732325759586+0.627105876910574i</v>
      </c>
      <c r="DM224" s="223" t="str">
        <f t="shared" ca="1" si="288"/>
        <v>-1.10611601568954-0.739083092744873i</v>
      </c>
      <c r="DN224" s="223" t="str">
        <f t="shared" ca="1" si="289"/>
        <v>1.0283469535257+0.84394253437105i</v>
      </c>
      <c r="DO224" s="223" t="str">
        <f t="shared" ca="1" si="290"/>
        <v>-0.940674348047003-0.940674348046427i</v>
      </c>
      <c r="DP224" s="223" t="str">
        <f t="shared" ca="1" si="291"/>
        <v>0.843942534371739+1.02834695352514i</v>
      </c>
      <c r="DQ224" s="223" t="str">
        <f t="shared" ca="1" si="292"/>
        <v>-0.739083092744482-1.1061160156898i</v>
      </c>
      <c r="DR224" s="223" t="str">
        <f t="shared" ca="1" si="293"/>
        <v>0.627105876910227+1.17323257595878i</v>
      </c>
      <c r="DS224" s="223" t="str">
        <f t="shared" ca="1" si="294"/>
        <v>-0.509089288670303-1.22905026516713i</v>
      </c>
      <c r="DT224" s="223" t="str">
        <f t="shared" ca="1" si="295"/>
        <v>0.386169892283957+1.27303152845467i</v>
      </c>
      <c r="DU224" s="223" t="str">
        <f t="shared" ca="1" si="296"/>
        <v>-0.259531468733043-1.30475280221331i</v>
      </c>
      <c r="DV224" s="223" t="str">
        <f t="shared" ca="1" si="297"/>
        <v>0.130393615263819+1.3239085932362i</v>
      </c>
      <c r="DW224" s="223" t="str">
        <f t="shared" ca="1" si="298"/>
        <v>-5.61279030048352E-13-1.33031442078413i</v>
      </c>
      <c r="DX224" s="223" t="str">
        <f t="shared" ca="1" si="299"/>
        <v>-0.130393615263981+1.32390859323619i</v>
      </c>
      <c r="DY224" s="223" t="str">
        <f t="shared" ca="1" si="300"/>
        <v>0.259531468733203-1.30475280221328i</v>
      </c>
      <c r="DZ224" s="223" t="str">
        <f t="shared" ca="1" si="301"/>
        <v>-0.386169892284185+1.2730315284546i</v>
      </c>
      <c r="EA224" s="223" t="str">
        <f t="shared" ca="1" si="302"/>
        <v>0.509089288670453-1.22905026516707i</v>
      </c>
      <c r="EB224" s="223" t="str">
        <f t="shared" ca="1" si="303"/>
        <v>-0.627105876910371+1.17323257595871i</v>
      </c>
      <c r="EC224" s="223" t="str">
        <f t="shared" ca="1" si="304"/>
        <v>0.739083092744618-1.10611601568971i</v>
      </c>
      <c r="ED224" s="223" t="str">
        <f t="shared" ca="1" si="305"/>
        <v>-0.843942534371866+1.02834695352503i</v>
      </c>
      <c r="EE224" s="223" t="str">
        <f t="shared" ca="1" si="306"/>
        <v>0.940674348047172-0.940674348046258i</v>
      </c>
      <c r="EF224" s="223" t="str">
        <f t="shared" ca="1" si="307"/>
        <v>-1.02834695352499+0.843942534371919i</v>
      </c>
      <c r="EG224" s="223" t="str">
        <f t="shared" ca="1" si="308"/>
        <v>1.10611601568963-0.739083092744737i</v>
      </c>
      <c r="EH224" s="223" t="str">
        <f t="shared" ca="1" si="309"/>
        <v>-1.17323257595867+0.627105876910431i</v>
      </c>
      <c r="EI224" s="223" t="str">
        <f t="shared" ca="1" si="310"/>
        <v>1.22905026516701-0.509089288670586i</v>
      </c>
      <c r="EJ224" s="223" t="str">
        <f t="shared" ca="1" si="311"/>
        <v>-1.27303152845458+0.38616989228425i</v>
      </c>
      <c r="EK224" s="223" t="str">
        <f t="shared" ca="1" si="312"/>
        <v>1.30475280221327-0.259531468733271i</v>
      </c>
      <c r="EL224" s="223" t="str">
        <f t="shared" ca="1" si="313"/>
        <v>-1.32390859323617+0.130393615264125i</v>
      </c>
      <c r="EM224" s="223" t="str">
        <f t="shared" ca="1" si="314"/>
        <v>1.33031442078413+4.92832548931398E-13i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3.49848157880478-3.66534208451894i</v>
      </c>
      <c r="G225" s="229" t="str">
        <f t="shared" si="321"/>
        <v>-0.17935791381255+0.135328338964687i</v>
      </c>
      <c r="H225" s="229" t="str">
        <f t="shared" si="322"/>
        <v>0.965975134499147-0.00844258896698035i</v>
      </c>
      <c r="I225" s="229" t="str">
        <f t="shared" si="317"/>
        <v>-0.430831462342756-0.423139809798204i</v>
      </c>
      <c r="J225" s="255" t="str">
        <f ca="1">IMPRODUCT(1/N_FFT2,ED100)</f>
        <v>0.00613307633594594+0.000142219415464815i</v>
      </c>
      <c r="K225" s="254" t="str">
        <f t="shared" ca="1" si="318"/>
        <v>-0.00258214355006595-0.00265642135300827i</v>
      </c>
      <c r="N225" s="246">
        <f t="shared" ca="1" si="185"/>
        <v>3.9973213719678933</v>
      </c>
      <c r="O225" s="223">
        <f t="shared" ca="1" si="186"/>
        <v>1.3303213719678932</v>
      </c>
      <c r="P225" s="223" t="str">
        <f t="shared" ca="1" si="187"/>
        <v>-1.32671680857928-0.0978645111761323i</v>
      </c>
      <c r="Q225" s="223" t="str">
        <f t="shared" ca="1" si="188"/>
        <v>1.31592265185476+0.195198686086964i</v>
      </c>
      <c r="R225" s="223" t="str">
        <f t="shared" ca="1" si="189"/>
        <v>-1.29799739626485-0.29147506240535i</v>
      </c>
      <c r="S225" s="223" t="str">
        <f t="shared" ca="1" si="190"/>
        <v>1.27303818032268+0.386171910106452i</v>
      </c>
      <c r="T225" s="223" t="str">
        <f t="shared" ca="1" si="191"/>
        <v>-1.24118026018199-0.478776058767676i</v>
      </c>
      <c r="U225" s="223" t="str">
        <f t="shared" ca="1" si="192"/>
        <v>1.20259627667227+0.568785678484027i</v>
      </c>
      <c r="V225" s="223" t="str">
        <f t="shared" ca="1" si="193"/>
        <v>-1.15749531974317-0.655712999327594i</v>
      </c>
      <c r="W225" s="223" t="str">
        <f t="shared" ca="1" si="194"/>
        <v>1.10612179538796+0.739086954615115i</v>
      </c>
      <c r="X225" s="223" t="str">
        <f t="shared" ca="1" si="195"/>
        <v>-1.04875410118618-0.818455733659253i</v>
      </c>
      <c r="Y225" s="223" t="str">
        <f t="shared" ca="1" si="196"/>
        <v>0.985703117643341+0.893389230169435i</v>
      </c>
      <c r="Z225" s="223" t="str">
        <f t="shared" ca="1" si="197"/>
        <v>-0.917310523502098-0.963481373035744i</v>
      </c>
      <c r="AA225" s="223" t="str">
        <f t="shared" ca="1" si="198"/>
        <v>0.843946944155811+1.02835232686303i</v>
      </c>
      <c r="AB225" s="223" t="str">
        <f t="shared" ca="1" si="199"/>
        <v>-0.766009943197371-1.08765055033191i</v>
      </c>
      <c r="AC225" s="223" t="str">
        <f t="shared" ca="1" si="200"/>
        <v>0.683921867987638+1.14105470123164i</v>
      </c>
      <c r="AD225" s="223" t="str">
        <f t="shared" ca="1" si="201"/>
        <v>-0.598127560918382-1.1882753778415i</v>
      </c>
      <c r="AE225" s="223" t="str">
        <f t="shared" ca="1" si="202"/>
        <v>0.509091948773285+1.22905668722348i</v>
      </c>
      <c r="AF225" s="223" t="str">
        <f t="shared" ca="1" si="203"/>
        <v>-0.417297523248727-1.26317763192871i</v>
      </c>
      <c r="AG225" s="223" t="str">
        <f t="shared" ca="1" si="204"/>
        <v>0.323241726289934+1.2904533076015i</v>
      </c>
      <c r="AH225" s="223" t="str">
        <f t="shared" ca="1" si="205"/>
        <v>-0.227434254409869-1.31073590499214i</v>
      </c>
      <c r="AI225" s="223" t="str">
        <f t="shared" ca="1" si="206"/>
        <v>0.130394296599524+1.32391551094806i</v>
      </c>
      <c r="AJ225" s="223" t="str">
        <f t="shared" ca="1" si="207"/>
        <v>-0.0326477207983335-1.32992070404262i</v>
      </c>
      <c r="AK225" s="223" t="str">
        <f t="shared" ca="1" si="208"/>
        <v>-0.0652757758305373+1.32871894161416i</v>
      </c>
      <c r="AL225" s="223" t="str">
        <f t="shared" ca="1" si="209"/>
        <v>0.162845537374537-1.32031673611741i</v>
      </c>
      <c r="AM225" s="223" t="str">
        <f t="shared" ca="1" si="210"/>
        <v>-0.259532824842122+1.30475961983195i</v>
      </c>
      <c r="AN225" s="223" t="str">
        <f t="shared" ca="1" si="211"/>
        <v>0.354813681445302-1.28213189811882i</v>
      </c>
      <c r="AO225" s="223" t="str">
        <f t="shared" ca="1" si="212"/>
        <v>-0.448171771966852+1.25255619256249i</v>
      </c>
      <c r="AP225" s="223" t="str">
        <f t="shared" ca="1" si="213"/>
        <v>0.539101180825227-1.21619277647394i</v>
      </c>
      <c r="AQ225" s="223" t="str">
        <f t="shared" ca="1" si="214"/>
        <v>-0.627109153675558+1.17323870635556i</v>
      </c>
      <c r="AR225" s="223" t="str">
        <f t="shared" ca="1" si="215"/>
        <v>-0.627109153675558+1.17323870635556i</v>
      </c>
      <c r="AS225" s="223" t="str">
        <f t="shared" ca="1" si="216"/>
        <v>-0.792471516032665+1.0685241452543i</v>
      </c>
      <c r="AT225" s="223" t="str">
        <f t="shared" ca="1" si="217"/>
        <v>0.868929792570401-1.00733111155076i</v>
      </c>
      <c r="AU225" s="223" t="str">
        <f t="shared" ca="1" si="218"/>
        <v>-0.940679263275925+0.940679263275852i</v>
      </c>
      <c r="AV225" s="223" t="str">
        <f t="shared" ca="1" si="219"/>
        <v>1.00733111155102-0.868929792570108i</v>
      </c>
      <c r="AW225" s="223" t="str">
        <f t="shared" ca="1" si="220"/>
        <v>-1.06852414525397+0.792471516033114i</v>
      </c>
      <c r="AX225" s="223" t="str">
        <f t="shared" ca="1" si="221"/>
        <v>1.12392675403487-0.711718767687895i</v>
      </c>
      <c r="AY225" s="223" t="str">
        <f t="shared" ca="1" si="222"/>
        <v>-1.17323870635567+0.62710915367535i</v>
      </c>
      <c r="AZ225" s="223" t="str">
        <f t="shared" ca="1" si="223"/>
        <v>1.2161927764742-0.539101180824633i</v>
      </c>
      <c r="BA225" s="223" t="str">
        <f t="shared" ca="1" si="224"/>
        <v>-1.25255619256239+0.448171771967129i</v>
      </c>
      <c r="BB225" s="223" t="str">
        <f t="shared" ca="1" si="225"/>
        <v>1.28213189811881-0.354813681445332i</v>
      </c>
      <c r="BC225" s="223" t="str">
        <f t="shared" ca="1" si="226"/>
        <v>-1.30475961983202+0.259532824841762i</v>
      </c>
      <c r="BD225" s="223" t="str">
        <f t="shared" ca="1" si="227"/>
        <v>1.32031673611734-0.162845537375092i</v>
      </c>
      <c r="BE225" s="223" t="str">
        <f t="shared" ca="1" si="228"/>
        <v>-1.32871894161415+0.0652757758306993i</v>
      </c>
      <c r="BF225" s="223" t="str">
        <f t="shared" ca="1" si="229"/>
        <v>1.32992070404261+0.032647720798587i</v>
      </c>
      <c r="BG225" s="223" t="str">
        <f t="shared" ca="1" si="230"/>
        <v>-1.323915510948-0.130394296600143i</v>
      </c>
      <c r="BH225" s="223" t="str">
        <f t="shared" ca="1" si="231"/>
        <v>1.31073590499221+0.227434254409447i</v>
      </c>
      <c r="BI225" s="223" t="str">
        <f t="shared" ca="1" si="232"/>
        <v>-1.2904533076015-0.323241726289914i</v>
      </c>
      <c r="BJ225" s="223" t="str">
        <f t="shared" ca="1" si="233"/>
        <v>1.26317763192859+0.417297523249094i</v>
      </c>
      <c r="BK225" s="223" t="str">
        <f t="shared" ca="1" si="234"/>
        <v>-1.2290566872237-0.50909194877276i</v>
      </c>
      <c r="BL225" s="223" t="str">
        <f t="shared" ca="1" si="235"/>
        <v>1.18827537784157+0.598127560918237i</v>
      </c>
      <c r="BM225" s="223" t="str">
        <f t="shared" ca="1" si="236"/>
        <v>-1.14105470123159-0.683921867987734i</v>
      </c>
      <c r="BN225" s="223" t="str">
        <f t="shared" ca="1" si="237"/>
        <v>1.08765055033161+0.766009943197795i</v>
      </c>
      <c r="BO225" s="223" t="str">
        <f t="shared" ca="1" si="238"/>
        <v>-1.02835232686331-0.843946944155473i</v>
      </c>
      <c r="BP225" s="223" t="str">
        <f t="shared" ca="1" si="239"/>
        <v>0.963481373035765+0.917310523502077i</v>
      </c>
      <c r="BQ225" s="223" t="str">
        <f t="shared" ca="1" si="240"/>
        <v>-0.893389230169153-0.985703117643598i</v>
      </c>
      <c r="BR225" s="223" t="str">
        <f t="shared" ca="1" si="241"/>
        <v>0.818455733659705+1.04875410118583i</v>
      </c>
      <c r="BS225" s="223" t="str">
        <f t="shared" ca="1" si="242"/>
        <v>-0.739086954615364-1.1061217953878i</v>
      </c>
      <c r="BT225" s="223" t="str">
        <f t="shared" ca="1" si="243"/>
        <v>0.655712999327501+1.15749531974323i</v>
      </c>
      <c r="BU225" s="223" t="str">
        <f t="shared" ca="1" si="244"/>
        <v>-0.568785678483563-1.20259627667249i</v>
      </c>
      <c r="BV225" s="223" t="str">
        <f t="shared" ca="1" si="245"/>
        <v>0.478776058768086+1.24118026018183i</v>
      </c>
      <c r="BW225" s="223" t="str">
        <f t="shared" ca="1" si="246"/>
        <v>-0.386171910106482-1.27303818032267i</v>
      </c>
      <c r="BX225" s="223" t="str">
        <f t="shared" ca="1" si="247"/>
        <v>0.29147506240505+1.29799739626492i</v>
      </c>
      <c r="BY225" s="223" t="str">
        <f t="shared" ca="1" si="248"/>
        <v>-0.195198686087614-1.31592265185466i</v>
      </c>
      <c r="BZ225" s="223" t="str">
        <f t="shared" ca="1" si="249"/>
        <v>0.0978645111764096+1.32671680857926i</v>
      </c>
      <c r="CA225" s="223" t="str">
        <f t="shared" ca="1" si="250"/>
        <v>1.02348400573864E-13-1.33032137196789i</v>
      </c>
      <c r="CB225" s="223" t="str">
        <f t="shared" ca="1" si="251"/>
        <v>-0.0978645111766138+1.32671680857925i</v>
      </c>
      <c r="CC225" s="223" t="str">
        <f t="shared" ca="1" si="252"/>
        <v>0.195198686086472-1.31592265185483i</v>
      </c>
      <c r="CD225" s="223" t="str">
        <f t="shared" ca="1" si="253"/>
        <v>-0.291475062405249+1.29799739626487i</v>
      </c>
      <c r="CE225" s="223" t="str">
        <f t="shared" ca="1" si="254"/>
        <v>0.386171910106678-1.27303818032261i</v>
      </c>
      <c r="CF225" s="223" t="str">
        <f t="shared" ca="1" si="255"/>
        <v>-0.478776058768276+1.24118026018176i</v>
      </c>
      <c r="CG225" s="223" t="str">
        <f t="shared" ca="1" si="256"/>
        <v>0.568785678483748-1.2025962766724i</v>
      </c>
      <c r="CH225" s="223" t="str">
        <f t="shared" ca="1" si="257"/>
        <v>-0.655712999327679+1.15749531974312i</v>
      </c>
      <c r="CI225" s="223" t="str">
        <f t="shared" ca="1" si="258"/>
        <v>0.739086954615534-1.10612179538768i</v>
      </c>
      <c r="CJ225" s="223" t="str">
        <f t="shared" ca="1" si="259"/>
        <v>-0.818455733658823+1.04875410118651i</v>
      </c>
      <c r="CK225" s="223" t="str">
        <f t="shared" ca="1" si="260"/>
        <v>0.893389230169304-0.985703117643459i</v>
      </c>
      <c r="CL225" s="223" t="str">
        <f t="shared" ca="1" si="261"/>
        <v>-0.963481373035906+0.917310523501929i</v>
      </c>
      <c r="CM225" s="223" t="str">
        <f t="shared" ca="1" si="262"/>
        <v>1.02835232686344-0.843946944155315i</v>
      </c>
      <c r="CN225" s="223" t="str">
        <f t="shared" ca="1" si="263"/>
        <v>-1.08765055033175+0.766009943197597i</v>
      </c>
      <c r="CO225" s="223" t="str">
        <f t="shared" ca="1" si="264"/>
        <v>1.14105470123169-0.683921867987558i</v>
      </c>
      <c r="CP225" s="223" t="str">
        <f t="shared" ca="1" si="265"/>
        <v>-1.18827537784167+0.598127560918054i</v>
      </c>
      <c r="CQ225" s="223" t="str">
        <f t="shared" ca="1" si="266"/>
        <v>1.22905668722327-0.509091948773793i</v>
      </c>
      <c r="CR225" s="223" t="str">
        <f t="shared" ca="1" si="267"/>
        <v>-1.26317763192865+0.4172975232489i</v>
      </c>
      <c r="CS225" s="223" t="str">
        <f t="shared" ca="1" si="268"/>
        <v>1.29045330760155-0.323241726289716i</v>
      </c>
      <c r="CT225" s="223" t="str">
        <f t="shared" ca="1" si="269"/>
        <v>-1.31073590499225+0.227434254409246i</v>
      </c>
      <c r="CU225" s="223" t="str">
        <f t="shared" ca="1" si="270"/>
        <v>1.32391551094802-0.130394296599939i</v>
      </c>
      <c r="CV225" s="223" t="str">
        <f t="shared" ca="1" si="271"/>
        <v>-1.32992070404262+0.0326477207983445i</v>
      </c>
      <c r="CW225" s="223" t="str">
        <f t="shared" ca="1" si="272"/>
        <v>1.32871894161414+0.0652757758309415i</v>
      </c>
      <c r="CX225" s="223" t="str">
        <f t="shared" ca="1" si="273"/>
        <v>-1.32031673611748-0.162845537373982i</v>
      </c>
      <c r="CY225" s="223" t="str">
        <f t="shared" ca="1" si="274"/>
        <v>1.30475961983197+0.259532824841982i</v>
      </c>
      <c r="CZ225" s="223" t="str">
        <f t="shared" ca="1" si="275"/>
        <v>-1.28213189811875-0.354813681445547i</v>
      </c>
      <c r="DA225" s="223" t="str">
        <f t="shared" ca="1" si="276"/>
        <v>1.2525561925623+0.448171771967358i</v>
      </c>
      <c r="DB225" s="223" t="str">
        <f t="shared" ca="1" si="277"/>
        <v>-1.21619277647411-0.539101180824838i</v>
      </c>
      <c r="DC225" s="223" t="str">
        <f t="shared" ca="1" si="278"/>
        <v>1.17323870635556+0.627109153675547i</v>
      </c>
      <c r="DD225" s="223" t="str">
        <f t="shared" ca="1" si="279"/>
        <v>-1.12392675403475-0.711718767688084i</v>
      </c>
      <c r="DE225" s="223" t="str">
        <f t="shared" ca="1" si="280"/>
        <v>1.06852414525463+0.792471516032216i</v>
      </c>
      <c r="DF225" s="223" t="str">
        <f t="shared" ca="1" si="281"/>
        <v>-1.00733111155087-0.868929792570277i</v>
      </c>
      <c r="DG225" s="223" t="str">
        <f t="shared" ca="1" si="282"/>
        <v>0.940679263275767+0.940679263276011i</v>
      </c>
      <c r="DH225" s="223" t="str">
        <f t="shared" ca="1" si="283"/>
        <v>-0.868929792570016-1.0073311115511i</v>
      </c>
      <c r="DI225" s="223" t="str">
        <f t="shared" ca="1" si="284"/>
        <v>0.792471516033033+1.06852414525403i</v>
      </c>
      <c r="DJ225" s="223" t="str">
        <f t="shared" ca="1" si="285"/>
        <v>-0.711718767687792-1.12392675403494i</v>
      </c>
      <c r="DK225" s="223" t="str">
        <f t="shared" ca="1" si="286"/>
        <v>0.627109153675244+1.17323870635573i</v>
      </c>
      <c r="DL225" s="223" t="str">
        <f t="shared" ca="1" si="287"/>
        <v>-0.539101180825766-1.2161927764737i</v>
      </c>
      <c r="DM225" s="223" t="str">
        <f t="shared" ca="1" si="288"/>
        <v>0.448171771967033+1.25255619256242i</v>
      </c>
      <c r="DN225" s="223" t="str">
        <f t="shared" ca="1" si="289"/>
        <v>-0.354813681445215-1.28213189811884i</v>
      </c>
      <c r="DO225" s="223" t="str">
        <f t="shared" ca="1" si="290"/>
        <v>0.259532824841643+1.30475961983204i</v>
      </c>
      <c r="DP225" s="223" t="str">
        <f t="shared" ca="1" si="291"/>
        <v>-0.162845537374991-1.32031673611736i</v>
      </c>
      <c r="DQ225" s="223" t="str">
        <f t="shared" ca="1" si="292"/>
        <v>0.0652757758305971+1.32871894161416i</v>
      </c>
      <c r="DR225" s="223" t="str">
        <f t="shared" ca="1" si="293"/>
        <v>0.0326477207986893-1.32992070404261i</v>
      </c>
      <c r="DS225" s="223" t="str">
        <f t="shared" ca="1" si="294"/>
        <v>-0.130394296600282+1.32391551094798i</v>
      </c>
      <c r="DT225" s="223" t="str">
        <f t="shared" ca="1" si="295"/>
        <v>0.227434254409548-1.3107359049922i</v>
      </c>
      <c r="DU225" s="223" t="str">
        <f t="shared" ca="1" si="296"/>
        <v>-0.323241726290014+1.29045330760148i</v>
      </c>
      <c r="DV225" s="223" t="str">
        <f t="shared" ca="1" si="297"/>
        <v>0.417297523249191-1.26317763192855i</v>
      </c>
      <c r="DW225" s="223" t="str">
        <f t="shared" ca="1" si="298"/>
        <v>-0.509091948772854+1.22905668722366i</v>
      </c>
      <c r="DX225" s="223" t="str">
        <f t="shared" ca="1" si="299"/>
        <v>0.598127560918328-1.18827537784153i</v>
      </c>
      <c r="DY225" s="223" t="str">
        <f t="shared" ca="1" si="300"/>
        <v>-0.683921867987821+1.14105470123153i</v>
      </c>
      <c r="DZ225" s="223" t="str">
        <f t="shared" ca="1" si="301"/>
        <v>0.766009943197879-1.08765055033155i</v>
      </c>
      <c r="EA225" s="223" t="str">
        <f t="shared" ca="1" si="302"/>
        <v>-0.843946944155553+1.02835232686324i</v>
      </c>
      <c r="EB225" s="223" t="str">
        <f t="shared" ca="1" si="303"/>
        <v>0.917310523502151-0.963481373035695i</v>
      </c>
      <c r="EC225" s="223" t="str">
        <f t="shared" ca="1" si="304"/>
        <v>-0.985703117643666+0.893389230169077i</v>
      </c>
      <c r="ED225" s="223" t="str">
        <f t="shared" ca="1" si="305"/>
        <v>1.04875410118589-0.818455733659624i</v>
      </c>
      <c r="EE225" s="223" t="str">
        <f t="shared" ca="1" si="306"/>
        <v>-1.10612179538785+0.739086954615279i</v>
      </c>
      <c r="EF225" s="223" t="str">
        <f t="shared" ca="1" si="307"/>
        <v>1.15749531974327-0.655712999327412i</v>
      </c>
      <c r="EG225" s="223" t="str">
        <f t="shared" ca="1" si="308"/>
        <v>-1.20259627667253+0.568785678483469i</v>
      </c>
      <c r="EH225" s="223" t="str">
        <f t="shared" ca="1" si="309"/>
        <v>1.24118026018187-0.47877605876799i</v>
      </c>
      <c r="EI225" s="223" t="str">
        <f t="shared" ca="1" si="310"/>
        <v>-1.2730381803227+0.386171910106384i</v>
      </c>
      <c r="EJ225" s="223" t="str">
        <f t="shared" ca="1" si="311"/>
        <v>1.29799739626494-0.29147506240495i</v>
      </c>
      <c r="EK225" s="223" t="str">
        <f t="shared" ca="1" si="312"/>
        <v>-1.31592265185468+0.195198686087513i</v>
      </c>
      <c r="EL225" s="223" t="str">
        <f t="shared" ca="1" si="313"/>
        <v>1.32671680857927-0.0978645111763075i</v>
      </c>
      <c r="EM225" s="223" t="str">
        <f t="shared" ca="1" si="314"/>
        <v>-1.33032137196789-2.04696801147728E-13i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3.4695351856765-3.67042823346821i</v>
      </c>
      <c r="G226" s="229" t="str">
        <f t="shared" si="321"/>
        <v>-0.178426765673874+0.135960751418458i</v>
      </c>
      <c r="H226" s="229" t="str">
        <f t="shared" si="322"/>
        <v>0.96594984093754-0.00833791718057878i</v>
      </c>
      <c r="I226" s="229" t="str">
        <f t="shared" si="317"/>
        <v>-0.432407228183434-0.427510679632177i</v>
      </c>
      <c r="J226" s="255" t="str">
        <f ca="1">IMPRODUCT(1/N_FFT2,EE100)</f>
        <v>0.00547996318648293-1.90642097890438E-07i</v>
      </c>
      <c r="K226" s="254" t="str">
        <f t="shared" ca="1" si="318"/>
        <v>-0.00236965719354718-0.0023426603511915i</v>
      </c>
      <c r="N226" s="246">
        <f t="shared" ca="1" si="185"/>
        <v>3.9973263007007525</v>
      </c>
      <c r="O226" s="223">
        <f t="shared" ca="1" si="186"/>
        <v>1.3303263007007529</v>
      </c>
      <c r="P226" s="223" t="str">
        <f t="shared" ca="1" si="187"/>
        <v>-1.32872386441015-0.0652760176719867i</v>
      </c>
      <c r="Q226" s="223" t="str">
        <f t="shared" ca="1" si="188"/>
        <v>1.32392041594771+0.130394779699885i</v>
      </c>
      <c r="R226" s="223" t="str">
        <f t="shared" ca="1" si="189"/>
        <v>-1.31592752724153-0.195199409282265i</v>
      </c>
      <c r="S226" s="223" t="str">
        <f t="shared" ca="1" si="190"/>
        <v>1.30476445386058+0.259533786390249i</v>
      </c>
      <c r="T226" s="223" t="str">
        <f t="shared" ca="1" si="191"/>
        <v>-1.29045808862642-0.323242923874266i</v>
      </c>
      <c r="U226" s="223" t="str">
        <f t="shared" ca="1" si="192"/>
        <v>1.27304289682596+0.386173340842063i</v>
      </c>
      <c r="V226" s="223" t="str">
        <f t="shared" ca="1" si="193"/>
        <v>-1.25256083318169-0.448173432406852i</v>
      </c>
      <c r="W226" s="223" t="str">
        <f t="shared" ca="1" si="194"/>
        <v>1.22906124077887+0.509093834917742i</v>
      </c>
      <c r="X226" s="223" t="str">
        <f t="shared" ca="1" si="195"/>
        <v>-1.20260073219401-0.56878778578884i</v>
      </c>
      <c r="Y226" s="223" t="str">
        <f t="shared" ca="1" si="196"/>
        <v>1.17324305310986+0.627111477064168i</v>
      </c>
      <c r="Z226" s="223" t="str">
        <f t="shared" ca="1" si="197"/>
        <v>-1.14105892874688-0.683924401862647i</v>
      </c>
      <c r="AA226" s="223" t="str">
        <f t="shared" ca="1" si="198"/>
        <v>1.10612589347951+0.739089692872461i</v>
      </c>
      <c r="AB226" s="223" t="str">
        <f t="shared" ca="1" si="199"/>
        <v>-1.06852810404964-0.792474452075417i</v>
      </c>
      <c r="AC226" s="223" t="str">
        <f t="shared" ca="1" si="200"/>
        <v>1.02835613682503+0.843950070910863i</v>
      </c>
      <c r="AD226" s="223" t="str">
        <f t="shared" ca="1" si="201"/>
        <v>-0.985706769593532-0.893392540104088i</v>
      </c>
      <c r="AE226" s="223" t="str">
        <f t="shared" ca="1" si="202"/>
        <v>0.940682748416277+0.940682748416356i</v>
      </c>
      <c r="AF226" s="223" t="str">
        <f t="shared" ca="1" si="203"/>
        <v>-0.893392540104104-0.985706769593517i</v>
      </c>
      <c r="AG226" s="223" t="str">
        <f t="shared" ca="1" si="204"/>
        <v>0.84395007091077+1.02835613682511i</v>
      </c>
      <c r="AH226" s="223" t="str">
        <f t="shared" ca="1" si="205"/>
        <v>-0.792474452075426-1.06852810404963i</v>
      </c>
      <c r="AI226" s="223" t="str">
        <f t="shared" ca="1" si="206"/>
        <v>0.73908969287247+1.1061258934795i</v>
      </c>
      <c r="AJ226" s="223" t="str">
        <f t="shared" ca="1" si="207"/>
        <v>-0.683924401862665-1.14105892874687i</v>
      </c>
      <c r="AK226" s="223" t="str">
        <f t="shared" ca="1" si="208"/>
        <v>0.627111477064191+1.17324305310985i</v>
      </c>
      <c r="AL226" s="223" t="str">
        <f t="shared" ca="1" si="209"/>
        <v>-0.568787785788858-1.20260073219401i</v>
      </c>
      <c r="AM226" s="223" t="str">
        <f t="shared" ca="1" si="210"/>
        <v>0.509093834917753+1.22906124077887i</v>
      </c>
      <c r="AN226" s="223" t="str">
        <f t="shared" ca="1" si="211"/>
        <v>-0.448173432406872-1.25256083318168i</v>
      </c>
      <c r="AO226" s="223" t="str">
        <f t="shared" ca="1" si="212"/>
        <v>0.386173340842074+1.27304289682596i</v>
      </c>
      <c r="AP226" s="223" t="str">
        <f t="shared" ca="1" si="213"/>
        <v>-0.323242923874289-1.29045808862642i</v>
      </c>
      <c r="AQ226" s="223" t="str">
        <f t="shared" ca="1" si="214"/>
        <v>0.259533786390263+1.30476445386057i</v>
      </c>
      <c r="AR226" s="223" t="str">
        <f t="shared" ca="1" si="215"/>
        <v>0.259533786390263+1.30476445386057i</v>
      </c>
      <c r="AS226" s="223" t="str">
        <f t="shared" ca="1" si="216"/>
        <v>0.130394779699916+1.32392041594771i</v>
      </c>
      <c r="AT226" s="223" t="str">
        <f t="shared" ca="1" si="217"/>
        <v>-0.0652760176719309-1.32872386441015i</v>
      </c>
      <c r="AU226" s="223" t="str">
        <f t="shared" ca="1" si="218"/>
        <v>2.08604577344643E-14+1.33032630070075i</v>
      </c>
      <c r="AV226" s="223" t="str">
        <f t="shared" ca="1" si="219"/>
        <v>0.0652760176719081-1.32872386441015i</v>
      </c>
      <c r="AW226" s="223" t="str">
        <f t="shared" ca="1" si="220"/>
        <v>-0.130394779700402+1.32392041594766i</v>
      </c>
      <c r="AX226" s="223" t="str">
        <f t="shared" ca="1" si="221"/>
        <v>0.195199409282067-1.31592752724156i</v>
      </c>
      <c r="AY226" s="223" t="str">
        <f t="shared" ca="1" si="222"/>
        <v>-0.259533786390631+1.3047644538605i</v>
      </c>
      <c r="AZ226" s="223" t="str">
        <f t="shared" ca="1" si="223"/>
        <v>0.323242923873992-1.29045808862649i</v>
      </c>
      <c r="BA226" s="223" t="str">
        <f t="shared" ca="1" si="224"/>
        <v>-0.386173340842305+1.27304289682589i</v>
      </c>
      <c r="BB226" s="223" t="str">
        <f t="shared" ca="1" si="225"/>
        <v>0.44817343240646-1.25256083318183i</v>
      </c>
      <c r="BC226" s="223" t="str">
        <f t="shared" ca="1" si="226"/>
        <v>-0.509093834917854+1.22906124077882i</v>
      </c>
      <c r="BD226" s="223" t="str">
        <f t="shared" ca="1" si="227"/>
        <v>0.568787785788342-1.20260073219425i</v>
      </c>
      <c r="BE226" s="223" t="str">
        <f t="shared" ca="1" si="228"/>
        <v>-0.627111477064155+1.17324305310987i</v>
      </c>
      <c r="BF226" s="223" t="str">
        <f t="shared" ca="1" si="229"/>
        <v>0.683924401863197-1.14105892874655i</v>
      </c>
      <c r="BG226" s="223" t="str">
        <f t="shared" ca="1" si="230"/>
        <v>-0.739089692872319+1.1061258934796i</v>
      </c>
      <c r="BH226" s="223" t="str">
        <f t="shared" ca="1" si="231"/>
        <v>0.792474452075833-1.06852810404933i</v>
      </c>
      <c r="BI226" s="223" t="str">
        <f t="shared" ca="1" si="232"/>
        <v>-0.843950070910642+1.02835613682521i</v>
      </c>
      <c r="BJ226" s="223" t="str">
        <f t="shared" ca="1" si="233"/>
        <v>0.893392540104361-0.985706769593284i</v>
      </c>
      <c r="BK226" s="223" t="str">
        <f t="shared" ca="1" si="234"/>
        <v>-0.940682748416074+0.940682748416559i</v>
      </c>
      <c r="BL226" s="223" t="str">
        <f t="shared" ca="1" si="235"/>
        <v>0.985706769593687-0.893392540103916i</v>
      </c>
      <c r="BM226" s="223" t="str">
        <f t="shared" ca="1" si="236"/>
        <v>-1.02835613682475+0.843950070911203i</v>
      </c>
      <c r="BN226" s="223" t="str">
        <f t="shared" ca="1" si="237"/>
        <v>1.06852810404971-0.792474452075321i</v>
      </c>
      <c r="BO226" s="223" t="str">
        <f t="shared" ca="1" si="238"/>
        <v>-1.1061258934792+0.73908969287292i</v>
      </c>
      <c r="BP226" s="223" t="str">
        <f t="shared" ca="1" si="239"/>
        <v>1.14105892874686-0.683924401862682i</v>
      </c>
      <c r="BQ226" s="223" t="str">
        <f t="shared" ca="1" si="240"/>
        <v>-1.17324305311015+0.627111477063625i</v>
      </c>
      <c r="BR226" s="223" t="str">
        <f t="shared" ca="1" si="241"/>
        <v>1.20260073219395-0.56878778578898i</v>
      </c>
      <c r="BS226" s="223" t="str">
        <f t="shared" ca="1" si="242"/>
        <v>-1.22906124077906+0.509093834917283i</v>
      </c>
      <c r="BT226" s="223" t="str">
        <f t="shared" ca="1" si="243"/>
        <v>1.25256083318159-0.448173432407141i</v>
      </c>
      <c r="BU226" s="223" t="str">
        <f t="shared" ca="1" si="244"/>
        <v>-1.27304289682607+0.386173340841696i</v>
      </c>
      <c r="BV226" s="223" t="str">
        <f t="shared" ca="1" si="245"/>
        <v>1.29045808862632-0.323242923874676i</v>
      </c>
      <c r="BW226" s="223" t="str">
        <f t="shared" ca="1" si="246"/>
        <v>-1.30476445386062+0.259533786390025i</v>
      </c>
      <c r="BX226" s="223" t="str">
        <f t="shared" ca="1" si="247"/>
        <v>1.31592752724145-0.195199409282783i</v>
      </c>
      <c r="BY226" s="223" t="str">
        <f t="shared" ca="1" si="248"/>
        <v>-1.32392041594772+0.130394779699786i</v>
      </c>
      <c r="BZ226" s="223" t="str">
        <f t="shared" ca="1" si="249"/>
        <v>1.32872386441012-0.0652760176726127i</v>
      </c>
      <c r="CA226" s="223" t="str">
        <f t="shared" ca="1" si="250"/>
        <v>-1.33032630070075+4.17209154689286E-14i</v>
      </c>
      <c r="CB226" s="223" t="str">
        <f t="shared" ca="1" si="251"/>
        <v>1.32872386441012+0.065276017672567i</v>
      </c>
      <c r="CC226" s="223" t="str">
        <f t="shared" ca="1" si="252"/>
        <v>-1.32392041594773-0.130394779699741i</v>
      </c>
      <c r="CD226" s="223" t="str">
        <f t="shared" ca="1" si="253"/>
        <v>1.31592752724146+0.1951994092827i</v>
      </c>
      <c r="CE226" s="223" t="str">
        <f t="shared" ca="1" si="254"/>
        <v>-1.30476445386064-0.259533786389943i</v>
      </c>
      <c r="CF226" s="223" t="str">
        <f t="shared" ca="1" si="255"/>
        <v>1.29045808862633+0.323242923874632i</v>
      </c>
      <c r="CG226" s="223" t="str">
        <f t="shared" ca="1" si="256"/>
        <v>-1.27304289682608-0.386173340841652i</v>
      </c>
      <c r="CH226" s="223" t="str">
        <f t="shared" ca="1" si="257"/>
        <v>1.25256083318162+0.448173432407063i</v>
      </c>
      <c r="CI226" s="223" t="str">
        <f t="shared" ca="1" si="258"/>
        <v>-1.22906124077909-0.509093834917206i</v>
      </c>
      <c r="CJ226" s="223" t="str">
        <f t="shared" ca="1" si="259"/>
        <v>1.20260073219397+0.568787785788938i</v>
      </c>
      <c r="CK226" s="223" t="str">
        <f t="shared" ca="1" si="260"/>
        <v>-1.17324305310957-0.627111477064719i</v>
      </c>
      <c r="CL226" s="223" t="str">
        <f t="shared" ca="1" si="261"/>
        <v>1.1410589287469+0.683924401862612i</v>
      </c>
      <c r="CM226" s="223" t="str">
        <f t="shared" ca="1" si="262"/>
        <v>-1.10612589347923-0.739089692872883i</v>
      </c>
      <c r="CN226" s="223" t="str">
        <f t="shared" ca="1" si="263"/>
        <v>1.06852810404974+0.792474452075283i</v>
      </c>
      <c r="CO226" s="223" t="str">
        <f t="shared" ca="1" si="264"/>
        <v>-1.0283561368248-0.843950070911139i</v>
      </c>
      <c r="CP226" s="223" t="str">
        <f t="shared" ca="1" si="265"/>
        <v>0.985706769593743+0.893392540103854i</v>
      </c>
      <c r="CQ226" s="223" t="str">
        <f t="shared" ca="1" si="266"/>
        <v>-0.940682748416106-0.940682748416527i</v>
      </c>
      <c r="CR226" s="223" t="str">
        <f t="shared" ca="1" si="267"/>
        <v>0.893392540104422+0.985706769593228i</v>
      </c>
      <c r="CS226" s="223" t="str">
        <f t="shared" ca="1" si="268"/>
        <v>-0.843950070910708-1.02835613682516i</v>
      </c>
      <c r="CT226" s="223" t="str">
        <f t="shared" ca="1" si="269"/>
        <v>0.792474452075869+1.0685281040493i</v>
      </c>
      <c r="CU226" s="223" t="str">
        <f t="shared" ca="1" si="270"/>
        <v>-0.739089692872388-1.10612589347956i</v>
      </c>
      <c r="CV226" s="223" t="str">
        <f t="shared" ca="1" si="271"/>
        <v>0.683924401862133+1.14105892874719i</v>
      </c>
      <c r="CW226" s="223" t="str">
        <f t="shared" ca="1" si="272"/>
        <v>-0.627111477064195-1.17324305310985i</v>
      </c>
      <c r="CX226" s="223" t="str">
        <f t="shared" ca="1" si="273"/>
        <v>0.568787785788401+1.20260073219422i</v>
      </c>
      <c r="CY226" s="223" t="str">
        <f t="shared" ca="1" si="274"/>
        <v>-0.509093834917948-1.22906124077878i</v>
      </c>
      <c r="CZ226" s="223" t="str">
        <f t="shared" ca="1" si="275"/>
        <v>0.448173432406503+1.25256083318182i</v>
      </c>
      <c r="DA226" s="223" t="str">
        <f t="shared" ca="1" si="276"/>
        <v>-0.386173340842385-1.27304289682586i</v>
      </c>
      <c r="DB226" s="223" t="str">
        <f t="shared" ca="1" si="277"/>
        <v>0.32324292387409+1.29045808862647i</v>
      </c>
      <c r="DC226" s="223" t="str">
        <f t="shared" ca="1" si="278"/>
        <v>-0.259533786390695-1.30476445386049i</v>
      </c>
      <c r="DD226" s="223" t="str">
        <f t="shared" ca="1" si="279"/>
        <v>0.19519940928215+1.31592752724155i</v>
      </c>
      <c r="DE226" s="223" t="str">
        <f t="shared" ca="1" si="280"/>
        <v>-0.130394779700466-1.32392041594766i</v>
      </c>
      <c r="DF226" s="223" t="str">
        <f t="shared" ca="1" si="281"/>
        <v>0.0652760176719726+1.32872386441015i</v>
      </c>
      <c r="DG226" s="223" t="str">
        <f t="shared" ca="1" si="282"/>
        <v>5.99096209204075E-13-1.33032630070075i</v>
      </c>
      <c r="DH226" s="223" t="str">
        <f t="shared" ca="1" si="283"/>
        <v>-0.0652760176718854+1.32872386441015i</v>
      </c>
      <c r="DI226" s="223" t="str">
        <f t="shared" ca="1" si="284"/>
        <v>0.130394779700379-1.32392041594767i</v>
      </c>
      <c r="DJ226" s="223" t="str">
        <f t="shared" ca="1" si="285"/>
        <v>-0.195199409282063+1.31592752724156i</v>
      </c>
      <c r="DK226" s="223" t="str">
        <f t="shared" ca="1" si="286"/>
        <v>0.259533786390608-1.30476445386051i</v>
      </c>
      <c r="DL226" s="223" t="str">
        <f t="shared" ca="1" si="287"/>
        <v>-0.323242923873933+1.29045808862651i</v>
      </c>
      <c r="DM226" s="223" t="str">
        <f t="shared" ca="1" si="288"/>
        <v>0.386173340842301-1.27304289682589i</v>
      </c>
      <c r="DN226" s="223" t="str">
        <f t="shared" ca="1" si="289"/>
        <v>-0.44817343240642+1.25256083318184i</v>
      </c>
      <c r="DO226" s="223" t="str">
        <f t="shared" ca="1" si="290"/>
        <v>0.509093834917798-1.22906124077885i</v>
      </c>
      <c r="DP226" s="223" t="str">
        <f t="shared" ca="1" si="291"/>
        <v>-0.568787785788321+1.20260073219426i</v>
      </c>
      <c r="DQ226" s="223" t="str">
        <f t="shared" ca="1" si="292"/>
        <v>0.627111477064118-1.17324305310989i</v>
      </c>
      <c r="DR226" s="223" t="str">
        <f t="shared" ca="1" si="293"/>
        <v>-0.683924401863161+1.14105892874657i</v>
      </c>
      <c r="DS226" s="223" t="str">
        <f t="shared" ca="1" si="294"/>
        <v>0.739089692872315-1.10612589347961i</v>
      </c>
      <c r="DT226" s="223" t="str">
        <f t="shared" ca="1" si="295"/>
        <v>-0.792474452075798+1.06852810404936i</v>
      </c>
      <c r="DU226" s="223" t="str">
        <f t="shared" ca="1" si="296"/>
        <v>0.84395007091064-1.02835613682521i</v>
      </c>
      <c r="DV226" s="223" t="str">
        <f t="shared" ca="1" si="297"/>
        <v>-0.893392540104357+0.985706769593287i</v>
      </c>
      <c r="DW226" s="223" t="str">
        <f t="shared" ca="1" si="298"/>
        <v>0.940682748416018-0.940682748416615i</v>
      </c>
      <c r="DX226" s="223" t="str">
        <f t="shared" ca="1" si="299"/>
        <v>-0.985706769593685+0.893392540103919i</v>
      </c>
      <c r="DY226" s="223" t="str">
        <f t="shared" ca="1" si="300"/>
        <v>1.02835613682472-0.843950070911234i</v>
      </c>
      <c r="DZ226" s="223" t="str">
        <f t="shared" ca="1" si="301"/>
        <v>-1.06852810404966+0.792474452075385i</v>
      </c>
      <c r="EA226" s="223" t="str">
        <f t="shared" ca="1" si="302"/>
        <v>1.10612589347918-0.739089692872956i</v>
      </c>
      <c r="EB226" s="223" t="str">
        <f t="shared" ca="1" si="303"/>
        <v>-1.14105892874683+0.683924401862718i</v>
      </c>
      <c r="EC226" s="223" t="str">
        <f t="shared" ca="1" si="304"/>
        <v>1.17324305311013-0.627111477063663i</v>
      </c>
      <c r="ED226" s="223" t="str">
        <f t="shared" ca="1" si="305"/>
        <v>-1.20260073219393+0.568787785789017i</v>
      </c>
      <c r="EE226" s="223" t="str">
        <f t="shared" ca="1" si="306"/>
        <v>1.22906124077904-0.509093834917322i</v>
      </c>
      <c r="EF226" s="223" t="str">
        <f t="shared" ca="1" si="307"/>
        <v>-1.25256083318159+0.448173432407145i</v>
      </c>
      <c r="EG226" s="223" t="str">
        <f t="shared" ca="1" si="308"/>
        <v>1.27304289682606-0.386173340841736i</v>
      </c>
      <c r="EH226" s="223" t="str">
        <f t="shared" ca="1" si="309"/>
        <v>-1.2904580886263+0.323242923874753i</v>
      </c>
      <c r="EI226" s="223" t="str">
        <f t="shared" ca="1" si="310"/>
        <v>1.30476445386062-0.259533786390029i</v>
      </c>
      <c r="EJ226" s="223" t="str">
        <f t="shared" ca="1" si="311"/>
        <v>-1.31592752724145+0.195199409282824i</v>
      </c>
      <c r="EK226" s="223" t="str">
        <f t="shared" ca="1" si="312"/>
        <v>1.32392041594772-0.130394779699866i</v>
      </c>
      <c r="EL226" s="223" t="str">
        <f t="shared" ca="1" si="313"/>
        <v>-1.32872386441018+0.0652760176712947i</v>
      </c>
      <c r="EM226" s="223" t="str">
        <f t="shared" ca="1" si="314"/>
        <v>1.33032630070075-8.34418309378573E-14i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3.44071913661417-3.6752556150147i</v>
      </c>
      <c r="G227" s="229" t="str">
        <f t="shared" si="321"/>
        <v>-0.177493302754031+0.136585064897327i</v>
      </c>
      <c r="H227" s="229" t="str">
        <f t="shared" si="322"/>
        <v>0.965924799600331-0.00823409459455923i</v>
      </c>
      <c r="I227" s="229" t="str">
        <f t="shared" si="317"/>
        <v>-0.434020050058773-0.431903358181821i</v>
      </c>
      <c r="J227" s="255" t="str">
        <f ca="1">IMPRODUCT(1/N_FFT2,ED100)</f>
        <v>0.00613307633594594+0.000142219415464815i</v>
      </c>
      <c r="K227" s="254" t="str">
        <f t="shared" ca="1" si="318"/>
        <v>-0.00260045305520362-0.00271062234329988i</v>
      </c>
      <c r="N227" s="246">
        <f t="shared" ca="1" si="185"/>
        <v>3.9973292220412922</v>
      </c>
      <c r="O227" s="223">
        <f t="shared" ca="1" si="186"/>
        <v>1.3303292220412923</v>
      </c>
      <c r="P227" s="223" t="str">
        <f t="shared" ca="1" si="187"/>
        <v>-1.32992855175172-0.0326479134488276i</v>
      </c>
      <c r="Q227" s="223" t="str">
        <f t="shared" ca="1" si="188"/>
        <v>1.32872678223181+0.0652761610153638i</v>
      </c>
      <c r="R227" s="223" t="str">
        <f t="shared" ca="1" si="189"/>
        <v>-1.32672463738257-0.0978650886633516i</v>
      </c>
      <c r="S227" s="223" t="str">
        <f t="shared" ca="1" si="190"/>
        <v>1.3239233232212+0.130395066041325i</v>
      </c>
      <c r="T227" s="223" t="str">
        <f t="shared" ca="1" si="191"/>
        <v>-1.3203245271546-0.162846498307342i</v>
      </c>
      <c r="U227" s="223" t="str">
        <f t="shared" ca="1" si="192"/>
        <v>1.31593041696296+0.195199837932001i</v>
      </c>
      <c r="V227" s="223" t="str">
        <f t="shared" ca="1" si="193"/>
        <v>-1.31074363949397-0.227435596473152i</v>
      </c>
      <c r="W227" s="223" t="str">
        <f t="shared" ca="1" si="194"/>
        <v>1.30476731906839+0.259534356315478i</v>
      </c>
      <c r="X227" s="223" t="str">
        <f t="shared" ca="1" si="195"/>
        <v>-1.29800505559819-0.291476782366179i</v>
      </c>
      <c r="Y227" s="223" t="str">
        <f t="shared" ca="1" si="196"/>
        <v>1.29046092241803+0.323243633702202i</v>
      </c>
      <c r="Z227" s="223" t="str">
        <f t="shared" ca="1" si="197"/>
        <v>-1.28213946383165-0.354815775160139i</v>
      </c>
      <c r="AA227" s="223" t="str">
        <f t="shared" ca="1" si="198"/>
        <v>1.27304569237457+0.386174188862406i</v>
      </c>
      <c r="AB227" s="223" t="str">
        <f t="shared" ca="1" si="199"/>
        <v>-1.26318508579462-0.417299985673411i</v>
      </c>
      <c r="AC227" s="223" t="str">
        <f t="shared" ca="1" si="200"/>
        <v>1.25256358375251+0.448174416576906i</v>
      </c>
      <c r="AD227" s="223" t="str">
        <f t="shared" ca="1" si="201"/>
        <v>-1.24118758424393-0.478778883970168i</v>
      </c>
      <c r="AE227" s="223" t="str">
        <f t="shared" ca="1" si="202"/>
        <v>1.22906393974563+0.509094952866299i</v>
      </c>
      <c r="AF227" s="223" t="str">
        <f t="shared" ca="1" si="203"/>
        <v>-1.21619995308764-0.53910436199924i</v>
      </c>
      <c r="AG227" s="223" t="str">
        <f t="shared" ca="1" si="204"/>
        <v>1.20260337305456+0.568789034822915i</v>
      </c>
      <c r="AH227" s="223" t="str">
        <f t="shared" ca="1" si="205"/>
        <v>-1.18828238971779-0.598131090400404i</v>
      </c>
      <c r="AI227" s="223" t="str">
        <f t="shared" ca="1" si="206"/>
        <v>1.17324562950224+0.627112854174488i</v>
      </c>
      <c r="AJ227" s="223" t="str">
        <f t="shared" ca="1" si="207"/>
        <v>-1.15750214998991-0.655716868614587i</v>
      </c>
      <c r="AK227" s="223" t="str">
        <f t="shared" ca="1" si="208"/>
        <v>1.14106143446421+0.683925903731873i</v>
      </c>
      <c r="AL227" s="223" t="str">
        <f t="shared" ca="1" si="209"/>
        <v>-1.12393338619744-0.711722967458371i</v>
      </c>
      <c r="AM227" s="223" t="str">
        <f t="shared" ca="1" si="210"/>
        <v>1.10612832248538+0.739091315882323i</v>
      </c>
      <c r="AN227" s="223" t="str">
        <f t="shared" ca="1" si="211"/>
        <v>-1.08765696843274-0.766014463333883i</v>
      </c>
      <c r="AO227" s="223" t="str">
        <f t="shared" ca="1" si="212"/>
        <v>1.06853045049236+0.792476192315949i</v>
      </c>
      <c r="AP227" s="223" t="str">
        <f t="shared" ca="1" si="213"/>
        <v>-1.04876028976352-0.818460563272372i</v>
      </c>
      <c r="AQ227" s="223" t="str">
        <f t="shared" ca="1" si="214"/>
        <v>1.0283583950518+0.843951924189692i</v>
      </c>
      <c r="AR227" s="223" t="str">
        <f t="shared" ca="1" si="215"/>
        <v>1.0283583950518+0.843951924189692i</v>
      </c>
      <c r="AS227" s="223" t="str">
        <f t="shared" ca="1" si="216"/>
        <v>0.985708934164093+0.893394501956486i</v>
      </c>
      <c r="AT227" s="223" t="str">
        <f t="shared" ca="1" si="217"/>
        <v>-0.963487058428486-0.917315936446007i</v>
      </c>
      <c r="AU227" s="223" t="str">
        <f t="shared" ca="1" si="218"/>
        <v>0.940684814115995+0.940684814116049i</v>
      </c>
      <c r="AV227" s="223" t="str">
        <f t="shared" ca="1" si="219"/>
        <v>-0.917315936446416-0.963487058428096i</v>
      </c>
      <c r="AW227" s="223" t="str">
        <f t="shared" ca="1" si="220"/>
        <v>0.893394501956316+0.985708934164248i</v>
      </c>
      <c r="AX227" s="223" t="str">
        <f t="shared" ca="1" si="221"/>
        <v>-0.868934920025398-1.00733705569558i</v>
      </c>
      <c r="AY227" s="223" t="str">
        <f t="shared" ca="1" si="222"/>
        <v>0.843951924189207+1.02835839505219i</v>
      </c>
      <c r="AZ227" s="223" t="str">
        <f t="shared" ca="1" si="223"/>
        <v>-0.818460563272295-1.04876028976358i</v>
      </c>
      <c r="BA227" s="223" t="str">
        <f t="shared" ca="1" si="224"/>
        <v>0.792476192316311+1.06853045049209i</v>
      </c>
      <c r="BB227" s="223" t="str">
        <f t="shared" ca="1" si="225"/>
        <v>-0.766014463333586-1.08765696843295i</v>
      </c>
      <c r="BC227" s="223" t="str">
        <f t="shared" ca="1" si="226"/>
        <v>0.739091315882352+1.10612832248536i</v>
      </c>
      <c r="BD227" s="223" t="str">
        <f t="shared" ca="1" si="227"/>
        <v>-0.711722967458864-1.12393338619713i</v>
      </c>
      <c r="BE227" s="223" t="str">
        <f t="shared" ca="1" si="228"/>
        <v>0.683925903731676+1.14106143446433i</v>
      </c>
      <c r="BF227" s="223" t="str">
        <f t="shared" ca="1" si="229"/>
        <v>-0.655716868614847-1.15750214998976i</v>
      </c>
      <c r="BG227" s="223" t="str">
        <f t="shared" ca="1" si="230"/>
        <v>0.627112854174044+1.17324562950248i</v>
      </c>
      <c r="BH227" s="223" t="str">
        <f t="shared" ca="1" si="231"/>
        <v>-0.598131090400309-1.18828238971783i</v>
      </c>
      <c r="BI227" s="223" t="str">
        <f t="shared" ca="1" si="232"/>
        <v>0.568789034823322+1.20260337305437i</v>
      </c>
      <c r="BJ227" s="223" t="str">
        <f t="shared" ca="1" si="233"/>
        <v>-0.539104361998918-1.21619995308778i</v>
      </c>
      <c r="BK227" s="223" t="str">
        <f t="shared" ca="1" si="234"/>
        <v>0.509094952866461+1.22906393974556i</v>
      </c>
      <c r="BL227" s="223" t="str">
        <f t="shared" ca="1" si="235"/>
        <v>-0.478778883970694-1.24118758424372i</v>
      </c>
      <c r="BM227" s="223" t="str">
        <f t="shared" ca="1" si="236"/>
        <v>0.448174416576682+1.25256358375259i</v>
      </c>
      <c r="BN227" s="223" t="str">
        <f t="shared" ca="1" si="237"/>
        <v>-0.417299985673723-1.26318508579452i</v>
      </c>
      <c r="BO227" s="223" t="str">
        <f t="shared" ca="1" si="238"/>
        <v>0.38617418886195+1.27304569237471i</v>
      </c>
      <c r="BP227" s="223" t="str">
        <f t="shared" ca="1" si="239"/>
        <v>-0.354815775160054-1.28213946383167i</v>
      </c>
      <c r="BQ227" s="223" t="str">
        <f t="shared" ca="1" si="240"/>
        <v>0.323243633702625+1.29046092241792i</v>
      </c>
      <c r="BR227" s="223" t="str">
        <f t="shared" ca="1" si="241"/>
        <v>-0.291476782365825-1.29800505559827i</v>
      </c>
      <c r="BS227" s="223" t="str">
        <f t="shared" ca="1" si="242"/>
        <v>0.259534356315638+1.30476731906835i</v>
      </c>
      <c r="BT227" s="223" t="str">
        <f t="shared" ca="1" si="243"/>
        <v>-0.227435596473861-1.31074363949384i</v>
      </c>
      <c r="BU227" s="223" t="str">
        <f t="shared" ca="1" si="244"/>
        <v>0.195199837931792+1.31593041696299i</v>
      </c>
      <c r="BV227" s="223" t="str">
        <f t="shared" ca="1" si="245"/>
        <v>-0.162846498307651-1.32032452715457i</v>
      </c>
      <c r="BW227" s="223" t="str">
        <f t="shared" ca="1" si="246"/>
        <v>0.13039506604084+1.32392332322125i</v>
      </c>
      <c r="BX227" s="223" t="str">
        <f t="shared" ca="1" si="247"/>
        <v>-0.0978650886633461-1.32672463738257i</v>
      </c>
      <c r="BY227" s="223" t="str">
        <f t="shared" ca="1" si="248"/>
        <v>0.0652761610158549+1.32872678223178i</v>
      </c>
      <c r="BZ227" s="223" t="str">
        <f t="shared" ca="1" si="249"/>
        <v>-0.0326479134484789-1.32992855175173i</v>
      </c>
      <c r="CA227" s="223" t="str">
        <f t="shared" ca="1" si="250"/>
        <v>1.85791018692608E-13+1.33032922204129i</v>
      </c>
      <c r="CB227" s="223" t="str">
        <f t="shared" ca="1" si="251"/>
        <v>0.0326479134494682-1.3299285517517i</v>
      </c>
      <c r="CC227" s="223" t="str">
        <f t="shared" ca="1" si="252"/>
        <v>-0.0652761610155215+1.3287267822318i</v>
      </c>
      <c r="CD227" s="223" t="str">
        <f t="shared" ca="1" si="253"/>
        <v>0.0978650886630132-1.32672463738259i</v>
      </c>
      <c r="CE227" s="223" t="str">
        <f t="shared" ca="1" si="254"/>
        <v>-0.130395066041824+1.32392332322115i</v>
      </c>
      <c r="CF227" s="223" t="str">
        <f t="shared" ca="1" si="255"/>
        <v>0.16284649830732-1.32032452715461i</v>
      </c>
      <c r="CG227" s="223" t="str">
        <f t="shared" ca="1" si="256"/>
        <v>-0.195199837931425+1.31593041696305i</v>
      </c>
      <c r="CH227" s="223" t="str">
        <f t="shared" ca="1" si="257"/>
        <v>0.227435596473495-1.31074363949391i</v>
      </c>
      <c r="CI227" s="223" t="str">
        <f t="shared" ca="1" si="258"/>
        <v>-0.259534356315311+1.30476731906842i</v>
      </c>
      <c r="CJ227" s="223" t="str">
        <f t="shared" ca="1" si="259"/>
        <v>0.291476782366791-1.29800505559805i</v>
      </c>
      <c r="CK227" s="223" t="str">
        <f t="shared" ca="1" si="260"/>
        <v>-0.323243633702301+1.290460922418i</v>
      </c>
      <c r="CL227" s="223" t="str">
        <f t="shared" ca="1" si="261"/>
        <v>0.354815775159732-1.28213946383176i</v>
      </c>
      <c r="CM227" s="223" t="str">
        <f t="shared" ca="1" si="262"/>
        <v>-0.38617418886286+1.27304569237443i</v>
      </c>
      <c r="CN227" s="223" t="str">
        <f t="shared" ca="1" si="263"/>
        <v>0.417299985673369-1.26318508579463i</v>
      </c>
      <c r="CO227" s="223" t="str">
        <f t="shared" ca="1" si="264"/>
        <v>-0.448174416576368+1.25256358375271i</v>
      </c>
      <c r="CP227" s="223" t="str">
        <f t="shared" ca="1" si="265"/>
        <v>0.478778883970383-1.24118758424384i</v>
      </c>
      <c r="CQ227" s="223" t="str">
        <f t="shared" ca="1" si="266"/>
        <v>-0.509094952866153+1.22906393974569i</v>
      </c>
      <c r="CR227" s="223" t="str">
        <f t="shared" ca="1" si="267"/>
        <v>0.539104361999823-1.21619995308738i</v>
      </c>
      <c r="CS227" s="223" t="str">
        <f t="shared" ca="1" si="268"/>
        <v>-0.568789034822987+1.20260337305453i</v>
      </c>
      <c r="CT227" s="223" t="str">
        <f t="shared" ca="1" si="269"/>
        <v>0.598131090400044-1.18828238971797i</v>
      </c>
      <c r="CU227" s="223" t="str">
        <f t="shared" ca="1" si="270"/>
        <v>-0.627112854174917+1.17324562950202i</v>
      </c>
      <c r="CV227" s="223" t="str">
        <f t="shared" ca="1" si="271"/>
        <v>0.655716868614557-1.15750214998993i</v>
      </c>
      <c r="CW227" s="223" t="str">
        <f t="shared" ca="1" si="272"/>
        <v>-0.68392590373139+1.1410614344645i</v>
      </c>
      <c r="CX227" s="223" t="str">
        <f t="shared" ca="1" si="273"/>
        <v>0.71172296745855-1.12393338619733i</v>
      </c>
      <c r="CY227" s="223" t="str">
        <f t="shared" ca="1" si="274"/>
        <v>-0.739091315882059+1.10612832248556i</v>
      </c>
      <c r="CZ227" s="223" t="str">
        <f t="shared" ca="1" si="275"/>
        <v>0.766014463334411-1.08765696843237i</v>
      </c>
      <c r="DA227" s="223" t="str">
        <f t="shared" ca="1" si="276"/>
        <v>-0.792476192316058+1.06853045049228i</v>
      </c>
      <c r="DB227" s="223" t="str">
        <f t="shared" ca="1" si="277"/>
        <v>0.818460563272003-1.04876028976381i</v>
      </c>
      <c r="DC227" s="223" t="str">
        <f t="shared" ca="1" si="278"/>
        <v>-0.843951924189972+1.02835839505157i</v>
      </c>
      <c r="DD227" s="223" t="str">
        <f t="shared" ca="1" si="279"/>
        <v>0.868934920025145-1.0073370556958i</v>
      </c>
      <c r="DE227" s="223" t="str">
        <f t="shared" ca="1" si="280"/>
        <v>-0.893394501956082+0.985708934164459i</v>
      </c>
      <c r="DF227" s="223" t="str">
        <f t="shared" ca="1" si="281"/>
        <v>0.91731593644616-0.963487058428339i</v>
      </c>
      <c r="DG227" s="223" t="str">
        <f t="shared" ca="1" si="282"/>
        <v>-0.940684814115838+0.940684814116206i</v>
      </c>
      <c r="DH227" s="223" t="str">
        <f t="shared" ca="1" si="283"/>
        <v>0.963487058428868-0.917315936445605i</v>
      </c>
      <c r="DI227" s="223" t="str">
        <f t="shared" ca="1" si="284"/>
        <v>-0.985708934164111+0.893394501956468i</v>
      </c>
      <c r="DJ227" s="223" t="str">
        <f t="shared" ca="1" si="285"/>
        <v>1.00733705569546-0.868934920025539i</v>
      </c>
      <c r="DK227" s="223" t="str">
        <f t="shared" ca="1" si="286"/>
        <v>-1.0283583950521+0.843951924189322i</v>
      </c>
      <c r="DL227" s="223" t="str">
        <f t="shared" ca="1" si="287"/>
        <v>1.04876028976349-0.818460563272412i</v>
      </c>
      <c r="DM227" s="223" t="str">
        <f t="shared" ca="1" si="288"/>
        <v>-1.06853045049197+0.792476192316476i</v>
      </c>
      <c r="DN227" s="223" t="str">
        <f t="shared" ca="1" si="289"/>
        <v>1.08765696843285-0.766014463333723i</v>
      </c>
      <c r="DO227" s="223" t="str">
        <f t="shared" ca="1" si="290"/>
        <v>-1.10612832248527+0.73909131588249i</v>
      </c>
      <c r="DP227" s="223" t="str">
        <f t="shared" ca="1" si="291"/>
        <v>1.12393338619774-0.711722967457902i</v>
      </c>
      <c r="DQ227" s="223" t="str">
        <f t="shared" ca="1" si="292"/>
        <v>-1.14106143446424+0.683925903731835i</v>
      </c>
      <c r="DR227" s="223" t="str">
        <f t="shared" ca="1" si="293"/>
        <v>1.15750214998967-0.65571686861501i</v>
      </c>
      <c r="DS227" s="223" t="str">
        <f t="shared" ca="1" si="294"/>
        <v>-1.17324562950241+0.627112854174175i</v>
      </c>
      <c r="DT227" s="223" t="str">
        <f t="shared" ca="1" si="295"/>
        <v>1.18828238971773-0.598131090400508i</v>
      </c>
      <c r="DU227" s="223" t="str">
        <f t="shared" ca="1" si="296"/>
        <v>-1.20260337305429+0.56878903482349i</v>
      </c>
      <c r="DV227" s="223" t="str">
        <f t="shared" ca="1" si="297"/>
        <v>1.21619995308772-0.539104361999053i</v>
      </c>
      <c r="DW227" s="223" t="str">
        <f t="shared" ca="1" si="298"/>
        <v>-1.22906393974551+0.509094952866598i</v>
      </c>
      <c r="DX227" s="223" t="str">
        <f t="shared" ca="1" si="299"/>
        <v>1.24118758424413-0.478778883969633i</v>
      </c>
      <c r="DY227" s="223" t="str">
        <f t="shared" ca="1" si="300"/>
        <v>-1.25256358375253+0.448174416576856i</v>
      </c>
      <c r="DZ227" s="223" t="str">
        <f t="shared" ca="1" si="301"/>
        <v>1.26318508579447-0.417299985673862i</v>
      </c>
      <c r="EA227" s="223" t="str">
        <f t="shared" ca="1" si="302"/>
        <v>-1.27304569237466+0.386174188862127i</v>
      </c>
      <c r="EB227" s="223" t="str">
        <f t="shared" ca="1" si="303"/>
        <v>1.28213946383162-0.354815775160234i</v>
      </c>
      <c r="EC227" s="223" t="str">
        <f t="shared" ca="1" si="304"/>
        <v>-1.29046092241821+0.323243633701485i</v>
      </c>
      <c r="ED227" s="223" t="str">
        <f t="shared" ca="1" si="305"/>
        <v>1.29800505559823-0.29147678236597i</v>
      </c>
      <c r="EE227" s="223" t="str">
        <f t="shared" ca="1" si="306"/>
        <v>-1.30476731906832+0.259534356315783i</v>
      </c>
      <c r="EF227" s="223" t="str">
        <f t="shared" ca="1" si="307"/>
        <v>1.31074363949404-0.227435596472702i</v>
      </c>
      <c r="EG227" s="223" t="str">
        <f t="shared" ca="1" si="308"/>
        <v>-1.31593041696297+0.195199837931938i</v>
      </c>
      <c r="EH227" s="223" t="str">
        <f t="shared" ca="1" si="309"/>
        <v>1.32032452715455-0.162846498307799i</v>
      </c>
      <c r="EI227" s="223" t="str">
        <f t="shared" ca="1" si="310"/>
        <v>-1.32392332322123+0.130395066041025i</v>
      </c>
      <c r="EJ227" s="223" t="str">
        <f t="shared" ca="1" si="311"/>
        <v>1.32672463738255-0.0978650886635314i</v>
      </c>
      <c r="EK227" s="223" t="str">
        <f t="shared" ca="1" si="312"/>
        <v>-1.32872678223184+0.0652761610146809i</v>
      </c>
      <c r="EL227" s="223" t="str">
        <f t="shared" ca="1" si="313"/>
        <v>1.32992855175172-0.0326479134487024i</v>
      </c>
      <c r="EM227" s="223" t="str">
        <f t="shared" ca="1" si="314"/>
        <v>-1.33032922204129+3.71582037385216E-13i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3.41203530767589-3.67982799599789i</v>
      </c>
      <c r="G228" s="229" t="str">
        <f t="shared" si="321"/>
        <v>-0.176557611148188+0.137201281261496i</v>
      </c>
      <c r="H228" s="229" t="str">
        <f t="shared" si="322"/>
        <v>0.965900012135247-0.0081310995130127i</v>
      </c>
      <c r="I228" s="229" t="str">
        <f t="shared" si="317"/>
        <v>-0.435670744675393-0.436317839519646i</v>
      </c>
      <c r="J228" s="255" t="str">
        <f ca="1">IMPRODUCT(1/N_FFT2,EE100)</f>
        <v>0.00547996318648293-1.90642097890438E-07i</v>
      </c>
      <c r="K228" s="254" t="str">
        <f t="shared" ca="1" si="318"/>
        <v>-0.00238754282279703-0.00239092264098867i</v>
      </c>
      <c r="N228" s="246">
        <f t="shared" ca="1" si="185"/>
        <v>3.9973301449444114</v>
      </c>
      <c r="O228" s="223">
        <f t="shared" ca="1" si="186"/>
        <v>1.3303301449444116</v>
      </c>
      <c r="P228" s="223" t="str">
        <f t="shared" ca="1" si="187"/>
        <v>-1.33033014494441-4.29848203251628E-15i</v>
      </c>
      <c r="Q228" s="223" t="str">
        <f t="shared" ca="1" si="188"/>
        <v>1.33033014494441-4.40031171894527E-15i</v>
      </c>
      <c r="R228" s="223" t="str">
        <f t="shared" ca="1" si="189"/>
        <v>-1.33033014494441-4.88955576479102E-16i</v>
      </c>
      <c r="S228" s="223" t="str">
        <f t="shared" ca="1" si="190"/>
        <v>1.33033014494441-3.71583160574786E-14i</v>
      </c>
      <c r="T228" s="223" t="str">
        <f t="shared" ca="1" si="191"/>
        <v>-1.33033014494441+4.40847540202157E-14i</v>
      </c>
      <c r="U228" s="223" t="str">
        <f t="shared" ca="1" si="192"/>
        <v>1.33033014494441-5.57374740862177E-14i</v>
      </c>
      <c r="V228" s="223" t="str">
        <f t="shared" ca="1" si="193"/>
        <v>-1.33033014494441+6.50270531005874E-14i</v>
      </c>
      <c r="W228" s="223" t="str">
        <f t="shared" ca="1" si="194"/>
        <v>1.33033014494441+6.27455488797182E-14i</v>
      </c>
      <c r="X228" s="223" t="str">
        <f t="shared" ca="1" si="195"/>
        <v>-1.33033014494441-5.34559698653487E-14i</v>
      </c>
      <c r="Y228" s="223" t="str">
        <f t="shared" ca="1" si="196"/>
        <v>1.33033014494441+4.4166390850979E-14i</v>
      </c>
      <c r="Z228" s="223" t="str">
        <f t="shared" ca="1" si="197"/>
        <v>-1.33033014494441-3.48768118366094E-14i</v>
      </c>
      <c r="AA228" s="223" t="str">
        <f t="shared" ca="1" si="198"/>
        <v>1.33033014494441+2.0860950718975E-14i</v>
      </c>
      <c r="AB228" s="223" t="str">
        <f t="shared" ca="1" si="199"/>
        <v>-1.33033014494441-1.62976538078701E-14i</v>
      </c>
      <c r="AC228" s="223" t="str">
        <f t="shared" ca="1" si="200"/>
        <v>1.33033014494441+1.17343568967651E-14i</v>
      </c>
      <c r="AD228" s="223" t="str">
        <f t="shared" ca="1" si="201"/>
        <v>-1.33033014494441+2.28150422086915E-15i</v>
      </c>
      <c r="AE228" s="223" t="str">
        <f t="shared" ca="1" si="202"/>
        <v>1.33033014494441-6.84480113197412E-15i</v>
      </c>
      <c r="AF228" s="223" t="str">
        <f t="shared" ca="1" si="203"/>
        <v>-1.33033014494441+2.08606622496085E-14i</v>
      </c>
      <c r="AG228" s="223" t="str">
        <f t="shared" ca="1" si="204"/>
        <v>1.33033014494441-2.54239591607134E-14i</v>
      </c>
      <c r="AH228" s="223" t="str">
        <f t="shared" ca="1" si="205"/>
        <v>-1.33033014494441+3.94398202783476E-14i</v>
      </c>
      <c r="AI228" s="223" t="str">
        <f t="shared" ca="1" si="206"/>
        <v>1.33033014494441-4.40031171894527E-14i</v>
      </c>
      <c r="AJ228" s="223" t="str">
        <f t="shared" ca="1" si="207"/>
        <v>-1.33033014494441+5.80189783070869E-14i</v>
      </c>
      <c r="AK228" s="223" t="str">
        <f t="shared" ca="1" si="208"/>
        <v>1.33033014494441+6.97536236732187E-14i</v>
      </c>
      <c r="AL228" s="223" t="str">
        <f t="shared" ca="1" si="209"/>
        <v>-1.33033014494441-6.51903267621137E-14i</v>
      </c>
      <c r="AM228" s="223" t="str">
        <f t="shared" ca="1" si="210"/>
        <v>1.33033014494441+4.17219014379501E-14i</v>
      </c>
      <c r="AN228" s="223" t="str">
        <f t="shared" ca="1" si="211"/>
        <v>-1.33033014494441-3.71586045268452E-14i</v>
      </c>
      <c r="AO228" s="223" t="str">
        <f t="shared" ca="1" si="212"/>
        <v>1.33033014494441+3.25953076157402E-14i</v>
      </c>
      <c r="AP228" s="223" t="str">
        <f t="shared" ca="1" si="213"/>
        <v>-1.33033014494441-2.80320107046353E-14i</v>
      </c>
      <c r="AQ228" s="223" t="str">
        <f t="shared" ca="1" si="214"/>
        <v>1.33033014494441+2.34687137935302E-14i</v>
      </c>
      <c r="AR228" s="223" t="str">
        <f t="shared" ca="1" si="215"/>
        <v>1.33033014494441+2.34687137935302E-14i</v>
      </c>
      <c r="AS228" s="223" t="str">
        <f t="shared" ca="1" si="216"/>
        <v>1.33033014494441-4.56300844173831E-15i</v>
      </c>
      <c r="AT228" s="223" t="str">
        <f t="shared" ca="1" si="217"/>
        <v>-1.33033014494441+9.12630535284327E-15i</v>
      </c>
      <c r="AU228" s="223" t="str">
        <f t="shared" ca="1" si="218"/>
        <v>1.33033014494441+5.15653993301695E-13i</v>
      </c>
      <c r="AV228" s="223" t="str">
        <f t="shared" ca="1" si="219"/>
        <v>-1.33033014494441-2.27513770194709E-13i</v>
      </c>
      <c r="AW228" s="223" t="str">
        <f t="shared" ca="1" si="220"/>
        <v>1.33033014494441-4.17213244992168E-14i</v>
      </c>
      <c r="AX228" s="223" t="str">
        <f t="shared" ca="1" si="221"/>
        <v>-1.33033014494441+3.10956419193142E-13i</v>
      </c>
      <c r="AY228" s="223" t="str">
        <f t="shared" ca="1" si="222"/>
        <v>1.33033014494441-5.99096642300128E-13i</v>
      </c>
      <c r="AZ228" s="223" t="str">
        <f t="shared" ca="1" si="223"/>
        <v>-1.33033014494441-4.7393238033311E-13i</v>
      </c>
      <c r="BA228" s="223" t="str">
        <f t="shared" ca="1" si="224"/>
        <v>1.33033014494441+1.85792157226126E-13i</v>
      </c>
      <c r="BB228" s="223" t="str">
        <f t="shared" ca="1" si="225"/>
        <v>-1.33033014494441+8.34429374678003E-14i</v>
      </c>
      <c r="BC228" s="223" t="str">
        <f t="shared" ca="1" si="226"/>
        <v>1.33033014494441-3.52678032161727E-13i</v>
      </c>
      <c r="BD228" s="223" t="str">
        <f t="shared" ca="1" si="227"/>
        <v>-1.33033014494441+6.21913126855652E-13i</v>
      </c>
      <c r="BE228" s="223" t="str">
        <f t="shared" ca="1" si="228"/>
        <v>1.33033014494441+4.13305638951468E-13i</v>
      </c>
      <c r="BF228" s="223" t="str">
        <f t="shared" ca="1" si="229"/>
        <v>-1.33033014494441-1.62975672670602E-13i</v>
      </c>
      <c r="BG228" s="223" t="str">
        <f t="shared" ca="1" si="230"/>
        <v>1.33033014494441-1.25164550436384E-13i</v>
      </c>
      <c r="BH228" s="223" t="str">
        <f t="shared" ca="1" si="231"/>
        <v>-1.33033014494441+4.13304773543369E-13i</v>
      </c>
      <c r="BI228" s="223" t="str">
        <f t="shared" ca="1" si="232"/>
        <v>1.33033014494441+6.5972424908987E-13i</v>
      </c>
      <c r="BJ228" s="223" t="str">
        <f t="shared" ca="1" si="233"/>
        <v>-1.33033014494441-3.71584025982885E-13i</v>
      </c>
      <c r="BK228" s="223" t="str">
        <f t="shared" ca="1" si="234"/>
        <v>1.33033014494441+8.34438028759003E-14i</v>
      </c>
      <c r="BL228" s="223" t="str">
        <f t="shared" ca="1" si="235"/>
        <v>-1.33033014494441+1.66886163404967E-13i</v>
      </c>
      <c r="BM228" s="223" t="str">
        <f t="shared" ca="1" si="236"/>
        <v>1.33033014494441-4.55026386511952E-13i</v>
      </c>
      <c r="BN228" s="223" t="str">
        <f t="shared" ca="1" si="237"/>
        <v>-1.33033014494441-6.18002636121287E-13i</v>
      </c>
      <c r="BO228" s="223" t="str">
        <f t="shared" ca="1" si="238"/>
        <v>1.33033014494441+3.29862413014302E-13i</v>
      </c>
      <c r="BP228" s="223" t="str">
        <f t="shared" ca="1" si="239"/>
        <v>-1.33033014494441-4.17221899073168E-14i</v>
      </c>
      <c r="BQ228" s="223" t="str">
        <f t="shared" ca="1" si="240"/>
        <v>1.33033014494441-2.0860777637355E-13i</v>
      </c>
      <c r="BR228" s="223" t="str">
        <f t="shared" ca="1" si="241"/>
        <v>-1.33033014494441+4.96747999480535E-13i</v>
      </c>
      <c r="BS228" s="223" t="str">
        <f t="shared" ca="1" si="242"/>
        <v>1.33033014494441+5.76281023152702E-13i</v>
      </c>
      <c r="BT228" s="223" t="str">
        <f t="shared" ca="1" si="243"/>
        <v>-1.33033014494441-2.88140800045719E-13i</v>
      </c>
      <c r="BU228" s="223" t="str">
        <f t="shared" ca="1" si="244"/>
        <v>1.33033014494441+5.76938733308675E-19i</v>
      </c>
      <c r="BV228" s="223" t="str">
        <f t="shared" ca="1" si="245"/>
        <v>-1.33033014494441+2.50329389342135E-13i</v>
      </c>
      <c r="BW228" s="223" t="str">
        <f t="shared" ca="1" si="246"/>
        <v>1.33033014494441-5.38469612449119E-13i</v>
      </c>
      <c r="BX228" s="223" t="str">
        <f t="shared" ca="1" si="247"/>
        <v>-1.33033014494441-4.96749153358002E-13i</v>
      </c>
      <c r="BY228" s="223" t="str">
        <f t="shared" ca="1" si="248"/>
        <v>1.33033014494441+2.46419187077134E-13i</v>
      </c>
      <c r="BZ228" s="223" t="str">
        <f t="shared" ca="1" si="249"/>
        <v>-1.33033014494441+4.17210360298502E-14i</v>
      </c>
      <c r="CA228" s="223" t="str">
        <f t="shared" ca="1" si="250"/>
        <v>1.33033014494441-2.92051002310718E-13i</v>
      </c>
      <c r="CB228" s="223" t="str">
        <f t="shared" ca="1" si="251"/>
        <v>-1.33033014494441+5.80191225417703E-13i</v>
      </c>
      <c r="CC228" s="223" t="str">
        <f t="shared" ca="1" si="252"/>
        <v>1.33033014494441+4.55027540389419E-13i</v>
      </c>
      <c r="CD228" s="223" t="str">
        <f t="shared" ca="1" si="253"/>
        <v>-1.33033014494441-2.04697574108551E-13i</v>
      </c>
      <c r="CE228" s="223" t="str">
        <f t="shared" ca="1" si="254"/>
        <v>1.33033014494441-8.34426489984336E-14i</v>
      </c>
      <c r="CF228" s="223" t="str">
        <f t="shared" ca="1" si="255"/>
        <v>-1.33033014494441+3.71582872105418E-13i</v>
      </c>
      <c r="CG228" s="223" t="str">
        <f t="shared" ca="1" si="256"/>
        <v>1.33033014494441-6.21912838386286E-13i</v>
      </c>
      <c r="CH228" s="223" t="str">
        <f t="shared" ca="1" si="257"/>
        <v>-1.33033014494441-4.13305927420835E-13i</v>
      </c>
      <c r="CI228" s="223" t="str">
        <f t="shared" ca="1" si="258"/>
        <v>1.33033014494441+1.62975961139968E-13i</v>
      </c>
      <c r="CJ228" s="223" t="str">
        <f t="shared" ca="1" si="259"/>
        <v>-1.33033014494441+1.25164261967017E-13i</v>
      </c>
      <c r="CK228" s="223" t="str">
        <f t="shared" ca="1" si="260"/>
        <v>1.33033014494441-4.13304485074002E-13i</v>
      </c>
      <c r="CL228" s="223" t="str">
        <f t="shared" ca="1" si="261"/>
        <v>-1.33033014494441-6.59724537559236E-13i</v>
      </c>
      <c r="CM228" s="223" t="str">
        <f t="shared" ca="1" si="262"/>
        <v>1.33033014494441+3.71584314452252E-13i</v>
      </c>
      <c r="CN228" s="223" t="str">
        <f t="shared" ca="1" si="263"/>
        <v>-1.33033014494441-1.21254348171384E-13i</v>
      </c>
      <c r="CO228" s="223" t="str">
        <f t="shared" ca="1" si="264"/>
        <v>1.33033014494441-1.66885874935601E-13i</v>
      </c>
      <c r="CP228" s="223" t="str">
        <f t="shared" ca="1" si="265"/>
        <v>-1.33033014494441+4.55026098042585E-13i</v>
      </c>
      <c r="CQ228" s="223" t="str">
        <f t="shared" ca="1" si="266"/>
        <v>1.33033014494441+6.18002924590653E-13i</v>
      </c>
      <c r="CR228" s="223" t="str">
        <f t="shared" ca="1" si="267"/>
        <v>-1.33033014494441-3.29862701483668E-13i</v>
      </c>
      <c r="CS228" s="223" t="str">
        <f t="shared" ca="1" si="268"/>
        <v>1.33033014494441+4.17224783766835E-14i</v>
      </c>
      <c r="CT228" s="223" t="str">
        <f t="shared" ca="1" si="269"/>
        <v>-1.33033014494441+2.46417744730301E-13i</v>
      </c>
      <c r="CU228" s="223" t="str">
        <f t="shared" ca="1" si="270"/>
        <v>1.33033014494441-4.58937454185052E-13i</v>
      </c>
      <c r="CV228" s="223" t="str">
        <f t="shared" ca="1" si="271"/>
        <v>-1.33033014494441-5.38471054795953E-13i</v>
      </c>
      <c r="CW228" s="223" t="str">
        <f t="shared" ca="1" si="272"/>
        <v>1.33033014494441+3.25951345341202E-13i</v>
      </c>
      <c r="CX228" s="223" t="str">
        <f t="shared" ca="1" si="273"/>
        <v>-1.33033014494441-3.78111222342173E-14i</v>
      </c>
      <c r="CY228" s="223" t="str">
        <f t="shared" ca="1" si="274"/>
        <v>1.33033014494441-2.50329100872767E-13i</v>
      </c>
      <c r="CZ228" s="223" t="str">
        <f t="shared" ca="1" si="275"/>
        <v>-1.33033014494441+5.38469323979753E-13i</v>
      </c>
      <c r="DA228" s="223" t="str">
        <f t="shared" ca="1" si="276"/>
        <v>1.33033014494441+5.34559698653487E-13i</v>
      </c>
      <c r="DB228" s="223" t="str">
        <f t="shared" ca="1" si="277"/>
        <v>-1.33033014494441-2.46419475546501E-13i</v>
      </c>
      <c r="DC228" s="223" t="str">
        <f t="shared" ca="1" si="278"/>
        <v>1.33033014494441-4.17207475604835E-14i</v>
      </c>
      <c r="DD228" s="223" t="str">
        <f t="shared" ca="1" si="279"/>
        <v>-1.33033014494441+3.29860970667468E-13i</v>
      </c>
      <c r="DE228" s="223" t="str">
        <f t="shared" ca="1" si="280"/>
        <v>1.33033014494441-5.42380680122218E-13i</v>
      </c>
      <c r="DF228" s="223" t="str">
        <f t="shared" ca="1" si="281"/>
        <v>-1.33033014494441-4.55027828858785E-13i</v>
      </c>
      <c r="DG228" s="223" t="str">
        <f t="shared" ca="1" si="282"/>
        <v>1.33033014494441+1.66887605751801E-13i</v>
      </c>
      <c r="DH228" s="223" t="str">
        <f t="shared" ca="1" si="283"/>
        <v>-1.33033014494441+4.56321037029497E-14i</v>
      </c>
      <c r="DI228" s="223" t="str">
        <f t="shared" ca="1" si="284"/>
        <v>1.33033014494441-3.33772326809935E-13i</v>
      </c>
      <c r="DJ228" s="223" t="str">
        <f t="shared" ca="1" si="285"/>
        <v>-1.33033014494441+6.21912549916919E-13i</v>
      </c>
      <c r="DK228" s="223" t="str">
        <f t="shared" ca="1" si="286"/>
        <v>1.33033014494441+4.51116472716319E-13i</v>
      </c>
      <c r="DL228" s="223" t="str">
        <f t="shared" ca="1" si="287"/>
        <v>-1.33033014494441-1.62976249609335E-13i</v>
      </c>
      <c r="DM228" s="223" t="str">
        <f t="shared" ca="1" si="288"/>
        <v>1.33033014494441-1.2516397349765E-13i</v>
      </c>
      <c r="DN228" s="223" t="str">
        <f t="shared" ca="1" si="289"/>
        <v>-1.33033014494441+4.13304196604636E-13i</v>
      </c>
      <c r="DO228" s="223" t="str">
        <f t="shared" ca="1" si="290"/>
        <v>1.33033014494441-7.01444419711619E-13i</v>
      </c>
      <c r="DP228" s="223" t="str">
        <f t="shared" ca="1" si="291"/>
        <v>-1.33033014494441-3.71584602921618E-13i</v>
      </c>
      <c r="DQ228" s="223" t="str">
        <f t="shared" ca="1" si="292"/>
        <v>1.33033014494441+8.34443798146336E-14i</v>
      </c>
      <c r="DR228" s="223" t="str">
        <f t="shared" ca="1" si="293"/>
        <v>-1.33033014494441+1.29075329640117E-13i</v>
      </c>
      <c r="DS228" s="223" t="str">
        <f t="shared" ca="1" si="294"/>
        <v>1.33033014494441-4.17215552747101E-13i</v>
      </c>
      <c r="DT228" s="223" t="str">
        <f t="shared" ca="1" si="295"/>
        <v>-1.33033014494441-5.80192956233903E-13i</v>
      </c>
      <c r="DU228" s="223" t="str">
        <f t="shared" ca="1" si="296"/>
        <v>1.33033014494441+3.67673246779152E-13i</v>
      </c>
      <c r="DV228" s="223" t="str">
        <f t="shared" ca="1" si="297"/>
        <v>-1.33033014494441-7.95330236721674E-14i</v>
      </c>
      <c r="DW228" s="223" t="str">
        <f t="shared" ca="1" si="298"/>
        <v>1.33033014494441-2.08607199434818E-13i</v>
      </c>
      <c r="DX228" s="223" t="str">
        <f t="shared" ca="1" si="299"/>
        <v>-1.33033014494441+4.96747422541802E-13i</v>
      </c>
      <c r="DY228" s="223" t="str">
        <f t="shared" ca="1" si="300"/>
        <v>1.33033014494441+5.76281600091436E-13i</v>
      </c>
      <c r="DZ228" s="223" t="str">
        <f t="shared" ca="1" si="301"/>
        <v>-1.33033014494441-2.88141376984452E-13i</v>
      </c>
      <c r="EA228" s="223" t="str">
        <f t="shared" ca="1" si="302"/>
        <v>1.33033014494441+1.15387746661735E-18i</v>
      </c>
      <c r="EB228" s="223" t="str">
        <f t="shared" ca="1" si="303"/>
        <v>-1.33033014494441+2.88139069229519E-13i</v>
      </c>
      <c r="EC228" s="223" t="str">
        <f t="shared" ca="1" si="304"/>
        <v>1.33033014494441-5.00658778684268E-13i</v>
      </c>
      <c r="ED228" s="223" t="str">
        <f t="shared" ca="1" si="305"/>
        <v>-1.33033014494441-4.96749730296735E-13i</v>
      </c>
      <c r="EE228" s="223" t="str">
        <f t="shared" ca="1" si="306"/>
        <v>1.33033014494441+2.84230020841985E-13i</v>
      </c>
      <c r="EF228" s="223" t="str">
        <f t="shared" ca="1" si="307"/>
        <v>-1.33033014494441+3.91020226499954E-15i</v>
      </c>
      <c r="EG228" s="223" t="str">
        <f t="shared" ca="1" si="308"/>
        <v>1.33033014494441-2.92050425371984E-13i</v>
      </c>
      <c r="EH228" s="223" t="str">
        <f t="shared" ca="1" si="309"/>
        <v>-1.33033014494441+5.8019064847897E-13i</v>
      </c>
      <c r="EI228" s="223" t="str">
        <f t="shared" ca="1" si="310"/>
        <v>1.33033014494441+4.92838374154269E-13i</v>
      </c>
      <c r="EJ228" s="223" t="str">
        <f t="shared" ca="1" si="311"/>
        <v>-1.33033014494441-2.04698151047284E-13i</v>
      </c>
      <c r="EK228" s="223" t="str">
        <f t="shared" ca="1" si="312"/>
        <v>1.33033014494441-8.34420720597003E-14i</v>
      </c>
      <c r="EL228" s="223" t="str">
        <f t="shared" ca="1" si="313"/>
        <v>-1.33033014494441+3.71582295166685E-13i</v>
      </c>
      <c r="EM228" s="223" t="str">
        <f t="shared" ca="1" si="314"/>
        <v>1.33033014494441-5.84102004621436E-13i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3.38348549191426-3.68414912871701i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-0.175619776535784+0.137809403471967i</v>
      </c>
      <c r="H229" s="229" t="str">
        <f t="shared" si="322"/>
        <v>0.965875480107523-0.00802891104326959i</v>
      </c>
      <c r="I229" s="229" t="str">
        <f t="shared" si="317"/>
        <v>-0.437360144539751-0.440754104859575i</v>
      </c>
      <c r="J229" s="255" t="str">
        <f ca="1">IMPRODUCT(1/N_FFT2,ED100)</f>
        <v>0.00613307633594594+0.000142219415464815i</v>
      </c>
      <c r="K229" s="254" t="str">
        <f t="shared" ca="1" si="318"/>
        <v>-0.0026196793616058-0.00276537967458935i</v>
      </c>
      <c r="N229" s="246">
        <f t="shared" ref="N229:N292" ca="1" si="327">Ioutput2+O229</f>
        <v>3.9973290723276738</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1.3303290723276739</v>
      </c>
      <c r="P229" s="223" t="str">
        <f t="shared" ref="P229:P292" ca="1" si="329">IMPRODUCT(O229,IMEXP(COMPLEX(0,-2*PI()*1*B229/Nt_load2)))</f>
        <v>-1.32992840208319+0.032647909774663i</v>
      </c>
      <c r="Q229" s="223" t="str">
        <f t="shared" ref="Q229:Q292" ca="1" si="330">IMPRODUCT(O229,IMEXP(COMPLEX(0,-2*PI()*2*B229/Nt_load2)))</f>
        <v>1.32872663269852-0.0652761536692747i</v>
      </c>
      <c r="R229" s="223" t="str">
        <f t="shared" ref="R229:R292" ca="1" si="331">IMPRODUCT(O229,IMEXP(COMPLEX(0,-2*PI()*3*B229/Nt_load2)))</f>
        <v>-1.3267244880746+0.0978650776497361i</v>
      </c>
      <c r="S229" s="223" t="str">
        <f t="shared" ref="S229:S292" ca="1" si="332">IMPRODUCT(O229,IMEXP(COMPLEX(0,-2*PI()*4*B229/Nt_load2)))</f>
        <v>1.32392317422849-0.130395051366896i</v>
      </c>
      <c r="T229" s="223" t="str">
        <f t="shared" ref="T229:T292" ca="1" si="333">IMPRODUCT(O229,IMEXP(COMPLEX(0,-2*PI()*5*B229/Nt_load2)))</f>
        <v>-1.32032437856691+0.162846479980753i</v>
      </c>
      <c r="U229" s="223" t="str">
        <f t="shared" ref="U229:U292" ca="1" si="334">IMPRODUCT(O229,IMEXP(COMPLEX(0,-2*PI()*6*B229/Nt_load2)))</f>
        <v>1.31593026886977-0.195199815964425i</v>
      </c>
      <c r="V229" s="223" t="str">
        <f t="shared" ref="V229:V292" ca="1" si="335">IMPRODUCT(O229,IMEXP(COMPLEX(0,-2*PI()*7*B229/Nt_load2)))</f>
        <v>-1.31074349198449+0.227435570877822i</v>
      </c>
      <c r="W229" s="223" t="str">
        <f t="shared" ref="W229:W292" ca="1" si="336">IMPRODUCT(O229,IMEXP(COMPLEX(0,-2*PI()*8*B229/Nt_load2)))</f>
        <v>1.30476717223147-0.259534327107812i</v>
      </c>
      <c r="X229" s="223" t="str">
        <f t="shared" ref="X229:X292" ca="1" si="337">IMPRODUCT(O229,IMEXP(COMPLEX(0,-2*PI()*9*B229/Nt_load2)))</f>
        <v>-1.29800490952228+0.291476749563769i</v>
      </c>
      <c r="Y229" s="223" t="str">
        <f t="shared" ref="Y229:Y292" ca="1" si="338">IMPRODUCT(O229,IMEXP(COMPLEX(0,-2*PI()*10*B229/Nt_load2)))</f>
        <v>1.29046077719116-0.323243597324674i</v>
      </c>
      <c r="Z229" s="223" t="str">
        <f t="shared" ref="Z229:Z292" ca="1" si="339">IMPRODUCT(O229,IMEXP(COMPLEX(0,-2*PI()*11*B229/Nt_load2)))</f>
        <v>-1.28213931954126+0.35481573522954i</v>
      </c>
      <c r="AA229" s="223" t="str">
        <f t="shared" ref="AA229:AA292" ca="1" si="340">IMPRODUCT(O229,IMEXP(COMPLEX(0,-2*PI()*12*B229/Nt_load2)))</f>
        <v>1.27304554910755-0.386174145402913i</v>
      </c>
      <c r="AB229" s="223" t="str">
        <f t="shared" ref="AB229:AB292" ca="1" si="341">IMPRODUCT(O229,IMEXP(COMPLEX(0,-2*PI()*13*B229/Nt_load2)))</f>
        <v>-1.26318494363733+0.417299938710951i</v>
      </c>
      <c r="AC229" s="223" t="str">
        <f t="shared" ref="AC229:AC292" ca="1" si="342">IMPRODUCT(O229,IMEXP(COMPLEX(0,-2*PI()*14*B229/Nt_load2)))</f>
        <v>1.25256344279055-0.448174366139894i</v>
      </c>
      <c r="AD229" s="223" t="str">
        <f t="shared" ref="AD229:AD292" ca="1" si="343">IMPRODUCT(O229,IMEXP(COMPLEX(0,-2*PI()*15*B229/Nt_load2)))</f>
        <v>-1.2411874445622+0.478778830088983i</v>
      </c>
      <c r="AE229" s="223" t="str">
        <f t="shared" ref="AE229:AE292" ca="1" si="344">IMPRODUCT(O229,IMEXP(COMPLEX(0,-2*PI()*16*B229/Nt_load2)))</f>
        <v>1.22906380142827-0.509094895573399i</v>
      </c>
      <c r="AF229" s="223" t="str">
        <f t="shared" ref="AF229:AF292" ca="1" si="345">IMPRODUCT(O229,IMEXP(COMPLEX(0,-2*PI()*17*B229/Nt_load2)))</f>
        <v>-1.21619981621797+0.539104301329135i</v>
      </c>
      <c r="AG229" s="223" t="str">
        <f t="shared" ref="AG229:AG292" ca="1" si="346">IMPRODUCT(O229,IMEXP(COMPLEX(0,-2*PI()*18*B229/Nt_load2)))</f>
        <v>1.20260323771508-0.56878897081203i</v>
      </c>
      <c r="AH229" s="223" t="str">
        <f t="shared" ref="AH229:AH292" ca="1" si="347">IMPRODUCT(O229,IMEXP(COMPLEX(0,-2*PI()*19*B229/Nt_load2)))</f>
        <v>-1.18828225598997+0.598131023087417i</v>
      </c>
      <c r="AI229" s="223" t="str">
        <f t="shared" ref="AI229:AI292" ca="1" si="348">IMPRODUCT(O229,IMEXP(COMPLEX(0,-2*PI()*20*B229/Nt_load2)))</f>
        <v>1.17324549746658-0.627112783600055i</v>
      </c>
      <c r="AJ229" s="223" t="str">
        <f t="shared" ref="AJ229:AJ292" ca="1" si="349">IMPRODUCT(O229,IMEXP(COMPLEX(0,-2*PI()*21*B229/Nt_load2)))</f>
        <v>-1.15750201972605+0.655716794821001i</v>
      </c>
      <c r="AK229" s="223" t="str">
        <f t="shared" ref="AK229:AK292" ca="1" si="350">IMPRODUCT(O229,IMEXP(COMPLEX(0,-2*PI()*22*B229/Nt_load2)))</f>
        <v>1.14106130605056-0.683925826763685i</v>
      </c>
      <c r="AL229" s="223" t="str">
        <f t="shared" ref="AL229:AL292" ca="1" si="351">IMPRODUCT(O229,IMEXP(COMPLEX(0,-2*PI()*23*B229/Nt_load2)))</f>
        <v>-1.12393325971134+0.711722887361959i</v>
      </c>
      <c r="AM229" s="223" t="str">
        <f t="shared" ref="AM229:AM292" ca="1" si="352">IMPRODUCT(O229,IMEXP(COMPLEX(0,-2*PI()*24*B229/Nt_load2)))</f>
        <v>1.10612819800312-0.739091232705807i</v>
      </c>
      <c r="AN229" s="223" t="str">
        <f t="shared" ref="AN229:AN292" ca="1" si="353">IMPRODUCT(O229,IMEXP(COMPLEX(0,-2*PI()*25*B229/Nt_load2)))</f>
        <v>-1.08765684602913+0.766014377127587i</v>
      </c>
      <c r="AO229" s="223" t="str">
        <f t="shared" ref="AO229:AO292" ca="1" si="354">IMPRODUCT(O229,IMEXP(COMPLEX(0,-2*PI()*26*B229/Nt_load2)))</f>
        <v>1.06853033024121-0.792476103131705i</v>
      </c>
      <c r="AP229" s="223" t="str">
        <f t="shared" ref="AP229:AP292" ca="1" si="355">IMPRODUCT(O229,IMEXP(COMPLEX(0,-2*PI()*27*B229/Nt_load2)))</f>
        <v>-1.04876017173735+0.818460471163796i</v>
      </c>
      <c r="AQ229" s="223" t="str">
        <f t="shared" ref="AQ229:AQ292" ca="1" si="356">IMPRODUCT(O229,IMEXP(COMPLEX(0,-2*PI()*28*B229/Nt_load2)))</f>
        <v>1.02835827932162-0.843951829212356i</v>
      </c>
      <c r="AR229" s="223" t="str">
        <f t="shared" ref="AR229:AR292" ca="1" si="357">IMPRODUCT(O229,IMEXP(COMPLEX(0,-2*PI()*28*B229/Nt_load2)))</f>
        <v>1.02835827932162-0.843951829212356i</v>
      </c>
      <c r="AS229" s="223" t="str">
        <f t="shared" ref="AS229:AS292" ca="1" si="358">IMPRODUCT(O229,IMEXP(COMPLEX(0,-2*PI()*30*B229/Nt_load2)))</f>
        <v>0.985708823233613-0.893394401414972i</v>
      </c>
      <c r="AT229" s="223" t="str">
        <f t="shared" ref="AT229:AT292" ca="1" si="359">IMPRODUCT(O229,IMEXP(COMPLEX(0,-2*PI()*31*B229/Nt_load2)))</f>
        <v>-0.963486949998821+0.917315833212411i</v>
      </c>
      <c r="AU229" s="223" t="str">
        <f t="shared" ref="AU229:AU292" ca="1" si="360">IMPRODUCT(O229,IMEXP(COMPLEX(0,-2*PI()*32*B229/Nt_load2)))</f>
        <v>0.940684708252354-0.940684708252661i</v>
      </c>
      <c r="AV229" s="223" t="str">
        <f t="shared" ref="AV229:AV292" ca="1" si="361">IMPRODUCT(O229,IMEXP(COMPLEX(0,-2*PI()*33*B229/Nt_load2)))</f>
        <v>-0.91731583321219+0.963486949999031i</v>
      </c>
      <c r="AW229" s="223" t="str">
        <f t="shared" ref="AW229:AW292" ca="1" si="362">IMPRODUCT(O229,IMEXP(COMPLEX(0,-2*PI()*34*B229/Nt_load2)))</f>
        <v>0.893394401414732-0.985708823233829i</v>
      </c>
      <c r="AX229" s="223" t="str">
        <f t="shared" ref="AX229:AX292" ca="1" si="363">IMPRODUCT(O229,IMEXP(COMPLEX(0,-2*PI()*35*B229/Nt_load2)))</f>
        <v>-0.868934822236044+1.00733694233152i</v>
      </c>
      <c r="AY229" s="223" t="str">
        <f t="shared" ref="AY229:AY292" ca="1" si="364">IMPRODUCT(O229,IMEXP(COMPLEX(0,-2*PI()*36*B229/Nt_load2)))</f>
        <v>0.843951829212004-1.02835827932191i</v>
      </c>
      <c r="AZ229" s="223" t="str">
        <f t="shared" ref="AZ229:AZ292" ca="1" si="365">IMPRODUCT(O229,IMEXP(COMPLEX(0,-2*PI()*37*B229/Nt_load2)))</f>
        <v>-0.818460471163438+1.04876017173763i</v>
      </c>
      <c r="BA229" s="223" t="str">
        <f t="shared" ref="BA229:BA292" ca="1" si="366">IMPRODUCT(O229,IMEXP(COMPLEX(0,-2*PI()*38*B229/Nt_load2)))</f>
        <v>0.792476103131248-1.06853033024155i</v>
      </c>
      <c r="BB229" s="223" t="str">
        <f t="shared" ref="BB229:BB292" ca="1" si="367">IMPRODUCT(O229,IMEXP(COMPLEX(0,-2*PI()*39*B229/Nt_load2)))</f>
        <v>-0.766014377127122+1.08765684602946i</v>
      </c>
      <c r="BC229" s="223" t="str">
        <f t="shared" ref="BC229:BC292" ca="1" si="368">IMPRODUCT(O229,IMEXP(COMPLEX(0,-2*PI()*40*B229/Nt_load2)))</f>
        <v>0.739091232705335-1.10612819800343i</v>
      </c>
      <c r="BD229" s="223" t="str">
        <f t="shared" ref="BD229:BD292" ca="1" si="369">IMPRODUCT(O229,IMEXP(COMPLEX(0,-2*PI()*41*B229/Nt_load2)))</f>
        <v>-0.711722887362469+1.12393325971102i</v>
      </c>
      <c r="BE229" s="223" t="str">
        <f t="shared" ref="BE229:BE292" ca="1" si="370">IMPRODUCT(O229,IMEXP(COMPLEX(0,-2*PI()*42*B229/Nt_load2)))</f>
        <v>0.683925826764203-1.14106130605025i</v>
      </c>
      <c r="BF229" s="223" t="str">
        <f t="shared" ref="BF229:BF292" ca="1" si="371">IMPRODUCT(O229,IMEXP(COMPLEX(0,-2*PI()*43*B229/Nt_load2)))</f>
        <v>-0.655716794821527+1.15750201972575i</v>
      </c>
      <c r="BG229" s="223" t="str">
        <f t="shared" ref="BG229:BG292" ca="1" si="372">IMPRODUCT(O229,IMEXP(COMPLEX(0,-2*PI()*44*B229/Nt_load2)))</f>
        <v>0.627112783600479-1.17324549746635i</v>
      </c>
      <c r="BH229" s="223" t="str">
        <f t="shared" ref="BH229:BH292" ca="1" si="373">IMPRODUCT(O229,IMEXP(COMPLEX(0,-2*PI()*45*B229/Nt_load2)))</f>
        <v>-0.598131023087847+1.18828225598975i</v>
      </c>
      <c r="BI229" s="223" t="str">
        <f t="shared" ref="BI229:BI292" ca="1" si="374">IMPRODUCT(O229,IMEXP(COMPLEX(0,-2*PI()*46*B229/Nt_load2)))</f>
        <v>0.568788970812465-1.20260323771488i</v>
      </c>
      <c r="BJ229" s="223" t="str">
        <f t="shared" ref="BJ229:BJ292" ca="1" si="375">IMPRODUCT(O229,IMEXP(COMPLEX(0,-2*PI()*47*B229/Nt_load2)))</f>
        <v>-0.539104301329453+1.21619981621783i</v>
      </c>
      <c r="BK229" s="223" t="str">
        <f t="shared" ref="BK229:BK292" ca="1" si="376">IMPRODUCT(O229,IMEXP(COMPLEX(0,-2*PI()*48*B229/Nt_load2)))</f>
        <v>0.509094895573729-1.22906380142814i</v>
      </c>
      <c r="BL229" s="223" t="str">
        <f t="shared" ref="BL229:BL292" ca="1" si="377">IMPRODUCT(O229,IMEXP(COMPLEX(0,-2*PI()*49*B229/Nt_load2)))</f>
        <v>-0.478778830089195+1.24118744456211i</v>
      </c>
      <c r="BM229" s="223" t="str">
        <f t="shared" ref="BM229:BM292" ca="1" si="378">IMPRODUCT(O229,IMEXP(COMPLEX(0,-2*PI()*50*B229/Nt_load2)))</f>
        <v>0.448174366140107-1.25256344279047i</v>
      </c>
      <c r="BN229" s="223" t="str">
        <f t="shared" ref="BN229:BN292" ca="1" si="379">IMPRODUCT(O229,IMEXP(COMPLEX(0,-2*PI()*51*B229/Nt_load2)))</f>
        <v>-0.417299938711174+1.26318494363726i</v>
      </c>
      <c r="BO229" s="223" t="str">
        <f t="shared" ref="BO229:BO292" ca="1" si="380">IMPRODUCT(O229,IMEXP(COMPLEX(0,-2*PI()*52*B229/Nt_load2)))</f>
        <v>0.386174145403012-1.27304554910752i</v>
      </c>
      <c r="BP229" s="223" t="str">
        <f t="shared" ref="BP229:BP292" ca="1" si="381">IMPRODUCT(O229,IMEXP(COMPLEX(0,-2*PI()*53*B229/Nt_load2)))</f>
        <v>-0.354815735229639+1.28213931954123i</v>
      </c>
      <c r="BQ229" s="223" t="str">
        <f t="shared" ref="BQ229:BQ292" ca="1" si="382">IMPRODUCT(O229,IMEXP(COMPLEX(0,-2*PI()*54*B229/Nt_load2)))</f>
        <v>0.323243597324742-1.29046077719114i</v>
      </c>
      <c r="BR229" s="223" t="str">
        <f t="shared" ref="BR229:BR292" ca="1" si="383">IMPRODUCT(O229,IMEXP(COMPLEX(0,-2*PI()*55*B229/Nt_load2)))</f>
        <v>-0.291476749563708+1.2980049095223i</v>
      </c>
      <c r="BS229" s="223" t="str">
        <f t="shared" ref="BS229:BS292" ca="1" si="384">IMPRODUCT(O229,IMEXP(COMPLEX(0,-2*PI()*56*B229/Nt_load2)))</f>
        <v>0.259534327107755-1.30476717223148i</v>
      </c>
      <c r="BT229" s="223" t="str">
        <f t="shared" ref="BT229:BT292" ca="1" si="385">IMPRODUCT(O229,IMEXP(COMPLEX(0,-2*PI()*57*B229/Nt_load2)))</f>
        <v>-0.227435570877765+1.3107434919845i</v>
      </c>
      <c r="BU229" s="223" t="str">
        <f t="shared" ref="BU229:BU292" ca="1" si="386">IMPRODUCT(O229,IMEXP(COMPLEX(0,-2*PI()*58*B229/Nt_load2)))</f>
        <v>0.195199815964242-1.3159302688698i</v>
      </c>
      <c r="BV229" s="223" t="str">
        <f t="shared" ref="BV229:BV292" ca="1" si="387">IMPRODUCT(O229,IMEXP(COMPLEX(0,-2*PI()*59*B229/Nt_load2)))</f>
        <v>-0.162846479980572+1.32032437856693i</v>
      </c>
      <c r="BW229" s="223" t="str">
        <f t="shared" ref="BW229:BW292" ca="1" si="388">IMPRODUCT(O229,IMEXP(COMPLEX(0,-2*PI()*60*B229/Nt_load2)))</f>
        <v>0.130395051366584-1.32392317422852i</v>
      </c>
      <c r="BX229" s="223" t="str">
        <f t="shared" ref="BX229:BX292" ca="1" si="389">IMPRODUCT(O229,IMEXP(COMPLEX(0,-2*PI()*61*B229/Nt_load2)))</f>
        <v>-0.0978650776494378+1.32672448807463i</v>
      </c>
      <c r="BY229" s="223" t="str">
        <f t="shared" ref="BY229:BY292" ca="1" si="390">IMPRODUCT(O229,IMEXP(COMPLEX(0,-2*PI()*62*B229/Nt_load2)))</f>
        <v>0.0652761536689264-1.32872663269854i</v>
      </c>
      <c r="BZ229" s="223" t="str">
        <f t="shared" ref="BZ229:BZ292" ca="1" si="391">IMPRODUCT(O229,IMEXP(COMPLEX(0,-2*PI()*63*B229/Nt_load2)))</f>
        <v>-0.0326479097742772+1.3299284020832i</v>
      </c>
      <c r="CA229" s="223" t="str">
        <f t="shared" ref="CA229:CA292" ca="1" si="392">IMPRODUCT(O229,IMEXP(COMPLEX(0,-2*PI()*64*B229/Nt_load2)))</f>
        <v>-4.36120762229086E-13-1.33032907232767i</v>
      </c>
      <c r="CB229" s="223" t="str">
        <f t="shared" ref="CB229:CB292" ca="1" si="393">IMPRODUCT(O229,IMEXP(COMPLEX(0,-2*PI()*65*B229/Nt_load2)))</f>
        <v>0.0326479097751491+1.32992840208318i</v>
      </c>
      <c r="CC229" s="223" t="str">
        <f t="shared" ref="CC229:CC292" ca="1" si="394">IMPRODUCT(O229,IMEXP(COMPLEX(0,-2*PI()*66*B229/Nt_load2)))</f>
        <v>-0.0652761536697975-1.3287266326985i</v>
      </c>
      <c r="CD229" s="223" t="str">
        <f t="shared" ref="CD229:CD292" ca="1" si="395">IMPRODUCT(O229,IMEXP(COMPLEX(0,-2*PI()*67*B229/Nt_load2)))</f>
        <v>0.0978650776503454+1.32672448807456i</v>
      </c>
      <c r="CE229" s="223" t="str">
        <f t="shared" ref="CE229:CE292" ca="1" si="396">IMPRODUCT(O229,IMEXP(COMPLEX(0,-2*PI()*68*B229/Nt_load2)))</f>
        <v>-0.13039505136749-1.32392317422843i</v>
      </c>
      <c r="CF229" s="223" t="str">
        <f t="shared" ref="CF229:CF292" ca="1" si="397">IMPRODUCT(O229,IMEXP(COMPLEX(0,-2*PI()*69*B229/Nt_load2)))</f>
        <v>0.162846479980124+1.32032437856698i</v>
      </c>
      <c r="CG229" s="223" t="str">
        <f t="shared" ref="CG229:CG292" ca="1" si="398">IMPRODUCT(O229,IMEXP(COMPLEX(0,-2*PI()*70*B229/Nt_load2)))</f>
        <v>-0.195199815963833-1.31593026886986i</v>
      </c>
      <c r="CH229" s="223" t="str">
        <f t="shared" ref="CH229:CH292" ca="1" si="399">IMPRODUCT(O229,IMEXP(COMPLEX(0,-2*PI()*71*B229/Nt_load2)))</f>
        <v>0.227435570877358+1.31074349198457i</v>
      </c>
      <c r="CI229" s="223" t="str">
        <f t="shared" ref="CI229:CI292" ca="1" si="400">IMPRODUCT(O229,IMEXP(COMPLEX(0,-2*PI()*72*B229/Nt_load2)))</f>
        <v>-0.259534327107349-1.30476717223156i</v>
      </c>
      <c r="CJ229" s="223" t="str">
        <f t="shared" ref="CJ229:CJ292" ca="1" si="401">IMPRODUCT(O229,IMEXP(COMPLEX(0,-2*PI()*73*B229/Nt_load2)))</f>
        <v>0.291476749563305+1.29800490952239i</v>
      </c>
      <c r="CK229" s="223" t="str">
        <f t="shared" ref="CK229:CK292" ca="1" si="402">IMPRODUCT(O229,IMEXP(COMPLEX(0,-2*PI()*74*B229/Nt_load2)))</f>
        <v>-0.323243597324341-1.29046077719124i</v>
      </c>
      <c r="CL229" s="223" t="str">
        <f t="shared" ref="CL229:CL292" ca="1" si="403">IMPRODUCT(O229,IMEXP(COMPLEX(0,-2*PI()*75*B229/Nt_load2)))</f>
        <v>0.354815735229204+1.28213931954135i</v>
      </c>
      <c r="CM229" s="223" t="str">
        <f t="shared" ref="CM229:CM292" ca="1" si="404">IMPRODUCT(O229,IMEXP(COMPLEX(0,-2*PI()*76*B229/Nt_load2)))</f>
        <v>-0.386174145402581-1.27304554910765i</v>
      </c>
      <c r="CN229" s="223" t="str">
        <f t="shared" ref="CN229:CN292" ca="1" si="405">IMPRODUCT(O229,IMEXP(COMPLEX(0,-2*PI()*77*B229/Nt_load2)))</f>
        <v>0.417299938710746+1.2631849436374i</v>
      </c>
      <c r="CO229" s="223" t="str">
        <f t="shared" ref="CO229:CO292" ca="1" si="406">IMPRODUCT(O229,IMEXP(COMPLEX(0,-2*PI()*78*B229/Nt_load2)))</f>
        <v>-0.448174366139683-1.25256344279063i</v>
      </c>
      <c r="CP229" s="223" t="str">
        <f t="shared" ref="CP229:CP292" ca="1" si="407">IMPRODUCT(O229,IMEXP(COMPLEX(0,-2*PI()*79*B229/Nt_load2)))</f>
        <v>0.478778830088773+1.24118744456228i</v>
      </c>
      <c r="CQ229" s="223" t="str">
        <f t="shared" ref="CQ229:CQ292" ca="1" si="408">IMPRODUCT(O229,IMEXP(COMPLEX(0,-2*PI()*80*B229/Nt_load2)))</f>
        <v>-0.509094895573313-1.22906380142831i</v>
      </c>
      <c r="CR229" s="223" t="str">
        <f t="shared" ref="CR229:CR292" ca="1" si="409">IMPRODUCT(O229,IMEXP(COMPLEX(0,-2*PI()*81*B229/Nt_load2)))</f>
        <v>0.539104301329075+1.216199816218i</v>
      </c>
      <c r="CS229" s="223" t="str">
        <f t="shared" ref="CS229:CS292" ca="1" si="410">IMPRODUCT(O229,IMEXP(COMPLEX(0,-2*PI()*82*B229/Nt_load2)))</f>
        <v>-0.568788970812056-1.20260323771507i</v>
      </c>
      <c r="CT229" s="223" t="str">
        <f t="shared" ref="CT229:CT292" ca="1" si="411">IMPRODUCT(O229,IMEXP(COMPLEX(0,-2*PI()*83*B229/Nt_load2)))</f>
        <v>0.598131023087477+1.18828225598994i</v>
      </c>
      <c r="CU229" s="223" t="str">
        <f t="shared" ref="CU229:CU292" ca="1" si="412">IMPRODUCT(O229,IMEXP(COMPLEX(0,-2*PI()*84*B229/Nt_load2)))</f>
        <v>-0.627112783600081-1.17324549746656i</v>
      </c>
      <c r="CV229" s="223" t="str">
        <f t="shared" ref="CV229:CV292" ca="1" si="413">IMPRODUCT(O229,IMEXP(COMPLEX(0,-2*PI()*85*B229/Nt_load2)))</f>
        <v>0.655716794821166+1.15750201972596i</v>
      </c>
      <c r="CW229" s="223" t="str">
        <f t="shared" ref="CW229:CW292" ca="1" si="414">IMPRODUCT(O229,IMEXP(COMPLEX(0,-2*PI()*86*B229/Nt_load2)))</f>
        <v>-0.683925826763816-1.14106130605049i</v>
      </c>
      <c r="CX229" s="223" t="str">
        <f t="shared" ref="CX229:CX292" ca="1" si="415">IMPRODUCT(O229,IMEXP(COMPLEX(0,-2*PI()*87*B229/Nt_load2)))</f>
        <v>0.71172288736212+1.12393325971124i</v>
      </c>
      <c r="CY229" s="223" t="str">
        <f t="shared" ref="CY229:CY292" ca="1" si="416">IMPRODUCT(O229,IMEXP(COMPLEX(0,-2*PI()*88*B229/Nt_load2)))</f>
        <v>-0.739091232706044-1.10612819800296i</v>
      </c>
      <c r="CZ229" s="223" t="str">
        <f t="shared" ref="CZ229:CZ292" ca="1" si="417">IMPRODUCT(O229,IMEXP(COMPLEX(0,-2*PI()*89*B229/Nt_load2)))</f>
        <v>0.76601437712785+1.08765684602895i</v>
      </c>
      <c r="DA229" s="223" t="str">
        <f t="shared" ref="DA229:DA292" ca="1" si="418">IMPRODUCT(O229,IMEXP(COMPLEX(0,-2*PI()*90*B229/Nt_load2)))</f>
        <v>-0.792476103131994-1.068530330241i</v>
      </c>
      <c r="DB229" s="223" t="str">
        <f t="shared" ref="DB229:DB292" ca="1" si="419">IMPRODUCT(O229,IMEXP(COMPLEX(0,-2*PI()*91*B229/Nt_load2)))</f>
        <v>0.81846047116414+1.04876017173708i</v>
      </c>
      <c r="DC229" s="223" t="str">
        <f t="shared" ref="DC229:DC292" ca="1" si="420">IMPRODUCT(O229,IMEXP(COMPLEX(0,-2*PI()*92*B229/Nt_load2)))</f>
        <v>-0.843951829212722-1.02835827932132i</v>
      </c>
      <c r="DD229" s="223" t="str">
        <f t="shared" ref="DD229:DD292" ca="1" si="421">IMPRODUCT(O229,IMEXP(COMPLEX(0,-2*PI()*93*B229/Nt_load2)))</f>
        <v>0.868934822236719+1.00733694233094i</v>
      </c>
      <c r="DE229" s="223" t="str">
        <f t="shared" ref="DE229:DE292" ca="1" si="422">IMPRODUCT(O229,IMEXP(COMPLEX(0,-2*PI()*94*B229/Nt_load2)))</f>
        <v>-0.893394401415421-0.985708823233206i</v>
      </c>
      <c r="DF229" s="223" t="str">
        <f t="shared" ref="DF229:DF292" ca="1" si="423">IMPRODUCT(O229,IMEXP(COMPLEX(0,-2*PI()*95*B229/Nt_load2)))</f>
        <v>0.917315833212822+0.96348694999843i</v>
      </c>
      <c r="DG229" s="223" t="str">
        <f t="shared" ref="DG229:DG292" ca="1" si="424">IMPRODUCT(O229,IMEXP(COMPLEX(0,-2*PI()*96*B229/Nt_load2)))</f>
        <v>-0.940684708252996-0.940684708252018i</v>
      </c>
      <c r="DH229" s="223" t="str">
        <f t="shared" ref="DH229:DH292" ca="1" si="425">IMPRODUCT(O229,IMEXP(COMPLEX(0,-2*PI()*97*B229/Nt_load2)))</f>
        <v>0.963486949998445+0.917315833212806i</v>
      </c>
      <c r="DI229" s="223" t="str">
        <f t="shared" ref="DI229:DI292" ca="1" si="426">IMPRODUCT(O229,IMEXP(COMPLEX(0,-2*PI()*98*B229/Nt_load2)))</f>
        <v>-0.985708823233222-0.893394401415404i</v>
      </c>
      <c r="DJ229" s="223" t="str">
        <f t="shared" ref="DJ229:DJ292" ca="1" si="427">IMPRODUCT(O229,IMEXP(COMPLEX(0,-2*PI()*99*B229/Nt_load2)))</f>
        <v>1.00733694233096+0.868934822236701i</v>
      </c>
      <c r="DK229" s="223" t="str">
        <f t="shared" ref="DK229:DK292" ca="1" si="428">IMPRODUCT(O229,IMEXP(COMPLEX(0,-2*PI()*100*B229/Nt_load2)))</f>
        <v>-1.02835827932134-0.843951829212705i</v>
      </c>
      <c r="DL229" s="223" t="str">
        <f t="shared" ref="DL229:DL292" ca="1" si="429">IMPRODUCT(O229,IMEXP(COMPLEX(0,-2*PI()*101*B229/Nt_load2)))</f>
        <v>1.04876017173709+0.818460471164121i</v>
      </c>
      <c r="DM229" s="223" t="str">
        <f t="shared" ref="DM229:DM292" ca="1" si="430">IMPRODUCT(O229,IMEXP(COMPLEX(0,-2*PI()*102*B229/Nt_load2)))</f>
        <v>-1.06853033024101-0.792476103131975i</v>
      </c>
      <c r="DN229" s="223" t="str">
        <f t="shared" ref="DN229:DN292" ca="1" si="431">IMPRODUCT(O229,IMEXP(COMPLEX(0,-2*PI()*103*B229/Nt_load2)))</f>
        <v>1.08765684602896+0.766014377127831i</v>
      </c>
      <c r="DO229" s="223" t="str">
        <f t="shared" ref="DO229:DO292" ca="1" si="432">IMPRODUCT(O229,IMEXP(COMPLEX(0,-2*PI()*104*B229/Nt_load2)))</f>
        <v>-1.10612819800293-0.739091232706088i</v>
      </c>
      <c r="DP229" s="223" t="str">
        <f t="shared" ref="DP229:DP292" ca="1" si="433">IMPRODUCT(O229,IMEXP(COMPLEX(0,-2*PI()*105*B229/Nt_load2)))</f>
        <v>1.12393325971125+0.7117228873621i</v>
      </c>
      <c r="DQ229" s="223" t="str">
        <f t="shared" ref="DQ229:DQ292" ca="1" si="434">IMPRODUCT(O229,IMEXP(COMPLEX(0,-2*PI()*106*B229/Nt_load2)))</f>
        <v>-1.14106130605046-0.683925826763861i</v>
      </c>
      <c r="DR229" s="223" t="str">
        <f t="shared" ref="DR229:DR292" ca="1" si="435">IMPRODUCT(O229,IMEXP(COMPLEX(0,-2*PI()*107*B229/Nt_load2)))</f>
        <v>1.15750201972597+0.655716794821147i</v>
      </c>
      <c r="DS229" s="223" t="str">
        <f t="shared" ref="DS229:DS292" ca="1" si="436">IMPRODUCT(O229,IMEXP(COMPLEX(0,-2*PI()*108*B229/Nt_load2)))</f>
        <v>-1.17324549746658-0.627112783600061i</v>
      </c>
      <c r="DT229" s="223" t="str">
        <f t="shared" ref="DT229:DT292" ca="1" si="437">IMPRODUCT(O229,IMEXP(COMPLEX(0,-2*PI()*109*B229/Nt_load2)))</f>
        <v>1.18828225598995+0.598131023087457i</v>
      </c>
      <c r="DU229" s="223" t="str">
        <f t="shared" ref="DU229:DU292" ca="1" si="438">IMPRODUCT(O229,IMEXP(COMPLEX(0,-2*PI()*110*B229/Nt_load2)))</f>
        <v>-1.20260323771508-0.568788970812036i</v>
      </c>
      <c r="DV229" s="223" t="str">
        <f t="shared" ref="DV229:DV292" ca="1" si="439">IMPRODUCT(O229,IMEXP(COMPLEX(0,-2*PI()*111*B229/Nt_load2)))</f>
        <v>1.21619981621801+0.539104301329055i</v>
      </c>
      <c r="DW229" s="223" t="str">
        <f t="shared" ref="DW229:DW292" ca="1" si="440">IMPRODUCT(O229,IMEXP(COMPLEX(0,-2*PI()*112*B229/Nt_load2)))</f>
        <v>-1.22906380142832-0.509094895573291i</v>
      </c>
      <c r="DX229" s="223" t="str">
        <f t="shared" ref="DX229:DX292" ca="1" si="441">IMPRODUCT(O229,IMEXP(COMPLEX(0,-2*PI()*113*B229/Nt_load2)))</f>
        <v>1.24118744456227+0.478778830088788i</v>
      </c>
      <c r="DY229" s="223" t="str">
        <f t="shared" ref="DY229:DY292" ca="1" si="442">IMPRODUCT(O229,IMEXP(COMPLEX(0,-2*PI()*114*B229/Nt_load2)))</f>
        <v>-1.25256344279063-0.448174366139661i</v>
      </c>
      <c r="DZ229" s="223" t="str">
        <f t="shared" ref="DZ229:DZ292" ca="1" si="443">IMPRODUCT(O229,IMEXP(COMPLEX(0,-2*PI()*115*B229/Nt_load2)))</f>
        <v>1.26318494363739+0.417299938710761i</v>
      </c>
      <c r="EA229" s="223" t="str">
        <f t="shared" ref="EA229:EA292" ca="1" si="444">IMPRODUCT(O229,IMEXP(COMPLEX(0,-2*PI()*116*B229/Nt_load2)))</f>
        <v>-1.27304554910766-0.386174145402558i</v>
      </c>
      <c r="EB229" s="223" t="str">
        <f t="shared" ref="EB229:EB292" ca="1" si="445">IMPRODUCT(O229,IMEXP(COMPLEX(0,-2*PI()*117*B229/Nt_load2)))</f>
        <v>1.28213931954135+0.354815735229219i</v>
      </c>
      <c r="EC229" s="223" t="str">
        <f t="shared" ref="EC229:EC292" ca="1" si="446">IMPRODUCT(O229,IMEXP(COMPLEX(0,-2*PI()*118*B229/Nt_load2)))</f>
        <v>-1.29046077719125-0.323243597324319i</v>
      </c>
      <c r="ED229" s="223" t="str">
        <f t="shared" ref="ED229:ED292" ca="1" si="447">IMPRODUCT(O229,IMEXP(COMPLEX(0,-2*PI()*119*B229/Nt_load2)))</f>
        <v>1.29800490952238+0.291476749563319i</v>
      </c>
      <c r="EE229" s="223" t="str">
        <f t="shared" ref="EE229:EE292" ca="1" si="448">IMPRODUCT(O229,IMEXP(COMPLEX(0,-2*PI()*120*B229/Nt_load2)))</f>
        <v>-1.30476717223157-0.259534327107327i</v>
      </c>
      <c r="EF229" s="223" t="str">
        <f t="shared" ref="EF229:EF292" ca="1" si="449">IMPRODUCT(O229,IMEXP(COMPLEX(0,-2*PI()*121*B229/Nt_load2)))</f>
        <v>1.31074349198458+0.227435570877298i</v>
      </c>
      <c r="EG229" s="223" t="str">
        <f t="shared" ref="EG229:EG292" ca="1" si="450">IMPRODUCT(O229,IMEXP(COMPLEX(0,-2*PI()*122*B229/Nt_load2)))</f>
        <v>-1.31593026886986-0.195199815963811i</v>
      </c>
      <c r="EH229" s="223" t="str">
        <f t="shared" ref="EH229:EH292" ca="1" si="451">IMPRODUCT(O229,IMEXP(COMPLEX(0,-2*PI()*123*B229/Nt_load2)))</f>
        <v>1.32032437856699+0.162846479980101i</v>
      </c>
      <c r="EI229" s="223" t="str">
        <f t="shared" ref="EI229:EI292" ca="1" si="452">IMPRODUCT(O229,IMEXP(COMPLEX(0,-2*PI()*124*B229/Nt_load2)))</f>
        <v>-1.32392317422843-0.13039505136743i</v>
      </c>
      <c r="EJ229" s="223" t="str">
        <f t="shared" ref="EJ229:EJ292" ca="1" si="453">IMPRODUCT(O229,IMEXP(COMPLEX(0,-2*PI()*125*B229/Nt_load2)))</f>
        <v>1.32672448807456+0.0978650776503227i</v>
      </c>
      <c r="EK229" s="223" t="str">
        <f t="shared" ref="EK229:EK292" ca="1" si="454">IMPRODUCT(O229,IMEXP(COMPLEX(0,-2*PI()*126*B229/Nt_load2)))</f>
        <v>-1.3287266326985-0.0652761536697747i</v>
      </c>
      <c r="EL229" s="223" t="str">
        <f t="shared" ref="EL229:EL292" ca="1" si="455">IMPRODUCT(O229,IMEXP(COMPLEX(0,-2*PI()*127*B229/Nt_load2)))</f>
        <v>1.32992840208318+0.0326479097751641i</v>
      </c>
      <c r="EM229" s="223" t="str">
        <f t="shared" ref="EM229:EM292" ca="1" si="456">IMPRODUCT(O229,IMEXP(COMPLEX(0,-2*PI()*128*B229/Nt_load2)))</f>
        <v>-1.33032907232767-4.13306171119376E-13i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3.35507140103611-3.68822274945954i</v>
      </c>
      <c r="G230" s="229" t="str">
        <f t="shared" si="326"/>
        <v>-0.174679884168281+0.138409435575868i</v>
      </c>
      <c r="H230" s="229" t="str">
        <f t="shared" si="322"/>
        <v>0.965851205000997-0.00792750906248746i</v>
      </c>
      <c r="I230" s="229" t="str">
        <f t="shared" ref="I230:I237" si="459">IMDIV(IMPRODUCT(-1,H230),IMSUM(1,IMPRODUCT(F230,G230,-1)))</f>
        <v>-0.439089098110176-0.445212121957993i</v>
      </c>
      <c r="J230" s="255" t="str">
        <f ca="1">IMPRODUCT(1/N_FFT2,EE100)</f>
        <v>0.00547996318648293-1.90642097890438E-07i</v>
      </c>
      <c r="K230" s="254" t="str">
        <f t="shared" ref="K230:K237" ca="1" si="460">IMPRODUCT(I230,J230)</f>
        <v>-0.00240627696940269-0.00243966232963893i</v>
      </c>
      <c r="N230" s="246">
        <f t="shared" ca="1" si="327"/>
        <v>3.9973260010930467</v>
      </c>
      <c r="O230" s="223">
        <f t="shared" ca="1" si="328"/>
        <v>1.3303260010930467</v>
      </c>
      <c r="P230" s="223" t="str">
        <f t="shared" ca="1" si="329"/>
        <v>-1.32872356516333+0.0652760029709249i</v>
      </c>
      <c r="Q230" s="223" t="str">
        <f t="shared" ca="1" si="330"/>
        <v>1.3239201177827-0.130394750333203i</v>
      </c>
      <c r="R230" s="223" t="str">
        <f t="shared" ca="1" si="331"/>
        <v>-1.31592723087662+0.195199365320686i</v>
      </c>
      <c r="S230" s="223" t="str">
        <f t="shared" ca="1" si="332"/>
        <v>1.30476416000976-0.259533727939625i</v>
      </c>
      <c r="T230" s="223" t="str">
        <f t="shared" ca="1" si="333"/>
        <v>-1.29045779799757+0.323242851075617i</v>
      </c>
      <c r="U230" s="223" t="str">
        <f t="shared" ca="1" si="334"/>
        <v>1.27304261011927-0.386173253870513i</v>
      </c>
      <c r="V230" s="223" t="str">
        <f t="shared" ca="1" si="335"/>
        <v>-1.25256055108784+0.44817333147205i</v>
      </c>
      <c r="W230" s="223" t="str">
        <f t="shared" ca="1" si="336"/>
        <v>1.22906096397744-0.509093720262847i</v>
      </c>
      <c r="X230" s="223" t="str">
        <f t="shared" ca="1" si="337"/>
        <v>-1.20260046135184+0.568787657690066i</v>
      </c>
      <c r="Y230" s="223" t="str">
        <f t="shared" ca="1" si="338"/>
        <v>1.17324278887949-0.627111335829996i</v>
      </c>
      <c r="Z230" s="223" t="str">
        <f t="shared" ca="1" si="339"/>
        <v>-1.14105867176474+0.683924247833565i</v>
      </c>
      <c r="AA230" s="223" t="str">
        <f t="shared" ca="1" si="340"/>
        <v>1.10612564436483-0.739089526419295i</v>
      </c>
      <c r="AB230" s="223" t="str">
        <f t="shared" ca="1" si="341"/>
        <v>-1.06852786340249+0.792474273599288i</v>
      </c>
      <c r="AC230" s="223" t="str">
        <f t="shared" ca="1" si="342"/>
        <v>1.02835590522515-0.843949880841736i</v>
      </c>
      <c r="AD230" s="223" t="str">
        <f t="shared" ca="1" si="343"/>
        <v>-0.985706547598861+0.893392338899854i</v>
      </c>
      <c r="AE230" s="223" t="str">
        <f t="shared" ca="1" si="344"/>
        <v>0.940682536561714-0.940682536561638i</v>
      </c>
      <c r="AF230" s="223" t="str">
        <f t="shared" ca="1" si="345"/>
        <v>-0.893392338899835+0.985706547598878i</v>
      </c>
      <c r="AG230" s="223" t="str">
        <f t="shared" ca="1" si="346"/>
        <v>0.843949880841716-1.02835590522516i</v>
      </c>
      <c r="AH230" s="223" t="str">
        <f t="shared" ca="1" si="347"/>
        <v>-0.792474273599374+1.06852786340243i</v>
      </c>
      <c r="AI230" s="223" t="str">
        <f t="shared" ca="1" si="348"/>
        <v>0.739089526419274-1.10612564436485i</v>
      </c>
      <c r="AJ230" s="223" t="str">
        <f t="shared" ca="1" si="349"/>
        <v>-0.683924247833535+1.14105867176476i</v>
      </c>
      <c r="AK230" s="223" t="str">
        <f t="shared" ca="1" si="350"/>
        <v>0.627111335830086-1.17324278887945i</v>
      </c>
      <c r="AL230" s="223" t="str">
        <f t="shared" ca="1" si="351"/>
        <v>-0.568787657690039+1.20260046135186i</v>
      </c>
      <c r="AM230" s="223" t="str">
        <f t="shared" ca="1" si="352"/>
        <v>0.50909372026282-1.22906096397745i</v>
      </c>
      <c r="AN230" s="223" t="str">
        <f t="shared" ca="1" si="353"/>
        <v>-0.448173331472147+1.2525605510878i</v>
      </c>
      <c r="AO230" s="223" t="str">
        <f t="shared" ca="1" si="354"/>
        <v>0.386173253870484-1.27304261011928i</v>
      </c>
      <c r="AP230" s="223" t="str">
        <f t="shared" ca="1" si="355"/>
        <v>-0.32324285107559+1.29045779799757i</v>
      </c>
      <c r="AQ230" s="223" t="str">
        <f t="shared" ca="1" si="356"/>
        <v>0.259533727939728-1.30476416000974i</v>
      </c>
      <c r="AR230" s="223" t="str">
        <f t="shared" ca="1" si="357"/>
        <v>0.259533727939728-1.30476416000974i</v>
      </c>
      <c r="AS230" s="223" t="str">
        <f t="shared" ca="1" si="358"/>
        <v>0.130394750333217-1.3239201177827i</v>
      </c>
      <c r="AT230" s="223" t="str">
        <f t="shared" ca="1" si="359"/>
        <v>-0.0652760029709915+1.32872356516333i</v>
      </c>
      <c r="AU230" s="223" t="str">
        <f t="shared" ca="1" si="360"/>
        <v>3.71582724299894E-13-1.33032600109305i</v>
      </c>
      <c r="AV230" s="223" t="str">
        <f t="shared" ca="1" si="361"/>
        <v>0.0652760029703814+1.32872356516336i</v>
      </c>
      <c r="AW230" s="223" t="str">
        <f t="shared" ca="1" si="362"/>
        <v>-0.130394750333794-1.32392011778264i</v>
      </c>
      <c r="AX230" s="223" t="str">
        <f t="shared" ca="1" si="363"/>
        <v>0.195199365321101+1.31592723087656i</v>
      </c>
      <c r="AY230" s="223" t="str">
        <f t="shared" ca="1" si="364"/>
        <v>-0.259533727939907-1.3047641600097i</v>
      </c>
      <c r="AZ230" s="223" t="str">
        <f t="shared" ca="1" si="365"/>
        <v>0.323242851075639+1.29045779799756i</v>
      </c>
      <c r="BA230" s="223" t="str">
        <f t="shared" ca="1" si="366"/>
        <v>-0.386173253870405-1.2730426101193i</v>
      </c>
      <c r="BB230" s="223" t="str">
        <f t="shared" ca="1" si="367"/>
        <v>0.448173331471821+1.25256055108792i</v>
      </c>
      <c r="BC230" s="223" t="str">
        <f t="shared" ca="1" si="368"/>
        <v>-0.509093720262378-1.22906096397763i</v>
      </c>
      <c r="BD230" s="223" t="str">
        <f t="shared" ca="1" si="369"/>
        <v>0.568787657689487+1.20260046135212i</v>
      </c>
      <c r="BE230" s="223" t="str">
        <f t="shared" ca="1" si="370"/>
        <v>-0.627111335830497-1.17324278887923i</v>
      </c>
      <c r="BF230" s="223" t="str">
        <f t="shared" ca="1" si="371"/>
        <v>0.683924247833806+1.14105867176459i</v>
      </c>
      <c r="BG230" s="223" t="str">
        <f t="shared" ca="1" si="372"/>
        <v>-0.739089526419435-1.10612564436474i</v>
      </c>
      <c r="BH230" s="223" t="str">
        <f t="shared" ca="1" si="373"/>
        <v>0.792474273599301+1.06852786340248i</v>
      </c>
      <c r="BI230" s="223" t="str">
        <f t="shared" ca="1" si="374"/>
        <v>-0.843949880841559-1.0283559052253i</v>
      </c>
      <c r="BJ230" s="223" t="str">
        <f t="shared" ca="1" si="375"/>
        <v>0.893392338899572+0.985706547599117i</v>
      </c>
      <c r="BK230" s="223" t="str">
        <f t="shared" ca="1" si="376"/>
        <v>-0.940682536561288-0.940682536562063i</v>
      </c>
      <c r="BL230" s="223" t="str">
        <f t="shared" ca="1" si="377"/>
        <v>0.985706547599244+0.893392338899431i</v>
      </c>
      <c r="BM230" s="223" t="str">
        <f t="shared" ca="1" si="378"/>
        <v>-1.02835590522544-0.843949880841382i</v>
      </c>
      <c r="BN230" s="223" t="str">
        <f t="shared" ca="1" si="379"/>
        <v>1.0685278634026+0.792474273599148i</v>
      </c>
      <c r="BO230" s="223" t="str">
        <f t="shared" ca="1" si="380"/>
        <v>-1.10612564436487-0.739089526419246i</v>
      </c>
      <c r="BP230" s="223" t="str">
        <f t="shared" ca="1" si="381"/>
        <v>1.14105867176469+0.683924247833644i</v>
      </c>
      <c r="BQ230" s="223" t="str">
        <f t="shared" ca="1" si="382"/>
        <v>-1.17324278887933-0.627111335830297i</v>
      </c>
      <c r="BR230" s="223" t="str">
        <f t="shared" ca="1" si="383"/>
        <v>1.20260046135163+0.568787657690511i</v>
      </c>
      <c r="BS230" s="223" t="str">
        <f t="shared" ca="1" si="384"/>
        <v>-1.22906096397721-0.509093720263407i</v>
      </c>
      <c r="BT230" s="223" t="str">
        <f t="shared" ca="1" si="385"/>
        <v>1.25256055108798+0.448173331471641i</v>
      </c>
      <c r="BU230" s="223" t="str">
        <f t="shared" ca="1" si="386"/>
        <v>-1.27304261011936-0.386173253870206i</v>
      </c>
      <c r="BV230" s="223" t="str">
        <f t="shared" ca="1" si="387"/>
        <v>1.2904577979976+0.323242851075456i</v>
      </c>
      <c r="BW230" s="223" t="str">
        <f t="shared" ca="1" si="388"/>
        <v>-1.30476416000975-0.259533727939702i</v>
      </c>
      <c r="BX230" s="223" t="str">
        <f t="shared" ca="1" si="389"/>
        <v>1.31592723087659+0.195199365320913i</v>
      </c>
      <c r="BY230" s="223" t="str">
        <f t="shared" ca="1" si="390"/>
        <v>-1.32392011778266-0.130394750333586i</v>
      </c>
      <c r="BZ230" s="223" t="str">
        <f t="shared" ca="1" si="391"/>
        <v>1.3287235651633+0.0652760029715137i</v>
      </c>
      <c r="CA230" s="223" t="str">
        <f t="shared" ca="1" si="392"/>
        <v>-1.33032600109305+5.8018941817744E-13i</v>
      </c>
      <c r="CB230" s="223" t="str">
        <f t="shared" ca="1" si="393"/>
        <v>1.32872356516331-0.0652760029713508i</v>
      </c>
      <c r="CC230" s="223" t="str">
        <f t="shared" ca="1" si="394"/>
        <v>-1.32392011778268+0.130394750333424i</v>
      </c>
      <c r="CD230" s="223" t="str">
        <f t="shared" ca="1" si="395"/>
        <v>1.31592723087661-0.195199365320752i</v>
      </c>
      <c r="CE230" s="223" t="str">
        <f t="shared" ca="1" si="396"/>
        <v>-1.30476416000978+0.259533727939543i</v>
      </c>
      <c r="CF230" s="223" t="str">
        <f t="shared" ca="1" si="397"/>
        <v>1.29045779799765-0.323242851075298i</v>
      </c>
      <c r="CG230" s="223" t="str">
        <f t="shared" ca="1" si="398"/>
        <v>-1.27304261011941+0.38617325387005i</v>
      </c>
      <c r="CH230" s="223" t="str">
        <f t="shared" ca="1" si="399"/>
        <v>1.25256055108804-0.448173331471488i</v>
      </c>
      <c r="CI230" s="223" t="str">
        <f t="shared" ca="1" si="400"/>
        <v>-1.22906096397727+0.509093720263257i</v>
      </c>
      <c r="CJ230" s="223" t="str">
        <f t="shared" ca="1" si="401"/>
        <v>1.2026004613517-0.568787657690364i</v>
      </c>
      <c r="CK230" s="223" t="str">
        <f t="shared" ca="1" si="402"/>
        <v>-1.17324278887941+0.627111335830153i</v>
      </c>
      <c r="CL230" s="223" t="str">
        <f t="shared" ca="1" si="403"/>
        <v>1.14105867176478-0.683924247833503i</v>
      </c>
      <c r="CM230" s="223" t="str">
        <f t="shared" ca="1" si="404"/>
        <v>-1.10612564436496+0.73908952641911i</v>
      </c>
      <c r="CN230" s="223" t="str">
        <f t="shared" ca="1" si="405"/>
        <v>1.06852786340269-0.792474273599018i</v>
      </c>
      <c r="CO230" s="223" t="str">
        <f t="shared" ca="1" si="406"/>
        <v>-1.02835590522554+0.843949880841257i</v>
      </c>
      <c r="CP230" s="223" t="str">
        <f t="shared" ca="1" si="407"/>
        <v>0.985706547598466-0.89339233890029i</v>
      </c>
      <c r="CQ230" s="223" t="str">
        <f t="shared" ca="1" si="408"/>
        <v>-0.940682536561404+0.940682536561948i</v>
      </c>
      <c r="CR230" s="223" t="str">
        <f t="shared" ca="1" si="409"/>
        <v>0.89339233889972-0.985706547598982i</v>
      </c>
      <c r="CS230" s="223" t="str">
        <f t="shared" ca="1" si="410"/>
        <v>-0.843949880841655+1.02835590522522i</v>
      </c>
      <c r="CT230" s="223" t="str">
        <f t="shared" ca="1" si="411"/>
        <v>0.792474273599431-1.06852786340239i</v>
      </c>
      <c r="CU230" s="223" t="str">
        <f t="shared" ca="1" si="412"/>
        <v>-0.739089526419571+1.10612564436465i</v>
      </c>
      <c r="CV230" s="223" t="str">
        <f t="shared" ca="1" si="413"/>
        <v>0.683924247833977-1.14105867176449i</v>
      </c>
      <c r="CW230" s="223" t="str">
        <f t="shared" ca="1" si="414"/>
        <v>-0.627111335830608+1.17324278887917i</v>
      </c>
      <c r="CX230" s="223" t="str">
        <f t="shared" ca="1" si="415"/>
        <v>0.568787657689668-1.20260046135203i</v>
      </c>
      <c r="CY230" s="223" t="str">
        <f t="shared" ca="1" si="416"/>
        <v>-0.509093720262511+1.22906096397758i</v>
      </c>
      <c r="CZ230" s="223" t="str">
        <f t="shared" ca="1" si="417"/>
        <v>0.448173331471974-1.25256055108786i</v>
      </c>
      <c r="DA230" s="223" t="str">
        <f t="shared" ca="1" si="418"/>
        <v>-0.386173253870579+1.27304261011925i</v>
      </c>
      <c r="DB230" s="223" t="str">
        <f t="shared" ca="1" si="419"/>
        <v>0.323242851075835-1.29045779799751i</v>
      </c>
      <c r="DC230" s="223" t="str">
        <f t="shared" ca="1" si="420"/>
        <v>-0.259533727940048+1.30476416000968i</v>
      </c>
      <c r="DD230" s="223" t="str">
        <f t="shared" ca="1" si="421"/>
        <v>0.195199365321262-1.31592723087654i</v>
      </c>
      <c r="DE230" s="223" t="str">
        <f t="shared" ca="1" si="422"/>
        <v>-0.13039475033262+1.32392011778276i</v>
      </c>
      <c r="DF230" s="223" t="str">
        <f t="shared" ca="1" si="423"/>
        <v>0.0652760029705441-1.32872356516335i</v>
      </c>
      <c r="DG230" s="223" t="str">
        <f t="shared" ca="1" si="424"/>
        <v>1.89701624352157E-13+1.33032600109305i</v>
      </c>
      <c r="DH230" s="223" t="str">
        <f t="shared" ca="1" si="425"/>
        <v>-0.0652760029709987-1.32872356516333i</v>
      </c>
      <c r="DI230" s="223" t="str">
        <f t="shared" ca="1" si="426"/>
        <v>0.130394750333073+1.32392011778271i</v>
      </c>
      <c r="DJ230" s="223" t="str">
        <f t="shared" ca="1" si="427"/>
        <v>-0.195199365320367-1.31592723087667i</v>
      </c>
      <c r="DK230" s="223" t="str">
        <f t="shared" ca="1" si="428"/>
        <v>0.259533727939159+1.30476416000985i</v>
      </c>
      <c r="DL230" s="223" t="str">
        <f t="shared" ca="1" si="429"/>
        <v>-0.323242851074956-1.29045779799773i</v>
      </c>
      <c r="DM230" s="223" t="str">
        <f t="shared" ca="1" si="430"/>
        <v>0.386173253870942+1.27304261011914i</v>
      </c>
      <c r="DN230" s="223" t="str">
        <f t="shared" ca="1" si="431"/>
        <v>-0.448173331472402-1.25256055108771i</v>
      </c>
      <c r="DO230" s="223" t="str">
        <f t="shared" ca="1" si="432"/>
        <v>0.509093720262931+1.2290609639774i</v>
      </c>
      <c r="DP230" s="223" t="str">
        <f t="shared" ca="1" si="433"/>
        <v>-0.568787657690011-1.20260046135187i</v>
      </c>
      <c r="DQ230" s="223" t="str">
        <f t="shared" ca="1" si="434"/>
        <v>0.627111335829808+1.17324278887959i</v>
      </c>
      <c r="DR230" s="223" t="str">
        <f t="shared" ca="1" si="435"/>
        <v>-0.683924247833201-1.14105867176496i</v>
      </c>
      <c r="DS230" s="223" t="str">
        <f t="shared" ca="1" si="436"/>
        <v>0.739089526418816+1.10612564436515i</v>
      </c>
      <c r="DT230" s="223" t="str">
        <f t="shared" ca="1" si="437"/>
        <v>-0.792474273599797-1.06852786340212i</v>
      </c>
      <c r="DU230" s="223" t="str">
        <f t="shared" ca="1" si="438"/>
        <v>0.843949880842007+1.02835590522493i</v>
      </c>
      <c r="DV230" s="223" t="str">
        <f t="shared" ca="1" si="439"/>
        <v>-0.893392338900002-0.985706547598728i</v>
      </c>
      <c r="DW230" s="223" t="str">
        <f t="shared" ca="1" si="440"/>
        <v>0.940682536561672+0.940682536561679i</v>
      </c>
      <c r="DX230" s="223" t="str">
        <f t="shared" ca="1" si="441"/>
        <v>-0.98570654759877-0.893392338899954i</v>
      </c>
      <c r="DY230" s="223" t="str">
        <f t="shared" ca="1" si="442"/>
        <v>1.02835590522497+0.843949880841957i</v>
      </c>
      <c r="DZ230" s="223" t="str">
        <f t="shared" ca="1" si="443"/>
        <v>-1.06852786340215-0.792474273599745i</v>
      </c>
      <c r="EA230" s="223" t="str">
        <f t="shared" ca="1" si="444"/>
        <v>1.10612564436443+0.739089526419895i</v>
      </c>
      <c r="EB230" s="223" t="str">
        <f t="shared" ca="1" si="445"/>
        <v>-1.14105867176499-0.683924247833145i</v>
      </c>
      <c r="EC230" s="223" t="str">
        <f t="shared" ca="1" si="446"/>
        <v>1.17324278887959+0.627111335829819i</v>
      </c>
      <c r="ED230" s="223" t="str">
        <f t="shared" ca="1" si="447"/>
        <v>-1.2026004613519-0.568787657689953i</v>
      </c>
      <c r="EE230" s="223" t="str">
        <f t="shared" ca="1" si="448"/>
        <v>1.22906096397743+0.509093720262871i</v>
      </c>
      <c r="EF230" s="223" t="str">
        <f t="shared" ca="1" si="449"/>
        <v>-1.25256055108773-0.448173331472341i</v>
      </c>
      <c r="EG230" s="223" t="str">
        <f t="shared" ca="1" si="450"/>
        <v>1.27304261011913+0.386173253870953i</v>
      </c>
      <c r="EH230" s="223" t="str">
        <f t="shared" ca="1" si="451"/>
        <v>-1.29045779799743-0.32324285107614i</v>
      </c>
      <c r="EI230" s="223" t="str">
        <f t="shared" ca="1" si="452"/>
        <v>1.30476416000987+0.259533727939097i</v>
      </c>
      <c r="EJ230" s="223" t="str">
        <f t="shared" ca="1" si="453"/>
        <v>-1.31592723087668-0.195199365320303i</v>
      </c>
      <c r="EK230" s="223" t="str">
        <f t="shared" ca="1" si="454"/>
        <v>1.32392011778272+0.130394750333009i</v>
      </c>
      <c r="EL230" s="223" t="str">
        <f t="shared" ca="1" si="455"/>
        <v>-1.32872356516333-0.0652760029709342i</v>
      </c>
      <c r="EM230" s="223" t="str">
        <f t="shared" ca="1" si="456"/>
        <v>1.33032600109305+1.2516589137157E-13i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3.32679466706008-3.69205257710066i</v>
      </c>
      <c r="G231" s="229" t="str">
        <f t="shared" si="326"/>
        <v>-0.173738018857158+0.139001382691814i</v>
      </c>
      <c r="H231" s="229" t="str">
        <f t="shared" si="322"/>
        <v>0.965827188219309-0.0078268741858301i</v>
      </c>
      <c r="I231" s="229" t="str">
        <f t="shared" si="459"/>
        <v>-0.440858469940062-0.44969184449337i</v>
      </c>
      <c r="J231" s="255" t="str">
        <f ca="1">IMPRODUCT(1/N_FFT2,EF100)</f>
        <v>0.00446768683876434-0.000142219489975564i</v>
      </c>
      <c r="K231" s="254" t="str">
        <f t="shared" ca="1" si="460"/>
        <v>-0.00203357252867902-0.00194638366839641i</v>
      </c>
      <c r="N231" s="246">
        <f t="shared" ca="1" si="327"/>
        <v>3.9973209221042025</v>
      </c>
      <c r="O231" s="223">
        <f t="shared" ca="1" si="328"/>
        <v>1.3303209221042027</v>
      </c>
      <c r="P231" s="223" t="str">
        <f t="shared" ca="1" si="329"/>
        <v>-1.32671635993452+0.0978644780820976i</v>
      </c>
      <c r="Q231" s="223" t="str">
        <f t="shared" ca="1" si="330"/>
        <v>1.31592220686016-0.195198620078247i</v>
      </c>
      <c r="R231" s="223" t="str">
        <f t="shared" ca="1" si="331"/>
        <v>-1.29799695733189+0.291474963839659i</v>
      </c>
      <c r="S231" s="223" t="str">
        <f t="shared" ca="1" si="332"/>
        <v>1.27303774982998-0.386171779517857i</v>
      </c>
      <c r="T231" s="223" t="str">
        <f t="shared" ca="1" si="333"/>
        <v>-1.24117984046242+0.478775896863928i</v>
      </c>
      <c r="U231" s="223" t="str">
        <f t="shared" ca="1" si="334"/>
        <v>1.20259587000032-0.568785486142491i</v>
      </c>
      <c r="V231" s="223" t="str">
        <f t="shared" ca="1" si="335"/>
        <v>-1.15749492832263+0.655712777590588i</v>
      </c>
      <c r="W231" s="223" t="str">
        <f t="shared" ca="1" si="336"/>
        <v>1.10612142133997-0.739086704684249i</v>
      </c>
      <c r="X231" s="223" t="str">
        <f t="shared" ca="1" si="337"/>
        <v>-1.04875374653781+0.818455456888819i</v>
      </c>
      <c r="Y231" s="223" t="str">
        <f t="shared" ca="1" si="338"/>
        <v>0.985702784316389-0.893388928059384i</v>
      </c>
      <c r="Z231" s="223" t="str">
        <f t="shared" ca="1" si="339"/>
        <v>-0.917310213302895+0.963481047223231i</v>
      </c>
      <c r="AA231" s="223" t="str">
        <f t="shared" ca="1" si="340"/>
        <v>0.843946658765347-1.02835197911366i</v>
      </c>
      <c r="AB231" s="223" t="str">
        <f t="shared" ca="1" si="341"/>
        <v>-0.766009684162092+1.08765018253024i</v>
      </c>
      <c r="AC231" s="223" t="str">
        <f t="shared" ca="1" si="342"/>
        <v>0.683921636711379-1.14105431537075i</v>
      </c>
      <c r="AD231" s="223" t="str">
        <f t="shared" ca="1" si="343"/>
        <v>-0.598127358654566+1.18827497601232i</v>
      </c>
      <c r="AE231" s="223" t="str">
        <f t="shared" ca="1" si="344"/>
        <v>0.509091776617883-1.22905627160363i</v>
      </c>
      <c r="AF231" s="223" t="str">
        <f t="shared" ca="1" si="345"/>
        <v>-0.417297382134663+1.26317720477047i</v>
      </c>
      <c r="AG231" s="223" t="str">
        <f t="shared" ca="1" si="346"/>
        <v>0.323241616981915-1.29045287121967i</v>
      </c>
      <c r="AH231" s="223" t="str">
        <f t="shared" ca="1" si="347"/>
        <v>-0.227434177500253+1.31073546175152i</v>
      </c>
      <c r="AI231" s="223" t="str">
        <f t="shared" ca="1" si="348"/>
        <v>0.130394252505206-1.32391506325058i</v>
      </c>
      <c r="AJ231" s="223" t="str">
        <f t="shared" ca="1" si="349"/>
        <v>-0.0326477097581422+1.32992025431442i</v>
      </c>
      <c r="AK231" s="223" t="str">
        <f t="shared" ca="1" si="350"/>
        <v>-0.0652757537567839-1.32871849229235i</v>
      </c>
      <c r="AL231" s="223" t="str">
        <f t="shared" ca="1" si="351"/>
        <v>0.16284548230642+1.32031628963691i</v>
      </c>
      <c r="AM231" s="223" t="str">
        <f t="shared" ca="1" si="352"/>
        <v>-0.259532737078099-1.30475917861226i</v>
      </c>
      <c r="AN231" s="223" t="str">
        <f t="shared" ca="1" si="353"/>
        <v>0.354813561460956+1.28213146455095i</v>
      </c>
      <c r="AO231" s="223" t="str">
        <f t="shared" ca="1" si="354"/>
        <v>-0.448171620412278-1.25255576899602i</v>
      </c>
      <c r="AP231" s="223" t="str">
        <f t="shared" ca="1" si="355"/>
        <v>0.539100998521824+1.21619236520418i</v>
      </c>
      <c r="AQ231" s="223" t="str">
        <f t="shared" ca="1" si="356"/>
        <v>-0.627108941611257-1.17323830961122i</v>
      </c>
      <c r="AR231" s="223" t="str">
        <f t="shared" ca="1" si="357"/>
        <v>-0.627108941611257-1.17323830961122i</v>
      </c>
      <c r="AS231" s="223" t="str">
        <f t="shared" ca="1" si="358"/>
        <v>-0.792471248049184-1.06852378392039i</v>
      </c>
      <c r="AT231" s="223" t="str">
        <f t="shared" ca="1" si="359"/>
        <v>0.868929498731668+1.00733077090999i</v>
      </c>
      <c r="AU231" s="223" t="str">
        <f t="shared" ca="1" si="360"/>
        <v>-0.940678945174479-0.940678945173966i</v>
      </c>
      <c r="AV231" s="223" t="str">
        <f t="shared" ca="1" si="361"/>
        <v>1.00733077090994+0.868929498731721i</v>
      </c>
      <c r="AW231" s="223" t="str">
        <f t="shared" ca="1" si="362"/>
        <v>-1.06852378392011-0.79247124804956i</v>
      </c>
      <c r="AX231" s="223" t="str">
        <f t="shared" ca="1" si="363"/>
        <v>1.12392637396627+0.71171852701135i</v>
      </c>
      <c r="AY231" s="223" t="str">
        <f t="shared" ca="1" si="364"/>
        <v>-1.17323830961125-0.627108941611202i</v>
      </c>
      <c r="AZ231" s="223" t="str">
        <f t="shared" ca="1" si="365"/>
        <v>1.21619236520404+0.539100998522147i</v>
      </c>
      <c r="BA231" s="223" t="str">
        <f t="shared" ca="1" si="366"/>
        <v>-1.25255576899622-0.448171620411721i</v>
      </c>
      <c r="BB231" s="223" t="str">
        <f t="shared" ca="1" si="367"/>
        <v>1.282131464551+0.354813561460785i</v>
      </c>
      <c r="BC231" s="223" t="str">
        <f t="shared" ca="1" si="368"/>
        <v>-1.30475917861222-0.259532737078297i</v>
      </c>
      <c r="BD231" s="223" t="str">
        <f t="shared" ca="1" si="369"/>
        <v>1.32031628963683+0.162845482307015i</v>
      </c>
      <c r="BE231" s="223" t="str">
        <f t="shared" ca="1" si="370"/>
        <v>-1.32871849229237-0.0652757537564382i</v>
      </c>
      <c r="BF231" s="223" t="str">
        <f t="shared" ca="1" si="371"/>
        <v>1.32992025431442-0.0326477097580914i</v>
      </c>
      <c r="BG231" s="223" t="str">
        <f t="shared" ca="1" si="372"/>
        <v>-1.32391506325063+0.130394252504722i</v>
      </c>
      <c r="BH231" s="223" t="str">
        <f t="shared" ca="1" si="373"/>
        <v>1.31073546175144-0.227434177500716i</v>
      </c>
      <c r="BI231" s="223" t="str">
        <f t="shared" ca="1" si="374"/>
        <v>-1.29045287121966+0.323241616981958i</v>
      </c>
      <c r="BJ231" s="223" t="str">
        <f t="shared" ca="1" si="375"/>
        <v>1.26317720477058-0.417297382134326i</v>
      </c>
      <c r="BK231" s="223" t="str">
        <f t="shared" ca="1" si="376"/>
        <v>-1.22905627160341+0.509091776618412i</v>
      </c>
      <c r="BL231" s="223" t="str">
        <f t="shared" ca="1" si="377"/>
        <v>1.18827497601225-0.598127358654723i</v>
      </c>
      <c r="BM231" s="223" t="str">
        <f t="shared" ca="1" si="378"/>
        <v>-1.14105431537086+0.68392163671119i</v>
      </c>
      <c r="BN231" s="223" t="str">
        <f t="shared" ca="1" si="379"/>
        <v>1.08765018252984-0.766009684162668i</v>
      </c>
      <c r="BO231" s="223" t="str">
        <f t="shared" ca="1" si="380"/>
        <v>-1.02835197911355+0.843946658765483i</v>
      </c>
      <c r="BP231" s="223" t="str">
        <f t="shared" ca="1" si="381"/>
        <v>0.963481047223384-0.917310213302735i</v>
      </c>
      <c r="BQ231" s="223" t="str">
        <f t="shared" ca="1" si="382"/>
        <v>-0.893388928059835+0.985702784315981i</v>
      </c>
      <c r="BR231" s="223" t="str">
        <f t="shared" ca="1" si="383"/>
        <v>0.818455456888568-1.048753746538i</v>
      </c>
      <c r="BS231" s="223" t="str">
        <f t="shared" ca="1" si="384"/>
        <v>-0.739086704684316+1.10612142133993i</v>
      </c>
      <c r="BT231" s="223" t="str">
        <f t="shared" ca="1" si="385"/>
        <v>0.655712777591003-1.1574949283224i</v>
      </c>
      <c r="BU231" s="223" t="str">
        <f t="shared" ca="1" si="386"/>
        <v>-0.568785486142084+1.20259587000051i</v>
      </c>
      <c r="BV231" s="223" t="str">
        <f t="shared" ca="1" si="387"/>
        <v>0.478775896863874-1.24117984046244i</v>
      </c>
      <c r="BW231" s="223" t="str">
        <f t="shared" ca="1" si="388"/>
        <v>-0.386171779518181+1.27303774982988i</v>
      </c>
      <c r="BX231" s="223" t="str">
        <f t="shared" ca="1" si="389"/>
        <v>0.291474963839072-1.29799695733202i</v>
      </c>
      <c r="BY231" s="223" t="str">
        <f t="shared" ca="1" si="390"/>
        <v>-0.195198620078043+1.31592220686019i</v>
      </c>
      <c r="BZ231" s="223" t="str">
        <f t="shared" ca="1" si="391"/>
        <v>0.0978644780823004-1.3267163599345i</v>
      </c>
      <c r="CA231" s="223" t="str">
        <f t="shared" ca="1" si="392"/>
        <v>-5.99093498551413E-13+1.3303209221042i</v>
      </c>
      <c r="CB231" s="223" t="str">
        <f t="shared" ca="1" si="393"/>
        <v>-0.0978644780824251-1.32671635993449i</v>
      </c>
      <c r="CC231" s="223" t="str">
        <f t="shared" ca="1" si="394"/>
        <v>0.195198620078167+1.31592220686018i</v>
      </c>
      <c r="CD231" s="223" t="str">
        <f t="shared" ca="1" si="395"/>
        <v>-0.291474963839195-1.29799695733199i</v>
      </c>
      <c r="CE231" s="223" t="str">
        <f t="shared" ca="1" si="396"/>
        <v>0.386171779518301+1.27303774982985i</v>
      </c>
      <c r="CF231" s="223" t="str">
        <f t="shared" ca="1" si="397"/>
        <v>-0.478775896863991-1.24117984046239i</v>
      </c>
      <c r="CG231" s="223" t="str">
        <f t="shared" ca="1" si="398"/>
        <v>0.568785486142197+1.20259587000046i</v>
      </c>
      <c r="CH231" s="223" t="str">
        <f t="shared" ca="1" si="399"/>
        <v>-0.655712777591112-1.15749492832233i</v>
      </c>
      <c r="CI231" s="223" t="str">
        <f t="shared" ca="1" si="400"/>
        <v>0.739086704684419+1.10612142133986i</v>
      </c>
      <c r="CJ231" s="223" t="str">
        <f t="shared" ca="1" si="401"/>
        <v>-0.818455456888666-1.04875374653793i</v>
      </c>
      <c r="CK231" s="223" t="str">
        <f t="shared" ca="1" si="402"/>
        <v>0.893388928058918+0.985702784316811i</v>
      </c>
      <c r="CL231" s="223" t="str">
        <f t="shared" ca="1" si="403"/>
        <v>-0.963481047223469-0.917310213302644i</v>
      </c>
      <c r="CM231" s="223" t="str">
        <f t="shared" ca="1" si="404"/>
        <v>1.0283519791136+0.843946658765415i</v>
      </c>
      <c r="CN231" s="223" t="str">
        <f t="shared" ca="1" si="405"/>
        <v>-1.08765018252989-0.766009684162597i</v>
      </c>
      <c r="CO231" s="223" t="str">
        <f t="shared" ca="1" si="406"/>
        <v>1.14105431537091+0.683921636711114i</v>
      </c>
      <c r="CP231" s="223" t="str">
        <f t="shared" ca="1" si="407"/>
        <v>-1.18827497601228-0.598127358654645i</v>
      </c>
      <c r="CQ231" s="223" t="str">
        <f t="shared" ca="1" si="408"/>
        <v>1.22905627160346+0.509091776618296i</v>
      </c>
      <c r="CR231" s="223" t="str">
        <f t="shared" ca="1" si="409"/>
        <v>-1.26317720477061-0.417297382134244i</v>
      </c>
      <c r="CS231" s="223" t="str">
        <f t="shared" ca="1" si="410"/>
        <v>1.29045287121968+0.323241616981873i</v>
      </c>
      <c r="CT231" s="223" t="str">
        <f t="shared" ca="1" si="411"/>
        <v>-1.31073546175146-0.227434177500592i</v>
      </c>
      <c r="CU231" s="223" t="str">
        <f t="shared" ca="1" si="412"/>
        <v>1.32391506325064+0.130394252504598i</v>
      </c>
      <c r="CV231" s="223" t="str">
        <f t="shared" ca="1" si="413"/>
        <v>-1.32992025431442-0.0326477097579284i</v>
      </c>
      <c r="CW231" s="223" t="str">
        <f t="shared" ca="1" si="414"/>
        <v>1.32871849229236-0.065275753756601i</v>
      </c>
      <c r="CX231" s="223" t="str">
        <f t="shared" ca="1" si="415"/>
        <v>-1.32031628963698+0.162845482305789i</v>
      </c>
      <c r="CY231" s="223" t="str">
        <f t="shared" ca="1" si="416"/>
        <v>1.30475917861219-0.259532737078421i</v>
      </c>
      <c r="CZ231" s="223" t="str">
        <f t="shared" ca="1" si="417"/>
        <v>-1.28213146455097+0.354813561460888i</v>
      </c>
      <c r="DA231" s="223" t="str">
        <f t="shared" ca="1" si="418"/>
        <v>1.25255576899618-0.448171620411838i</v>
      </c>
      <c r="DB231" s="223" t="str">
        <f t="shared" ca="1" si="419"/>
        <v>-1.21619236520401+0.53910099852221i</v>
      </c>
      <c r="DC231" s="223" t="str">
        <f t="shared" ca="1" si="420"/>
        <v>1.17323830961121-0.627108941611279i</v>
      </c>
      <c r="DD231" s="223" t="str">
        <f t="shared" ca="1" si="421"/>
        <v>-1.12392637396622+0.711718527011423i</v>
      </c>
      <c r="DE231" s="223" t="str">
        <f t="shared" ca="1" si="422"/>
        <v>1.06852378392004-0.792471248049661i</v>
      </c>
      <c r="DF231" s="223" t="str">
        <f t="shared" ca="1" si="423"/>
        <v>-1.00733077090986+0.868929498731816i</v>
      </c>
      <c r="DG231" s="223" t="str">
        <f t="shared" ca="1" si="424"/>
        <v>0.94067894517439-0.940678945174056i</v>
      </c>
      <c r="DH231" s="223" t="str">
        <f t="shared" ca="1" si="425"/>
        <v>-0.868929498732175+1.00733077090955i</v>
      </c>
      <c r="DI231" s="223" t="str">
        <f t="shared" ca="1" si="426"/>
        <v>0.792471248049007-1.06852378392052i</v>
      </c>
      <c r="DJ231" s="223" t="str">
        <f t="shared" ca="1" si="427"/>
        <v>-0.711718527011887+1.12392637396593i</v>
      </c>
      <c r="DK231" s="223" t="str">
        <f t="shared" ca="1" si="428"/>
        <v>0.627108941611763-1.17323830961095i</v>
      </c>
      <c r="DL231" s="223" t="str">
        <f t="shared" ca="1" si="429"/>
        <v>-0.539100998521467+1.21619236520434i</v>
      </c>
      <c r="DM231" s="223" t="str">
        <f t="shared" ca="1" si="430"/>
        <v>0.448171620412285-1.25255576899602i</v>
      </c>
      <c r="DN231" s="223" t="str">
        <f t="shared" ca="1" si="431"/>
        <v>-0.354813561461344+1.28213146455084i</v>
      </c>
      <c r="DO231" s="223" t="str">
        <f t="shared" ca="1" si="432"/>
        <v>0.259532737077624-1.30475917861235i</v>
      </c>
      <c r="DP231" s="223" t="str">
        <f t="shared" ca="1" si="433"/>
        <v>-0.162845482306334+1.32031628963692i</v>
      </c>
      <c r="DQ231" s="223" t="str">
        <f t="shared" ca="1" si="434"/>
        <v>0.0652757537570743-1.32871849229234i</v>
      </c>
      <c r="DR231" s="223" t="str">
        <f t="shared" ca="1" si="435"/>
        <v>0.0326477097588153+1.3299202543144i</v>
      </c>
      <c r="DS231" s="223" t="str">
        <f t="shared" ca="1" si="436"/>
        <v>-0.130394252505481-1.32391506325055i</v>
      </c>
      <c r="DT231" s="223" t="str">
        <f t="shared" ca="1" si="437"/>
        <v>0.227434177500125+1.31073546175154i</v>
      </c>
      <c r="DU231" s="223" t="str">
        <f t="shared" ca="1" si="438"/>
        <v>-0.323241616981414-1.2904528712198i</v>
      </c>
      <c r="DV231" s="223" t="str">
        <f t="shared" ca="1" si="439"/>
        <v>0.417297382135014+1.26317720477035i</v>
      </c>
      <c r="DW231" s="223" t="str">
        <f t="shared" ca="1" si="440"/>
        <v>-0.509091776617859-1.22905627160364i</v>
      </c>
      <c r="DX231" s="223" t="str">
        <f t="shared" ca="1" si="441"/>
        <v>0.598127358654188+1.18827497601251i</v>
      </c>
      <c r="DY231" s="223" t="str">
        <f t="shared" ca="1" si="442"/>
        <v>-0.683921636711843-1.14105431537047i</v>
      </c>
      <c r="DZ231" s="223" t="str">
        <f t="shared" ca="1" si="443"/>
        <v>0.766009684162209+1.08765018253016i</v>
      </c>
      <c r="EA231" s="223" t="str">
        <f t="shared" ca="1" si="444"/>
        <v>-0.843946658765049-1.02835197911391i</v>
      </c>
      <c r="EB231" s="223" t="str">
        <f t="shared" ca="1" si="445"/>
        <v>0.917310213303259+0.963481047222884i</v>
      </c>
      <c r="EC231" s="223" t="str">
        <f t="shared" ca="1" si="446"/>
        <v>-0.985702784316468-0.893388928059297i</v>
      </c>
      <c r="ED231" s="223" t="str">
        <f t="shared" ca="1" si="447"/>
        <v>1.04875374653764+0.81845545688904i</v>
      </c>
      <c r="EE231" s="223" t="str">
        <f t="shared" ca="1" si="448"/>
        <v>-1.10612142133959-0.739086704684813i</v>
      </c>
      <c r="EF231" s="223" t="str">
        <f t="shared" ca="1" si="449"/>
        <v>1.15749492832273+0.655712777590405i</v>
      </c>
      <c r="EG231" s="223" t="str">
        <f t="shared" ca="1" si="450"/>
        <v>-1.20259587000024-0.56878548614266i</v>
      </c>
      <c r="EH231" s="223" t="str">
        <f t="shared" ca="1" si="451"/>
        <v>1.24117984046221+0.478775896864468i</v>
      </c>
      <c r="EI231" s="223" t="str">
        <f t="shared" ca="1" si="452"/>
        <v>-1.27303774983009-0.386171779517488i</v>
      </c>
      <c r="EJ231" s="223" t="str">
        <f t="shared" ca="1" si="453"/>
        <v>1.29799695733189+0.291474963839656i</v>
      </c>
      <c r="EK231" s="223" t="str">
        <f t="shared" ca="1" si="454"/>
        <v>-1.31592220686011-0.195198620078635i</v>
      </c>
      <c r="EL231" s="223" t="str">
        <f t="shared" ca="1" si="455"/>
        <v>1.32671635993455+0.0978644780816158i</v>
      </c>
      <c r="EM231" s="223" t="str">
        <f t="shared" ca="1" si="456"/>
        <v>-1.3303209221042+8.73528226030879E-14i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3.29865684397001-3.69564231177135i</v>
      </c>
      <c r="G232" s="229" t="str">
        <f t="shared" si="326"/>
        <v>-0.172794264962174+0.139585250995289i</v>
      </c>
      <c r="H232" s="229" t="str">
        <f t="shared" si="322"/>
        <v>0.965803431087142-0.00772698773604838i</v>
      </c>
      <c r="I232" s="229" t="str">
        <f t="shared" si="459"/>
        <v>-0.442669140811166-0.454193211423982i</v>
      </c>
      <c r="J232" s="255" t="str">
        <f ca="1">IMPRODUCT(1/N_FFT2,EG100)</f>
        <v>0.00491101959239309+1.42981604014827E-07i</v>
      </c>
      <c r="K232" s="254" t="str">
        <f t="shared" ca="1" si="460"/>
        <v>-0.00217389188219755-0.00223061505357891i</v>
      </c>
      <c r="N232" s="246">
        <f t="shared" ca="1" si="327"/>
        <v>3.9973138201194662</v>
      </c>
      <c r="O232" s="223">
        <f t="shared" ca="1" si="328"/>
        <v>1.3303138201194664</v>
      </c>
      <c r="P232" s="223" t="str">
        <f t="shared" ca="1" si="329"/>
        <v>-1.32390799546384+0.130393556388998i</v>
      </c>
      <c r="Q232" s="223" t="str">
        <f t="shared" ca="1" si="330"/>
        <v>1.30475221309016-0.259531351549615i</v>
      </c>
      <c r="R232" s="223" t="str">
        <f t="shared" ca="1" si="331"/>
        <v>-1.27303095365432+0.386169717920526i</v>
      </c>
      <c r="S232" s="223" t="str">
        <f t="shared" ca="1" si="332"/>
        <v>1.22904971022527-0.509089058806036i</v>
      </c>
      <c r="T232" s="223" t="str">
        <f t="shared" ca="1" si="333"/>
        <v>-1.17323204621983+0.627105593758879i</v>
      </c>
      <c r="U232" s="223" t="str">
        <f t="shared" ca="1" si="334"/>
        <v>1.10611551625548-0.739082759032918i</v>
      </c>
      <c r="V232" s="223" t="str">
        <f t="shared" ca="1" si="335"/>
        <v>-1.02834648920528+0.843942153313851i</v>
      </c>
      <c r="W232" s="223" t="str">
        <f t="shared" ca="1" si="336"/>
        <v>0.94067392331265-0.940673923312662i</v>
      </c>
      <c r="X232" s="223" t="str">
        <f t="shared" ca="1" si="337"/>
        <v>-0.843942153313841+1.02834648920529i</v>
      </c>
      <c r="Y232" s="223" t="str">
        <f t="shared" ca="1" si="338"/>
        <v>0.739082759033014-1.10611551625542i</v>
      </c>
      <c r="Z232" s="223" t="str">
        <f t="shared" ca="1" si="339"/>
        <v>-0.627105593758867+1.17323204621984i</v>
      </c>
      <c r="AA232" s="223" t="str">
        <f t="shared" ca="1" si="340"/>
        <v>0.509089058806022-1.22904971022528i</v>
      </c>
      <c r="AB232" s="223" t="str">
        <f t="shared" ca="1" si="341"/>
        <v>-0.386169717920483+1.27303095365433i</v>
      </c>
      <c r="AC232" s="223" t="str">
        <f t="shared" ca="1" si="342"/>
        <v>0.259531351549667-1.30475221309015i</v>
      </c>
      <c r="AD232" s="223" t="str">
        <f t="shared" ca="1" si="343"/>
        <v>-0.130393556389022+1.32390799546383i</v>
      </c>
      <c r="AE232" s="223" t="str">
        <f t="shared" ca="1" si="344"/>
        <v>-1.85787858061771E-14-1.33031382011947i</v>
      </c>
      <c r="AF232" s="223" t="str">
        <f t="shared" ca="1" si="345"/>
        <v>0.13039355638905+1.32390799546383i</v>
      </c>
      <c r="AG232" s="223" t="str">
        <f t="shared" ca="1" si="346"/>
        <v>-0.259531351549564-1.30475221309017i</v>
      </c>
      <c r="AH232" s="223" t="str">
        <f t="shared" ca="1" si="347"/>
        <v>0.386169717920519+1.27303095365432i</v>
      </c>
      <c r="AI232" s="223" t="str">
        <f t="shared" ca="1" si="348"/>
        <v>-0.509089058806056-1.22904971022527i</v>
      </c>
      <c r="AJ232" s="223" t="str">
        <f t="shared" ca="1" si="349"/>
        <v>0.627105593758899+1.17323204621982i</v>
      </c>
      <c r="AK232" s="223" t="str">
        <f t="shared" ca="1" si="350"/>
        <v>-0.739082759032926-1.10611551625548i</v>
      </c>
      <c r="AL232" s="223" t="str">
        <f t="shared" ca="1" si="351"/>
        <v>0.843942153313862+1.02834648920527i</v>
      </c>
      <c r="AM232" s="223" t="str">
        <f t="shared" ca="1" si="352"/>
        <v>-0.940673923312672-0.940673923312639i</v>
      </c>
      <c r="AN232" s="223" t="str">
        <f t="shared" ca="1" si="353"/>
        <v>1.0283464892053+0.843942153313826i</v>
      </c>
      <c r="AO232" s="223" t="str">
        <f t="shared" ca="1" si="354"/>
        <v>-1.10611551625543-0.739082759032998i</v>
      </c>
      <c r="AP232" s="223" t="str">
        <f t="shared" ca="1" si="355"/>
        <v>1.17323204621984+0.627105593758859i</v>
      </c>
      <c r="AQ232" s="223" t="str">
        <f t="shared" ca="1" si="356"/>
        <v>-1.22904971022528-0.509089058806012i</v>
      </c>
      <c r="AR232" s="223" t="str">
        <f t="shared" ca="1" si="357"/>
        <v>-1.22904971022528-0.509089058806012i</v>
      </c>
      <c r="AS232" s="223" t="str">
        <f t="shared" ca="1" si="358"/>
        <v>-1.30475221309016-0.259531351549649i</v>
      </c>
      <c r="AT232" s="223" t="str">
        <f t="shared" ca="1" si="359"/>
        <v>1.32390799546388+0.130393556388608i</v>
      </c>
      <c r="AU232" s="223" t="str">
        <f t="shared" ca="1" si="360"/>
        <v>-1.33031382011947-2.27510978314449E-13i</v>
      </c>
      <c r="AV232" s="223" t="str">
        <f t="shared" ca="1" si="361"/>
        <v>1.32390799546379-0.130393556389473i</v>
      </c>
      <c r="AW232" s="223" t="str">
        <f t="shared" ca="1" si="362"/>
        <v>-1.3047522130902+0.259531351549443i</v>
      </c>
      <c r="AX232" s="223" t="str">
        <f t="shared" ca="1" si="363"/>
        <v>1.27303095365417-0.386169717921034i</v>
      </c>
      <c r="AY232" s="223" t="str">
        <f t="shared" ca="1" si="364"/>
        <v>-1.22904971022531+0.509089058805942i</v>
      </c>
      <c r="AZ232" s="223" t="str">
        <f t="shared" ca="1" si="365"/>
        <v>1.17323204621957-0.627105593759374i</v>
      </c>
      <c r="BA232" s="223" t="str">
        <f t="shared" ca="1" si="366"/>
        <v>-1.10611551625546+0.73908275903295i</v>
      </c>
      <c r="BB232" s="223" t="str">
        <f t="shared" ca="1" si="367"/>
        <v>1.02834648920569-0.843942153313358i</v>
      </c>
      <c r="BC232" s="223" t="str">
        <f t="shared" ca="1" si="368"/>
        <v>-0.940673923312619+0.940673923312692i</v>
      </c>
      <c r="BD232" s="223" t="str">
        <f t="shared" ca="1" si="369"/>
        <v>0.843942153314332-1.02834648920489i</v>
      </c>
      <c r="BE232" s="223" t="str">
        <f t="shared" ca="1" si="370"/>
        <v>-0.739082759032865+1.10611551625552i</v>
      </c>
      <c r="BF232" s="223" t="str">
        <f t="shared" ca="1" si="371"/>
        <v>0.6271055937593-1.17323204621961i</v>
      </c>
      <c r="BG232" s="223" t="str">
        <f t="shared" ca="1" si="372"/>
        <v>-0.509089058805882+1.22904971022534i</v>
      </c>
      <c r="BH232" s="223" t="str">
        <f t="shared" ca="1" si="373"/>
        <v>0.386169717920954-1.27303095365419i</v>
      </c>
      <c r="BI232" s="223" t="str">
        <f t="shared" ca="1" si="374"/>
        <v>-0.259531351549381+1.30475221309021i</v>
      </c>
      <c r="BJ232" s="223" t="str">
        <f t="shared" ca="1" si="375"/>
        <v>0.130393556389371-1.3239079954638i</v>
      </c>
      <c r="BK232" s="223" t="str">
        <f t="shared" ca="1" si="376"/>
        <v>3.10952459133663E-13+1.33031382011947i</v>
      </c>
      <c r="BL232" s="223" t="str">
        <f t="shared" ca="1" si="377"/>
        <v>-0.130393556388673-1.32390799546387i</v>
      </c>
      <c r="BM232" s="223" t="str">
        <f t="shared" ca="1" si="378"/>
        <v>0.25953135154999+1.30475221309009i</v>
      </c>
      <c r="BN232" s="223" t="str">
        <f t="shared" ca="1" si="379"/>
        <v>-0.386169717920284-1.27303095365439i</v>
      </c>
      <c r="BO232" s="223" t="str">
        <f t="shared" ca="1" si="380"/>
        <v>0.509089058806457+1.2290497102251i</v>
      </c>
      <c r="BP232" s="223" t="str">
        <f t="shared" ca="1" si="381"/>
        <v>-0.627105593758682-1.17323204621994i</v>
      </c>
      <c r="BQ232" s="223" t="str">
        <f t="shared" ca="1" si="382"/>
        <v>0.739082759033413+1.10611551625515i</v>
      </c>
      <c r="BR232" s="223" t="str">
        <f t="shared" ca="1" si="383"/>
        <v>-0.843942153313789-1.02834648920533i</v>
      </c>
      <c r="BS232" s="223" t="str">
        <f t="shared" ca="1" si="384"/>
        <v>0.940673923313059+0.940673923312252i</v>
      </c>
      <c r="BT232" s="223" t="str">
        <f t="shared" ca="1" si="385"/>
        <v>-1.02834648920524-0.843942153313901i</v>
      </c>
      <c r="BU232" s="223" t="str">
        <f t="shared" ca="1" si="386"/>
        <v>1.10611551625581+0.739082759032433i</v>
      </c>
      <c r="BV232" s="223" t="str">
        <f t="shared" ca="1" si="387"/>
        <v>-1.17323204621987-0.627105593758808i</v>
      </c>
      <c r="BW232" s="223" t="str">
        <f t="shared" ca="1" si="388"/>
        <v>1.22904971022505+0.50908905880659i</v>
      </c>
      <c r="BX232" s="223" t="str">
        <f t="shared" ca="1" si="389"/>
        <v>-1.27303095365434-0.386169717920458i</v>
      </c>
      <c r="BY232" s="223" t="str">
        <f t="shared" ca="1" si="390"/>
        <v>1.30475221309006+0.259531351550132i</v>
      </c>
      <c r="BZ232" s="223" t="str">
        <f t="shared" ca="1" si="391"/>
        <v>-1.32390799546385-0.130393556388854i</v>
      </c>
      <c r="CA232" s="223" t="str">
        <f t="shared" ca="1" si="392"/>
        <v>1.33031382011947+4.55021956628899E-13i</v>
      </c>
      <c r="CB232" s="223" t="str">
        <f t="shared" ca="1" si="393"/>
        <v>-1.32390799546381+0.130393556389227i</v>
      </c>
      <c r="CC232" s="223" t="str">
        <f t="shared" ca="1" si="394"/>
        <v>1.30475221309025-0.259531351549202i</v>
      </c>
      <c r="CD232" s="223" t="str">
        <f t="shared" ca="1" si="395"/>
        <v>-1.27303095365423+0.386169717920817i</v>
      </c>
      <c r="CE232" s="223" t="str">
        <f t="shared" ca="1" si="396"/>
        <v>1.22904971022541-0.509089058805714i</v>
      </c>
      <c r="CF232" s="223" t="str">
        <f t="shared" ca="1" si="397"/>
        <v>-1.17323204621967+0.627105593759173i</v>
      </c>
      <c r="CG232" s="223" t="str">
        <f t="shared" ca="1" si="398"/>
        <v>1.1061155162556-0.739082759032745i</v>
      </c>
      <c r="CH232" s="223" t="str">
        <f t="shared" ca="1" si="399"/>
        <v>-1.02834648920498+0.84394215331422i</v>
      </c>
      <c r="CI232" s="223" t="str">
        <f t="shared" ca="1" si="400"/>
        <v>0.940673923312793-0.940673923312518i</v>
      </c>
      <c r="CJ232" s="223" t="str">
        <f t="shared" ca="1" si="401"/>
        <v>-0.843942153313499+1.02834648920557i</v>
      </c>
      <c r="CK232" s="223" t="str">
        <f t="shared" ca="1" si="402"/>
        <v>0.73908275903307-1.10611551625538i</v>
      </c>
      <c r="CL232" s="223" t="str">
        <f t="shared" ca="1" si="403"/>
        <v>-0.627105593758351+1.17323204622011i</v>
      </c>
      <c r="CM232" s="223" t="str">
        <f t="shared" ca="1" si="404"/>
        <v>0.509089058806075-1.22904971022526i</v>
      </c>
      <c r="CN232" s="223" t="str">
        <f t="shared" ca="1" si="405"/>
        <v>-0.386169717919924+1.2730309536545i</v>
      </c>
      <c r="CO232" s="223" t="str">
        <f t="shared" ca="1" si="406"/>
        <v>0.259531351549623-1.30475221309016i</v>
      </c>
      <c r="CP232" s="223" t="str">
        <f t="shared" ca="1" si="407"/>
        <v>-0.130393556389616+1.32390799546378i</v>
      </c>
      <c r="CQ232" s="223" t="str">
        <f t="shared" ca="1" si="408"/>
        <v>-1.02346377242557E-13-1.33031382011947i</v>
      </c>
      <c r="CR232" s="223" t="str">
        <f t="shared" ca="1" si="409"/>
        <v>0.130393556388428+1.32390799546389i</v>
      </c>
      <c r="CS232" s="223" t="str">
        <f t="shared" ca="1" si="410"/>
        <v>-0.259531351549786-1.30475221309013i</v>
      </c>
      <c r="CT232" s="223" t="str">
        <f t="shared" ca="1" si="411"/>
        <v>0.386169717920048+1.27303095365447i</v>
      </c>
      <c r="CU232" s="223" t="str">
        <f t="shared" ca="1" si="412"/>
        <v>-0.509089058806264-1.22904971022518i</v>
      </c>
      <c r="CV232" s="223" t="str">
        <f t="shared" ca="1" si="413"/>
        <v>0.627105593758465+1.17323204622005i</v>
      </c>
      <c r="CW232" s="223" t="str">
        <f t="shared" ca="1" si="414"/>
        <v>-0.739082759033176-1.10611551625531i</v>
      </c>
      <c r="CX232" s="223" t="str">
        <f t="shared" ca="1" si="415"/>
        <v>0.843942153313599+1.02834648920549i</v>
      </c>
      <c r="CY232" s="223" t="str">
        <f t="shared" ca="1" si="416"/>
        <v>-0.940673923312885-0.940673923312426i</v>
      </c>
      <c r="CZ232" s="223" t="str">
        <f t="shared" ca="1" si="417"/>
        <v>1.02834648920509+0.843942153314091i</v>
      </c>
      <c r="DA232" s="223" t="str">
        <f t="shared" ca="1" si="418"/>
        <v>-1.10611551625567-0.739082759032638i</v>
      </c>
      <c r="DB232" s="223" t="str">
        <f t="shared" ca="1" si="419"/>
        <v>1.17323204621975+0.627105593759026i</v>
      </c>
      <c r="DC232" s="223" t="str">
        <f t="shared" ca="1" si="420"/>
        <v>-1.22904971022546-0.509089058805595i</v>
      </c>
      <c r="DD232" s="223" t="str">
        <f t="shared" ca="1" si="421"/>
        <v>1.27303095365428+0.386169717920657i</v>
      </c>
      <c r="DE232" s="223" t="str">
        <f t="shared" ca="1" si="422"/>
        <v>-1.30475221309027-0.259531351549076i</v>
      </c>
      <c r="DF232" s="223" t="str">
        <f t="shared" ca="1" si="423"/>
        <v>1.32390799546383+0.130393556389061i</v>
      </c>
      <c r="DG232" s="223" t="str">
        <f t="shared" ca="1" si="424"/>
        <v>-1.33031382011947+6.21904918267326E-13i</v>
      </c>
      <c r="DH232" s="223" t="str">
        <f t="shared" ca="1" si="425"/>
        <v>1.32390799546384-0.13039355638902i</v>
      </c>
      <c r="DI232" s="223" t="str">
        <f t="shared" ca="1" si="426"/>
        <v>-1.30475221309029+0.25953135154896i</v>
      </c>
      <c r="DJ232" s="223" t="str">
        <f t="shared" ca="1" si="427"/>
        <v>1.27303095365429-0.386169717920618i</v>
      </c>
      <c r="DK232" s="223" t="str">
        <f t="shared" ca="1" si="428"/>
        <v>-1.2290497102255+0.509089058805487i</v>
      </c>
      <c r="DL232" s="223" t="str">
        <f t="shared" ca="1" si="429"/>
        <v>1.17323204621977-0.627105593758989i</v>
      </c>
      <c r="DM232" s="223" t="str">
        <f t="shared" ca="1" si="430"/>
        <v>-1.10611551625574+0.739082759032541i</v>
      </c>
      <c r="DN232" s="223" t="str">
        <f t="shared" ca="1" si="431"/>
        <v>1.02834648920516-0.843942153314i</v>
      </c>
      <c r="DO232" s="223" t="str">
        <f t="shared" ca="1" si="432"/>
        <v>-0.940673923312968+0.940673923312344i</v>
      </c>
      <c r="DP232" s="223" t="str">
        <f t="shared" ca="1" si="433"/>
        <v>0.843942153313689-1.02834648920542i</v>
      </c>
      <c r="DQ232" s="223" t="str">
        <f t="shared" ca="1" si="434"/>
        <v>-0.739082759033275+1.10611551625525i</v>
      </c>
      <c r="DR232" s="223" t="str">
        <f t="shared" ca="1" si="435"/>
        <v>0.627105593758567-1.17323204622i</v>
      </c>
      <c r="DS232" s="223" t="str">
        <f t="shared" ca="1" si="436"/>
        <v>-0.509089058806302+1.22904971022516i</v>
      </c>
      <c r="DT232" s="223" t="str">
        <f t="shared" ca="1" si="437"/>
        <v>0.38616971792016-1.27303095365443i</v>
      </c>
      <c r="DU232" s="223" t="str">
        <f t="shared" ca="1" si="438"/>
        <v>-0.259531351549826+1.30475221309012i</v>
      </c>
      <c r="DV232" s="223" t="str">
        <f t="shared" ca="1" si="439"/>
        <v>0.130393556388544-1.32390799546388i</v>
      </c>
      <c r="DW232" s="223" t="str">
        <f t="shared" ca="1" si="440"/>
        <v>-1.44069497495235E-13+1.33031382011947i</v>
      </c>
      <c r="DX232" s="223" t="str">
        <f t="shared" ca="1" si="441"/>
        <v>-0.130393556389537-1.32390799546378i</v>
      </c>
      <c r="DY232" s="223" t="str">
        <f t="shared" ca="1" si="442"/>
        <v>0.259531351549544+1.30475221309018i</v>
      </c>
      <c r="DZ232" s="223" t="str">
        <f t="shared" ca="1" si="443"/>
        <v>-0.386169717921114-1.27303095365414i</v>
      </c>
      <c r="EA232" s="223" t="str">
        <f t="shared" ca="1" si="444"/>
        <v>0.509089058806036+1.22904971022527i</v>
      </c>
      <c r="EB232" s="223" t="str">
        <f t="shared" ca="1" si="445"/>
        <v>-0.627105593758247-1.17323204622017i</v>
      </c>
      <c r="EC232" s="223" t="str">
        <f t="shared" ca="1" si="446"/>
        <v>0.739082759033035+1.10611551625541i</v>
      </c>
      <c r="ED232" s="223" t="str">
        <f t="shared" ca="1" si="447"/>
        <v>-0.843942153313408-1.02834648920565i</v>
      </c>
      <c r="EE232" s="223" t="str">
        <f t="shared" ca="1" si="448"/>
        <v>0.940673923312711+0.9406739233126i</v>
      </c>
      <c r="EF232" s="223" t="str">
        <f t="shared" ca="1" si="449"/>
        <v>-1.02834648920493-0.843942153314281i</v>
      </c>
      <c r="EG232" s="223" t="str">
        <f t="shared" ca="1" si="450"/>
        <v>1.10611551625554+0.739082759032842i</v>
      </c>
      <c r="EH232" s="223" t="str">
        <f t="shared" ca="1" si="451"/>
        <v>-1.17323204621964-0.627105593759243i</v>
      </c>
      <c r="EI232" s="223" t="str">
        <f t="shared" ca="1" si="452"/>
        <v>1.22904971022536+0.509089058805822i</v>
      </c>
      <c r="EJ232" s="223" t="str">
        <f t="shared" ca="1" si="453"/>
        <v>-1.27303095365421-0.386169717920893i</v>
      </c>
      <c r="EK232" s="223" t="str">
        <f t="shared" ca="1" si="454"/>
        <v>1.30475221309022+0.259531351549317i</v>
      </c>
      <c r="EL232" s="223" t="str">
        <f t="shared" ca="1" si="455"/>
        <v>-1.32390799546381-0.130393556389307i</v>
      </c>
      <c r="EM232" s="223" t="str">
        <f t="shared" ca="1" si="456"/>
        <v>1.33031382011947-3.75489043529534E-13i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3.2706594093632-3.69899563359323i</v>
      </c>
      <c r="G233" s="229" t="str">
        <f t="shared" si="326"/>
        <v>-0.171848706379878+0.140161047704059i</v>
      </c>
      <c r="H233" s="229" t="str">
        <f t="shared" si="322"/>
        <v>0.965779934851442-0.00762783171445463i</v>
      </c>
      <c r="I233" s="229" t="str">
        <f t="shared" si="459"/>
        <v>-0.444522007856203-0.458716146323208i</v>
      </c>
      <c r="J233" s="255" t="str">
        <f ca="1">IMPRODUCT(1/N_FFT2,EH100)</f>
        <v>0.00571458940170941+0.000142219545895242i</v>
      </c>
      <c r="K233" s="254" t="str">
        <f t="shared" ca="1" si="460"/>
        <v>-0.00247502235289674-0.00268459414626934i</v>
      </c>
      <c r="N233" s="246">
        <f t="shared" ca="1" si="327"/>
        <v>3.9973046736789959</v>
      </c>
      <c r="O233" s="223">
        <f t="shared" ca="1" si="328"/>
        <v>1.3303046736789963</v>
      </c>
      <c r="P233" s="223" t="str">
        <f t="shared" ca="1" si="329"/>
        <v>-1.32030016340742+0.162843493325713i</v>
      </c>
      <c r="Q233" s="223" t="str">
        <f t="shared" ca="1" si="330"/>
        <v>1.2904371097394-0.323237668936677i</v>
      </c>
      <c r="R233" s="223" t="str">
        <f t="shared" ca="1" si="331"/>
        <v>-1.2411646807987+0.478770049136362i</v>
      </c>
      <c r="S233" s="223" t="str">
        <f t="shared" ca="1" si="332"/>
        <v>1.17322397977949-0.62710128215668i</v>
      </c>
      <c r="T233" s="223" t="str">
        <f t="shared" ca="1" si="333"/>
        <v>-1.08763689806454+0.766000328185787i</v>
      </c>
      <c r="U233" s="223" t="str">
        <f t="shared" ca="1" si="334"/>
        <v>0.985690745027383-0.893378016284005i</v>
      </c>
      <c r="V233" s="223" t="str">
        <f t="shared" ca="1" si="335"/>
        <v>-0.868918885701616+1.00731846745865i</v>
      </c>
      <c r="W233" s="223" t="str">
        <f t="shared" ca="1" si="336"/>
        <v>0.739077677542855-1.10610791126817i</v>
      </c>
      <c r="X233" s="223" t="str">
        <f t="shared" ca="1" si="337"/>
        <v>-0.598120053178554+1.18826046252405i</v>
      </c>
      <c r="Y233" s="223" t="str">
        <f t="shared" ca="1" si="338"/>
        <v>0.448166146482755-1.25254047038767i</v>
      </c>
      <c r="Z233" s="223" t="str">
        <f t="shared" ca="1" si="339"/>
        <v>-0.291471403789536+1.29798110370881i</v>
      </c>
      <c r="AA233" s="223" t="str">
        <f t="shared" ca="1" si="340"/>
        <v>0.130392659881106-1.32389889306597i</v>
      </c>
      <c r="AB233" s="223" t="str">
        <f t="shared" ca="1" si="341"/>
        <v>0.0326473110018817+1.32990401078293i</v>
      </c>
      <c r="AC233" s="223" t="str">
        <f t="shared" ca="1" si="342"/>
        <v>-0.195196235939078-1.31590613429963i</v>
      </c>
      <c r="AD233" s="223" t="str">
        <f t="shared" ca="1" si="343"/>
        <v>0.354809227798711+1.28211580470762i</v>
      </c>
      <c r="AE233" s="223" t="str">
        <f t="shared" ca="1" si="344"/>
        <v>-0.509085558614779-1.22904126001614i</v>
      </c>
      <c r="AF233" s="223" t="str">
        <f t="shared" ca="1" si="345"/>
        <v>0.655704768771261+1.15748079077919i</v>
      </c>
      <c r="AG233" s="223" t="str">
        <f t="shared" ca="1" si="346"/>
        <v>-0.792461568873607-1.06851073306288i</v>
      </c>
      <c r="AH233" s="223" t="str">
        <f t="shared" ca="1" si="347"/>
        <v>0.917299009354837+0.963469279348757i</v>
      </c>
      <c r="AI233" s="223" t="str">
        <f t="shared" ca="1" si="348"/>
        <v>-1.02833941891118-0.843936350873451i</v>
      </c>
      <c r="AJ233" s="223" t="str">
        <f t="shared" ca="1" si="349"/>
        <v>1.12391264642602+0.711709834142991i</v>
      </c>
      <c r="AK233" s="223" t="str">
        <f t="shared" ca="1" si="350"/>
        <v>-1.2025811815979-0.568778539045543i</v>
      </c>
      <c r="AL233" s="223" t="str">
        <f t="shared" ca="1" si="351"/>
        <v>1.26316177643282+0.417292285300436i</v>
      </c>
      <c r="AM233" s="223" t="str">
        <f t="shared" ca="1" si="352"/>
        <v>-1.30474324239599-0.259529567167548i</v>
      </c>
      <c r="AN233" s="223" t="str">
        <f t="shared" ca="1" si="353"/>
        <v>1.32670015553512+0.0978632827738173i</v>
      </c>
      <c r="AO233" s="223" t="str">
        <f t="shared" ca="1" si="354"/>
        <v>-1.32870226343908+0.0652749564843775i</v>
      </c>
      <c r="AP233" s="223" t="str">
        <f t="shared" ca="1" si="355"/>
        <v>1.31071945254143-0.227431399638818i</v>
      </c>
      <c r="AQ233" s="223" t="str">
        <f t="shared" ca="1" si="356"/>
        <v>-1.27302220105652+0.386167062848959i</v>
      </c>
      <c r="AR233" s="223" t="str">
        <f t="shared" ca="1" si="357"/>
        <v>-1.27302220105652+0.386167062848959i</v>
      </c>
      <c r="AS233" s="223" t="str">
        <f t="shared" ca="1" si="358"/>
        <v>-1.14104037863158+0.683913283351399i</v>
      </c>
      <c r="AT233" s="223" t="str">
        <f t="shared" ca="1" si="359"/>
        <v>1.0487409371498-0.818445460344395i</v>
      </c>
      <c r="AU233" s="223" t="str">
        <f t="shared" ca="1" si="360"/>
        <v>-0.940667455802217+0.940667455802934i</v>
      </c>
      <c r="AV233" s="223" t="str">
        <f t="shared" ca="1" si="361"/>
        <v>0.818445460344655-1.04874093714959i</v>
      </c>
      <c r="AW233" s="223" t="str">
        <f t="shared" ca="1" si="362"/>
        <v>-0.683913283351342+1.14104037863161i</v>
      </c>
      <c r="AX233" s="223" t="str">
        <f t="shared" ca="1" si="363"/>
        <v>0.539094413988116-1.21617751073558i</v>
      </c>
      <c r="AY233" s="223" t="str">
        <f t="shared" ca="1" si="364"/>
        <v>-0.386167062849275+1.27302220105643i</v>
      </c>
      <c r="AZ233" s="223" t="str">
        <f t="shared" ca="1" si="365"/>
        <v>0.227431399638622-1.31071945254147i</v>
      </c>
      <c r="BA233" s="223" t="str">
        <f t="shared" ca="1" si="366"/>
        <v>-0.0652749564849713+1.32870226343905i</v>
      </c>
      <c r="BB233" s="223" t="str">
        <f t="shared" ca="1" si="367"/>
        <v>-0.0978632827736202-1.32670015553514i</v>
      </c>
      <c r="BC233" s="223" t="str">
        <f t="shared" ca="1" si="368"/>
        <v>0.259529567167892+1.30474324239592i</v>
      </c>
      <c r="BD233" s="223" t="str">
        <f t="shared" ca="1" si="369"/>
        <v>-0.417292285299853-1.26316177643301i</v>
      </c>
      <c r="BE233" s="223" t="str">
        <f t="shared" ca="1" si="370"/>
        <v>0.568778539045466+1.20258118159793i</v>
      </c>
      <c r="BF233" s="223" t="str">
        <f t="shared" ca="1" si="371"/>
        <v>-0.711709834143254-1.12391264642585i</v>
      </c>
      <c r="BG233" s="223" t="str">
        <f t="shared" ca="1" si="372"/>
        <v>0.843936350873093+1.02833941891147i</v>
      </c>
      <c r="BH233" s="223" t="str">
        <f t="shared" ca="1" si="373"/>
        <v>-0.963469279348712-0.917299009354885i</v>
      </c>
      <c r="BI233" s="223" t="str">
        <f t="shared" ca="1" si="374"/>
        <v>1.06851073306315+0.792461568873233i</v>
      </c>
      <c r="BJ233" s="223" t="str">
        <f t="shared" ca="1" si="375"/>
        <v>-1.15748079077903-0.655704768771539i</v>
      </c>
      <c r="BK233" s="223" t="str">
        <f t="shared" ca="1" si="376"/>
        <v>1.22904126001617+0.509085558614709i</v>
      </c>
      <c r="BL233" s="223" t="str">
        <f t="shared" ca="1" si="377"/>
        <v>-1.28211580470778-0.354809227798117i</v>
      </c>
      <c r="BM233" s="223" t="str">
        <f t="shared" ca="1" si="378"/>
        <v>1.31590613429958+0.195196235939413i</v>
      </c>
      <c r="BN233" s="223" t="str">
        <f t="shared" ca="1" si="379"/>
        <v>-1.32990401078294-0.0326473110016917i</v>
      </c>
      <c r="BO233" s="223" t="str">
        <f t="shared" ca="1" si="380"/>
        <v>1.32389889306592-0.1303926598817i</v>
      </c>
      <c r="BP233" s="223" t="str">
        <f t="shared" ca="1" si="381"/>
        <v>-1.29798110370885+0.291471403789343i</v>
      </c>
      <c r="BQ233" s="223" t="str">
        <f t="shared" ca="1" si="382"/>
        <v>1.2525404703876-0.448166146482952i</v>
      </c>
      <c r="BR233" s="223" t="str">
        <f t="shared" ca="1" si="383"/>
        <v>-1.18826046252431+0.598120053178032i</v>
      </c>
      <c r="BS233" s="223" t="str">
        <f t="shared" ca="1" si="384"/>
        <v>1.1061079112682-0.739077677542818i</v>
      </c>
      <c r="BT233" s="223" t="str">
        <f t="shared" ca="1" si="385"/>
        <v>-1.00731846745844+0.868918885701857i</v>
      </c>
      <c r="BU233" s="223" t="str">
        <f t="shared" ca="1" si="386"/>
        <v>0.893378016284353-0.985690745027067i</v>
      </c>
      <c r="BV233" s="223" t="str">
        <f t="shared" ca="1" si="387"/>
        <v>-0.766000328185844+1.0876368980645i</v>
      </c>
      <c r="BW233" s="223" t="str">
        <f t="shared" ca="1" si="388"/>
        <v>0.62710128215627-1.17322397977971i</v>
      </c>
      <c r="BX233" s="223" t="str">
        <f t="shared" ca="1" si="389"/>
        <v>-0.478770049136753+1.24116468079855i</v>
      </c>
      <c r="BY233" s="223" t="str">
        <f t="shared" ca="1" si="390"/>
        <v>0.323237668936616-1.29043710973941i</v>
      </c>
      <c r="BZ233" s="223" t="str">
        <f t="shared" ca="1" si="391"/>
        <v>-0.162843493325187+1.32030016340748i</v>
      </c>
      <c r="CA233" s="223" t="str">
        <f t="shared" ca="1" si="392"/>
        <v>3.48761007955518E-13-1.330304673679i</v>
      </c>
      <c r="CB233" s="223" t="str">
        <f t="shared" ca="1" si="393"/>
        <v>0.162843493325845+1.3203001634074i</v>
      </c>
      <c r="CC233" s="223" t="str">
        <f t="shared" ca="1" si="394"/>
        <v>-0.323237668937259-1.29043710973925i</v>
      </c>
      <c r="CD233" s="223" t="str">
        <f t="shared" ca="1" si="395"/>
        <v>0.478770049136139+1.24116468079879i</v>
      </c>
      <c r="CE233" s="223" t="str">
        <f t="shared" ca="1" si="396"/>
        <v>-0.627101282156855-1.1732239797794i</v>
      </c>
      <c r="CF233" s="223" t="str">
        <f t="shared" ca="1" si="397"/>
        <v>0.766000328185304+1.08763689806488i</v>
      </c>
      <c r="CG233" s="223" t="str">
        <f t="shared" ca="1" si="398"/>
        <v>-0.893378016283865-0.98569074502751i</v>
      </c>
      <c r="CH233" s="223" t="str">
        <f t="shared" ca="1" si="399"/>
        <v>1.00731846745888+0.868918885701354i</v>
      </c>
      <c r="CI233" s="223" t="str">
        <f t="shared" ca="1" si="400"/>
        <v>-1.10610791126783-0.739077677543366i</v>
      </c>
      <c r="CJ233" s="223" t="str">
        <f t="shared" ca="1" si="401"/>
        <v>1.18826046252401+0.598120053178621i</v>
      </c>
      <c r="CK233" s="223" t="str">
        <f t="shared" ca="1" si="402"/>
        <v>-1.25254047038783-0.448166146482327i</v>
      </c>
      <c r="CL233" s="223" t="str">
        <f t="shared" ca="1" si="403"/>
        <v>1.29798110370871+0.291471403789987i</v>
      </c>
      <c r="CM233" s="223" t="str">
        <f t="shared" ca="1" si="404"/>
        <v>-1.32389889306598-0.130392659881039i</v>
      </c>
      <c r="CN233" s="223" t="str">
        <f t="shared" ca="1" si="405"/>
        <v>1.32990401078292-0.0326473110023551i</v>
      </c>
      <c r="CO233" s="223" t="str">
        <f t="shared" ca="1" si="406"/>
        <v>-1.31590613429968+0.195196235938761i</v>
      </c>
      <c r="CP233" s="223" t="str">
        <f t="shared" ca="1" si="407"/>
        <v>1.2821158047076-0.354809227798793i</v>
      </c>
      <c r="CQ233" s="223" t="str">
        <f t="shared" ca="1" si="408"/>
        <v>-1.2290412600159+0.509085558615357i</v>
      </c>
      <c r="CR233" s="223" t="str">
        <f t="shared" ca="1" si="409"/>
        <v>1.15748079077935-0.655704768770965i</v>
      </c>
      <c r="CS233" s="223" t="str">
        <f t="shared" ca="1" si="410"/>
        <v>-1.06851073306276+0.792461568873767i</v>
      </c>
      <c r="CT233" s="223" t="str">
        <f t="shared" ca="1" si="411"/>
        <v>0.963469279349194-0.91729900935438i</v>
      </c>
      <c r="CU233" s="223" t="str">
        <f t="shared" ca="1" si="412"/>
        <v>-0.843936350873632+1.02833941891103i</v>
      </c>
      <c r="CV233" s="223" t="str">
        <f t="shared" ca="1" si="413"/>
        <v>0.711709834142726-1.12391264642619i</v>
      </c>
      <c r="CW233" s="223" t="str">
        <f t="shared" ca="1" si="414"/>
        <v>-0.568778539046063+1.20258118159765i</v>
      </c>
      <c r="CX233" s="223" t="str">
        <f t="shared" ca="1" si="415"/>
        <v>0.417292285300479-1.26316177643281i</v>
      </c>
      <c r="CY233" s="223" t="str">
        <f t="shared" ca="1" si="416"/>
        <v>-0.259529567167204+1.30474324239606i</v>
      </c>
      <c r="CZ233" s="223" t="str">
        <f t="shared" ca="1" si="417"/>
        <v>0.0978632827742782-1.32670015553509i</v>
      </c>
      <c r="DA233" s="223" t="str">
        <f t="shared" ca="1" si="418"/>
        <v>0.0652749564843124+1.32870226343909i</v>
      </c>
      <c r="DB233" s="223" t="str">
        <f t="shared" ca="1" si="419"/>
        <v>-0.227431399639275-1.31071945254135i</v>
      </c>
      <c r="DC233" s="223" t="str">
        <f t="shared" ca="1" si="420"/>
        <v>0.386167062848608+1.27302220105663i</v>
      </c>
      <c r="DD233" s="223" t="str">
        <f t="shared" ca="1" si="421"/>
        <v>-0.539094413988705-1.21617751073532i</v>
      </c>
      <c r="DE233" s="223" t="str">
        <f t="shared" ca="1" si="422"/>
        <v>0.683913283351894+1.14104037863128i</v>
      </c>
      <c r="DF233" s="223" t="str">
        <f t="shared" ca="1" si="423"/>
        <v>-0.81844546034415-1.04874093714999i</v>
      </c>
      <c r="DG233" s="223" t="str">
        <f t="shared" ca="1" si="424"/>
        <v>0.940667455802713+0.940667455802438i</v>
      </c>
      <c r="DH233" s="223" t="str">
        <f t="shared" ca="1" si="425"/>
        <v>-1.04874093715023-0.818445460343841i</v>
      </c>
      <c r="DI233" s="223" t="str">
        <f t="shared" ca="1" si="426"/>
        <v>1.14104037863144+0.683913283351624i</v>
      </c>
      <c r="DJ233" s="223" t="str">
        <f t="shared" ca="1" si="427"/>
        <v>-1.21617751073545-0.539094413988418i</v>
      </c>
      <c r="DK233" s="223" t="str">
        <f t="shared" ca="1" si="428"/>
        <v>1.27302220105632+0.386167062849609i</v>
      </c>
      <c r="DL233" s="223" t="str">
        <f t="shared" ca="1" si="429"/>
        <v>-1.31071945254141-0.227431399638965i</v>
      </c>
      <c r="DM233" s="223" t="str">
        <f t="shared" ca="1" si="430"/>
        <v>1.3287022634391+0.0652749564839979i</v>
      </c>
      <c r="DN233" s="223" t="str">
        <f t="shared" ca="1" si="431"/>
        <v>-1.32670015553516+0.0978632827733101i</v>
      </c>
      <c r="DO233" s="223" t="str">
        <f t="shared" ca="1" si="432"/>
        <v>1.30474324239598-0.259529567167587i</v>
      </c>
      <c r="DP233" s="223" t="str">
        <f t="shared" ca="1" si="433"/>
        <v>-1.26316177643268+0.417292285300849i</v>
      </c>
      <c r="DQ233" s="223" t="str">
        <f t="shared" ca="1" si="434"/>
        <v>1.20258118159807-0.568778539045185i</v>
      </c>
      <c r="DR233" s="223" t="str">
        <f t="shared" ca="1" si="435"/>
        <v>-1.12391264642602+0.711709834142992i</v>
      </c>
      <c r="DS233" s="223" t="str">
        <f t="shared" ca="1" si="436"/>
        <v>1.02833941891083-0.843936350873876i</v>
      </c>
      <c r="DT233" s="223" t="str">
        <f t="shared" ca="1" si="437"/>
        <v>-0.917299009355138+0.963469279348472i</v>
      </c>
      <c r="DU233" s="223" t="str">
        <f t="shared" ca="1" si="438"/>
        <v>0.792461568873514-1.06851073306294i</v>
      </c>
      <c r="DV233" s="223" t="str">
        <f t="shared" ca="1" si="439"/>
        <v>-0.655704768770691+1.15748079077951i</v>
      </c>
      <c r="DW233" s="223" t="str">
        <f t="shared" ca="1" si="440"/>
        <v>0.509085558614996-1.22904126001605i</v>
      </c>
      <c r="DX233" s="223" t="str">
        <f t="shared" ca="1" si="441"/>
        <v>-0.35480922779849+1.28211580470768i</v>
      </c>
      <c r="DY233" s="223" t="str">
        <f t="shared" ca="1" si="442"/>
        <v>0.195196235939721-1.31590613429953i</v>
      </c>
      <c r="DZ233" s="223" t="str">
        <f t="shared" ca="1" si="443"/>
        <v>-0.0326473110020026+1.32990401078293i</v>
      </c>
      <c r="EA233" s="223" t="str">
        <f t="shared" ca="1" si="444"/>
        <v>-0.13039265988139-1.32389889306595i</v>
      </c>
      <c r="EB233" s="223" t="str">
        <f t="shared" ca="1" si="445"/>
        <v>0.291471403789003+1.29798110370893i</v>
      </c>
      <c r="EC233" s="223" t="str">
        <f t="shared" ca="1" si="446"/>
        <v>-0.448166146482624-1.25254047038772i</v>
      </c>
      <c r="ED233" s="223" t="str">
        <f t="shared" ca="1" si="447"/>
        <v>0.598120053178901+1.18826046252387i</v>
      </c>
      <c r="EE233" s="223" t="str">
        <f t="shared" ca="1" si="448"/>
        <v>-0.739077677542496-1.10610791126841i</v>
      </c>
      <c r="EF233" s="223" t="str">
        <f t="shared" ca="1" si="449"/>
        <v>0.868918885701593+1.00731846745867i</v>
      </c>
      <c r="EG233" s="223" t="str">
        <f t="shared" ca="1" si="450"/>
        <v>-0.985690745027721-0.893378016283632i</v>
      </c>
      <c r="EH233" s="223" t="str">
        <f t="shared" ca="1" si="451"/>
        <v>1.08763689806432+0.766000328186098i</v>
      </c>
      <c r="EI233" s="223" t="str">
        <f t="shared" ca="1" si="452"/>
        <v>-1.17322397977956-0.627101282156544i</v>
      </c>
      <c r="EJ233" s="223" t="str">
        <f t="shared" ca="1" si="453"/>
        <v>1.24116468079892+0.478770049135809i</v>
      </c>
      <c r="EK233" s="223" t="str">
        <f t="shared" ca="1" si="454"/>
        <v>-1.29043710973933-0.323237668936953i</v>
      </c>
      <c r="EL233" s="223" t="str">
        <f t="shared" ca="1" si="455"/>
        <v>1.32030016340744+0.162843493325532i</v>
      </c>
      <c r="EM233" s="223" t="str">
        <f t="shared" ca="1" si="456"/>
        <v>-1.330304673679-6.97522015911036E-13i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3.24280376609152-3.70211620147867i</v>
      </c>
      <c r="G234" s="229" t="str">
        <f t="shared" si="326"/>
        <v>-0.170901426532381+0.140728781063606i</v>
      </c>
      <c r="H234" s="229" t="str">
        <f t="shared" si="322"/>
        <v>0.965756700682745-0.00752938877323588i</v>
      </c>
      <c r="I234" s="229" t="str">
        <f t="shared" si="459"/>
        <v>-0.446417984669757-0.46326055669198i</v>
      </c>
      <c r="J234" s="255" t="str">
        <f ca="1">IMPRODUCT(1/N_FFT2,EI100)</f>
        <v>0.00547996331424348-9.5321089249134E-08i</v>
      </c>
      <c r="K234" s="254" t="str">
        <f t="shared" ca="1" si="460"/>
        <v>-0.00244639833730965-0.0025386083025595i</v>
      </c>
      <c r="N234" s="246">
        <f t="shared" ca="1" si="327"/>
        <v>3.9972934549449914</v>
      </c>
      <c r="O234" s="223">
        <f t="shared" ca="1" si="328"/>
        <v>1.3302934549449916</v>
      </c>
      <c r="P234" s="223" t="str">
        <f t="shared" ca="1" si="329"/>
        <v>-1.31589503699148+0.195194589808935i</v>
      </c>
      <c r="Q234" s="223" t="str">
        <f t="shared" ca="1" si="330"/>
        <v>1.27301146539742-0.386163806222431i</v>
      </c>
      <c r="R234" s="223" t="str">
        <f t="shared" ca="1" si="331"/>
        <v>-1.20257103998247+0.568773742418694i</v>
      </c>
      <c r="S234" s="223" t="str">
        <f t="shared" ca="1" si="332"/>
        <v>1.1060985832317-0.739071444748286i</v>
      </c>
      <c r="T234" s="223" t="str">
        <f t="shared" ca="1" si="333"/>
        <v>-0.985682432493804+0.893370482242714i</v>
      </c>
      <c r="U234" s="223" t="str">
        <f t="shared" ca="1" si="334"/>
        <v>0.843929233783945-1.02833074671252i</v>
      </c>
      <c r="V234" s="223" t="str">
        <f t="shared" ca="1" si="335"/>
        <v>-0.683907515769505+1.14103075600243i</v>
      </c>
      <c r="W234" s="223" t="str">
        <f t="shared" ca="1" si="336"/>
        <v>0.509081265391188-1.22903089525739i</v>
      </c>
      <c r="X234" s="223" t="str">
        <f t="shared" ca="1" si="337"/>
        <v>-0.32323494300671+1.29042622721678i</v>
      </c>
      <c r="Y234" s="223" t="str">
        <f t="shared" ca="1" si="338"/>
        <v>0.130391560252899-1.32388772835324i</v>
      </c>
      <c r="Z234" s="223" t="str">
        <f t="shared" ca="1" si="339"/>
        <v>0.0652744060071864+1.32869105821854i</v>
      </c>
      <c r="AA234" s="223" t="str">
        <f t="shared" ca="1" si="340"/>
        <v>-0.259527378501194-1.3047322392268i</v>
      </c>
      <c r="AB234" s="223" t="str">
        <f t="shared" ca="1" si="341"/>
        <v>0.448162367005053+1.25252990745527i</v>
      </c>
      <c r="AC234" s="223" t="str">
        <f t="shared" ca="1" si="342"/>
        <v>-0.627095993682045-1.17321408573943i</v>
      </c>
      <c r="AD234" s="223" t="str">
        <f t="shared" ca="1" si="343"/>
        <v>0.792454885881545+1.06850172209124i</v>
      </c>
      <c r="AE234" s="223" t="str">
        <f t="shared" ca="1" si="344"/>
        <v>-0.940659522959648-0.940659522959721i</v>
      </c>
      <c r="AF234" s="223" t="str">
        <f t="shared" ca="1" si="345"/>
        <v>1.06850172209127+0.792454885881513i</v>
      </c>
      <c r="AG234" s="223" t="str">
        <f t="shared" ca="1" si="346"/>
        <v>-1.17321408573945-0.627095993682011i</v>
      </c>
      <c r="AH234" s="223" t="str">
        <f t="shared" ca="1" si="347"/>
        <v>1.25252990745528+0.448162367005025i</v>
      </c>
      <c r="AI234" s="223" t="str">
        <f t="shared" ca="1" si="348"/>
        <v>-1.30473223922681-0.259527378501155i</v>
      </c>
      <c r="AJ234" s="223" t="str">
        <f t="shared" ca="1" si="349"/>
        <v>1.32869105821854+0.0652744060071565i</v>
      </c>
      <c r="AK234" s="223" t="str">
        <f t="shared" ca="1" si="350"/>
        <v>-1.32388772835325+0.130391560252807i</v>
      </c>
      <c r="AL234" s="223" t="str">
        <f t="shared" ca="1" si="351"/>
        <v>1.2904262272168-0.323234943006625i</v>
      </c>
      <c r="AM234" s="223" t="str">
        <f t="shared" ca="1" si="352"/>
        <v>-1.22903089525738+0.509081265391214i</v>
      </c>
      <c r="AN234" s="223" t="str">
        <f t="shared" ca="1" si="353"/>
        <v>1.1410307560024-0.683907515769538i</v>
      </c>
      <c r="AO234" s="223" t="str">
        <f t="shared" ca="1" si="354"/>
        <v>-1.0283307467125+0.843929233783965i</v>
      </c>
      <c r="AP234" s="223" t="str">
        <f t="shared" ca="1" si="355"/>
        <v>0.893370482242689-0.985682432493827i</v>
      </c>
      <c r="AQ234" s="223" t="str">
        <f t="shared" ca="1" si="356"/>
        <v>-0.739071444748252+1.10609858323172i</v>
      </c>
      <c r="AR234" s="223" t="str">
        <f t="shared" ca="1" si="357"/>
        <v>-0.739071444748252+1.10609858323172i</v>
      </c>
      <c r="AS234" s="223" t="str">
        <f t="shared" ca="1" si="358"/>
        <v>-0.386163806222486+1.2730114653974i</v>
      </c>
      <c r="AT234" s="223" t="str">
        <f t="shared" ca="1" si="359"/>
        <v>0.195194589809273-1.31589503699143i</v>
      </c>
      <c r="AU234" s="223" t="str">
        <f t="shared" ca="1" si="360"/>
        <v>-1.02345964313656E-13+1.33029345494499i</v>
      </c>
      <c r="AV234" s="223" t="str">
        <f t="shared" ca="1" si="361"/>
        <v>-0.195194589809089-1.31589503699145i</v>
      </c>
      <c r="AW234" s="223" t="str">
        <f t="shared" ca="1" si="362"/>
        <v>0.386163806222815+1.2730114653973i</v>
      </c>
      <c r="AX234" s="223" t="str">
        <f t="shared" ca="1" si="363"/>
        <v>-0.568773742419272-1.20257103998219i</v>
      </c>
      <c r="AY234" s="223" t="str">
        <f t="shared" ca="1" si="364"/>
        <v>0.739071444747877+1.10609858323197i</v>
      </c>
      <c r="AZ234" s="223" t="str">
        <f t="shared" ca="1" si="365"/>
        <v>-0.893370482242537-0.985682432493965i</v>
      </c>
      <c r="BA234" s="223" t="str">
        <f t="shared" ca="1" si="366"/>
        <v>1.02833074671254+0.843929233783918i</v>
      </c>
      <c r="BB234" s="223" t="str">
        <f t="shared" ca="1" si="367"/>
        <v>-1.14103075600257-0.68390751576926i</v>
      </c>
      <c r="BC234" s="223" t="str">
        <f t="shared" ca="1" si="368"/>
        <v>1.22903089525762+0.509081265390653i</v>
      </c>
      <c r="BD234" s="223" t="str">
        <f t="shared" ca="1" si="369"/>
        <v>-1.29042622721666-0.32323494300719i</v>
      </c>
      <c r="BE234" s="223" t="str">
        <f t="shared" ca="1" si="370"/>
        <v>1.32388772835321+0.130391560253142i</v>
      </c>
      <c r="BF234" s="223" t="str">
        <f t="shared" ca="1" si="371"/>
        <v>-1.32869105821854+0.065274406007103i</v>
      </c>
      <c r="BG234" s="223" t="str">
        <f t="shared" ca="1" si="372"/>
        <v>1.30473223922677-0.259527378501361i</v>
      </c>
      <c r="BH234" s="223" t="str">
        <f t="shared" ca="1" si="373"/>
        <v>-1.25252990745513+0.448162367005455i</v>
      </c>
      <c r="BI234" s="223" t="str">
        <f t="shared" ca="1" si="374"/>
        <v>1.17321408573974-0.627095993681472i</v>
      </c>
      <c r="BJ234" s="223" t="str">
        <f t="shared" ca="1" si="375"/>
        <v>-1.06850172209146+0.792454885881257i</v>
      </c>
      <c r="BK234" s="223" t="str">
        <f t="shared" ca="1" si="376"/>
        <v>0.940659522959793-0.940659522959576i</v>
      </c>
      <c r="BL234" s="223" t="str">
        <f t="shared" ca="1" si="377"/>
        <v>-0.792454885881473+1.06850172209129i</v>
      </c>
      <c r="BM234" s="223" t="str">
        <f t="shared" ca="1" si="378"/>
        <v>0.627095993681742-1.17321408573959i</v>
      </c>
      <c r="BN234" s="223" t="str">
        <f t="shared" ca="1" si="379"/>
        <v>-0.448162367004499+1.25252990745547i</v>
      </c>
      <c r="BO234" s="223" t="str">
        <f t="shared" ca="1" si="380"/>
        <v>0.259527378501663-1.30473223922671i</v>
      </c>
      <c r="BP234" s="223" t="str">
        <f t="shared" ca="1" si="381"/>
        <v>-0.065274406007372+1.32869105821853i</v>
      </c>
      <c r="BQ234" s="223" t="str">
        <f t="shared" ca="1" si="382"/>
        <v>-0.130391560252837-1.32388772835324i</v>
      </c>
      <c r="BR234" s="223" t="str">
        <f t="shared" ca="1" si="383"/>
        <v>0.323234943006892+1.29042622721673i</v>
      </c>
      <c r="BS234" s="223" t="str">
        <f t="shared" ca="1" si="384"/>
        <v>-0.509081265391627-1.22903089525721i</v>
      </c>
      <c r="BT234" s="223" t="str">
        <f t="shared" ca="1" si="385"/>
        <v>0.683907515768997+1.14103075600273i</v>
      </c>
      <c r="BU234" s="223" t="str">
        <f t="shared" ca="1" si="386"/>
        <v>-0.843929233783681-1.02833074671274i</v>
      </c>
      <c r="BV234" s="223" t="str">
        <f t="shared" ca="1" si="387"/>
        <v>0.985682432493771+0.893370482242751i</v>
      </c>
      <c r="BW234" s="223" t="str">
        <f t="shared" ca="1" si="388"/>
        <v>-1.10609858323181-0.739071444748117i</v>
      </c>
      <c r="BX234" s="223" t="str">
        <f t="shared" ca="1" si="389"/>
        <v>1.20257103998263+0.568773742418354i</v>
      </c>
      <c r="BY234" s="223" t="str">
        <f t="shared" ca="1" si="390"/>
        <v>-1.27301146539723-0.386163806223073i</v>
      </c>
      <c r="BZ234" s="223" t="str">
        <f t="shared" ca="1" si="391"/>
        <v>1.31589503699141+0.195194589809374i</v>
      </c>
      <c r="CA234" s="223" t="str">
        <f t="shared" ca="1" si="392"/>
        <v>-1.33029345494499-2.04691928627311E-13i</v>
      </c>
      <c r="CB234" s="223" t="str">
        <f t="shared" ca="1" si="393"/>
        <v>1.31589503699147-0.195194589809007i</v>
      </c>
      <c r="CC234" s="223" t="str">
        <f t="shared" ca="1" si="394"/>
        <v>-1.27301146539733+0.386163806222717i</v>
      </c>
      <c r="CD234" s="223" t="str">
        <f t="shared" ca="1" si="395"/>
        <v>1.20257103998224-0.56877374241918i</v>
      </c>
      <c r="CE234" s="223" t="str">
        <f t="shared" ca="1" si="396"/>
        <v>-1.10609858323204+0.739071444747778i</v>
      </c>
      <c r="CF234" s="223" t="str">
        <f t="shared" ca="1" si="397"/>
        <v>0.985682432494021-0.893370482242476i</v>
      </c>
      <c r="CG234" s="223" t="str">
        <f t="shared" ca="1" si="398"/>
        <v>-0.843929233783998+1.02833074671248i</v>
      </c>
      <c r="CH234" s="223" t="str">
        <f t="shared" ca="1" si="399"/>
        <v>0.683907515769316-1.14103075600254i</v>
      </c>
      <c r="CI234" s="223" t="str">
        <f t="shared" ca="1" si="400"/>
        <v>-0.509081265390747+1.22903089525758i</v>
      </c>
      <c r="CJ234" s="223" t="str">
        <f t="shared" ca="1" si="401"/>
        <v>0.32323494300729-1.29042622721663i</v>
      </c>
      <c r="CK234" s="223" t="str">
        <f t="shared" ca="1" si="402"/>
        <v>-0.130391560253244+1.3238877283532i</v>
      </c>
      <c r="CL234" s="223" t="str">
        <f t="shared" ca="1" si="403"/>
        <v>-0.0652744060070009-1.32869105821854i</v>
      </c>
      <c r="CM234" s="223" t="str">
        <f t="shared" ca="1" si="404"/>
        <v>0.259527378501262+1.30473223922679i</v>
      </c>
      <c r="CN234" s="223" t="str">
        <f t="shared" ca="1" si="405"/>
        <v>-0.448162367005359-1.25252990745516i</v>
      </c>
      <c r="CO234" s="223" t="str">
        <f t="shared" ca="1" si="406"/>
        <v>0.627095993682548+1.17321408573916i</v>
      </c>
      <c r="CP234" s="223" t="str">
        <f t="shared" ca="1" si="407"/>
        <v>-0.792454885881144-1.06850172209154i</v>
      </c>
      <c r="CQ234" s="223" t="str">
        <f t="shared" ca="1" si="408"/>
        <v>0.940659522959504+0.940659522959866i</v>
      </c>
      <c r="CR234" s="223" t="str">
        <f t="shared" ca="1" si="409"/>
        <v>-1.06850172209123-0.792454885881555i</v>
      </c>
      <c r="CS234" s="223" t="str">
        <f t="shared" ca="1" si="410"/>
        <v>1.17321408573956+0.627095993681799i</v>
      </c>
      <c r="CT234" s="223" t="str">
        <f t="shared" ca="1" si="411"/>
        <v>-1.25252990745544-0.448162367004594i</v>
      </c>
      <c r="CU234" s="223" t="str">
        <f t="shared" ca="1" si="412"/>
        <v>1.30473223922669+0.259527378501763i</v>
      </c>
      <c r="CV234" s="223" t="str">
        <f t="shared" ca="1" si="413"/>
        <v>-1.32869105821852-0.0652744060074742i</v>
      </c>
      <c r="CW234" s="223" t="str">
        <f t="shared" ca="1" si="414"/>
        <v>1.32388772835325-0.130391560252772i</v>
      </c>
      <c r="CX234" s="223" t="str">
        <f t="shared" ca="1" si="415"/>
        <v>-1.29042622721676+0.323234943006792i</v>
      </c>
      <c r="CY234" s="223" t="str">
        <f t="shared" ca="1" si="416"/>
        <v>1.22903089525725-0.509081265391532i</v>
      </c>
      <c r="CZ234" s="223" t="str">
        <f t="shared" ca="1" si="417"/>
        <v>-1.14103075600208+0.683907515770077i</v>
      </c>
      <c r="DA234" s="223" t="str">
        <f t="shared" ca="1" si="418"/>
        <v>1.02833074671278-0.843929233783631i</v>
      </c>
      <c r="DB234" s="223" t="str">
        <f t="shared" ca="1" si="419"/>
        <v>-0.893370482242855+0.985682432493678i</v>
      </c>
      <c r="DC234" s="223" t="str">
        <f t="shared" ca="1" si="420"/>
        <v>0.739071444748202-1.10609858323175i</v>
      </c>
      <c r="DD234" s="223" t="str">
        <f t="shared" ca="1" si="421"/>
        <v>-0.568773742418412+1.2025710399826i</v>
      </c>
      <c r="DE234" s="223" t="str">
        <f t="shared" ca="1" si="422"/>
        <v>0.386163806221941-1.27301146539757i</v>
      </c>
      <c r="DF234" s="223" t="str">
        <f t="shared" ca="1" si="423"/>
        <v>-0.195194589809438+1.3158950369914i</v>
      </c>
      <c r="DG234" s="223" t="str">
        <f t="shared" ca="1" si="424"/>
        <v>3.07037892940967E-13-1.33029345494499i</v>
      </c>
      <c r="DH234" s="223" t="str">
        <f t="shared" ca="1" si="425"/>
        <v>0.195194589808905+1.31589503699148i</v>
      </c>
      <c r="DI234" s="223" t="str">
        <f t="shared" ca="1" si="426"/>
        <v>-0.386163806222655-1.27301146539735i</v>
      </c>
      <c r="DJ234" s="223" t="str">
        <f t="shared" ca="1" si="427"/>
        <v>0.568773742419087+1.20257103998228i</v>
      </c>
      <c r="DK234" s="223" t="str">
        <f t="shared" ca="1" si="428"/>
        <v>-0.739071444747692-1.10609858323209i</v>
      </c>
      <c r="DL234" s="223" t="str">
        <f t="shared" ca="1" si="429"/>
        <v>0.8933704822424+0.98568243249409i</v>
      </c>
      <c r="DM234" s="223" t="str">
        <f t="shared" ca="1" si="430"/>
        <v>-1.02833074671244-0.843929233784047i</v>
      </c>
      <c r="DN234" s="223" t="str">
        <f t="shared" ca="1" si="431"/>
        <v>1.14103075600247+0.683907515769436i</v>
      </c>
      <c r="DO234" s="223" t="str">
        <f t="shared" ca="1" si="432"/>
        <v>-1.22903089525754-0.509081265390842i</v>
      </c>
      <c r="DP234" s="223" t="str">
        <f t="shared" ca="1" si="433"/>
        <v>1.29042622721694+0.323234943006069i</v>
      </c>
      <c r="DQ234" s="223" t="str">
        <f t="shared" ca="1" si="434"/>
        <v>-1.3238877283532-0.130391560253308i</v>
      </c>
      <c r="DR234" s="223" t="str">
        <f t="shared" ca="1" si="435"/>
        <v>1.32869105821855-0.0652744060068609i</v>
      </c>
      <c r="DS234" s="223" t="str">
        <f t="shared" ca="1" si="436"/>
        <v>-1.30473223922681+0.259527378501161i</v>
      </c>
      <c r="DT234" s="223" t="str">
        <f t="shared" ca="1" si="437"/>
        <v>1.25252990745518-0.448162367005298i</v>
      </c>
      <c r="DU234" s="223" t="str">
        <f t="shared" ca="1" si="438"/>
        <v>-1.17321408573921+0.627095993682458i</v>
      </c>
      <c r="DV234" s="223" t="str">
        <f t="shared" ca="1" si="439"/>
        <v>1.06850172209156-0.792454885881123i</v>
      </c>
      <c r="DW234" s="223" t="str">
        <f t="shared" ca="1" si="440"/>
        <v>-0.940659522959938+0.940659522959431i</v>
      </c>
      <c r="DX234" s="223" t="str">
        <f t="shared" ca="1" si="441"/>
        <v>0.792454885881638-1.06850172209117i</v>
      </c>
      <c r="DY234" s="223" t="str">
        <f t="shared" ca="1" si="442"/>
        <v>-0.62709599368189+1.17321408573951i</v>
      </c>
      <c r="DZ234" s="223" t="str">
        <f t="shared" ca="1" si="443"/>
        <v>0.448162367004692-1.2525299074554i</v>
      </c>
      <c r="EA234" s="223" t="str">
        <f t="shared" ca="1" si="444"/>
        <v>-0.259527378501864+1.30473223922667i</v>
      </c>
      <c r="EB234" s="223" t="str">
        <f t="shared" ca="1" si="445"/>
        <v>0.0652744060075763-1.32869105821852i</v>
      </c>
      <c r="EC234" s="223" t="str">
        <f t="shared" ca="1" si="446"/>
        <v>0.130391560252671+1.32388772835326i</v>
      </c>
      <c r="ED234" s="223" t="str">
        <f t="shared" ca="1" si="447"/>
        <v>-0.323234943006694-1.29042622721678i</v>
      </c>
      <c r="EE234" s="223" t="str">
        <f t="shared" ca="1" si="448"/>
        <v>0.509081265391438+1.22903089525729i</v>
      </c>
      <c r="EF234" s="223" t="str">
        <f t="shared" ca="1" si="449"/>
        <v>-0.683907515769989-1.14103075600214i</v>
      </c>
      <c r="EG234" s="223" t="str">
        <f t="shared" ca="1" si="450"/>
        <v>0.843929233783552+1.02833074671284i</v>
      </c>
      <c r="EH234" s="223" t="str">
        <f t="shared" ca="1" si="451"/>
        <v>-0.985682432493609-0.893370482242931i</v>
      </c>
      <c r="EI234" s="223" t="str">
        <f t="shared" ca="1" si="452"/>
        <v>1.10609858323169+0.739071444748287i</v>
      </c>
      <c r="EJ234" s="223" t="str">
        <f t="shared" ca="1" si="453"/>
        <v>-1.20257103998256-0.568773742418504i</v>
      </c>
      <c r="EK234" s="223" t="str">
        <f t="shared" ca="1" si="454"/>
        <v>1.27301146539754+0.386163806222039i</v>
      </c>
      <c r="EL234" s="223" t="str">
        <f t="shared" ca="1" si="455"/>
        <v>-1.31589503699139-0.195194589809539i</v>
      </c>
      <c r="EM234" s="223" t="str">
        <f t="shared" ca="1" si="456"/>
        <v>1.33029345494499+4.09383857254624E-13i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3.21509124389462-3.7050076519938i</v>
      </c>
      <c r="G235" s="229" t="str">
        <f t="shared" si="326"/>
        <v>-0.169952508356384+0.141288460332575i</v>
      </c>
      <c r="H235" s="229" t="str">
        <f t="shared" si="322"/>
        <v>0.965733729676466-0.00743164218896735i</v>
      </c>
      <c r="I235" s="229" t="str">
        <f t="shared" si="459"/>
        <v>-0.448358001406405-0.467826333247819i</v>
      </c>
      <c r="J235" s="255" t="str">
        <f ca="1">IMPRODUCT(1/N_FFT2,EJ100)</f>
        <v>0.00488433687467594-0.000142219583163404i</v>
      </c>
      <c r="K235" s="254" t="str">
        <f t="shared" ca="1" si="460"/>
        <v>-0.00225646558543268-0.00222125612235876i</v>
      </c>
      <c r="N235" s="246">
        <f t="shared" ca="1" si="327"/>
        <v>3.9972801294925753</v>
      </c>
      <c r="O235" s="223">
        <f t="shared" ca="1" si="328"/>
        <v>1.3302801294925755</v>
      </c>
      <c r="P235" s="223" t="str">
        <f t="shared" ca="1" si="329"/>
        <v>-1.3106952697033+0.227427203518342i</v>
      </c>
      <c r="Q235" s="223" t="str">
        <f t="shared" ca="1" si="330"/>
        <v>1.25251736095464-0.448157877795337i</v>
      </c>
      <c r="R235" s="223" t="str">
        <f t="shared" ca="1" si="331"/>
        <v>-1.15745943520191+0.655692670986088i</v>
      </c>
      <c r="S235" s="223" t="str">
        <f t="shared" ca="1" si="332"/>
        <v>1.02832044599853-0.843920780206394i</v>
      </c>
      <c r="T235" s="223" t="str">
        <f t="shared" ca="1" si="333"/>
        <v>-0.868902854105608+1.00729988238355i</v>
      </c>
      <c r="U235" s="223" t="str">
        <f t="shared" ca="1" si="334"/>
        <v>0.683900665117858-1.14101932638064i</v>
      </c>
      <c r="V235" s="223" t="str">
        <f t="shared" ca="1" si="335"/>
        <v>-0.478761215805494+1.24114178124952i</v>
      </c>
      <c r="W235" s="223" t="str">
        <f t="shared" ca="1" si="336"/>
        <v>0.259524778834338-1.30471916981923i</v>
      </c>
      <c r="X235" s="223" t="str">
        <f t="shared" ca="1" si="337"/>
        <v>-0.032646708657322+1.32987947398876i</v>
      </c>
      <c r="Y235" s="223" t="str">
        <f t="shared" ca="1" si="338"/>
        <v>-0.195192634559054-1.31588185576695i</v>
      </c>
      <c r="Z235" s="223" t="str">
        <f t="shared" ca="1" si="339"/>
        <v>0.417284586237252+1.26313847103617i</v>
      </c>
      <c r="AA235" s="223" t="str">
        <f t="shared" ca="1" si="340"/>
        <v>-0.627089712107244-1.1732023337396i</v>
      </c>
      <c r="AB235" s="223" t="str">
        <f t="shared" ca="1" si="341"/>
        <v>0.818430359985514+1.04872158782813i</v>
      </c>
      <c r="AC235" s="223" t="str">
        <f t="shared" ca="1" si="342"/>
        <v>-0.985672558984874-0.89336153341578i</v>
      </c>
      <c r="AD235" s="223" t="str">
        <f t="shared" ca="1" si="343"/>
        <v>1.12389191018266+0.7116967030616i</v>
      </c>
      <c r="AE235" s="223" t="str">
        <f t="shared" ca="1" si="344"/>
        <v>-1.22901858414467-0.509076165961247i</v>
      </c>
      <c r="AF235" s="223" t="str">
        <f t="shared" ca="1" si="345"/>
        <v>1.29795715589382+0.291466026127925i</v>
      </c>
      <c r="AG235" s="223" t="str">
        <f t="shared" ca="1" si="346"/>
        <v>-1.32867774881721-0.0652737521582201i</v>
      </c>
      <c r="AH235" s="223" t="str">
        <f t="shared" ca="1" si="347"/>
        <v>1.32027580380471-0.162840488855263i</v>
      </c>
      <c r="AI235" s="223" t="str">
        <f t="shared" ca="1" si="348"/>
        <v>-1.27299871373451+0.386159938047781i</v>
      </c>
      <c r="AJ235" s="223" t="str">
        <f t="shared" ca="1" si="349"/>
        <v>1.18823853906028-0.598109017834272i</v>
      </c>
      <c r="AK235" s="223" t="str">
        <f t="shared" ca="1" si="350"/>
        <v>-1.06849101898746+0.792446947918865i</v>
      </c>
      <c r="AL235" s="223" t="str">
        <f t="shared" ca="1" si="351"/>
        <v>0.917282085143168-0.963451503293333i</v>
      </c>
      <c r="AM235" s="223" t="str">
        <f t="shared" ca="1" si="352"/>
        <v>-0.739064041523579+1.10608750352294i</v>
      </c>
      <c r="AN235" s="223" t="str">
        <f t="shared" ca="1" si="353"/>
        <v>0.539084467670337-1.21615507220065i</v>
      </c>
      <c r="AO235" s="223" t="str">
        <f t="shared" ca="1" si="354"/>
        <v>-0.323231705185855+1.29041330111148i</v>
      </c>
      <c r="AP235" s="223" t="str">
        <f t="shared" ca="1" si="355"/>
        <v>0.0978614771914335-1.32667567785224i</v>
      </c>
      <c r="AQ235" s="223" t="str">
        <f t="shared" ca="1" si="356"/>
        <v>0.130390254130125+1.32387446706652i</v>
      </c>
      <c r="AR235" s="223" t="str">
        <f t="shared" ca="1" si="357"/>
        <v>0.130390254130125+1.32387446706652i</v>
      </c>
      <c r="AS235" s="223" t="str">
        <f t="shared" ca="1" si="358"/>
        <v>0.568768045053585+1.20255899391618i</v>
      </c>
      <c r="AT235" s="223" t="str">
        <f t="shared" ca="1" si="359"/>
        <v>-0.765986195442725-1.08761683111009i</v>
      </c>
      <c r="AU235" s="223" t="str">
        <f t="shared" ca="1" si="360"/>
        <v>0.940650100442365+0.940650100441472i</v>
      </c>
      <c r="AV235" s="223" t="str">
        <f t="shared" ca="1" si="361"/>
        <v>-1.08761683111083-0.765986195441678i</v>
      </c>
      <c r="AW235" s="223" t="str">
        <f t="shared" ca="1" si="362"/>
        <v>1.20255899391588+0.568768045054236i</v>
      </c>
      <c r="AX235" s="223" t="str">
        <f t="shared" ca="1" si="363"/>
        <v>-1.28209214960804-0.354802681551632i</v>
      </c>
      <c r="AY235" s="223" t="str">
        <f t="shared" ca="1" si="364"/>
        <v>1.32387446706646+0.130390254130712i</v>
      </c>
      <c r="AZ235" s="223" t="str">
        <f t="shared" ca="1" si="365"/>
        <v>-1.32667567785228+0.0978614771908452i</v>
      </c>
      <c r="BA235" s="223" t="str">
        <f t="shared" ca="1" si="366"/>
        <v>1.29041330111162-0.323231705185283i</v>
      </c>
      <c r="BB235" s="223" t="str">
        <f t="shared" ca="1" si="367"/>
        <v>-1.21615507220089+0.539084467669798i</v>
      </c>
      <c r="BC235" s="223" t="str">
        <f t="shared" ca="1" si="368"/>
        <v>1.10608750352326-0.739064041523104i</v>
      </c>
      <c r="BD235" s="223" t="str">
        <f t="shared" ca="1" si="369"/>
        <v>-0.963451503293662+0.917282085142823i</v>
      </c>
      <c r="BE235" s="223" t="str">
        <f t="shared" ca="1" si="370"/>
        <v>0.792446947919234-1.06849101898719i</v>
      </c>
      <c r="BF235" s="223" t="str">
        <f t="shared" ca="1" si="371"/>
        <v>-0.598109017834681+1.18823853906007i</v>
      </c>
      <c r="BG235" s="223" t="str">
        <f t="shared" ca="1" si="372"/>
        <v>0.386159938048201-1.27299871373438i</v>
      </c>
      <c r="BH235" s="223" t="str">
        <f t="shared" ca="1" si="373"/>
        <v>-0.162840488855736+1.32027580380465i</v>
      </c>
      <c r="BI235" s="223" t="str">
        <f t="shared" ca="1" si="374"/>
        <v>-0.0652737521577537-1.32867774881723i</v>
      </c>
      <c r="BJ235" s="223" t="str">
        <f t="shared" ca="1" si="375"/>
        <v>0.291466026127479+1.29795715589392i</v>
      </c>
      <c r="BK235" s="223" t="str">
        <f t="shared" ca="1" si="376"/>
        <v>-0.509076165960956-1.22901858414479i</v>
      </c>
      <c r="BL235" s="223" t="str">
        <f t="shared" ca="1" si="377"/>
        <v>0.711696703061341+1.12389191018283i</v>
      </c>
      <c r="BM235" s="223" t="str">
        <f t="shared" ca="1" si="378"/>
        <v>-0.893361533415533-0.985672558985098i</v>
      </c>
      <c r="BN235" s="223" t="str">
        <f t="shared" ca="1" si="379"/>
        <v>1.04872158782794+0.818430359985771i</v>
      </c>
      <c r="BO235" s="223" t="str">
        <f t="shared" ca="1" si="380"/>
        <v>-1.17320233373945-0.627089712107522i</v>
      </c>
      <c r="BP235" s="223" t="str">
        <f t="shared" ca="1" si="381"/>
        <v>1.26313847103607+0.417284586237542i</v>
      </c>
      <c r="BQ235" s="223" t="str">
        <f t="shared" ca="1" si="382"/>
        <v>-1.31588185576692-0.195192634559253i</v>
      </c>
      <c r="BR235" s="223" t="str">
        <f t="shared" ca="1" si="383"/>
        <v>1.32987947398877-0.0326467086571244i</v>
      </c>
      <c r="BS235" s="223" t="str">
        <f t="shared" ca="1" si="384"/>
        <v>-1.30471916981926+0.259524778834154i</v>
      </c>
      <c r="BT235" s="223" t="str">
        <f t="shared" ca="1" si="385"/>
        <v>1.24114178124958-0.478761215805326i</v>
      </c>
      <c r="BU235" s="223" t="str">
        <f t="shared" ca="1" si="386"/>
        <v>-1.14101932638075+0.68390066511768i</v>
      </c>
      <c r="BV235" s="223" t="str">
        <f t="shared" ca="1" si="387"/>
        <v>1.00729988238368-0.868902854105458i</v>
      </c>
      <c r="BW235" s="223" t="str">
        <f t="shared" ca="1" si="388"/>
        <v>-0.84392078020654+1.02832044599841i</v>
      </c>
      <c r="BX235" s="223" t="str">
        <f t="shared" ca="1" si="389"/>
        <v>0.655692670986188-1.15745943520185i</v>
      </c>
      <c r="BY235" s="223" t="str">
        <f t="shared" ca="1" si="390"/>
        <v>-0.448157877795413+1.25251736095461i</v>
      </c>
      <c r="BZ235" s="223" t="str">
        <f t="shared" ca="1" si="391"/>
        <v>0.227427203518436-1.31069526970329i</v>
      </c>
      <c r="CA235" s="223" t="str">
        <f t="shared" ca="1" si="392"/>
        <v>-6.06251831885835E-14+1.33028012949258i</v>
      </c>
      <c r="CB235" s="223" t="str">
        <f t="shared" ca="1" si="393"/>
        <v>-0.227427203518317-1.31069526970331i</v>
      </c>
      <c r="CC235" s="223" t="str">
        <f t="shared" ca="1" si="394"/>
        <v>0.448157877795335+1.25251736095464i</v>
      </c>
      <c r="CD235" s="223" t="str">
        <f t="shared" ca="1" si="395"/>
        <v>-0.655692670986083-1.15745943520191i</v>
      </c>
      <c r="CE235" s="223" t="str">
        <f t="shared" ca="1" si="396"/>
        <v>0.843920780206447+1.02832044599849i</v>
      </c>
      <c r="CF235" s="223" t="str">
        <f t="shared" ca="1" si="397"/>
        <v>-1.0072998823836-0.86890285410555i</v>
      </c>
      <c r="CG235" s="223" t="str">
        <f t="shared" ca="1" si="398"/>
        <v>1.14101932638069+0.683900665117785i</v>
      </c>
      <c r="CH235" s="223" t="str">
        <f t="shared" ca="1" si="399"/>
        <v>-1.24114178124954-0.478761215805439i</v>
      </c>
      <c r="CI235" s="223" t="str">
        <f t="shared" ca="1" si="400"/>
        <v>1.30471916981924+0.259524778834273i</v>
      </c>
      <c r="CJ235" s="223" t="str">
        <f t="shared" ca="1" si="401"/>
        <v>-1.32987947398876-0.0326467086572456i</v>
      </c>
      <c r="CK235" s="223" t="str">
        <f t="shared" ca="1" si="402"/>
        <v>1.31588185576694-0.195192634559134i</v>
      </c>
      <c r="CL235" s="223" t="str">
        <f t="shared" ca="1" si="403"/>
        <v>-1.2631384710361+0.417284586237463i</v>
      </c>
      <c r="CM235" s="223" t="str">
        <f t="shared" ca="1" si="404"/>
        <v>1.17320233373951-0.627089712107415i</v>
      </c>
      <c r="CN235" s="223" t="str">
        <f t="shared" ca="1" si="405"/>
        <v>-1.04872158782801+0.818430359985675i</v>
      </c>
      <c r="CO235" s="223" t="str">
        <f t="shared" ca="1" si="406"/>
        <v>0.89336153341565-0.985672558984991i</v>
      </c>
      <c r="CP235" s="223" t="str">
        <f t="shared" ca="1" si="407"/>
        <v>-0.711696703061412+1.12389191018278i</v>
      </c>
      <c r="CQ235" s="223" t="str">
        <f t="shared" ca="1" si="408"/>
        <v>0.509076165961068-1.22901858414475i</v>
      </c>
      <c r="CR235" s="223" t="str">
        <f t="shared" ca="1" si="409"/>
        <v>-0.29146602612756+1.2979571558939i</v>
      </c>
      <c r="CS235" s="223" t="str">
        <f t="shared" ca="1" si="410"/>
        <v>0.0652737521578748-1.32867774881723i</v>
      </c>
      <c r="CT235" s="223" t="str">
        <f t="shared" ca="1" si="411"/>
        <v>0.162840488855578+1.32027580380467i</v>
      </c>
      <c r="CU235" s="223" t="str">
        <f t="shared" ca="1" si="412"/>
        <v>-0.386159938048121-1.27299871373441i</v>
      </c>
      <c r="CV235" s="223" t="str">
        <f t="shared" ca="1" si="413"/>
        <v>0.598109017834572+1.18823853906013i</v>
      </c>
      <c r="CW235" s="223" t="str">
        <f t="shared" ca="1" si="414"/>
        <v>-0.792446947919166-1.06849101898724i</v>
      </c>
      <c r="CX235" s="223" t="str">
        <f t="shared" ca="1" si="415"/>
        <v>0.963451503293578+0.917282085142911i</v>
      </c>
      <c r="CY235" s="223" t="str">
        <f t="shared" ca="1" si="416"/>
        <v>-1.10608750352319-0.739064041523205i</v>
      </c>
      <c r="CZ235" s="223" t="str">
        <f t="shared" ca="1" si="417"/>
        <v>1.21615507220086+0.539084467669874i</v>
      </c>
      <c r="DA235" s="223" t="str">
        <f t="shared" ca="1" si="418"/>
        <v>-1.29041330111159-0.3232317051854i</v>
      </c>
      <c r="DB235" s="223" t="str">
        <f t="shared" ca="1" si="419"/>
        <v>1.32667567785227+0.097861477190985i</v>
      </c>
      <c r="DC235" s="223" t="str">
        <f t="shared" ca="1" si="420"/>
        <v>-1.32387446706647+0.13039025413061i</v>
      </c>
      <c r="DD235" s="223" t="str">
        <f t="shared" ca="1" si="421"/>
        <v>1.28209214960807-0.354802681551515i</v>
      </c>
      <c r="DE235" s="223" t="str">
        <f t="shared" ca="1" si="422"/>
        <v>-1.20255899391591+0.568768045054162i</v>
      </c>
      <c r="DF235" s="223" t="str">
        <f t="shared" ca="1" si="423"/>
        <v>1.08761683111013-0.765986195442675i</v>
      </c>
      <c r="DG235" s="223" t="str">
        <f t="shared" ca="1" si="424"/>
        <v>-0.940650100441528+0.940650100442309i</v>
      </c>
      <c r="DH235" s="223" t="str">
        <f t="shared" ca="1" si="425"/>
        <v>0.765986195441711-1.08761683111081i</v>
      </c>
      <c r="DI235" s="223" t="str">
        <f t="shared" ca="1" si="426"/>
        <v>-0.568768045054258+1.20255899391587i</v>
      </c>
      <c r="DJ235" s="223" t="str">
        <f t="shared" ca="1" si="427"/>
        <v>0.354802681550379-1.28209214960838i</v>
      </c>
      <c r="DK235" s="223" t="str">
        <f t="shared" ca="1" si="428"/>
        <v>-0.130390254130791+1.32387446706646i</v>
      </c>
      <c r="DL235" s="223" t="str">
        <f t="shared" ca="1" si="429"/>
        <v>-0.0978614771908035-1.32667567785228i</v>
      </c>
      <c r="DM235" s="223" t="str">
        <f t="shared" ca="1" si="430"/>
        <v>0.323231705185225+1.29041330111164i</v>
      </c>
      <c r="DN235" s="223" t="str">
        <f t="shared" ca="1" si="431"/>
        <v>-0.539084467669708-1.21615507220093i</v>
      </c>
      <c r="DO235" s="223" t="str">
        <f t="shared" ca="1" si="432"/>
        <v>0.739064041523054+1.10608750352329i</v>
      </c>
      <c r="DP235" s="223" t="str">
        <f t="shared" ca="1" si="433"/>
        <v>-0.917282085142779-0.963451503293705i</v>
      </c>
      <c r="DQ235" s="223" t="str">
        <f t="shared" ca="1" si="434"/>
        <v>1.06849101898717+0.792446947919251i</v>
      </c>
      <c r="DR235" s="223" t="str">
        <f t="shared" ca="1" si="435"/>
        <v>-1.18823853906005-0.598109017834734i</v>
      </c>
      <c r="DS235" s="223" t="str">
        <f t="shared" ca="1" si="436"/>
        <v>1.27299871373435+0.386159938048295i</v>
      </c>
      <c r="DT235" s="223" t="str">
        <f t="shared" ca="1" si="437"/>
        <v>-1.32027580380464-0.162840488855759i</v>
      </c>
      <c r="DU235" s="223" t="str">
        <f t="shared" ca="1" si="438"/>
        <v>1.32867774881724-0.065273752157693i</v>
      </c>
      <c r="DV235" s="223" t="str">
        <f t="shared" ca="1" si="439"/>
        <v>-1.29795715589393+0.291466026127456i</v>
      </c>
      <c r="DW235" s="223" t="str">
        <f t="shared" ca="1" si="440"/>
        <v>1.22901858414482-0.5090761659609i</v>
      </c>
      <c r="DX235" s="223" t="str">
        <f t="shared" ca="1" si="441"/>
        <v>-1.12389191018288+0.711696703061259i</v>
      </c>
      <c r="DY235" s="223" t="str">
        <f t="shared" ca="1" si="442"/>
        <v>0.985672558985113-0.893361533415516i</v>
      </c>
      <c r="DZ235" s="223" t="str">
        <f t="shared" ca="1" si="443"/>
        <v>-0.818430359985819+1.0487215878279i</v>
      </c>
      <c r="EA235" s="223" t="str">
        <f t="shared" ca="1" si="444"/>
        <v>0.627089712107608-1.1732023337394i</v>
      </c>
      <c r="EB235" s="223" t="str">
        <f t="shared" ca="1" si="445"/>
        <v>-0.4172845862376+1.26313847103605i</v>
      </c>
      <c r="EC235" s="223" t="str">
        <f t="shared" ca="1" si="446"/>
        <v>0.195192634559313-1.31588185576691i</v>
      </c>
      <c r="ED235" s="223" t="str">
        <f t="shared" ca="1" si="447"/>
        <v>0.0326467086571015+1.32987947398877i</v>
      </c>
      <c r="EE235" s="223" t="str">
        <f t="shared" ca="1" si="448"/>
        <v>-0.259524778834094-1.30471916981928i</v>
      </c>
      <c r="EF235" s="223" t="str">
        <f t="shared" ca="1" si="449"/>
        <v>0.478761215805234+1.24114178124962i</v>
      </c>
      <c r="EG235" s="223" t="str">
        <f t="shared" ca="1" si="450"/>
        <v>-0.683900665117662-1.14101932638076i</v>
      </c>
      <c r="EH235" s="223" t="str">
        <f t="shared" ca="1" si="451"/>
        <v>0.868902854105412+1.00729988238372i</v>
      </c>
      <c r="EI235" s="223" t="str">
        <f t="shared" ca="1" si="452"/>
        <v>-1.0283204459984-0.843920780206559i</v>
      </c>
      <c r="EJ235" s="223" t="str">
        <f t="shared" ca="1" si="453"/>
        <v>1.15745943520182+0.655692670986241i</v>
      </c>
      <c r="EK235" s="223" t="str">
        <f t="shared" ca="1" si="454"/>
        <v>-1.25251736095458-0.448157877795505i</v>
      </c>
      <c r="EL235" s="223" t="str">
        <f t="shared" ca="1" si="455"/>
        <v>1.31069526970328+0.227427203518459i</v>
      </c>
      <c r="EM235" s="223" t="str">
        <f t="shared" ca="1" si="456"/>
        <v>-1.33028012949258-1.21250366377167E-13i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3.18752310102374-3.70767359828298i</v>
      </c>
      <c r="G236" s="229" t="str">
        <f t="shared" si="326"/>
        <v>-0.169002034292458+0.141840095768251i</v>
      </c>
      <c r="H236" s="229" t="str">
        <f t="shared" si="322"/>
        <v>0.965711022854242-0.00733457583732799i</v>
      </c>
      <c r="I236" s="229" t="str">
        <f t="shared" si="459"/>
        <v>-0.450343004865006-0.4724133491901i</v>
      </c>
      <c r="J236" s="255" t="str">
        <f ca="1">IMPRODUCT(1/N_FFT2,EL100)</f>
        <v>0.00529915897952754+0.000142219601777663i</v>
      </c>
      <c r="K236" s="254" t="str">
        <f t="shared" ca="1" si="460"/>
        <v>-0.00231925273970154-0.00256744104422465i</v>
      </c>
      <c r="N236" s="246">
        <f t="shared" ca="1" si="327"/>
        <v>3.99726465604832</v>
      </c>
      <c r="O236" s="223">
        <f t="shared" ca="1" si="328"/>
        <v>1.33026465604832</v>
      </c>
      <c r="P236" s="223" t="str">
        <f t="shared" ca="1" si="329"/>
        <v>-1.30470399369286+0.259521760115147i</v>
      </c>
      <c r="Q236" s="223" t="str">
        <f t="shared" ca="1" si="330"/>
        <v>1.22900428854621-0.509070244530536i</v>
      </c>
      <c r="R236" s="223" t="str">
        <f t="shared" ca="1" si="331"/>
        <v>-1.10607463782425+0.739055444938544i</v>
      </c>
      <c r="S236" s="223" t="str">
        <f t="shared" ca="1" si="332"/>
        <v>0.940639159064577-0.940639159064538i</v>
      </c>
      <c r="T236" s="223" t="str">
        <f t="shared" ca="1" si="333"/>
        <v>-0.739055444938479+1.10607463782429i</v>
      </c>
      <c r="U236" s="223" t="str">
        <f t="shared" ca="1" si="334"/>
        <v>0.509070244530577-1.22900428854619i</v>
      </c>
      <c r="V236" s="223" t="str">
        <f t="shared" ca="1" si="335"/>
        <v>-0.259521760115125+1.30470399369286i</v>
      </c>
      <c r="W236" s="223" t="str">
        <f t="shared" ca="1" si="336"/>
        <v>5.57348744944093E-14-1.33026465604832i</v>
      </c>
      <c r="X236" s="223" t="str">
        <f t="shared" ca="1" si="337"/>
        <v>0.259521760115146+1.30470399369286i</v>
      </c>
      <c r="Y236" s="223" t="str">
        <f t="shared" ca="1" si="338"/>
        <v>-0.509070244530597-1.22900428854618i</v>
      </c>
      <c r="Z236" s="223" t="str">
        <f t="shared" ca="1" si="339"/>
        <v>0.739055444938501+1.10607463782428i</v>
      </c>
      <c r="AA236" s="223" t="str">
        <f t="shared" ca="1" si="340"/>
        <v>-0.940639159064589-0.940639159064526i</v>
      </c>
      <c r="AB236" s="223" t="str">
        <f t="shared" ca="1" si="341"/>
        <v>1.10607463782426+0.73905544493853i</v>
      </c>
      <c r="AC236" s="223" t="str">
        <f t="shared" ca="1" si="342"/>
        <v>-1.22900428854622-0.509070244530506i</v>
      </c>
      <c r="AD236" s="223" t="str">
        <f t="shared" ca="1" si="343"/>
        <v>1.30470399369285+0.259521760115179i</v>
      </c>
      <c r="AE236" s="223" t="str">
        <f t="shared" ca="1" si="344"/>
        <v>-1.33026465604832+2.08596353302775E-14i</v>
      </c>
      <c r="AF236" s="223" t="str">
        <f t="shared" ca="1" si="345"/>
        <v>1.30470399369287-0.259521760115091i</v>
      </c>
      <c r="AG236" s="223" t="str">
        <f t="shared" ca="1" si="346"/>
        <v>-1.22900428854621+0.509070244530545i</v>
      </c>
      <c r="AH236" s="223" t="str">
        <f t="shared" ca="1" si="347"/>
        <v>1.10607463782431-0.739055444938446i</v>
      </c>
      <c r="AI236" s="223" t="str">
        <f t="shared" ca="1" si="348"/>
        <v>-0.940639159064559+0.940639159064555i</v>
      </c>
      <c r="AJ236" s="223" t="str">
        <f t="shared" ca="1" si="349"/>
        <v>0.739055444938466-1.1060746378243i</v>
      </c>
      <c r="AK236" s="223" t="str">
        <f t="shared" ca="1" si="350"/>
        <v>-0.509070244530549+1.2290042885462i</v>
      </c>
      <c r="AL236" s="223" t="str">
        <f t="shared" ca="1" si="351"/>
        <v>0.259521760115105-1.30470399369287i</v>
      </c>
      <c r="AM236" s="223" t="str">
        <f t="shared" ca="1" si="352"/>
        <v>-4.43273380440672E-14+1.33026465604832i</v>
      </c>
      <c r="AN236" s="223" t="str">
        <f t="shared" ca="1" si="353"/>
        <v>-0.259521760115166-1.30470399369285i</v>
      </c>
      <c r="AO236" s="223" t="str">
        <f t="shared" ca="1" si="354"/>
        <v>0.509070244530485+1.22900428854623i</v>
      </c>
      <c r="AP236" s="223" t="str">
        <f t="shared" ca="1" si="355"/>
        <v>-0.739055444938518-1.10607463782427i</v>
      </c>
      <c r="AQ236" s="223" t="str">
        <f t="shared" ca="1" si="356"/>
        <v>0.94063915906451+0.940639159064604i</v>
      </c>
      <c r="AR236" s="223" t="str">
        <f t="shared" ca="1" si="357"/>
        <v>0.94063915906451+0.940639159064604i</v>
      </c>
      <c r="AS236" s="223" t="str">
        <f t="shared" ca="1" si="358"/>
        <v>1.22900428854638+0.509070244530121i</v>
      </c>
      <c r="AT236" s="223" t="str">
        <f t="shared" ca="1" si="359"/>
        <v>-1.30470399369291-0.25952176011489i</v>
      </c>
      <c r="AU236" s="223" t="str">
        <f t="shared" ca="1" si="360"/>
        <v>1.33026465604832-4.17192706605548E-14i</v>
      </c>
      <c r="AV236" s="223" t="str">
        <f t="shared" ca="1" si="361"/>
        <v>-1.30470399369289+0.259521760114972i</v>
      </c>
      <c r="AW236" s="223" t="str">
        <f t="shared" ca="1" si="362"/>
        <v>1.22900428854635-0.509070244530198i</v>
      </c>
      <c r="AX236" s="223" t="str">
        <f t="shared" ca="1" si="363"/>
        <v>-1.1060746378246+0.739055444938023i</v>
      </c>
      <c r="AY236" s="223" t="str">
        <f t="shared" ca="1" si="364"/>
        <v>0.94063915906417-0.940639159064945i</v>
      </c>
      <c r="AZ236" s="223" t="str">
        <f t="shared" ca="1" si="365"/>
        <v>-0.739055444938228+1.10607463782446i</v>
      </c>
      <c r="BA236" s="223" t="str">
        <f t="shared" ca="1" si="366"/>
        <v>0.509070244530408-1.22900428854626i</v>
      </c>
      <c r="BB236" s="223" t="str">
        <f t="shared" ca="1" si="367"/>
        <v>-0.259521760115232+1.30470399369284i</v>
      </c>
      <c r="BC236" s="223" t="str">
        <f t="shared" ca="1" si="368"/>
        <v>2.6922227359211E-13-1.33026465604832i</v>
      </c>
      <c r="BD236" s="223" t="str">
        <f t="shared" ca="1" si="369"/>
        <v>0.259521760114667+1.30470399369295i</v>
      </c>
      <c r="BE236" s="223" t="str">
        <f t="shared" ca="1" si="370"/>
        <v>-0.509070244531116-1.22900428854597i</v>
      </c>
      <c r="BF236" s="223" t="str">
        <f t="shared" ca="1" si="371"/>
        <v>0.739055444938849+1.10607463782405i</v>
      </c>
      <c r="BG236" s="223" t="str">
        <f t="shared" ca="1" si="372"/>
        <v>-0.940639159064724-0.94063915906439i</v>
      </c>
      <c r="BH236" s="223" t="str">
        <f t="shared" ca="1" si="373"/>
        <v>1.10607463782429+0.739055444938487i</v>
      </c>
      <c r="BI236" s="223" t="str">
        <f t="shared" ca="1" si="374"/>
        <v>-1.22900428854614-0.509070244530713i</v>
      </c>
      <c r="BJ236" s="223" t="str">
        <f t="shared" ca="1" si="375"/>
        <v>1.30470399369278+0.259521760115537i</v>
      </c>
      <c r="BK236" s="223" t="str">
        <f t="shared" ca="1" si="376"/>
        <v>-1.33026465604832-6.17972213364519E-13i</v>
      </c>
      <c r="BL236" s="223" t="str">
        <f t="shared" ca="1" si="377"/>
        <v>1.30470399369276-0.259521760115661i</v>
      </c>
      <c r="BM236" s="223" t="str">
        <f t="shared" ca="1" si="378"/>
        <v>-1.22900428854609+0.509070244530828i</v>
      </c>
      <c r="BN236" s="223" t="str">
        <f t="shared" ca="1" si="379"/>
        <v>1.10607463782422-0.739055444938591i</v>
      </c>
      <c r="BO236" s="223" t="str">
        <f t="shared" ca="1" si="380"/>
        <v>-0.940639159064636+0.940639159064478i</v>
      </c>
      <c r="BP236" s="223" t="str">
        <f t="shared" ca="1" si="381"/>
        <v>0.739055444938777-1.10607463782409i</v>
      </c>
      <c r="BQ236" s="223" t="str">
        <f t="shared" ca="1" si="382"/>
        <v>-0.509070244531+1.22900428854602i</v>
      </c>
      <c r="BR236" s="223" t="str">
        <f t="shared" ca="1" si="383"/>
        <v>0.259521760114545-1.30470399369298i</v>
      </c>
      <c r="BS236" s="223" t="str">
        <f t="shared" ca="1" si="384"/>
        <v>3.94380085573776E-13+1.33026465604832i</v>
      </c>
      <c r="BT236" s="223" t="str">
        <f t="shared" ca="1" si="385"/>
        <v>-0.259521760115317-1.30470399369282i</v>
      </c>
      <c r="BU236" s="223" t="str">
        <f t="shared" ca="1" si="386"/>
        <v>0.509070244530541+1.22900428854621i</v>
      </c>
      <c r="BV236" s="223" t="str">
        <f t="shared" ca="1" si="387"/>
        <v>-0.739055444938333-1.10607463782439i</v>
      </c>
      <c r="BW236" s="223" t="str">
        <f t="shared" ca="1" si="388"/>
        <v>0.940639159064259+0.940639159064856i</v>
      </c>
      <c r="BX236" s="223" t="str">
        <f t="shared" ca="1" si="389"/>
        <v>-1.10607463782392-0.739055444939035i</v>
      </c>
      <c r="BY236" s="223" t="str">
        <f t="shared" ca="1" si="390"/>
        <v>1.22900428854641+0.509070244530065i</v>
      </c>
      <c r="BZ236" s="223" t="str">
        <f t="shared" ca="1" si="391"/>
        <v>-1.30470399369292-0.259521760114849i</v>
      </c>
      <c r="CA236" s="223" t="str">
        <f t="shared" ca="1" si="392"/>
        <v>1.33026465604832-8.34385413211096E-14i</v>
      </c>
      <c r="CB236" s="223" t="str">
        <f t="shared" ca="1" si="393"/>
        <v>-1.30470399369288+0.259521760115013i</v>
      </c>
      <c r="CC236" s="223" t="str">
        <f t="shared" ca="1" si="394"/>
        <v>1.22900428854634-0.509070244530219i</v>
      </c>
      <c r="CD236" s="223" t="str">
        <f t="shared" ca="1" si="395"/>
        <v>-1.10607463782458+0.739055444938043i</v>
      </c>
      <c r="CE236" s="223" t="str">
        <f t="shared" ca="1" si="396"/>
        <v>0.94063915906414-0.940639159064974i</v>
      </c>
      <c r="CF236" s="223" t="str">
        <f t="shared" ca="1" si="397"/>
        <v>-0.739055444938193+1.10607463782448i</v>
      </c>
      <c r="CG236" s="223" t="str">
        <f t="shared" ca="1" si="398"/>
        <v>0.509070244530387-1.22900428854627i</v>
      </c>
      <c r="CH236" s="223" t="str">
        <f t="shared" ca="1" si="399"/>
        <v>-0.259521760115191+1.30470399369285i</v>
      </c>
      <c r="CI236" s="223" t="str">
        <f t="shared" ca="1" si="400"/>
        <v>2.27503002931556E-13-1.33026465604832i</v>
      </c>
      <c r="CJ236" s="223" t="str">
        <f t="shared" ca="1" si="401"/>
        <v>0.259521760114708+1.30470399369294i</v>
      </c>
      <c r="CK236" s="223" t="str">
        <f t="shared" ca="1" si="402"/>
        <v>-0.509070244529932-1.22900428854646i</v>
      </c>
      <c r="CL236" s="223" t="str">
        <f t="shared" ca="1" si="403"/>
        <v>0.739055444938884+1.10607463782402i</v>
      </c>
      <c r="CM236" s="223" t="str">
        <f t="shared" ca="1" si="404"/>
        <v>-0.940639159064755-0.94063915906436i</v>
      </c>
      <c r="CN236" s="223" t="str">
        <f t="shared" ca="1" si="405"/>
        <v>1.10607463782429+0.739055444938483i</v>
      </c>
      <c r="CO236" s="223" t="str">
        <f t="shared" ca="1" si="406"/>
        <v>-1.22900428854614-0.509070244530709i</v>
      </c>
      <c r="CP236" s="223" t="str">
        <f t="shared" ca="1" si="407"/>
        <v>1.3047039936928+0.25952176011546i</v>
      </c>
      <c r="CQ236" s="223" t="str">
        <f t="shared" ca="1" si="408"/>
        <v>-1.33026465604832-5.38444547184222E-13i</v>
      </c>
      <c r="CR236" s="223" t="str">
        <f t="shared" ca="1" si="409"/>
        <v>1.30470399369275-0.259521760115663i</v>
      </c>
      <c r="CS236" s="223" t="str">
        <f t="shared" ca="1" si="410"/>
        <v>-1.22900428854609+0.509070244530832i</v>
      </c>
      <c r="CT236" s="223" t="str">
        <f t="shared" ca="1" si="411"/>
        <v>1.10607463782417-0.739055444938657i</v>
      </c>
      <c r="CU236" s="223" t="str">
        <f t="shared" ca="1" si="412"/>
        <v>-0.940639159064581+0.940639159064534i</v>
      </c>
      <c r="CV236" s="223" t="str">
        <f t="shared" ca="1" si="413"/>
        <v>0.739055444938711-1.10607463782414i</v>
      </c>
      <c r="CW236" s="223" t="str">
        <f t="shared" ca="1" si="414"/>
        <v>-0.509070244530961+1.22900428854603i</v>
      </c>
      <c r="CX236" s="223" t="str">
        <f t="shared" ca="1" si="415"/>
        <v>0.259521760115802-1.30470399369273i</v>
      </c>
      <c r="CY236" s="223" t="str">
        <f t="shared" ca="1" si="416"/>
        <v>4.73907751754071E-13+1.33026465604832i</v>
      </c>
      <c r="CZ236" s="223" t="str">
        <f t="shared" ca="1" si="417"/>
        <v>-0.259521760115396-1.30470399369281i</v>
      </c>
      <c r="DA236" s="223" t="str">
        <f t="shared" ca="1" si="418"/>
        <v>0.509070244530579+1.22900428854619i</v>
      </c>
      <c r="DB236" s="223" t="str">
        <f t="shared" ca="1" si="419"/>
        <v>-0.739055444938368-1.10607463782437i</v>
      </c>
      <c r="DC236" s="223" t="str">
        <f t="shared" ca="1" si="420"/>
        <v>0.940639159064288+0.940639159064827i</v>
      </c>
      <c r="DD236" s="223" t="str">
        <f t="shared" ca="1" si="421"/>
        <v>-1.10607463782394-0.739055444939001i</v>
      </c>
      <c r="DE236" s="223" t="str">
        <f t="shared" ca="1" si="422"/>
        <v>1.22900428854642+0.509070244530026i</v>
      </c>
      <c r="DF236" s="223" t="str">
        <f t="shared" ca="1" si="423"/>
        <v>-1.30470399369292-0.259521760114808i</v>
      </c>
      <c r="DG236" s="223" t="str">
        <f t="shared" ca="1" si="424"/>
        <v>1.33026465604832-1.25157811981664E-13i</v>
      </c>
      <c r="DH236" s="223" t="str">
        <f t="shared" ca="1" si="425"/>
        <v>-1.30470399369288+0.259521760115054i</v>
      </c>
      <c r="DI236" s="223" t="str">
        <f t="shared" ca="1" si="426"/>
        <v>1.22900428854633-0.509070244530258i</v>
      </c>
      <c r="DJ236" s="223" t="str">
        <f t="shared" ca="1" si="427"/>
        <v>-1.10607463782456+0.739055444938078i</v>
      </c>
      <c r="DK236" s="223" t="str">
        <f t="shared" ca="1" si="428"/>
        <v>0.940639159064111-0.940639159065004i</v>
      </c>
      <c r="DL236" s="223" t="str">
        <f t="shared" ca="1" si="429"/>
        <v>-0.739055444938159+1.10607463782451i</v>
      </c>
      <c r="DM236" s="223" t="str">
        <f t="shared" ca="1" si="430"/>
        <v>0.509070244530348-1.22900428854629i</v>
      </c>
      <c r="DN236" s="223" t="str">
        <f t="shared" ca="1" si="431"/>
        <v>-0.259521760115151+1.30470399369286i</v>
      </c>
      <c r="DO236" s="223" t="str">
        <f t="shared" ca="1" si="432"/>
        <v>2.23592127790743E-13-1.33026465604832i</v>
      </c>
      <c r="DP236" s="223" t="str">
        <f t="shared" ca="1" si="433"/>
        <v>0.259521760114712+1.30470399369294i</v>
      </c>
      <c r="DQ236" s="223" t="str">
        <f t="shared" ca="1" si="434"/>
        <v>-0.509070244529936-1.22900428854646i</v>
      </c>
      <c r="DR236" s="223" t="str">
        <f t="shared" ca="1" si="435"/>
        <v>0.739055444938918+1.106074637824i</v>
      </c>
      <c r="DS236" s="223" t="str">
        <f t="shared" ca="1" si="436"/>
        <v>-0.940639159064757-0.940639159064357i</v>
      </c>
      <c r="DT236" s="223" t="str">
        <f t="shared" ca="1" si="437"/>
        <v>1.10607463782431+0.739055444938449i</v>
      </c>
      <c r="DU236" s="223" t="str">
        <f t="shared" ca="1" si="438"/>
        <v>-1.22900428854615-0.50907024453067i</v>
      </c>
      <c r="DV236" s="223" t="str">
        <f t="shared" ca="1" si="439"/>
        <v>1.3047039936928+0.259521760115419i</v>
      </c>
      <c r="DW236" s="223" t="str">
        <f t="shared" ca="1" si="440"/>
        <v>-1.33026465604832-4.96725276523667E-13i</v>
      </c>
      <c r="DX236" s="223" t="str">
        <f t="shared" ca="1" si="441"/>
        <v>1.30470399369275-0.259521760115705i</v>
      </c>
      <c r="DY236" s="223" t="str">
        <f t="shared" ca="1" si="442"/>
        <v>-1.22900428854607+0.509070244530871i</v>
      </c>
      <c r="DZ236" s="223" t="str">
        <f t="shared" ca="1" si="443"/>
        <v>1.10607463782419-0.739055444938628i</v>
      </c>
      <c r="EA236" s="223" t="str">
        <f t="shared" ca="1" si="444"/>
        <v>-0.94063915906455+0.940639159064565i</v>
      </c>
      <c r="EB236" s="223" t="str">
        <f t="shared" ca="1" si="445"/>
        <v>0.739055444938676-1.10607463782416i</v>
      </c>
      <c r="EC236" s="223" t="str">
        <f t="shared" ca="1" si="446"/>
        <v>-0.509070244530923+1.22900428854605i</v>
      </c>
      <c r="ED236" s="223" t="str">
        <f t="shared" ca="1" si="447"/>
        <v>0.25952176011576-1.30470399369274i</v>
      </c>
      <c r="EE236" s="223" t="str">
        <f t="shared" ca="1" si="448"/>
        <v>5.15627022414626E-13+1.33026465604832i</v>
      </c>
      <c r="EF236" s="223" t="str">
        <f t="shared" ca="1" si="449"/>
        <v>-0.259521760115437-1.3047039936928i</v>
      </c>
      <c r="EG236" s="223" t="str">
        <f t="shared" ca="1" si="450"/>
        <v>0.509070244530618+1.22900428854618i</v>
      </c>
      <c r="EH236" s="223" t="str">
        <f t="shared" ca="1" si="451"/>
        <v>-0.739055444938402-1.10607463782435i</v>
      </c>
      <c r="EI236" s="223" t="str">
        <f t="shared" ca="1" si="452"/>
        <v>0.940639159064317+0.940639159064797i</v>
      </c>
      <c r="EJ236" s="223" t="str">
        <f t="shared" ca="1" si="453"/>
        <v>-1.10607463782397-0.739055444938966i</v>
      </c>
      <c r="EK236" s="223" t="str">
        <f t="shared" ca="1" si="454"/>
        <v>1.22900428854644+0.509070244529988i</v>
      </c>
      <c r="EL236" s="223" t="str">
        <f t="shared" ca="1" si="455"/>
        <v>-1.30470399369293-0.259521760114768i</v>
      </c>
      <c r="EM236" s="223" t="str">
        <f t="shared" ca="1" si="456"/>
        <v>1.33026465604832-1.66877082642219E-13i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3.16010052585501-3.71011762905286i</v>
      </c>
      <c r="G237" s="229" t="str">
        <f t="shared" si="326"/>
        <v>-0.1680500862746+0.14238369861205i</v>
      </c>
      <c r="H237" s="229" t="str">
        <f t="shared" si="322"/>
        <v>0.965688581165307-0.00723817416894976i</v>
      </c>
      <c r="I237" s="229" t="str">
        <f t="shared" si="459"/>
        <v>-0.452373958557994-0.477021459441039i</v>
      </c>
      <c r="J237" s="255" t="str">
        <f ca="1">IMPRODUCT(1/N_FFT2,EM100)</f>
        <v>0.00547996335683644-4.24040691922402E-15i</v>
      </c>
      <c r="K237" s="254" t="str">
        <f t="shared" ca="1" si="460"/>
        <v>-0.00247899271648688-0.00261406011815962i</v>
      </c>
      <c r="N237" s="246">
        <f t="shared" ca="1" si="327"/>
        <v>3.9972469861729634</v>
      </c>
      <c r="O237" s="223">
        <f t="shared" ca="1" si="328"/>
        <v>1.3302469861729638</v>
      </c>
      <c r="P237" s="223" t="str">
        <f t="shared" ca="1" si="329"/>
        <v>-1.29792481788629+0.29145876438544i</v>
      </c>
      <c r="Q237" s="223" t="str">
        <f t="shared" ca="1" si="330"/>
        <v>1.20252903271009-0.568753874458531i</v>
      </c>
      <c r="R237" s="223" t="str">
        <f t="shared" ca="1" si="331"/>
        <v>-1.0486954594105+0.818409969168302i</v>
      </c>
      <c r="S237" s="223" t="str">
        <f t="shared" ca="1" si="332"/>
        <v>0.84389975430706-1.02829482586598i</v>
      </c>
      <c r="T237" s="223" t="str">
        <f t="shared" ca="1" si="333"/>
        <v>-0.59809411622229+1.18820893464177i</v>
      </c>
      <c r="U237" s="223" t="str">
        <f t="shared" ca="1" si="334"/>
        <v>0.323223652016022-1.29038115105564i</v>
      </c>
      <c r="V237" s="223" t="str">
        <f t="shared" ca="1" si="335"/>
        <v>-0.03264589527956+1.3298463406513i</v>
      </c>
      <c r="W237" s="223" t="str">
        <f t="shared" ca="1" si="336"/>
        <v>-0.259518312893463-1.3046866633392i</v>
      </c>
      <c r="X237" s="223" t="str">
        <f t="shared" ca="1" si="337"/>
        <v>0.539071036627872+1.21612477225456i</v>
      </c>
      <c r="Y237" s="223" t="str">
        <f t="shared" ca="1" si="338"/>
        <v>-0.79242720446644-1.06846439802352i</v>
      </c>
      <c r="Z237" s="223" t="str">
        <f t="shared" ca="1" si="339"/>
        <v>1.00727478596877+0.868881205789272i</v>
      </c>
      <c r="AA237" s="223" t="str">
        <f t="shared" ca="1" si="340"/>
        <v>-1.17317310394124-0.627074088454562i</v>
      </c>
      <c r="AB237" s="223" t="str">
        <f t="shared" ca="1" si="341"/>
        <v>1.28206020687001+0.354793841804902i</v>
      </c>
      <c r="AC237" s="223" t="str">
        <f t="shared" ca="1" si="342"/>
        <v>-1.32864464542018-0.0652721258925123i</v>
      </c>
      <c r="AD237" s="223" t="str">
        <f t="shared" ca="1" si="343"/>
        <v>1.31066261433149-0.227421537273849i</v>
      </c>
      <c r="AE237" s="223" t="str">
        <f t="shared" ca="1" si="344"/>
        <v>-1.22898796371003+0.509063482561977i</v>
      </c>
      <c r="AF237" s="223" t="str">
        <f t="shared" ca="1" si="345"/>
        <v>1.08758973363571-0.765967111247253i</v>
      </c>
      <c r="AG237" s="223" t="str">
        <f t="shared" ca="1" si="346"/>
        <v>-0.893339275722673+0.985648001404935i</v>
      </c>
      <c r="AH237" s="223" t="str">
        <f t="shared" ca="1" si="347"/>
        <v>0.655676334703754-1.15743059763068i</v>
      </c>
      <c r="AI237" s="223" t="str">
        <f t="shared" ca="1" si="348"/>
        <v>-0.386150317049949+1.27296699755511i</v>
      </c>
      <c r="AJ237" s="223" t="str">
        <f t="shared" ca="1" si="349"/>
        <v>0.0978590390176362-1.32664262433588i</v>
      </c>
      <c r="AK237" s="223" t="str">
        <f t="shared" ca="1" si="350"/>
        <v>0.195187771424017+1.31584907117373i</v>
      </c>
      <c r="AL237" s="223" t="str">
        <f t="shared" ca="1" si="351"/>
        <v>-0.478749287689296-1.24111085877098i</v>
      </c>
      <c r="AM237" s="223" t="str">
        <f t="shared" ca="1" si="352"/>
        <v>0.739045628081722+1.10605994585987i</v>
      </c>
      <c r="AN237" s="223" t="str">
        <f t="shared" ca="1" si="353"/>
        <v>-0.963427499340708-0.91725923148059i</v>
      </c>
      <c r="AO237" s="223" t="str">
        <f t="shared" ca="1" si="354"/>
        <v>1.14099089840721+0.683883626046239i</v>
      </c>
      <c r="AP237" s="223" t="str">
        <f t="shared" ca="1" si="355"/>
        <v>-1.26310700052019-0.417274189783104i</v>
      </c>
      <c r="AQ237" s="223" t="str">
        <f t="shared" ca="1" si="356"/>
        <v>1.32384148334105+0.130387005516718i</v>
      </c>
      <c r="AR237" s="223" t="str">
        <f t="shared" ca="1" si="357"/>
        <v>1.32384148334105+0.130387005516718i</v>
      </c>
      <c r="AS237" s="223" t="str">
        <f t="shared" ca="1" si="358"/>
        <v>1.25248615505865-0.448146712147542i</v>
      </c>
      <c r="AT237" s="223" t="str">
        <f t="shared" ca="1" si="359"/>
        <v>-1.12386390893098+0.711678971464411i</v>
      </c>
      <c r="AU237" s="223" t="str">
        <f t="shared" ca="1" si="360"/>
        <v>0.940626664576258-0.940626664575482i</v>
      </c>
      <c r="AV237" s="223" t="str">
        <f t="shared" ca="1" si="361"/>
        <v>-0.711678971464234+1.12386390893109i</v>
      </c>
      <c r="AW237" s="223" t="str">
        <f t="shared" ca="1" si="362"/>
        <v>0.448146712147345-1.25248615505872i</v>
      </c>
      <c r="AX237" s="223" t="str">
        <f t="shared" ca="1" si="363"/>
        <v>-0.162836431759668+1.32024290973822i</v>
      </c>
      <c r="AY237" s="223" t="str">
        <f t="shared" ca="1" si="364"/>
        <v>-0.130387005517058-1.32384148334102i</v>
      </c>
      <c r="AZ237" s="223" t="str">
        <f t="shared" ca="1" si="365"/>
        <v>0.417274189783051+1.26310700052021i</v>
      </c>
      <c r="BA237" s="223" t="str">
        <f t="shared" ca="1" si="366"/>
        <v>-0.683883626045866-1.14099089840744i</v>
      </c>
      <c r="BB237" s="223" t="str">
        <f t="shared" ca="1" si="367"/>
        <v>0.917259231480837+0.963427499340474i</v>
      </c>
      <c r="BC237" s="223" t="str">
        <f t="shared" ca="1" si="368"/>
        <v>-1.10605994585985-0.739045628081753i</v>
      </c>
      <c r="BD237" s="223" t="str">
        <f t="shared" ca="1" si="369"/>
        <v>1.24111085877082+0.478749287689719i</v>
      </c>
      <c r="BE237" s="223" t="str">
        <f t="shared" ca="1" si="370"/>
        <v>-1.3158490711738-0.195187771423549i</v>
      </c>
      <c r="BF237" s="223" t="str">
        <f t="shared" ca="1" si="371"/>
        <v>1.32664262433589-0.0978590390175991i</v>
      </c>
      <c r="BG237" s="223" t="str">
        <f t="shared" ca="1" si="372"/>
        <v>-1.27296699755524+0.386150317049515i</v>
      </c>
      <c r="BH237" s="223" t="str">
        <f t="shared" ca="1" si="373"/>
        <v>1.15743059763044-0.655676334704174i</v>
      </c>
      <c r="BI237" s="223" t="str">
        <f t="shared" ca="1" si="374"/>
        <v>-0.985648001404871+0.893339275722743i</v>
      </c>
      <c r="BJ237" s="223" t="str">
        <f t="shared" ca="1" si="375"/>
        <v>0.765967111247631-1.08758973363544i</v>
      </c>
      <c r="BK237" s="223" t="str">
        <f t="shared" ca="1" si="376"/>
        <v>-0.509063482561531+1.22898796371021i</v>
      </c>
      <c r="BL237" s="223" t="str">
        <f t="shared" ca="1" si="377"/>
        <v>0.227421537273756-1.31066261433151i</v>
      </c>
      <c r="BM237" s="223" t="str">
        <f t="shared" ca="1" si="378"/>
        <v>0.0652721258921825+1.3286446454202i</v>
      </c>
      <c r="BN237" s="223" t="str">
        <f t="shared" ca="1" si="379"/>
        <v>-0.354793841805368-1.28206020686988i</v>
      </c>
      <c r="BO237" s="223" t="str">
        <f t="shared" ca="1" si="380"/>
        <v>0.627074088454645+1.1731731039412i</v>
      </c>
      <c r="BP237" s="223" t="str">
        <f t="shared" ca="1" si="381"/>
        <v>-0.868881205789022-1.00727478596899i</v>
      </c>
      <c r="BQ237" s="223" t="str">
        <f t="shared" ca="1" si="382"/>
        <v>1.06846439802388+0.792427204465945i</v>
      </c>
      <c r="BR237" s="223" t="str">
        <f t="shared" ca="1" si="383"/>
        <v>-1.2161247722546-0.539071036627786i</v>
      </c>
      <c r="BS237" s="223" t="str">
        <f t="shared" ca="1" si="384"/>
        <v>1.30468666333914+0.259518312893783i</v>
      </c>
      <c r="BT237" s="223" t="str">
        <f t="shared" ca="1" si="385"/>
        <v>-1.32984634065128+0.0326458952801702i</v>
      </c>
      <c r="BU237" s="223" t="str">
        <f t="shared" ca="1" si="386"/>
        <v>1.29038115105559-0.323223652016242i</v>
      </c>
      <c r="BV237" s="223" t="str">
        <f t="shared" ca="1" si="387"/>
        <v>-1.18820893464192+0.598094116222i</v>
      </c>
      <c r="BW237" s="223" t="str">
        <f t="shared" ca="1" si="388"/>
        <v>1.02829482586559-0.843899754307534i</v>
      </c>
      <c r="BX237" s="223" t="str">
        <f t="shared" ca="1" si="389"/>
        <v>-0.818409969168122+1.04869545941064i</v>
      </c>
      <c r="BY237" s="223" t="str">
        <f t="shared" ca="1" si="390"/>
        <v>0.568753874458767-1.20252903270998i</v>
      </c>
      <c r="BZ237" s="223" t="str">
        <f t="shared" ca="1" si="391"/>
        <v>-0.291458764384805+1.29792481788644i</v>
      </c>
      <c r="CA237" s="223" t="str">
        <f t="shared" ca="1" si="392"/>
        <v>-2.27498538757638E-13-1.33024698617296i</v>
      </c>
      <c r="CB237" s="223" t="str">
        <f t="shared" ca="1" si="393"/>
        <v>0.291458764385212+1.29792481788634i</v>
      </c>
      <c r="CC237" s="223" t="str">
        <f t="shared" ca="1" si="394"/>
        <v>-0.568753874457949-1.20252903271036i</v>
      </c>
      <c r="CD237" s="223" t="str">
        <f t="shared" ca="1" si="395"/>
        <v>0.818409969168481+1.04869545941036i</v>
      </c>
      <c r="CE237" s="223" t="str">
        <f t="shared" ca="1" si="396"/>
        <v>-1.02829482586585-0.84389975430721i</v>
      </c>
      <c r="CF237" s="223" t="str">
        <f t="shared" ca="1" si="397"/>
        <v>1.18820893464151+0.598094116222809i</v>
      </c>
      <c r="CG237" s="223" t="str">
        <f t="shared" ca="1" si="398"/>
        <v>-1.2903811510557-0.323223652015801i</v>
      </c>
      <c r="CH237" s="223" t="str">
        <f t="shared" ca="1" si="399"/>
        <v>1.32984634065129+0.032645895279753i</v>
      </c>
      <c r="CI237" s="223" t="str">
        <f t="shared" ca="1" si="400"/>
        <v>-1.30468666333932+0.259518312892894i</v>
      </c>
      <c r="CJ237" s="223" t="str">
        <f t="shared" ca="1" si="401"/>
        <v>1.21612477225441-0.539071036628202i</v>
      </c>
      <c r="CK237" s="223" t="str">
        <f t="shared" ca="1" si="402"/>
        <v>-1.06846439802364+0.792427204466281i</v>
      </c>
      <c r="CL237" s="223" t="str">
        <f t="shared" ca="1" si="403"/>
        <v>0.868881205789707-1.00727478596839i</v>
      </c>
      <c r="CM237" s="223" t="str">
        <f t="shared" ca="1" si="404"/>
        <v>-0.627074088454244+1.17317310394141i</v>
      </c>
      <c r="CN237" s="223" t="str">
        <f t="shared" ca="1" si="405"/>
        <v>0.354793841804929-1.28206020687i</v>
      </c>
      <c r="CO237" s="223" t="str">
        <f t="shared" ca="1" si="406"/>
        <v>-0.0652721258931253+1.32864464542015i</v>
      </c>
      <c r="CP237" s="223" t="str">
        <f t="shared" ca="1" si="407"/>
        <v>-0.227421537274204-1.31066261433143i</v>
      </c>
      <c r="CQ237" s="223" t="str">
        <f t="shared" ca="1" si="408"/>
        <v>0.509063482561952+1.22898796371004i</v>
      </c>
      <c r="CR237" s="223" t="str">
        <f t="shared" ca="1" si="409"/>
        <v>-0.76596711124686-1.08758973363599i</v>
      </c>
      <c r="CS237" s="223" t="str">
        <f t="shared" ca="1" si="410"/>
        <v>0.985648001405177+0.893339275722406i</v>
      </c>
      <c r="CT237" s="223" t="str">
        <f t="shared" ca="1" si="411"/>
        <v>-1.15743059763066-0.655676334703778i</v>
      </c>
      <c r="CU237" s="223" t="str">
        <f t="shared" ca="1" si="412"/>
        <v>1.27296699755497+0.386150317050418i</v>
      </c>
      <c r="CV237" s="223" t="str">
        <f t="shared" ca="1" si="413"/>
        <v>-1.32664262433592-0.0978590390171454i</v>
      </c>
      <c r="CW237" s="223" t="str">
        <f t="shared" ca="1" si="414"/>
        <v>1.31584907117374-0.195187771423998i</v>
      </c>
      <c r="CX237" s="223" t="str">
        <f t="shared" ca="1" si="415"/>
        <v>-1.24111085877116+0.478749287688839i</v>
      </c>
      <c r="CY237" s="223" t="str">
        <f t="shared" ca="1" si="416"/>
        <v>1.1060599458596-0.739045628082131i</v>
      </c>
      <c r="CZ237" s="223" t="str">
        <f t="shared" ca="1" si="417"/>
        <v>-0.917259231480507+0.963427499340788i</v>
      </c>
      <c r="DA237" s="223" t="str">
        <f t="shared" ca="1" si="418"/>
        <v>0.68388362604666-1.14099089840696i</v>
      </c>
      <c r="DB237" s="223" t="str">
        <f t="shared" ca="1" si="419"/>
        <v>-0.417274189782637+1.26310700052034i</v>
      </c>
      <c r="DC237" s="223" t="str">
        <f t="shared" ca="1" si="420"/>
        <v>0.130387005516605-1.32384148334106i</v>
      </c>
      <c r="DD237" s="223" t="str">
        <f t="shared" ca="1" si="421"/>
        <v>0.16283643175875+1.32024290973833i</v>
      </c>
      <c r="DE237" s="223" t="str">
        <f t="shared" ca="1" si="422"/>
        <v>-0.448146712147756-1.25248615505857i</v>
      </c>
      <c r="DF237" s="223" t="str">
        <f t="shared" ca="1" si="423"/>
        <v>0.711678971464618+1.12386390893084i</v>
      </c>
      <c r="DG237" s="223" t="str">
        <f t="shared" ca="1" si="424"/>
        <v>-0.940626664575603-0.940626664576137i</v>
      </c>
      <c r="DH237" s="223" t="str">
        <f t="shared" ca="1" si="425"/>
        <v>1.12386390893121+0.711678971464042i</v>
      </c>
      <c r="DI237" s="223" t="str">
        <f t="shared" ca="1" si="426"/>
        <v>-1.2524861550588-0.448146712147114i</v>
      </c>
      <c r="DJ237" s="223" t="str">
        <f t="shared" ca="1" si="427"/>
        <v>1.32024290973824+0.162836431759499i</v>
      </c>
      <c r="DK237" s="223" t="str">
        <f t="shared" ca="1" si="428"/>
        <v>-1.323841483341+0.130387005517284i</v>
      </c>
      <c r="DL237" s="223" t="str">
        <f t="shared" ca="1" si="429"/>
        <v>1.26310700052013-0.417274189783285i</v>
      </c>
      <c r="DM237" s="223" t="str">
        <f t="shared" ca="1" si="430"/>
        <v>-1.14099089840731+0.683883626046078i</v>
      </c>
      <c r="DN237" s="223" t="str">
        <f t="shared" ca="1" si="431"/>
        <v>0.963427499341255-0.917259231480015i</v>
      </c>
      <c r="DO237" s="223" t="str">
        <f t="shared" ca="1" si="432"/>
        <v>-0.739045628081564+1.10605994585998i</v>
      </c>
      <c r="DP237" s="223" t="str">
        <f t="shared" ca="1" si="433"/>
        <v>0.478749287689472-1.24111085877091i</v>
      </c>
      <c r="DQ237" s="223" t="str">
        <f t="shared" ca="1" si="434"/>
        <v>-0.19518777142467+1.31584907117364i</v>
      </c>
      <c r="DR237" s="223" t="str">
        <f t="shared" ca="1" si="435"/>
        <v>-0.0978590390178261-1.32664262433587i</v>
      </c>
      <c r="DS237" s="223" t="str">
        <f t="shared" ca="1" si="436"/>
        <v>0.386150317049769+1.27296699755517i</v>
      </c>
      <c r="DT237" s="223" t="str">
        <f t="shared" ca="1" si="437"/>
        <v>-0.655676334703187-1.157430597631i</v>
      </c>
      <c r="DU237" s="223" t="str">
        <f t="shared" ca="1" si="438"/>
        <v>0.893339275722912+0.985648001404719i</v>
      </c>
      <c r="DV237" s="223" t="str">
        <f t="shared" ca="1" si="439"/>
        <v>-1.0875897336356-0.765967111247414i</v>
      </c>
      <c r="DW237" s="223" t="str">
        <f t="shared" ca="1" si="440"/>
        <v>1.22898796370978+0.509063482562578i</v>
      </c>
      <c r="DX237" s="223" t="str">
        <f t="shared" ca="1" si="441"/>
        <v>-1.31066261433154-0.227421537273531i</v>
      </c>
      <c r="DY237" s="223" t="str">
        <f t="shared" ca="1" si="442"/>
        <v>1.32864464542019-0.0652721258924475i</v>
      </c>
      <c r="DZ237" s="223" t="str">
        <f t="shared" ca="1" si="443"/>
        <v>-1.28206020687018+0.354793841804276i</v>
      </c>
      <c r="EA237" s="223" t="str">
        <f t="shared" ca="1" si="444"/>
        <v>1.17317310394109-0.627074088454846i</v>
      </c>
      <c r="EB237" s="223" t="str">
        <f t="shared" ca="1" si="445"/>
        <v>-1.00727478596881+0.868881205789223i</v>
      </c>
      <c r="EC237" s="223" t="str">
        <f t="shared" ca="1" si="446"/>
        <v>0.792427204466857-1.06846439802321i</v>
      </c>
      <c r="ED237" s="223" t="str">
        <f t="shared" ca="1" si="447"/>
        <v>-0.539071036627578+1.21612477225469i</v>
      </c>
      <c r="EE237" s="223" t="str">
        <f t="shared" ca="1" si="448"/>
        <v>0.259518312893522-1.30468666333919i</v>
      </c>
      <c r="EF237" s="223" t="str">
        <f t="shared" ca="1" si="449"/>
        <v>0.0326458952790368+1.32984634065131i</v>
      </c>
      <c r="EG237" s="223" t="str">
        <f t="shared" ca="1" si="450"/>
        <v>-0.323223652016463-1.29038115105553i</v>
      </c>
      <c r="EH237" s="223" t="str">
        <f t="shared" ca="1" si="451"/>
        <v>0.598094116222237+1.1882089346418i</v>
      </c>
      <c r="EI237" s="223" t="str">
        <f t="shared" ca="1" si="452"/>
        <v>-0.843899754306657-1.02829482586631i</v>
      </c>
      <c r="EJ237" s="223" t="str">
        <f t="shared" ca="1" si="453"/>
        <v>1.04869545941078+0.818409969167943i</v>
      </c>
      <c r="EK237" s="223" t="str">
        <f t="shared" ca="1" si="454"/>
        <v>-1.20252903271009-0.568753874458527i</v>
      </c>
      <c r="EL237" s="223" t="str">
        <f t="shared" ca="1" si="455"/>
        <v>1.29792481788619+0.291458764385911i</v>
      </c>
      <c r="EM237" s="223" t="str">
        <f t="shared" ca="1" si="456"/>
        <v>-1.33024698617296+4.54997077515276E-13i</v>
      </c>
      <c r="EN237" s="223"/>
      <c r="EO237" s="223"/>
      <c r="EP237" s="223"/>
    </row>
    <row r="238" spans="1:146" s="250" customFormat="1">
      <c r="A238" s="253">
        <f t="shared" si="323"/>
        <v>2.695312500000002E-3</v>
      </c>
      <c r="B238" s="252">
        <v>138</v>
      </c>
      <c r="C238" s="251">
        <f t="shared" si="324"/>
        <v>27600</v>
      </c>
      <c r="N238" s="246">
        <f t="shared" ca="1" si="327"/>
        <v>3.9972270638831917</v>
      </c>
      <c r="O238" s="250">
        <f t="shared" ca="1" si="328"/>
        <v>1.3302270638831921</v>
      </c>
      <c r="P238" s="250" t="str">
        <f t="shared" ca="1" si="329"/>
        <v>-1.29036182581191+0.323218811294534i</v>
      </c>
      <c r="Q238" s="250" t="str">
        <f t="shared" ca="1" si="330"/>
        <v>1.17315553405027-0.627064697152162i</v>
      </c>
      <c r="R238" s="250" t="str">
        <f t="shared" ca="1" si="331"/>
        <v>-0.985633239961862+0.893325896730627i</v>
      </c>
      <c r="S238" s="250" t="str">
        <f t="shared" ca="1" si="332"/>
        <v>0.739034559850547-1.10604338108132i</v>
      </c>
      <c r="T238" s="250" t="str">
        <f t="shared" ca="1" si="333"/>
        <v>-0.448140000529945+1.25246739734506i</v>
      </c>
      <c r="U238" s="250" t="str">
        <f t="shared" ca="1" si="334"/>
        <v>0.130385052790783-1.32382165698256i</v>
      </c>
      <c r="V238" s="250" t="str">
        <f t="shared" ca="1" si="335"/>
        <v>0.195184848216984+1.31582936451267i</v>
      </c>
      <c r="W238" s="250" t="str">
        <f t="shared" ca="1" si="336"/>
        <v>-0.509055858631798-1.22896955791425i</v>
      </c>
      <c r="X238" s="250" t="str">
        <f t="shared" ca="1" si="337"/>
        <v>0.792415336772267+1.06844839629034i</v>
      </c>
      <c r="Y238" s="250" t="str">
        <f t="shared" ca="1" si="338"/>
        <v>-1.02827942572777-0.843887115740177i</v>
      </c>
      <c r="Z238" s="250" t="str">
        <f t="shared" ca="1" si="339"/>
        <v>1.20251102317341+0.568745356582134i</v>
      </c>
      <c r="AA238" s="250" t="str">
        <f t="shared" ca="1" si="340"/>
        <v>-1.30466712385063-0.259514426247602i</v>
      </c>
      <c r="AB238" s="250" t="str">
        <f t="shared" ca="1" si="341"/>
        <v>1.32862474712768-0.0652711483520765i</v>
      </c>
      <c r="AC238" s="250" t="str">
        <f t="shared" ca="1" si="342"/>
        <v>-1.27294793311247+0.386144533914435i</v>
      </c>
      <c r="AD238" s="250" t="str">
        <f t="shared" ca="1" si="343"/>
        <v>1.1409738104893-0.683873383942398i</v>
      </c>
      <c r="AE238" s="250" t="str">
        <f t="shared" ca="1" si="344"/>
        <v>-0.940612577389711+0.940612577389641i</v>
      </c>
      <c r="AF238" s="250" t="str">
        <f t="shared" ca="1" si="345"/>
        <v>0.683873383942473-1.14097381048925i</v>
      </c>
      <c r="AG238" s="250" t="str">
        <f t="shared" ca="1" si="346"/>
        <v>-0.386144533914519+1.27294793311244i</v>
      </c>
      <c r="AH238" s="250" t="str">
        <f t="shared" ca="1" si="347"/>
        <v>0.0652711483521741-1.32862474712768i</v>
      </c>
      <c r="AI238" s="250" t="str">
        <f t="shared" ca="1" si="348"/>
        <v>0.259514426247524+1.30466712385065i</v>
      </c>
      <c r="AJ238" s="250" t="str">
        <f t="shared" ca="1" si="349"/>
        <v>-0.568745356582055-1.20251102317345i</v>
      </c>
      <c r="AK238" s="250" t="str">
        <f t="shared" ca="1" si="350"/>
        <v>0.84388711574021+1.02827942572774i</v>
      </c>
      <c r="AL238" s="250" t="str">
        <f t="shared" ca="1" si="351"/>
        <v>-1.06844839629036-0.792415336772239i</v>
      </c>
      <c r="AM238" s="250" t="str">
        <f t="shared" ca="1" si="352"/>
        <v>1.22896955791427+0.509055858631749i</v>
      </c>
      <c r="AN238" s="250" t="str">
        <f t="shared" ca="1" si="353"/>
        <v>-1.31582936451268-0.195184848216936i</v>
      </c>
      <c r="AO238" s="250" t="str">
        <f t="shared" ca="1" si="354"/>
        <v>1.32382165698255-0.130385052790827i</v>
      </c>
      <c r="AP238" s="250" t="str">
        <f t="shared" ca="1" si="355"/>
        <v>-1.25246739734505+0.448140000529981i</v>
      </c>
      <c r="AQ238" s="250" t="str">
        <f t="shared" ca="1" si="356"/>
        <v>1.10604338108129-0.739034559850591i</v>
      </c>
      <c r="AR238" s="250" t="str">
        <f t="shared" ca="1" si="357"/>
        <v>1.10604338108129-0.739034559850591i</v>
      </c>
      <c r="AS238" s="250" t="str">
        <f t="shared" ca="1" si="358"/>
        <v>0.627064697152019-1.17315553405034i</v>
      </c>
      <c r="AT238" s="250" t="str">
        <f t="shared" ca="1" si="359"/>
        <v>-0.323218811295009+1.29036182581179i</v>
      </c>
      <c r="AU238" s="250" t="str">
        <f t="shared" ca="1" si="360"/>
        <v>-1.85777039943243E-13-1.33022706388319i</v>
      </c>
      <c r="AV238" s="250" t="str">
        <f t="shared" ca="1" si="361"/>
        <v>0.323218811294068+1.29036182581203i</v>
      </c>
      <c r="AW238" s="250" t="str">
        <f t="shared" ca="1" si="362"/>
        <v>-0.62706469715233-1.17315553405018i</v>
      </c>
      <c r="AX238" s="250" t="str">
        <f t="shared" ca="1" si="363"/>
        <v>0.893325896730264+0.985633239962192i</v>
      </c>
      <c r="AY238" s="250" t="str">
        <f t="shared" ca="1" si="364"/>
        <v>-1.10604338108142-0.739034559850408i</v>
      </c>
      <c r="AZ238" s="250" t="str">
        <f t="shared" ca="1" si="365"/>
        <v>1.2524673973449+0.448140000530398i</v>
      </c>
      <c r="BA238" s="250" t="str">
        <f t="shared" ca="1" si="366"/>
        <v>-1.32382165698257-0.130385052790627i</v>
      </c>
      <c r="BB238" s="250" t="str">
        <f t="shared" ca="1" si="367"/>
        <v>1.31582936451274-0.195184848216518i</v>
      </c>
      <c r="BC238" s="250" t="str">
        <f t="shared" ca="1" si="368"/>
        <v>-1.22896955791418+0.50905585863197i</v>
      </c>
      <c r="BD238" s="250" t="str">
        <f t="shared" ca="1" si="369"/>
        <v>1.06844839629062-0.792415336771886i</v>
      </c>
      <c r="BE238" s="250" t="str">
        <f t="shared" ca="1" si="370"/>
        <v>-0.84388711574004+1.02827942572788i</v>
      </c>
      <c r="BF238" s="250" t="str">
        <f t="shared" ca="1" si="371"/>
        <v>0.568745356582454-1.20251102317326i</v>
      </c>
      <c r="BG238" s="250" t="str">
        <f t="shared" ca="1" si="372"/>
        <v>-0.259514426247309+1.30466712385069i</v>
      </c>
      <c r="BH238" s="250" t="str">
        <f t="shared" ca="1" si="373"/>
        <v>-0.0652711483517145-1.3286247471277i</v>
      </c>
      <c r="BI238" s="250" t="str">
        <f t="shared" ca="1" si="374"/>
        <v>0.386144533914712+1.27294793311238i</v>
      </c>
      <c r="BJ238" s="250" t="str">
        <f t="shared" ca="1" si="375"/>
        <v>-0.68387338394208-1.14097381048949i</v>
      </c>
      <c r="BK238" s="250" t="str">
        <f t="shared" ca="1" si="376"/>
        <v>0.940612577389873+0.940612577389478i</v>
      </c>
      <c r="BL238" s="250" t="str">
        <f t="shared" ca="1" si="377"/>
        <v>-1.14097381048908-0.683873383942769i</v>
      </c>
      <c r="BM238" s="250" t="str">
        <f t="shared" ca="1" si="378"/>
        <v>1.27294793311253+0.386144533914214i</v>
      </c>
      <c r="BN238" s="250" t="str">
        <f t="shared" ca="1" si="379"/>
        <v>-1.32862474712766-0.0652711483525172i</v>
      </c>
      <c r="BO238" s="250" t="str">
        <f t="shared" ca="1" si="380"/>
        <v>1.30466712385059-0.259514426247818i</v>
      </c>
      <c r="BP238" s="250" t="str">
        <f t="shared" ca="1" si="381"/>
        <v>-1.2025110231736+0.568745356581727i</v>
      </c>
      <c r="BQ238" s="250" t="str">
        <f t="shared" ca="1" si="382"/>
        <v>1.02827942572755-0.843887115740442i</v>
      </c>
      <c r="BR238" s="250" t="str">
        <f t="shared" ca="1" si="383"/>
        <v>-0.792415336772531+1.06844839629014i</v>
      </c>
      <c r="BS238" s="250" t="str">
        <f t="shared" ca="1" si="384"/>
        <v>0.509055858631455-1.22896955791439i</v>
      </c>
      <c r="BT238" s="250" t="str">
        <f t="shared" ca="1" si="385"/>
        <v>-0.195184848217275+1.31582936451262i</v>
      </c>
      <c r="BU238" s="250" t="str">
        <f t="shared" ca="1" si="386"/>
        <v>-0.130385052791144-1.32382165698252i</v>
      </c>
      <c r="BV238" s="250" t="str">
        <f t="shared" ca="1" si="387"/>
        <v>0.448140000529658+1.25246739734517i</v>
      </c>
      <c r="BW238" s="250" t="str">
        <f t="shared" ca="1" si="388"/>
        <v>-0.73903455985084-1.10604338108113i</v>
      </c>
      <c r="BX238" s="250" t="str">
        <f t="shared" ca="1" si="389"/>
        <v>0.985633239961652+0.89332589673086i</v>
      </c>
      <c r="BY238" s="250" t="str">
        <f t="shared" ca="1" si="390"/>
        <v>-1.17315553405042-0.627064697151873i</v>
      </c>
      <c r="BZ238" s="250" t="str">
        <f t="shared" ca="1" si="391"/>
        <v>1.29036182581183+0.323218811294848i</v>
      </c>
      <c r="CA238" s="250" t="str">
        <f t="shared" ca="1" si="392"/>
        <v>-1.33022706388319+3.71554079886484E-13i</v>
      </c>
      <c r="CB238" s="250" t="str">
        <f t="shared" ca="1" si="393"/>
        <v>1.29036182581198-0.323218811294248i</v>
      </c>
      <c r="CC238" s="250" t="str">
        <f t="shared" ca="1" si="394"/>
        <v>-1.17315553405009+0.627064697152494i</v>
      </c>
      <c r="CD238" s="250" t="str">
        <f t="shared" ca="1" si="395"/>
        <v>0.985633239962067-0.893325896730402i</v>
      </c>
      <c r="CE238" s="250" t="str">
        <f t="shared" ca="1" si="396"/>
        <v>-0.739034559850253+1.10604338108152i</v>
      </c>
      <c r="CF238" s="250" t="str">
        <f t="shared" ca="1" si="397"/>
        <v>0.448140000530241-1.25246739734496i</v>
      </c>
      <c r="CG238" s="250" t="str">
        <f t="shared" ca="1" si="398"/>
        <v>-0.130385052790442+1.32382165698259i</v>
      </c>
      <c r="CH238" s="250" t="str">
        <f t="shared" ca="1" si="399"/>
        <v>-0.195184848216665-1.31582936451272i</v>
      </c>
      <c r="CI238" s="250" t="str">
        <f t="shared" ca="1" si="400"/>
        <v>0.509055858632107+1.22896955791412i</v>
      </c>
      <c r="CJ238" s="250" t="str">
        <f t="shared" ca="1" si="401"/>
        <v>-0.792415336772035-1.06844839629051i</v>
      </c>
      <c r="CK238" s="250" t="str">
        <f t="shared" ca="1" si="402"/>
        <v>1.02827942572799+0.843887115739896i</v>
      </c>
      <c r="CL238" s="250" t="str">
        <f t="shared" ca="1" si="403"/>
        <v>-1.20251102317334-0.568745356582285i</v>
      </c>
      <c r="CM238" s="250" t="str">
        <f t="shared" ca="1" si="404"/>
        <v>1.30466712385072+0.259514426247164i</v>
      </c>
      <c r="CN238" s="250" t="str">
        <f t="shared" ca="1" si="405"/>
        <v>-1.32862474712769+0.0652711483519i</v>
      </c>
      <c r="CO238" s="250" t="str">
        <f t="shared" ca="1" si="406"/>
        <v>1.27294793311233-0.38614453391489i</v>
      </c>
      <c r="CP238" s="250" t="str">
        <f t="shared" ca="1" si="407"/>
        <v>-1.14097381048938+0.683873383942271i</v>
      </c>
      <c r="CQ238" s="250" t="str">
        <f t="shared" ca="1" si="408"/>
        <v>0.940612577389348-0.940612577390004i</v>
      </c>
      <c r="CR238" s="250" t="str">
        <f t="shared" ca="1" si="409"/>
        <v>-0.683873383942642+1.14097381048915i</v>
      </c>
      <c r="CS238" s="250" t="str">
        <f t="shared" ca="1" si="410"/>
        <v>0.386144533914073-1.27294793311258i</v>
      </c>
      <c r="CT238" s="250" t="str">
        <f t="shared" ca="1" si="411"/>
        <v>-0.0652711483523316+1.32862474712767i</v>
      </c>
      <c r="CU238" s="250" t="str">
        <f t="shared" ca="1" si="412"/>
        <v>-0.259514426248001-1.30466712385055i</v>
      </c>
      <c r="CV238" s="250" t="str">
        <f t="shared" ca="1" si="413"/>
        <v>0.56874535658186+1.20251102317354i</v>
      </c>
      <c r="CW238" s="250" t="str">
        <f t="shared" ca="1" si="414"/>
        <v>-0.843887115740615-1.02827942572741i</v>
      </c>
      <c r="CX238" s="250" t="str">
        <f t="shared" ca="1" si="415"/>
        <v>1.06844839629025+0.792415336772382i</v>
      </c>
      <c r="CY238" s="250" t="str">
        <f t="shared" ca="1" si="416"/>
        <v>-1.22896955791445-0.509055858631318i</v>
      </c>
      <c r="CZ238" s="250" t="str">
        <f t="shared" ca="1" si="417"/>
        <v>1.31582936451265+0.195184848217092i</v>
      </c>
      <c r="DA238" s="250" t="str">
        <f t="shared" ca="1" si="418"/>
        <v>-1.3238216569825+0.130385052791329i</v>
      </c>
      <c r="DB238" s="250" t="str">
        <f t="shared" ca="1" si="419"/>
        <v>1.25246739734512-0.448140000529798i</v>
      </c>
      <c r="DC238" s="250" t="str">
        <f t="shared" ca="1" si="420"/>
        <v>-1.10604338108105+0.739034559850964i</v>
      </c>
      <c r="DD238" s="250" t="str">
        <f t="shared" ca="1" si="421"/>
        <v>0.893325896730722-0.985633239961777i</v>
      </c>
      <c r="DE238" s="250" t="str">
        <f t="shared" ca="1" si="422"/>
        <v>-0.627064697151709+1.17315553405051i</v>
      </c>
      <c r="DF238" s="250" t="str">
        <f t="shared" ca="1" si="423"/>
        <v>0.323218811294631-1.29036182581189i</v>
      </c>
      <c r="DG238" s="250" t="str">
        <f t="shared" ca="1" si="424"/>
        <v>5.57331119829727E-13+1.33022706388319i</v>
      </c>
      <c r="DH238" s="250" t="str">
        <f t="shared" ca="1" si="425"/>
        <v>-0.323218811294392-1.29036182581195i</v>
      </c>
      <c r="DI238" s="250" t="str">
        <f t="shared" ca="1" si="426"/>
        <v>0.627064697152625+1.17315553405002i</v>
      </c>
      <c r="DJ238" s="250" t="str">
        <f t="shared" ca="1" si="427"/>
        <v>-0.89332589673054-0.985633239961942i</v>
      </c>
      <c r="DK238" s="250" t="str">
        <f t="shared" ca="1" si="428"/>
        <v>1.10604338108162+0.739034559850099i</v>
      </c>
      <c r="DL238" s="250" t="str">
        <f t="shared" ca="1" si="429"/>
        <v>-1.25246739734501-0.448140000530101i</v>
      </c>
      <c r="DM238" s="250" t="str">
        <f t="shared" ca="1" si="430"/>
        <v>1.32382165698261+0.130385052790219i</v>
      </c>
      <c r="DN238" s="250" t="str">
        <f t="shared" ca="1" si="431"/>
        <v>-1.31582936451269+0.195184848216848i</v>
      </c>
      <c r="DO238" s="250" t="str">
        <f t="shared" ca="1" si="432"/>
        <v>1.22896955791405-0.509055858632279i</v>
      </c>
      <c r="DP238" s="250" t="str">
        <f t="shared" ca="1" si="433"/>
        <v>-1.0684483962904+0.792415336772184i</v>
      </c>
      <c r="DQ238" s="250" t="str">
        <f t="shared" ca="1" si="434"/>
        <v>0.843887115739753-1.02827942572811i</v>
      </c>
      <c r="DR238" s="250" t="str">
        <f t="shared" ca="1" si="435"/>
        <v>-0.568745356582152+1.2025110231734i</v>
      </c>
      <c r="DS238" s="250" t="str">
        <f t="shared" ca="1" si="436"/>
        <v>0.259514426246982-1.30466712385075i</v>
      </c>
      <c r="DT238" s="250" t="str">
        <f t="shared" ca="1" si="437"/>
        <v>0.0652711483520855+1.32862474712768i</v>
      </c>
      <c r="DU238" s="250" t="str">
        <f t="shared" ca="1" si="438"/>
        <v>-0.386144533915067-1.27294793311228i</v>
      </c>
      <c r="DV238" s="250" t="str">
        <f t="shared" ca="1" si="439"/>
        <v>0.683873383942431+1.14097381048928i</v>
      </c>
      <c r="DW238" s="250" t="str">
        <f t="shared" ca="1" si="440"/>
        <v>-0.940612577390135-0.940612577389216i</v>
      </c>
      <c r="DX238" s="250" t="str">
        <f t="shared" ca="1" si="441"/>
        <v>1.14097381048925+0.683873383942483i</v>
      </c>
      <c r="DY238" s="250" t="str">
        <f t="shared" ca="1" si="442"/>
        <v>-1.27294793311226-0.386144533915126i</v>
      </c>
      <c r="DZ238" s="250" t="str">
        <f t="shared" ca="1" si="443"/>
        <v>1.32862474712768+0.065271148352146i</v>
      </c>
      <c r="EA238" s="250" t="str">
        <f t="shared" ca="1" si="444"/>
        <v>-1.30466712385078+0.259514426246847i</v>
      </c>
      <c r="EB238" s="250" t="str">
        <f t="shared" ca="1" si="445"/>
        <v>1.20251102317346-0.568745356582028i</v>
      </c>
      <c r="EC238" s="250" t="str">
        <f t="shared" ca="1" si="446"/>
        <v>-1.02827942572815+0.843887115739706i</v>
      </c>
      <c r="ED238" s="250" t="str">
        <f t="shared" ca="1" si="447"/>
        <v>0.792415336772233-1.06844839629036i</v>
      </c>
      <c r="EE238" s="250" t="str">
        <f t="shared" ca="1" si="448"/>
        <v>-0.509055858632404+1.228969557914i</v>
      </c>
      <c r="EF238" s="250" t="str">
        <f t="shared" ca="1" si="449"/>
        <v>0.195184848216908-1.31582936451268i</v>
      </c>
      <c r="EG238" s="250" t="str">
        <f t="shared" ca="1" si="450"/>
        <v>0.130385052791514+1.32382165698248i</v>
      </c>
      <c r="EH238" s="250" t="str">
        <f t="shared" ca="1" si="451"/>
        <v>-0.448140000529972-1.25246739734505i</v>
      </c>
      <c r="EI238" s="250" t="str">
        <f t="shared" ca="1" si="452"/>
        <v>0.739034559850049+1.10604338108166i</v>
      </c>
      <c r="EJ238" s="250" t="str">
        <f t="shared" ca="1" si="453"/>
        <v>-0.985633239961902-0.893325896730585i</v>
      </c>
      <c r="EK238" s="250" t="str">
        <f t="shared" ca="1" si="454"/>
        <v>1.17315553404995+0.627064697152745i</v>
      </c>
      <c r="EL238" s="250" t="str">
        <f t="shared" ca="1" si="455"/>
        <v>-1.29036182581191-0.323218811294523i</v>
      </c>
      <c r="EM238" s="250" t="str">
        <f t="shared" ca="1" si="456"/>
        <v>1.33022706388319+6.17955615328343E-13i</v>
      </c>
    </row>
    <row r="239" spans="1:146">
      <c r="A239" s="249">
        <f t="shared" si="323"/>
        <v>2.714843750000002E-3</v>
      </c>
      <c r="B239" s="248">
        <v>139</v>
      </c>
      <c r="C239" s="247">
        <f t="shared" si="324"/>
        <v>27800</v>
      </c>
      <c r="N239" s="246">
        <f t="shared" ca="1" si="327"/>
        <v>3.9972048252075423</v>
      </c>
      <c r="O239" s="223">
        <f t="shared" ca="1" si="328"/>
        <v>1.3302048252075425</v>
      </c>
      <c r="P239" s="223" t="str">
        <f t="shared" ca="1" si="329"/>
        <v>-1.28201957314063+0.354782596937524i</v>
      </c>
      <c r="Q239" s="223" t="str">
        <f t="shared" ca="1" si="330"/>
        <v>1.14095473574092-0.68386195097826i</v>
      </c>
      <c r="R239" s="223" t="str">
        <f t="shared" ca="1" si="331"/>
        <v>-0.917230159785483+0.96339696438453i</v>
      </c>
      <c r="S239" s="223" t="str">
        <f t="shared" ca="1" si="332"/>
        <v>0.627054213912991-1.17313592128934i</v>
      </c>
      <c r="T239" s="223" t="str">
        <f t="shared" ca="1" si="333"/>
        <v>-0.291449526865662+1.29788368134252i</v>
      </c>
      <c r="U239" s="223" t="str">
        <f t="shared" ca="1" si="334"/>
        <v>-0.0652700571520471-1.32860253523949i</v>
      </c>
      <c r="V239" s="223" t="str">
        <f t="shared" ca="1" si="335"/>
        <v>0.417260964658152+1.26306696749538i</v>
      </c>
      <c r="W239" s="223" t="str">
        <f t="shared" ca="1" si="336"/>
        <v>-0.739022204704321-1.10602489029831i</v>
      </c>
      <c r="X239" s="223" t="str">
        <f t="shared" ca="1" si="337"/>
        <v>1.00724286131277+0.868853667391636i</v>
      </c>
      <c r="Y239" s="223" t="str">
        <f t="shared" ca="1" si="338"/>
        <v>-1.20249091964878-0.568735848322974i</v>
      </c>
      <c r="Z239" s="223" t="str">
        <f t="shared" ca="1" si="339"/>
        <v>1.31062107407488+0.227414329355582i</v>
      </c>
      <c r="AA239" s="223" t="str">
        <f t="shared" ca="1" si="340"/>
        <v>-1.3237995253922+0.130382873019433i</v>
      </c>
      <c r="AB239" s="223" t="str">
        <f t="shared" ca="1" si="341"/>
        <v>1.24107152289384-0.47873411416714i</v>
      </c>
      <c r="AC239" s="223" t="str">
        <f t="shared" ca="1" si="342"/>
        <v>-1.06843053401861+0.792402089208586i</v>
      </c>
      <c r="AD239" s="223" t="str">
        <f t="shared" ca="1" si="343"/>
        <v>0.818384030410452-1.04866222196405i</v>
      </c>
      <c r="AE239" s="223" t="str">
        <f t="shared" ca="1" si="344"/>
        <v>-0.509047348258978+1.22894901205702i</v>
      </c>
      <c r="AF239" s="223" t="str">
        <f t="shared" ca="1" si="345"/>
        <v>0.162831270806938-1.32020106584294i</v>
      </c>
      <c r="AG239" s="223" t="str">
        <f t="shared" ca="1" si="346"/>
        <v>0.195181585125529+1.31580736653711i</v>
      </c>
      <c r="AH239" s="223" t="str">
        <f t="shared" ca="1" si="347"/>
        <v>-0.539053951262823-1.21608622828867i</v>
      </c>
      <c r="AI239" s="223" t="str">
        <f t="shared" ca="1" si="348"/>
        <v>0.843873007673723+1.028262234999i</v>
      </c>
      <c r="AJ239" s="223" t="str">
        <f t="shared" ca="1" si="349"/>
        <v>-1.08755526347065-0.765942834618031i</v>
      </c>
      <c r="AK239" s="223" t="str">
        <f t="shared" ca="1" si="350"/>
        <v>1.25244645865196+0.448132508545859i</v>
      </c>
      <c r="AL239" s="223" t="str">
        <f t="shared" ca="1" si="351"/>
        <v>-1.32660057760743-0.0978559374645932i</v>
      </c>
      <c r="AM239" s="223" t="str">
        <f t="shared" ca="1" si="352"/>
        <v>1.30464531248491-0.25951008769716i</v>
      </c>
      <c r="AN239" s="223" t="str">
        <f t="shared" ca="1" si="353"/>
        <v>-1.18817127544288+0.598075160174587i</v>
      </c>
      <c r="AO239" s="223" t="str">
        <f t="shared" ca="1" si="354"/>
        <v>0.985616762190148-0.893310962148812i</v>
      </c>
      <c r="AP239" s="223" t="str">
        <f t="shared" ca="1" si="355"/>
        <v>-0.711656415448344+1.12382828908897i</v>
      </c>
      <c r="AQ239" s="223" t="str">
        <f t="shared" ca="1" si="356"/>
        <v>0.386138078367759-1.27292665202669i</v>
      </c>
      <c r="AR239" s="223" t="str">
        <f t="shared" ca="1" si="357"/>
        <v>0.386138078367759-1.27292665202669i</v>
      </c>
      <c r="AS239" s="223" t="str">
        <f t="shared" ca="1" si="358"/>
        <v>-0.32321340773714-1.2903402536015i</v>
      </c>
      <c r="AT239" s="223" t="str">
        <f t="shared" ca="1" si="359"/>
        <v>0.655655553640535+1.15739391392289i</v>
      </c>
      <c r="AU239" s="223" t="str">
        <f t="shared" ca="1" si="360"/>
        <v>-0.940596852271021-0.940596852271618i</v>
      </c>
      <c r="AV239" s="223" t="str">
        <f t="shared" ca="1" si="361"/>
        <v>1.15739391392313+0.655655553640119i</v>
      </c>
      <c r="AW239" s="223" t="str">
        <f t="shared" ca="1" si="362"/>
        <v>-1.29034025360162-0.323213407736658i</v>
      </c>
      <c r="AX239" s="223" t="str">
        <f t="shared" ca="1" si="363"/>
        <v>1.32980419238398-0.0326448605972899i</v>
      </c>
      <c r="AY239" s="223" t="str">
        <f t="shared" ca="1" si="364"/>
        <v>-1.2729266520267+0.386138078367729i</v>
      </c>
      <c r="AZ239" s="223" t="str">
        <f t="shared" ca="1" si="365"/>
        <v>1.1238282890887-0.711656415448764i</v>
      </c>
      <c r="BA239" s="223" t="str">
        <f t="shared" ca="1" si="366"/>
        <v>-0.893310962149132+0.985616762189859i</v>
      </c>
      <c r="BB239" s="223" t="str">
        <f t="shared" ca="1" si="367"/>
        <v>0.598075160174515-1.18817127544292i</v>
      </c>
      <c r="BC239" s="223" t="str">
        <f t="shared" ca="1" si="368"/>
        <v>-0.259510087696673+1.304645312485i</v>
      </c>
      <c r="BD239" s="223" t="str">
        <f t="shared" ca="1" si="369"/>
        <v>-0.097855937464146-1.32660057760746i</v>
      </c>
      <c r="BE239" s="223" t="str">
        <f t="shared" ca="1" si="370"/>
        <v>0.448132508545828+1.25244645865197i</v>
      </c>
      <c r="BF239" s="223" t="str">
        <f t="shared" ca="1" si="371"/>
        <v>-0.765942834618421-1.08755526347038i</v>
      </c>
      <c r="BG239" s="223" t="str">
        <f t="shared" ca="1" si="372"/>
        <v>1.02826223499872+0.843873007674055i</v>
      </c>
      <c r="BH239" s="223" t="str">
        <f t="shared" ca="1" si="373"/>
        <v>-1.21608622828867-0.539053951262835i</v>
      </c>
      <c r="BI239" s="223" t="str">
        <f t="shared" ca="1" si="374"/>
        <v>1.31580736653718+0.195181585125048i</v>
      </c>
      <c r="BJ239" s="223" t="str">
        <f t="shared" ca="1" si="375"/>
        <v>-1.32020106584299+0.162831270806521i</v>
      </c>
      <c r="BK239" s="223" t="str">
        <f t="shared" ca="1" si="376"/>
        <v>1.22894901205699-0.509047348259052i</v>
      </c>
      <c r="BL239" s="223" t="str">
        <f t="shared" ca="1" si="377"/>
        <v>-1.04866222196374+0.818384030410844i</v>
      </c>
      <c r="BM239" s="223" t="str">
        <f t="shared" ca="1" si="378"/>
        <v>0.792402089208947-1.06843053401834i</v>
      </c>
      <c r="BN239" s="223" t="str">
        <f t="shared" ca="1" si="379"/>
        <v>-0.478734114167047+1.24107152289387i</v>
      </c>
      <c r="BO239" s="223" t="str">
        <f t="shared" ca="1" si="380"/>
        <v>0.130382873018929-1.32379952539225i</v>
      </c>
      <c r="BP239" s="223" t="str">
        <f t="shared" ca="1" si="381"/>
        <v>0.22741432935515+1.31062107407495i</v>
      </c>
      <c r="BQ239" s="223" t="str">
        <f t="shared" ca="1" si="382"/>
        <v>-0.568735848323072-1.20249091964874i</v>
      </c>
      <c r="BR239" s="223" t="str">
        <f t="shared" ca="1" si="383"/>
        <v>0.868853667392002+1.00724286131245i</v>
      </c>
      <c r="BS239" s="223" t="str">
        <f t="shared" ca="1" si="384"/>
        <v>-1.10602489029807-0.739022204704678i</v>
      </c>
      <c r="BT239" s="223" t="str">
        <f t="shared" ca="1" si="385"/>
        <v>1.26306696749541+0.417260964658077i</v>
      </c>
      <c r="BU239" s="223" t="str">
        <f t="shared" ca="1" si="386"/>
        <v>-1.32860253523951-0.0652700571515558i</v>
      </c>
      <c r="BV239" s="223" t="str">
        <f t="shared" ca="1" si="387"/>
        <v>1.29788368134262-0.291449526865221i</v>
      </c>
      <c r="BW239" s="223" t="str">
        <f t="shared" ca="1" si="388"/>
        <v>-1.1731359212893+0.627054213913071i</v>
      </c>
      <c r="BX239" s="223" t="str">
        <f t="shared" ca="1" si="389"/>
        <v>0.963396964384183-0.917230159785847i</v>
      </c>
      <c r="BY239" s="223" t="str">
        <f t="shared" ca="1" si="390"/>
        <v>-0.683861950978606+1.14095473574071i</v>
      </c>
      <c r="BZ239" s="223" t="str">
        <f t="shared" ca="1" si="391"/>
        <v>0.354782596937464-1.28201957314065i</v>
      </c>
      <c r="CA239" s="223" t="str">
        <f t="shared" ca="1" si="392"/>
        <v>4.77797713100662E-13+1.33020482520754i</v>
      </c>
      <c r="CB239" s="223" t="str">
        <f t="shared" ca="1" si="393"/>
        <v>-0.354782596937146-1.28201957314074i</v>
      </c>
      <c r="CC239" s="223" t="str">
        <f t="shared" ca="1" si="394"/>
        <v>0.683861950978291+1.1409547357409i</v>
      </c>
      <c r="CD239" s="223" t="str">
        <f t="shared" ca="1" si="395"/>
        <v>-0.963396964384868-0.917230159785127i</v>
      </c>
      <c r="CE239" s="223" t="str">
        <f t="shared" ca="1" si="396"/>
        <v>1.17313592128914+0.627054213913361i</v>
      </c>
      <c r="CF239" s="223" t="str">
        <f t="shared" ca="1" si="397"/>
        <v>-1.29788368134254-0.29144952686558i</v>
      </c>
      <c r="CG239" s="223" t="str">
        <f t="shared" ca="1" si="398"/>
        <v>1.32860253523946-0.065270057152548i</v>
      </c>
      <c r="CH239" s="223" t="str">
        <f t="shared" ca="1" si="399"/>
        <v>-1.26306696749552+0.417260964657727i</v>
      </c>
      <c r="CI239" s="223" t="str">
        <f t="shared" ca="1" si="400"/>
        <v>1.10602489029826-0.739022204704404i</v>
      </c>
      <c r="CJ239" s="223" t="str">
        <f t="shared" ca="1" si="401"/>
        <v>-0.868853667391278+1.00724286131308i</v>
      </c>
      <c r="CK239" s="223" t="str">
        <f t="shared" ca="1" si="402"/>
        <v>0.56873584832337-1.2024909196486i</v>
      </c>
      <c r="CL239" s="223" t="str">
        <f t="shared" ca="1" si="403"/>
        <v>-0.227414329355476+1.31062107407489i</v>
      </c>
      <c r="CM239" s="223" t="str">
        <f t="shared" ca="1" si="404"/>
        <v>-0.130382873019918-1.32379952539216i</v>
      </c>
      <c r="CN239" s="223" t="str">
        <f t="shared" ca="1" si="405"/>
        <v>0.478734114166705+1.24107152289401i</v>
      </c>
      <c r="CO239" s="223" t="str">
        <f t="shared" ca="1" si="406"/>
        <v>-0.792402089208651-1.06843053401856i</v>
      </c>
      <c r="CP239" s="223" t="str">
        <f t="shared" ca="1" si="407"/>
        <v>1.04866222196435+0.818384030410061i</v>
      </c>
      <c r="CQ239" s="223" t="str">
        <f t="shared" ca="1" si="408"/>
        <v>-1.22894901205685-0.509047348259391i</v>
      </c>
      <c r="CR239" s="223" t="str">
        <f t="shared" ca="1" si="409"/>
        <v>1.32020106584295+0.162831270806848i</v>
      </c>
      <c r="CS239" s="223" t="str">
        <f t="shared" ca="1" si="410"/>
        <v>-1.31580736653703+0.195181585126029i</v>
      </c>
      <c r="CT239" s="223" t="str">
        <f t="shared" ca="1" si="411"/>
        <v>1.2160862282888-0.539053951262534i</v>
      </c>
      <c r="CU239" s="223" t="str">
        <f t="shared" ca="1" si="412"/>
        <v>-1.02826223499893+0.8438730076738i</v>
      </c>
      <c r="CV239" s="223" t="str">
        <f t="shared" ca="1" si="413"/>
        <v>0.765942834617609-1.08755526347095i</v>
      </c>
      <c r="CW239" s="223" t="str">
        <f t="shared" ca="1" si="414"/>
        <v>-0.44813250854614+1.25244645865186i</v>
      </c>
      <c r="CX239" s="223" t="str">
        <f t="shared" ca="1" si="415"/>
        <v>0.0978559374644749-1.32660057760743i</v>
      </c>
      <c r="CY239" s="223" t="str">
        <f t="shared" ca="1" si="416"/>
        <v>0.259510087697611+1.30464531248482i</v>
      </c>
      <c r="CZ239" s="223" t="str">
        <f t="shared" ca="1" si="417"/>
        <v>-0.598075160174221-1.18817127544307i</v>
      </c>
      <c r="DA239" s="223" t="str">
        <f t="shared" ca="1" si="418"/>
        <v>0.893310962148915+0.985616762190056i</v>
      </c>
      <c r="DB239" s="223" t="str">
        <f t="shared" ca="1" si="419"/>
        <v>-1.12382828908922-0.711656415447956i</v>
      </c>
      <c r="DC239" s="223" t="str">
        <f t="shared" ca="1" si="420"/>
        <v>1.27292665202661+0.386138078368027i</v>
      </c>
      <c r="DD239" s="223" t="str">
        <f t="shared" ca="1" si="421"/>
        <v>-1.32980419238397-0.0326448605976574i</v>
      </c>
      <c r="DE239" s="223" t="str">
        <f t="shared" ca="1" si="422"/>
        <v>1.29034025360138-0.323213407737603i</v>
      </c>
      <c r="DF239" s="223" t="str">
        <f t="shared" ca="1" si="423"/>
        <v>-1.15739391392332+0.655655553639782i</v>
      </c>
      <c r="DG239" s="223" t="str">
        <f t="shared" ca="1" si="424"/>
        <v>0.94059685227128-0.940596852271359i</v>
      </c>
      <c r="DH239" s="223" t="str">
        <f t="shared" ca="1" si="425"/>
        <v>-0.655655553639687+1.15739391392337i</v>
      </c>
      <c r="DI239" s="223" t="str">
        <f t="shared" ca="1" si="426"/>
        <v>0.323213407737496-1.29034025360141i</v>
      </c>
      <c r="DJ239" s="223" t="str">
        <f t="shared" ca="1" si="427"/>
        <v>0.0326448605977675+1.32980419238397i</v>
      </c>
      <c r="DK239" s="223" t="str">
        <f t="shared" ca="1" si="428"/>
        <v>-0.386138078368204-1.27292665202656i</v>
      </c>
      <c r="DL239" s="223" t="str">
        <f t="shared" ca="1" si="429"/>
        <v>0.711656415448049+1.12382828908916i</v>
      </c>
      <c r="DM239" s="223" t="str">
        <f t="shared" ca="1" si="430"/>
        <v>-0.985616762190181-0.893310962148778i</v>
      </c>
      <c r="DN239" s="223" t="str">
        <f t="shared" ca="1" si="431"/>
        <v>1.18817127544315+0.598075160174054i</v>
      </c>
      <c r="DO239" s="223" t="str">
        <f t="shared" ca="1" si="432"/>
        <v>-1.30464531248484-0.259510087697503i</v>
      </c>
      <c r="DP239" s="223" t="str">
        <f t="shared" ca="1" si="433"/>
        <v>1.32660057760742-0.0978559374646602i</v>
      </c>
      <c r="DQ239" s="223" t="str">
        <f t="shared" ca="1" si="434"/>
        <v>-1.25244645865179+0.448132508546314i</v>
      </c>
      <c r="DR239" s="223" t="str">
        <f t="shared" ca="1" si="435"/>
        <v>1.08755526347084-0.765942834617761i</v>
      </c>
      <c r="DS239" s="223" t="str">
        <f t="shared" ca="1" si="436"/>
        <v>-0.843873007673656+1.02826223499905i</v>
      </c>
      <c r="DT239" s="223" t="str">
        <f t="shared" ca="1" si="437"/>
        <v>0.539053951262433-1.21608622828884i</v>
      </c>
      <c r="DU239" s="223" t="str">
        <f t="shared" ca="1" si="438"/>
        <v>-0.195181585125846+1.31580736653706i</v>
      </c>
      <c r="DV239" s="223" t="str">
        <f t="shared" ca="1" si="439"/>
        <v>-0.162831270806957-1.32020106584293i</v>
      </c>
      <c r="DW239" s="223" t="str">
        <f t="shared" ca="1" si="440"/>
        <v>0.509047348259494+1.22894901205681i</v>
      </c>
      <c r="DX239" s="223" t="str">
        <f t="shared" ca="1" si="441"/>
        <v>-0.818384030410207-1.04866222196424i</v>
      </c>
      <c r="DY239" s="223" t="str">
        <f t="shared" ca="1" si="442"/>
        <v>1.06843053401863+0.792402089208564i</v>
      </c>
      <c r="DZ239" s="223" t="str">
        <f t="shared" ca="1" si="443"/>
        <v>-1.24107152289405-0.478734114166602i</v>
      </c>
      <c r="EA239" s="223" t="str">
        <f t="shared" ca="1" si="444"/>
        <v>1.32379952539217+0.130382873019808i</v>
      </c>
      <c r="EB239" s="223" t="str">
        <f t="shared" ca="1" si="445"/>
        <v>-1.31062107407487+0.227414329355621i</v>
      </c>
      <c r="EC239" s="223" t="str">
        <f t="shared" ca="1" si="446"/>
        <v>1.20249091964853-0.568735848323504i</v>
      </c>
      <c r="ED239" s="223" t="str">
        <f t="shared" ca="1" si="447"/>
        <v>-1.007242861313+0.868853667391362i</v>
      </c>
      <c r="EE239" s="223" t="str">
        <f t="shared" ca="1" si="448"/>
        <v>0.73902220470428-1.10602489029834i</v>
      </c>
      <c r="EF239" s="223" t="str">
        <f t="shared" ca="1" si="449"/>
        <v>-0.417260964657587+1.26306696749557i</v>
      </c>
      <c r="EG239" s="223" t="str">
        <f t="shared" ca="1" si="450"/>
        <v>0.0652700571524002-1.32860253523947i</v>
      </c>
      <c r="EH239" s="223" t="str">
        <f t="shared" ca="1" si="451"/>
        <v>0.291449526865723+1.29788368134251i</v>
      </c>
      <c r="EI239" s="223" t="str">
        <f t="shared" ca="1" si="452"/>
        <v>-0.627054213913526-1.17313592128906i</v>
      </c>
      <c r="EJ239" s="223" t="str">
        <f t="shared" ca="1" si="453"/>
        <v>0.917230159785235+0.963396964384765i</v>
      </c>
      <c r="EK239" s="223" t="str">
        <f t="shared" ca="1" si="454"/>
        <v>-1.14095473574098-0.683861950978164i</v>
      </c>
      <c r="EL239" s="223" t="str">
        <f t="shared" ca="1" si="455"/>
        <v>1.28201957314079+0.354782596936966i</v>
      </c>
      <c r="EM239" s="223" t="str">
        <f t="shared" ca="1" si="456"/>
        <v>-1.33020482520754-3.2983220464766E-13i</v>
      </c>
      <c r="EN239" s="223"/>
      <c r="EO239" s="223"/>
      <c r="EP239" s="223"/>
    </row>
    <row r="240" spans="1:146">
      <c r="A240" s="249">
        <f t="shared" si="323"/>
        <v>2.734375000000002E-3</v>
      </c>
      <c r="B240" s="248">
        <v>140</v>
      </c>
      <c r="C240" s="247">
        <f t="shared" si="324"/>
        <v>28000</v>
      </c>
      <c r="N240" s="246">
        <f t="shared" ca="1" si="327"/>
        <v>3.9971801976691737</v>
      </c>
      <c r="O240" s="223">
        <f t="shared" ca="1" si="328"/>
        <v>1.3301801976691736</v>
      </c>
      <c r="P240" s="223" t="str">
        <f t="shared" ca="1" si="329"/>
        <v>-1.27290308494187+0.386130929370678i</v>
      </c>
      <c r="Q240" s="223" t="str">
        <f t="shared" ca="1" si="330"/>
        <v>1.10600441324851-0.73900852237712i</v>
      </c>
      <c r="R240" s="223" t="str">
        <f t="shared" ca="1" si="331"/>
        <v>-0.843857384128803+1.02824319765438i</v>
      </c>
      <c r="S240" s="223" t="str">
        <f t="shared" ca="1" si="332"/>
        <v>0.509037923708169-1.22892625917834i</v>
      </c>
      <c r="T240" s="223" t="str">
        <f t="shared" ca="1" si="333"/>
        <v>-0.130380459098517+1.32377501644217i</v>
      </c>
      <c r="U240" s="223" t="str">
        <f t="shared" ca="1" si="334"/>
        <v>-0.259505283102733-1.30462115815779i</v>
      </c>
      <c r="V240" s="223" t="str">
        <f t="shared" ca="1" si="335"/>
        <v>0.627042604571863+1.17311420173951i</v>
      </c>
      <c r="W240" s="223" t="str">
        <f t="shared" ca="1" si="336"/>
        <v>-0.940579437971944-0.940579437971926i</v>
      </c>
      <c r="X240" s="223" t="str">
        <f t="shared" ca="1" si="337"/>
        <v>1.17311420173953+0.627042604571841i</v>
      </c>
      <c r="Y240" s="223" t="str">
        <f t="shared" ca="1" si="338"/>
        <v>-1.30462115815779-0.259505283102707i</v>
      </c>
      <c r="Z240" s="223" t="str">
        <f t="shared" ca="1" si="339"/>
        <v>1.32377501644217-0.130380459098544i</v>
      </c>
      <c r="AA240" s="223" t="str">
        <f t="shared" ca="1" si="340"/>
        <v>-1.22892625917838+0.509037923708071i</v>
      </c>
      <c r="AB240" s="223" t="str">
        <f t="shared" ca="1" si="341"/>
        <v>1.02824319765436-0.843857384128823i</v>
      </c>
      <c r="AC240" s="223" t="str">
        <f t="shared" ca="1" si="342"/>
        <v>-0.739008522377134+1.1060044132485i</v>
      </c>
      <c r="AD240" s="223" t="str">
        <f t="shared" ca="1" si="343"/>
        <v>0.386130929370731-1.27290308494186i</v>
      </c>
      <c r="AE240" s="223" t="str">
        <f t="shared" ca="1" si="344"/>
        <v>2.31397022350408E-14+1.33018019766917i</v>
      </c>
      <c r="AF240" s="223" t="str">
        <f t="shared" ca="1" si="345"/>
        <v>-0.386130929370649-1.27290308494188i</v>
      </c>
      <c r="AG240" s="223" t="str">
        <f t="shared" ca="1" si="346"/>
        <v>0.739008522377171+1.10600441324848i</v>
      </c>
      <c r="AH240" s="223" t="str">
        <f t="shared" ca="1" si="347"/>
        <v>-1.02824319765439-0.84385738412878i</v>
      </c>
      <c r="AI240" s="223" t="str">
        <f t="shared" ca="1" si="348"/>
        <v>1.22892625917836+0.509037923708141i</v>
      </c>
      <c r="AJ240" s="223" t="str">
        <f t="shared" ca="1" si="349"/>
        <v>-1.32377501644217-0.130380459098489i</v>
      </c>
      <c r="AK240" s="223" t="str">
        <f t="shared" ca="1" si="350"/>
        <v>1.30462115815778-0.259505283102761i</v>
      </c>
      <c r="AL240" s="223" t="str">
        <f t="shared" ca="1" si="351"/>
        <v>-1.17311420173956+0.62704260457177i</v>
      </c>
      <c r="AM240" s="223" t="str">
        <f t="shared" ca="1" si="352"/>
        <v>0.940579437971908-0.940579437971962i</v>
      </c>
      <c r="AN240" s="223" t="str">
        <f t="shared" ca="1" si="353"/>
        <v>-0.627042604571817+1.17311420173954i</v>
      </c>
      <c r="AO240" s="223" t="str">
        <f t="shared" ca="1" si="354"/>
        <v>0.259505283102813-1.30462115815777i</v>
      </c>
      <c r="AP240" s="223" t="str">
        <f t="shared" ca="1" si="355"/>
        <v>0.130380459098567+1.32377501644216i</v>
      </c>
      <c r="AQ240" s="223" t="str">
        <f t="shared" ca="1" si="356"/>
        <v>-0.509037923708092-1.22892625917838i</v>
      </c>
      <c r="AR240" s="223" t="str">
        <f t="shared" ca="1" si="357"/>
        <v>-0.509037923708092-1.22892625917838i</v>
      </c>
      <c r="AS240" s="223" t="str">
        <f t="shared" ca="1" si="358"/>
        <v>-1.10600441324844-0.739008522377224i</v>
      </c>
      <c r="AT240" s="223" t="str">
        <f t="shared" ca="1" si="359"/>
        <v>1.2729030849419+0.386130929370582i</v>
      </c>
      <c r="AU240" s="223" t="str">
        <f t="shared" ca="1" si="360"/>
        <v>-1.33018019766917+3.10921369947695E-13i</v>
      </c>
      <c r="AV240" s="223" t="str">
        <f t="shared" ca="1" si="361"/>
        <v>1.27290308494172-0.386130929371177i</v>
      </c>
      <c r="AW240" s="223" t="str">
        <f t="shared" ca="1" si="362"/>
        <v>-1.10600441324883+0.73900852237664i</v>
      </c>
      <c r="AX240" s="223" t="str">
        <f t="shared" ca="1" si="363"/>
        <v>0.843857384129076-1.02824319765415i</v>
      </c>
      <c r="AY240" s="223" t="str">
        <f t="shared" ca="1" si="364"/>
        <v>-0.50903792370825+1.22892625917831i</v>
      </c>
      <c r="AZ240" s="223" t="str">
        <f t="shared" ca="1" si="365"/>
        <v>0.130380459098475-1.32377501644217i</v>
      </c>
      <c r="BA240" s="223" t="str">
        <f t="shared" ca="1" si="366"/>
        <v>0.259505283103052+1.30462115815773i</v>
      </c>
      <c r="BB240" s="223" t="str">
        <f t="shared" ca="1" si="367"/>
        <v>-0.627042604572266-1.1731142017393i</v>
      </c>
      <c r="BC240" s="223" t="str">
        <f t="shared" ca="1" si="368"/>
        <v>0.940579437971518+0.940579437972352i</v>
      </c>
      <c r="BD240" s="223" t="str">
        <f t="shared" ca="1" si="369"/>
        <v>-1.17311420173937-0.627042604572138i</v>
      </c>
      <c r="BE240" s="223" t="str">
        <f t="shared" ca="1" si="370"/>
        <v>1.30462115815775+0.259505283102911i</v>
      </c>
      <c r="BF240" s="223" t="str">
        <f t="shared" ca="1" si="371"/>
        <v>-1.32377501644216+0.1303804590986i</v>
      </c>
      <c r="BG240" s="223" t="str">
        <f t="shared" ca="1" si="372"/>
        <v>1.22892625917826-0.509037923708366i</v>
      </c>
      <c r="BH240" s="223" t="str">
        <f t="shared" ca="1" si="373"/>
        <v>-1.02824319765407+0.843857384129173i</v>
      </c>
      <c r="BI240" s="223" t="str">
        <f t="shared" ca="1" si="374"/>
        <v>0.739008522377636-1.10600441324817i</v>
      </c>
      <c r="BJ240" s="223" t="str">
        <f t="shared" ca="1" si="375"/>
        <v>-0.386130929371057+1.27290308494176i</v>
      </c>
      <c r="BK240" s="223" t="str">
        <f t="shared" ca="1" si="376"/>
        <v>1.85771360005434E-13-1.33018019766917i</v>
      </c>
      <c r="BL240" s="223" t="str">
        <f t="shared" ca="1" si="377"/>
        <v>0.386130929370702+1.27290308494187i</v>
      </c>
      <c r="BM240" s="223" t="str">
        <f t="shared" ca="1" si="378"/>
        <v>-0.739008522377328-1.10600441324837i</v>
      </c>
      <c r="BN240" s="223" t="str">
        <f t="shared" ca="1" si="379"/>
        <v>1.02824319765468+0.843857384128437i</v>
      </c>
      <c r="BO240" s="223" t="str">
        <f t="shared" ca="1" si="380"/>
        <v>-1.22892625917812-0.509037923708709i</v>
      </c>
      <c r="BP240" s="223" t="str">
        <f t="shared" ca="1" si="381"/>
        <v>1.32377501644212+0.13038045909897i</v>
      </c>
      <c r="BQ240" s="223" t="str">
        <f t="shared" ca="1" si="382"/>
        <v>-1.30462115815783+0.259505283102547i</v>
      </c>
      <c r="BR240" s="223" t="str">
        <f t="shared" ca="1" si="383"/>
        <v>1.17311420173954-0.627042604571811i</v>
      </c>
      <c r="BS240" s="223" t="str">
        <f t="shared" ca="1" si="384"/>
        <v>-0.940579437971781+0.940579437972089i</v>
      </c>
      <c r="BT240" s="223" t="str">
        <f t="shared" ca="1" si="385"/>
        <v>0.627042604571426-1.17311420173975i</v>
      </c>
      <c r="BU240" s="223" t="str">
        <f t="shared" ca="1" si="386"/>
        <v>-0.259505283102119+1.30462115815791i</v>
      </c>
      <c r="BV240" s="223" t="str">
        <f t="shared" ca="1" si="387"/>
        <v>-0.130380459098087-1.32377501644221i</v>
      </c>
      <c r="BW240" s="223" t="str">
        <f t="shared" ca="1" si="388"/>
        <v>0.50903792370789+1.22892625917846i</v>
      </c>
      <c r="BX240" s="223" t="str">
        <f t="shared" ca="1" si="389"/>
        <v>-0.843857384128774-1.0282431976544i</v>
      </c>
      <c r="BY240" s="223" t="str">
        <f t="shared" ca="1" si="390"/>
        <v>1.10600441324862+0.739008522376965i</v>
      </c>
      <c r="BZ240" s="223" t="str">
        <f t="shared" ca="1" si="391"/>
        <v>-1.27290308494199-0.386130929370284i</v>
      </c>
      <c r="CA240" s="223" t="str">
        <f t="shared" ca="1" si="392"/>
        <v>1.33018019766917-6.21842739895392E-13i</v>
      </c>
      <c r="CB240" s="223" t="str">
        <f t="shared" ca="1" si="393"/>
        <v>-1.27290308494202+0.386130929370208i</v>
      </c>
      <c r="CC240" s="223" t="str">
        <f t="shared" ca="1" si="394"/>
        <v>1.10600441324866-0.7390085223769i</v>
      </c>
      <c r="CD240" s="223" t="str">
        <f t="shared" ca="1" si="395"/>
        <v>-0.843857384128836+1.02824319765435i</v>
      </c>
      <c r="CE240" s="223" t="str">
        <f t="shared" ca="1" si="396"/>
        <v>0.509037923707963-1.22892625917843i</v>
      </c>
      <c r="CF240" s="223" t="str">
        <f t="shared" ca="1" si="397"/>
        <v>-0.130380459098166+1.3237750164422i</v>
      </c>
      <c r="CG240" s="223" t="str">
        <f t="shared" ca="1" si="398"/>
        <v>-0.259505283103338-1.30462115815767i</v>
      </c>
      <c r="CH240" s="223" t="str">
        <f t="shared" ca="1" si="399"/>
        <v>0.627042604571356+1.17311420173978i</v>
      </c>
      <c r="CI240" s="223" t="str">
        <f t="shared" ca="1" si="400"/>
        <v>-0.940579437971724-0.940579437972146i</v>
      </c>
      <c r="CJ240" s="223" t="str">
        <f t="shared" ca="1" si="401"/>
        <v>1.1731142017395+0.627042604571881i</v>
      </c>
      <c r="CK240" s="223" t="str">
        <f t="shared" ca="1" si="402"/>
        <v>-1.30462115815781-0.259505283102624i</v>
      </c>
      <c r="CL240" s="223" t="str">
        <f t="shared" ca="1" si="403"/>
        <v>1.32377501644213-0.13038045909889i</v>
      </c>
      <c r="CM240" s="223" t="str">
        <f t="shared" ca="1" si="404"/>
        <v>-1.22892625917814+0.509037923708671i</v>
      </c>
      <c r="CN240" s="223" t="str">
        <f t="shared" ca="1" si="405"/>
        <v>1.0282431976547-0.843857384128405i</v>
      </c>
      <c r="CO240" s="223" t="str">
        <f t="shared" ca="1" si="406"/>
        <v>-0.739008522377394+1.10600441324833i</v>
      </c>
      <c r="CP240" s="223" t="str">
        <f t="shared" ca="1" si="407"/>
        <v>0.386130929370742-1.27290308494185i</v>
      </c>
      <c r="CQ240" s="223" t="str">
        <f t="shared" ca="1" si="408"/>
        <v>1.06247012408146E-13+1.33018019766917i</v>
      </c>
      <c r="CR240" s="223" t="str">
        <f t="shared" ca="1" si="409"/>
        <v>-0.386130929371017-1.27290308494177i</v>
      </c>
      <c r="CS240" s="223" t="str">
        <f t="shared" ca="1" si="410"/>
        <v>0.73900852237757+1.10600441324821i</v>
      </c>
      <c r="CT240" s="223" t="str">
        <f t="shared" ca="1" si="411"/>
        <v>-1.02824319765402-0.843857384129234i</v>
      </c>
      <c r="CU240" s="223" t="str">
        <f t="shared" ca="1" si="412"/>
        <v>1.22892625917825+0.509037923708405i</v>
      </c>
      <c r="CV240" s="223" t="str">
        <f t="shared" ca="1" si="413"/>
        <v>-1.32377501644215-0.130380459098679i</v>
      </c>
      <c r="CW240" s="223" t="str">
        <f t="shared" ca="1" si="414"/>
        <v>1.30462115815776-0.25950528310287i</v>
      </c>
      <c r="CX240" s="223" t="str">
        <f t="shared" ca="1" si="415"/>
        <v>-1.1731142017394+0.627042604572069i</v>
      </c>
      <c r="CY240" s="223" t="str">
        <f t="shared" ca="1" si="416"/>
        <v>0.940579437971547-0.940579437972323i</v>
      </c>
      <c r="CZ240" s="223" t="str">
        <f t="shared" ca="1" si="417"/>
        <v>-0.627042604572303+1.17311420173928i</v>
      </c>
      <c r="DA240" s="223" t="str">
        <f t="shared" ca="1" si="418"/>
        <v>0.25950528310313-1.30462115815771i</v>
      </c>
      <c r="DB240" s="223" t="str">
        <f t="shared" ca="1" si="419"/>
        <v>0.130380459098415+1.32377501644218i</v>
      </c>
      <c r="DC240" s="223" t="str">
        <f t="shared" ca="1" si="420"/>
        <v>-0.50903792370816-1.22892625917835i</v>
      </c>
      <c r="DD240" s="223" t="str">
        <f t="shared" ca="1" si="421"/>
        <v>0.843857384129029+1.02824319765419i</v>
      </c>
      <c r="DE240" s="223" t="str">
        <f t="shared" ca="1" si="422"/>
        <v>-1.10600441324878-0.739008522376723i</v>
      </c>
      <c r="DF240" s="223" t="str">
        <f t="shared" ca="1" si="423"/>
        <v>1.27290308494169+0.386130929371271i</v>
      </c>
      <c r="DG240" s="223" t="str">
        <f t="shared" ca="1" si="424"/>
        <v>-1.33018019766917-3.71542720010868E-13i</v>
      </c>
      <c r="DH240" s="223" t="str">
        <f t="shared" ca="1" si="425"/>
        <v>1.27290308494193-0.386130929370488i</v>
      </c>
      <c r="DI240" s="223" t="str">
        <f t="shared" ca="1" si="426"/>
        <v>-1.10600441324848+0.739008522377174i</v>
      </c>
      <c r="DJ240" s="223" t="str">
        <f t="shared" ca="1" si="427"/>
        <v>0.84385738412861-1.02824319765453i</v>
      </c>
      <c r="DK240" s="223" t="str">
        <f t="shared" ca="1" si="428"/>
        <v>-0.509037923707658+1.22892625917856i</v>
      </c>
      <c r="DL240" s="223" t="str">
        <f t="shared" ca="1" si="429"/>
        <v>0.130380459099154-1.32377501644211i</v>
      </c>
      <c r="DM240" s="223" t="str">
        <f t="shared" ca="1" si="430"/>
        <v>0.259505283102328+1.30462115815787i</v>
      </c>
      <c r="DN240" s="223" t="str">
        <f t="shared" ca="1" si="431"/>
        <v>-0.627042604571647-1.17311420173963i</v>
      </c>
      <c r="DO240" s="223" t="str">
        <f t="shared" ca="1" si="432"/>
        <v>0.940579437971932+0.940579437971938i</v>
      </c>
      <c r="DP240" s="223" t="str">
        <f t="shared" ca="1" si="433"/>
        <v>-1.17311420173966-0.62704260457159i</v>
      </c>
      <c r="DQ240" s="223" t="str">
        <f t="shared" ca="1" si="434"/>
        <v>1.30462115815787+0.259505283102338i</v>
      </c>
      <c r="DR240" s="223" t="str">
        <f t="shared" ca="1" si="435"/>
        <v>-1.32377501644223+0.130380459097864i</v>
      </c>
      <c r="DS240" s="223" t="str">
        <f t="shared" ca="1" si="436"/>
        <v>1.22892625917853-0.509037923707718i</v>
      </c>
      <c r="DT240" s="223" t="str">
        <f t="shared" ca="1" si="437"/>
        <v>-1.02824319765454+0.843857384128602i</v>
      </c>
      <c r="DU240" s="223" t="str">
        <f t="shared" ca="1" si="438"/>
        <v>0.73900852237712-1.10600441324851i</v>
      </c>
      <c r="DV240" s="223" t="str">
        <f t="shared" ca="1" si="439"/>
        <v>-0.386130929370498+1.27290308494193i</v>
      </c>
      <c r="DW240" s="223" t="str">
        <f t="shared" ca="1" si="440"/>
        <v>-4.36071379889958E-13-1.33018019766917i</v>
      </c>
      <c r="DX240" s="223" t="str">
        <f t="shared" ca="1" si="441"/>
        <v>0.38613092937003+1.27290308494207i</v>
      </c>
      <c r="DY240" s="223" t="str">
        <f t="shared" ca="1" si="442"/>
        <v>-0.739008522376713-1.10600441324878i</v>
      </c>
      <c r="DZ240" s="223" t="str">
        <f t="shared" ca="1" si="443"/>
        <v>1.02824319765423+0.84385738412898i</v>
      </c>
      <c r="EA240" s="223" t="str">
        <f t="shared" ca="1" si="444"/>
        <v>-1.22892625917837-0.5090379237081i</v>
      </c>
      <c r="EB240" s="223" t="str">
        <f t="shared" ca="1" si="445"/>
        <v>1.32377501644218+0.130380459098351i</v>
      </c>
      <c r="EC240" s="223" t="str">
        <f t="shared" ca="1" si="446"/>
        <v>-1.3046211581577+0.259505283103194i</v>
      </c>
      <c r="ED240" s="223" t="str">
        <f t="shared" ca="1" si="447"/>
        <v>1.17311420173989-0.627042604571159i</v>
      </c>
      <c r="EE240" s="223" t="str">
        <f t="shared" ca="1" si="448"/>
        <v>-0.940579437972276+0.940579437971594i</v>
      </c>
      <c r="EF240" s="223" t="str">
        <f t="shared" ca="1" si="449"/>
        <v>0.627042604572012-1.17311420173943i</v>
      </c>
      <c r="EG240" s="223" t="str">
        <f t="shared" ca="1" si="450"/>
        <v>-0.259505283102806+1.30462115815778i</v>
      </c>
      <c r="EH240" s="223" t="str">
        <f t="shared" ca="1" si="451"/>
        <v>-0.130380459098743-1.32377501644215i</v>
      </c>
      <c r="EI240" s="223" t="str">
        <f t="shared" ca="1" si="452"/>
        <v>0.509037923708464+1.22892625917822i</v>
      </c>
      <c r="EJ240" s="223" t="str">
        <f t="shared" ca="1" si="453"/>
        <v>-0.843857384129284-1.02824319765398i</v>
      </c>
      <c r="EK240" s="223" t="str">
        <f t="shared" ca="1" si="454"/>
        <v>1.10600441324825+0.739008522377517i</v>
      </c>
      <c r="EL240" s="223" t="str">
        <f t="shared" ca="1" si="455"/>
        <v>-1.27290308494179-0.386130929370956i</v>
      </c>
      <c r="EM240" s="223" t="str">
        <f t="shared" ca="1" si="456"/>
        <v>1.33018019766917+4.17183525290574E-14i</v>
      </c>
      <c r="EN240" s="223"/>
      <c r="EO240" s="223"/>
      <c r="EP240" s="223"/>
    </row>
    <row r="241" spans="1:146">
      <c r="A241" s="249">
        <f t="shared" si="323"/>
        <v>2.753906250000002E-3</v>
      </c>
      <c r="B241" s="248">
        <v>141</v>
      </c>
      <c r="C241" s="247">
        <f t="shared" si="324"/>
        <v>28200</v>
      </c>
      <c r="N241" s="246">
        <f t="shared" ca="1" si="327"/>
        <v>3.9971530996876972</v>
      </c>
      <c r="O241" s="223">
        <f t="shared" ca="1" si="328"/>
        <v>1.3301530996876973</v>
      </c>
      <c r="P241" s="223" t="str">
        <f t="shared" ca="1" si="329"/>
        <v>-1.26301785265665+0.417244739307022i</v>
      </c>
      <c r="Q241" s="223" t="str">
        <f t="shared" ca="1" si="330"/>
        <v>1.06838898769149-0.792371276352413i</v>
      </c>
      <c r="R241" s="223" t="str">
        <f t="shared" ca="1" si="331"/>
        <v>-0.765913050640036+1.08751297347115i</v>
      </c>
      <c r="S241" s="223" t="str">
        <f t="shared" ca="1" si="332"/>
        <v>0.386123063241899-1.27287715379037i</v>
      </c>
      <c r="T241" s="223" t="str">
        <f t="shared" ca="1" si="333"/>
        <v>0.0326435911898536+1.32975248244289i</v>
      </c>
      <c r="U241" s="223" t="str">
        <f t="shared" ca="1" si="334"/>
        <v>-0.448115082742944-1.25239775679577i</v>
      </c>
      <c r="V241" s="223" t="str">
        <f t="shared" ca="1" si="335"/>
        <v>0.818352207236564+1.04862144433529i</v>
      </c>
      <c r="W241" s="223" t="str">
        <f t="shared" ca="1" si="336"/>
        <v>-1.10598188210039-0.738993467545188i</v>
      </c>
      <c r="X241" s="223" t="str">
        <f t="shared" ca="1" si="337"/>
        <v>1.28196972132263+0.354768801081435i</v>
      </c>
      <c r="Y241" s="223" t="str">
        <f t="shared" ca="1" si="338"/>
        <v>-1.3285508720253+0.0652675191011291i</v>
      </c>
      <c r="Z241" s="223" t="str">
        <f t="shared" ca="1" si="339"/>
        <v>1.24102326335631-0.478715498409269i</v>
      </c>
      <c r="AA241" s="223" t="str">
        <f t="shared" ca="1" si="340"/>
        <v>-1.02822225063142+0.843840193351349i</v>
      </c>
      <c r="AB241" s="223" t="str">
        <f t="shared" ca="1" si="341"/>
        <v>0.711628742418349-1.12378458859911i</v>
      </c>
      <c r="AC241" s="223" t="str">
        <f t="shared" ca="1" si="342"/>
        <v>-0.323200839460993+1.29029007823067i</v>
      </c>
      <c r="AD241" s="223" t="str">
        <f t="shared" ca="1" si="343"/>
        <v>-0.0978521322992709-1.32654899224012i</v>
      </c>
      <c r="AE241" s="223" t="str">
        <f t="shared" ca="1" si="344"/>
        <v>0.509027553759545+1.22890122390791i</v>
      </c>
      <c r="AF241" s="223" t="str">
        <f t="shared" ca="1" si="345"/>
        <v>-0.868819881686781-1.00720369429156i</v>
      </c>
      <c r="AG241" s="223" t="str">
        <f t="shared" ca="1" si="346"/>
        <v>1.14091036928267+0.683835358746584i</v>
      </c>
      <c r="AH241" s="223" t="str">
        <f t="shared" ca="1" si="347"/>
        <v>-1.29783321264263-0.291438193740108i</v>
      </c>
      <c r="AI241" s="223" t="str">
        <f t="shared" ca="1" si="348"/>
        <v>1.32374804894488-0.130377803031852i</v>
      </c>
      <c r="AJ241" s="223" t="str">
        <f t="shared" ca="1" si="349"/>
        <v>-1.2160389403138+0.539032989945212i</v>
      </c>
      <c r="AK241" s="223" t="str">
        <f t="shared" ca="1" si="350"/>
        <v>0.985578436108021-0.893276225412753i</v>
      </c>
      <c r="AL241" s="223" t="str">
        <f t="shared" ca="1" si="351"/>
        <v>-0.655630058224978+1.15734890822116i</v>
      </c>
      <c r="AM241" s="223" t="str">
        <f t="shared" ca="1" si="352"/>
        <v>0.259499996548778-1.30459458085643i</v>
      </c>
      <c r="AN241" s="223" t="str">
        <f t="shared" ca="1" si="353"/>
        <v>0.16282493905114+1.32014972932307i</v>
      </c>
      <c r="AO241" s="223" t="str">
        <f t="shared" ca="1" si="354"/>
        <v>-0.568713732813581-1.20244416033262i</v>
      </c>
      <c r="AP241" s="223" t="str">
        <f t="shared" ca="1" si="355"/>
        <v>0.91719449294237+0.963359502327651i</v>
      </c>
      <c r="AQ241" s="223" t="str">
        <f t="shared" ca="1" si="356"/>
        <v>-1.17309030345347-0.627029830671752i</v>
      </c>
      <c r="AR241" s="223" t="str">
        <f t="shared" ca="1" si="357"/>
        <v>-1.17309030345347-0.627029830671752i</v>
      </c>
      <c r="AS241" s="223" t="str">
        <f t="shared" ca="1" si="358"/>
        <v>-1.31575620086795+0.195173995415186i</v>
      </c>
      <c r="AT241" s="223" t="str">
        <f t="shared" ca="1" si="359"/>
        <v>1.18812507295171-0.598051903794541i</v>
      </c>
      <c r="AU241" s="223" t="str">
        <f t="shared" ca="1" si="360"/>
        <v>-0.940560276805674+0.940560276805279i</v>
      </c>
      <c r="AV241" s="223" t="str">
        <f t="shared" ca="1" si="361"/>
        <v>0.598051903795038-1.18812507295146i</v>
      </c>
      <c r="AW241" s="223" t="str">
        <f t="shared" ca="1" si="362"/>
        <v>-0.195173995415736+1.31575620086787i</v>
      </c>
      <c r="AX241" s="223" t="str">
        <f t="shared" ca="1" si="363"/>
        <v>-0.227405486262681-1.31057011007669i</v>
      </c>
      <c r="AY241" s="223" t="str">
        <f t="shared" ca="1" si="364"/>
        <v>0.627029830671494+1.1730903034536i</v>
      </c>
      <c r="AZ241" s="223" t="str">
        <f t="shared" ca="1" si="365"/>
        <v>-0.963359502327435-0.917194492942595i</v>
      </c>
      <c r="BA241" s="223" t="str">
        <f t="shared" ca="1" si="366"/>
        <v>1.2024441603325+0.568713732813845i</v>
      </c>
      <c r="BB241" s="223" t="str">
        <f t="shared" ca="1" si="367"/>
        <v>-1.32014972932303-0.16282493905145i</v>
      </c>
      <c r="BC241" s="223" t="str">
        <f t="shared" ca="1" si="368"/>
        <v>1.30459458085649-0.259499996548491i</v>
      </c>
      <c r="BD241" s="223" t="str">
        <f t="shared" ca="1" si="369"/>
        <v>-1.15734890822137+0.655630058224592i</v>
      </c>
      <c r="BE241" s="223" t="str">
        <f t="shared" ca="1" si="370"/>
        <v>0.893276225413055-0.985578436107748i</v>
      </c>
      <c r="BF241" s="223" t="str">
        <f t="shared" ca="1" si="371"/>
        <v>-0.5390329899456+1.21603894031363i</v>
      </c>
      <c r="BG241" s="223" t="str">
        <f t="shared" ca="1" si="372"/>
        <v>0.130377803032256-1.32374804894484i</v>
      </c>
      <c r="BH241" s="223" t="str">
        <f t="shared" ca="1" si="373"/>
        <v>0.291438193739693+1.29783321264272i</v>
      </c>
      <c r="BI241" s="223" t="str">
        <f t="shared" ca="1" si="374"/>
        <v>-0.683835358746204-1.1409103692829i</v>
      </c>
      <c r="BJ241" s="223" t="str">
        <f t="shared" ca="1" si="375"/>
        <v>1.00720369429128+0.868819881687102i</v>
      </c>
      <c r="BK241" s="223" t="str">
        <f t="shared" ca="1" si="376"/>
        <v>-1.22890122390774-0.509027553759955i</v>
      </c>
      <c r="BL241" s="223" t="str">
        <f t="shared" ca="1" si="377"/>
        <v>1.32654899224009+0.0978521322996947i</v>
      </c>
      <c r="BM241" s="223" t="str">
        <f t="shared" ca="1" si="378"/>
        <v>-1.29029007823077+0.323200839460562i</v>
      </c>
      <c r="BN241" s="223" t="str">
        <f t="shared" ca="1" si="379"/>
        <v>1.12378458859934-0.71162874241799i</v>
      </c>
      <c r="BO241" s="223" t="str">
        <f t="shared" ca="1" si="380"/>
        <v>-0.843840193351692+1.02822225063114i</v>
      </c>
      <c r="BP241" s="223" t="str">
        <f t="shared" ca="1" si="381"/>
        <v>0.478715498409657-1.24102326335616i</v>
      </c>
      <c r="BQ241" s="223" t="str">
        <f t="shared" ca="1" si="382"/>
        <v>-0.065267519101563+1.32855087202527i</v>
      </c>
      <c r="BR241" s="223" t="str">
        <f t="shared" ca="1" si="383"/>
        <v>-0.354768801081035-1.28196972132274i</v>
      </c>
      <c r="BS241" s="223" t="str">
        <f t="shared" ca="1" si="384"/>
        <v>0.738993467544828+1.10598188210063i</v>
      </c>
      <c r="BT241" s="223" t="str">
        <f t="shared" ca="1" si="385"/>
        <v>-1.04862144433495-0.818352207236996i</v>
      </c>
      <c r="BU241" s="223" t="str">
        <f t="shared" ca="1" si="386"/>
        <v>1.25239775679558+0.448115082743478i</v>
      </c>
      <c r="BV241" s="223" t="str">
        <f t="shared" ca="1" si="387"/>
        <v>-1.32975248244287-0.0326435911903965i</v>
      </c>
      <c r="BW241" s="223" t="str">
        <f t="shared" ca="1" si="388"/>
        <v>1.27287715379054-0.386123063241361i</v>
      </c>
      <c r="BX241" s="223" t="str">
        <f t="shared" ca="1" si="389"/>
        <v>-1.08751297347148+0.765913050639561i</v>
      </c>
      <c r="BY241" s="223" t="str">
        <f t="shared" ca="1" si="390"/>
        <v>0.792371276352851-1.06838898769116i</v>
      </c>
      <c r="BZ241" s="223" t="str">
        <f t="shared" ca="1" si="391"/>
        <v>-0.417244739307557+1.26301785265647i</v>
      </c>
      <c r="CA241" s="223" t="str">
        <f t="shared" ca="1" si="392"/>
        <v>5.57301861309271E-13-1.3301530996877i</v>
      </c>
      <c r="CB241" s="223" t="str">
        <f t="shared" ca="1" si="393"/>
        <v>0.417244739306463+1.26301785265683i</v>
      </c>
      <c r="CC241" s="223" t="str">
        <f t="shared" ca="1" si="394"/>
        <v>-0.792371276351956-1.06838898769182i</v>
      </c>
      <c r="CD241" s="223" t="str">
        <f t="shared" ca="1" si="395"/>
        <v>1.08751297347082+0.765913050640503i</v>
      </c>
      <c r="CE241" s="223" t="str">
        <f t="shared" ca="1" si="396"/>
        <v>-1.27287715379021-0.386123063242428i</v>
      </c>
      <c r="CF241" s="223" t="str">
        <f t="shared" ca="1" si="397"/>
        <v>1.3297524824429-0.0326435911892822i</v>
      </c>
      <c r="CG241" s="223" t="str">
        <f t="shared" ca="1" si="398"/>
        <v>-1.25239775679595+0.448115082742429i</v>
      </c>
      <c r="CH241" s="223" t="str">
        <f t="shared" ca="1" si="399"/>
        <v>1.04862144433564-0.818352207236117i</v>
      </c>
      <c r="CI241" s="223" t="str">
        <f t="shared" ca="1" si="400"/>
        <v>-0.738993467545753+1.10598188210001i</v>
      </c>
      <c r="CJ241" s="223" t="str">
        <f t="shared" ca="1" si="401"/>
        <v>0.35476880108211-1.28196972132245i</v>
      </c>
      <c r="CK241" s="223" t="str">
        <f t="shared" ca="1" si="402"/>
        <v>0.0652675191004119+1.32855087202533i</v>
      </c>
      <c r="CL241" s="223" t="str">
        <f t="shared" ca="1" si="403"/>
        <v>-0.478715498408581-1.24102326335658i</v>
      </c>
      <c r="CM241" s="223" t="str">
        <f t="shared" ca="1" si="404"/>
        <v>0.84384019335083+1.02822225063185i</v>
      </c>
      <c r="CN241" s="223" t="str">
        <f t="shared" ca="1" si="405"/>
        <v>-1.12378458859947-0.711628742417783i</v>
      </c>
      <c r="CO241" s="223" t="str">
        <f t="shared" ca="1" si="406"/>
        <v>1.29029007823083+0.32320083946036i</v>
      </c>
      <c r="CP241" s="223" t="str">
        <f t="shared" ca="1" si="407"/>
        <v>-1.32654899224007+0.0978521322999027i</v>
      </c>
      <c r="CQ241" s="223" t="str">
        <f t="shared" ca="1" si="408"/>
        <v>1.22890122390768-0.509027553760113i</v>
      </c>
      <c r="CR241" s="223" t="str">
        <f t="shared" ca="1" si="409"/>
        <v>-1.00720369429117+0.868819881687232i</v>
      </c>
      <c r="CS241" s="223" t="str">
        <f t="shared" ca="1" si="410"/>
        <v>0.683835358746024-1.14091036928301i</v>
      </c>
      <c r="CT241" s="223" t="str">
        <f t="shared" ca="1" si="411"/>
        <v>-0.29143819373949+1.29783321264277i</v>
      </c>
      <c r="CU241" s="223" t="str">
        <f t="shared" ca="1" si="412"/>
        <v>-0.130377803032464-1.32374804894482i</v>
      </c>
      <c r="CV241" s="223" t="str">
        <f t="shared" ca="1" si="413"/>
        <v>0.539032989945757+1.21603894031356i</v>
      </c>
      <c r="CW241" s="223" t="str">
        <f t="shared" ca="1" si="414"/>
        <v>-0.893276225413237-0.985578436107583i</v>
      </c>
      <c r="CX241" s="223" t="str">
        <f t="shared" ca="1" si="415"/>
        <v>1.15734890822148+0.655630058224411i</v>
      </c>
      <c r="CY241" s="223" t="str">
        <f t="shared" ca="1" si="416"/>
        <v>-1.30459458085653-0.259499996548288i</v>
      </c>
      <c r="CZ241" s="223" t="str">
        <f t="shared" ca="1" si="417"/>
        <v>1.32014972932301-0.162824939051619i</v>
      </c>
      <c r="DA241" s="223" t="str">
        <f t="shared" ca="1" si="418"/>
        <v>-1.20244416033239+0.568713732814069i</v>
      </c>
      <c r="DB241" s="223" t="str">
        <f t="shared" ca="1" si="419"/>
        <v>0.963359502327292-0.917194492942747i</v>
      </c>
      <c r="DC241" s="223" t="str">
        <f t="shared" ca="1" si="420"/>
        <v>-0.627029830671311+1.1730903034537i</v>
      </c>
      <c r="DD241" s="223" t="str">
        <f t="shared" ca="1" si="421"/>
        <v>0.227405486262495-1.31057011007672i</v>
      </c>
      <c r="DE241" s="223" t="str">
        <f t="shared" ca="1" si="422"/>
        <v>0.19517399541598+1.31575620086783i</v>
      </c>
      <c r="DF241" s="223" t="str">
        <f t="shared" ca="1" si="423"/>
        <v>-0.598051903795242-1.18812507295136i</v>
      </c>
      <c r="DG241" s="223" t="str">
        <f t="shared" ca="1" si="424"/>
        <v>0.940560276805822+0.940560276805133i</v>
      </c>
      <c r="DH241" s="223" t="str">
        <f t="shared" ca="1" si="425"/>
        <v>-1.1881250729518-0.59805190379437i</v>
      </c>
      <c r="DI241" s="223" t="str">
        <f t="shared" ca="1" si="426"/>
        <v>1.31575620086798+0.195173995415017i</v>
      </c>
      <c r="DJ241" s="223" t="str">
        <f t="shared" ca="1" si="427"/>
        <v>-1.31057011007655+0.227405486263454i</v>
      </c>
      <c r="DK241" s="223" t="str">
        <f t="shared" ca="1" si="428"/>
        <v>1.17309030345324-0.62702983067217i</v>
      </c>
      <c r="DL241" s="223" t="str">
        <f t="shared" ca="1" si="429"/>
        <v>-0.91719449294204+0.963359502327963i</v>
      </c>
      <c r="DM241" s="223" t="str">
        <f t="shared" ca="1" si="430"/>
        <v>0.568713732813187-1.20244416033281i</v>
      </c>
      <c r="DN241" s="223" t="str">
        <f t="shared" ca="1" si="431"/>
        <v>-0.162824939050652+1.32014972932313i</v>
      </c>
      <c r="DO241" s="223" t="str">
        <f t="shared" ca="1" si="432"/>
        <v>-0.259499996549243-1.30459458085634i</v>
      </c>
      <c r="DP241" s="223" t="str">
        <f t="shared" ca="1" si="433"/>
        <v>0.655630058225258+1.157348908221i</v>
      </c>
      <c r="DQ241" s="223" t="str">
        <f t="shared" ca="1" si="434"/>
        <v>-0.985578436108238-0.893276225412515i</v>
      </c>
      <c r="DR241" s="223" t="str">
        <f t="shared" ca="1" si="435"/>
        <v>1.21603894031396+0.539032989944866i</v>
      </c>
      <c r="DS241" s="223" t="str">
        <f t="shared" ca="1" si="436"/>
        <v>-1.32374804894492-0.130377803031494i</v>
      </c>
      <c r="DT241" s="223" t="str">
        <f t="shared" ca="1" si="437"/>
        <v>1.29783321264256-0.291438193740441i</v>
      </c>
      <c r="DU241" s="223" t="str">
        <f t="shared" ca="1" si="438"/>
        <v>-1.1409103692825+0.683835358746861i</v>
      </c>
      <c r="DV241" s="223" t="str">
        <f t="shared" ca="1" si="439"/>
        <v>0.868819881686551-1.00720369429175i</v>
      </c>
      <c r="DW241" s="223" t="str">
        <f t="shared" ca="1" si="440"/>
        <v>-0.509027553759212+1.22890122390805i</v>
      </c>
      <c r="DX241" s="223" t="str">
        <f t="shared" ca="1" si="441"/>
        <v>0.0978521322989309-1.32654899224014i</v>
      </c>
      <c r="DY241" s="223" t="str">
        <f t="shared" ca="1" si="442"/>
        <v>0.323200839461306+1.29029007823059i</v>
      </c>
      <c r="DZ241" s="223" t="str">
        <f t="shared" ca="1" si="443"/>
        <v>-0.711628742418606-1.12378458859895i</v>
      </c>
      <c r="EA241" s="223" t="str">
        <f t="shared" ca="1" si="444"/>
        <v>1.02822225063165+0.843840193351071i</v>
      </c>
      <c r="EB241" s="223" t="str">
        <f t="shared" ca="1" si="445"/>
        <v>-1.24102326335644-0.478715498408943i</v>
      </c>
      <c r="EC241" s="223" t="str">
        <f t="shared" ca="1" si="446"/>
        <v>1.32855087202531+0.065267519100798i</v>
      </c>
      <c r="ED241" s="223" t="str">
        <f t="shared" ca="1" si="447"/>
        <v>-1.28196972132255+0.354768801081737i</v>
      </c>
      <c r="EE241" s="223" t="str">
        <f t="shared" ca="1" si="448"/>
        <v>1.10598188210019-0.738993467545495i</v>
      </c>
      <c r="EF241" s="223" t="str">
        <f t="shared" ca="1" si="449"/>
        <v>-0.818352207236392+1.04862144433543i</v>
      </c>
      <c r="EG241" s="223" t="str">
        <f t="shared" ca="1" si="450"/>
        <v>0.448115082742756-1.25239775679584i</v>
      </c>
      <c r="EH241" s="223" t="str">
        <f t="shared" ca="1" si="451"/>
        <v>-0.0326435911896686+1.32975248244289i</v>
      </c>
      <c r="EI241" s="223" t="str">
        <f t="shared" ca="1" si="452"/>
        <v>-0.38612306324213-1.2728771537903i</v>
      </c>
      <c r="EJ241" s="223" t="str">
        <f t="shared" ca="1" si="453"/>
        <v>0.765913050640218+1.08751297347102i</v>
      </c>
      <c r="EK241" s="223" t="str">
        <f t="shared" ca="1" si="454"/>
        <v>-1.06838898769162-0.792371276352236i</v>
      </c>
      <c r="EL241" s="223" t="str">
        <f t="shared" ca="1" si="455"/>
        <v>1.26301785265671+0.41724473930683i</v>
      </c>
      <c r="EM241" s="223" t="str">
        <f t="shared" ca="1" si="456"/>
        <v>-1.3301530996877+1.70773923888807E-13i</v>
      </c>
      <c r="EN241" s="223"/>
      <c r="EO241" s="223"/>
      <c r="EP241" s="223"/>
    </row>
    <row r="242" spans="1:146">
      <c r="A242" s="249">
        <f t="shared" si="323"/>
        <v>2.773437500000002E-3</v>
      </c>
      <c r="B242" s="248">
        <v>142</v>
      </c>
      <c r="C242" s="247">
        <f t="shared" si="324"/>
        <v>28400</v>
      </c>
      <c r="N242" s="246">
        <f t="shared" ca="1" si="327"/>
        <v>3.9971234398907156</v>
      </c>
      <c r="O242" s="223">
        <f t="shared" ca="1" si="328"/>
        <v>1.3301234398907158</v>
      </c>
      <c r="P242" s="223" t="str">
        <f t="shared" ca="1" si="329"/>
        <v>-1.25236983078993+0.448105090658343i</v>
      </c>
      <c r="Q242" s="223" t="str">
        <f t="shared" ca="1" si="330"/>
        <v>1.02819932329833-0.843821377375313i</v>
      </c>
      <c r="R242" s="223" t="str">
        <f t="shared" ca="1" si="331"/>
        <v>-0.68382011056358+1.14088492922622i</v>
      </c>
      <c r="S242" s="223" t="str">
        <f t="shared" ca="1" si="332"/>
        <v>0.259494210209489-1.30456549096412i</v>
      </c>
      <c r="T242" s="223" t="str">
        <f t="shared" ca="1" si="333"/>
        <v>0.195169643419384+1.31572686209344i</v>
      </c>
      <c r="U242" s="223" t="str">
        <f t="shared" ca="1" si="334"/>
        <v>-0.6270158491403-1.17306414584778i</v>
      </c>
      <c r="V242" s="223" t="str">
        <f t="shared" ca="1" si="335"/>
        <v>0.985556459648+0.893256307110569i</v>
      </c>
      <c r="W242" s="223" t="str">
        <f t="shared" ca="1" si="336"/>
        <v>-1.22887382182853-0.509016203446657i</v>
      </c>
      <c r="X242" s="223" t="str">
        <f t="shared" ca="1" si="337"/>
        <v>1.32852124795484+0.0652660637638122i</v>
      </c>
      <c r="Y242" s="223" t="str">
        <f t="shared" ca="1" si="338"/>
        <v>-1.27284877113429+0.386114453457314i</v>
      </c>
      <c r="Z242" s="223" t="str">
        <f t="shared" ca="1" si="339"/>
        <v>1.0683651647192-0.792353608031931i</v>
      </c>
      <c r="AA242" s="223" t="str">
        <f t="shared" ca="1" si="340"/>
        <v>-0.738976989444945+1.10595722088045i</v>
      </c>
      <c r="AB242" s="223" t="str">
        <f t="shared" ca="1" si="341"/>
        <v>0.323193632718191-1.29026130730063i</v>
      </c>
      <c r="AC242" s="223" t="str">
        <f t="shared" ca="1" si="342"/>
        <v>0.130374895863434+1.32371853196792i</v>
      </c>
      <c r="AD242" s="223" t="str">
        <f t="shared" ca="1" si="343"/>
        <v>-0.568701051616219-1.20241734819376i</v>
      </c>
      <c r="AE242" s="223" t="str">
        <f t="shared" ca="1" si="344"/>
        <v>0.940539304161876+0.940539304161928i</v>
      </c>
      <c r="AF242" s="223" t="str">
        <f t="shared" ca="1" si="345"/>
        <v>-1.20241734819373-0.568701051616295i</v>
      </c>
      <c r="AG242" s="223" t="str">
        <f t="shared" ca="1" si="346"/>
        <v>1.32371853196793+0.130374895863385i</v>
      </c>
      <c r="AH242" s="223" t="str">
        <f t="shared" ca="1" si="347"/>
        <v>-1.29026130730062+0.323193632718248i</v>
      </c>
      <c r="AI242" s="223" t="str">
        <f t="shared" ca="1" si="348"/>
        <v>1.10595722088049-0.738976989444884i</v>
      </c>
      <c r="AJ242" s="223" t="str">
        <f t="shared" ca="1" si="349"/>
        <v>-0.792353608031991+1.06836516471916i</v>
      </c>
      <c r="AK242" s="223" t="str">
        <f t="shared" ca="1" si="350"/>
        <v>0.386114453457267-1.2728487711343i</v>
      </c>
      <c r="AL242" s="223" t="str">
        <f t="shared" ca="1" si="351"/>
        <v>0.0652660637638608+1.32852124795484i</v>
      </c>
      <c r="AM242" s="223" t="str">
        <f t="shared" ca="1" si="352"/>
        <v>-0.509016203446584-1.22887382182856i</v>
      </c>
      <c r="AN242" s="223" t="str">
        <f t="shared" ca="1" si="353"/>
        <v>0.89325630711051+0.985556459648054i</v>
      </c>
      <c r="AO242" s="223" t="str">
        <f t="shared" ca="1" si="354"/>
        <v>-1.17306414584781-0.627015849140248i</v>
      </c>
      <c r="AP242" s="223" t="str">
        <f t="shared" ca="1" si="355"/>
        <v>1.31572686209345+0.195169643419322i</v>
      </c>
      <c r="AQ242" s="223" t="str">
        <f t="shared" ca="1" si="356"/>
        <v>-1.30456549096411+0.259494210209534i</v>
      </c>
      <c r="AR242" s="223" t="str">
        <f t="shared" ca="1" si="357"/>
        <v>-1.30456549096411+0.259494210209534i</v>
      </c>
      <c r="AS242" s="223" t="str">
        <f t="shared" ca="1" si="358"/>
        <v>-0.843821377375631+1.02819932329807i</v>
      </c>
      <c r="AT242" s="223" t="str">
        <f t="shared" ca="1" si="359"/>
        <v>0.448105090658938-1.25236983078971i</v>
      </c>
      <c r="AU242" s="223" t="str">
        <f t="shared" ca="1" si="360"/>
        <v>4.54955829286679E-13+1.33012343989072i</v>
      </c>
      <c r="AV242" s="223" t="str">
        <f t="shared" ca="1" si="361"/>
        <v>-0.44810509065855-1.25236983078985i</v>
      </c>
      <c r="AW242" s="223" t="str">
        <f t="shared" ca="1" si="362"/>
        <v>0.843821377375296+1.02819932329834i</v>
      </c>
      <c r="AX242" s="223" t="str">
        <f t="shared" ca="1" si="363"/>
        <v>-1.14088492922611-0.683820110563765i</v>
      </c>
      <c r="AY242" s="223" t="str">
        <f t="shared" ca="1" si="364"/>
        <v>1.30456549096403+0.259494210209958i</v>
      </c>
      <c r="AZ242" s="223" t="str">
        <f t="shared" ca="1" si="365"/>
        <v>-1.31572686209336+0.19516964341996i</v>
      </c>
      <c r="BA242" s="223" t="str">
        <f t="shared" ca="1" si="366"/>
        <v>1.17306414584763-0.627015849140584i</v>
      </c>
      <c r="BB242" s="223" t="str">
        <f t="shared" ca="1" si="367"/>
        <v>-0.893256307110424+0.985556459648131i</v>
      </c>
      <c r="BC242" s="223" t="str">
        <f t="shared" ca="1" si="368"/>
        <v>0.509016203446721-1.2288738218285i</v>
      </c>
      <c r="BD242" s="223" t="str">
        <f t="shared" ca="1" si="369"/>
        <v>-0.0652660637641413+1.32852124795483i</v>
      </c>
      <c r="BE242" s="223" t="str">
        <f t="shared" ca="1" si="370"/>
        <v>-0.38611445345671-1.27284877113447i</v>
      </c>
      <c r="BF242" s="223" t="str">
        <f t="shared" ca="1" si="371"/>
        <v>0.792353608032418+1.06836516471884i</v>
      </c>
      <c r="BG242" s="223" t="str">
        <f t="shared" ca="1" si="372"/>
        <v>-1.10595722088061-0.738976989444692i</v>
      </c>
      <c r="BH242" s="223" t="str">
        <f t="shared" ca="1" si="373"/>
        <v>1.29026130730064+0.323193632718153i</v>
      </c>
      <c r="BI242" s="223" t="str">
        <f t="shared" ca="1" si="374"/>
        <v>-1.32371853196794+0.130374895863219i</v>
      </c>
      <c r="BJ242" s="223" t="str">
        <f t="shared" ca="1" si="375"/>
        <v>1.20241734819391-0.568701051615904i</v>
      </c>
      <c r="BK242" s="223" t="str">
        <f t="shared" ca="1" si="376"/>
        <v>-0.940539304162362+0.940539304161443i</v>
      </c>
      <c r="BL242" s="223" t="str">
        <f t="shared" ca="1" si="377"/>
        <v>0.568701051615884-1.20241734819392i</v>
      </c>
      <c r="BM242" s="223" t="str">
        <f t="shared" ca="1" si="378"/>
        <v>-0.130374895863196+1.32371853196794i</v>
      </c>
      <c r="BN242" s="223" t="str">
        <f t="shared" ca="1" si="379"/>
        <v>-0.323193632718175-1.29026130730063i</v>
      </c>
      <c r="BO242" s="223" t="str">
        <f t="shared" ca="1" si="380"/>
        <v>0.738976989444712+1.1059572208806i</v>
      </c>
      <c r="BP242" s="223" t="str">
        <f t="shared" ca="1" si="381"/>
        <v>-1.06836516471888-0.792353608032369i</v>
      </c>
      <c r="BQ242" s="223" t="str">
        <f t="shared" ca="1" si="382"/>
        <v>1.27284877113448+0.386114453456687i</v>
      </c>
      <c r="BR242" s="223" t="str">
        <f t="shared" ca="1" si="383"/>
        <v>-1.32852124795482+0.0652660637642018i</v>
      </c>
      <c r="BS242" s="223" t="str">
        <f t="shared" ca="1" si="384"/>
        <v>1.2288738218285-0.509016203446742i</v>
      </c>
      <c r="BT242" s="223" t="str">
        <f t="shared" ca="1" si="385"/>
        <v>-0.985556459648116+0.893256307110442i</v>
      </c>
      <c r="BU242" s="223" t="str">
        <f t="shared" ca="1" si="386"/>
        <v>0.627015849140564-1.17306414584764i</v>
      </c>
      <c r="BV242" s="223" t="str">
        <f t="shared" ca="1" si="387"/>
        <v>-0.195169643419938+1.31572686209336i</v>
      </c>
      <c r="BW242" s="223" t="str">
        <f t="shared" ca="1" si="388"/>
        <v>-0.259494210209981-1.30456549096403i</v>
      </c>
      <c r="BX242" s="223" t="str">
        <f t="shared" ca="1" si="389"/>
        <v>0.683820110563785+1.1408849292261i</v>
      </c>
      <c r="BY242" s="223" t="str">
        <f t="shared" ca="1" si="390"/>
        <v>-1.02819932329836-0.843821377375279i</v>
      </c>
      <c r="BZ242" s="223" t="str">
        <f t="shared" ca="1" si="391"/>
        <v>1.25236983078987+0.44810509065851i</v>
      </c>
      <c r="CA242" s="223" t="str">
        <f t="shared" ca="1" si="392"/>
        <v>-1.33012343989072-4.1324170845666E-13i</v>
      </c>
      <c r="CB242" s="223" t="str">
        <f t="shared" ca="1" si="393"/>
        <v>1.25236983079014-0.448105090657732i</v>
      </c>
      <c r="CC242" s="223" t="str">
        <f t="shared" ca="1" si="394"/>
        <v>-1.02819932329804+0.843821377375663i</v>
      </c>
      <c r="CD242" s="223" t="str">
        <f t="shared" ca="1" si="395"/>
        <v>0.683820110563359-1.14088492922636i</v>
      </c>
      <c r="CE242" s="223" t="str">
        <f t="shared" ca="1" si="396"/>
        <v>-0.25949421020953+1.30456549096412i</v>
      </c>
      <c r="CF242" s="223" t="str">
        <f t="shared" ca="1" si="397"/>
        <v>-0.195169643419084-1.31572686209349i</v>
      </c>
      <c r="CG242" s="223" t="str">
        <f t="shared" ca="1" si="398"/>
        <v>0.627015849139801+1.17306414584805i</v>
      </c>
      <c r="CH242" s="223" t="str">
        <f t="shared" ca="1" si="399"/>
        <v>-0.985556459648423-0.893256307110101i</v>
      </c>
      <c r="CI242" s="223" t="str">
        <f t="shared" ca="1" si="400"/>
        <v>1.22887382182867+0.509016203446318i</v>
      </c>
      <c r="CJ242" s="223" t="str">
        <f t="shared" ca="1" si="401"/>
        <v>-1.32852124795485-0.0652660637637058i</v>
      </c>
      <c r="CK242" s="223" t="str">
        <f t="shared" ca="1" si="402"/>
        <v>1.27284877113435-0.386114453457126i</v>
      </c>
      <c r="CL242" s="223" t="str">
        <f t="shared" ca="1" si="403"/>
        <v>-1.06836516471939+0.792353608031675i</v>
      </c>
      <c r="CM242" s="223" t="str">
        <f t="shared" ca="1" si="404"/>
        <v>0.73897698944543-1.10595722088012i</v>
      </c>
      <c r="CN242" s="223" t="str">
        <f t="shared" ca="1" si="405"/>
        <v>-0.323193632717693+1.29026130730075i</v>
      </c>
      <c r="CO242" s="223" t="str">
        <f t="shared" ca="1" si="406"/>
        <v>-0.13037489586369-1.3237185319679i</v>
      </c>
      <c r="CP242" s="223" t="str">
        <f t="shared" ca="1" si="407"/>
        <v>0.568701051616332+1.20241734819371i</v>
      </c>
      <c r="CQ242" s="223" t="str">
        <f t="shared" ca="1" si="408"/>
        <v>-0.940539304161778-0.940539304162027i</v>
      </c>
      <c r="CR242" s="223" t="str">
        <f t="shared" ca="1" si="409"/>
        <v>1.20241734819356+0.568701051616652i</v>
      </c>
      <c r="CS242" s="223" t="str">
        <f t="shared" ca="1" si="410"/>
        <v>-1.32371853196786-0.130374895864041i</v>
      </c>
      <c r="CT242" s="223" t="str">
        <f t="shared" ca="1" si="411"/>
        <v>1.29026130730053-0.323193632718598i</v>
      </c>
      <c r="CU242" s="223" t="str">
        <f t="shared" ca="1" si="412"/>
        <v>-1.10595722088036+0.738976989445074i</v>
      </c>
      <c r="CV242" s="223" t="str">
        <f t="shared" ca="1" si="413"/>
        <v>0.792353608032019-1.06836516471914i</v>
      </c>
      <c r="CW242" s="223" t="str">
        <f t="shared" ca="1" si="414"/>
        <v>-0.386114453457536+1.27284877113422i</v>
      </c>
      <c r="CX242" s="223" t="str">
        <f t="shared" ca="1" si="415"/>
        <v>-0.0652660637633158-1.32852124795487i</v>
      </c>
      <c r="CY242" s="223" t="str">
        <f t="shared" ca="1" si="416"/>
        <v>0.509016203447145+1.22887382182833i</v>
      </c>
      <c r="CZ242" s="223" t="str">
        <f t="shared" ca="1" si="417"/>
        <v>-0.893256307110765-0.985556459647822i</v>
      </c>
      <c r="DA242" s="223" t="str">
        <f t="shared" ca="1" si="418"/>
        <v>1.17306414584784+0.627015849140179i</v>
      </c>
      <c r="DB242" s="223" t="str">
        <f t="shared" ca="1" si="419"/>
        <v>-1.31572686209343-0.195169643419507i</v>
      </c>
      <c r="DC242" s="223" t="str">
        <f t="shared" ca="1" si="420"/>
        <v>1.3045654909642-0.259494210209111i</v>
      </c>
      <c r="DD242" s="223" t="str">
        <f t="shared" ca="1" si="421"/>
        <v>-1.14088492922656+0.683820110563024i</v>
      </c>
      <c r="DE242" s="223" t="str">
        <f t="shared" ca="1" si="422"/>
        <v>0.843821377374913-1.02819932329866i</v>
      </c>
      <c r="DF242" s="223" t="str">
        <f t="shared" ca="1" si="423"/>
        <v>-0.448105090658065+1.25236983079003i</v>
      </c>
      <c r="DG242" s="223" t="str">
        <f t="shared" ca="1" si="424"/>
        <v>-6.06163117875919E-14-1.33012343989072i</v>
      </c>
      <c r="DH242" s="223" t="str">
        <f t="shared" ca="1" si="425"/>
        <v>0.448105090658107+1.25236983079001i</v>
      </c>
      <c r="DI242" s="223" t="str">
        <f t="shared" ca="1" si="426"/>
        <v>-0.843821377374947-1.02819932329863i</v>
      </c>
      <c r="DJ242" s="223" t="str">
        <f t="shared" ca="1" si="427"/>
        <v>1.14088492922658+0.683820110562985i</v>
      </c>
      <c r="DK242" s="223" t="str">
        <f t="shared" ca="1" si="428"/>
        <v>-1.30456549096421-0.259494210209066i</v>
      </c>
      <c r="DL242" s="223" t="str">
        <f t="shared" ca="1" si="429"/>
        <v>1.31572686209342-0.195169643419552i</v>
      </c>
      <c r="DM242" s="223" t="str">
        <f t="shared" ca="1" si="430"/>
        <v>-1.17306414584782+0.627015849140219i</v>
      </c>
      <c r="DN242" s="223" t="str">
        <f t="shared" ca="1" si="431"/>
        <v>0.89325630711073-0.985556459647854i</v>
      </c>
      <c r="DO242" s="223" t="str">
        <f t="shared" ca="1" si="432"/>
        <v>-0.509016203447103+1.22887382182835i</v>
      </c>
      <c r="DP242" s="223" t="str">
        <f t="shared" ca="1" si="433"/>
        <v>0.0652660637632702-1.32852124795487i</v>
      </c>
      <c r="DQ242" s="223" t="str">
        <f t="shared" ca="1" si="434"/>
        <v>0.38611445345758+1.27284877113421i</v>
      </c>
      <c r="DR242" s="223" t="str">
        <f t="shared" ca="1" si="435"/>
        <v>-0.792353608032055-1.06836516471911i</v>
      </c>
      <c r="DS242" s="223" t="str">
        <f t="shared" ca="1" si="436"/>
        <v>1.10595722088038+0.738976989445037i</v>
      </c>
      <c r="DT242" s="223" t="str">
        <f t="shared" ca="1" si="437"/>
        <v>-1.29026130730054-0.323193632718554i</v>
      </c>
      <c r="DU242" s="223" t="str">
        <f t="shared" ca="1" si="438"/>
        <v>1.32371853196798-0.130374895862807i</v>
      </c>
      <c r="DV242" s="223" t="str">
        <f t="shared" ca="1" si="439"/>
        <v>-1.20241734819354+0.568701051616693i</v>
      </c>
      <c r="DW242" s="223" t="str">
        <f t="shared" ca="1" si="440"/>
        <v>0.940539304161746-0.940539304162059i</v>
      </c>
      <c r="DX242" s="223" t="str">
        <f t="shared" ca="1" si="441"/>
        <v>-0.568701051616291+1.20241734819373i</v>
      </c>
      <c r="DY242" s="223" t="str">
        <f t="shared" ca="1" si="442"/>
        <v>0.130374895863645-1.3237185319679i</v>
      </c>
      <c r="DZ242" s="223" t="str">
        <f t="shared" ca="1" si="443"/>
        <v>0.323193632717738+1.29026130730074i</v>
      </c>
      <c r="EA242" s="223" t="str">
        <f t="shared" ca="1" si="444"/>
        <v>-0.738976989445468-1.1059572208801i</v>
      </c>
      <c r="EB242" s="223" t="str">
        <f t="shared" ca="1" si="445"/>
        <v>1.06836516471942+0.792353608031639i</v>
      </c>
      <c r="EC242" s="223" t="str">
        <f t="shared" ca="1" si="446"/>
        <v>-1.27284877113436-0.386114453457082i</v>
      </c>
      <c r="ED242" s="223" t="str">
        <f t="shared" ca="1" si="447"/>
        <v>1.32852124795484-0.0652660637637891i</v>
      </c>
      <c r="EE242" s="223" t="str">
        <f t="shared" ca="1" si="448"/>
        <v>-1.22887382182864+0.509016203446395i</v>
      </c>
      <c r="EF242" s="223" t="str">
        <f t="shared" ca="1" si="449"/>
        <v>0.985556459648418-0.893256307110107i</v>
      </c>
      <c r="EG242" s="223" t="str">
        <f t="shared" ca="1" si="450"/>
        <v>-0.627015849139761+1.17306414584807i</v>
      </c>
      <c r="EH242" s="223" t="str">
        <f t="shared" ca="1" si="451"/>
        <v>0.195169643419038-1.3157268620935i</v>
      </c>
      <c r="EI242" s="223" t="str">
        <f t="shared" ca="1" si="452"/>
        <v>0.259494210209575+1.30456549096411i</v>
      </c>
      <c r="EJ242" s="223" t="str">
        <f t="shared" ca="1" si="453"/>
        <v>-0.683820110563431-1.14088492922631i</v>
      </c>
      <c r="EK242" s="223" t="str">
        <f t="shared" ca="1" si="454"/>
        <v>1.02819932329809+0.843821377375598i</v>
      </c>
      <c r="EL242" s="223" t="str">
        <f t="shared" ca="1" si="455"/>
        <v>-1.25236983078973-0.4481050906589i</v>
      </c>
      <c r="EM242" s="223" t="str">
        <f t="shared" ca="1" si="456"/>
        <v>1.33012343989072-4.58865568201557E-13i</v>
      </c>
      <c r="EN242" s="223"/>
      <c r="EO242" s="223"/>
      <c r="EP242" s="223"/>
    </row>
    <row r="243" spans="1:146">
      <c r="A243" s="249">
        <f t="shared" si="323"/>
        <v>2.792968750000002E-3</v>
      </c>
      <c r="B243" s="248">
        <v>143</v>
      </c>
      <c r="C243" s="247">
        <f t="shared" si="324"/>
        <v>28600</v>
      </c>
      <c r="N243" s="246">
        <f t="shared" ca="1" si="327"/>
        <v>3.9970911163235767</v>
      </c>
      <c r="O243" s="223">
        <f t="shared" ca="1" si="328"/>
        <v>1.3300911163235771</v>
      </c>
      <c r="P243" s="223" t="str">
        <f t="shared" ca="1" si="329"/>
        <v>-1.24096543332396+0.478693190904141i</v>
      </c>
      <c r="Q243" s="223" t="str">
        <f t="shared" ca="1" si="330"/>
        <v>0.985532509464592-0.893234599929561i</v>
      </c>
      <c r="R243" s="223" t="str">
        <f t="shared" ca="1" si="331"/>
        <v>-0.598024035372072+1.18806970790447i</v>
      </c>
      <c r="S243" s="223" t="str">
        <f t="shared" ca="1" si="332"/>
        <v>0.130371727599774-1.3236863640476i</v>
      </c>
      <c r="T243" s="223" t="str">
        <f t="shared" ca="1" si="333"/>
        <v>0.354752269327483+1.28190998323981i</v>
      </c>
      <c r="U243" s="223" t="str">
        <f t="shared" ca="1" si="334"/>
        <v>-0.792334352905539-1.06833920218658i</v>
      </c>
      <c r="V243" s="223" t="str">
        <f t="shared" ca="1" si="335"/>
        <v>1.12373222173292+0.711595581466118i</v>
      </c>
      <c r="W243" s="223" t="str">
        <f t="shared" ca="1" si="336"/>
        <v>-1.30453378848527-0.259487904194326i</v>
      </c>
      <c r="X243" s="223" t="str">
        <f t="shared" ca="1" si="337"/>
        <v>1.31050903925378-0.227394889469943i</v>
      </c>
      <c r="Y243" s="223" t="str">
        <f t="shared" ca="1" si="338"/>
        <v>-1.14085720437791+0.683803492929012i</v>
      </c>
      <c r="Z243" s="223" t="str">
        <f t="shared" ca="1" si="339"/>
        <v>0.818314073112936-1.04857257997156i</v>
      </c>
      <c r="AA243" s="223" t="str">
        <f t="shared" ca="1" si="340"/>
        <v>-0.38610507042097+1.27281783940913i</v>
      </c>
      <c r="AB243" s="223" t="str">
        <f t="shared" ca="1" si="341"/>
        <v>-0.0978475725201204-1.32648717682261i</v>
      </c>
      <c r="AC243" s="223" t="str">
        <f t="shared" ca="1" si="342"/>
        <v>0.568687231510567+1.2023881280351i</v>
      </c>
      <c r="AD243" s="223" t="str">
        <f t="shared" ca="1" si="343"/>
        <v>-0.963314611057004-0.9171517528997i</v>
      </c>
      <c r="AE243" s="223" t="str">
        <f t="shared" ca="1" si="344"/>
        <v>1.22884395874647+0.509003833752961i</v>
      </c>
      <c r="AF243" s="223" t="str">
        <f t="shared" ca="1" si="345"/>
        <v>-1.329690517747-0.0326420700419942i</v>
      </c>
      <c r="AG243" s="223" t="str">
        <f t="shared" ca="1" si="346"/>
        <v>1.25233939672715-0.448094201176479i</v>
      </c>
      <c r="AH243" s="223" t="str">
        <f t="shared" ca="1" si="347"/>
        <v>-1.00715675993989+0.868779395836638i</v>
      </c>
      <c r="AI243" s="223" t="str">
        <f t="shared" ca="1" si="348"/>
        <v>0.627000611916228-1.17303563900658i</v>
      </c>
      <c r="AJ243" s="223" t="str">
        <f t="shared" ca="1" si="349"/>
        <v>-0.162817351625643+1.3200882121027i</v>
      </c>
      <c r="AK243" s="223" t="str">
        <f t="shared" ca="1" si="350"/>
        <v>-0.323185778731986-1.2902299524303i</v>
      </c>
      <c r="AL243" s="223" t="str">
        <f t="shared" ca="1" si="351"/>
        <v>0.76587736011124+1.08746229681398i</v>
      </c>
      <c r="AM243" s="223" t="str">
        <f t="shared" ca="1" si="352"/>
        <v>-1.10593034481661-0.738959031433222i</v>
      </c>
      <c r="AN243" s="223" t="str">
        <f t="shared" ca="1" si="353"/>
        <v>1.29777273534224+0.29142461310811i</v>
      </c>
      <c r="AO243" s="223" t="str">
        <f t="shared" ca="1" si="354"/>
        <v>-1.31569488838012+0.195164900566985i</v>
      </c>
      <c r="AP243" s="223" t="str">
        <f t="shared" ca="1" si="355"/>
        <v>1.15729497730239-0.65559950673682i</v>
      </c>
      <c r="AQ243" s="223" t="str">
        <f t="shared" ca="1" si="356"/>
        <v>-0.843800871521418+1.02817433684303i</v>
      </c>
      <c r="AR243" s="223" t="str">
        <f t="shared" ca="1" si="357"/>
        <v>-0.843800871521418+1.02817433684303i</v>
      </c>
      <c r="AS243" s="223" t="str">
        <f t="shared" ca="1" si="358"/>
        <v>0.0652644777210087+1.32848896332288i</v>
      </c>
      <c r="AT243" s="223" t="str">
        <f t="shared" ca="1" si="359"/>
        <v>-0.539007871725623-1.21598227451748i</v>
      </c>
      <c r="AU243" s="223" t="str">
        <f t="shared" ca="1" si="360"/>
        <v>0.940516447948291+0.940516447948481i</v>
      </c>
      <c r="AV243" s="223" t="str">
        <f t="shared" ca="1" si="361"/>
        <v>-1.21598227451737-0.539007871725886i</v>
      </c>
      <c r="AW243" s="223" t="str">
        <f t="shared" ca="1" si="362"/>
        <v>1.32848896332287+0.0652644777212964i</v>
      </c>
      <c r="AX243" s="223" t="str">
        <f t="shared" ca="1" si="363"/>
        <v>-1.26295899770575+0.417225296257301i</v>
      </c>
      <c r="AY243" s="223" t="str">
        <f t="shared" ca="1" si="364"/>
        <v>1.02817433684346-0.843800871520888i</v>
      </c>
      <c r="AZ243" s="223" t="str">
        <f t="shared" ca="1" si="365"/>
        <v>-0.655599506736594+1.15729497730252i</v>
      </c>
      <c r="BA243" s="223" t="str">
        <f t="shared" ca="1" si="366"/>
        <v>0.195164900567269-1.31569488838008i</v>
      </c>
      <c r="BB243" s="223" t="str">
        <f t="shared" ca="1" si="367"/>
        <v>0.291424613108714+1.29777273534211i</v>
      </c>
      <c r="BC243" s="223" t="str">
        <f t="shared" ca="1" si="368"/>
        <v>-0.738959031433328-1.10593034481653i</v>
      </c>
      <c r="BD243" s="223" t="str">
        <f t="shared" ca="1" si="369"/>
        <v>1.08746229681381+0.765877360111475i</v>
      </c>
      <c r="BE243" s="223" t="str">
        <f t="shared" ca="1" si="370"/>
        <v>-1.29022995243043-0.323185778731476i</v>
      </c>
      <c r="BF243" s="223" t="str">
        <f t="shared" ca="1" si="371"/>
        <v>1.32008821210269-0.162817351625752i</v>
      </c>
      <c r="BG243" s="223" t="str">
        <f t="shared" ca="1" si="372"/>
        <v>-1.17303563900678+0.627000611915857i</v>
      </c>
      <c r="BH243" s="223" t="str">
        <f t="shared" ca="1" si="373"/>
        <v>0.868779395836241-1.00715675994024i</v>
      </c>
      <c r="BI243" s="223" t="str">
        <f t="shared" ca="1" si="374"/>
        <v>-0.448094201176502+1.25233939672714i</v>
      </c>
      <c r="BJ243" s="223" t="str">
        <f t="shared" ca="1" si="375"/>
        <v>-0.0326420700415645-1.32969051774701i</v>
      </c>
      <c r="BK243" s="223" t="str">
        <f t="shared" ca="1" si="376"/>
        <v>0.509003833753445+1.22884395874627i</v>
      </c>
      <c r="BL243" s="223" t="str">
        <f t="shared" ca="1" si="377"/>
        <v>-0.917151752899684-0.96331461105702i</v>
      </c>
      <c r="BM243" s="223" t="str">
        <f t="shared" ca="1" si="378"/>
        <v>1.20238812803491+0.568687231510955i</v>
      </c>
      <c r="BN243" s="223" t="str">
        <f t="shared" ca="1" si="379"/>
        <v>-1.32648717682264-0.0978475725197386i</v>
      </c>
      <c r="BO243" s="223" t="str">
        <f t="shared" ca="1" si="380"/>
        <v>1.27281783940913-0.386105070420947i</v>
      </c>
      <c r="BP243" s="223" t="str">
        <f t="shared" ca="1" si="381"/>
        <v>-1.04857257997191+0.818314073112486i</v>
      </c>
      <c r="BQ243" s="223" t="str">
        <f t="shared" ca="1" si="382"/>
        <v>0.683803492928683-1.14085720437811i</v>
      </c>
      <c r="BR243" s="223" t="str">
        <f t="shared" ca="1" si="383"/>
        <v>-0.227394889470105+1.31050903925375i</v>
      </c>
      <c r="BS243" s="223" t="str">
        <f t="shared" ca="1" si="384"/>
        <v>-0.259487904193803-1.30453378848538i</v>
      </c>
      <c r="BT243" s="223" t="str">
        <f t="shared" ca="1" si="385"/>
        <v>0.711595581466325+1.12373222173279i</v>
      </c>
      <c r="BU243" s="223" t="str">
        <f t="shared" ca="1" si="386"/>
        <v>-1.06833920218648-0.792334352905672i</v>
      </c>
      <c r="BV243" s="223" t="str">
        <f t="shared" ca="1" si="387"/>
        <v>1.28190998323963+0.354752269328129i</v>
      </c>
      <c r="BW243" s="223" t="str">
        <f t="shared" ca="1" si="388"/>
        <v>-1.32368636404757+0.130371727600014i</v>
      </c>
      <c r="BX243" s="223" t="str">
        <f t="shared" ca="1" si="389"/>
        <v>1.1880697079046-0.598024035371802i</v>
      </c>
      <c r="BY243" s="223" t="str">
        <f t="shared" ca="1" si="390"/>
        <v>-0.893234599929091+0.985532509465018i</v>
      </c>
      <c r="BZ243" s="223" t="str">
        <f t="shared" ca="1" si="391"/>
        <v>0.478693190903982-1.24096543332402i</v>
      </c>
      <c r="CA243" s="223" t="str">
        <f t="shared" ca="1" si="392"/>
        <v>-2.69187440608021E-13+1.33009111632358i</v>
      </c>
      <c r="CB243" s="223" t="str">
        <f t="shared" ca="1" si="393"/>
        <v>-0.478693190904679-1.24096543332375i</v>
      </c>
      <c r="CC243" s="223" t="str">
        <f t="shared" ca="1" si="394"/>
        <v>0.893234599929645+0.985532509464516i</v>
      </c>
      <c r="CD243" s="223" t="str">
        <f t="shared" ca="1" si="395"/>
        <v>-1.18806970790434-0.598024035372317i</v>
      </c>
      <c r="CE243" s="223" t="str">
        <f t="shared" ca="1" si="396"/>
        <v>1.32368636404765+0.13037172759927i</v>
      </c>
      <c r="CF243" s="223" t="str">
        <f t="shared" ca="1" si="397"/>
        <v>-1.28190998323979+0.354752269327574i</v>
      </c>
      <c r="CG243" s="223" t="str">
        <f t="shared" ca="1" si="398"/>
        <v>1.06833920218683-0.792334352905209i</v>
      </c>
      <c r="CH243" s="223" t="str">
        <f t="shared" ca="1" si="399"/>
        <v>-0.711595581465695+1.12373222173318i</v>
      </c>
      <c r="CI243" s="223" t="str">
        <f t="shared" ca="1" si="400"/>
        <v>0.259487904194368-1.30453378848526i</v>
      </c>
      <c r="CJ243" s="223" t="str">
        <f t="shared" ca="1" si="401"/>
        <v>0.2273948894695+1.31050903925385i</v>
      </c>
      <c r="CK243" s="223" t="str">
        <f t="shared" ca="1" si="402"/>
        <v>-0.683803492929356-1.1408572043777i</v>
      </c>
      <c r="CL243" s="223" t="str">
        <f t="shared" ca="1" si="403"/>
        <v>1.04857257997154+0.818314073112969i</v>
      </c>
      <c r="CM243" s="223" t="str">
        <f t="shared" ca="1" si="404"/>
        <v>-1.27281783940897-0.386105070421499i</v>
      </c>
      <c r="CN243" s="223" t="str">
        <f t="shared" ca="1" si="405"/>
        <v>1.32648717682258-0.0978475725204834i</v>
      </c>
      <c r="CO243" s="223" t="str">
        <f t="shared" ca="1" si="406"/>
        <v>-1.20238812803516+0.568687231510434i</v>
      </c>
      <c r="CP243" s="223" t="str">
        <f t="shared" ca="1" si="407"/>
        <v>0.917151752900128-0.963314611056597i</v>
      </c>
      <c r="CQ243" s="223" t="str">
        <f t="shared" ca="1" si="408"/>
        <v>-0.50900383375272+1.22884395874657i</v>
      </c>
      <c r="CR243" s="223" t="str">
        <f t="shared" ca="1" si="409"/>
        <v>0.0326420700421782-1.32969051774699i</v>
      </c>
      <c r="CS243" s="223" t="str">
        <f t="shared" ca="1" si="410"/>
        <v>0.448094201175959+1.25233939672733i</v>
      </c>
      <c r="CT243" s="223" t="str">
        <f t="shared" ca="1" si="411"/>
        <v>-0.868779395836807-1.00715675993975i</v>
      </c>
      <c r="CU243" s="223" t="str">
        <f t="shared" ca="1" si="412"/>
        <v>1.17303563900651+0.627000611916365i</v>
      </c>
      <c r="CV243" s="223" t="str">
        <f t="shared" ca="1" si="413"/>
        <v>-1.32008821210262-0.162817351626285i</v>
      </c>
      <c r="CW243" s="223" t="str">
        <f t="shared" ca="1" si="414"/>
        <v>1.29022995243024-0.323185778732237i</v>
      </c>
      <c r="CX243" s="223" t="str">
        <f t="shared" ca="1" si="415"/>
        <v>-1.08746229681417+0.765877360110974i</v>
      </c>
      <c r="CY243" s="223" t="str">
        <f t="shared" ca="1" si="416"/>
        <v>0.738959031432675-1.10593034481697i</v>
      </c>
      <c r="CZ243" s="223" t="str">
        <f t="shared" ca="1" si="417"/>
        <v>-0.291424613108022+1.29777273534226i</v>
      </c>
      <c r="DA243" s="223" t="str">
        <f t="shared" ca="1" si="418"/>
        <v>-0.1951649005667-1.31569488838016i</v>
      </c>
      <c r="DB243" s="223" t="str">
        <f t="shared" ca="1" si="419"/>
        <v>0.655599506737244+1.15729497730215i</v>
      </c>
      <c r="DC243" s="223" t="str">
        <f t="shared" ca="1" si="420"/>
        <v>-1.02817433684309-0.843800871521334i</v>
      </c>
      <c r="DD243" s="223" t="str">
        <f t="shared" ca="1" si="421"/>
        <v>1.26295899770558+0.417225296257812i</v>
      </c>
      <c r="DE243" s="223" t="str">
        <f t="shared" ca="1" si="422"/>
        <v>-1.32848896332283+0.0652644777220614i</v>
      </c>
      <c r="DF243" s="223" t="str">
        <f t="shared" ca="1" si="423"/>
        <v>1.21598227451762-0.539007871725325i</v>
      </c>
      <c r="DG243" s="223" t="str">
        <f t="shared" ca="1" si="424"/>
        <v>-0.940516447948698+0.940516447948074i</v>
      </c>
      <c r="DH243" s="223" t="str">
        <f t="shared" ca="1" si="425"/>
        <v>0.539007871724957-1.21598227451778i</v>
      </c>
      <c r="DI243" s="223" t="str">
        <f t="shared" ca="1" si="426"/>
        <v>-0.0652644777215841+1.32848896332285i</v>
      </c>
      <c r="DJ243" s="223" t="str">
        <f t="shared" ca="1" si="427"/>
        <v>-0.417225296257045-1.26295899770583i</v>
      </c>
      <c r="DK243" s="223" t="str">
        <f t="shared" ca="1" si="428"/>
        <v>0.843800871521703+1.02817433684279i</v>
      </c>
      <c r="DL243" s="223" t="str">
        <f t="shared" ca="1" si="429"/>
        <v>-1.15729497730239-0.655599506736828i</v>
      </c>
      <c r="DM243" s="223" t="str">
        <f t="shared" ca="1" si="430"/>
        <v>1.31569488838003+0.195164900567573i</v>
      </c>
      <c r="DN243" s="223" t="str">
        <f t="shared" ca="1" si="431"/>
        <v>-1.29777273534218+0.291424613108415i</v>
      </c>
      <c r="DO243" s="223" t="str">
        <f t="shared" ca="1" si="432"/>
        <v>1.10593034481671-0.738959031433073i</v>
      </c>
      <c r="DP243" s="223" t="str">
        <f t="shared" ca="1" si="433"/>
        <v>-0.765877360111696+1.08746229681366i</v>
      </c>
      <c r="DQ243" s="223" t="str">
        <f t="shared" ca="1" si="434"/>
        <v>0.323185778731774-1.29022995243035i</v>
      </c>
      <c r="DR243" s="223" t="str">
        <f t="shared" ca="1" si="435"/>
        <v>0.162817351625484+1.32008821210272i</v>
      </c>
      <c r="DS243" s="223" t="str">
        <f t="shared" ca="1" si="436"/>
        <v>-0.627000611915586-1.17303563900692i</v>
      </c>
      <c r="DT243" s="223" t="str">
        <f t="shared" ca="1" si="437"/>
        <v>1.00715675994006+0.868779395836445i</v>
      </c>
      <c r="DU243" s="223" t="str">
        <f t="shared" ca="1" si="438"/>
        <v>-1.25233939672703-0.44809420117679i</v>
      </c>
      <c r="DV243" s="223" t="str">
        <f t="shared" ca="1" si="439"/>
        <v>1.32969051774698-0.0326420700425803i</v>
      </c>
      <c r="DW243" s="223" t="str">
        <f t="shared" ca="1" si="440"/>
        <v>-1.22884395874638+0.509003833753162i</v>
      </c>
      <c r="DX243" s="223" t="str">
        <f t="shared" ca="1" si="441"/>
        <v>0.963314611057205-0.917151752899488i</v>
      </c>
      <c r="DY243" s="223" t="str">
        <f t="shared" ca="1" si="442"/>
        <v>-0.568687231510003+1.20238812803536i</v>
      </c>
      <c r="DZ243" s="223" t="str">
        <f t="shared" ca="1" si="443"/>
        <v>0.097847572520007-1.32648717682262i</v>
      </c>
      <c r="EA243" s="223" t="str">
        <f t="shared" ca="1" si="444"/>
        <v>0.386105070420655+1.27281783940922i</v>
      </c>
      <c r="EB243" s="223" t="str">
        <f t="shared" ca="1" si="445"/>
        <v>-0.818314073113347-1.04857257997124i</v>
      </c>
      <c r="EC243" s="223" t="str">
        <f t="shared" ca="1" si="446"/>
        <v>1.14085720437795+0.683803492928946i</v>
      </c>
      <c r="ED243" s="223" t="str">
        <f t="shared" ca="1" si="447"/>
        <v>-1.3105090392537-0.227394889470371i</v>
      </c>
      <c r="EE243" s="223" t="str">
        <f t="shared" ca="1" si="448"/>
        <v>1.30453378848518-0.259487904194799i</v>
      </c>
      <c r="EF243" s="223" t="str">
        <f t="shared" ca="1" si="449"/>
        <v>-1.12373222173293+0.711595581466098i</v>
      </c>
      <c r="EG243" s="223" t="str">
        <f t="shared" ca="1" si="450"/>
        <v>0.792334352905918-1.0683392021863i</v>
      </c>
      <c r="EH243" s="223" t="str">
        <f t="shared" ca="1" si="451"/>
        <v>-0.354752269327114+1.28190998323992i</v>
      </c>
      <c r="EI243" s="223" t="str">
        <f t="shared" ca="1" si="452"/>
        <v>-0.130371727599708-1.3236863640476i</v>
      </c>
      <c r="EJ243" s="223" t="str">
        <f t="shared" ca="1" si="453"/>
        <v>0.598024035371561+1.18806970790472i</v>
      </c>
      <c r="EK243" s="223" t="str">
        <f t="shared" ca="1" si="454"/>
        <v>-0.985532509464812-0.893234599929319i</v>
      </c>
      <c r="EL243" s="223" t="str">
        <f t="shared" ca="1" si="455"/>
        <v>1.24096543332392+0.478693190904233i</v>
      </c>
      <c r="EM243" s="223" t="str">
        <f t="shared" ca="1" si="456"/>
        <v>-1.33009111632358-5.38374881216041E-13i</v>
      </c>
      <c r="EN243" s="223"/>
      <c r="EO243" s="223"/>
      <c r="EP243" s="223"/>
    </row>
    <row r="244" spans="1:146">
      <c r="A244" s="249">
        <f t="shared" si="323"/>
        <v>2.8125000000000021E-3</v>
      </c>
      <c r="B244" s="248">
        <v>144</v>
      </c>
      <c r="C244" s="247">
        <f t="shared" si="324"/>
        <v>28800</v>
      </c>
      <c r="N244" s="246">
        <f t="shared" ca="1" si="327"/>
        <v>3.9970560155442185</v>
      </c>
      <c r="O244" s="223">
        <f t="shared" ca="1" si="328"/>
        <v>1.3300560155442187</v>
      </c>
      <c r="P244" s="223" t="str">
        <f t="shared" ca="1" si="329"/>
        <v>-1.22881152985482+0.5089904012663i</v>
      </c>
      <c r="Q244" s="223" t="str">
        <f t="shared" ca="1" si="330"/>
        <v>0.940491627949282-0.940491627949272i</v>
      </c>
      <c r="R244" s="223" t="str">
        <f t="shared" ca="1" si="331"/>
        <v>-0.508990401266239+1.22881152985484i</v>
      </c>
      <c r="S244" s="223" t="str">
        <f t="shared" ca="1" si="332"/>
        <v>-3.94318374673825E-14-1.33005601554422i</v>
      </c>
      <c r="T244" s="223" t="str">
        <f t="shared" ca="1" si="333"/>
        <v>0.508990401266314+1.22881152985481i</v>
      </c>
      <c r="U244" s="223" t="str">
        <f t="shared" ca="1" si="334"/>
        <v>-0.940491627949272-0.940491627949282i</v>
      </c>
      <c r="V244" s="223" t="str">
        <f t="shared" ca="1" si="335"/>
        <v>1.22881152985481+0.508990401266322i</v>
      </c>
      <c r="W244" s="223" t="str">
        <f t="shared" ca="1" si="336"/>
        <v>-1.33005601554422-5.34449546650906E-14i</v>
      </c>
      <c r="X244" s="223" t="str">
        <f t="shared" ca="1" si="337"/>
        <v>1.2288115298548-0.50899040126635i</v>
      </c>
      <c r="Y244" s="223" t="str">
        <f t="shared" ca="1" si="338"/>
        <v>-0.940491627949251+0.940491627949303i</v>
      </c>
      <c r="Z244" s="223" t="str">
        <f t="shared" ca="1" si="339"/>
        <v>0.508990401266286-1.22881152985482i</v>
      </c>
      <c r="AA244" s="223" t="str">
        <f t="shared" ca="1" si="340"/>
        <v>-1.40131171977081E-14+1.33005601554422i</v>
      </c>
      <c r="AB244" s="223" t="str">
        <f t="shared" ca="1" si="341"/>
        <v>-0.508990401266269-1.22881152985483i</v>
      </c>
      <c r="AC244" s="223" t="str">
        <f t="shared" ca="1" si="342"/>
        <v>0.940491627949238+0.940491627949316i</v>
      </c>
      <c r="AD244" s="223" t="str">
        <f t="shared" ca="1" si="343"/>
        <v>-1.22881152985484-0.508990401266249i</v>
      </c>
      <c r="AE244" s="223" t="str">
        <f t="shared" ca="1" si="344"/>
        <v>1.33005601554422-2.54187202696744E-14i</v>
      </c>
      <c r="AF244" s="223" t="str">
        <f t="shared" ca="1" si="345"/>
        <v>-1.22881152985481+0.508990401266305i</v>
      </c>
      <c r="AG244" s="223" t="str">
        <f t="shared" ca="1" si="346"/>
        <v>0.940491627949288-0.940491627949266i</v>
      </c>
      <c r="AH244" s="223" t="str">
        <f t="shared" ca="1" si="347"/>
        <v>-0.508990401266336+1.2288115298548i</v>
      </c>
      <c r="AI244" s="223" t="str">
        <f t="shared" ca="1" si="348"/>
        <v>5.8007455462809E-14-1.33005601554422i</v>
      </c>
      <c r="AJ244" s="223" t="str">
        <f t="shared" ca="1" si="349"/>
        <v>0.508990401266333+1.2288115298548i</v>
      </c>
      <c r="AK244" s="223" t="str">
        <f t="shared" ca="1" si="350"/>
        <v>-0.940491627949294-0.94049162794926i</v>
      </c>
      <c r="AL244" s="223" t="str">
        <f t="shared" ca="1" si="351"/>
        <v>1.22881152985482+0.50899040126629i</v>
      </c>
      <c r="AM244" s="223" t="str">
        <f t="shared" ca="1" si="352"/>
        <v>-1.33005601554422-2.80262343954162E-14i</v>
      </c>
      <c r="AN244" s="223" t="str">
        <f t="shared" ca="1" si="353"/>
        <v>1.22881152985483-0.508990401266256i</v>
      </c>
      <c r="AO244" s="223" t="str">
        <f t="shared" ca="1" si="354"/>
        <v>-0.94049162794932+0.940491627949234i</v>
      </c>
      <c r="AP244" s="223" t="str">
        <f t="shared" ca="1" si="355"/>
        <v>0.508990401266263-1.22881152985483i</v>
      </c>
      <c r="AQ244" s="223" t="str">
        <f t="shared" ca="1" si="356"/>
        <v>2.0856219471956E-14+1.33005601554422i</v>
      </c>
      <c r="AR244" s="223" t="str">
        <f t="shared" ca="1" si="357"/>
        <v>2.0856219471956E-14+1.33005601554422i</v>
      </c>
      <c r="AS244" s="223" t="str">
        <f t="shared" ca="1" si="358"/>
        <v>0.940491627949723+0.940491627948831i</v>
      </c>
      <c r="AT244" s="223" t="str">
        <f t="shared" ca="1" si="359"/>
        <v>-1.2288115298548-0.50899040126634i</v>
      </c>
      <c r="AU244" s="223" t="str">
        <f t="shared" ca="1" si="360"/>
        <v>1.33005601554422-5.9897319173875E-13i</v>
      </c>
      <c r="AV244" s="223" t="str">
        <f t="shared" ca="1" si="361"/>
        <v>-1.22881152985486+0.508990401266207i</v>
      </c>
      <c r="AW244" s="223" t="str">
        <f t="shared" ca="1" si="362"/>
        <v>0.940491627948889-0.940491627949665i</v>
      </c>
      <c r="AX244" s="223" t="str">
        <f t="shared" ca="1" si="363"/>
        <v>-0.508990401266434+1.22881152985476i</v>
      </c>
      <c r="AY244" s="223" t="str">
        <f t="shared" ca="1" si="364"/>
        <v>-4.96645783206287E-13-1.33005601554422i</v>
      </c>
      <c r="AZ244" s="223" t="str">
        <f t="shared" ca="1" si="365"/>
        <v>0.508990401266112+1.22881152985489i</v>
      </c>
      <c r="BA244" s="223" t="str">
        <f t="shared" ca="1" si="366"/>
        <v>-0.940491627949592-0.940491627948962i</v>
      </c>
      <c r="BB244" s="223" t="str">
        <f t="shared" ca="1" si="367"/>
        <v>1.22881152985473+0.508990401266511i</v>
      </c>
      <c r="BC244" s="223" t="str">
        <f t="shared" ca="1" si="368"/>
        <v>-1.33005601554422+4.13219607473804E-13i</v>
      </c>
      <c r="BD244" s="223" t="str">
        <f t="shared" ca="1" si="369"/>
        <v>1.22881152985493-0.508990401266018i</v>
      </c>
      <c r="BE244" s="223" t="str">
        <f t="shared" ca="1" si="370"/>
        <v>-0.940491627949034+0.94049162794952i</v>
      </c>
      <c r="BF244" s="223" t="str">
        <f t="shared" ca="1" si="371"/>
        <v>0.508990401266606-1.22881152985469i</v>
      </c>
      <c r="BG244" s="223" t="str">
        <f t="shared" ca="1" si="372"/>
        <v>3.10892198941341E-13+1.33005601554422i</v>
      </c>
      <c r="BH244" s="223" t="str">
        <f t="shared" ca="1" si="373"/>
        <v>-0.508990401265958-1.22881152985496i</v>
      </c>
      <c r="BI244" s="223" t="str">
        <f t="shared" ca="1" si="374"/>
        <v>0.940491627949475+0.94049162794908i</v>
      </c>
      <c r="BJ244" s="223" t="str">
        <f t="shared" ca="1" si="375"/>
        <v>-1.22881152985465-0.5089904012667i</v>
      </c>
      <c r="BK244" s="223" t="str">
        <f t="shared" ca="1" si="376"/>
        <v>1.33005601554422-2.08564790408878E-13i</v>
      </c>
      <c r="BL244" s="223" t="str">
        <f t="shared" ca="1" si="377"/>
        <v>-1.228811529855+0.508990401265863i</v>
      </c>
      <c r="BM244" s="223" t="str">
        <f t="shared" ca="1" si="378"/>
        <v>0.940491627949153-0.940491627949402i</v>
      </c>
      <c r="BN244" s="223" t="str">
        <f t="shared" ca="1" si="379"/>
        <v>-0.50899040126676+1.22881152985463i</v>
      </c>
      <c r="BO244" s="223" t="str">
        <f t="shared" ca="1" si="380"/>
        <v>-1.44039847476375E-13-1.33005601554422i</v>
      </c>
      <c r="BP244" s="223" t="str">
        <f t="shared" ca="1" si="381"/>
        <v>0.508990401265769+1.22881152985504i</v>
      </c>
      <c r="BQ244" s="223" t="str">
        <f t="shared" ca="1" si="382"/>
        <v>-0.94049162794933-0.940491627949225i</v>
      </c>
      <c r="BR244" s="223" t="str">
        <f t="shared" ca="1" si="383"/>
        <v>1.22881152985459+0.508990401266854i</v>
      </c>
      <c r="BS244" s="223" t="str">
        <f t="shared" ca="1" si="384"/>
        <v>-1.33005601554422+4.17124389439119E-14i</v>
      </c>
      <c r="BT244" s="223" t="str">
        <f t="shared" ca="1" si="385"/>
        <v>1.22881152985506-0.508990401265709i</v>
      </c>
      <c r="BU244" s="223" t="str">
        <f t="shared" ca="1" si="386"/>
        <v>-0.940491627949298+0.940491627949256i</v>
      </c>
      <c r="BV244" s="223" t="str">
        <f t="shared" ca="1" si="387"/>
        <v>0.508990401265727-1.22881152985505i</v>
      </c>
      <c r="BW244" s="223" t="str">
        <f t="shared" ca="1" si="388"/>
        <v>-6.06149695885507E-14+1.33005601554422i</v>
      </c>
      <c r="BX244" s="223" t="str">
        <f t="shared" ca="1" si="389"/>
        <v>-0.508990401266837-1.22881152985459i</v>
      </c>
      <c r="BY244" s="223" t="str">
        <f t="shared" ca="1" si="390"/>
        <v>0.940491627949211+0.940491627949343i</v>
      </c>
      <c r="BZ244" s="223" t="str">
        <f t="shared" ca="1" si="391"/>
        <v>-1.22881152985503-0.508990401265786i</v>
      </c>
      <c r="CA244" s="223" t="str">
        <f t="shared" ca="1" si="392"/>
        <v>1.33005601554422+1.62942378121013E-13i</v>
      </c>
      <c r="CB244" s="223" t="str">
        <f t="shared" ca="1" si="393"/>
        <v>-1.22881152985463+0.508990401266743i</v>
      </c>
      <c r="CC244" s="223" t="str">
        <f t="shared" ca="1" si="394"/>
        <v>0.940491627949415-0.940491627949139i</v>
      </c>
      <c r="CD244" s="223" t="str">
        <f t="shared" ca="1" si="395"/>
        <v>-0.508990401265881+1.22881152985499i</v>
      </c>
      <c r="CE244" s="223" t="str">
        <f t="shared" ca="1" si="396"/>
        <v>2.27467321053518E-13-1.33005601554422i</v>
      </c>
      <c r="CF244" s="223" t="str">
        <f t="shared" ca="1" si="397"/>
        <v>0.508990401266648+1.22881152985467i</v>
      </c>
      <c r="CG244" s="223" t="str">
        <f t="shared" ca="1" si="398"/>
        <v>-0.940491627949066-0.940491627949488i</v>
      </c>
      <c r="CH244" s="223" t="str">
        <f t="shared" ca="1" si="399"/>
        <v>1.22881152985495+0.508990401265975i</v>
      </c>
      <c r="CI244" s="223" t="str">
        <f t="shared" ca="1" si="400"/>
        <v>-1.33005601554422-3.29794729585979E-13i</v>
      </c>
      <c r="CJ244" s="223" t="str">
        <f t="shared" ca="1" si="401"/>
        <v>1.2288115298547-0.508990401266588i</v>
      </c>
      <c r="CK244" s="223" t="str">
        <f t="shared" ca="1" si="402"/>
        <v>-0.94049162794956+0.940491627948994i</v>
      </c>
      <c r="CL244" s="223" t="str">
        <f t="shared" ca="1" si="403"/>
        <v>0.50899040126607-1.22881152985491i</v>
      </c>
      <c r="CM244" s="223" t="str">
        <f t="shared" ca="1" si="404"/>
        <v>-3.94319672518484E-13+1.33005601554422i</v>
      </c>
      <c r="CN244" s="223" t="str">
        <f t="shared" ca="1" si="405"/>
        <v>-0.508990401266529-1.22881152985472i</v>
      </c>
      <c r="CO244" s="223" t="str">
        <f t="shared" ca="1" si="406"/>
        <v>0.940491627948949+0.940491627949605i</v>
      </c>
      <c r="CP244" s="223" t="str">
        <f t="shared" ca="1" si="407"/>
        <v>-1.22881152985489-0.508990401266129i</v>
      </c>
      <c r="CQ244" s="223" t="str">
        <f t="shared" ca="1" si="408"/>
        <v>1.33005601554422+5.34449546650906E-13i</v>
      </c>
      <c r="CR244" s="223" t="str">
        <f t="shared" ca="1" si="409"/>
        <v>-1.22881152985478+0.508990401266399i</v>
      </c>
      <c r="CS244" s="223" t="str">
        <f t="shared" ca="1" si="410"/>
        <v>0.940491627949705-0.94049162794885i</v>
      </c>
      <c r="CT244" s="223" t="str">
        <f t="shared" ca="1" si="411"/>
        <v>-0.508990401266259+1.22881152985483i</v>
      </c>
      <c r="CU244" s="223" t="str">
        <f t="shared" ca="1" si="412"/>
        <v>5.98974489583409E-13-1.33005601554422i</v>
      </c>
      <c r="CV244" s="223" t="str">
        <f t="shared" ca="1" si="413"/>
        <v>0.50899040126634+1.2288115298548i</v>
      </c>
      <c r="CW244" s="223" t="str">
        <f t="shared" ca="1" si="414"/>
        <v>-0.940491627949766-0.940491627948788i</v>
      </c>
      <c r="CX244" s="223" t="str">
        <f t="shared" ca="1" si="415"/>
        <v>1.22881152985481+0.508990401266318i</v>
      </c>
      <c r="CY244" s="223" t="str">
        <f t="shared" ca="1" si="416"/>
        <v>-1.33005601554422-7.39104363715831E-13i</v>
      </c>
      <c r="CZ244" s="223" t="str">
        <f t="shared" ca="1" si="417"/>
        <v>1.22881152985485-0.508990401266211i</v>
      </c>
      <c r="DA244" s="223" t="str">
        <f t="shared" ca="1" si="418"/>
        <v>-0.940491627948887+0.940491627949667i</v>
      </c>
      <c r="DB244" s="223" t="str">
        <f t="shared" ca="1" si="419"/>
        <v>0.508990401266378-1.22881152985478i</v>
      </c>
      <c r="DC244" s="223" t="str">
        <f t="shared" ca="1" si="420"/>
        <v>5.57259454950179E-13+1.33005601554422i</v>
      </c>
      <c r="DD244" s="223" t="str">
        <f t="shared" ca="1" si="421"/>
        <v>-0.508990401266151-1.22881152985488i</v>
      </c>
      <c r="DE244" s="223" t="str">
        <f t="shared" ca="1" si="422"/>
        <v>0.940491627949622+0.940491627948933i</v>
      </c>
      <c r="DF244" s="223" t="str">
        <f t="shared" ca="1" si="423"/>
        <v>-1.22881152985473-0.508990401266507i</v>
      </c>
      <c r="DG244" s="223" t="str">
        <f t="shared" ca="1" si="424"/>
        <v>1.33005601554422-4.17129580817757E-13i</v>
      </c>
      <c r="DH244" s="223" t="str">
        <f t="shared" ca="1" si="425"/>
        <v>-1.2288115298549+0.508990401266091i</v>
      </c>
      <c r="DI244" s="223" t="str">
        <f t="shared" ca="1" si="426"/>
        <v>0.940491627948978-0.940491627949576i</v>
      </c>
      <c r="DJ244" s="223" t="str">
        <f t="shared" ca="1" si="427"/>
        <v>-0.508990401266567+1.2288115298547i</v>
      </c>
      <c r="DK244" s="223" t="str">
        <f t="shared" ca="1" si="428"/>
        <v>-3.52604637885253E-13-1.33005601554422i</v>
      </c>
      <c r="DL244" s="223" t="str">
        <f t="shared" ca="1" si="429"/>
        <v>0.508990401265962+1.22881152985496i</v>
      </c>
      <c r="DM244" s="223" t="str">
        <f t="shared" ca="1" si="430"/>
        <v>-0.940491627949477-0.940491627949077i</v>
      </c>
      <c r="DN244" s="223" t="str">
        <f t="shared" ca="1" si="431"/>
        <v>1.22881152985468+0.508990401266627i</v>
      </c>
      <c r="DO244" s="223" t="str">
        <f t="shared" ca="1" si="432"/>
        <v>-1.33005601554422+2.8807969495275E-13i</v>
      </c>
      <c r="DP244" s="223" t="str">
        <f t="shared" ca="1" si="433"/>
        <v>1.22881152985498-0.508990401265902i</v>
      </c>
      <c r="DQ244" s="223" t="str">
        <f t="shared" ca="1" si="434"/>
        <v>-0.940491627949123+0.940491627949431i</v>
      </c>
      <c r="DR244" s="223" t="str">
        <f t="shared" ca="1" si="435"/>
        <v>0.508990401266756-1.22881152985463i</v>
      </c>
      <c r="DS244" s="223" t="str">
        <f t="shared" ca="1" si="436"/>
        <v>1.47949820820328E-13+1.33005601554422i</v>
      </c>
      <c r="DT244" s="223" t="str">
        <f t="shared" ca="1" si="437"/>
        <v>-0.508990401265842-1.22881152985501i</v>
      </c>
      <c r="DU244" s="223" t="str">
        <f t="shared" ca="1" si="438"/>
        <v>0.940491627949332+0.940491627949222i</v>
      </c>
      <c r="DV244" s="223" t="str">
        <f t="shared" ca="1" si="439"/>
        <v>-1.2288115298546-0.508990401266816i</v>
      </c>
      <c r="DW244" s="223" t="str">
        <f t="shared" ca="1" si="440"/>
        <v>1.33005601554422-8.34248778878239E-14i</v>
      </c>
      <c r="DX244" s="223" t="str">
        <f t="shared" ca="1" si="441"/>
        <v>-1.22881152985506+0.508990401265713i</v>
      </c>
      <c r="DY244" s="223" t="str">
        <f t="shared" ca="1" si="442"/>
        <v>0.940491627949267-0.940491627949287i</v>
      </c>
      <c r="DZ244" s="223" t="str">
        <f t="shared" ca="1" si="443"/>
        <v>-0.508990401266945+1.22881152985455i</v>
      </c>
      <c r="EA244" s="223" t="str">
        <f t="shared" ca="1" si="444"/>
        <v>5.67049962445974E-14-1.33005601554422i</v>
      </c>
      <c r="EB244" s="223" t="str">
        <f t="shared" ca="1" si="445"/>
        <v>0.508990401266841+1.22881152985459i</v>
      </c>
      <c r="EC244" s="223" t="str">
        <f t="shared" ca="1" si="446"/>
        <v>-0.940491627949241-0.940491627949314i</v>
      </c>
      <c r="ED244" s="223" t="str">
        <f t="shared" ca="1" si="447"/>
        <v>1.22881152985505+0.508990401265748i</v>
      </c>
      <c r="EE244" s="223" t="str">
        <f t="shared" ca="1" si="448"/>
        <v>-1.33005601554422-1.21229939177101E-13i</v>
      </c>
      <c r="EF244" s="223" t="str">
        <f t="shared" ca="1" si="449"/>
        <v>1.22881152985462-0.508990401266781i</v>
      </c>
      <c r="EG244" s="223" t="str">
        <f t="shared" ca="1" si="450"/>
        <v>-0.940491627949412+0.940491627949142i</v>
      </c>
      <c r="EH244" s="223" t="str">
        <f t="shared" ca="1" si="451"/>
        <v>0.508990401265877-1.22881152985499i</v>
      </c>
      <c r="EI244" s="223" t="str">
        <f t="shared" ca="1" si="452"/>
        <v>-1.85754882109606E-13+1.33005601554422i</v>
      </c>
      <c r="EJ244" s="223" t="str">
        <f t="shared" ca="1" si="453"/>
        <v>-0.508990401266721-1.22881152985464i</v>
      </c>
      <c r="EK244" s="223" t="str">
        <f t="shared" ca="1" si="454"/>
        <v>0.940491627949097+0.940491627949459i</v>
      </c>
      <c r="EL244" s="223" t="str">
        <f t="shared" ca="1" si="455"/>
        <v>-1.22881152985497-0.508990401265937i</v>
      </c>
      <c r="EM244" s="223" t="str">
        <f t="shared" ca="1" si="456"/>
        <v>1.33005601554422+3.25884756242027E-13i</v>
      </c>
      <c r="EN244" s="223"/>
      <c r="EO244" s="223"/>
      <c r="EP244" s="223"/>
    </row>
    <row r="245" spans="1:146">
      <c r="A245" s="249">
        <f t="shared" si="323"/>
        <v>2.8320312500000021E-3</v>
      </c>
      <c r="B245" s="248">
        <v>145</v>
      </c>
      <c r="C245" s="247">
        <f t="shared" si="324"/>
        <v>29000</v>
      </c>
      <c r="N245" s="246">
        <f t="shared" ca="1" si="327"/>
        <v>3.9970180115875058</v>
      </c>
      <c r="O245" s="223">
        <f t="shared" ca="1" si="328"/>
        <v>1.330018011587506</v>
      </c>
      <c r="P245" s="223" t="str">
        <f t="shared" ca="1" si="329"/>
        <v>-1.21591544145471+0.538978246666028i</v>
      </c>
      <c r="Q245" s="223" t="str">
        <f t="shared" ca="1" si="330"/>
        <v>0.89318550578942-0.985478342428123i</v>
      </c>
      <c r="R245" s="223" t="str">
        <f t="shared" ca="1" si="331"/>
        <v>-0.417202364636595+1.26288958269867i</v>
      </c>
      <c r="S245" s="223" t="str">
        <f t="shared" ca="1" si="332"/>
        <v>-0.130364562082549-1.32361361133082i</v>
      </c>
      <c r="T245" s="223" t="str">
        <f t="shared" ca="1" si="333"/>
        <v>0.655563473544491+1.15723136982259i</v>
      </c>
      <c r="U245" s="223" t="str">
        <f t="shared" ca="1" si="334"/>
        <v>-1.06828048391198-0.792290804465114i</v>
      </c>
      <c r="V245" s="223" t="str">
        <f t="shared" ca="1" si="335"/>
        <v>1.29770140689553+0.291408595769814i</v>
      </c>
      <c r="W245" s="223" t="str">
        <f t="shared" ca="1" si="336"/>
        <v>-1.3044620884362+0.259473642167855i</v>
      </c>
      <c r="X245" s="223" t="str">
        <f t="shared" ca="1" si="337"/>
        <v>1.087402527492-0.765835265805375i</v>
      </c>
      <c r="Y245" s="223" t="str">
        <f t="shared" ca="1" si="338"/>
        <v>-0.68376590958352+1.14079450035429i</v>
      </c>
      <c r="Z245" s="223" t="str">
        <f t="shared" ca="1" si="339"/>
        <v>0.162808402825496-1.32001565714828i</v>
      </c>
      <c r="AA245" s="223" t="str">
        <f t="shared" ca="1" si="340"/>
        <v>0.386083849236363+1.27274788253841i</v>
      </c>
      <c r="AB245" s="223" t="str">
        <f t="shared" ca="1" si="341"/>
        <v>-0.868731645808301-1.00710140438706i</v>
      </c>
      <c r="AC245" s="223" t="str">
        <f t="shared" ca="1" si="342"/>
        <v>1.20232204213642+0.568655975208287i</v>
      </c>
      <c r="AD245" s="223" t="str">
        <f t="shared" ca="1" si="343"/>
        <v>-1.3296174350287-0.0326402759619787i</v>
      </c>
      <c r="AE245" s="223" t="str">
        <f t="shared" ca="1" si="344"/>
        <v>1.22877641877706-0.508975857781695i</v>
      </c>
      <c r="AF245" s="223" t="str">
        <f t="shared" ca="1" si="345"/>
        <v>-0.917101344220152+0.96326166516517i</v>
      </c>
      <c r="AG245" s="223" t="str">
        <f t="shared" ca="1" si="346"/>
        <v>0.448069572932694-1.25227056539675i</v>
      </c>
      <c r="AH245" s="223" t="str">
        <f t="shared" ca="1" si="347"/>
        <v>0.0978421946021744+1.32641427016698i</v>
      </c>
      <c r="AI245" s="223" t="str">
        <f t="shared" ca="1" si="348"/>
        <v>-0.626966150582096-1.17297116638537i</v>
      </c>
      <c r="AJ245" s="223" t="str">
        <f t="shared" ca="1" si="349"/>
        <v>1.04851494811402+0.818269096769911i</v>
      </c>
      <c r="AK245" s="223" t="str">
        <f t="shared" ca="1" si="350"/>
        <v>-1.29015903855154-0.323168015730146i</v>
      </c>
      <c r="AL245" s="223" t="str">
        <f t="shared" ca="1" si="351"/>
        <v>1.31043701079177-0.227382391346193i</v>
      </c>
      <c r="AM245" s="223" t="str">
        <f t="shared" ca="1" si="352"/>
        <v>-1.10586956045007+0.738918416617937i</v>
      </c>
      <c r="AN245" s="223" t="str">
        <f t="shared" ca="1" si="353"/>
        <v>0.711556470606282-1.12367045893603i</v>
      </c>
      <c r="AO245" s="223" t="str">
        <f t="shared" ca="1" si="354"/>
        <v>-0.195154173874383+1.31562257489243i</v>
      </c>
      <c r="AP245" s="223" t="str">
        <f t="shared" ca="1" si="355"/>
        <v>-0.354732771361819-1.28183952664487i</v>
      </c>
      <c r="AQ245" s="223" t="str">
        <f t="shared" ca="1" si="356"/>
        <v>0.843754494367845+1.02811782611783i</v>
      </c>
      <c r="AR245" s="223" t="str">
        <f t="shared" ca="1" si="357"/>
        <v>0.843754494367845+1.02811782611783i</v>
      </c>
      <c r="AS245" s="223" t="str">
        <f t="shared" ca="1" si="358"/>
        <v>1.32841594664466+0.065260890641688i</v>
      </c>
      <c r="AT245" s="223" t="str">
        <f t="shared" ca="1" si="359"/>
        <v>-1.24089722713179+0.478666880872093i</v>
      </c>
      <c r="AU245" s="223" t="str">
        <f t="shared" ca="1" si="360"/>
        <v>0.940464755093781-0.940464755093766i</v>
      </c>
      <c r="AV245" s="223" t="str">
        <f t="shared" ca="1" si="361"/>
        <v>-0.478666880872093+1.24089722713179i</v>
      </c>
      <c r="AW245" s="223" t="str">
        <f t="shared" ca="1" si="362"/>
        <v>-0.0652608906416691-1.32841594664466i</v>
      </c>
      <c r="AX245" s="223" t="str">
        <f t="shared" ca="1" si="363"/>
        <v>0.597991166654358+1.18800440897774i</v>
      </c>
      <c r="AY245" s="223" t="str">
        <f t="shared" ca="1" si="364"/>
        <v>-1.02811782611808-0.843754494367539i</v>
      </c>
      <c r="AZ245" s="223" t="str">
        <f t="shared" ca="1" si="365"/>
        <v>1.28183952664472+0.354732771362347i</v>
      </c>
      <c r="BA245" s="223" t="str">
        <f t="shared" ca="1" si="366"/>
        <v>-1.31562257489245+0.195154173874234i</v>
      </c>
      <c r="BB245" s="223" t="str">
        <f t="shared" ca="1" si="367"/>
        <v>1.12367045893591-0.711556470606474i</v>
      </c>
      <c r="BC245" s="223" t="str">
        <f t="shared" ca="1" si="368"/>
        <v>-0.738918416618486+1.1058695604497i</v>
      </c>
      <c r="BD245" s="223" t="str">
        <f t="shared" ca="1" si="369"/>
        <v>0.227382391346473-1.31043701079172i</v>
      </c>
      <c r="BE245" s="223" t="str">
        <f t="shared" ca="1" si="370"/>
        <v>0.323168015730256+1.29015903855151i</v>
      </c>
      <c r="BF245" s="223" t="str">
        <f t="shared" ca="1" si="371"/>
        <v>-0.818269096770327-1.04851494811369i</v>
      </c>
      <c r="BG245" s="223" t="str">
        <f t="shared" ca="1" si="372"/>
        <v>1.17297116638518+0.626966150582445i</v>
      </c>
      <c r="BH245" s="223" t="str">
        <f t="shared" ca="1" si="373"/>
        <v>-1.32641427016699-0.0978421946020614i</v>
      </c>
      <c r="BI245" s="223" t="str">
        <f t="shared" ca="1" si="374"/>
        <v>1.25227056539658-0.448069572933174i</v>
      </c>
      <c r="BJ245" s="223" t="str">
        <f t="shared" ca="1" si="375"/>
        <v>-0.963261665165442+0.917101344219864i</v>
      </c>
      <c r="BK245" s="223" t="str">
        <f t="shared" ca="1" si="376"/>
        <v>0.508975857781703-1.22877641877705i</v>
      </c>
      <c r="BL245" s="223" t="str">
        <f t="shared" ca="1" si="377"/>
        <v>0.0326402759623566+1.32961743502869i</v>
      </c>
      <c r="BM245" s="223" t="str">
        <f t="shared" ca="1" si="378"/>
        <v>-0.568655975207783-1.20232204213666i</v>
      </c>
      <c r="BN245" s="223" t="str">
        <f t="shared" ca="1" si="379"/>
        <v>1.00710140438697+0.868731645808402i</v>
      </c>
      <c r="BO245" s="223" t="str">
        <f t="shared" ca="1" si="380"/>
        <v>-1.27274788253853-0.386083849235992i</v>
      </c>
      <c r="BP245" s="223" t="str">
        <f t="shared" ca="1" si="381"/>
        <v>1.32001565714834-0.162808402824952i</v>
      </c>
      <c r="BQ245" s="223" t="str">
        <f t="shared" ca="1" si="382"/>
        <v>-1.14079450035438+0.683765909583382i</v>
      </c>
      <c r="BR245" s="223" t="str">
        <f t="shared" ca="1" si="383"/>
        <v>0.765835265805159-1.08740252749215i</v>
      </c>
      <c r="BS245" s="223" t="str">
        <f t="shared" ca="1" si="384"/>
        <v>-0.25947364216722+1.30446208843633i</v>
      </c>
      <c r="BT245" s="223" t="str">
        <f t="shared" ca="1" si="385"/>
        <v>-0.291408595769534-1.2977014068956i</v>
      </c>
      <c r="BU245" s="223" t="str">
        <f t="shared" ca="1" si="386"/>
        <v>0.792290804465223+1.06828048391189i</v>
      </c>
      <c r="BV245" s="223" t="str">
        <f t="shared" ca="1" si="387"/>
        <v>-1.15723136982285-0.655563473544035i</v>
      </c>
      <c r="BW245" s="223" t="str">
        <f t="shared" ca="1" si="388"/>
        <v>1.32361361133078+0.13036456208296i</v>
      </c>
      <c r="BX245" s="223" t="str">
        <f t="shared" ca="1" si="389"/>
        <v>-1.26288958269863+0.417202364636696i</v>
      </c>
      <c r="BY245" s="223" t="str">
        <f t="shared" ca="1" si="390"/>
        <v>0.985478342427794-0.893185505789784i</v>
      </c>
      <c r="BZ245" s="223" t="str">
        <f t="shared" ca="1" si="391"/>
        <v>-0.538978246666411+1.21591544145454i</v>
      </c>
      <c r="CA245" s="223" t="str">
        <f t="shared" ca="1" si="392"/>
        <v>1.89014137354806E-14-1.33001801158751i</v>
      </c>
      <c r="CB245" s="223" t="str">
        <f t="shared" ca="1" si="393"/>
        <v>0.538978246666376+1.21591544145455i</v>
      </c>
      <c r="CC245" s="223" t="str">
        <f t="shared" ca="1" si="394"/>
        <v>-0.985478342427794-0.893185505789784i</v>
      </c>
      <c r="CD245" s="223" t="str">
        <f t="shared" ca="1" si="395"/>
        <v>1.26288958269862+0.417202364636732i</v>
      </c>
      <c r="CE245" s="223" t="str">
        <f t="shared" ca="1" si="396"/>
        <v>-1.32361361133078+0.130364562082923i</v>
      </c>
      <c r="CF245" s="223" t="str">
        <f t="shared" ca="1" si="397"/>
        <v>1.15723136982287-0.655563473544002i</v>
      </c>
      <c r="CG245" s="223" t="str">
        <f t="shared" ca="1" si="398"/>
        <v>-0.792290804465223+1.06828048391189i</v>
      </c>
      <c r="CH245" s="223" t="str">
        <f t="shared" ca="1" si="399"/>
        <v>0.291408595769569-1.29770140689559i</v>
      </c>
      <c r="CI245" s="223" t="str">
        <f t="shared" ca="1" si="400"/>
        <v>0.259473642168518+1.30446208843607i</v>
      </c>
      <c r="CJ245" s="223" t="str">
        <f t="shared" ca="1" si="401"/>
        <v>-0.765835265805159-1.08740252749215i</v>
      </c>
      <c r="CK245" s="223" t="str">
        <f t="shared" ca="1" si="402"/>
        <v>1.14079450035434+0.683765909583447i</v>
      </c>
      <c r="CL245" s="223" t="str">
        <f t="shared" ca="1" si="403"/>
        <v>-1.32001565714834-0.162808402824991i</v>
      </c>
      <c r="CM245" s="223" t="str">
        <f t="shared" ca="1" si="404"/>
        <v>1.27274788253854-0.386083849235956i</v>
      </c>
      <c r="CN245" s="223" t="str">
        <f t="shared" ca="1" si="405"/>
        <v>-1.00710140438697+0.868731645808402i</v>
      </c>
      <c r="CO245" s="223" t="str">
        <f t="shared" ca="1" si="406"/>
        <v>0.568655975207851-1.20232204213663i</v>
      </c>
      <c r="CP245" s="223" t="str">
        <f t="shared" ca="1" si="407"/>
        <v>-0.0326402759623566+1.32961743502869i</v>
      </c>
      <c r="CQ245" s="223" t="str">
        <f t="shared" ca="1" si="408"/>
        <v>-0.508975857781668-1.22877641877707i</v>
      </c>
      <c r="CR245" s="223" t="str">
        <f t="shared" ca="1" si="409"/>
        <v>0.963261665165442+0.917101344219864i</v>
      </c>
      <c r="CS245" s="223" t="str">
        <f t="shared" ca="1" si="410"/>
        <v>-1.25227056539657-0.44806957293321i</v>
      </c>
      <c r="CT245" s="223" t="str">
        <f t="shared" ca="1" si="411"/>
        <v>1.32641427016699-0.0978421946020614i</v>
      </c>
      <c r="CU245" s="223" t="str">
        <f t="shared" ca="1" si="412"/>
        <v>-1.1729711663852+0.626966150582412i</v>
      </c>
      <c r="CV245" s="223" t="str">
        <f t="shared" ca="1" si="413"/>
        <v>0.818269096770358-1.04851494811367i</v>
      </c>
      <c r="CW245" s="223" t="str">
        <f t="shared" ca="1" si="414"/>
        <v>-0.323168015730293+1.2901590385515i</v>
      </c>
      <c r="CX245" s="223" t="str">
        <f t="shared" ca="1" si="415"/>
        <v>-0.227382391346473-1.31043701079172i</v>
      </c>
      <c r="CY245" s="223" t="str">
        <f t="shared" ca="1" si="416"/>
        <v>0.738918416617386+1.10586956045044i</v>
      </c>
      <c r="CZ245" s="223" t="str">
        <f t="shared" ca="1" si="417"/>
        <v>-1.12367045893587-0.711556470606538i</v>
      </c>
      <c r="DA245" s="223" t="str">
        <f t="shared" ca="1" si="418"/>
        <v>1.31562257489245+0.195154173874271i</v>
      </c>
      <c r="DB245" s="223" t="str">
        <f t="shared" ca="1" si="419"/>
        <v>-1.28183952664472+0.354732771362347i</v>
      </c>
      <c r="DC245" s="223" t="str">
        <f t="shared" ca="1" si="420"/>
        <v>1.02811782611808-0.843754494367539i</v>
      </c>
      <c r="DD245" s="223" t="str">
        <f t="shared" ca="1" si="421"/>
        <v>-0.597991166654408+1.18800440897771i</v>
      </c>
      <c r="DE245" s="223" t="str">
        <f t="shared" ca="1" si="422"/>
        <v>0.0652608906417068-1.32841594664466i</v>
      </c>
      <c r="DF245" s="223" t="str">
        <f t="shared" ca="1" si="423"/>
        <v>0.478666880872057+1.2408972271318i</v>
      </c>
      <c r="DG245" s="223" t="str">
        <f t="shared" ca="1" si="424"/>
        <v>-0.940464755093766-0.940464755093781i</v>
      </c>
      <c r="DH245" s="223" t="str">
        <f t="shared" ca="1" si="425"/>
        <v>1.2408972271318+0.478666880872075i</v>
      </c>
      <c r="DI245" s="223" t="str">
        <f t="shared" ca="1" si="426"/>
        <v>-1.32841594664466+0.065260890641688i</v>
      </c>
      <c r="DJ245" s="223" t="str">
        <f t="shared" ca="1" si="427"/>
        <v>1.18800440897775-0.597991166654325i</v>
      </c>
      <c r="DK245" s="223" t="str">
        <f t="shared" ca="1" si="428"/>
        <v>-0.843754494367554+1.02811782611807i</v>
      </c>
      <c r="DL245" s="223" t="str">
        <f t="shared" ca="1" si="429"/>
        <v>0.354732771362366-1.28183952664472i</v>
      </c>
      <c r="DM245" s="223" t="str">
        <f t="shared" ca="1" si="430"/>
        <v>0.195154173874252+1.31562257489245i</v>
      </c>
      <c r="DN245" s="223" t="str">
        <f t="shared" ca="1" si="431"/>
        <v>-0.711556470606458-1.12367045893592i</v>
      </c>
      <c r="DO245" s="223" t="str">
        <f t="shared" ca="1" si="432"/>
        <v>1.10586956045042+0.738918416617402i</v>
      </c>
      <c r="DP245" s="223" t="str">
        <f t="shared" ca="1" si="433"/>
        <v>-1.31043701079172-0.227382391346491i</v>
      </c>
      <c r="DQ245" s="223" t="str">
        <f t="shared" ca="1" si="434"/>
        <v>1.2901590385515-0.323168015730275i</v>
      </c>
      <c r="DR245" s="223" t="str">
        <f t="shared" ca="1" si="435"/>
        <v>-1.04851494811373+0.818269096770283i</v>
      </c>
      <c r="DS245" s="223" t="str">
        <f t="shared" ca="1" si="436"/>
        <v>0.626966150582494-1.17297116638515i</v>
      </c>
      <c r="DT245" s="223" t="str">
        <f t="shared" ca="1" si="437"/>
        <v>-0.0978421946020801+1.32641427016699i</v>
      </c>
      <c r="DU245" s="223" t="str">
        <f t="shared" ca="1" si="438"/>
        <v>-0.448069572933191-1.25227056539657i</v>
      </c>
      <c r="DV245" s="223" t="str">
        <f t="shared" ca="1" si="439"/>
        <v>0.917101344219851+0.963261665165456i</v>
      </c>
      <c r="DW245" s="223" t="str">
        <f t="shared" ca="1" si="440"/>
        <v>-1.22877641877706-0.508975857781686i</v>
      </c>
      <c r="DX245" s="223" t="str">
        <f t="shared" ca="1" si="441"/>
        <v>1.32961743502869-0.0326402759623377i</v>
      </c>
      <c r="DY245" s="223" t="str">
        <f t="shared" ca="1" si="442"/>
        <v>-1.20232204213667+0.568655975207766i</v>
      </c>
      <c r="DZ245" s="223" t="str">
        <f t="shared" ca="1" si="443"/>
        <v>0.868731645808415-1.00710140438696i</v>
      </c>
      <c r="EA245" s="223" t="str">
        <f t="shared" ca="1" si="444"/>
        <v>-0.386083849235975+1.27274788253853i</v>
      </c>
      <c r="EB245" s="223" t="str">
        <f t="shared" ca="1" si="445"/>
        <v>-0.162808402824971-1.32001565714834i</v>
      </c>
      <c r="EC245" s="223" t="str">
        <f t="shared" ca="1" si="446"/>
        <v>0.683765909583366+1.14079450035439i</v>
      </c>
      <c r="ED245" s="223" t="str">
        <f t="shared" ca="1" si="447"/>
        <v>-1.08740252749214-0.765835265805174i</v>
      </c>
      <c r="EE245" s="223" t="str">
        <f t="shared" ca="1" si="448"/>
        <v>1.30446208843606+0.259473642168536i</v>
      </c>
      <c r="EF245" s="223" t="str">
        <f t="shared" ca="1" si="449"/>
        <v>-1.29770140689559+0.291408595769551i</v>
      </c>
      <c r="EG245" s="223" t="str">
        <f t="shared" ca="1" si="450"/>
        <v>1.06828048391193-0.792290804465178i</v>
      </c>
      <c r="EH245" s="223" t="str">
        <f t="shared" ca="1" si="451"/>
        <v>-0.655563473544051+1.15723136982284i</v>
      </c>
      <c r="EI245" s="223" t="str">
        <f t="shared" ca="1" si="452"/>
        <v>0.130364562082979-1.32361361133078i</v>
      </c>
      <c r="EJ245" s="223" t="str">
        <f t="shared" ca="1" si="453"/>
        <v>0.417202364636714+1.26288958269863i</v>
      </c>
      <c r="EK245" s="223" t="str">
        <f t="shared" ca="1" si="454"/>
        <v>-0.893185505789742-0.985478342427831i</v>
      </c>
      <c r="EL245" s="223" t="str">
        <f t="shared" ca="1" si="455"/>
        <v>1.21591544145452+0.538978246666463i</v>
      </c>
      <c r="EM245" s="223" t="str">
        <f t="shared" ca="1" si="456"/>
        <v>-1.33001801158751-3.78028274709614E-14i</v>
      </c>
      <c r="EN245" s="223"/>
      <c r="EO245" s="223"/>
      <c r="EP245" s="223"/>
    </row>
    <row r="246" spans="1:146">
      <c r="A246" s="249">
        <f t="shared" si="323"/>
        <v>2.8515625000000021E-3</v>
      </c>
      <c r="B246" s="248">
        <v>146</v>
      </c>
      <c r="C246" s="247">
        <f t="shared" si="324"/>
        <v>29200</v>
      </c>
      <c r="N246" s="246">
        <f t="shared" ca="1" si="327"/>
        <v>3.9969769647802007</v>
      </c>
      <c r="O246" s="223">
        <f t="shared" ca="1" si="328"/>
        <v>1.3299769647802011</v>
      </c>
      <c r="P246" s="223" t="str">
        <f t="shared" ca="1" si="329"/>
        <v>-1.20228493626212+0.568638425436724i</v>
      </c>
      <c r="Q246" s="223" t="str">
        <f t="shared" ca="1" si="330"/>
        <v>0.843728454548904-1.02808609650674i</v>
      </c>
      <c r="R246" s="223" t="str">
        <f t="shared" ca="1" si="331"/>
        <v>-0.323158042169456+1.29011922186562i</v>
      </c>
      <c r="S246" s="223" t="str">
        <f t="shared" ca="1" si="332"/>
        <v>-0.259465634332961-1.3044218303318i</v>
      </c>
      <c r="T246" s="223" t="str">
        <f t="shared" ca="1" si="333"/>
        <v>0.792266352910535+1.06824751480722i</v>
      </c>
      <c r="U246" s="223" t="str">
        <f t="shared" ca="1" si="334"/>
        <v>-1.17293496633311-0.626946801251189i</v>
      </c>
      <c r="V246" s="223" t="str">
        <f t="shared" ca="1" si="335"/>
        <v>1.32837494928001+0.0652588765708109i</v>
      </c>
      <c r="W246" s="223" t="str">
        <f t="shared" ca="1" si="336"/>
        <v>-1.22873849647189+0.508960149848637i</v>
      </c>
      <c r="X246" s="223" t="str">
        <f t="shared" ca="1" si="337"/>
        <v>0.893157940438421-0.985447928750045i</v>
      </c>
      <c r="Y246" s="223" t="str">
        <f t="shared" ca="1" si="338"/>
        <v>-0.386071933977062+1.27270860319288i</v>
      </c>
      <c r="Z246" s="223" t="str">
        <f t="shared" ca="1" si="339"/>
        <v>-0.195148151056856-1.31558197235484i</v>
      </c>
      <c r="AA246" s="223" t="str">
        <f t="shared" ca="1" si="340"/>
        <v>0.738895612233642+1.10583543127711i</v>
      </c>
      <c r="AB246" s="223" t="str">
        <f t="shared" ca="1" si="341"/>
        <v>-1.14075929333333-0.683744807307223i</v>
      </c>
      <c r="AC246" s="223" t="str">
        <f t="shared" ca="1" si="342"/>
        <v>1.3235727621751+0.13036053879196i</v>
      </c>
      <c r="AD246" s="223" t="str">
        <f t="shared" ca="1" si="343"/>
        <v>-1.25223191801891+0.44805574467987i</v>
      </c>
      <c r="AE246" s="223" t="str">
        <f t="shared" ca="1" si="344"/>
        <v>0.940435730618007-0.940435730617958i</v>
      </c>
      <c r="AF246" s="223" t="str">
        <f t="shared" ca="1" si="345"/>
        <v>-0.44805574467981+1.25223191801893i</v>
      </c>
      <c r="AG246" s="223" t="str">
        <f t="shared" ca="1" si="346"/>
        <v>-0.130360538791891-1.32357276217511i</v>
      </c>
      <c r="AH246" s="223" t="str">
        <f t="shared" ca="1" si="347"/>
        <v>0.683744807307268+1.14075929333331i</v>
      </c>
      <c r="AI246" s="223" t="str">
        <f t="shared" ca="1" si="348"/>
        <v>-1.10583543127714-0.738895612233589i</v>
      </c>
      <c r="AJ246" s="223" t="str">
        <f t="shared" ca="1" si="349"/>
        <v>1.31558197235483+0.195148151056925i</v>
      </c>
      <c r="AK246" s="223" t="str">
        <f t="shared" ca="1" si="350"/>
        <v>-1.27270860319286+0.38607193397713i</v>
      </c>
      <c r="AL246" s="223" t="str">
        <f t="shared" ca="1" si="351"/>
        <v>0.985447928750092-0.893157940438369i</v>
      </c>
      <c r="AM246" s="223" t="str">
        <f t="shared" ca="1" si="352"/>
        <v>-0.508960149848588+1.22873849647191i</v>
      </c>
      <c r="AN246" s="223" t="str">
        <f t="shared" ca="1" si="353"/>
        <v>-0.0652588765707414-1.32837494928001i</v>
      </c>
      <c r="AO246" s="223" t="str">
        <f t="shared" ca="1" si="354"/>
        <v>0.626946801251119+1.17293496633315i</v>
      </c>
      <c r="AP246" s="223" t="str">
        <f t="shared" ca="1" si="355"/>
        <v>-1.06824751480726-0.792266352910482i</v>
      </c>
      <c r="AQ246" s="223" t="str">
        <f t="shared" ca="1" si="356"/>
        <v>1.30442183033178+0.259465634333034i</v>
      </c>
      <c r="AR246" s="223" t="str">
        <f t="shared" ca="1" si="357"/>
        <v>1.30442183033178+0.259465634333034i</v>
      </c>
      <c r="AS246" s="223" t="str">
        <f t="shared" ca="1" si="358"/>
        <v>1.02808609650652-0.843728454549176i</v>
      </c>
      <c r="AT246" s="223" t="str">
        <f t="shared" ca="1" si="359"/>
        <v>-0.56863842543623+1.20228493626235i</v>
      </c>
      <c r="AU246" s="223" t="str">
        <f t="shared" ca="1" si="360"/>
        <v>5.98938313251301E-13-1.3299769647802i</v>
      </c>
      <c r="AV246" s="223" t="str">
        <f t="shared" ca="1" si="361"/>
        <v>0.568638425436343+1.2022849362623i</v>
      </c>
      <c r="AW246" s="223" t="str">
        <f t="shared" ca="1" si="362"/>
        <v>-1.0280860965066-0.84372845454908i</v>
      </c>
      <c r="AX246" s="223" t="str">
        <f t="shared" ca="1" si="363"/>
        <v>1.29011922186561+0.32315804216953i</v>
      </c>
      <c r="AY246" s="223" t="str">
        <f t="shared" ca="1" si="364"/>
        <v>-1.30442183033176+0.259465634333158i</v>
      </c>
      <c r="AZ246" s="223" t="str">
        <f t="shared" ca="1" si="365"/>
        <v>1.06824751480701-0.79226635291081i</v>
      </c>
      <c r="BA246" s="223" t="str">
        <f t="shared" ca="1" si="366"/>
        <v>-0.626946801250676+1.17293496633339i</v>
      </c>
      <c r="BB246" s="223" t="str">
        <f t="shared" ca="1" si="367"/>
        <v>0.0652588765714091-1.32837494927998i</v>
      </c>
      <c r="BC246" s="223" t="str">
        <f t="shared" ca="1" si="368"/>
        <v>0.508960149848214+1.22873849647207i</v>
      </c>
      <c r="BD246" s="223" t="str">
        <f t="shared" ca="1" si="369"/>
        <v>-0.985447928749896-0.893157940438585i</v>
      </c>
      <c r="BE246" s="223" t="str">
        <f t="shared" ca="1" si="370"/>
        <v>1.27270860319286+0.386071933977138i</v>
      </c>
      <c r="BF246" s="223" t="str">
        <f t="shared" ca="1" si="371"/>
        <v>-1.31558197235481+0.195148151057049i</v>
      </c>
      <c r="BG246" s="223" t="str">
        <f t="shared" ca="1" si="372"/>
        <v>1.10583543127692-0.738895612233929i</v>
      </c>
      <c r="BH246" s="223" t="str">
        <f t="shared" ca="1" si="373"/>
        <v>-0.683744807306836+1.14075929333356i</v>
      </c>
      <c r="BI246" s="223" t="str">
        <f t="shared" ca="1" si="374"/>
        <v>0.130360538792556-1.32357276217504i</v>
      </c>
      <c r="BJ246" s="223" t="str">
        <f t="shared" ca="1" si="375"/>
        <v>0.448055744679439+1.25223191801907i</v>
      </c>
      <c r="BK246" s="223" t="str">
        <f t="shared" ca="1" si="376"/>
        <v>-0.940435730617802-0.940435730618164i</v>
      </c>
      <c r="BL246" s="223" t="str">
        <f t="shared" ca="1" si="377"/>
        <v>1.25223191801891+0.448055744679886i</v>
      </c>
      <c r="BM246" s="223" t="str">
        <f t="shared" ca="1" si="378"/>
        <v>-1.32357276217509+0.130360538792085i</v>
      </c>
      <c r="BN246" s="223" t="str">
        <f t="shared" ca="1" si="379"/>
        <v>1.14075929333313-0.683744807307565i</v>
      </c>
      <c r="BO246" s="223" t="str">
        <f t="shared" ca="1" si="380"/>
        <v>-0.738895612233223+1.10583543127739i</v>
      </c>
      <c r="BP246" s="223" t="str">
        <f t="shared" ca="1" si="381"/>
        <v>0.195148151057517-1.31558197235474i</v>
      </c>
      <c r="BQ246" s="223" t="str">
        <f t="shared" ca="1" si="382"/>
        <v>0.386071933976684+1.27270860319299i</v>
      </c>
      <c r="BR246" s="223" t="str">
        <f t="shared" ca="1" si="383"/>
        <v>-0.893157940438206-0.98544792875024i</v>
      </c>
      <c r="BS246" s="223" t="str">
        <f t="shared" ca="1" si="384"/>
        <v>1.22873849647189+0.508960149848652i</v>
      </c>
      <c r="BT246" s="223" t="str">
        <f t="shared" ca="1" si="385"/>
        <v>-1.32837494928001+0.0652588765709359i</v>
      </c>
      <c r="BU246" s="223" t="str">
        <f t="shared" ca="1" si="386"/>
        <v>1.17293496633299-0.626946801251425i</v>
      </c>
      <c r="BV246" s="223" t="str">
        <f t="shared" ca="1" si="387"/>
        <v>-0.792266352910128+1.06824751480752i</v>
      </c>
      <c r="BW246" s="223" t="str">
        <f t="shared" ca="1" si="388"/>
        <v>0.259465634333622-1.30442183033166i</v>
      </c>
      <c r="BX246" s="223" t="str">
        <f t="shared" ca="1" si="389"/>
        <v>0.32315804216907+1.29011922186572i</v>
      </c>
      <c r="BY246" s="223" t="str">
        <f t="shared" ca="1" si="390"/>
        <v>-0.843728454548698-1.02808609650691i</v>
      </c>
      <c r="BZ246" s="223" t="str">
        <f t="shared" ca="1" si="391"/>
        <v>1.20228493626209+0.568638425436788i</v>
      </c>
      <c r="CA246" s="223" t="str">
        <f t="shared" ca="1" si="392"/>
        <v>-1.3299769647802+1.25131032971371E-13i</v>
      </c>
      <c r="CB246" s="223" t="str">
        <f t="shared" ca="1" si="393"/>
        <v>1.20228493626198-0.568638425437014i</v>
      </c>
      <c r="CC246" s="223" t="str">
        <f t="shared" ca="1" si="394"/>
        <v>-0.843728454548535+1.02808609650705i</v>
      </c>
      <c r="CD246" s="223" t="str">
        <f t="shared" ca="1" si="395"/>
        <v>0.323158042170111-1.29011922186546i</v>
      </c>
      <c r="CE246" s="223" t="str">
        <f t="shared" ca="1" si="396"/>
        <v>0.25946563433257+1.30442183033187i</v>
      </c>
      <c r="CF246" s="223" t="str">
        <f t="shared" ca="1" si="397"/>
        <v>-0.792266352910329-1.06824751480737i</v>
      </c>
      <c r="CG246" s="223" t="str">
        <f t="shared" ca="1" si="398"/>
        <v>1.1729349663331+0.626946801251204i</v>
      </c>
      <c r="CH246" s="223" t="str">
        <f t="shared" ca="1" si="399"/>
        <v>-1.32837494928002-0.065258876570686i</v>
      </c>
      <c r="CI246" s="223" t="str">
        <f t="shared" ca="1" si="400"/>
        <v>1.22873849647179-0.508960149848883i</v>
      </c>
      <c r="CJ246" s="223" t="str">
        <f t="shared" ca="1" si="401"/>
        <v>-0.893157940438049+0.985447928750383i</v>
      </c>
      <c r="CK246" s="223" t="str">
        <f t="shared" ca="1" si="402"/>
        <v>0.386071933976407-1.27270860319308i</v>
      </c>
      <c r="CL246" s="223" t="str">
        <f t="shared" ca="1" si="403"/>
        <v>0.195148151056418+1.3155819723549i</v>
      </c>
      <c r="CM246" s="223" t="str">
        <f t="shared" ca="1" si="404"/>
        <v>-0.738895612233432-1.10583543127725i</v>
      </c>
      <c r="CN246" s="223" t="str">
        <f t="shared" ca="1" si="405"/>
        <v>1.14075929333326+0.683744807307351i</v>
      </c>
      <c r="CO246" s="223" t="str">
        <f t="shared" ca="1" si="406"/>
        <v>-1.32357276217512-0.130360538791798i</v>
      </c>
      <c r="CP246" s="223" t="str">
        <f t="shared" ca="1" si="407"/>
        <v>1.25223191801882-0.448055744680122i</v>
      </c>
      <c r="CQ246" s="223" t="str">
        <f t="shared" ca="1" si="408"/>
        <v>-0.940435730617652+0.940435730618313i</v>
      </c>
      <c r="CR246" s="223" t="str">
        <f t="shared" ca="1" si="409"/>
        <v>0.44805574468045-1.25223191801871i</v>
      </c>
      <c r="CS246" s="223" t="str">
        <f t="shared" ca="1" si="410"/>
        <v>0.130360538791451+1.32357276217515i</v>
      </c>
      <c r="CT246" s="223" t="str">
        <f t="shared" ca="1" si="411"/>
        <v>-0.683744807307051-1.14075929333344i</v>
      </c>
      <c r="CU246" s="223" t="str">
        <f t="shared" ca="1" si="412"/>
        <v>1.10583543127705+0.73889561223372i</v>
      </c>
      <c r="CV246" s="223" t="str">
        <f t="shared" ca="1" si="413"/>
        <v>-1.31558197235485-0.195148151056764i</v>
      </c>
      <c r="CW246" s="223" t="str">
        <f t="shared" ca="1" si="414"/>
        <v>1.27270860319278-0.386071933977377i</v>
      </c>
      <c r="CX246" s="223" t="str">
        <f t="shared" ca="1" si="415"/>
        <v>-0.985447928749754+0.893157940438743i</v>
      </c>
      <c r="CY246" s="223" t="str">
        <f t="shared" ca="1" si="416"/>
        <v>0.508960149849205-1.22873849647166i</v>
      </c>
      <c r="CZ246" s="223" t="str">
        <f t="shared" ca="1" si="417"/>
        <v>0.0652588765702999+1.32837494928004i</v>
      </c>
      <c r="DA246" s="223" t="str">
        <f t="shared" ca="1" si="418"/>
        <v>-0.626946801250897-1.17293496633327i</v>
      </c>
      <c r="DB246" s="223" t="str">
        <f t="shared" ca="1" si="419"/>
        <v>1.06824751480716+0.792266352910608i</v>
      </c>
      <c r="DC246" s="223" t="str">
        <f t="shared" ca="1" si="420"/>
        <v>-1.30442183033181-0.259465634332874i</v>
      </c>
      <c r="DD246" s="223" t="str">
        <f t="shared" ca="1" si="421"/>
        <v>1.29011922186554-0.323158042169772i</v>
      </c>
      <c r="DE246" s="223" t="str">
        <f t="shared" ca="1" si="422"/>
        <v>-1.02808609650645+0.843728454549258i</v>
      </c>
      <c r="DF246" s="223" t="str">
        <f t="shared" ca="1" si="423"/>
        <v>0.568638425436099-1.20228493626241i</v>
      </c>
      <c r="DG246" s="223" t="str">
        <f t="shared" ca="1" si="424"/>
        <v>-5.11607499122045E-13+1.3299769647802i</v>
      </c>
      <c r="DH246" s="223" t="str">
        <f t="shared" ca="1" si="425"/>
        <v>-0.568638425436473-1.20228493626223i</v>
      </c>
      <c r="DI246" s="223" t="str">
        <f t="shared" ca="1" si="426"/>
        <v>1.02808609650667+0.843728454548997i</v>
      </c>
      <c r="DJ246" s="223" t="str">
        <f t="shared" ca="1" si="427"/>
        <v>-1.29011922186564-0.323158042169372i</v>
      </c>
      <c r="DK246" s="223" t="str">
        <f t="shared" ca="1" si="428"/>
        <v>1.30442183033173-0.25946563433328i</v>
      </c>
      <c r="DL246" s="223" t="str">
        <f t="shared" ca="1" si="429"/>
        <v>-1.06824751480696+0.792266352910879i</v>
      </c>
      <c r="DM246" s="223" t="str">
        <f t="shared" ca="1" si="430"/>
        <v>0.626946801250532-1.17293496633346i</v>
      </c>
      <c r="DN246" s="223" t="str">
        <f t="shared" ca="1" si="431"/>
        <v>-0.065258876571322+1.32837494927999i</v>
      </c>
      <c r="DO246" s="223" t="str">
        <f t="shared" ca="1" si="432"/>
        <v>-0.50896014984833-1.22873849647202i</v>
      </c>
      <c r="DP246" s="223" t="str">
        <f t="shared" ca="1" si="433"/>
        <v>0.98544792874998+0.893157940438493i</v>
      </c>
      <c r="DQ246" s="223" t="str">
        <f t="shared" ca="1" si="434"/>
        <v>-1.2727086031929-0.386071933976981i</v>
      </c>
      <c r="DR246" s="223" t="str">
        <f t="shared" ca="1" si="435"/>
        <v>1.31558197235479-0.195148151057173i</v>
      </c>
      <c r="DS246" s="223" t="str">
        <f t="shared" ca="1" si="436"/>
        <v>-1.10583543127687+0.738895612234002i</v>
      </c>
      <c r="DT246" s="223" t="str">
        <f t="shared" ca="1" si="437"/>
        <v>0.683744807307864-1.14075929333295i</v>
      </c>
      <c r="DU246" s="223" t="str">
        <f t="shared" ca="1" si="438"/>
        <v>-0.130360538792469+1.32357276217505i</v>
      </c>
      <c r="DV246" s="223" t="str">
        <f t="shared" ca="1" si="439"/>
        <v>-0.448055744679558-1.25223191801902i</v>
      </c>
      <c r="DW246" s="223" t="str">
        <f t="shared" ca="1" si="440"/>
        <v>0.94043573061789+0.940435730618075i</v>
      </c>
      <c r="DX246" s="223" t="str">
        <f t="shared" ca="1" si="441"/>
        <v>-1.25223191801896-0.448055744679732i</v>
      </c>
      <c r="DY246" s="223" t="str">
        <f t="shared" ca="1" si="442"/>
        <v>1.32357276217508-0.130360538792209i</v>
      </c>
      <c r="DZ246" s="223" t="str">
        <f t="shared" ca="1" si="443"/>
        <v>-1.14075929333308+0.683744807307639i</v>
      </c>
      <c r="EA246" s="223" t="str">
        <f t="shared" ca="1" si="444"/>
        <v>0.738895612233087-1.10583543127748i</v>
      </c>
      <c r="EB246" s="223" t="str">
        <f t="shared" ca="1" si="445"/>
        <v>-0.195148151057431+1.31558197235475i</v>
      </c>
      <c r="EC246" s="223" t="str">
        <f t="shared" ca="1" si="446"/>
        <v>-0.386071933976804-1.27270860319296i</v>
      </c>
      <c r="ED246" s="223" t="str">
        <f t="shared" ca="1" si="447"/>
        <v>0.893157940438299+0.985447928750156i</v>
      </c>
      <c r="EE246" s="223" t="str">
        <f t="shared" ca="1" si="448"/>
        <v>-1.22873849647195-0.508960149848501i</v>
      </c>
      <c r="EF246" s="223" t="str">
        <f t="shared" ca="1" si="449"/>
        <v>1.32837494928-0.0652588765710609i</v>
      </c>
      <c r="EG246" s="223" t="str">
        <f t="shared" ca="1" si="450"/>
        <v>-1.17293496633294+0.626946801251502i</v>
      </c>
      <c r="EH246" s="223" t="str">
        <f t="shared" ca="1" si="451"/>
        <v>0.792266352909996-1.06824751480762i</v>
      </c>
      <c r="EI246" s="223" t="str">
        <f t="shared" ca="1" si="452"/>
        <v>-0.259465634333537+1.30442183033168i</v>
      </c>
      <c r="EJ246" s="223" t="str">
        <f t="shared" ca="1" si="453"/>
        <v>-0.323158042169191-1.29011922186569i</v>
      </c>
      <c r="EK246" s="223" t="str">
        <f t="shared" ca="1" si="454"/>
        <v>0.843728454548795+1.02808609650683i</v>
      </c>
      <c r="EL246" s="223" t="str">
        <f t="shared" ca="1" si="455"/>
        <v>-1.20228493626215-0.568638425436641i</v>
      </c>
      <c r="EM246" s="223" t="str">
        <f t="shared" ca="1" si="456"/>
        <v>1.3299769647802-2.50262065942741E-13i</v>
      </c>
      <c r="EN246" s="223"/>
      <c r="EO246" s="223"/>
      <c r="EP246" s="223"/>
    </row>
    <row r="247" spans="1:146">
      <c r="A247" s="249">
        <f t="shared" si="323"/>
        <v>2.8710937500000021E-3</v>
      </c>
      <c r="B247" s="248">
        <v>147</v>
      </c>
      <c r="C247" s="247">
        <f t="shared" si="324"/>
        <v>29400</v>
      </c>
      <c r="N247" s="246">
        <f t="shared" ca="1" si="327"/>
        <v>3.996932720384816</v>
      </c>
      <c r="O247" s="223">
        <f t="shared" ca="1" si="328"/>
        <v>1.3299327203848159</v>
      </c>
      <c r="P247" s="223" t="str">
        <f t="shared" ca="1" si="329"/>
        <v>-1.18792822480278+0.597952818763387i</v>
      </c>
      <c r="Q247" s="223" t="str">
        <f t="shared" ca="1" si="330"/>
        <v>0.79223999655496-1.06821197737563i</v>
      </c>
      <c r="R247" s="223" t="str">
        <f t="shared" ca="1" si="331"/>
        <v>-0.227367809801093+1.31035297527667i</v>
      </c>
      <c r="S247" s="223" t="str">
        <f t="shared" ca="1" si="332"/>
        <v>-0.38605909050704-1.2726662639463i</v>
      </c>
      <c r="T247" s="223" t="str">
        <f t="shared" ca="1" si="333"/>
        <v>0.917042532477757+0.963199893260448i</v>
      </c>
      <c r="U247" s="223" t="str">
        <f t="shared" ca="1" si="334"/>
        <v>-1.25219025997105-0.448040839191918i</v>
      </c>
      <c r="V247" s="223" t="str">
        <f t="shared" ca="1" si="335"/>
        <v>1.31993100737512-0.162797962271837i</v>
      </c>
      <c r="W247" s="223" t="str">
        <f t="shared" ca="1" si="336"/>
        <v>-1.10579864340685+0.738871031364559i</v>
      </c>
      <c r="X247" s="223" t="str">
        <f t="shared" ca="1" si="337"/>
        <v>0.655521433664977-1.15715715905661i</v>
      </c>
      <c r="Y247" s="223" t="str">
        <f t="shared" ca="1" si="338"/>
        <v>-0.0652567056011926+1.32833075817894i</v>
      </c>
      <c r="Z247" s="223" t="str">
        <f t="shared" ca="1" si="339"/>
        <v>-0.538943683146958-1.21583746740514i</v>
      </c>
      <c r="AA247" s="223" t="str">
        <f t="shared" ca="1" si="340"/>
        <v>1.02805189512657+0.843700386201654i</v>
      </c>
      <c r="AB247" s="223" t="str">
        <f t="shared" ca="1" si="341"/>
        <v>-1.29761818808741-0.291389908361466i</v>
      </c>
      <c r="AC247" s="223" t="str">
        <f t="shared" ca="1" si="342"/>
        <v>1.29007630341931-0.323147291658343i</v>
      </c>
      <c r="AD247" s="223" t="str">
        <f t="shared" ca="1" si="343"/>
        <v>-1.00703682113384+0.868675935910977i</v>
      </c>
      <c r="AE247" s="223" t="str">
        <f t="shared" ca="1" si="344"/>
        <v>0.50894321825144-1.22869761998061i</v>
      </c>
      <c r="AF247" s="223" t="str">
        <f t="shared" ca="1" si="345"/>
        <v>0.0978359201920511+1.3263292100645i</v>
      </c>
      <c r="AG247" s="223" t="str">
        <f t="shared" ca="1" si="346"/>
        <v>-0.683722061142182-1.14072134364955i</v>
      </c>
      <c r="AH247" s="223" t="str">
        <f t="shared" ca="1" si="347"/>
        <v>1.12359840035932+0.711510840015895i</v>
      </c>
      <c r="AI247" s="223" t="str">
        <f t="shared" ca="1" si="348"/>
        <v>-1.32352873082858-0.13035620208278i</v>
      </c>
      <c r="AJ247" s="223" t="str">
        <f t="shared" ca="1" si="349"/>
        <v>1.24081765105372-0.478636184991979i</v>
      </c>
      <c r="AK247" s="223" t="str">
        <f t="shared" ca="1" si="350"/>
        <v>-0.893128227718504+0.985415145815489i</v>
      </c>
      <c r="AL247" s="223" t="str">
        <f t="shared" ca="1" si="351"/>
        <v>0.354710023109984-1.28175732502509i</v>
      </c>
      <c r="AM247" s="223" t="str">
        <f t="shared" ca="1" si="352"/>
        <v>0.259457002679688+1.30437843608005i</v>
      </c>
      <c r="AN247" s="223" t="str">
        <f t="shared" ca="1" si="353"/>
        <v>-0.81821662292756-1.04844770909911i</v>
      </c>
      <c r="AO247" s="223" t="str">
        <f t="shared" ca="1" si="354"/>
        <v>1.20224493980239+0.568619508520154i</v>
      </c>
      <c r="AP247" s="223" t="str">
        <f t="shared" ca="1" si="355"/>
        <v>-1.32953216951413+0.0326381828111125i</v>
      </c>
      <c r="AQ247" s="223" t="str">
        <f t="shared" ca="1" si="356"/>
        <v>1.17289594625989-0.62692594458778i</v>
      </c>
      <c r="AR247" s="223" t="str">
        <f t="shared" ca="1" si="357"/>
        <v>1.17289594625989-0.62692594458778i</v>
      </c>
      <c r="AS247" s="223" t="str">
        <f t="shared" ca="1" si="358"/>
        <v>0.195141659055574-1.31553820683825i</v>
      </c>
      <c r="AT247" s="223" t="str">
        <f t="shared" ca="1" si="359"/>
        <v>0.417175610343892+1.26280859629809i</v>
      </c>
      <c r="AU247" s="223" t="str">
        <f t="shared" ca="1" si="360"/>
        <v>-0.940404445106071-0.940404445105881i</v>
      </c>
      <c r="AV247" s="223" t="str">
        <f t="shared" ca="1" si="361"/>
        <v>1.26280859629817+0.417175610343656i</v>
      </c>
      <c r="AW247" s="223" t="str">
        <f t="shared" ca="1" si="362"/>
        <v>-1.31553820683821+0.195141659055821i</v>
      </c>
      <c r="AX247" s="223" t="str">
        <f t="shared" ca="1" si="363"/>
        <v>1.08733279469998-0.765786154432214i</v>
      </c>
      <c r="AY247" s="223" t="str">
        <f t="shared" ca="1" si="364"/>
        <v>-0.626925944587543+1.17289594626001i</v>
      </c>
      <c r="AZ247" s="223" t="str">
        <f t="shared" ca="1" si="365"/>
        <v>0.0326381828111268-1.32953216951413i</v>
      </c>
      <c r="BA247" s="223" t="str">
        <f t="shared" ca="1" si="366"/>
        <v>0.568619508520021+1.20224493980245i</v>
      </c>
      <c r="BB247" s="223" t="str">
        <f t="shared" ca="1" si="367"/>
        <v>-1.04844770909903-0.818216622927661i</v>
      </c>
      <c r="BC247" s="223" t="str">
        <f t="shared" ca="1" si="368"/>
        <v>1.30437843608002+0.259457002679814i</v>
      </c>
      <c r="BD247" s="223" t="str">
        <f t="shared" ca="1" si="369"/>
        <v>-1.28175732502516+0.354710023109733i</v>
      </c>
      <c r="BE247" s="223" t="str">
        <f t="shared" ca="1" si="370"/>
        <v>0.985415145815676-0.893128227718297i</v>
      </c>
      <c r="BF247" s="223" t="str">
        <f t="shared" ca="1" si="371"/>
        <v>-0.478636184992239+1.24081765105362i</v>
      </c>
      <c r="BG247" s="223" t="str">
        <f t="shared" ca="1" si="372"/>
        <v>-0.130356202082502-1.32352873082861i</v>
      </c>
      <c r="BH247" s="223" t="str">
        <f t="shared" ca="1" si="373"/>
        <v>0.711510840015563+1.12359840035953i</v>
      </c>
      <c r="BI247" s="223" t="str">
        <f t="shared" ca="1" si="374"/>
        <v>-1.14072134364935-0.683722061142518i</v>
      </c>
      <c r="BJ247" s="223" t="str">
        <f t="shared" ca="1" si="375"/>
        <v>1.32632921006448+0.0978359201924517i</v>
      </c>
      <c r="BK247" s="223" t="str">
        <f t="shared" ca="1" si="376"/>
        <v>-1.22869761998077+0.508943218251069i</v>
      </c>
      <c r="BL247" s="223" t="str">
        <f t="shared" ca="1" si="377"/>
        <v>0.868675935911389-1.00703682113348i</v>
      </c>
      <c r="BM247" s="223" t="str">
        <f t="shared" ca="1" si="378"/>
        <v>-0.32314729165888+1.29007630341918i</v>
      </c>
      <c r="BN247" s="223" t="str">
        <f t="shared" ca="1" si="379"/>
        <v>-0.291389908360964-1.29761818808752i</v>
      </c>
      <c r="BO247" s="223" t="str">
        <f t="shared" ca="1" si="380"/>
        <v>0.843700386201146+1.02805189512699i</v>
      </c>
      <c r="BP247" s="223" t="str">
        <f t="shared" ca="1" si="381"/>
        <v>-1.21583746740487-0.538943683147567i</v>
      </c>
      <c r="BQ247" s="223" t="str">
        <f t="shared" ca="1" si="382"/>
        <v>1.32833075817891-0.0652567056018484i</v>
      </c>
      <c r="BR247" s="223" t="str">
        <f t="shared" ca="1" si="383"/>
        <v>-1.15715715905636+0.655521433665425i</v>
      </c>
      <c r="BS247" s="223" t="str">
        <f t="shared" ca="1" si="384"/>
        <v>0.738871031364103-1.10579864340716i</v>
      </c>
      <c r="BT247" s="223" t="str">
        <f t="shared" ca="1" si="385"/>
        <v>-0.162797962271303+1.31993100737518i</v>
      </c>
      <c r="BU247" s="223" t="str">
        <f t="shared" ca="1" si="386"/>
        <v>-0.448040839192421-1.25219025997087i</v>
      </c>
      <c r="BV247" s="223" t="str">
        <f t="shared" ca="1" si="387"/>
        <v>0.963199893260722+0.91704253247747i</v>
      </c>
      <c r="BW247" s="223" t="str">
        <f t="shared" ca="1" si="388"/>
        <v>-1.27266626394641-0.386059090506667i</v>
      </c>
      <c r="BX247" s="223" t="str">
        <f t="shared" ca="1" si="389"/>
        <v>1.3103529752766-0.227367809801471i</v>
      </c>
      <c r="BY247" s="223" t="str">
        <f t="shared" ca="1" si="390"/>
        <v>-1.06821197737544+0.792239996555221i</v>
      </c>
      <c r="BZ247" s="223" t="str">
        <f t="shared" ca="1" si="391"/>
        <v>0.597952818763106-1.18792822480292i</v>
      </c>
      <c r="CA247" s="223" t="str">
        <f t="shared" ca="1" si="392"/>
        <v>2.69153942093219E-13+1.32993272038482i</v>
      </c>
      <c r="CB247" s="223" t="str">
        <f t="shared" ca="1" si="393"/>
        <v>-0.597952818763587-1.18792822480268i</v>
      </c>
      <c r="CC247" s="223" t="str">
        <f t="shared" ca="1" si="394"/>
        <v>1.06821197737573+0.792239996554818i</v>
      </c>
      <c r="CD247" s="223" t="str">
        <f t="shared" ca="1" si="395"/>
        <v>-1.31035297527669-0.227367809800978i</v>
      </c>
      <c r="CE247" s="223" t="str">
        <f t="shared" ca="1" si="396"/>
        <v>1.27266626394627-0.386059090507145i</v>
      </c>
      <c r="CF247" s="223" t="str">
        <f t="shared" ca="1" si="397"/>
        <v>-0.963199893260351+0.917042532477859i</v>
      </c>
      <c r="CG247" s="223" t="str">
        <f t="shared" ca="1" si="398"/>
        <v>0.448040839191914-1.25219025997105i</v>
      </c>
      <c r="CH247" s="223" t="str">
        <f t="shared" ca="1" si="399"/>
        <v>0.162797962271837+1.31993100737512i</v>
      </c>
      <c r="CI247" s="223" t="str">
        <f t="shared" ca="1" si="400"/>
        <v>-0.738871031364551-1.10579864340686i</v>
      </c>
      <c r="CJ247" s="223" t="str">
        <f t="shared" ca="1" si="401"/>
        <v>1.15715715905661+0.655521433664989i</v>
      </c>
      <c r="CK247" s="223" t="str">
        <f t="shared" ca="1" si="402"/>
        <v>-1.32833075817893-0.0652567056013485i</v>
      </c>
      <c r="CL247" s="223" t="str">
        <f t="shared" ca="1" si="403"/>
        <v>1.2158374674052-0.538943683146816i</v>
      </c>
      <c r="CM247" s="223" t="str">
        <f t="shared" ca="1" si="404"/>
        <v>-0.843700386201782+1.02805189512647i</v>
      </c>
      <c r="CN247" s="223" t="str">
        <f t="shared" ca="1" si="405"/>
        <v>0.291389908361767-1.29761818808734i</v>
      </c>
      <c r="CO247" s="223" t="str">
        <f t="shared" ca="1" si="406"/>
        <v>0.323147291658118+1.29007630341937i</v>
      </c>
      <c r="CP247" s="223" t="str">
        <f t="shared" ca="1" si="407"/>
        <v>-0.868675935910795-1.007036821134i</v>
      </c>
      <c r="CQ247" s="223" t="str">
        <f t="shared" ca="1" si="408"/>
        <v>1.22869761998047+0.508943218251794i</v>
      </c>
      <c r="CR247" s="223" t="str">
        <f t="shared" ca="1" si="409"/>
        <v>-1.32632921006453+0.0978359201916692i</v>
      </c>
      <c r="CS247" s="223" t="str">
        <f t="shared" ca="1" si="410"/>
        <v>1.14072134364976-0.683722061141845i</v>
      </c>
      <c r="CT247" s="223" t="str">
        <f t="shared" ca="1" si="411"/>
        <v>-0.711510840016226+1.12359840035911i</v>
      </c>
      <c r="CU247" s="223" t="str">
        <f t="shared" ca="1" si="412"/>
        <v>0.130356202083321-1.32352873082853i</v>
      </c>
      <c r="CV247" s="223" t="str">
        <f t="shared" ca="1" si="413"/>
        <v>0.478636184991472+1.24081765105392i</v>
      </c>
      <c r="CW247" s="223" t="str">
        <f t="shared" ca="1" si="414"/>
        <v>-0.985415145815124-0.893128227718907i</v>
      </c>
      <c r="CX247" s="223" t="str">
        <f t="shared" ca="1" si="415"/>
        <v>1.28175732502494+0.354710023110525i</v>
      </c>
      <c r="CY247" s="223" t="str">
        <f t="shared" ca="1" si="416"/>
        <v>-1.30437843608018+0.259457002679007i</v>
      </c>
      <c r="CZ247" s="223" t="str">
        <f t="shared" ca="1" si="417"/>
        <v>1.0484477090987-0.818216622928085i</v>
      </c>
      <c r="DA247" s="223" t="str">
        <f t="shared" ca="1" si="418"/>
        <v>-0.568619508519569+1.20224493980267i</v>
      </c>
      <c r="DB247" s="223" t="str">
        <f t="shared" ca="1" si="419"/>
        <v>-0.0326381828116271-1.32953216951412i</v>
      </c>
      <c r="DC247" s="223" t="str">
        <f t="shared" ca="1" si="420"/>
        <v>0.626925944587985+1.17289594625978i</v>
      </c>
      <c r="DD247" s="223" t="str">
        <f t="shared" ca="1" si="421"/>
        <v>-1.08733279470027-0.765786154431804i</v>
      </c>
      <c r="DE247" s="223" t="str">
        <f t="shared" ca="1" si="422"/>
        <v>1.31553820683828+0.195141659055345i</v>
      </c>
      <c r="DF247" s="223" t="str">
        <f t="shared" ca="1" si="423"/>
        <v>-1.262808596298+0.417175610344184i</v>
      </c>
      <c r="DG247" s="223" t="str">
        <f t="shared" ca="1" si="424"/>
        <v>0.940404445105677-0.940404445106274i</v>
      </c>
      <c r="DH247" s="223" t="str">
        <f t="shared" ca="1" si="425"/>
        <v>-0.417175610343382+1.26280859629826i</v>
      </c>
      <c r="DI247" s="223" t="str">
        <f t="shared" ca="1" si="426"/>
        <v>-0.195141659056105-1.31553820683817i</v>
      </c>
      <c r="DJ247" s="223" t="str">
        <f t="shared" ca="1" si="427"/>
        <v>0.765786154432435+1.08733279469983i</v>
      </c>
      <c r="DK247" s="223" t="str">
        <f t="shared" ca="1" si="428"/>
        <v>-1.17289594626014-0.626925944587305i</v>
      </c>
      <c r="DL247" s="223" t="str">
        <f t="shared" ca="1" si="429"/>
        <v>1.32953216951413+0.0326381828108578i</v>
      </c>
      <c r="DM247" s="223" t="str">
        <f t="shared" ca="1" si="430"/>
        <v>-1.20224493980234+0.568619508520264i</v>
      </c>
      <c r="DN247" s="223" t="str">
        <f t="shared" ca="1" si="431"/>
        <v>0.818216622927477-1.04844770909918i</v>
      </c>
      <c r="DO247" s="223" t="str">
        <f t="shared" ca="1" si="432"/>
        <v>-0.259457002679587+1.30437843608007i</v>
      </c>
      <c r="DP247" s="223" t="str">
        <f t="shared" ca="1" si="433"/>
        <v>-0.354710023109956-1.2817573250251i</v>
      </c>
      <c r="DQ247" s="223" t="str">
        <f t="shared" ca="1" si="434"/>
        <v>0.893128227718469+0.985415145815521i</v>
      </c>
      <c r="DR247" s="223" t="str">
        <f t="shared" ca="1" si="435"/>
        <v>-1.24081765105373-0.478636184991952i</v>
      </c>
      <c r="DS247" s="223" t="str">
        <f t="shared" ca="1" si="436"/>
        <v>1.32352873082858-0.130356202082808i</v>
      </c>
      <c r="DT247" s="223" t="str">
        <f t="shared" ca="1" si="437"/>
        <v>-1.12359840035939+0.71151084001579i</v>
      </c>
      <c r="DU247" s="223" t="str">
        <f t="shared" ca="1" si="438"/>
        <v>0.683722061142287-1.14072134364949i</v>
      </c>
      <c r="DV247" s="223" t="str">
        <f t="shared" ca="1" si="439"/>
        <v>-0.0978359201921833+1.3263292100645i</v>
      </c>
      <c r="DW247" s="223" t="str">
        <f t="shared" ca="1" si="440"/>
        <v>-0.508943218251318-1.22869761998066i</v>
      </c>
      <c r="DX247" s="223" t="str">
        <f t="shared" ca="1" si="441"/>
        <v>1.00703682113366+0.868675935911184i</v>
      </c>
      <c r="DY247" s="223" t="str">
        <f t="shared" ca="1" si="442"/>
        <v>-1.29007630341924-0.323147291658618i</v>
      </c>
      <c r="DZ247" s="223" t="str">
        <f t="shared" ca="1" si="443"/>
        <v>1.29761818808747-0.29138990836119i</v>
      </c>
      <c r="EA247" s="223" t="str">
        <f t="shared" ca="1" si="444"/>
        <v>-1.02805189512684+0.843700386201325i</v>
      </c>
      <c r="EB247" s="223" t="str">
        <f t="shared" ca="1" si="445"/>
        <v>0.538943683147356-1.21583746740496i</v>
      </c>
      <c r="EC247" s="223" t="str">
        <f t="shared" ca="1" si="446"/>
        <v>0.0652567056007581+1.32833075817896i</v>
      </c>
      <c r="ED247" s="223" t="str">
        <f t="shared" ca="1" si="447"/>
        <v>-0.655521433664474-1.1571571590569i</v>
      </c>
      <c r="EE247" s="223" t="str">
        <f t="shared" ca="1" si="448"/>
        <v>1.10579864340657+0.738871031364979i</v>
      </c>
      <c r="EF247" s="223" t="str">
        <f t="shared" ca="1" si="449"/>
        <v>-1.31993100737505-0.162797962272349i</v>
      </c>
      <c r="EG247" s="223" t="str">
        <f t="shared" ca="1" si="450"/>
        <v>1.25219025997122-0.448040839191429i</v>
      </c>
      <c r="EH247" s="223" t="str">
        <f t="shared" ca="1" si="451"/>
        <v>-0.917042532478233+0.963199893259996i</v>
      </c>
      <c r="EI247" s="223" t="str">
        <f t="shared" ca="1" si="452"/>
        <v>0.386059090507676-1.27266626394611i</v>
      </c>
      <c r="EJ247" s="223" t="str">
        <f t="shared" ca="1" si="453"/>
        <v>0.227367809800432+1.31035297527678i</v>
      </c>
      <c r="EK247" s="223" t="str">
        <f t="shared" ca="1" si="454"/>
        <v>-0.792239996555467-1.06821197737525i</v>
      </c>
      <c r="EL247" s="223" t="str">
        <f t="shared" ca="1" si="455"/>
        <v>1.18792822480304+0.597952818762866i</v>
      </c>
      <c r="EM247" s="223" t="str">
        <f t="shared" ca="1" si="456"/>
        <v>-1.32993272038482+5.3830788418644E-13i</v>
      </c>
      <c r="EN247" s="223"/>
      <c r="EO247" s="223"/>
      <c r="EP247" s="223"/>
    </row>
    <row r="248" spans="1:146">
      <c r="A248" s="249">
        <f t="shared" si="323"/>
        <v>2.8906250000000021E-3</v>
      </c>
      <c r="B248" s="248">
        <v>148</v>
      </c>
      <c r="C248" s="247">
        <f t="shared" si="324"/>
        <v>29600</v>
      </c>
      <c r="N248" s="246">
        <f t="shared" ca="1" si="327"/>
        <v>3.9968851070463289</v>
      </c>
      <c r="O248" s="223">
        <f t="shared" ca="1" si="328"/>
        <v>1.3298851070463291</v>
      </c>
      <c r="P248" s="223" t="str">
        <f t="shared" ca="1" si="329"/>
        <v>-1.17285395504434+0.626903499815134i</v>
      </c>
      <c r="Q248" s="223" t="str">
        <f t="shared" ca="1" si="330"/>
        <v>0.738844578811023-1.10575905436274i</v>
      </c>
      <c r="R248" s="223" t="str">
        <f t="shared" ca="1" si="331"/>
        <v>-0.130351535159546+1.32348134676133i</v>
      </c>
      <c r="S248" s="223" t="str">
        <f t="shared" ca="1" si="332"/>
        <v>-0.508924997415712-1.22865363099168i</v>
      </c>
      <c r="T248" s="223" t="str">
        <f t="shared" ca="1" si="333"/>
        <v>1.02801508951824+0.843670180619433i</v>
      </c>
      <c r="U248" s="223" t="str">
        <f t="shared" ca="1" si="334"/>
        <v>-1.30433173761852-0.259447713778108i</v>
      </c>
      <c r="V248" s="223" t="str">
        <f t="shared" ca="1" si="335"/>
        <v>1.27262070082217-0.386045269084475i</v>
      </c>
      <c r="W248" s="223" t="str">
        <f t="shared" ca="1" si="336"/>
        <v>-0.940370777391444+0.94037077739147i</v>
      </c>
      <c r="X248" s="223" t="str">
        <f t="shared" ca="1" si="337"/>
        <v>0.386045269084445-1.27262070082218i</v>
      </c>
      <c r="Y248" s="223" t="str">
        <f t="shared" ca="1" si="338"/>
        <v>0.259447713778144+1.30433173761851i</v>
      </c>
      <c r="Z248" s="223" t="str">
        <f t="shared" ca="1" si="339"/>
        <v>-0.843670180619459-1.02801508951822i</v>
      </c>
      <c r="AA248" s="223" t="str">
        <f t="shared" ca="1" si="340"/>
        <v>1.2286536309917+0.508924997415678i</v>
      </c>
      <c r="AB248" s="223" t="str">
        <f t="shared" ca="1" si="341"/>
        <v>-1.32348134676132+0.130351535159578i</v>
      </c>
      <c r="AC248" s="223" t="str">
        <f t="shared" ca="1" si="342"/>
        <v>1.10575905436272-0.738844578811054i</v>
      </c>
      <c r="AD248" s="223" t="str">
        <f t="shared" ca="1" si="343"/>
        <v>-0.626903499815106+1.17285395504436i</v>
      </c>
      <c r="AE248" s="223" t="str">
        <f t="shared" ca="1" si="344"/>
        <v>-3.71457412282187E-14-1.32988510704633i</v>
      </c>
      <c r="AF248" s="223" t="str">
        <f t="shared" ca="1" si="345"/>
        <v>0.626903499815163+1.17285395504433i</v>
      </c>
      <c r="AG248" s="223" t="str">
        <f t="shared" ca="1" si="346"/>
        <v>-1.10575905436276-0.738844578811001i</v>
      </c>
      <c r="AH248" s="223" t="str">
        <f t="shared" ca="1" si="347"/>
        <v>1.32348134676133+0.130351535159504i</v>
      </c>
      <c r="AI248" s="223" t="str">
        <f t="shared" ca="1" si="348"/>
        <v>-1.22865363099167+0.508924997415747i</v>
      </c>
      <c r="AJ248" s="223" t="str">
        <f t="shared" ca="1" si="349"/>
        <v>0.843670180619408-1.02801508951826i</v>
      </c>
      <c r="AK248" s="223" t="str">
        <f t="shared" ca="1" si="350"/>
        <v>-0.259447713778081+1.30433173761852i</v>
      </c>
      <c r="AL248" s="223" t="str">
        <f t="shared" ca="1" si="351"/>
        <v>-0.386045269084498-1.27262070082217i</v>
      </c>
      <c r="AM248" s="223" t="str">
        <f t="shared" ca="1" si="352"/>
        <v>0.940370777391496+0.940370777391418i</v>
      </c>
      <c r="AN248" s="223" t="str">
        <f t="shared" ca="1" si="353"/>
        <v>-1.27262070082219-0.386045269084409i</v>
      </c>
      <c r="AO248" s="223" t="str">
        <f t="shared" ca="1" si="354"/>
        <v>1.3043317376185-0.259447713778172i</v>
      </c>
      <c r="AP248" s="223" t="str">
        <f t="shared" ca="1" si="355"/>
        <v>-1.0280150895182+0.84367018061948i</v>
      </c>
      <c r="AQ248" s="223" t="str">
        <f t="shared" ca="1" si="356"/>
        <v>0.508924997415155-1.22865363099191i</v>
      </c>
      <c r="AR248" s="223" t="str">
        <f t="shared" ca="1" si="357"/>
        <v>0.508924997415155-1.22865363099191i</v>
      </c>
      <c r="AS248" s="223" t="str">
        <f t="shared" ca="1" si="358"/>
        <v>-0.738844578811078-1.10575905436271i</v>
      </c>
      <c r="AT248" s="223" t="str">
        <f t="shared" ca="1" si="359"/>
        <v>1.17285395504425+0.626903499815315i</v>
      </c>
      <c r="AU248" s="223" t="str">
        <f t="shared" ca="1" si="360"/>
        <v>-1.32988510704633-4.73773834823803E-13i</v>
      </c>
      <c r="AV248" s="223" t="str">
        <f t="shared" ca="1" si="361"/>
        <v>1.17285395504406-0.626903499815662i</v>
      </c>
      <c r="AW248" s="223" t="str">
        <f t="shared" ca="1" si="362"/>
        <v>-0.738844578810749+1.10575905436293i</v>
      </c>
      <c r="AX248" s="223" t="str">
        <f t="shared" ca="1" si="363"/>
        <v>0.130351535159486-1.32348134676133i</v>
      </c>
      <c r="AY248" s="223" t="str">
        <f t="shared" ca="1" si="364"/>
        <v>0.50892499741552+1.22865363099176i</v>
      </c>
      <c r="AZ248" s="223" t="str">
        <f t="shared" ca="1" si="365"/>
        <v>-1.02801508951795-0.843670180619788i</v>
      </c>
      <c r="BA248" s="223" t="str">
        <f t="shared" ca="1" si="366"/>
        <v>1.30433173761864+0.259447713777507i</v>
      </c>
      <c r="BB248" s="223" t="str">
        <f t="shared" ca="1" si="367"/>
        <v>-1.27262070082208+0.386045269084786i</v>
      </c>
      <c r="BC248" s="223" t="str">
        <f t="shared" ca="1" si="368"/>
        <v>0.940370777391391-0.940370777391523i</v>
      </c>
      <c r="BD248" s="223" t="str">
        <f t="shared" ca="1" si="369"/>
        <v>-0.386045269084644+1.27262070082212i</v>
      </c>
      <c r="BE248" s="223" t="str">
        <f t="shared" ca="1" si="370"/>
        <v>-0.259447713777689-1.3043317376186i</v>
      </c>
      <c r="BF248" s="223" t="str">
        <f t="shared" ca="1" si="371"/>
        <v>0.843670180619932+1.02801508951783i</v>
      </c>
      <c r="BG248" s="223" t="str">
        <f t="shared" ca="1" si="372"/>
        <v>-1.22865363099182-0.508924997415383i</v>
      </c>
      <c r="BH248" s="223" t="str">
        <f t="shared" ca="1" si="373"/>
        <v>1.32348134676132-0.130351535159652i</v>
      </c>
      <c r="BI248" s="223" t="str">
        <f t="shared" ca="1" si="374"/>
        <v>-1.10575905436284+0.738844578810873i</v>
      </c>
      <c r="BJ248" s="223" t="str">
        <f t="shared" ca="1" si="375"/>
        <v>0.626903499815516-1.17285395504414i</v>
      </c>
      <c r="BK248" s="223" t="str">
        <f t="shared" ca="1" si="376"/>
        <v>6.40603736920751E-13+1.32988510704633i</v>
      </c>
      <c r="BL248" s="223" t="str">
        <f t="shared" ca="1" si="377"/>
        <v>-0.626903499815445-1.17285395504418i</v>
      </c>
      <c r="BM248" s="223" t="str">
        <f t="shared" ca="1" si="378"/>
        <v>1.1057590543628+0.73884457881094i</v>
      </c>
      <c r="BN248" s="223" t="str">
        <f t="shared" ca="1" si="379"/>
        <v>-1.32348134676131-0.130351535159694i</v>
      </c>
      <c r="BO248" s="223" t="str">
        <f t="shared" ca="1" si="380"/>
        <v>1.22865363099185-0.508924997415309i</v>
      </c>
      <c r="BP248" s="223" t="str">
        <f t="shared" ca="1" si="381"/>
        <v>-0.843670180618941+1.02801508951865i</v>
      </c>
      <c r="BQ248" s="223" t="str">
        <f t="shared" ca="1" si="382"/>
        <v>0.259447713777767-1.30433173761858i</v>
      </c>
      <c r="BR248" s="223" t="str">
        <f t="shared" ca="1" si="383"/>
        <v>0.386045269084568+1.27262070082215i</v>
      </c>
      <c r="BS248" s="223" t="str">
        <f t="shared" ca="1" si="384"/>
        <v>-0.940370777391362-0.940370777391552i</v>
      </c>
      <c r="BT248" s="223" t="str">
        <f t="shared" ca="1" si="385"/>
        <v>1.27262070082206+0.386045269084862i</v>
      </c>
      <c r="BU248" s="223" t="str">
        <f t="shared" ca="1" si="386"/>
        <v>-1.30433173761839+0.259447713778764i</v>
      </c>
      <c r="BV248" s="223" t="str">
        <f t="shared" ca="1" si="387"/>
        <v>1.02801508951798-0.843670180619756i</v>
      </c>
      <c r="BW248" s="223" t="str">
        <f t="shared" ca="1" si="388"/>
        <v>-0.508924997415593+1.22865363099173i</v>
      </c>
      <c r="BX248" s="223" t="str">
        <f t="shared" ca="1" si="389"/>
        <v>-0.130351535159426-1.32348134676134i</v>
      </c>
      <c r="BY248" s="223" t="str">
        <f t="shared" ca="1" si="390"/>
        <v>0.738844578810684+1.10575905436297i</v>
      </c>
      <c r="BZ248" s="223" t="str">
        <f t="shared" ca="1" si="391"/>
        <v>-1.17285395504466-0.626903499814549i</v>
      </c>
      <c r="CA248" s="223" t="str">
        <f t="shared" ca="1" si="392"/>
        <v>1.32988510704633-4.13166221530922E-13i</v>
      </c>
      <c r="CB248" s="223" t="str">
        <f t="shared" ca="1" si="393"/>
        <v>-1.17285395504429+0.626903499815244i</v>
      </c>
      <c r="CC248" s="223" t="str">
        <f t="shared" ca="1" si="394"/>
        <v>0.738844578811129-1.10575905436267i</v>
      </c>
      <c r="CD248" s="223" t="str">
        <f t="shared" ca="1" si="395"/>
        <v>-0.130351535159957+1.32348134676129i</v>
      </c>
      <c r="CE248" s="223" t="str">
        <f t="shared" ca="1" si="396"/>
        <v>-0.508924997416321-1.22865363099143i</v>
      </c>
      <c r="CF248" s="223" t="str">
        <f t="shared" ca="1" si="397"/>
        <v>1.0280150895185+0.843670180619117i</v>
      </c>
      <c r="CG248" s="223" t="str">
        <f t="shared" ca="1" si="398"/>
        <v>-1.30433173761854-0.25944771377799i</v>
      </c>
      <c r="CH248" s="223" t="str">
        <f t="shared" ca="1" si="399"/>
        <v>1.27262070082222-0.386045269084314i</v>
      </c>
      <c r="CI248" s="223" t="str">
        <f t="shared" ca="1" si="400"/>
        <v>-0.940370777391739+0.940370777391174i</v>
      </c>
      <c r="CJ248" s="223" t="str">
        <f t="shared" ca="1" si="401"/>
        <v>0.38604526908508-1.27262070082199i</v>
      </c>
      <c r="CK248" s="223" t="str">
        <f t="shared" ca="1" si="402"/>
        <v>0.259447713778503+1.30433173761844i</v>
      </c>
      <c r="CL248" s="223" t="str">
        <f t="shared" ca="1" si="403"/>
        <v>-0.843670180619552-1.02801508951815i</v>
      </c>
      <c r="CM248" s="223" t="str">
        <f t="shared" ca="1" si="404"/>
        <v>1.22865363099164+0.508924997415803i</v>
      </c>
      <c r="CN248" s="223" t="str">
        <f t="shared" ca="1" si="405"/>
        <v>-1.32348134676136+0.130351535159199i</v>
      </c>
      <c r="CO248" s="223" t="str">
        <f t="shared" ca="1" si="406"/>
        <v>1.10575905436308-0.738844578810526i</v>
      </c>
      <c r="CP248" s="223" t="str">
        <f t="shared" ca="1" si="407"/>
        <v>-0.62690349981475+1.17285395504455i</v>
      </c>
      <c r="CQ248" s="223" t="str">
        <f t="shared" ca="1" si="408"/>
        <v>-1.85728706141094E-13-1.32988510704633i</v>
      </c>
      <c r="CR248" s="223" t="str">
        <f t="shared" ca="1" si="409"/>
        <v>0.626903499815077+1.17285395504438i</v>
      </c>
      <c r="CS248" s="223" t="str">
        <f t="shared" ca="1" si="410"/>
        <v>-1.10575905436253-0.738844578811349i</v>
      </c>
      <c r="CT248" s="223" t="str">
        <f t="shared" ca="1" si="411"/>
        <v>1.3234813467614+0.13035153515883i</v>
      </c>
      <c r="CU248" s="223" t="str">
        <f t="shared" ca="1" si="412"/>
        <v>-1.2286536309915+0.508924997416146i</v>
      </c>
      <c r="CV248" s="223" t="str">
        <f t="shared" ca="1" si="413"/>
        <v>0.843670180619323-1.02801508951833i</v>
      </c>
      <c r="CW248" s="223" t="str">
        <f t="shared" ca="1" si="414"/>
        <v>-0.259447713778213+1.3043317376185i</v>
      </c>
      <c r="CX248" s="223" t="str">
        <f t="shared" ca="1" si="415"/>
        <v>-0.386045269084134-1.27262070082228i</v>
      </c>
      <c r="CY248" s="223" t="str">
        <f t="shared" ca="1" si="416"/>
        <v>0.94037077739104+0.940370777391874i</v>
      </c>
      <c r="CZ248" s="223" t="str">
        <f t="shared" ca="1" si="417"/>
        <v>-1.27262070082231-0.386045269084031i</v>
      </c>
      <c r="DA248" s="223" t="str">
        <f t="shared" ca="1" si="418"/>
        <v>1.30433173761847-0.259447713778317i</v>
      </c>
      <c r="DB248" s="223" t="str">
        <f t="shared" ca="1" si="419"/>
        <v>-1.02801508951827+0.843670180619404i</v>
      </c>
      <c r="DC248" s="223" t="str">
        <f t="shared" ca="1" si="420"/>
        <v>0.508924997416047-1.22865363099154i</v>
      </c>
      <c r="DD248" s="223" t="str">
        <f t="shared" ca="1" si="421"/>
        <v>0.130351535158935+1.32348134676139i</v>
      </c>
      <c r="DE248" s="223" t="str">
        <f t="shared" ca="1" si="422"/>
        <v>-0.738844578811437-1.10575905436247i</v>
      </c>
      <c r="DF248" s="223" t="str">
        <f t="shared" ca="1" si="423"/>
        <v>1.17285395504443+0.626903499814984i</v>
      </c>
      <c r="DG248" s="223" t="str">
        <f t="shared" ca="1" si="424"/>
        <v>-1.32988510704633-7.95064173370274E-14i</v>
      </c>
      <c r="DH248" s="223" t="str">
        <f t="shared" ca="1" si="425"/>
        <v>1.1728539550445-0.626903499814843i</v>
      </c>
      <c r="DI248" s="223" t="str">
        <f t="shared" ca="1" si="426"/>
        <v>-0.738844578811506+1.10575905436242i</v>
      </c>
      <c r="DJ248" s="223" t="str">
        <f t="shared" ca="1" si="427"/>
        <v>0.130351535159094-1.32348134676137i</v>
      </c>
      <c r="DK248" s="223" t="str">
        <f t="shared" ca="1" si="428"/>
        <v>0.508924997415901+1.2286536309916i</v>
      </c>
      <c r="DL248" s="223" t="str">
        <f t="shared" ca="1" si="429"/>
        <v>-1.02801508951821-0.843670180619469i</v>
      </c>
      <c r="DM248" s="223" t="str">
        <f t="shared" ca="1" si="430"/>
        <v>1.30433173761846+0.259447713778399i</v>
      </c>
      <c r="DN248" s="223" t="str">
        <f t="shared" ca="1" si="431"/>
        <v>-1.27262070082235+0.386045269083879i</v>
      </c>
      <c r="DO248" s="223" t="str">
        <f t="shared" ca="1" si="432"/>
        <v>0.940370777391099-0.940370777391815i</v>
      </c>
      <c r="DP248" s="223" t="str">
        <f t="shared" ca="1" si="433"/>
        <v>-0.386045269084285+1.27262070082223i</v>
      </c>
      <c r="DQ248" s="223" t="str">
        <f t="shared" ca="1" si="434"/>
        <v>-0.259447713778057-1.30433173761853i</v>
      </c>
      <c r="DR248" s="223" t="str">
        <f t="shared" ca="1" si="435"/>
        <v>0.843670180619199+1.02801508951843i</v>
      </c>
      <c r="DS248" s="223" t="str">
        <f t="shared" ca="1" si="436"/>
        <v>-1.22865363099147-0.508924997416223i</v>
      </c>
      <c r="DT248" s="223" t="str">
        <f t="shared" ca="1" si="437"/>
        <v>1.32348134676128-0.130351535160026i</v>
      </c>
      <c r="DU248" s="223" t="str">
        <f t="shared" ca="1" si="438"/>
        <v>-1.10575905436261+0.738844578811216i</v>
      </c>
      <c r="DV248" s="223" t="str">
        <f t="shared" ca="1" si="439"/>
        <v>0.626903499815151-1.17285395504434i</v>
      </c>
      <c r="DW248" s="223" t="str">
        <f t="shared" ca="1" si="440"/>
        <v>-2.69146324638564E-13+1.32988510704633i</v>
      </c>
      <c r="DX248" s="223" t="str">
        <f t="shared" ca="1" si="441"/>
        <v>-0.62690349981461-1.17285395504463i</v>
      </c>
      <c r="DY248" s="223" t="str">
        <f t="shared" ca="1" si="442"/>
        <v>1.10575905436303+0.738844578810595i</v>
      </c>
      <c r="DZ248" s="223" t="str">
        <f t="shared" ca="1" si="443"/>
        <v>-1.32348134676135-0.130351535159282i</v>
      </c>
      <c r="EA248" s="223" t="str">
        <f t="shared" ca="1" si="444"/>
        <v>1.22865363099171-0.508924997415656i</v>
      </c>
      <c r="EB248" s="223" t="str">
        <f t="shared" ca="1" si="445"/>
        <v>-0.843670180619674+1.02801508951804i</v>
      </c>
      <c r="EC248" s="223" t="str">
        <f t="shared" ca="1" si="446"/>
        <v>0.25944771377866-1.30433173761841i</v>
      </c>
      <c r="ED248" s="223" t="str">
        <f t="shared" ca="1" si="447"/>
        <v>0.386045269084927+1.27262070082204i</v>
      </c>
      <c r="EE248" s="223" t="str">
        <f t="shared" ca="1" si="448"/>
        <v>-0.940370777391628-0.940370777391286i</v>
      </c>
      <c r="EF248" s="223" t="str">
        <f t="shared" ca="1" si="449"/>
        <v>1.27262070082218+0.386045269084467i</v>
      </c>
      <c r="EG248" s="223" t="str">
        <f t="shared" ca="1" si="450"/>
        <v>-1.30433173761856+0.259447713777871i</v>
      </c>
      <c r="EH248" s="223" t="str">
        <f t="shared" ca="1" si="451"/>
        <v>1.0280150895186-0.843670180618994i</v>
      </c>
      <c r="EI248" s="223" t="str">
        <f t="shared" ca="1" si="452"/>
        <v>-0.508924997415211+1.22865363099189i</v>
      </c>
      <c r="EJ248" s="223" t="str">
        <f t="shared" ca="1" si="453"/>
        <v>-0.130351535159837-1.3234813467613i</v>
      </c>
      <c r="EK248" s="223" t="str">
        <f t="shared" ca="1" si="454"/>
        <v>0.738844578810995+1.10575905436276i</v>
      </c>
      <c r="EL248" s="223" t="str">
        <f t="shared" ca="1" si="455"/>
        <v>-1.17285395504421-0.626903499815384i</v>
      </c>
      <c r="EM248" s="223" t="str">
        <f t="shared" ca="1" si="456"/>
        <v>1.32988510704633+5.34381448116685E-13i</v>
      </c>
      <c r="EN248" s="223"/>
      <c r="EO248" s="223"/>
      <c r="EP248" s="223"/>
    </row>
    <row r="249" spans="1:146">
      <c r="A249" s="249">
        <f t="shared" si="323"/>
        <v>2.9101562500000022E-3</v>
      </c>
      <c r="B249" s="248">
        <v>149</v>
      </c>
      <c r="C249" s="247">
        <f t="shared" si="324"/>
        <v>29800</v>
      </c>
      <c r="N249" s="246">
        <f t="shared" ca="1" si="327"/>
        <v>3.9968339350103212</v>
      </c>
      <c r="O249" s="223">
        <f t="shared" ca="1" si="328"/>
        <v>1.3298339350103214</v>
      </c>
      <c r="P249" s="223" t="str">
        <f t="shared" ca="1" si="329"/>
        <v>-1.15707120718739+0.655472742532409i</v>
      </c>
      <c r="Q249" s="223" t="str">
        <f t="shared" ca="1" si="330"/>
        <v>0.683671275310074-1.1406366126076i</v>
      </c>
      <c r="R249" s="223" t="str">
        <f t="shared" ca="1" si="331"/>
        <v>-0.0326357584966206+1.32943341389194i</v>
      </c>
      <c r="S249" s="223" t="str">
        <f t="shared" ca="1" si="332"/>
        <v>-0.62687937748437-1.17280882533764i</v>
      </c>
      <c r="T249" s="223" t="str">
        <f t="shared" ca="1" si="333"/>
        <v>1.12351494118349+0.711457990075662i</v>
      </c>
      <c r="U249" s="223" t="str">
        <f t="shared" ca="1" si="334"/>
        <v>-1.32823209179575-0.0652518584326526i</v>
      </c>
      <c r="V249" s="223" t="str">
        <f t="shared" ca="1" si="335"/>
        <v>1.18783998730566-0.597908403739831i</v>
      </c>
      <c r="W249" s="223" t="str">
        <f t="shared" ca="1" si="336"/>
        <v>-0.738816149151114+1.10571650636976i</v>
      </c>
      <c r="X249" s="223" t="str">
        <f t="shared" ca="1" si="337"/>
        <v>0.0978286530890912-1.32623069235326i</v>
      </c>
      <c r="Y249" s="223" t="str">
        <f t="shared" ca="1" si="338"/>
        <v>0.568577272330116+1.20215563888154i</v>
      </c>
      <c r="Z249" s="223" t="str">
        <f t="shared" ca="1" si="339"/>
        <v>-1.08725202927801-0.76572927300443i</v>
      </c>
      <c r="AA249" s="223" t="str">
        <f t="shared" ca="1" si="340"/>
        <v>1.32343042113266+0.130346519422953i</v>
      </c>
      <c r="AB249" s="223" t="str">
        <f t="shared" ca="1" si="341"/>
        <v>-1.21574715685205+0.538903651232021i</v>
      </c>
      <c r="AC249" s="223" t="str">
        <f t="shared" ca="1" si="342"/>
        <v>0.792181150176043-1.06813263221886i</v>
      </c>
      <c r="AD249" s="223" t="str">
        <f t="shared" ca="1" si="343"/>
        <v>-0.162785869887485+1.31983296491261i</v>
      </c>
      <c r="AE249" s="223" t="str">
        <f t="shared" ca="1" si="344"/>
        <v>-0.508905414725321-1.22860635419498i</v>
      </c>
      <c r="AF249" s="223" t="str">
        <f t="shared" ca="1" si="345"/>
        <v>1.04836983200205+0.818155847044458i</v>
      </c>
      <c r="AG249" s="223" t="str">
        <f t="shared" ca="1" si="346"/>
        <v>-1.31544049066623-0.195127164230961i</v>
      </c>
      <c r="AH249" s="223" t="str">
        <f t="shared" ca="1" si="347"/>
        <v>1.24072548501069-0.478600632626008i</v>
      </c>
      <c r="AI249" s="223" t="str">
        <f t="shared" ca="1" si="348"/>
        <v>-0.843637717423432+1.02797553299951i</v>
      </c>
      <c r="AJ249" s="223" t="str">
        <f t="shared" ca="1" si="349"/>
        <v>0.227350921266961-1.31025564425577i</v>
      </c>
      <c r="AK249" s="223" t="str">
        <f t="shared" ca="1" si="350"/>
        <v>0.448007559401612+1.25209724918796i</v>
      </c>
      <c r="AL249" s="223" t="str">
        <f t="shared" ca="1" si="351"/>
        <v>-1.00696201997436-0.868611411987081i</v>
      </c>
      <c r="AM249" s="223" t="str">
        <f t="shared" ca="1" si="352"/>
        <v>1.30428154883882+0.259437730609207i</v>
      </c>
      <c r="AN249" s="223" t="str">
        <f t="shared" ca="1" si="353"/>
        <v>-1.26271479680124+0.417144623175514i</v>
      </c>
      <c r="AO249" s="223" t="str">
        <f t="shared" ca="1" si="354"/>
        <v>0.893061887515609-0.98534195068113i</v>
      </c>
      <c r="AP249" s="223" t="str">
        <f t="shared" ca="1" si="355"/>
        <v>-0.291368264363517+1.29752180298707i</v>
      </c>
      <c r="AQ249" s="223" t="str">
        <f t="shared" ca="1" si="356"/>
        <v>-0.386030414626097-1.27257173223699i</v>
      </c>
      <c r="AR249" s="223" t="str">
        <f t="shared" ca="1" si="357"/>
        <v>-0.386030414626097-1.27257173223699i</v>
      </c>
      <c r="AS249" s="223" t="str">
        <f t="shared" ca="1" si="358"/>
        <v>-1.28998047851867-0.323123288770353i</v>
      </c>
      <c r="AT249" s="223" t="str">
        <f t="shared" ca="1" si="359"/>
        <v>1.28166211804567-0.354683675789745i</v>
      </c>
      <c r="AU249" s="223" t="str">
        <f t="shared" ca="1" si="360"/>
        <v>-0.940334593297605+0.940334593297973i</v>
      </c>
      <c r="AV249" s="223" t="str">
        <f t="shared" ca="1" si="361"/>
        <v>0.354683675790521-1.28166211804546i</v>
      </c>
      <c r="AW249" s="223" t="str">
        <f t="shared" ca="1" si="362"/>
        <v>0.323123288770876+1.28998047851854i</v>
      </c>
      <c r="AX249" s="223" t="str">
        <f t="shared" ca="1" si="363"/>
        <v>-0.916974415956949-0.963128348241006i</v>
      </c>
      <c r="AY249" s="223" t="str">
        <f t="shared" ca="1" si="364"/>
        <v>1.27257173223675+0.386030414626865i</v>
      </c>
      <c r="AZ249" s="223" t="str">
        <f t="shared" ca="1" si="365"/>
        <v>-1.29752180298698+0.291368264363931i</v>
      </c>
      <c r="BA249" s="223" t="str">
        <f t="shared" ca="1" si="366"/>
        <v>0.98534195068111-0.89306188751563i</v>
      </c>
      <c r="BB249" s="223" t="str">
        <f t="shared" ca="1" si="367"/>
        <v>-0.417144623176009+1.26271479680108i</v>
      </c>
      <c r="BC249" s="223" t="str">
        <f t="shared" ca="1" si="368"/>
        <v>-0.259437730609476-1.30428154883876i</v>
      </c>
      <c r="BD249" s="223" t="str">
        <f t="shared" ca="1" si="369"/>
        <v>0.868611411986988+1.00696201997444i</v>
      </c>
      <c r="BE249" s="223" t="str">
        <f t="shared" ca="1" si="370"/>
        <v>-1.25209724918774-0.448007559402226i</v>
      </c>
      <c r="BF249" s="223" t="str">
        <f t="shared" ca="1" si="371"/>
        <v>1.31025564425574-0.227350921267101i</v>
      </c>
      <c r="BG249" s="223" t="str">
        <f t="shared" ca="1" si="372"/>
        <v>-1.02797553299967+0.843637717423234i</v>
      </c>
      <c r="BH249" s="223" t="str">
        <f t="shared" ca="1" si="373"/>
        <v>0.478600632625505-1.24072548501089i</v>
      </c>
      <c r="BI249" s="223" t="str">
        <f t="shared" ca="1" si="374"/>
        <v>0.195127164230952+1.31544049066623i</v>
      </c>
      <c r="BJ249" s="223" t="str">
        <f t="shared" ca="1" si="375"/>
        <v>-0.818155847044144-1.04836983200229i</v>
      </c>
      <c r="BK249" s="223" t="str">
        <f t="shared" ca="1" si="376"/>
        <v>1.22860635419513+0.508905414724963i</v>
      </c>
      <c r="BL249" s="223" t="str">
        <f t="shared" ca="1" si="377"/>
        <v>-1.31983296491263+0.162785869887344i</v>
      </c>
      <c r="BM249" s="223" t="str">
        <f t="shared" ca="1" si="378"/>
        <v>1.06813263221919-0.792181150175609i</v>
      </c>
      <c r="BN249" s="223" t="str">
        <f t="shared" ca="1" si="379"/>
        <v>-0.538903651231754+1.21574715685216i</v>
      </c>
      <c r="BO249" s="223" t="str">
        <f t="shared" ca="1" si="380"/>
        <v>-0.130346519422708-1.32343042113268i</v>
      </c>
      <c r="BP249" s="223" t="str">
        <f t="shared" ca="1" si="381"/>
        <v>0.765729273004877+1.08725202927769i</v>
      </c>
      <c r="BQ249" s="223" t="str">
        <f t="shared" ca="1" si="382"/>
        <v>-1.2021556388816-0.568577272329979i</v>
      </c>
      <c r="BR249" s="223" t="str">
        <f t="shared" ca="1" si="383"/>
        <v>1.32623069235329-0.0978286530887045i</v>
      </c>
      <c r="BS249" s="223" t="str">
        <f t="shared" ca="1" si="384"/>
        <v>-1.10571650636954+0.738816149151452i</v>
      </c>
      <c r="BT249" s="223" t="str">
        <f t="shared" ca="1" si="385"/>
        <v>0.597908403739823-1.18783998730567i</v>
      </c>
      <c r="BU249" s="223" t="str">
        <f t="shared" ca="1" si="386"/>
        <v>0.0652518584321285+1.32823209179578i</v>
      </c>
      <c r="BV249" s="223" t="str">
        <f t="shared" ca="1" si="387"/>
        <v>-0.71145799007589-1.12351494118334i</v>
      </c>
      <c r="BW249" s="223" t="str">
        <f t="shared" ca="1" si="388"/>
        <v>1.17280882533757+0.626879377484487i</v>
      </c>
      <c r="BX249" s="223" t="str">
        <f t="shared" ca="1" si="389"/>
        <v>-1.32943341389196+0.0326357584959568i</v>
      </c>
      <c r="BY249" s="223" t="str">
        <f t="shared" ca="1" si="390"/>
        <v>1.1406366126075-0.683671275310229i</v>
      </c>
      <c r="BZ249" s="223" t="str">
        <f t="shared" ca="1" si="391"/>
        <v>-0.65547274253268+1.15707120718723i</v>
      </c>
      <c r="CA249" s="223" t="str">
        <f t="shared" ca="1" si="392"/>
        <v>-5.19370543556296E-13-1.32983393501032i</v>
      </c>
      <c r="CB249" s="223" t="str">
        <f t="shared" ca="1" si="393"/>
        <v>0.655472742532433+1.15707120718737i</v>
      </c>
      <c r="CC249" s="223" t="str">
        <f t="shared" ca="1" si="394"/>
        <v>-1.14063661260736-0.683671275310472i</v>
      </c>
      <c r="CD249" s="223" t="str">
        <f t="shared" ca="1" si="395"/>
        <v>1.32943341389195+0.0326357584962031i</v>
      </c>
      <c r="CE249" s="223" t="str">
        <f t="shared" ca="1" si="396"/>
        <v>-1.17280882533769+0.62687937748427i</v>
      </c>
      <c r="CF249" s="223" t="str">
        <f t="shared" ca="1" si="397"/>
        <v>0.711457990076097-1.12351494118321i</v>
      </c>
      <c r="CG249" s="223" t="str">
        <f t="shared" ca="1" si="398"/>
        <v>-0.0652518584323746+1.32823209179577i</v>
      </c>
      <c r="CH249" s="223" t="str">
        <f t="shared" ca="1" si="399"/>
        <v>-0.597908403739604-1.18783998730578i</v>
      </c>
      <c r="CI249" s="223" t="str">
        <f t="shared" ca="1" si="400"/>
        <v>1.10571650637013+0.738816149150557i</v>
      </c>
      <c r="CJ249" s="223" t="str">
        <f t="shared" ca="1" si="401"/>
        <v>-1.32623069235327-0.0978286530889125i</v>
      </c>
      <c r="CK249" s="223" t="str">
        <f t="shared" ca="1" si="402"/>
        <v>1.20215563888171-0.568577272329757i</v>
      </c>
      <c r="CL249" s="223" t="str">
        <f t="shared" ca="1" si="403"/>
        <v>-0.765729273003998+1.08725202927831i</v>
      </c>
      <c r="CM249" s="223" t="str">
        <f t="shared" ca="1" si="404"/>
        <v>0.130346519422916-1.32343042113266i</v>
      </c>
      <c r="CN249" s="223" t="str">
        <f t="shared" ca="1" si="405"/>
        <v>0.538903651231529+1.21574715685226i</v>
      </c>
      <c r="CO249" s="223" t="str">
        <f t="shared" ca="1" si="406"/>
        <v>-1.06813263221901-0.792181150175838i</v>
      </c>
      <c r="CP249" s="223" t="str">
        <f t="shared" ca="1" si="407"/>
        <v>1.3198329649126+0.162785869887589i</v>
      </c>
      <c r="CQ249" s="223" t="str">
        <f t="shared" ca="1" si="408"/>
        <v>-1.22860635419472+0.508905414725958i</v>
      </c>
      <c r="CR249" s="223" t="str">
        <f t="shared" ca="1" si="409"/>
        <v>0.818155847044369-1.04836983200212i</v>
      </c>
      <c r="CS249" s="223" t="str">
        <f t="shared" ca="1" si="410"/>
        <v>-0.195127164231195+1.3154404906662i</v>
      </c>
      <c r="CT249" s="223" t="str">
        <f t="shared" ca="1" si="411"/>
        <v>-0.478600632626509-1.2407254850105i</v>
      </c>
      <c r="CU249" s="223" t="str">
        <f t="shared" ca="1" si="412"/>
        <v>1.02797553299949+0.843637717423453i</v>
      </c>
      <c r="CV249" s="223" t="str">
        <f t="shared" ca="1" si="413"/>
        <v>-1.3102556442557-0.227350921267344i</v>
      </c>
      <c r="CW249" s="223" t="str">
        <f t="shared" ca="1" si="414"/>
        <v>1.25209724918782-0.448007559401995i</v>
      </c>
      <c r="CX249" s="223" t="str">
        <f t="shared" ca="1" si="415"/>
        <v>-0.868611411987204+1.00696201997426i</v>
      </c>
      <c r="CY249" s="223" t="str">
        <f t="shared" ca="1" si="416"/>
        <v>0.259437730609717-1.30428154883871i</v>
      </c>
      <c r="CZ249" s="223" t="str">
        <f t="shared" ca="1" si="417"/>
        <v>0.417144623175775+1.26271479680115i</v>
      </c>
      <c r="DA249" s="223" t="str">
        <f t="shared" ca="1" si="418"/>
        <v>-0.98534195068097-0.893061887515784i</v>
      </c>
      <c r="DB249" s="223" t="str">
        <f t="shared" ca="1" si="419"/>
        <v>1.29752180298723+0.291368264362844i</v>
      </c>
      <c r="DC249" s="223" t="str">
        <f t="shared" ca="1" si="420"/>
        <v>-1.27257173223683+0.386030414626593i</v>
      </c>
      <c r="DD249" s="223" t="str">
        <f t="shared" ca="1" si="421"/>
        <v>0.916974415957114-0.963128348240849i</v>
      </c>
      <c r="DE249" s="223" t="str">
        <f t="shared" ca="1" si="422"/>
        <v>-0.323123288769813+1.28998047851881i</v>
      </c>
      <c r="DF249" s="223" t="str">
        <f t="shared" ca="1" si="423"/>
        <v>-0.354683675790247-1.28166211804553i</v>
      </c>
      <c r="DG249" s="223" t="str">
        <f t="shared" ca="1" si="424"/>
        <v>0.94033459329743+0.940334593298147i</v>
      </c>
      <c r="DH249" s="223" t="str">
        <f t="shared" ca="1" si="425"/>
        <v>-1.2816621180456-0.354683675789983i</v>
      </c>
      <c r="DI249" s="223" t="str">
        <f t="shared" ca="1" si="426"/>
        <v>1.28998047851874-0.323123288770078i</v>
      </c>
      <c r="DJ249" s="223" t="str">
        <f t="shared" ca="1" si="427"/>
        <v>-0.963128348240661+0.916974415957312i</v>
      </c>
      <c r="DK249" s="223" t="str">
        <f t="shared" ca="1" si="428"/>
        <v>0.386030414626332-1.27257173223691i</v>
      </c>
      <c r="DL249" s="223" t="str">
        <f t="shared" ca="1" si="429"/>
        <v>0.29136826436311+1.29752180298717i</v>
      </c>
      <c r="DM249" s="223" t="str">
        <f t="shared" ca="1" si="430"/>
        <v>-0.893061887516044-0.985341950680736i</v>
      </c>
      <c r="DN249" s="223" t="str">
        <f t="shared" ca="1" si="431"/>
        <v>1.26271479680124+0.417144623175515i</v>
      </c>
      <c r="DO249" s="223" t="str">
        <f t="shared" ca="1" si="432"/>
        <v>-1.30428154883891+0.259437730608725i</v>
      </c>
      <c r="DP249" s="223" t="str">
        <f t="shared" ca="1" si="433"/>
        <v>1.00696201997408-0.86861141198741i</v>
      </c>
      <c r="DQ249" s="223" t="str">
        <f t="shared" ca="1" si="434"/>
        <v>-0.448007559401737+1.25209724918791i</v>
      </c>
      <c r="DR249" s="223" t="str">
        <f t="shared" ca="1" si="435"/>
        <v>-0.227350921266347-1.31025564425588i</v>
      </c>
      <c r="DS249" s="223" t="str">
        <f t="shared" ca="1" si="436"/>
        <v>0.843637717423665+1.02797553299931i</v>
      </c>
      <c r="DT249" s="223" t="str">
        <f t="shared" ca="1" si="437"/>
        <v>-1.2407254850106-0.478600632626255i</v>
      </c>
      <c r="DU249" s="223" t="str">
        <f t="shared" ca="1" si="438"/>
        <v>1.31544049066616-0.195127164231465i</v>
      </c>
      <c r="DV249" s="223" t="str">
        <f t="shared" ca="1" si="439"/>
        <v>-1.04836983200195+0.818155847044585i</v>
      </c>
      <c r="DW249" s="223" t="str">
        <f t="shared" ca="1" si="440"/>
        <v>0.508905414725705-1.22860635419482i</v>
      </c>
      <c r="DX249" s="223" t="str">
        <f t="shared" ca="1" si="441"/>
        <v>0.16278586988786+1.31983296491256i</v>
      </c>
      <c r="DY249" s="223" t="str">
        <f t="shared" ca="1" si="442"/>
        <v>-0.792181150176057-1.06813263221885i</v>
      </c>
      <c r="DZ249" s="223" t="str">
        <f t="shared" ca="1" si="443"/>
        <v>1.21574715685182+0.538903651232522i</v>
      </c>
      <c r="EA249" s="223" t="str">
        <f t="shared" ca="1" si="444"/>
        <v>-1.32343042113263+0.130346519423188i</v>
      </c>
      <c r="EB249" s="223" t="str">
        <f t="shared" ca="1" si="445"/>
        <v>1.08725202927815-0.76572927300422i</v>
      </c>
      <c r="EC249" s="223" t="str">
        <f t="shared" ca="1" si="446"/>
        <v>-0.56857727233074+1.20215563888124i</v>
      </c>
      <c r="ED249" s="223" t="str">
        <f t="shared" ca="1" si="447"/>
        <v>-0.0978286530892602-1.32623069235325i</v>
      </c>
      <c r="EE249" s="223" t="str">
        <f t="shared" ca="1" si="448"/>
        <v>0.738816149150785+1.10571650636998i</v>
      </c>
      <c r="EF249" s="223" t="str">
        <f t="shared" ca="1" si="449"/>
        <v>-1.1878399873059-0.597908403739359i</v>
      </c>
      <c r="EG249" s="223" t="str">
        <f t="shared" ca="1" si="450"/>
        <v>1.32823209179575-0.0652518584326851i</v>
      </c>
      <c r="EH249" s="223" t="str">
        <f t="shared" ca="1" si="451"/>
        <v>-1.12351494118377+0.71145799007521i</v>
      </c>
      <c r="EI249" s="223" t="str">
        <f t="shared" ca="1" si="452"/>
        <v>0.626879377484029-1.17280882533782i</v>
      </c>
      <c r="EJ249" s="223" t="str">
        <f t="shared" ca="1" si="453"/>
        <v>0.0326357584965137+1.32943341389195i</v>
      </c>
      <c r="EK249" s="223" t="str">
        <f t="shared" ca="1" si="454"/>
        <v>-0.68367127530954-1.14063661260792i</v>
      </c>
      <c r="EL249" s="223" t="str">
        <f t="shared" ca="1" si="455"/>
        <v>1.15707120718749+0.655472742532228i</v>
      </c>
      <c r="EM249" s="223" t="str">
        <f t="shared" ca="1" si="456"/>
        <v>-1.32983393501032-2.46328138400248E-13i</v>
      </c>
      <c r="EN249" s="223"/>
      <c r="EO249" s="223"/>
      <c r="EP249" s="223"/>
    </row>
    <row r="250" spans="1:146">
      <c r="A250" s="249">
        <f t="shared" si="323"/>
        <v>2.9296875000000022E-3</v>
      </c>
      <c r="B250" s="248">
        <v>150</v>
      </c>
      <c r="C250" s="247">
        <f t="shared" si="324"/>
        <v>30000</v>
      </c>
      <c r="N250" s="246">
        <f t="shared" ca="1" si="327"/>
        <v>3.9967789940758269</v>
      </c>
      <c r="O250" s="223">
        <f t="shared" ca="1" si="328"/>
        <v>1.3297789940758273</v>
      </c>
      <c r="P250" s="223" t="str">
        <f t="shared" ca="1" si="329"/>
        <v>-1.14058948819622+0.683643030024886i</v>
      </c>
      <c r="Q250" s="223" t="str">
        <f t="shared" ca="1" si="330"/>
        <v>0.6268534785071-1.17276037175924i</v>
      </c>
      <c r="R250" s="223" t="str">
        <f t="shared" ca="1" si="331"/>
        <v>0.0652491626087323+1.32817721704002i</v>
      </c>
      <c r="S250" s="223" t="str">
        <f t="shared" ca="1" si="332"/>
        <v>-0.738785625603327-1.10567082465226i</v>
      </c>
      <c r="T250" s="223" t="str">
        <f t="shared" ca="1" si="333"/>
        <v>1.20210597286501+0.56855378205371i</v>
      </c>
      <c r="U250" s="223" t="str">
        <f t="shared" ca="1" si="334"/>
        <v>-1.32337574475379+0.130341134269588i</v>
      </c>
      <c r="V250" s="223" t="str">
        <f t="shared" ca="1" si="335"/>
        <v>1.06808850324644-0.792148421899647i</v>
      </c>
      <c r="W250" s="223" t="str">
        <f t="shared" ca="1" si="336"/>
        <v>-0.508884389739949+1.2285555953901i</v>
      </c>
      <c r="X250" s="223" t="str">
        <f t="shared" ca="1" si="337"/>
        <v>-0.195119102721588-1.31538614438439i</v>
      </c>
      <c r="Y250" s="223" t="str">
        <f t="shared" ca="1" si="338"/>
        <v>0.843602863263606+1.02793306308279i</v>
      </c>
      <c r="Z250" s="223" t="str">
        <f t="shared" ca="1" si="339"/>
        <v>-1.25204551987713-0.447989050358294i</v>
      </c>
      <c r="AA250" s="223" t="str">
        <f t="shared" ca="1" si="340"/>
        <v>1.30422766357898-0.25942701216458i</v>
      </c>
      <c r="AB250" s="223" t="str">
        <f t="shared" ca="1" si="341"/>
        <v>-0.985301242133875+0.893024991439076i</v>
      </c>
      <c r="AC250" s="223" t="str">
        <f t="shared" ca="1" si="342"/>
        <v>0.386014466115123-1.27251915704054i</v>
      </c>
      <c r="AD250" s="223" t="str">
        <f t="shared" ca="1" si="343"/>
        <v>0.323109939212145+1.28992718409515i</v>
      </c>
      <c r="AE250" s="223" t="str">
        <f t="shared" ca="1" si="344"/>
        <v>-0.94029574419042-0.940295744190467i</v>
      </c>
      <c r="AF250" s="223" t="str">
        <f t="shared" ca="1" si="345"/>
        <v>1.28992718409517+0.323109939212079i</v>
      </c>
      <c r="AG250" s="223" t="str">
        <f t="shared" ca="1" si="346"/>
        <v>-1.27251915704056+0.38601446611507i</v>
      </c>
      <c r="AH250" s="223" t="str">
        <f t="shared" ca="1" si="347"/>
        <v>0.893024991439117-0.985301242133838i</v>
      </c>
      <c r="AI250" s="223" t="str">
        <f t="shared" ca="1" si="348"/>
        <v>-0.259427012164504+1.30422766357899i</v>
      </c>
      <c r="AJ250" s="223" t="str">
        <f t="shared" ca="1" si="349"/>
        <v>-0.447989050358241-1.25204551987715i</v>
      </c>
      <c r="AK250" s="223" t="str">
        <f t="shared" ca="1" si="350"/>
        <v>1.02793306308275+0.843602863263648i</v>
      </c>
      <c r="AL250" s="223" t="str">
        <f t="shared" ca="1" si="351"/>
        <v>-1.31538614438441-0.195119102721512i</v>
      </c>
      <c r="AM250" s="223" t="str">
        <f t="shared" ca="1" si="352"/>
        <v>1.22855559539012-0.508884389739893i</v>
      </c>
      <c r="AN250" s="223" t="str">
        <f t="shared" ca="1" si="353"/>
        <v>-0.79214842189959+1.06808850324648i</v>
      </c>
      <c r="AO250" s="223" t="str">
        <f t="shared" ca="1" si="354"/>
        <v>0.130341134269649-1.32337574475378i</v>
      </c>
      <c r="AP250" s="223" t="str">
        <f t="shared" ca="1" si="355"/>
        <v>0.568553782053656+1.20210597286504i</v>
      </c>
      <c r="AQ250" s="223" t="str">
        <f t="shared" ca="1" si="356"/>
        <v>-1.10567082465223-0.73878562560338i</v>
      </c>
      <c r="AR250" s="223" t="str">
        <f t="shared" ca="1" si="357"/>
        <v>-1.10567082465223-0.73878562560338i</v>
      </c>
      <c r="AS250" s="223" t="str">
        <f t="shared" ca="1" si="358"/>
        <v>-1.17276037175934+0.626853478506904i</v>
      </c>
      <c r="AT250" s="223" t="str">
        <f t="shared" ca="1" si="359"/>
        <v>0.683643030024555-1.14058948819642i</v>
      </c>
      <c r="AU250" s="223" t="str">
        <f t="shared" ca="1" si="360"/>
        <v>-3.29725608059239E-13+1.32977899407583i</v>
      </c>
      <c r="AV250" s="223" t="str">
        <f t="shared" ca="1" si="361"/>
        <v>-0.683643030025124-1.14058948819608i</v>
      </c>
      <c r="AW250" s="223" t="str">
        <f t="shared" ca="1" si="362"/>
        <v>1.17276037175903+0.626853478507486i</v>
      </c>
      <c r="AX250" s="223" t="str">
        <f t="shared" ca="1" si="363"/>
        <v>-1.32817721704001+0.0652491626089289i</v>
      </c>
      <c r="AY250" s="223" t="str">
        <f t="shared" ca="1" si="364"/>
        <v>1.10567082465259-0.738785625602847i</v>
      </c>
      <c r="AZ250" s="223" t="str">
        <f t="shared" ca="1" si="365"/>
        <v>-0.568553782053653+1.20210597286504i</v>
      </c>
      <c r="BA250" s="223" t="str">
        <f t="shared" ca="1" si="366"/>
        <v>-0.130341134269011-1.32337574475384i</v>
      </c>
      <c r="BB250" s="223" t="str">
        <f t="shared" ca="1" si="367"/>
        <v>0.792148421899591+1.06808850324648i</v>
      </c>
      <c r="BC250" s="223" t="str">
        <f t="shared" ca="1" si="368"/>
        <v>-1.22855559539033-0.508884389739385i</v>
      </c>
      <c r="BD250" s="223" t="str">
        <f t="shared" ca="1" si="369"/>
        <v>1.31538614438442-0.195119102721383i</v>
      </c>
      <c r="BE250" s="223" t="str">
        <f t="shared" ca="1" si="370"/>
        <v>-1.02793306308249+0.843602863263971i</v>
      </c>
      <c r="BF250" s="223" t="str">
        <f t="shared" ca="1" si="371"/>
        <v>0.447989050358488-1.25204551987706i</v>
      </c>
      <c r="BG250" s="223" t="str">
        <f t="shared" ca="1" si="372"/>
        <v>0.259427012164914+1.30422766357891i</v>
      </c>
      <c r="BH250" s="223" t="str">
        <f t="shared" ca="1" si="373"/>
        <v>-0.893024991438825-0.985301242134104i</v>
      </c>
      <c r="BI250" s="223" t="str">
        <f t="shared" ca="1" si="374"/>
        <v>1.27251915704064+0.386014466114796i</v>
      </c>
      <c r="BJ250" s="223" t="str">
        <f t="shared" ca="1" si="375"/>
        <v>-1.28992718409527+0.323109939211687i</v>
      </c>
      <c r="BK250" s="223" t="str">
        <f t="shared" ca="1" si="376"/>
        <v>0.940295744190319-0.940295744190568i</v>
      </c>
      <c r="BL250" s="223" t="str">
        <f t="shared" ca="1" si="377"/>
        <v>-0.323109939212666+1.28992718409502i</v>
      </c>
      <c r="BM250" s="223" t="str">
        <f t="shared" ca="1" si="378"/>
        <v>-0.386014466115134-1.27251915704054i</v>
      </c>
      <c r="BN250" s="223" t="str">
        <f t="shared" ca="1" si="379"/>
        <v>0.985301242133426+0.893024991439572i</v>
      </c>
      <c r="BO250" s="223" t="str">
        <f t="shared" ca="1" si="380"/>
        <v>-1.30422766357898-0.259427012164568i</v>
      </c>
      <c r="BP250" s="223" t="str">
        <f t="shared" ca="1" si="381"/>
        <v>1.25204551987694-0.44798905035882i</v>
      </c>
      <c r="BQ250" s="223" t="str">
        <f t="shared" ca="1" si="382"/>
        <v>-0.843602863263699+1.02793306308271i</v>
      </c>
      <c r="BR250" s="223" t="str">
        <f t="shared" ca="1" si="383"/>
        <v>0.195119102721035-1.31538614438448i</v>
      </c>
      <c r="BS250" s="223" t="str">
        <f t="shared" ca="1" si="384"/>
        <v>0.508884389739711+1.2285555953902i</v>
      </c>
      <c r="BT250" s="223" t="str">
        <f t="shared" ca="1" si="385"/>
        <v>-1.06808850324669-0.792148421899308i</v>
      </c>
      <c r="BU250" s="223" t="str">
        <f t="shared" ca="1" si="386"/>
        <v>1.32337574475375+0.130341134269977i</v>
      </c>
      <c r="BV250" s="223" t="str">
        <f t="shared" ca="1" si="387"/>
        <v>-1.20210597286489+0.568553782053972i</v>
      </c>
      <c r="BW250" s="223" t="str">
        <f t="shared" ca="1" si="388"/>
        <v>0.738785625603654-1.10567082465205i</v>
      </c>
      <c r="BX250" s="223" t="str">
        <f t="shared" ca="1" si="389"/>
        <v>-0.0652491626085769+1.32817721704003i</v>
      </c>
      <c r="BY250" s="223" t="str">
        <f t="shared" ca="1" si="390"/>
        <v>-0.626853478506614-1.1727603717595i</v>
      </c>
      <c r="BZ250" s="223" t="str">
        <f t="shared" ca="1" si="391"/>
        <v>1.14058948819626+0.683643030024823i</v>
      </c>
      <c r="CA250" s="223" t="str">
        <f t="shared" ca="1" si="392"/>
        <v>-1.32977899407583-6.59451216118477E-13i</v>
      </c>
      <c r="CB250" s="223" t="str">
        <f t="shared" ca="1" si="393"/>
        <v>1.14058948819624-0.683643030024857i</v>
      </c>
      <c r="CC250" s="223" t="str">
        <f t="shared" ca="1" si="394"/>
        <v>-0.62685347850661+1.1727603717595i</v>
      </c>
      <c r="CD250" s="223" t="str">
        <f t="shared" ca="1" si="395"/>
        <v>-0.0652491626086186-1.32817721704003i</v>
      </c>
      <c r="CE250" s="223" t="str">
        <f t="shared" ca="1" si="396"/>
        <v>0.738785625603657+1.10567082465204i</v>
      </c>
      <c r="CF250" s="223" t="str">
        <f t="shared" ca="1" si="397"/>
        <v>-1.20210597286491-0.568553782053934i</v>
      </c>
      <c r="CG250" s="223" t="str">
        <f t="shared" ca="1" si="398"/>
        <v>1.32337574475375-0.130341134269981i</v>
      </c>
      <c r="CH250" s="223" t="str">
        <f t="shared" ca="1" si="399"/>
        <v>-1.06808850324669+0.79214842189931i</v>
      </c>
      <c r="CI250" s="223" t="str">
        <f t="shared" ca="1" si="400"/>
        <v>0.508884389739707-1.2285555953902i</v>
      </c>
      <c r="CJ250" s="223" t="str">
        <f t="shared" ca="1" si="401"/>
        <v>0.195119102721037+1.31538614438448i</v>
      </c>
      <c r="CK250" s="223" t="str">
        <f t="shared" ca="1" si="402"/>
        <v>-0.843602863263703-1.02793306308271i</v>
      </c>
      <c r="CL250" s="223" t="str">
        <f t="shared" ca="1" si="403"/>
        <v>1.25204551987694+0.447989050358816i</v>
      </c>
      <c r="CM250" s="223" t="str">
        <f t="shared" ca="1" si="404"/>
        <v>-1.30422766357898+0.259427012164572i</v>
      </c>
      <c r="CN250" s="223" t="str">
        <f t="shared" ca="1" si="405"/>
        <v>0.985301242134338-0.893024991438567i</v>
      </c>
      <c r="CO250" s="223" t="str">
        <f t="shared" ca="1" si="406"/>
        <v>-0.38601446611513+1.27251915704054i</v>
      </c>
      <c r="CP250" s="223" t="str">
        <f t="shared" ca="1" si="407"/>
        <v>-0.32310993921267-1.28992718409502i</v>
      </c>
      <c r="CQ250" s="223" t="str">
        <f t="shared" ca="1" si="408"/>
        <v>0.940295744190322+0.940295744190565i</v>
      </c>
      <c r="CR250" s="223" t="str">
        <f t="shared" ca="1" si="409"/>
        <v>-1.28992718409527-0.323109939211683i</v>
      </c>
      <c r="CS250" s="223" t="str">
        <f t="shared" ca="1" si="410"/>
        <v>1.27251915704064-0.3860144661148i</v>
      </c>
      <c r="CT250" s="223" t="str">
        <f t="shared" ca="1" si="411"/>
        <v>-0.893024991438822+0.985301242134106i</v>
      </c>
      <c r="CU250" s="223" t="str">
        <f t="shared" ca="1" si="412"/>
        <v>0.25942701216491-1.30422766357891i</v>
      </c>
      <c r="CV250" s="223" t="str">
        <f t="shared" ca="1" si="413"/>
        <v>0.447989050358492+1.25204551987706i</v>
      </c>
      <c r="CW250" s="223" t="str">
        <f t="shared" ca="1" si="414"/>
        <v>-1.02793306308249-0.843602863263969i</v>
      </c>
      <c r="CX250" s="223" t="str">
        <f t="shared" ca="1" si="415"/>
        <v>1.31538614438443+0.195119102721379i</v>
      </c>
      <c r="CY250" s="223" t="str">
        <f t="shared" ca="1" si="416"/>
        <v>-1.22855559539033+0.508884389739389i</v>
      </c>
      <c r="CZ250" s="223" t="str">
        <f t="shared" ca="1" si="417"/>
        <v>0.792148421899587-1.06808850324648i</v>
      </c>
      <c r="DA250" s="223" t="str">
        <f t="shared" ca="1" si="418"/>
        <v>-0.130341134270324+1.32337574475371i</v>
      </c>
      <c r="DB250" s="223" t="str">
        <f t="shared" ca="1" si="419"/>
        <v>-0.568553782053657-1.20210597286504i</v>
      </c>
      <c r="DC250" s="223" t="str">
        <f t="shared" ca="1" si="420"/>
        <v>1.10567082465261+0.738785625602813i</v>
      </c>
      <c r="DD250" s="223" t="str">
        <f t="shared" ca="1" si="421"/>
        <v>-1.32817721704001-0.0652491626089251i</v>
      </c>
      <c r="DE250" s="223" t="str">
        <f t="shared" ca="1" si="422"/>
        <v>1.17276037175902-0.626853478507506i</v>
      </c>
      <c r="DF250" s="223" t="str">
        <f t="shared" ca="1" si="423"/>
        <v>-0.683643030025121+1.14058948819608i</v>
      </c>
      <c r="DG250" s="223" t="str">
        <f t="shared" ca="1" si="424"/>
        <v>-3.52531198080157E-13-1.32977899407583i</v>
      </c>
      <c r="DH250" s="223" t="str">
        <f t="shared" ca="1" si="425"/>
        <v>0.683643030024559+1.14058948819641i</v>
      </c>
      <c r="DI250" s="223" t="str">
        <f t="shared" ca="1" si="426"/>
        <v>-1.17276037175935-0.626853478506884i</v>
      </c>
      <c r="DJ250" s="223" t="str">
        <f t="shared" ca="1" si="427"/>
        <v>1.32817721704004-0.0652491626082703i</v>
      </c>
      <c r="DK250" s="223" t="str">
        <f t="shared" ca="1" si="428"/>
        <v>-1.10567082465222+0.738785625603399i</v>
      </c>
      <c r="DL250" s="223" t="str">
        <f t="shared" ca="1" si="429"/>
        <v>0.568553782054249-1.20210597286476i</v>
      </c>
      <c r="DM250" s="223" t="str">
        <f t="shared" ca="1" si="430"/>
        <v>0.130341134269671+1.32337574475378i</v>
      </c>
      <c r="DN250" s="223" t="str">
        <f t="shared" ca="1" si="431"/>
        <v>-0.792148421900153-1.06808850324606i</v>
      </c>
      <c r="DO250" s="223" t="str">
        <f t="shared" ca="1" si="432"/>
        <v>1.22855559539008+0.508884389739994i</v>
      </c>
      <c r="DP250" s="223" t="str">
        <f t="shared" ca="1" si="433"/>
        <v>-1.31538614438432+0.195119102722076i</v>
      </c>
      <c r="DQ250" s="223" t="str">
        <f t="shared" ca="1" si="434"/>
        <v>1.02793306308291-0.843602863263462i</v>
      </c>
      <c r="DR250" s="223" t="str">
        <f t="shared" ca="1" si="435"/>
        <v>-0.447989050357828+1.2520455198773i</v>
      </c>
      <c r="DS250" s="223" t="str">
        <f t="shared" ca="1" si="436"/>
        <v>-0.259427012164267-1.30422766357904i</v>
      </c>
      <c r="DT250" s="223" t="str">
        <f t="shared" ca="1" si="437"/>
        <v>0.893024991439345+0.985301242133632i</v>
      </c>
      <c r="DU250" s="223" t="str">
        <f t="shared" ca="1" si="438"/>
        <v>-1.27251915704045-0.386014466115428i</v>
      </c>
      <c r="DV250" s="223" t="str">
        <f t="shared" ca="1" si="439"/>
        <v>1.28992718409509-0.323109939212368i</v>
      </c>
      <c r="DW250" s="223" t="str">
        <f t="shared" ca="1" si="440"/>
        <v>-0.940295744190784+0.940295744190102i</v>
      </c>
      <c r="DX250" s="223" t="str">
        <f t="shared" ca="1" si="441"/>
        <v>0.323109939211985-1.28992718409519i</v>
      </c>
      <c r="DY250" s="223" t="str">
        <f t="shared" ca="1" si="442"/>
        <v>0.386014466114504+1.27251915704073i</v>
      </c>
      <c r="DZ250" s="223" t="str">
        <f t="shared" ca="1" si="443"/>
        <v>-0.985301242133897-0.893024991439052i</v>
      </c>
      <c r="EA250" s="223" t="str">
        <f t="shared" ca="1" si="444"/>
        <v>1.30422766357912+0.25942701216388i</v>
      </c>
      <c r="EB250" s="223" t="str">
        <f t="shared" ca="1" si="445"/>
        <v>-1.25204551987716+0.447989050358199i</v>
      </c>
      <c r="EC250" s="223" t="str">
        <f t="shared" ca="1" si="446"/>
        <v>0.843602863263157-1.02793306308316i</v>
      </c>
      <c r="ED250" s="223" t="str">
        <f t="shared" ca="1" si="447"/>
        <v>-0.195119102721686+1.31538614438438i</v>
      </c>
      <c r="EE250" s="223" t="str">
        <f t="shared" ca="1" si="448"/>
        <v>-0.508884389740359-1.22855559538993i</v>
      </c>
      <c r="EF250" s="223" t="str">
        <f t="shared" ca="1" si="449"/>
        <v>1.0680885032463+0.792148421899837i</v>
      </c>
      <c r="EG250" s="223" t="str">
        <f t="shared" ca="1" si="450"/>
        <v>-1.32337574475382-0.130341134269279i</v>
      </c>
      <c r="EH250" s="223" t="str">
        <f t="shared" ca="1" si="451"/>
        <v>1.20210597286517-0.568553782053376i</v>
      </c>
      <c r="EI250" s="223" t="str">
        <f t="shared" ca="1" si="452"/>
        <v>-0.738785625603072+1.10567082465244i</v>
      </c>
      <c r="EJ250" s="223" t="str">
        <f t="shared" ca="1" si="453"/>
        <v>0.0652491626092356-1.32817721704i</v>
      </c>
      <c r="EK250" s="223" t="str">
        <f t="shared" ca="1" si="454"/>
        <v>0.626853478507232+1.17276037175917i</v>
      </c>
      <c r="EL250" s="223" t="str">
        <f t="shared" ca="1" si="455"/>
        <v>-1.14058948819592-0.683643030025388i</v>
      </c>
      <c r="EM250" s="223" t="str">
        <f t="shared" ca="1" si="456"/>
        <v>1.32977899407583-4.17028861090576E-14i</v>
      </c>
      <c r="EN250" s="223"/>
      <c r="EO250" s="223"/>
      <c r="EP250" s="223"/>
    </row>
    <row r="251" spans="1:146">
      <c r="A251" s="249">
        <f t="shared" si="323"/>
        <v>2.9492187500000022E-3</v>
      </c>
      <c r="B251" s="248">
        <v>151</v>
      </c>
      <c r="C251" s="247">
        <f t="shared" si="324"/>
        <v>30200</v>
      </c>
      <c r="N251" s="246">
        <f t="shared" ca="1" si="327"/>
        <v>3.9967200512382366</v>
      </c>
      <c r="O251" s="223">
        <f t="shared" ca="1" si="328"/>
        <v>1.3297200512382368</v>
      </c>
      <c r="P251" s="223" t="str">
        <f t="shared" ca="1" si="329"/>
        <v>-1.12341872607265+0.711397062528607i</v>
      </c>
      <c r="Q251" s="223" t="str">
        <f t="shared" ca="1" si="330"/>
        <v>0.568528580743282-1.20205268917092i</v>
      </c>
      <c r="R251" s="223" t="str">
        <f t="shared" ca="1" si="331"/>
        <v>0.162771929297971+1.3197199375995i</v>
      </c>
      <c r="S251" s="223" t="str">
        <f t="shared" ca="1" si="332"/>
        <v>-0.843565470323238-1.02788749965322i</v>
      </c>
      <c r="T251" s="223" t="str">
        <f t="shared" ca="1" si="333"/>
        <v>1.2626066609503+0.41710889991577i</v>
      </c>
      <c r="U251" s="223" t="str">
        <f t="shared" ca="1" si="334"/>
        <v>-1.28987000770053+0.323095617270904i</v>
      </c>
      <c r="V251" s="223" t="str">
        <f t="shared" ca="1" si="335"/>
        <v>0.916895888478581-0.9630458682514i</v>
      </c>
      <c r="W251" s="223" t="str">
        <f t="shared" ca="1" si="336"/>
        <v>-0.259415512987337+1.3041698533115i</v>
      </c>
      <c r="X251" s="223" t="str">
        <f t="shared" ca="1" si="337"/>
        <v>-0.478559646421714-1.24061923227143i</v>
      </c>
      <c r="Y251" s="223" t="str">
        <f t="shared" ca="1" si="338"/>
        <v>1.06804115991539+0.792113309692251i</v>
      </c>
      <c r="Z251" s="223" t="str">
        <f t="shared" ca="1" si="339"/>
        <v>-1.32611711715419-0.0978202752790665i</v>
      </c>
      <c r="AA251" s="223" t="str">
        <f t="shared" ca="1" si="340"/>
        <v>1.17270838881739-0.626825693045786i</v>
      </c>
      <c r="AB251" s="223" t="str">
        <f t="shared" ca="1" si="341"/>
        <v>-0.655416609427048+1.15697211839878i</v>
      </c>
      <c r="AC251" s="223" t="str">
        <f t="shared" ca="1" si="342"/>
        <v>-0.0652462704207547-1.32811834520166i</v>
      </c>
      <c r="AD251" s="223" t="str">
        <f t="shared" ca="1" si="343"/>
        <v>0.765663697795491+1.08715891963556i</v>
      </c>
      <c r="AE251" s="223" t="str">
        <f t="shared" ca="1" si="344"/>
        <v>-1.22850113930884-0.508861833292589i</v>
      </c>
      <c r="AF251" s="223" t="str">
        <f t="shared" ca="1" si="345"/>
        <v>1.3101434371213-0.227331451482192i</v>
      </c>
      <c r="AG251" s="223" t="str">
        <f t="shared" ca="1" si="346"/>
        <v>-0.985257568371993+0.892985407848709i</v>
      </c>
      <c r="AH251" s="223" t="str">
        <f t="shared" ca="1" si="347"/>
        <v>0.354653301535378-1.28155235959171i</v>
      </c>
      <c r="AI251" s="223" t="str">
        <f t="shared" ca="1" si="348"/>
        <v>0.385997355912504+1.27246275226176i</v>
      </c>
      <c r="AJ251" s="223" t="str">
        <f t="shared" ca="1" si="349"/>
        <v>-1.00687578617466-0.86853702619991i</v>
      </c>
      <c r="AK251" s="223" t="str">
        <f t="shared" ca="1" si="350"/>
        <v>1.31532783951403+0.195110454010991i</v>
      </c>
      <c r="AL251" s="223" t="str">
        <f t="shared" ca="1" si="351"/>
        <v>-1.2156430431966+0.538857500822559i</v>
      </c>
      <c r="AM251" s="223" t="str">
        <f t="shared" ca="1" si="352"/>
        <v>0.738752878717296-1.10562181547396i</v>
      </c>
      <c r="AN251" s="223" t="str">
        <f t="shared" ca="1" si="353"/>
        <v>-0.0326329636489846+1.32931956441952i</v>
      </c>
      <c r="AO251" s="223" t="str">
        <f t="shared" ca="1" si="354"/>
        <v>-0.683612727350277-1.14053893123809i</v>
      </c>
      <c r="AP251" s="223" t="str">
        <f t="shared" ca="1" si="355"/>
        <v>1.18773826355285+0.597857200305797i</v>
      </c>
      <c r="AQ251" s="223" t="str">
        <f t="shared" ca="1" si="356"/>
        <v>-1.32331708574205+0.130335356861431i</v>
      </c>
      <c r="AR251" s="223" t="str">
        <f t="shared" ca="1" si="357"/>
        <v>-1.32331708574205+0.130335356861431i</v>
      </c>
      <c r="AS251" s="223" t="str">
        <f t="shared" ca="1" si="358"/>
        <v>-0.447969193114692+1.2519900225981i</v>
      </c>
      <c r="AT251" s="223" t="str">
        <f t="shared" ca="1" si="359"/>
        <v>-0.291343312287772-1.29741068634809i</v>
      </c>
      <c r="AU251" s="223" t="str">
        <f t="shared" ca="1" si="360"/>
        <v>0.940254065310566+0.940254065309995i</v>
      </c>
      <c r="AV251" s="223" t="str">
        <f t="shared" ca="1" si="361"/>
        <v>-1.29741068634797-0.291343312288274i</v>
      </c>
      <c r="AW251" s="223" t="str">
        <f t="shared" ca="1" si="362"/>
        <v>1.25199002259827-0.447969193114207i</v>
      </c>
      <c r="AX251" s="223" t="str">
        <f t="shared" ca="1" si="363"/>
        <v>-0.818085782150064+1.04828005213728i</v>
      </c>
      <c r="AY251" s="223" t="str">
        <f t="shared" ca="1" si="364"/>
        <v>0.130335356860627-1.32331708574213i</v>
      </c>
      <c r="AZ251" s="223" t="str">
        <f t="shared" ca="1" si="365"/>
        <v>0.597857200305337+1.18773826355308i</v>
      </c>
      <c r="BA251" s="223" t="str">
        <f t="shared" ca="1" si="366"/>
        <v>-1.1405389312381-0.683612727350267i</v>
      </c>
      <c r="BB251" s="223" t="str">
        <f t="shared" ca="1" si="367"/>
        <v>1.32931956441951-0.032632963649395i</v>
      </c>
      <c r="BC251" s="223" t="str">
        <f t="shared" ca="1" si="368"/>
        <v>-1.10562181547424+0.738752878716867i</v>
      </c>
      <c r="BD251" s="223" t="str">
        <f t="shared" ca="1" si="369"/>
        <v>0.538857500822649-1.21564304319656i</v>
      </c>
      <c r="BE251" s="223" t="str">
        <f t="shared" ca="1" si="370"/>
        <v>0.195110454011285+1.31532783951399i</v>
      </c>
      <c r="BF251" s="223" t="str">
        <f t="shared" ca="1" si="371"/>
        <v>-0.868537026199433-1.00687578617507i</v>
      </c>
      <c r="BG251" s="223" t="str">
        <f t="shared" ca="1" si="372"/>
        <v>1.27246275226169+0.385997355912726i</v>
      </c>
      <c r="BH251" s="223" t="str">
        <f t="shared" ca="1" si="373"/>
        <v>-1.28155235959166+0.354653301535536i</v>
      </c>
      <c r="BI251" s="223" t="str">
        <f t="shared" ca="1" si="374"/>
        <v>0.892985407848293-0.985257568372371i</v>
      </c>
      <c r="BJ251" s="223" t="str">
        <f t="shared" ca="1" si="375"/>
        <v>-0.227331451482587+1.31014343712123i</v>
      </c>
      <c r="BK251" s="223" t="str">
        <f t="shared" ca="1" si="376"/>
        <v>-0.508861833292463-1.22850113930889i</v>
      </c>
      <c r="BL251" s="223" t="str">
        <f t="shared" ca="1" si="377"/>
        <v>1.08715891963573+0.765663697795249i</v>
      </c>
      <c r="BM251" s="223" t="str">
        <f t="shared" ca="1" si="378"/>
        <v>-1.32811834520163-0.0652462704214205i</v>
      </c>
      <c r="BN251" s="223" t="str">
        <f t="shared" ca="1" si="379"/>
        <v>1.15697211839892-0.655416609426814i</v>
      </c>
      <c r="BO251" s="223" t="str">
        <f t="shared" ca="1" si="380"/>
        <v>-0.626825693045675+1.17270838881745i</v>
      </c>
      <c r="BP251" s="223" t="str">
        <f t="shared" ca="1" si="381"/>
        <v>-0.0978202752795984-1.32611711715415i</v>
      </c>
      <c r="BQ251" s="223" t="str">
        <f t="shared" ca="1" si="382"/>
        <v>0.792113309691934+1.06804115991562i</v>
      </c>
      <c r="BR251" s="223" t="str">
        <f t="shared" ca="1" si="383"/>
        <v>-1.24061923227143-0.47855964642171i</v>
      </c>
      <c r="BS251" s="223" t="str">
        <f t="shared" ca="1" si="384"/>
        <v>1.30416985331142-0.259415512987729i</v>
      </c>
      <c r="BT251" s="223" t="str">
        <f t="shared" ca="1" si="385"/>
        <v>-0.963045868251762+0.916895888478201i</v>
      </c>
      <c r="BU251" s="223" t="str">
        <f t="shared" ca="1" si="386"/>
        <v>0.323095617271024-1.28987000770049i</v>
      </c>
      <c r="BV251" s="223" t="str">
        <f t="shared" ca="1" si="387"/>
        <v>0.417108899915904+1.26260666095026i</v>
      </c>
      <c r="BW251" s="223" t="str">
        <f t="shared" ca="1" si="388"/>
        <v>-1.02788749965356-0.843565470322822i</v>
      </c>
      <c r="BX251" s="223" t="str">
        <f t="shared" ca="1" si="389"/>
        <v>1.31971993759946+0.162771929298357i</v>
      </c>
      <c r="BY251" s="223" t="str">
        <f t="shared" ca="1" si="390"/>
        <v>-1.20205268917091+0.568528580743316i</v>
      </c>
      <c r="BZ251" s="223" t="str">
        <f t="shared" ca="1" si="391"/>
        <v>0.711397062528249-1.12341872607287i</v>
      </c>
      <c r="CA251" s="223" t="str">
        <f t="shared" ca="1" si="392"/>
        <v>-5.15417945218577E-13+1.32972005123824i</v>
      </c>
      <c r="CB251" s="223" t="str">
        <f t="shared" ca="1" si="393"/>
        <v>-0.711397062528496-1.12341872607272i</v>
      </c>
      <c r="CC251" s="223" t="str">
        <f t="shared" ca="1" si="394"/>
        <v>1.20205268917103+0.568528580743052i</v>
      </c>
      <c r="CD251" s="223" t="str">
        <f t="shared" ca="1" si="395"/>
        <v>-1.31971993759942+0.162771929298646i</v>
      </c>
      <c r="CE251" s="223" t="str">
        <f t="shared" ca="1" si="396"/>
        <v>1.02788749965338-0.843565470323048i</v>
      </c>
      <c r="CF251" s="223" t="str">
        <f t="shared" ca="1" si="397"/>
        <v>-0.417108899915628+1.26260666095035i</v>
      </c>
      <c r="CG251" s="223" t="str">
        <f t="shared" ca="1" si="398"/>
        <v>-0.323095617271307-1.28987000770042i</v>
      </c>
      <c r="CH251" s="223" t="str">
        <f t="shared" ca="1" si="399"/>
        <v>0.96304586825105+0.916895888478948i</v>
      </c>
      <c r="CI251" s="223" t="str">
        <f t="shared" ca="1" si="400"/>
        <v>-1.30416985331147-0.25941551298748i</v>
      </c>
      <c r="CJ251" s="223" t="str">
        <f t="shared" ca="1" si="401"/>
        <v>1.24061923227132-0.478559646421983i</v>
      </c>
      <c r="CK251" s="223" t="str">
        <f t="shared" ca="1" si="402"/>
        <v>-0.792113309692763+1.06804115991501i</v>
      </c>
      <c r="CL251" s="223" t="str">
        <f t="shared" ca="1" si="403"/>
        <v>0.097820275279345-1.32611711715417i</v>
      </c>
      <c r="CM251" s="223" t="str">
        <f t="shared" ca="1" si="404"/>
        <v>0.626825693045933+1.17270838881732i</v>
      </c>
      <c r="CN251" s="223" t="str">
        <f t="shared" ca="1" si="405"/>
        <v>-1.15697211839904-0.655416609426593i</v>
      </c>
      <c r="CO251" s="223" t="str">
        <f t="shared" ca="1" si="406"/>
        <v>1.32811834520168-0.0652462704203532i</v>
      </c>
      <c r="CP251" s="223" t="str">
        <f t="shared" ca="1" si="407"/>
        <v>-1.08715891963554+0.765663697795519i</v>
      </c>
      <c r="CQ251" s="223" t="str">
        <f t="shared" ca="1" si="408"/>
        <v>0.508861833292227-1.22850113930899i</v>
      </c>
      <c r="CR251" s="223" t="str">
        <f t="shared" ca="1" si="409"/>
        <v>0.227331451481535+1.31014343712142i</v>
      </c>
      <c r="CS251" s="223" t="str">
        <f t="shared" ca="1" si="410"/>
        <v>-0.892985407848538-0.985257568372149i</v>
      </c>
      <c r="CT251" s="223" t="str">
        <f t="shared" ca="1" si="411"/>
        <v>1.28155235959174+0.354653301535256i</v>
      </c>
      <c r="CU251" s="223" t="str">
        <f t="shared" ca="1" si="412"/>
        <v>-1.2724627522616+0.385997355913041i</v>
      </c>
      <c r="CV251" s="223" t="str">
        <f t="shared" ca="1" si="413"/>
        <v>0.868537026200186-1.00687578617442i</v>
      </c>
      <c r="CW251" s="223" t="str">
        <f t="shared" ca="1" si="414"/>
        <v>-0.195110454010996+1.31532783951403i</v>
      </c>
      <c r="CX251" s="223" t="str">
        <f t="shared" ca="1" si="415"/>
        <v>-0.538857500822951-1.21564304319642i</v>
      </c>
      <c r="CY251" s="223" t="str">
        <f t="shared" ca="1" si="416"/>
        <v>1.10562181547369+0.738752878717693i</v>
      </c>
      <c r="CZ251" s="223" t="str">
        <f t="shared" ca="1" si="417"/>
        <v>-1.32931956441952-0.0326329636491031i</v>
      </c>
      <c r="DA251" s="223" t="str">
        <f t="shared" ca="1" si="418"/>
        <v>1.14053893123793-0.683612727350549i</v>
      </c>
      <c r="DB251" s="223" t="str">
        <f t="shared" ca="1" si="419"/>
        <v>-0.597857200305075+1.18773826355321i</v>
      </c>
      <c r="DC251" s="223" t="str">
        <f t="shared" ca="1" si="420"/>
        <v>-0.130335356860918-1.3233170857421i</v>
      </c>
      <c r="DD251" s="223" t="str">
        <f t="shared" ca="1" si="421"/>
        <v>0.818085782150325+1.04828005213708i</v>
      </c>
      <c r="DE251" s="223" t="str">
        <f t="shared" ca="1" si="422"/>
        <v>-1.25199002259837-0.447969193113931i</v>
      </c>
      <c r="DF251" s="223" t="str">
        <f t="shared" ca="1" si="423"/>
        <v>1.2974106863482-0.291343312287269i</v>
      </c>
      <c r="DG251" s="223" t="str">
        <f t="shared" ca="1" si="424"/>
        <v>-0.940254065310386+0.940254065310175i</v>
      </c>
      <c r="DH251" s="223" t="str">
        <f t="shared" ca="1" si="425"/>
        <v>0.291343312287487-1.29741068634815i</v>
      </c>
      <c r="DI251" s="223" t="str">
        <f t="shared" ca="1" si="426"/>
        <v>0.447969193113721+1.25199002259845i</v>
      </c>
      <c r="DJ251" s="223" t="str">
        <f t="shared" ca="1" si="427"/>
        <v>-1.04828005213694-0.818085782150501i</v>
      </c>
      <c r="DK251" s="223" t="str">
        <f t="shared" ca="1" si="428"/>
        <v>1.32331708574208+0.130335356861141i</v>
      </c>
      <c r="DL251" s="223" t="str">
        <f t="shared" ca="1" si="429"/>
        <v>-1.18773826355273+0.597857200306023i</v>
      </c>
      <c r="DM251" s="223" t="str">
        <f t="shared" ca="1" si="430"/>
        <v>0.68361272735074-1.14053893123782i</v>
      </c>
      <c r="DN251" s="223" t="str">
        <f t="shared" ca="1" si="431"/>
        <v>0.0326329636488797+1.32931956441952i</v>
      </c>
      <c r="DO251" s="223" t="str">
        <f t="shared" ca="1" si="432"/>
        <v>-0.738752878717506-1.10562181547381i</v>
      </c>
      <c r="DP251" s="223" t="str">
        <f t="shared" ca="1" si="433"/>
        <v>1.21564304319633+0.538857500823156i</v>
      </c>
      <c r="DQ251" s="223" t="str">
        <f t="shared" ca="1" si="434"/>
        <v>-1.31532783951406+0.195110454010775i</v>
      </c>
      <c r="DR251" s="223" t="str">
        <f t="shared" ca="1" si="435"/>
        <v>1.00687578617457-0.868537026200017i</v>
      </c>
      <c r="DS251" s="223" t="str">
        <f t="shared" ca="1" si="436"/>
        <v>-0.385997355911953+1.27246275226193i</v>
      </c>
      <c r="DT251" s="223" t="str">
        <f t="shared" ca="1" si="437"/>
        <v>-0.35465330153504-1.2815523595918i</v>
      </c>
      <c r="DU251" s="223" t="str">
        <f t="shared" ca="1" si="438"/>
        <v>0.985257568371999+0.892985407848703i</v>
      </c>
      <c r="DV251" s="223" t="str">
        <f t="shared" ca="1" si="439"/>
        <v>-1.31014343712138-0.227331451481754i</v>
      </c>
      <c r="DW251" s="223" t="str">
        <f t="shared" ca="1" si="440"/>
        <v>1.22850113930908-0.508861833292021i</v>
      </c>
      <c r="DX251" s="223" t="str">
        <f t="shared" ca="1" si="441"/>
        <v>-0.765663697795701+1.08715891963541i</v>
      </c>
      <c r="DY251" s="223" t="str">
        <f t="shared" ca="1" si="442"/>
        <v>0.0652462704205764-1.32811834520167i</v>
      </c>
      <c r="DZ251" s="223" t="str">
        <f t="shared" ca="1" si="443"/>
        <v>0.655416609427516+1.15697211839852i</v>
      </c>
      <c r="EA251" s="223" t="str">
        <f t="shared" ca="1" si="444"/>
        <v>-1.17270838881721-0.626825693046129i</v>
      </c>
      <c r="EB251" s="223" t="str">
        <f t="shared" ca="1" si="445"/>
        <v>1.32611711715419-0.0978202752791221i</v>
      </c>
      <c r="EC251" s="223" t="str">
        <f t="shared" ca="1" si="446"/>
        <v>-1.06804115991514+0.792113309692583i</v>
      </c>
      <c r="ED251" s="223" t="str">
        <f t="shared" ca="1" si="447"/>
        <v>0.47855964642219-1.24061923227124i</v>
      </c>
      <c r="EE251" s="223" t="str">
        <f t="shared" ca="1" si="448"/>
        <v>0.259415512987261+1.30416985331151i</v>
      </c>
      <c r="EF251" s="223" t="str">
        <f t="shared" ca="1" si="449"/>
        <v>-0.916895888478786-0.963045868251205i</v>
      </c>
      <c r="EG251" s="223" t="str">
        <f t="shared" ca="1" si="450"/>
        <v>1.2898700077007+0.323095617270203i</v>
      </c>
      <c r="EH251" s="223" t="str">
        <f t="shared" ca="1" si="451"/>
        <v>-1.26260666095041+0.417108899915451i</v>
      </c>
      <c r="EI251" s="223" t="str">
        <f t="shared" ca="1" si="452"/>
        <v>0.843565470323221-1.02788749965324i</v>
      </c>
      <c r="EJ251" s="223" t="str">
        <f t="shared" ca="1" si="453"/>
        <v>-0.162771929297518+1.31971993759956i</v>
      </c>
      <c r="EK251" s="223" t="str">
        <f t="shared" ca="1" si="454"/>
        <v>-0.568528580742885-1.20205268917111i</v>
      </c>
      <c r="EL251" s="223" t="str">
        <f t="shared" ca="1" si="455"/>
        <v>1.1234187260726+0.711397062528685i</v>
      </c>
      <c r="EM251" s="223" t="str">
        <f t="shared" ca="1" si="456"/>
        <v>-1.32972005123824+3.29709118685547E-13i</v>
      </c>
      <c r="EN251" s="223"/>
      <c r="EO251" s="223"/>
      <c r="EP251" s="223"/>
    </row>
    <row r="252" spans="1:146">
      <c r="A252" s="249">
        <f t="shared" si="323"/>
        <v>2.9687500000000022E-3</v>
      </c>
      <c r="B252" s="248">
        <v>152</v>
      </c>
      <c r="C252" s="247">
        <f t="shared" si="324"/>
        <v>30400</v>
      </c>
      <c r="N252" s="246">
        <f t="shared" ca="1" si="327"/>
        <v>3.9966568479690618</v>
      </c>
      <c r="O252" s="223">
        <f t="shared" ca="1" si="328"/>
        <v>1.3296568479690618</v>
      </c>
      <c r="P252" s="223" t="str">
        <f t="shared" ca="1" si="329"/>
        <v>-1.10556926387626+0.738717764862282i</v>
      </c>
      <c r="Q252" s="223" t="str">
        <f t="shared" ca="1" si="330"/>
        <v>0.508837646448546-1.22844274710209i</v>
      </c>
      <c r="R252" s="223" t="str">
        <f t="shared" ca="1" si="331"/>
        <v>0.259403182641185+1.30410786447542i</v>
      </c>
      <c r="S252" s="223" t="str">
        <f t="shared" ca="1" si="332"/>
        <v>-0.940209373850037-0.94020937385007i</v>
      </c>
      <c r="T252" s="223" t="str">
        <f t="shared" ca="1" si="333"/>
        <v>1.30410786447541+0.25940318264123i</v>
      </c>
      <c r="U252" s="223" t="str">
        <f t="shared" ca="1" si="334"/>
        <v>-1.22844274710208+0.508837646448575i</v>
      </c>
      <c r="V252" s="223" t="str">
        <f t="shared" ca="1" si="335"/>
        <v>0.738717764862231-1.10556926387629i</v>
      </c>
      <c r="W252" s="223" t="str">
        <f t="shared" ca="1" si="336"/>
        <v>-4.64245313641647E-14+1.32965684796906i</v>
      </c>
      <c r="X252" s="223" t="str">
        <f t="shared" ca="1" si="337"/>
        <v>-0.738717764862264-1.10556926387627i</v>
      </c>
      <c r="Y252" s="223" t="str">
        <f t="shared" ca="1" si="338"/>
        <v>1.22844274710209+0.508837646448538i</v>
      </c>
      <c r="Z252" s="223" t="str">
        <f t="shared" ca="1" si="339"/>
        <v>-1.30410786447541+0.259403182641263i</v>
      </c>
      <c r="AA252" s="223" t="str">
        <f t="shared" ca="1" si="340"/>
        <v>0.940209373850105-0.940209373850003i</v>
      </c>
      <c r="AB252" s="223" t="str">
        <f t="shared" ca="1" si="341"/>
        <v>-0.259403182641275+1.3041078644754i</v>
      </c>
      <c r="AC252" s="223" t="str">
        <f t="shared" ca="1" si="342"/>
        <v>-0.508837646448527-1.2284427471021i</v>
      </c>
      <c r="AD252" s="223" t="str">
        <f t="shared" ca="1" si="343"/>
        <v>1.10556926387627+0.738717764862274i</v>
      </c>
      <c r="AE252" s="223" t="str">
        <f t="shared" ca="1" si="344"/>
        <v>-1.32965684796906+3.94198592846028E-14i</v>
      </c>
      <c r="AF252" s="223" t="str">
        <f t="shared" ca="1" si="345"/>
        <v>1.10556926387622-0.73871776486234i</v>
      </c>
      <c r="AG252" s="223" t="str">
        <f t="shared" ca="1" si="346"/>
        <v>-0.508837646448586+1.22844274710207i</v>
      </c>
      <c r="AH252" s="223" t="str">
        <f t="shared" ca="1" si="347"/>
        <v>-0.259403182641223-1.30410786447541i</v>
      </c>
      <c r="AI252" s="223" t="str">
        <f t="shared" ca="1" si="348"/>
        <v>0.940209373850067+0.940209373850041i</v>
      </c>
      <c r="AJ252" s="223" t="str">
        <f t="shared" ca="1" si="349"/>
        <v>-1.30410786447542-0.259403182641186i</v>
      </c>
      <c r="AK252" s="223" t="str">
        <f t="shared" ca="1" si="350"/>
        <v>1.22844274710211-0.508837646448481i</v>
      </c>
      <c r="AL252" s="223" t="str">
        <f t="shared" ca="1" si="351"/>
        <v>-0.738717764862316+1.10556926387624i</v>
      </c>
      <c r="AM252" s="223" t="str">
        <f t="shared" ca="1" si="352"/>
        <v>1.17285621514524E-14-1.32965684796906i</v>
      </c>
      <c r="AN252" s="223" t="str">
        <f t="shared" ca="1" si="353"/>
        <v>0.738717764862297+1.10556926387625i</v>
      </c>
      <c r="AO252" s="223" t="str">
        <f t="shared" ca="1" si="354"/>
        <v>-1.22844274710211-0.508837646448502i</v>
      </c>
      <c r="AP252" s="223" t="str">
        <f t="shared" ca="1" si="355"/>
        <v>1.30410786447534-0.259403182641572i</v>
      </c>
      <c r="AQ252" s="223" t="str">
        <f t="shared" ca="1" si="356"/>
        <v>-0.940209373849695+0.940209373850412i</v>
      </c>
      <c r="AR252" s="223" t="str">
        <f t="shared" ca="1" si="357"/>
        <v>-0.940209373849695+0.940209373850412i</v>
      </c>
      <c r="AS252" s="223" t="str">
        <f t="shared" ca="1" si="358"/>
        <v>0.508837646448075+1.22844274710228i</v>
      </c>
      <c r="AT252" s="223" t="str">
        <f t="shared" ca="1" si="359"/>
        <v>-1.10556926387607-0.738717764862571i</v>
      </c>
      <c r="AU252" s="223" t="str">
        <f t="shared" ca="1" si="360"/>
        <v>1.32965684796906+1.85698125456659E-13i</v>
      </c>
      <c r="AV252" s="223" t="str">
        <f t="shared" ca="1" si="361"/>
        <v>-1.10556926387627+0.738717764862262i</v>
      </c>
      <c r="AW252" s="223" t="str">
        <f t="shared" ca="1" si="362"/>
        <v>0.508837646448418-1.22844274710214i</v>
      </c>
      <c r="AX252" s="223" t="str">
        <f t="shared" ca="1" si="363"/>
        <v>0.259403182641531+1.30410786447535i</v>
      </c>
      <c r="AY252" s="223" t="str">
        <f t="shared" ca="1" si="364"/>
        <v>-0.940209373850368-0.940209373849739i</v>
      </c>
      <c r="AZ252" s="223" t="str">
        <f t="shared" ca="1" si="365"/>
        <v>1.30410786447553+0.25940318264062i</v>
      </c>
      <c r="BA252" s="223" t="str">
        <f t="shared" ca="1" si="366"/>
        <v>-1.2284427471023+0.508837646448037i</v>
      </c>
      <c r="BB252" s="223" t="str">
        <f t="shared" ca="1" si="367"/>
        <v>0.738717764862622-1.10556926387603i</v>
      </c>
      <c r="BC252" s="223" t="str">
        <f t="shared" ca="1" si="368"/>
        <v>-2.27398766748933E-13+1.32965684796906i</v>
      </c>
      <c r="BD252" s="223" t="str">
        <f t="shared" ca="1" si="369"/>
        <v>-0.738717764862212-1.10556926387631i</v>
      </c>
      <c r="BE252" s="223" t="str">
        <f t="shared" ca="1" si="370"/>
        <v>1.22844274710213+0.508837646448457i</v>
      </c>
      <c r="BF252" s="223" t="str">
        <f t="shared" ca="1" si="371"/>
        <v>-1.30410786447536+0.259403182641471i</v>
      </c>
      <c r="BG252" s="223" t="str">
        <f t="shared" ca="1" si="372"/>
        <v>0.940209373849782-0.940209373850326i</v>
      </c>
      <c r="BH252" s="223" t="str">
        <f t="shared" ca="1" si="373"/>
        <v>-0.25940318264068+1.30410786447552i</v>
      </c>
      <c r="BI252" s="223" t="str">
        <f t="shared" ca="1" si="374"/>
        <v>-0.508837646447981-1.22844274710232i</v>
      </c>
      <c r="BJ252" s="223" t="str">
        <f t="shared" ca="1" si="375"/>
        <v>1.10556926387602+0.73871776486264i</v>
      </c>
      <c r="BK252" s="223" t="str">
        <f t="shared" ca="1" si="376"/>
        <v>-1.32965684796906-2.8799496832877E-13i</v>
      </c>
      <c r="BL252" s="223" t="str">
        <f t="shared" ca="1" si="377"/>
        <v>1.10556926387632-0.738717764862193i</v>
      </c>
      <c r="BM252" s="223" t="str">
        <f t="shared" ca="1" si="378"/>
        <v>-0.508837646448513+1.2284427471021i</v>
      </c>
      <c r="BN252" s="223" t="str">
        <f t="shared" ca="1" si="379"/>
        <v>-0.259403182641411-1.30410786447538i</v>
      </c>
      <c r="BO252" s="223" t="str">
        <f t="shared" ca="1" si="380"/>
        <v>0.94020937385031+0.940209373849798i</v>
      </c>
      <c r="BP252" s="223" t="str">
        <f t="shared" ca="1" si="381"/>
        <v>-1.30410786447551-0.259403182640738i</v>
      </c>
      <c r="BQ252" s="223" t="str">
        <f t="shared" ca="1" si="382"/>
        <v>1.22844274710233-0.50883764644796i</v>
      </c>
      <c r="BR252" s="223" t="str">
        <f t="shared" ca="1" si="383"/>
        <v>-0.738717764862691+1.10556926387599i</v>
      </c>
      <c r="BS252" s="223" t="str">
        <f t="shared" ca="1" si="384"/>
        <v>3.48591169908605E-13-1.32965684796906i</v>
      </c>
      <c r="BT252" s="223" t="str">
        <f t="shared" ca="1" si="385"/>
        <v>0.738717764862143+1.10556926387635i</v>
      </c>
      <c r="BU252" s="223" t="str">
        <f t="shared" ca="1" si="386"/>
        <v>-1.22844274710208-0.508837646448568i</v>
      </c>
      <c r="BV252" s="223" t="str">
        <f t="shared" ca="1" si="387"/>
        <v>1.30410786447538-0.25940318264139i</v>
      </c>
      <c r="BW252" s="223" t="str">
        <f t="shared" ca="1" si="388"/>
        <v>-0.94020937384984+0.940209373850267i</v>
      </c>
      <c r="BX252" s="223" t="str">
        <f t="shared" ca="1" si="389"/>
        <v>0.259403182640761-1.30410786447551i</v>
      </c>
      <c r="BY252" s="223" t="str">
        <f t="shared" ca="1" si="390"/>
        <v>0.508837646449126+1.22844274710185i</v>
      </c>
      <c r="BZ252" s="223" t="str">
        <f t="shared" ca="1" si="391"/>
        <v>-1.10556926387595-0.738717764862741i</v>
      </c>
      <c r="CA252" s="223" t="str">
        <f t="shared" ca="1" si="392"/>
        <v>1.32965684796906+3.71396250913319E-13i</v>
      </c>
      <c r="CB252" s="223" t="str">
        <f t="shared" ca="1" si="393"/>
        <v>-1.10556926387639+0.738717764862092i</v>
      </c>
      <c r="CC252" s="223" t="str">
        <f t="shared" ca="1" si="394"/>
        <v>0.50883764644859-1.22844274710207i</v>
      </c>
      <c r="CD252" s="223" t="str">
        <f t="shared" ca="1" si="395"/>
        <v>0.25940318264133+1.30410786447539i</v>
      </c>
      <c r="CE252" s="223" t="str">
        <f t="shared" ca="1" si="396"/>
        <v>-0.940209373850251-0.940209373849856i</v>
      </c>
      <c r="CF252" s="223" t="str">
        <f t="shared" ca="1" si="397"/>
        <v>1.30410786447549+0.259403182640858i</v>
      </c>
      <c r="CG252" s="223" t="str">
        <f t="shared" ca="1" si="398"/>
        <v>-1.22844274710186+0.508837646449104i</v>
      </c>
      <c r="CH252" s="223" t="str">
        <f t="shared" ca="1" si="399"/>
        <v>0.738717764862792-1.10556926387592i</v>
      </c>
      <c r="CI252" s="223" t="str">
        <f t="shared" ca="1" si="400"/>
        <v>-3.94201331918031E-13+1.32965684796906i</v>
      </c>
      <c r="CJ252" s="223" t="str">
        <f t="shared" ca="1" si="401"/>
        <v>-0.738717764862074-1.1055692638764i</v>
      </c>
      <c r="CK252" s="223" t="str">
        <f t="shared" ca="1" si="402"/>
        <v>1.22844274710205+0.508837646448646i</v>
      </c>
      <c r="CL252" s="223" t="str">
        <f t="shared" ca="1" si="403"/>
        <v>-1.3041078644754+0.25940318264127i</v>
      </c>
      <c r="CM252" s="223" t="str">
        <f t="shared" ca="1" si="404"/>
        <v>0.940209373849927-0.940209373850181i</v>
      </c>
      <c r="CN252" s="223" t="str">
        <f t="shared" ca="1" si="405"/>
        <v>-0.259403182640843+1.30410786447549i</v>
      </c>
      <c r="CO252" s="223" t="str">
        <f t="shared" ca="1" si="406"/>
        <v>-0.508837646449048-1.22844274710188i</v>
      </c>
      <c r="CP252" s="223" t="str">
        <f t="shared" ca="1" si="407"/>
        <v>1.10556926387593+0.738717764862778i</v>
      </c>
      <c r="CQ252" s="223" t="str">
        <f t="shared" ca="1" si="408"/>
        <v>-1.32965684796906-4.54797533497866E-13i</v>
      </c>
      <c r="CR252" s="223" t="str">
        <f t="shared" ca="1" si="409"/>
        <v>1.10556926387643-0.738717764862023i</v>
      </c>
      <c r="CS252" s="223" t="str">
        <f t="shared" ca="1" si="410"/>
        <v>-0.508837646448701+1.22844274710202i</v>
      </c>
      <c r="CT252" s="223" t="str">
        <f t="shared" ca="1" si="411"/>
        <v>-0.259403182641211-1.30410786447542i</v>
      </c>
      <c r="CU252" s="223" t="str">
        <f t="shared" ca="1" si="412"/>
        <v>0.940209373850192+0.940209373849916i</v>
      </c>
      <c r="CV252" s="223" t="str">
        <f t="shared" ca="1" si="413"/>
        <v>-1.30410786447548-0.259403182640902i</v>
      </c>
      <c r="CW252" s="223" t="str">
        <f t="shared" ca="1" si="414"/>
        <v>1.2284427471019-0.508837646448993i</v>
      </c>
      <c r="CX252" s="223" t="str">
        <f t="shared" ca="1" si="415"/>
        <v>-0.738717764862829+1.10556926387589i</v>
      </c>
      <c r="CY252" s="223" t="str">
        <f t="shared" ca="1" si="416"/>
        <v>5.15393735077703E-13-1.32965684796906i</v>
      </c>
      <c r="CZ252" s="223" t="str">
        <f t="shared" ca="1" si="417"/>
        <v>0.738717764861973+1.10556926387647i</v>
      </c>
      <c r="DA252" s="223" t="str">
        <f t="shared" ca="1" si="418"/>
        <v>-1.228442747102-0.508837646448757i</v>
      </c>
      <c r="DB252" s="223" t="str">
        <f t="shared" ca="1" si="419"/>
        <v>1.30410786447541-0.259403182641226i</v>
      </c>
      <c r="DC252" s="223" t="str">
        <f t="shared" ca="1" si="420"/>
        <v>-0.940209373849959+0.940209373850149i</v>
      </c>
      <c r="DD252" s="223" t="str">
        <f t="shared" ca="1" si="421"/>
        <v>0.259403182640961-1.30410786447547i</v>
      </c>
      <c r="DE252" s="223" t="str">
        <f t="shared" ca="1" si="422"/>
        <v>0.508837646448937+1.22844274710193i</v>
      </c>
      <c r="DF252" s="223" t="str">
        <f t="shared" ca="1" si="423"/>
        <v>-1.10556926387657-0.738717764861812i</v>
      </c>
      <c r="DG252" s="223" t="str">
        <f t="shared" ca="1" si="424"/>
        <v>1.32965684796906+5.75989936657539E-13i</v>
      </c>
      <c r="DH252" s="223" t="str">
        <f t="shared" ca="1" si="425"/>
        <v>-1.1055692638765+0.738717764861922i</v>
      </c>
      <c r="DI252" s="223" t="str">
        <f t="shared" ca="1" si="426"/>
        <v>0.508837646448744-1.22844274710201i</v>
      </c>
      <c r="DJ252" s="223" t="str">
        <f t="shared" ca="1" si="427"/>
        <v>0.259403182641166+1.30410786447543i</v>
      </c>
      <c r="DK252" s="223" t="str">
        <f t="shared" ca="1" si="428"/>
        <v>-0.940209373850106-0.940209373850001i</v>
      </c>
      <c r="DL252" s="223" t="str">
        <f t="shared" ca="1" si="429"/>
        <v>1.30410786447545+0.259403182641021i</v>
      </c>
      <c r="DM252" s="223" t="str">
        <f t="shared" ca="1" si="430"/>
        <v>-1.22844274710195+0.508837646448881i</v>
      </c>
      <c r="DN252" s="223" t="str">
        <f t="shared" ca="1" si="431"/>
        <v>0.738717764861799-1.10556926387658i</v>
      </c>
      <c r="DO252" s="223" t="str">
        <f t="shared" ca="1" si="432"/>
        <v>-6.36586138237375E-13+1.32965684796906i</v>
      </c>
      <c r="DP252" s="223" t="str">
        <f t="shared" ca="1" si="433"/>
        <v>-0.738717764861872-1.10556926387653i</v>
      </c>
      <c r="DQ252" s="223" t="str">
        <f t="shared" ca="1" si="434"/>
        <v>1.22844274710198+0.5088376464488i</v>
      </c>
      <c r="DR252" s="223" t="str">
        <f t="shared" ca="1" si="435"/>
        <v>-1.30410786447544+0.259403182641106i</v>
      </c>
      <c r="DS252" s="223" t="str">
        <f t="shared" ca="1" si="436"/>
        <v>0.940209373850044-0.940209373850064i</v>
      </c>
      <c r="DT252" s="223" t="str">
        <f t="shared" ca="1" si="437"/>
        <v>-0.259403182641081+1.30410786447544i</v>
      </c>
      <c r="DU252" s="223" t="str">
        <f t="shared" ca="1" si="438"/>
        <v>-0.508837646448894-1.22844274710194i</v>
      </c>
      <c r="DV252" s="223" t="str">
        <f t="shared" ca="1" si="439"/>
        <v>1.10556926387655+0.738717764861849i</v>
      </c>
      <c r="DW252" s="223" t="str">
        <f t="shared" ca="1" si="440"/>
        <v>-1.32965684796906-6.97182339817211E-13i</v>
      </c>
      <c r="DX252" s="223" t="str">
        <f t="shared" ca="1" si="441"/>
        <v>1.10556926387653-0.738717764861884i</v>
      </c>
      <c r="DY252" s="223" t="str">
        <f t="shared" ca="1" si="442"/>
        <v>-0.508837646448856+1.22844274710196i</v>
      </c>
      <c r="DZ252" s="223" t="str">
        <f t="shared" ca="1" si="443"/>
        <v>-0.259403182641047-1.30410786447545i</v>
      </c>
      <c r="EA252" s="223" t="str">
        <f t="shared" ca="1" si="444"/>
        <v>0.94020937385002+0.940209373850088i</v>
      </c>
      <c r="EB252" s="223" t="str">
        <f t="shared" ca="1" si="445"/>
        <v>-1.30410786447545-0.259403182641065i</v>
      </c>
      <c r="EC252" s="223" t="str">
        <f t="shared" ca="1" si="446"/>
        <v>1.22844274710197-0.508837646448838i</v>
      </c>
      <c r="ED252" s="223" t="str">
        <f t="shared" ca="1" si="447"/>
        <v>-0.7387177648619+1.10556926387652i</v>
      </c>
      <c r="EE252" s="223" t="str">
        <f t="shared" ca="1" si="448"/>
        <v>6.82196300246801E-13-1.32965684796906i</v>
      </c>
      <c r="EF252" s="223" t="str">
        <f t="shared" ca="1" si="449"/>
        <v>0.738717764861833+1.10556926387656i</v>
      </c>
      <c r="EG252" s="223" t="str">
        <f t="shared" ca="1" si="450"/>
        <v>-1.22844274710194-0.508837646448912i</v>
      </c>
      <c r="EH252" s="223" t="str">
        <f t="shared" ca="1" si="451"/>
        <v>1.30410786447546-0.259403182640988i</v>
      </c>
      <c r="EI252" s="223" t="str">
        <f t="shared" ca="1" si="452"/>
        <v>-0.94020937385013+0.940209373849977i</v>
      </c>
      <c r="EJ252" s="223" t="str">
        <f t="shared" ca="1" si="453"/>
        <v>0.259403182641125-1.30410786447543i</v>
      </c>
      <c r="EK252" s="223" t="str">
        <f t="shared" ca="1" si="454"/>
        <v>0.508837646448782+1.22844274710199i</v>
      </c>
      <c r="EL252" s="223" t="str">
        <f t="shared" ca="1" si="455"/>
        <v>-1.10556926387648-0.73871776486195i</v>
      </c>
      <c r="EM252" s="223" t="str">
        <f t="shared" ca="1" si="456"/>
        <v>1.32965684796906-5.42105597727564E-13i</v>
      </c>
      <c r="EN252" s="223"/>
      <c r="EO252" s="223"/>
      <c r="EP252" s="223"/>
    </row>
    <row r="253" spans="1:146">
      <c r="A253" s="249">
        <f t="shared" si="323"/>
        <v>2.9882812500000022E-3</v>
      </c>
      <c r="B253" s="248">
        <v>153</v>
      </c>
      <c r="C253" s="247">
        <f t="shared" si="324"/>
        <v>30600</v>
      </c>
      <c r="N253" s="246">
        <f t="shared" ca="1" si="327"/>
        <v>3.9965890970679832</v>
      </c>
      <c r="O253" s="223">
        <f t="shared" ca="1" si="328"/>
        <v>1.3295890970679836</v>
      </c>
      <c r="P253" s="223" t="str">
        <f t="shared" ca="1" si="329"/>
        <v>-1.08705185349471+0.765588293311602i</v>
      </c>
      <c r="Q253" s="223" t="str">
        <f t="shared" ca="1" si="330"/>
        <v>0.447925075983126-1.25186672347641i</v>
      </c>
      <c r="R253" s="223" t="str">
        <f t="shared" ca="1" si="331"/>
        <v>0.354618374387501+1.28142614909671i</v>
      </c>
      <c r="S253" s="223" t="str">
        <f t="shared" ca="1" si="332"/>
        <v>-1.02778627071068-0.843482393877132i</v>
      </c>
      <c r="T253" s="223" t="str">
        <f t="shared" ca="1" si="333"/>
        <v>1.32598651780993+0.0978106416927451i</v>
      </c>
      <c r="U253" s="223" t="str">
        <f t="shared" ca="1" si="334"/>
        <v>-1.14042660809964+0.683545403452041i</v>
      </c>
      <c r="V253" s="223" t="str">
        <f t="shared" ca="1" si="335"/>
        <v>0.538804432782595-1.21552332361657i</v>
      </c>
      <c r="W253" s="223" t="str">
        <f t="shared" ca="1" si="336"/>
        <v>0.259389965096131+1.3040414153889i</v>
      </c>
      <c r="X253" s="223" t="str">
        <f t="shared" ca="1" si="337"/>
        <v>-0.962951025075517-0.91680559026877i</v>
      </c>
      <c r="Y253" s="223" t="str">
        <f t="shared" ca="1" si="338"/>
        <v>1.31519830272493+0.195091239043455i</v>
      </c>
      <c r="Z253" s="223" t="str">
        <f t="shared" ca="1" si="339"/>
        <v>-1.18762129210575+0.597798321826946i</v>
      </c>
      <c r="AA253" s="223" t="str">
        <f t="shared" ca="1" si="340"/>
        <v>0.626763961677266-1.17259289754999i</v>
      </c>
      <c r="AB253" s="223" t="str">
        <f t="shared" ca="1" si="341"/>
        <v>0.162755899109545+1.31958996826556i</v>
      </c>
      <c r="AC253" s="223" t="str">
        <f t="shared" ca="1" si="342"/>
        <v>-0.892897464402972-0.985160537732201i</v>
      </c>
      <c r="AD253" s="223" t="str">
        <f t="shared" ca="1" si="343"/>
        <v>1.29728291408522+0.291314620066708i</v>
      </c>
      <c r="AE253" s="223" t="str">
        <f t="shared" ca="1" si="344"/>
        <v>-1.22838015343127+0.508811719301185i</v>
      </c>
      <c r="AF253" s="223" t="str">
        <f t="shared" ca="1" si="345"/>
        <v>0.711327002359257-1.12330808897499i</v>
      </c>
      <c r="AG253" s="223" t="str">
        <f t="shared" ca="1" si="346"/>
        <v>0.0652398448042186+1.32798754877144i</v>
      </c>
      <c r="AH253" s="223" t="str">
        <f t="shared" ca="1" si="347"/>
        <v>-0.818005215007747-1.04817681488487i</v>
      </c>
      <c r="AI253" s="223" t="str">
        <f t="shared" ca="1" si="348"/>
        <v>1.27233743693412+0.385959341923421i</v>
      </c>
      <c r="AJ253" s="223" t="str">
        <f t="shared" ca="1" si="349"/>
        <v>-1.26248231627532+0.417067821983611i</v>
      </c>
      <c r="AK253" s="223" t="str">
        <f t="shared" ca="1" si="350"/>
        <v>0.792035300384117-1.06793597653956i</v>
      </c>
      <c r="AL253" s="223" t="str">
        <f t="shared" ca="1" si="351"/>
        <v>-0.0326297498727754+1.32918864969021i</v>
      </c>
      <c r="AM253" s="223" t="str">
        <f t="shared" ca="1" si="352"/>
        <v>-0.738680124478394-1.1055129310608i</v>
      </c>
      <c r="AN253" s="223" t="str">
        <f t="shared" ca="1" si="353"/>
        <v>1.24049705297364+0.478512516665741i</v>
      </c>
      <c r="AO253" s="223" t="str">
        <f t="shared" ca="1" si="354"/>
        <v>-1.28974297806266+0.323063798003002i</v>
      </c>
      <c r="AP253" s="223" t="str">
        <f t="shared" ca="1" si="355"/>
        <v>0.868451490492582-1.00677662651815i</v>
      </c>
      <c r="AQ253" s="223" t="str">
        <f t="shared" ca="1" si="356"/>
        <v>-0.130322521108477+1.32318676215188i</v>
      </c>
      <c r="AR253" s="223" t="str">
        <f t="shared" ca="1" si="357"/>
        <v>-0.130322521108477+1.32318676215188i</v>
      </c>
      <c r="AS253" s="223" t="str">
        <f t="shared" ca="1" si="358"/>
        <v>1.20193430800284+0.568472590621376i</v>
      </c>
      <c r="AT253" s="223" t="str">
        <f t="shared" ca="1" si="359"/>
        <v>-1.31001441090508+0.227309063310445i</v>
      </c>
      <c r="AU253" s="223" t="str">
        <f t="shared" ca="1" si="360"/>
        <v>0.940161466728082-0.940161466728857i</v>
      </c>
      <c r="AV253" s="223" t="str">
        <f t="shared" ca="1" si="361"/>
        <v>-0.227309063309384+1.31001441090526i</v>
      </c>
      <c r="AW253" s="223" t="str">
        <f t="shared" ca="1" si="362"/>
        <v>-0.568472590621154-1.20193430800295i</v>
      </c>
      <c r="AX253" s="223" t="str">
        <f t="shared" ca="1" si="363"/>
        <v>1.15685817687899+0.655352062352955i</v>
      </c>
      <c r="AY253" s="223" t="str">
        <f t="shared" ca="1" si="364"/>
        <v>-1.32318676215191+0.130322521108232i</v>
      </c>
      <c r="AZ253" s="223" t="str">
        <f t="shared" ca="1" si="365"/>
        <v>1.00677662651831-0.868451490492396i</v>
      </c>
      <c r="BA253" s="223" t="str">
        <f t="shared" ca="1" si="366"/>
        <v>-0.323063798002856+1.28974297806269i</v>
      </c>
      <c r="BB253" s="223" t="str">
        <f t="shared" ca="1" si="367"/>
        <v>-0.478512516665882-1.24049705297358i</v>
      </c>
      <c r="BC253" s="223" t="str">
        <f t="shared" ca="1" si="368"/>
        <v>1.10551293106082+0.738680124478363i</v>
      </c>
      <c r="BD253" s="223" t="str">
        <f t="shared" ca="1" si="369"/>
        <v>-1.32918864969022+0.0326297498726804i</v>
      </c>
      <c r="BE253" s="223" t="str">
        <f t="shared" ca="1" si="370"/>
        <v>1.06793597653964-0.792035300384011i</v>
      </c>
      <c r="BF253" s="223" t="str">
        <f t="shared" ca="1" si="371"/>
        <v>-0.417067821983863+1.26248231627524i</v>
      </c>
      <c r="BG253" s="223" t="str">
        <f t="shared" ca="1" si="372"/>
        <v>-0.385959341923185-1.2723374369342i</v>
      </c>
      <c r="BH253" s="223" t="str">
        <f t="shared" ca="1" si="373"/>
        <v>1.04817681488463+0.818005215008046i</v>
      </c>
      <c r="BI253" s="223" t="str">
        <f t="shared" ca="1" si="374"/>
        <v>-1.32798754877142-0.0652398448045966i</v>
      </c>
      <c r="BJ253" s="223" t="str">
        <f t="shared" ca="1" si="375"/>
        <v>1.12330808897526-0.711327002358833i</v>
      </c>
      <c r="BK253" s="223" t="str">
        <f t="shared" ca="1" si="376"/>
        <v>-0.508811719301639+1.22838015343108i</v>
      </c>
      <c r="BL253" s="223" t="str">
        <f t="shared" ca="1" si="377"/>
        <v>-0.291314620066099-1.29728291408536i</v>
      </c>
      <c r="BM253" s="223" t="str">
        <f t="shared" ca="1" si="378"/>
        <v>0.985160537732676+0.892897464402447i</v>
      </c>
      <c r="BN253" s="223" t="str">
        <f t="shared" ca="1" si="379"/>
        <v>-1.31958996826562-0.162755899109011i</v>
      </c>
      <c r="BO253" s="223" t="str">
        <f t="shared" ca="1" si="380"/>
        <v>1.17259289754973-0.626763961677749i</v>
      </c>
      <c r="BP253" s="223" t="str">
        <f t="shared" ca="1" si="381"/>
        <v>-0.597798321826575+1.18762129210594i</v>
      </c>
      <c r="BQ253" s="223" t="str">
        <f t="shared" ca="1" si="382"/>
        <v>-0.195091239043875-1.31519830272487i</v>
      </c>
      <c r="BR253" s="223" t="str">
        <f t="shared" ca="1" si="383"/>
        <v>0.916805590268982+0.962951025075315i</v>
      </c>
      <c r="BS253" s="223" t="str">
        <f t="shared" ca="1" si="384"/>
        <v>-1.30404141538896-0.259389965095835i</v>
      </c>
      <c r="BT253" s="223" t="str">
        <f t="shared" ca="1" si="385"/>
        <v>1.2155233236165-0.538804432782753i</v>
      </c>
      <c r="BU253" s="223" t="str">
        <f t="shared" ca="1" si="386"/>
        <v>-0.68354540345192+1.14042660809971i</v>
      </c>
      <c r="BV253" s="223" t="str">
        <f t="shared" ca="1" si="387"/>
        <v>-0.0978106416927586-1.32598651780993i</v>
      </c>
      <c r="BW253" s="223" t="str">
        <f t="shared" ca="1" si="388"/>
        <v>0.843482393877147+1.02778627071066i</v>
      </c>
      <c r="BX253" s="223" t="str">
        <f t="shared" ca="1" si="389"/>
        <v>-1.28142614909668-0.354618374387606i</v>
      </c>
      <c r="BY253" s="223" t="str">
        <f t="shared" ca="1" si="390"/>
        <v>1.25186672347645-0.447925075983027i</v>
      </c>
      <c r="BZ253" s="223" t="str">
        <f t="shared" ca="1" si="391"/>
        <v>-0.765588293311738+1.08705185349461i</v>
      </c>
      <c r="CA253" s="223" t="str">
        <f t="shared" ca="1" si="392"/>
        <v>2.27387468255065E-13-1.32958909706798i</v>
      </c>
      <c r="CB253" s="223" t="str">
        <f t="shared" ca="1" si="393"/>
        <v>0.765588293311335+1.0870518534949i</v>
      </c>
      <c r="CC253" s="223" t="str">
        <f t="shared" ca="1" si="394"/>
        <v>-1.25186672347628-0.447925075983491i</v>
      </c>
      <c r="CD253" s="223" t="str">
        <f t="shared" ca="1" si="395"/>
        <v>1.28142614909681-0.354618374387131i</v>
      </c>
      <c r="CE253" s="223" t="str">
        <f t="shared" ca="1" si="396"/>
        <v>-0.843482393877527+1.02778627071035i</v>
      </c>
      <c r="CF253" s="223" t="str">
        <f t="shared" ca="1" si="397"/>
        <v>0.0978106416932498-1.3259865178099i</v>
      </c>
      <c r="CG253" s="223" t="str">
        <f t="shared" ca="1" si="398"/>
        <v>0.683545403451497+1.14042660809996i</v>
      </c>
      <c r="CH253" s="223" t="str">
        <f t="shared" ca="1" si="399"/>
        <v>-1.21552332361684-0.538804432781995i</v>
      </c>
      <c r="CI253" s="223" t="str">
        <f t="shared" ca="1" si="400"/>
        <v>1.3040414153888-0.259389965096648i</v>
      </c>
      <c r="CJ253" s="223" t="str">
        <f t="shared" ca="1" si="401"/>
        <v>-0.916805590268381+0.962951025075888i</v>
      </c>
      <c r="CK253" s="223" t="str">
        <f t="shared" ca="1" si="402"/>
        <v>0.195091239043055-1.31519830272499i</v>
      </c>
      <c r="CL253" s="223" t="str">
        <f t="shared" ca="1" si="403"/>
        <v>0.597798321827317+1.18762129210557i</v>
      </c>
      <c r="CM253" s="223" t="str">
        <f t="shared" ca="1" si="404"/>
        <v>-1.17259289755012-0.626763961677016i</v>
      </c>
      <c r="CN253" s="223" t="str">
        <f t="shared" ca="1" si="405"/>
        <v>1.31958996826552-0.162755899109835i</v>
      </c>
      <c r="CO253" s="223" t="str">
        <f t="shared" ca="1" si="406"/>
        <v>-0.985160537732093+0.89289746440309i</v>
      </c>
      <c r="CP253" s="223" t="str">
        <f t="shared" ca="1" si="407"/>
        <v>0.291314620066543-1.29728291408526i</v>
      </c>
      <c r="CQ253" s="223" t="str">
        <f t="shared" ca="1" si="408"/>
        <v>0.508811719301219+1.22838015343125i</v>
      </c>
      <c r="CR253" s="223" t="str">
        <f t="shared" ca="1" si="409"/>
        <v>-1.12330808897502-0.711327002359218i</v>
      </c>
      <c r="CS253" s="223" t="str">
        <f t="shared" ca="1" si="410"/>
        <v>1.32798754877144-0.0652398448041425i</v>
      </c>
      <c r="CT253" s="223" t="str">
        <f t="shared" ca="1" si="411"/>
        <v>-1.04817681488491+0.818005215007688i</v>
      </c>
      <c r="CU253" s="223" t="str">
        <f t="shared" ca="1" si="412"/>
        <v>0.385959341923692-1.27233743693404i</v>
      </c>
      <c r="CV253" s="223" t="str">
        <f t="shared" ca="1" si="413"/>
        <v>0.417067821983359+1.2624823162754i</v>
      </c>
      <c r="CW253" s="223" t="str">
        <f t="shared" ca="1" si="414"/>
        <v>-1.06793597653932-0.792035300384436i</v>
      </c>
      <c r="CX253" s="223" t="str">
        <f t="shared" ca="1" si="415"/>
        <v>1.32918864969021+0.0326297498731729i</v>
      </c>
      <c r="CY253" s="223" t="str">
        <f t="shared" ca="1" si="416"/>
        <v>-1.10551293106109+0.738680124477954i</v>
      </c>
      <c r="CZ253" s="223" t="str">
        <f t="shared" ca="1" si="417"/>
        <v>0.478512516666342-1.2404970529734i</v>
      </c>
      <c r="DA253" s="223" t="str">
        <f t="shared" ca="1" si="418"/>
        <v>0.323063798002379+1.28974297806281i</v>
      </c>
      <c r="DB253" s="223" t="str">
        <f t="shared" ca="1" si="419"/>
        <v>-1.00677662651888-0.868451490491739i</v>
      </c>
      <c r="DC253" s="223" t="str">
        <f t="shared" ca="1" si="420"/>
        <v>1.32318676215199+0.130322521107368i</v>
      </c>
      <c r="DD253" s="223" t="str">
        <f t="shared" ca="1" si="421"/>
        <v>-1.1568581768786+0.655352062353644i</v>
      </c>
      <c r="DE253" s="223" t="str">
        <f t="shared" ca="1" si="422"/>
        <v>0.56847259062042-1.2019343080033i</v>
      </c>
      <c r="DF253" s="223" t="str">
        <f t="shared" ca="1" si="423"/>
        <v>0.227309063310185+1.31001441090513i</v>
      </c>
      <c r="DG253" s="223" t="str">
        <f t="shared" ca="1" si="424"/>
        <v>-0.94016146672867-0.94016146672827i</v>
      </c>
      <c r="DH253" s="223" t="str">
        <f t="shared" ca="1" si="425"/>
        <v>1.31001441090522+0.227309063309628i</v>
      </c>
      <c r="DI253" s="223" t="str">
        <f t="shared" ca="1" si="426"/>
        <v>-1.20193430800306+0.568472590620931i</v>
      </c>
      <c r="DJ253" s="223" t="str">
        <f t="shared" ca="1" si="427"/>
        <v>0.655352062353153-1.15685817687888i</v>
      </c>
      <c r="DK253" s="223" t="str">
        <f t="shared" ca="1" si="428"/>
        <v>0.130322521108005+1.32318676215193i</v>
      </c>
      <c r="DL253" s="223" t="str">
        <f t="shared" ca="1" si="429"/>
        <v>-0.868451490492223-1.00677662651846i</v>
      </c>
      <c r="DM253" s="223" t="str">
        <f t="shared" ca="1" si="430"/>
        <v>1.28974297806264+0.323063798003077i</v>
      </c>
      <c r="DN253" s="223" t="str">
        <f t="shared" ca="1" si="431"/>
        <v>-1.24049705297366+0.478512516665671i</v>
      </c>
      <c r="DO253" s="223" t="str">
        <f t="shared" ca="1" si="432"/>
        <v>0.738680124478552-1.10551293106069i</v>
      </c>
      <c r="DP253" s="223" t="str">
        <f t="shared" ca="1" si="433"/>
        <v>0.032629749872453+1.32918864969022i</v>
      </c>
      <c r="DQ253" s="223" t="str">
        <f t="shared" ca="1" si="434"/>
        <v>-0.792035300383859-1.06793597653975i</v>
      </c>
      <c r="DR253" s="223" t="str">
        <f t="shared" ca="1" si="435"/>
        <v>1.26248231627516+0.417067821984115i</v>
      </c>
      <c r="DS253" s="223" t="str">
        <f t="shared" ca="1" si="436"/>
        <v>-1.27233743693427+0.385959341922931i</v>
      </c>
      <c r="DT253" s="223" t="str">
        <f t="shared" ca="1" si="437"/>
        <v>0.818005215008255-1.04817681488447i</v>
      </c>
      <c r="DU253" s="223" t="str">
        <f t="shared" ca="1" si="438"/>
        <v>-0.0652398448048615+1.32798754877141i</v>
      </c>
      <c r="DV253" s="223" t="str">
        <f t="shared" ca="1" si="439"/>
        <v>-0.711327002359759-1.12330808897467i</v>
      </c>
      <c r="DW253" s="223" t="str">
        <f t="shared" ca="1" si="440"/>
        <v>1.2283801534315+0.508811719300628i</v>
      </c>
      <c r="DX253" s="223" t="str">
        <f t="shared" ca="1" si="441"/>
        <v>-1.29728291408512+0.291314620067168i</v>
      </c>
      <c r="DY253" s="223" t="str">
        <f t="shared" ca="1" si="442"/>
        <v>0.892897464402616-0.985160537732524i</v>
      </c>
      <c r="DZ253" s="223" t="str">
        <f t="shared" ca="1" si="443"/>
        <v>-0.162755899109274+1.31958996826559i</v>
      </c>
      <c r="EA253" s="223" t="str">
        <f t="shared" ca="1" si="444"/>
        <v>-0.626763961677515-1.17259289754985i</v>
      </c>
      <c r="EB253" s="223" t="str">
        <f t="shared" ca="1" si="445"/>
        <v>1.18762129210582+0.597798321826813i</v>
      </c>
      <c r="EC253" s="223" t="str">
        <f t="shared" ca="1" si="446"/>
        <v>-1.31519830272491+0.195091239043613i</v>
      </c>
      <c r="ED253" s="223" t="str">
        <f t="shared" ca="1" si="447"/>
        <v>0.962951025075498-0.916805590268789i</v>
      </c>
      <c r="EE253" s="223" t="str">
        <f t="shared" ca="1" si="448"/>
        <v>-0.259389965096095+1.30404141538891i</v>
      </c>
      <c r="EF253" s="223" t="str">
        <f t="shared" ca="1" si="449"/>
        <v>-0.538804432782511-1.21552332361661i</v>
      </c>
      <c r="EG253" s="223" t="str">
        <f t="shared" ca="1" si="450"/>
        <v>1.14042660809959+0.683545403452116i</v>
      </c>
      <c r="EH253" s="223" t="str">
        <f t="shared" ca="1" si="451"/>
        <v>-1.32598651780995+0.0978106416925318i</v>
      </c>
      <c r="EI253" s="223" t="str">
        <f t="shared" ca="1" si="452"/>
        <v>1.02778627071081-0.843482393876971i</v>
      </c>
      <c r="EJ253" s="223" t="str">
        <f t="shared" ca="1" si="453"/>
        <v>-0.354618374387825+1.28142614909662i</v>
      </c>
      <c r="EK253" s="223" t="str">
        <f t="shared" ca="1" si="454"/>
        <v>-0.447925075982813-1.25186672347652i</v>
      </c>
      <c r="EL253" s="223" t="str">
        <f t="shared" ca="1" si="455"/>
        <v>1.08705185349448+0.765588293311924i</v>
      </c>
      <c r="EM253" s="223" t="str">
        <f t="shared" ca="1" si="456"/>
        <v>-1.32958909706798-4.54774936510129E-13i</v>
      </c>
      <c r="EN253" s="223"/>
      <c r="EO253" s="223"/>
      <c r="EP253" s="223"/>
    </row>
    <row r="254" spans="1:146">
      <c r="A254" s="249">
        <f t="shared" si="323"/>
        <v>3.0078125000000022E-3</v>
      </c>
      <c r="B254" s="248">
        <v>154</v>
      </c>
      <c r="C254" s="247">
        <f t="shared" si="324"/>
        <v>30800</v>
      </c>
      <c r="N254" s="246">
        <f t="shared" ca="1" si="327"/>
        <v>3.9965164790093044</v>
      </c>
      <c r="O254" s="223">
        <f t="shared" ca="1" si="328"/>
        <v>1.3295164790093046</v>
      </c>
      <c r="P254" s="223" t="str">
        <f t="shared" ca="1" si="329"/>
        <v>-1.0678776491679+0.791992041857071i</v>
      </c>
      <c r="Q254" s="223" t="str">
        <f t="shared" ca="1" si="330"/>
        <v>0.385938262013706-1.27226794578467i</v>
      </c>
      <c r="R254" s="223" t="str">
        <f t="shared" ca="1" si="331"/>
        <v>0.447900611696034+1.25179835037422i</v>
      </c>
      <c r="S254" s="223" t="str">
        <f t="shared" ca="1" si="332"/>
        <v>-1.10545255135173-0.738639780046579i</v>
      </c>
      <c r="T254" s="223" t="str">
        <f t="shared" ca="1" si="333"/>
        <v>1.32791501818439-0.0652362816049652i</v>
      </c>
      <c r="U254" s="223" t="str">
        <f t="shared" ca="1" si="334"/>
        <v>-1.02773013619223+0.843436325468377i</v>
      </c>
      <c r="V254" s="223" t="str">
        <f t="shared" ca="1" si="335"/>
        <v>0.323046153254085-1.28967253627618i</v>
      </c>
      <c r="W254" s="223" t="str">
        <f t="shared" ca="1" si="336"/>
        <v>0.508783929573276+1.22831306309315i</v>
      </c>
      <c r="X254" s="223" t="str">
        <f t="shared" ca="1" si="337"/>
        <v>-1.14036432151312-0.683508070308766i</v>
      </c>
      <c r="Y254" s="223" t="str">
        <f t="shared" ca="1" si="338"/>
        <v>1.32311449376906-0.130315403293521i</v>
      </c>
      <c r="Z254" s="223" t="str">
        <f t="shared" ca="1" si="339"/>
        <v>-0.985106731299926+0.892848697095356i</v>
      </c>
      <c r="AA254" s="223" t="str">
        <f t="shared" ca="1" si="340"/>
        <v>0.259375798015728-1.30397019266585i</v>
      </c>
      <c r="AB254" s="223" t="str">
        <f t="shared" ca="1" si="341"/>
        <v>0.568441542399975+1.20186866205557i</v>
      </c>
      <c r="AC254" s="223" t="str">
        <f t="shared" ca="1" si="342"/>
        <v>-1.17252885413987-0.626729729761351i</v>
      </c>
      <c r="AD254" s="223" t="str">
        <f t="shared" ca="1" si="343"/>
        <v>1.31512647064709-0.195080583761256i</v>
      </c>
      <c r="AE254" s="223" t="str">
        <f t="shared" ca="1" si="344"/>
        <v>-0.940110118006763+0.94011011800672i</v>
      </c>
      <c r="AF254" s="223" t="str">
        <f t="shared" ca="1" si="345"/>
        <v>0.195080583761307-1.31512647064708i</v>
      </c>
      <c r="AG254" s="223" t="str">
        <f t="shared" ca="1" si="346"/>
        <v>0.626729729761431+1.17252885413983i</v>
      </c>
      <c r="AH254" s="223" t="str">
        <f t="shared" ca="1" si="347"/>
        <v>-1.2018686620556-0.568441542399902i</v>
      </c>
      <c r="AI254" s="223" t="str">
        <f t="shared" ca="1" si="348"/>
        <v>1.30397019266586-0.259375798015679i</v>
      </c>
      <c r="AJ254" s="223" t="str">
        <f t="shared" ca="1" si="349"/>
        <v>-0.892848697095401+0.985106731299884i</v>
      </c>
      <c r="AK254" s="223" t="str">
        <f t="shared" ca="1" si="350"/>
        <v>0.130315403293571-1.32311449376905i</v>
      </c>
      <c r="AL254" s="223" t="str">
        <f t="shared" ca="1" si="351"/>
        <v>0.683508070308731+1.14036432151314i</v>
      </c>
      <c r="AM254" s="223" t="str">
        <f t="shared" ca="1" si="352"/>
        <v>-1.22831306309318-0.50878392957321i</v>
      </c>
      <c r="AN254" s="223" t="str">
        <f t="shared" ca="1" si="353"/>
        <v>1.28967253627619-0.323046153254036i</v>
      </c>
      <c r="AO254" s="223" t="str">
        <f t="shared" ca="1" si="354"/>
        <v>-0.843436325468413+1.0277301361922i</v>
      </c>
      <c r="AP254" s="223" t="str">
        <f t="shared" ca="1" si="355"/>
        <v>0.0652362816048889-1.3279150181844i</v>
      </c>
      <c r="AQ254" s="223" t="str">
        <f t="shared" ca="1" si="356"/>
        <v>0.738639780046427+1.10545255135183i</v>
      </c>
      <c r="AR254" s="223" t="str">
        <f t="shared" ca="1" si="357"/>
        <v>0.738639780046427+1.10545255135183i</v>
      </c>
      <c r="AS254" s="223" t="str">
        <f t="shared" ca="1" si="358"/>
        <v>1.27226794578452-0.385938262014209i</v>
      </c>
      <c r="AT254" s="223" t="str">
        <f t="shared" ca="1" si="359"/>
        <v>-0.791992041856877+1.06787764916805i</v>
      </c>
      <c r="AU254" s="223" t="str">
        <f t="shared" ca="1" si="360"/>
        <v>6.0590092864551E-14-1.3295164790093i</v>
      </c>
      <c r="AV254" s="223" t="str">
        <f t="shared" ca="1" si="361"/>
        <v>0.791992041856795+1.06787764916811i</v>
      </c>
      <c r="AW254" s="223" t="str">
        <f t="shared" ca="1" si="362"/>
        <v>-1.27226794578449-0.385938262014307i</v>
      </c>
      <c r="AX254" s="223" t="str">
        <f t="shared" ca="1" si="363"/>
        <v>1.25179835037411-0.447900611696353i</v>
      </c>
      <c r="AY254" s="223" t="str">
        <f t="shared" ca="1" si="364"/>
        <v>-0.738639780046496+1.10545255135178i</v>
      </c>
      <c r="AZ254" s="223" t="str">
        <f t="shared" ca="1" si="365"/>
        <v>-0.0652362816047868-1.3279150181844i</v>
      </c>
      <c r="BA254" s="223" t="str">
        <f t="shared" ca="1" si="366"/>
        <v>0.843436325468028+1.02773013619252i</v>
      </c>
      <c r="BB254" s="223" t="str">
        <f t="shared" ca="1" si="367"/>
        <v>-1.28967253627633-0.323046153253475i</v>
      </c>
      <c r="BC254" s="223" t="str">
        <f t="shared" ca="1" si="368"/>
        <v>1.22831306309306-0.508783929573482i</v>
      </c>
      <c r="BD254" s="223" t="str">
        <f t="shared" ca="1" si="369"/>
        <v>-0.683508070308819+1.14036432151309i</v>
      </c>
      <c r="BE254" s="223" t="str">
        <f t="shared" ca="1" si="370"/>
        <v>-0.130315403293188-1.32311449376909i</v>
      </c>
      <c r="BF254" s="223" t="str">
        <f t="shared" ca="1" si="371"/>
        <v>0.892848697094933+0.985106731300308i</v>
      </c>
      <c r="BG254" s="223" t="str">
        <f t="shared" ca="1" si="372"/>
        <v>-1.30397019266594-0.25937579801526i</v>
      </c>
      <c r="BH254" s="223" t="str">
        <f t="shared" ca="1" si="373"/>
        <v>1.20186866205554-0.568441542400031i</v>
      </c>
      <c r="BI254" s="223" t="str">
        <f t="shared" ca="1" si="374"/>
        <v>-0.626729729761506+1.17252885413979i</v>
      </c>
      <c r="BJ254" s="223" t="str">
        <f t="shared" ca="1" si="375"/>
        <v>-0.195080583760814-1.31512647064715i</v>
      </c>
      <c r="BK254" s="223" t="str">
        <f t="shared" ca="1" si="376"/>
        <v>0.940110118007145+0.940110118006338i</v>
      </c>
      <c r="BL254" s="223" t="str">
        <f t="shared" ca="1" si="377"/>
        <v>-1.31512647064713-0.195080583760956i</v>
      </c>
      <c r="BM254" s="223" t="str">
        <f t="shared" ca="1" si="378"/>
        <v>1.17252885413986-0.626729729761378i</v>
      </c>
      <c r="BN254" s="223" t="str">
        <f t="shared" ca="1" si="379"/>
        <v>-0.568441542400195+1.20186866205546i</v>
      </c>
      <c r="BO254" s="223" t="str">
        <f t="shared" ca="1" si="380"/>
        <v>-0.25937579801512-1.30397019266597i</v>
      </c>
      <c r="BP254" s="223" t="str">
        <f t="shared" ca="1" si="381"/>
        <v>0.985106731300211+0.892848697095041i</v>
      </c>
      <c r="BQ254" s="223" t="str">
        <f t="shared" ca="1" si="382"/>
        <v>-1.32311449376907-0.130315403293369i</v>
      </c>
      <c r="BR254" s="223" t="str">
        <f t="shared" ca="1" si="383"/>
        <v>1.14036432151317-0.683508070308695i</v>
      </c>
      <c r="BS254" s="223" t="str">
        <f t="shared" ca="1" si="384"/>
        <v>-0.508783929573615+1.22831306309301i</v>
      </c>
      <c r="BT254" s="223" t="str">
        <f t="shared" ca="1" si="385"/>
        <v>-0.323046153254619-1.28967253627605i</v>
      </c>
      <c r="BU254" s="223" t="str">
        <f t="shared" ca="1" si="386"/>
        <v>1.02773013619243+0.843436325468139i</v>
      </c>
      <c r="BV254" s="223" t="str">
        <f t="shared" ca="1" si="387"/>
        <v>-1.3279150181844-0.0652362816049305i</v>
      </c>
      <c r="BW254" s="223" t="str">
        <f t="shared" ca="1" si="388"/>
        <v>1.10545255135186-0.738639780046377i</v>
      </c>
      <c r="BX254" s="223" t="str">
        <f t="shared" ca="1" si="389"/>
        <v>-0.447900611696525+1.25179835037404i</v>
      </c>
      <c r="BY254" s="223" t="str">
        <f t="shared" ca="1" si="390"/>
        <v>-0.385938262014169-1.27226794578453i</v>
      </c>
      <c r="BZ254" s="223" t="str">
        <f t="shared" ca="1" si="391"/>
        <v>1.06787764916801+0.791992041856925i</v>
      </c>
      <c r="CA254" s="223" t="str">
        <f t="shared" ca="1" si="392"/>
        <v>-1.3295164790093-1.21180185729102E-13i</v>
      </c>
      <c r="CB254" s="223" t="str">
        <f t="shared" ca="1" si="393"/>
        <v>1.06787764916813-0.791992041856761i</v>
      </c>
      <c r="CC254" s="223" t="str">
        <f t="shared" ca="1" si="394"/>
        <v>-0.3859382620131+1.27226794578485i</v>
      </c>
      <c r="CD254" s="223" t="str">
        <f t="shared" ca="1" si="395"/>
        <v>-0.447900611696296-1.25179835037413i</v>
      </c>
      <c r="CE254" s="223" t="str">
        <f t="shared" ca="1" si="396"/>
        <v>1.10545255135173+0.738639780046577i</v>
      </c>
      <c r="CF254" s="223" t="str">
        <f t="shared" ca="1" si="397"/>
        <v>-1.3279150181844+0.0652362816047262i</v>
      </c>
      <c r="CG254" s="223" t="str">
        <f t="shared" ca="1" si="398"/>
        <v>1.02773013619253-0.84343632546801i</v>
      </c>
      <c r="CH254" s="223" t="str">
        <f t="shared" ca="1" si="399"/>
        <v>-0.323046153253534+1.28967253627632i</v>
      </c>
      <c r="CI254" s="223" t="str">
        <f t="shared" ca="1" si="400"/>
        <v>-0.508783929573461-1.22831306309307i</v>
      </c>
      <c r="CJ254" s="223" t="str">
        <f t="shared" ca="1" si="401"/>
        <v>1.14036432151306+0.683508070308871i</v>
      </c>
      <c r="CK254" s="223" t="str">
        <f t="shared" ca="1" si="402"/>
        <v>-1.32311449376909+0.130315403293165i</v>
      </c>
      <c r="CL254" s="223" t="str">
        <f t="shared" ca="1" si="403"/>
        <v>0.985106731300375-0.892848697094861i</v>
      </c>
      <c r="CM254" s="223" t="str">
        <f t="shared" ca="1" si="404"/>
        <v>-0.259375798015283+1.30397019266593i</v>
      </c>
      <c r="CN254" s="223" t="str">
        <f t="shared" ca="1" si="405"/>
        <v>-0.568441542399976-1.20186866205557i</v>
      </c>
      <c r="CO254" s="223" t="str">
        <f t="shared" ca="1" si="406"/>
        <v>1.17252885413976+0.626729729761559i</v>
      </c>
      <c r="CP254" s="223" t="str">
        <f t="shared" ca="1" si="407"/>
        <v>-1.31512647064716+0.195080583760791i</v>
      </c>
      <c r="CQ254" s="223" t="str">
        <f t="shared" ca="1" si="408"/>
        <v>0.940110118006354-0.940110118007129i</v>
      </c>
      <c r="CR254" s="223" t="str">
        <f t="shared" ca="1" si="409"/>
        <v>-0.195080583761053+1.31512647064712i</v>
      </c>
      <c r="CS254" s="223" t="str">
        <f t="shared" ca="1" si="410"/>
        <v>-0.626729729761325-1.17252885413989i</v>
      </c>
      <c r="CT254" s="223" t="str">
        <f t="shared" ca="1" si="411"/>
        <v>1.20186866205545+0.568441542400215i</v>
      </c>
      <c r="CU254" s="223" t="str">
        <f t="shared" ca="1" si="412"/>
        <v>-1.30397019266599+0.259375798015022i</v>
      </c>
      <c r="CV254" s="223" t="str">
        <f t="shared" ca="1" si="413"/>
        <v>0.892848697095057-0.985106731300197i</v>
      </c>
      <c r="CW254" s="223" t="str">
        <f t="shared" ca="1" si="414"/>
        <v>-0.130315403293429+1.32311449376906i</v>
      </c>
      <c r="CX254" s="223" t="str">
        <f t="shared" ca="1" si="415"/>
        <v>-0.683508070308643-1.1403643215132i</v>
      </c>
      <c r="CY254" s="223" t="str">
        <f t="shared" ca="1" si="416"/>
        <v>1.228313063093+0.508783929573637i</v>
      </c>
      <c r="CZ254" s="223" t="str">
        <f t="shared" ca="1" si="417"/>
        <v>-1.28967253627605+0.323046153254596i</v>
      </c>
      <c r="DA254" s="223" t="str">
        <f t="shared" ca="1" si="418"/>
        <v>0.843436325468215-1.02773013619236i</v>
      </c>
      <c r="DB254" s="223" t="str">
        <f t="shared" ca="1" si="419"/>
        <v>-0.065236281604991+1.32791501818439i</v>
      </c>
      <c r="DC254" s="223" t="str">
        <f t="shared" ca="1" si="420"/>
        <v>-0.738639780046357-1.10545255135187i</v>
      </c>
      <c r="DD254" s="223" t="str">
        <f t="shared" ca="1" si="421"/>
        <v>1.25179835037402+0.447900611696581i</v>
      </c>
      <c r="DE254" s="223" t="str">
        <f t="shared" ca="1" si="422"/>
        <v>-1.27226794578453+0.385938262014147i</v>
      </c>
      <c r="DF254" s="223" t="str">
        <f t="shared" ca="1" si="423"/>
        <v>0.791992041856974-1.06787764916797i</v>
      </c>
      <c r="DG254" s="223" t="str">
        <f t="shared" ca="1" si="424"/>
        <v>-1.43983147544317E-13+1.3295164790093i</v>
      </c>
      <c r="DH254" s="223" t="str">
        <f t="shared" ca="1" si="425"/>
        <v>-0.791992041856682-1.06787764916819i</v>
      </c>
      <c r="DI254" s="223" t="str">
        <f t="shared" ca="1" si="426"/>
        <v>1.27226794578485+0.385938262013121i</v>
      </c>
      <c r="DJ254" s="223" t="str">
        <f t="shared" ca="1" si="427"/>
        <v>-1.25179835037415+0.447900611696239i</v>
      </c>
      <c r="DK254" s="223" t="str">
        <f t="shared" ca="1" si="428"/>
        <v>0.738639780046597-1.10545255135171i</v>
      </c>
      <c r="DL254" s="223" t="str">
        <f t="shared" ca="1" si="429"/>
        <v>0.0652362816047034+1.32791501818441i</v>
      </c>
      <c r="DM254" s="223" t="str">
        <f t="shared" ca="1" si="430"/>
        <v>-0.843436325467935-1.02773013619259i</v>
      </c>
      <c r="DN254" s="223" t="str">
        <f t="shared" ca="1" si="431"/>
        <v>1.28967253627629+0.323046153253629i</v>
      </c>
      <c r="DO254" s="223" t="str">
        <f t="shared" ca="1" si="432"/>
        <v>-1.22831306309311+0.508783929573371i</v>
      </c>
      <c r="DP254" s="223" t="str">
        <f t="shared" ca="1" si="433"/>
        <v>0.683508070308889-1.14036432151305i</v>
      </c>
      <c r="DQ254" s="223" t="str">
        <f t="shared" ca="1" si="434"/>
        <v>0.130315403293067+1.3231144937691i</v>
      </c>
      <c r="DR254" s="223" t="str">
        <f t="shared" ca="1" si="435"/>
        <v>-0.892848697095852-0.985106731299476i</v>
      </c>
      <c r="DS254" s="223" t="str">
        <f t="shared" ca="1" si="436"/>
        <v>1.30397019266592+0.259375798015379i</v>
      </c>
      <c r="DT254" s="223" t="str">
        <f t="shared" ca="1" si="437"/>
        <v>-1.20186866205558+0.568441542399955i</v>
      </c>
      <c r="DU254" s="223" t="str">
        <f t="shared" ca="1" si="438"/>
        <v>0.626729729761579-1.17252885413975i</v>
      </c>
      <c r="DV254" s="223" t="str">
        <f t="shared" ca="1" si="439"/>
        <v>0.195080583760693+1.31512647064717i</v>
      </c>
      <c r="DW254" s="223" t="str">
        <f t="shared" ca="1" si="440"/>
        <v>-0.940110118007059-0.940110118006424i</v>
      </c>
      <c r="DX254" s="223" t="str">
        <f t="shared" ca="1" si="441"/>
        <v>1.31512647064711+0.195080583761075i</v>
      </c>
      <c r="DY254" s="223" t="str">
        <f t="shared" ca="1" si="442"/>
        <v>-1.1725288541399+0.626729729761305i</v>
      </c>
      <c r="DZ254" s="223" t="str">
        <f t="shared" ca="1" si="443"/>
        <v>0.568441542400304-1.20186866205541i</v>
      </c>
      <c r="EA254" s="223" t="str">
        <f t="shared" ca="1" si="444"/>
        <v>0.259375798016335+1.30397019266573i</v>
      </c>
      <c r="EB254" s="223" t="str">
        <f t="shared" ca="1" si="445"/>
        <v>-0.98510673130013-0.89284869709513i</v>
      </c>
      <c r="EC254" s="223" t="str">
        <f t="shared" ca="1" si="446"/>
        <v>1.32311449376906+0.130315403293452i</v>
      </c>
      <c r="ED254" s="223" t="str">
        <f t="shared" ca="1" si="447"/>
        <v>-1.14036432151325+0.683508070308558i</v>
      </c>
      <c r="EE254" s="223" t="str">
        <f t="shared" ca="1" si="448"/>
        <v>0.508783929573727-1.22831306309296i</v>
      </c>
      <c r="EF254" s="223" t="str">
        <f t="shared" ca="1" si="449"/>
        <v>0.323046153254502+1.28967253627608i</v>
      </c>
      <c r="EG254" s="223" t="str">
        <f t="shared" ca="1" si="450"/>
        <v>-1.02773013619235-0.843436325468232i</v>
      </c>
      <c r="EH254" s="223" t="str">
        <f t="shared" ca="1" si="451"/>
        <v>1.32791501818439+0.0652362816050139i</v>
      </c>
      <c r="EI254" s="223" t="str">
        <f t="shared" ca="1" si="452"/>
        <v>-1.10545255135193+0.738639780046276i</v>
      </c>
      <c r="EJ254" s="223" t="str">
        <f t="shared" ca="1" si="453"/>
        <v>0.447900611696603-1.25179835037402i</v>
      </c>
      <c r="EK254" s="223" t="str">
        <f t="shared" ca="1" si="454"/>
        <v>0.385938262014053+1.27226794578456i</v>
      </c>
      <c r="EL254" s="223" t="str">
        <f t="shared" ca="1" si="455"/>
        <v>-1.06787764916796-0.791992041856993i</v>
      </c>
      <c r="EM254" s="223" t="str">
        <f t="shared" ca="1" si="456"/>
        <v>1.3295164790093+2.42360371458204E-13i</v>
      </c>
      <c r="EN254" s="223"/>
      <c r="EO254" s="223"/>
      <c r="EP254" s="223"/>
    </row>
    <row r="255" spans="1:146">
      <c r="A255" s="249">
        <f t="shared" si="323"/>
        <v>3.0273437500000023E-3</v>
      </c>
      <c r="B255" s="248">
        <v>155</v>
      </c>
      <c r="C255" s="247">
        <f t="shared" si="324"/>
        <v>31000</v>
      </c>
      <c r="N255" s="246">
        <f t="shared" ca="1" si="327"/>
        <v>3.9964386376877279</v>
      </c>
      <c r="O255" s="223">
        <f t="shared" ca="1" si="328"/>
        <v>1.3294386376877279</v>
      </c>
      <c r="P255" s="223" t="str">
        <f t="shared" ca="1" si="329"/>
        <v>-1.0480582007699+0.817912647643963i</v>
      </c>
      <c r="Q255" s="223" t="str">
        <f t="shared" ca="1" si="330"/>
        <v>0.323027239355714-1.28959702776147i</v>
      </c>
      <c r="R255" s="223" t="str">
        <f t="shared" ca="1" si="331"/>
        <v>0.538743460425615+1.21538577218332i</v>
      </c>
      <c r="S255" s="223" t="str">
        <f t="shared" ca="1" si="332"/>
        <v>-1.17246020422314-0.62669303561635i</v>
      </c>
      <c r="T255" s="223" t="str">
        <f t="shared" ca="1" si="333"/>
        <v>1.30986616664172-0.227283340490081i</v>
      </c>
      <c r="U255" s="223" t="str">
        <f t="shared" ca="1" si="334"/>
        <v>-0.892796422058855+0.98504905468505i</v>
      </c>
      <c r="V255" s="223" t="str">
        <f t="shared" ca="1" si="335"/>
        <v>0.0977995732140763-1.32583646610589i</v>
      </c>
      <c r="W255" s="223" t="str">
        <f t="shared" ca="1" si="336"/>
        <v>0.738596533725408+1.10538782865826i</v>
      </c>
      <c r="X255" s="223" t="str">
        <f t="shared" ca="1" si="337"/>
        <v>-1.26233945085371-0.41702062562343i</v>
      </c>
      <c r="Y255" s="223" t="str">
        <f t="shared" ca="1" si="338"/>
        <v>1.25172505933988-0.44787438774457i</v>
      </c>
      <c r="Z255" s="223" t="str">
        <f t="shared" ca="1" si="339"/>
        <v>-0.71124650694887+1.1231809728312i</v>
      </c>
      <c r="AA255" s="223" t="str">
        <f t="shared" ca="1" si="340"/>
        <v>-0.130307773509801-1.32303702727472i</v>
      </c>
      <c r="AB255" s="223" t="str">
        <f t="shared" ca="1" si="341"/>
        <v>0.916701842425725+0.962842055308285i</v>
      </c>
      <c r="AC255" s="223" t="str">
        <f t="shared" ca="1" si="342"/>
        <v>-1.31504947184029-0.195069162067163i</v>
      </c>
      <c r="AD255" s="223" t="str">
        <f t="shared" ca="1" si="343"/>
        <v>1.15672726412941-0.655277901196645i</v>
      </c>
      <c r="AE255" s="223" t="str">
        <f t="shared" ca="1" si="344"/>
        <v>-0.508754140989165+1.22824114708936i</v>
      </c>
      <c r="AF255" s="223" t="str">
        <f t="shared" ca="1" si="345"/>
        <v>-0.354578244951319-1.28128113994714i</v>
      </c>
      <c r="AG255" s="223" t="str">
        <f t="shared" ca="1" si="346"/>
        <v>1.06781512643214+0.791945671835968i</v>
      </c>
      <c r="AH255" s="223" t="str">
        <f t="shared" ca="1" si="347"/>
        <v>-1.32903823562551+0.0326260574146598i</v>
      </c>
      <c r="AI255" s="223" t="str">
        <f t="shared" ca="1" si="348"/>
        <v>1.02766996403693-0.843386943456759i</v>
      </c>
      <c r="AJ255" s="223" t="str">
        <f t="shared" ca="1" si="349"/>
        <v>-0.29128165422984+1.29713611054744i</v>
      </c>
      <c r="AK255" s="223" t="str">
        <f t="shared" ca="1" si="350"/>
        <v>-0.568408260946423-1.20179829433431i</v>
      </c>
      <c r="AL255" s="223" t="str">
        <f t="shared" ca="1" si="351"/>
        <v>1.18748689813095+0.597730673584966i</v>
      </c>
      <c r="AM255" s="223" t="str">
        <f t="shared" ca="1" si="352"/>
        <v>-1.30389384704344+0.259360611927227i</v>
      </c>
      <c r="AN255" s="223" t="str">
        <f t="shared" ca="1" si="353"/>
        <v>0.868353214511052-1.00666269734471i</v>
      </c>
      <c r="AO255" s="223" t="str">
        <f t="shared" ca="1" si="354"/>
        <v>-0.0652324621122771+1.3278372706261i</v>
      </c>
      <c r="AP255" s="223" t="str">
        <f t="shared" ca="1" si="355"/>
        <v>-0.765501657568482-1.08692884019006i</v>
      </c>
      <c r="AQ255" s="223" t="str">
        <f t="shared" ca="1" si="356"/>
        <v>1.27219345628429+0.385915665870703i</v>
      </c>
      <c r="AR255" s="223" t="str">
        <f t="shared" ca="1" si="357"/>
        <v>1.27219345628429+0.385915665870703i</v>
      </c>
      <c r="AS255" s="223" t="str">
        <f t="shared" ca="1" si="358"/>
        <v>0.68346805187143-1.14029755478475i</v>
      </c>
      <c r="AT255" s="223" t="str">
        <f t="shared" ca="1" si="359"/>
        <v>0.162737481275158+1.31944064040987i</v>
      </c>
      <c r="AU255" s="223" t="str">
        <f t="shared" ca="1" si="360"/>
        <v>-0.940055075879939-0.940055075880857i</v>
      </c>
      <c r="AV255" s="223" t="str">
        <f t="shared" ca="1" si="361"/>
        <v>1.31944064040988+0.162737481275117i</v>
      </c>
      <c r="AW255" s="223" t="str">
        <f t="shared" ca="1" si="362"/>
        <v>-1.14029755478474+0.68346805187145i</v>
      </c>
      <c r="AX255" s="223" t="str">
        <f t="shared" ca="1" si="363"/>
        <v>0.478458367081225-1.24035667545548i</v>
      </c>
      <c r="AY255" s="223" t="str">
        <f t="shared" ca="1" si="364"/>
        <v>0.385915665870743+1.27219345628428i</v>
      </c>
      <c r="AZ255" s="223" t="str">
        <f t="shared" ca="1" si="365"/>
        <v>-1.08692884019007-0.765501657568464i</v>
      </c>
      <c r="BA255" s="223" t="str">
        <f t="shared" ca="1" si="366"/>
        <v>1.32783727062609-0.0652324621125641i</v>
      </c>
      <c r="BB255" s="223" t="str">
        <f t="shared" ca="1" si="367"/>
        <v>-1.00666269734487+0.868353214510869i</v>
      </c>
      <c r="BC255" s="223" t="str">
        <f t="shared" ca="1" si="368"/>
        <v>0.259360611926667-1.30389384704355i</v>
      </c>
      <c r="BD255" s="223" t="str">
        <f t="shared" ca="1" si="369"/>
        <v>0.597730673585003+1.18748689813093i</v>
      </c>
      <c r="BE255" s="223" t="str">
        <f t="shared" ca="1" si="370"/>
        <v>-1.2017982943341-0.568408260946881i</v>
      </c>
      <c r="BF255" s="223" t="str">
        <f t="shared" ca="1" si="371"/>
        <v>1.29713611054737-0.29128165423012i</v>
      </c>
      <c r="BG255" s="223" t="str">
        <f t="shared" ca="1" si="372"/>
        <v>-0.843386943456931+1.02766996403679i</v>
      </c>
      <c r="BH255" s="223" t="str">
        <f t="shared" ca="1" si="373"/>
        <v>0.0326260574140893-1.32903823562553i</v>
      </c>
      <c r="BI255" s="223" t="str">
        <f t="shared" ca="1" si="374"/>
        <v>0.791945671835987+1.06781512643212i</v>
      </c>
      <c r="BJ255" s="223" t="str">
        <f t="shared" ca="1" si="375"/>
        <v>-1.28128113994701-0.354578244951807i</v>
      </c>
      <c r="BK255" s="223" t="str">
        <f t="shared" ca="1" si="376"/>
        <v>1.22824114708924-0.508754140989439i</v>
      </c>
      <c r="BL255" s="223" t="str">
        <f t="shared" ca="1" si="377"/>
        <v>-0.655277901196838+1.15672726412931i</v>
      </c>
      <c r="BM255" s="223" t="str">
        <f t="shared" ca="1" si="378"/>
        <v>-0.195069162067867-1.31504947184018i</v>
      </c>
      <c r="BN255" s="223" t="str">
        <f t="shared" ca="1" si="379"/>
        <v>0.962842055308392+0.916701842425614i</v>
      </c>
      <c r="BO255" s="223" t="str">
        <f t="shared" ca="1" si="380"/>
        <v>-1.32303702727468-0.130307773510164i</v>
      </c>
      <c r="BP255" s="223" t="str">
        <f t="shared" ca="1" si="381"/>
        <v>1.12318097283096-0.711246506949241i</v>
      </c>
      <c r="BQ255" s="223" t="str">
        <f t="shared" ca="1" si="382"/>
        <v>-0.447874387744647+1.25172505933985i</v>
      </c>
      <c r="BR255" s="223" t="str">
        <f t="shared" ca="1" si="383"/>
        <v>-0.417020625622824-1.26233945085391i</v>
      </c>
      <c r="BS255" s="223" t="str">
        <f t="shared" ca="1" si="384"/>
        <v>1.10538782865834+0.738596533725275i</v>
      </c>
      <c r="BT255" s="223" t="str">
        <f t="shared" ca="1" si="385"/>
        <v>-1.32583646610591+0.0977995732137175i</v>
      </c>
      <c r="BU255" s="223" t="str">
        <f t="shared" ca="1" si="386"/>
        <v>0.985049054684752-0.892796422059184i</v>
      </c>
      <c r="BV255" s="223" t="str">
        <f t="shared" ca="1" si="387"/>
        <v>-0.227283340490062+1.30986616664172i</v>
      </c>
      <c r="BW255" s="223" t="str">
        <f t="shared" ca="1" si="388"/>
        <v>-0.626693035615906-1.17246020422338i</v>
      </c>
      <c r="BX255" s="223" t="str">
        <f t="shared" ca="1" si="389"/>
        <v>1.21538577218344+0.538743460425341i</v>
      </c>
      <c r="BY255" s="223" t="str">
        <f t="shared" ca="1" si="390"/>
        <v>-1.28959702776153+0.323027239355475i</v>
      </c>
      <c r="BZ255" s="223" t="str">
        <f t="shared" ca="1" si="391"/>
        <v>0.817912647643515-1.04805820077025i</v>
      </c>
      <c r="CA255" s="223" t="str">
        <f t="shared" ca="1" si="392"/>
        <v>2.28004736296365E-14+1.32943863768773i</v>
      </c>
      <c r="CB255" s="223" t="str">
        <f t="shared" ca="1" si="393"/>
        <v>-0.81791264764358-1.0480582007702i</v>
      </c>
      <c r="CC255" s="223" t="str">
        <f t="shared" ca="1" si="394"/>
        <v>1.28959702776155+0.323027239355394i</v>
      </c>
      <c r="CD255" s="223" t="str">
        <f t="shared" ca="1" si="395"/>
        <v>-1.2153857721834+0.538743460425416i</v>
      </c>
      <c r="CE255" s="223" t="str">
        <f t="shared" ca="1" si="396"/>
        <v>0.626693035615831-1.17246020422342i</v>
      </c>
      <c r="CF255" s="223" t="str">
        <f t="shared" ca="1" si="397"/>
        <v>0.227283340490107+1.30986616664171i</v>
      </c>
      <c r="CG255" s="223" t="str">
        <f t="shared" ca="1" si="398"/>
        <v>-0.985049054684782-0.892796422059149i</v>
      </c>
      <c r="CH255" s="223" t="str">
        <f t="shared" ca="1" si="399"/>
        <v>1.32583646610592+0.097799573213672i</v>
      </c>
      <c r="CI255" s="223" t="str">
        <f t="shared" ca="1" si="400"/>
        <v>-1.1053878286583+0.738596533725346i</v>
      </c>
      <c r="CJ255" s="223" t="str">
        <f t="shared" ca="1" si="401"/>
        <v>0.417020625624037-1.26233945085351i</v>
      </c>
      <c r="CK255" s="223" t="str">
        <f t="shared" ca="1" si="402"/>
        <v>0.447874387744726+1.25172505933982i</v>
      </c>
      <c r="CL255" s="223" t="str">
        <f t="shared" ca="1" si="403"/>
        <v>-1.12318097283099-0.711246506949202i</v>
      </c>
      <c r="CM255" s="223" t="str">
        <f t="shared" ca="1" si="404"/>
        <v>1.32303702727468-0.130307773510209i</v>
      </c>
      <c r="CN255" s="223" t="str">
        <f t="shared" ca="1" si="405"/>
        <v>-0.962842055308334+0.916701842425673i</v>
      </c>
      <c r="CO255" s="223" t="str">
        <f t="shared" ca="1" si="406"/>
        <v>0.195069162067785-1.31504947184019i</v>
      </c>
      <c r="CP255" s="223" t="str">
        <f t="shared" ca="1" si="407"/>
        <v>0.655277901196911+1.15672726412926i</v>
      </c>
      <c r="CQ255" s="223" t="str">
        <f t="shared" ca="1" si="408"/>
        <v>-1.22824114708926-0.508754140989396i</v>
      </c>
      <c r="CR255" s="223" t="str">
        <f t="shared" ca="1" si="409"/>
        <v>1.28128113994699-0.354578244951851i</v>
      </c>
      <c r="CS255" s="223" t="str">
        <f t="shared" ca="1" si="410"/>
        <v>-0.791945671835921+1.06781512643217i</v>
      </c>
      <c r="CT255" s="223" t="str">
        <f t="shared" ca="1" si="411"/>
        <v>-0.0326260574141727-1.32903823562553i</v>
      </c>
      <c r="CU255" s="223" t="str">
        <f t="shared" ca="1" si="412"/>
        <v>0.843386943456995+1.02766996403674i</v>
      </c>
      <c r="CV255" s="223" t="str">
        <f t="shared" ca="1" si="413"/>
        <v>-1.29713611054738-0.291281654230076i</v>
      </c>
      <c r="CW255" s="223" t="str">
        <f t="shared" ca="1" si="414"/>
        <v>1.20179829433408-0.568408260946922i</v>
      </c>
      <c r="CX255" s="223" t="str">
        <f t="shared" ca="1" si="415"/>
        <v>-0.597730673584962+1.18748689813095i</v>
      </c>
      <c r="CY255" s="223" t="str">
        <f t="shared" ca="1" si="416"/>
        <v>-0.259360611926749-1.30389384704353i</v>
      </c>
      <c r="CZ255" s="223" t="str">
        <f t="shared" ca="1" si="417"/>
        <v>1.00666269734492+0.868353214510806i</v>
      </c>
      <c r="DA255" s="223" t="str">
        <f t="shared" ca="1" si="418"/>
        <v>-1.32783727062609-0.0652324621125185i</v>
      </c>
      <c r="DB255" s="223" t="str">
        <f t="shared" ca="1" si="419"/>
        <v>1.08692884019083-0.765501657567389i</v>
      </c>
      <c r="DC255" s="223" t="str">
        <f t="shared" ca="1" si="420"/>
        <v>-0.385915665870699+1.27219345628429i</v>
      </c>
      <c r="DD255" s="223" t="str">
        <f t="shared" ca="1" si="421"/>
        <v>-0.478458367081304-1.24035667545545i</v>
      </c>
      <c r="DE255" s="223" t="str">
        <f t="shared" ca="1" si="422"/>
        <v>1.14029755478478+0.683468051871378i</v>
      </c>
      <c r="DF255" s="223" t="str">
        <f t="shared" ca="1" si="423"/>
        <v>-1.31944064040987+0.162737481275181i</v>
      </c>
      <c r="DG255" s="223" t="str">
        <f t="shared" ca="1" si="424"/>
        <v>0.940055075880855-0.940055075879941i</v>
      </c>
      <c r="DH255" s="223" t="str">
        <f t="shared" ca="1" si="425"/>
        <v>-0.162737481275113+1.31944064040988i</v>
      </c>
      <c r="DI255" s="223" t="str">
        <f t="shared" ca="1" si="426"/>
        <v>-0.683468051871502-1.1402975547847i</v>
      </c>
      <c r="DJ255" s="223" t="str">
        <f t="shared" ca="1" si="427"/>
        <v>1.2403566754555+0.47845836708117i</v>
      </c>
      <c r="DK255" s="223" t="str">
        <f t="shared" ca="1" si="428"/>
        <v>-1.27219345628427+0.385915665870764i</v>
      </c>
      <c r="DL255" s="223" t="str">
        <f t="shared" ca="1" si="429"/>
        <v>0.765501657568445-1.08692884019008i</v>
      </c>
      <c r="DM255" s="223" t="str">
        <f t="shared" ca="1" si="430"/>
        <v>0.0652324621125868+1.32783727062609i</v>
      </c>
      <c r="DN255" s="223" t="str">
        <f t="shared" ca="1" si="431"/>
        <v>-0.868353214510915-1.00666269734483i</v>
      </c>
      <c r="DO255" s="223" t="str">
        <f t="shared" ca="1" si="432"/>
        <v>1.30389384704356+0.259360611926608i</v>
      </c>
      <c r="DP255" s="223" t="str">
        <f t="shared" ca="1" si="433"/>
        <v>-1.18748689813092+0.597730673585023i</v>
      </c>
      <c r="DQ255" s="223" t="str">
        <f t="shared" ca="1" si="434"/>
        <v>0.568408260946861-1.20179829433411i</v>
      </c>
      <c r="DR255" s="223" t="str">
        <f t="shared" ca="1" si="435"/>
        <v>0.291281654230143+1.29713611054737i</v>
      </c>
      <c r="DS255" s="223" t="str">
        <f t="shared" ca="1" si="436"/>
        <v>-1.02766996403683-0.843386943456885i</v>
      </c>
      <c r="DT255" s="223" t="str">
        <f t="shared" ca="1" si="437"/>
        <v>1.32903823562553+0.0326260574141042i</v>
      </c>
      <c r="DU255" s="223" t="str">
        <f t="shared" ca="1" si="438"/>
        <v>-1.06781512643209+0.791945671836036i</v>
      </c>
      <c r="DV255" s="223" t="str">
        <f t="shared" ca="1" si="439"/>
        <v>0.354578244951786-1.28128113994701i</v>
      </c>
      <c r="DW255" s="223" t="str">
        <f t="shared" ca="1" si="440"/>
        <v>0.50875414098946+1.22824114708923i</v>
      </c>
      <c r="DX255" s="223" t="str">
        <f t="shared" ca="1" si="441"/>
        <v>-1.1567272641293-0.655277901196851i</v>
      </c>
      <c r="DY255" s="223" t="str">
        <f t="shared" ca="1" si="442"/>
        <v>1.31504947184037-0.195069162066582i</v>
      </c>
      <c r="DZ255" s="223" t="str">
        <f t="shared" ca="1" si="443"/>
        <v>-0.91670184242557+0.962842055308433i</v>
      </c>
      <c r="EA255" s="223" t="str">
        <f t="shared" ca="1" si="444"/>
        <v>0.130307773510141-1.32303702727468i</v>
      </c>
      <c r="EB255" s="223" t="str">
        <f t="shared" ca="1" si="445"/>
        <v>0.711246506949259+1.12318097283095i</v>
      </c>
      <c r="EC255" s="223" t="str">
        <f t="shared" ca="1" si="446"/>
        <v>-1.25172505933985-0.44787438774466i</v>
      </c>
      <c r="ED255" s="223" t="str">
        <f t="shared" ca="1" si="447"/>
        <v>1.26233945085389-0.417020625622881i</v>
      </c>
      <c r="EE255" s="223" t="str">
        <f t="shared" ca="1" si="448"/>
        <v>-0.738596533725226+1.10538782865838i</v>
      </c>
      <c r="EF255" s="223" t="str">
        <f t="shared" ca="1" si="449"/>
        <v>-0.0977995732137402-1.32583646610591i</v>
      </c>
      <c r="EG255" s="223" t="str">
        <f t="shared" ca="1" si="450"/>
        <v>0.892796422059201+0.985049054684736i</v>
      </c>
      <c r="EH255" s="223" t="str">
        <f t="shared" ca="1" si="451"/>
        <v>-1.30986616664173-0.227283340490041i</v>
      </c>
      <c r="EI255" s="223" t="str">
        <f t="shared" ca="1" si="452"/>
        <v>1.17246020422335-0.626693035615959i</v>
      </c>
      <c r="EJ255" s="223" t="str">
        <f t="shared" ca="1" si="453"/>
        <v>-0.538743460425285+1.21538577218346i</v>
      </c>
      <c r="EK255" s="223" t="str">
        <f t="shared" ca="1" si="454"/>
        <v>-0.323027239355496-1.28959702776153i</v>
      </c>
      <c r="EL255" s="223" t="str">
        <f t="shared" ca="1" si="455"/>
        <v>1.04805820077027+0.817912647643497i</v>
      </c>
      <c r="EM255" s="223" t="str">
        <f t="shared" ca="1" si="456"/>
        <v>-1.32943863768773+4.56009472592728E-14i</v>
      </c>
      <c r="EN255" s="223"/>
      <c r="EO255" s="223"/>
      <c r="EP255" s="223"/>
    </row>
    <row r="256" spans="1:146">
      <c r="A256" s="249">
        <f t="shared" si="323"/>
        <v>3.0468750000000023E-3</v>
      </c>
      <c r="B256" s="248">
        <v>156</v>
      </c>
      <c r="C256" s="247">
        <f t="shared" si="324"/>
        <v>31200</v>
      </c>
      <c r="N256" s="246">
        <f t="shared" ca="1" si="327"/>
        <v>3.9963551754474596</v>
      </c>
      <c r="O256" s="223">
        <f t="shared" ca="1" si="328"/>
        <v>1.32935517544746</v>
      </c>
      <c r="P256" s="223" t="str">
        <f t="shared" ca="1" si="329"/>
        <v>-1.02760544685274+0.843333995572053i</v>
      </c>
      <c r="Q256" s="223" t="str">
        <f t="shared" ca="1" si="330"/>
        <v>0.259344329251854-1.30381198850672i</v>
      </c>
      <c r="R256" s="223" t="str">
        <f t="shared" ca="1" si="331"/>
        <v>0.626653691788707+1.17238659709864i</v>
      </c>
      <c r="S256" s="223" t="str">
        <f t="shared" ca="1" si="332"/>
        <v>-1.22816403803384-0.508722201372581i</v>
      </c>
      <c r="T256" s="223" t="str">
        <f t="shared" ca="1" si="333"/>
        <v>1.27211358790004-0.385891438061313i</v>
      </c>
      <c r="U256" s="223" t="str">
        <f t="shared" ca="1" si="334"/>
        <v>-0.738550164589117+1.10531843234171i</v>
      </c>
      <c r="V256" s="223" t="str">
        <f t="shared" ca="1" si="335"/>
        <v>-0.130299592779629-1.32295396692795i</v>
      </c>
      <c r="W256" s="223" t="str">
        <f t="shared" ca="1" si="336"/>
        <v>0.939996059164347+0.939996059164316i</v>
      </c>
      <c r="X256" s="223" t="str">
        <f t="shared" ca="1" si="337"/>
        <v>-1.32295396692795-0.130299592779719i</v>
      </c>
      <c r="Y256" s="223" t="str">
        <f t="shared" ca="1" si="338"/>
        <v>1.10531843234168-0.738550164589155i</v>
      </c>
      <c r="Z256" s="223" t="str">
        <f t="shared" ca="1" si="339"/>
        <v>-0.385891438061268+1.27211358790006i</v>
      </c>
      <c r="AA256" s="223" t="str">
        <f t="shared" ca="1" si="340"/>
        <v>-0.508722201372502-1.22816403803387i</v>
      </c>
      <c r="AB256" s="223" t="str">
        <f t="shared" ca="1" si="341"/>
        <v>1.17238659709866+0.626653691788671i</v>
      </c>
      <c r="AC256" s="223" t="str">
        <f t="shared" ca="1" si="342"/>
        <v>-1.30381198850674+0.259344329251788i</v>
      </c>
      <c r="AD256" s="223" t="str">
        <f t="shared" ca="1" si="343"/>
        <v>0.843333995572062-1.02760544685273i</v>
      </c>
      <c r="AE256" s="223" t="str">
        <f t="shared" ca="1" si="344"/>
        <v>4.16908919935788E-14+1.32935517544746i</v>
      </c>
      <c r="AF256" s="223" t="str">
        <f t="shared" ca="1" si="345"/>
        <v>-0.843333995572017-1.02760544685277i</v>
      </c>
      <c r="AG256" s="223" t="str">
        <f t="shared" ca="1" si="346"/>
        <v>1.30381198850673+0.259344329251835i</v>
      </c>
      <c r="AH256" s="223" t="str">
        <f t="shared" ca="1" si="347"/>
        <v>-1.17238659709869+0.626653691788621i</v>
      </c>
      <c r="AI256" s="223" t="str">
        <f t="shared" ca="1" si="348"/>
        <v>0.508722201372538-1.22816403803386i</v>
      </c>
      <c r="AJ256" s="223" t="str">
        <f t="shared" ca="1" si="349"/>
        <v>0.385891438061348+1.27211358790003i</v>
      </c>
      <c r="AK256" s="223" t="str">
        <f t="shared" ca="1" si="350"/>
        <v>-1.10531843234166-0.738550164589189i</v>
      </c>
      <c r="AL256" s="223" t="str">
        <f t="shared" ca="1" si="351"/>
        <v>1.32295396692795-0.130299592779671i</v>
      </c>
      <c r="AM256" s="223" t="str">
        <f t="shared" ca="1" si="352"/>
        <v>-0.939996059164375+0.939996059164288i</v>
      </c>
      <c r="AN256" s="223" t="str">
        <f t="shared" ca="1" si="353"/>
        <v>0.130299592779678-1.32295396692795i</v>
      </c>
      <c r="AO256" s="223" t="str">
        <f t="shared" ca="1" si="354"/>
        <v>0.738550164589182+1.10531843234167i</v>
      </c>
      <c r="AP256" s="223" t="str">
        <f t="shared" ca="1" si="355"/>
        <v>-1.27211358789999-0.385891438061482i</v>
      </c>
      <c r="AQ256" s="223" t="str">
        <f t="shared" ca="1" si="356"/>
        <v>1.22816403803371-0.508722201372899i</v>
      </c>
      <c r="AR256" s="223" t="str">
        <f t="shared" ca="1" si="357"/>
        <v>1.22816403803371-0.508722201372899i</v>
      </c>
      <c r="AS256" s="223" t="str">
        <f t="shared" ca="1" si="358"/>
        <v>-0.259344329252088-1.30381198850668i</v>
      </c>
      <c r="AT256" s="223" t="str">
        <f t="shared" ca="1" si="359"/>
        <v>1.02760544685242+0.843333995572446i</v>
      </c>
      <c r="AU256" s="223" t="str">
        <f t="shared" ca="1" si="360"/>
        <v>-1.32935517544746+8.33817839871577E-14i</v>
      </c>
      <c r="AV256" s="223" t="str">
        <f t="shared" ca="1" si="361"/>
        <v>1.02760544685316-0.843333995571538i</v>
      </c>
      <c r="AW256" s="223" t="str">
        <f t="shared" ca="1" si="362"/>
        <v>-0.259344329251943+1.3038119885067i</v>
      </c>
      <c r="AX256" s="223" t="str">
        <f t="shared" ca="1" si="363"/>
        <v>-0.626653691789141-1.17238659709841i</v>
      </c>
      <c r="AY256" s="223" t="str">
        <f t="shared" ca="1" si="364"/>
        <v>1.22816403803377+0.508722201372744i</v>
      </c>
      <c r="AZ256" s="223" t="str">
        <f t="shared" ca="1" si="365"/>
        <v>-1.27211358789994+0.385891438061642i</v>
      </c>
      <c r="BA256" s="223" t="str">
        <f t="shared" ca="1" si="366"/>
        <v>0.7385501645895-1.10531843234145i</v>
      </c>
      <c r="BB256" s="223" t="str">
        <f t="shared" ca="1" si="367"/>
        <v>0.130299592779862+1.32295396692793i</v>
      </c>
      <c r="BC256" s="223" t="str">
        <f t="shared" ca="1" si="368"/>
        <v>-0.939996059163944-0.939996059164719i</v>
      </c>
      <c r="BD256" s="223" t="str">
        <f t="shared" ca="1" si="369"/>
        <v>1.32295396692795+0.130299592779636i</v>
      </c>
      <c r="BE256" s="223" t="str">
        <f t="shared" ca="1" si="370"/>
        <v>-1.10531843234135+0.738550164589656i</v>
      </c>
      <c r="BF256" s="223" t="str">
        <f t="shared" ca="1" si="371"/>
        <v>0.38589143806146-1.2721135879i</v>
      </c>
      <c r="BG256" s="223" t="str">
        <f t="shared" ca="1" si="372"/>
        <v>0.508722201372955+1.22816403803368i</v>
      </c>
      <c r="BH256" s="223" t="str">
        <f t="shared" ca="1" si="373"/>
        <v>-1.17238659709852-0.62665369178894i</v>
      </c>
      <c r="BI256" s="223" t="str">
        <f t="shared" ca="1" si="374"/>
        <v>1.30381198850667-0.259344329252129i</v>
      </c>
      <c r="BJ256" s="223" t="str">
        <f t="shared" ca="1" si="375"/>
        <v>-0.843333995572414+1.02760544685245i</v>
      </c>
      <c r="BK256" s="223" t="str">
        <f t="shared" ca="1" si="376"/>
        <v>-1.43963949243922E-13-1.32935517544746i</v>
      </c>
      <c r="BL256" s="223" t="str">
        <f t="shared" ca="1" si="377"/>
        <v>0.843333995571585+1.02760544685313i</v>
      </c>
      <c r="BM256" s="223" t="str">
        <f t="shared" ca="1" si="378"/>
        <v>-1.30381198850672-0.259344329251883i</v>
      </c>
      <c r="BN256" s="223" t="str">
        <f t="shared" ca="1" si="379"/>
        <v>1.1723865970984-0.626653691789161i</v>
      </c>
      <c r="BO256" s="223" t="str">
        <f t="shared" ca="1" si="380"/>
        <v>-0.508722201372723+1.22816403803378i</v>
      </c>
      <c r="BP256" s="223" t="str">
        <f t="shared" ca="1" si="381"/>
        <v>-0.385891438061699-1.27211358789993i</v>
      </c>
      <c r="BQ256" s="223" t="str">
        <f t="shared" ca="1" si="382"/>
        <v>1.10531843234149+0.738550164589449i</v>
      </c>
      <c r="BR256" s="223" t="str">
        <f t="shared" ca="1" si="383"/>
        <v>-1.32295396692793+0.130299592779885i</v>
      </c>
      <c r="BS256" s="223" t="str">
        <f t="shared" ca="1" si="384"/>
        <v>0.939996059164703-0.93999605916396i</v>
      </c>
      <c r="BT256" s="223" t="str">
        <f t="shared" ca="1" si="385"/>
        <v>-0.130299592779576+1.32295396692796i</v>
      </c>
      <c r="BU256" s="223" t="str">
        <f t="shared" ca="1" si="386"/>
        <v>-0.738550164589707-1.10531843234132i</v>
      </c>
      <c r="BV256" s="223" t="str">
        <f t="shared" ca="1" si="387"/>
        <v>1.27211358790002+0.385891438061402i</v>
      </c>
      <c r="BW256" s="223" t="str">
        <f t="shared" ca="1" si="388"/>
        <v>-1.22816403803367+0.508722201372976i</v>
      </c>
      <c r="BX256" s="223" t="str">
        <f t="shared" ca="1" si="389"/>
        <v>0.62665369178892-1.17238659709853i</v>
      </c>
      <c r="BY256" s="223" t="str">
        <f t="shared" ca="1" si="390"/>
        <v>0.259344329252189+1.30381198850666i</v>
      </c>
      <c r="BZ256" s="223" t="str">
        <f t="shared" ca="1" si="391"/>
        <v>-1.02760544685248-0.843333995572368i</v>
      </c>
      <c r="CA256" s="223" t="str">
        <f t="shared" ca="1" si="392"/>
        <v>1.32935517544746-1.66763567974316E-13i</v>
      </c>
      <c r="CB256" s="223" t="str">
        <f t="shared" ca="1" si="393"/>
        <v>-1.02760544685311+0.843333995571603i</v>
      </c>
      <c r="CC256" s="223" t="str">
        <f t="shared" ca="1" si="394"/>
        <v>0.259344329251862-1.30381198850672i</v>
      </c>
      <c r="CD256" s="223" t="str">
        <f t="shared" ca="1" si="395"/>
        <v>0.626653691789181+1.17238659709839i</v>
      </c>
      <c r="CE256" s="223" t="str">
        <f t="shared" ca="1" si="396"/>
        <v>-1.22816403803379-0.508722201372702i</v>
      </c>
      <c r="CF256" s="223" t="str">
        <f t="shared" ca="1" si="397"/>
        <v>1.27211358789992-0.385891438061721i</v>
      </c>
      <c r="CG256" s="223" t="str">
        <f t="shared" ca="1" si="398"/>
        <v>-0.73855016458943+1.1053184323415i</v>
      </c>
      <c r="CH256" s="223" t="str">
        <f t="shared" ca="1" si="399"/>
        <v>-0.130299592779945-1.32295396692792i</v>
      </c>
      <c r="CI256" s="223" t="str">
        <f t="shared" ca="1" si="400"/>
        <v>0.939996059164004+0.939996059164659i</v>
      </c>
      <c r="CJ256" s="223" t="str">
        <f t="shared" ca="1" si="401"/>
        <v>-1.32295396692797-0.130299592779515i</v>
      </c>
      <c r="CK256" s="223" t="str">
        <f t="shared" ca="1" si="402"/>
        <v>1.10531843234202-0.738550164588658i</v>
      </c>
      <c r="CL256" s="223" t="str">
        <f t="shared" ca="1" si="403"/>
        <v>-0.38589143806138+1.27211358790002i</v>
      </c>
      <c r="CM256" s="223" t="str">
        <f t="shared" ca="1" si="404"/>
        <v>-0.508722201373031-1.22816403803365i</v>
      </c>
      <c r="CN256" s="223" t="str">
        <f t="shared" ca="1" si="405"/>
        <v>1.17238659709856+0.626653691788867i</v>
      </c>
      <c r="CO256" s="223" t="str">
        <f t="shared" ca="1" si="406"/>
        <v>-1.30381198850664+0.259344329252247i</v>
      </c>
      <c r="CP256" s="223" t="str">
        <f t="shared" ca="1" si="407"/>
        <v>0.84333399557232-1.02760544685252i</v>
      </c>
      <c r="CQ256" s="223" t="str">
        <f t="shared" ca="1" si="408"/>
        <v>1.89563186704709E-13+1.32935517544746i</v>
      </c>
      <c r="CR256" s="223" t="str">
        <f t="shared" ca="1" si="409"/>
        <v>-0.843333995571621-1.0276054468531i</v>
      </c>
      <c r="CS256" s="223" t="str">
        <f t="shared" ca="1" si="410"/>
        <v>1.30381198850673+0.259344329251802i</v>
      </c>
      <c r="CT256" s="223" t="str">
        <f t="shared" ca="1" si="411"/>
        <v>-1.17238659709834+0.626653691789267i</v>
      </c>
      <c r="CU256" s="223" t="str">
        <f t="shared" ca="1" si="412"/>
        <v>0.508722201372611-1.22816403803382i</v>
      </c>
      <c r="CV256" s="223" t="str">
        <f t="shared" ca="1" si="413"/>
        <v>0.385891438061743+1.27211358789991i</v>
      </c>
      <c r="CW256" s="223" t="str">
        <f t="shared" ca="1" si="414"/>
        <v>-1.10531843234151-0.73855016458941i</v>
      </c>
      <c r="CX256" s="223" t="str">
        <f t="shared" ca="1" si="415"/>
        <v>1.32295396692792-0.130299592779968i</v>
      </c>
      <c r="CY256" s="223" t="str">
        <f t="shared" ca="1" si="416"/>
        <v>-0.939996059164643+0.93999605916402i</v>
      </c>
      <c r="CZ256" s="223" t="str">
        <f t="shared" ca="1" si="417"/>
        <v>0.130299592779493-1.32295396692797i</v>
      </c>
      <c r="DA256" s="223" t="str">
        <f t="shared" ca="1" si="418"/>
        <v>0.738550164588677+1.105318432342i</v>
      </c>
      <c r="DB256" s="223" t="str">
        <f t="shared" ca="1" si="419"/>
        <v>-1.27211358790003-0.385891438061359i</v>
      </c>
      <c r="DC256" s="223" t="str">
        <f t="shared" ca="1" si="420"/>
        <v>1.22816403803364-0.508722201373053i</v>
      </c>
      <c r="DD256" s="223" t="str">
        <f t="shared" ca="1" si="421"/>
        <v>-0.626653691788847+1.17238659709857i</v>
      </c>
      <c r="DE256" s="223" t="str">
        <f t="shared" ca="1" si="422"/>
        <v>-0.25934432925227-1.30381198850664i</v>
      </c>
      <c r="DF256" s="223" t="str">
        <f t="shared" ca="1" si="423"/>
        <v>1.02760544685254+0.843333995572303i</v>
      </c>
      <c r="DG256" s="223" t="str">
        <f t="shared" ca="1" si="424"/>
        <v>-1.32935517544746+2.87927898487845E-13i</v>
      </c>
      <c r="DH256" s="223" t="str">
        <f t="shared" ca="1" si="425"/>
        <v>1.02760544685303-0.843333995571696i</v>
      </c>
      <c r="DI256" s="223" t="str">
        <f t="shared" ca="1" si="426"/>
        <v>-0.25934432925178+1.30381198850674i</v>
      </c>
      <c r="DJ256" s="223" t="str">
        <f t="shared" ca="1" si="427"/>
        <v>-0.626653691788088-1.17238659709897i</v>
      </c>
      <c r="DK256" s="223" t="str">
        <f t="shared" ca="1" si="428"/>
        <v>1.22816403803383+0.50872220137259i</v>
      </c>
      <c r="DL256" s="223" t="str">
        <f t="shared" ca="1" si="429"/>
        <v>-1.27211358789988+0.385891438061837i</v>
      </c>
      <c r="DM256" s="223" t="str">
        <f t="shared" ca="1" si="430"/>
        <v>0.738550164589329-1.10531843234157i</v>
      </c>
      <c r="DN256" s="223" t="str">
        <f t="shared" ca="1" si="431"/>
        <v>0.130299592779991+1.32295396692792i</v>
      </c>
      <c r="DO256" s="223" t="str">
        <f t="shared" ca="1" si="432"/>
        <v>-0.939996059164036-0.939996059164627i</v>
      </c>
      <c r="DP256" s="223" t="str">
        <f t="shared" ca="1" si="433"/>
        <v>1.32295396692797+0.13029959277947i</v>
      </c>
      <c r="DQ256" s="223" t="str">
        <f t="shared" ca="1" si="434"/>
        <v>-1.10531843234199+0.738550164588697i</v>
      </c>
      <c r="DR256" s="223" t="str">
        <f t="shared" ca="1" si="435"/>
        <v>0.385891438061264-1.27211358790006i</v>
      </c>
      <c r="DS256" s="223" t="str">
        <f t="shared" ca="1" si="436"/>
        <v>0.508722201373074+1.22816403803363i</v>
      </c>
      <c r="DT256" s="223" t="str">
        <f t="shared" ca="1" si="437"/>
        <v>-1.17238659709858-0.626653691788827i</v>
      </c>
      <c r="DU256" s="223" t="str">
        <f t="shared" ca="1" si="438"/>
        <v>1.30381198850663-0.259344329252293i</v>
      </c>
      <c r="DV256" s="223" t="str">
        <f t="shared" ca="1" si="439"/>
        <v>-0.843333995572285+1.02760544685255i</v>
      </c>
      <c r="DW256" s="223" t="str">
        <f t="shared" ca="1" si="440"/>
        <v>-3.10727517218238E-13-1.32935517544746i</v>
      </c>
      <c r="DX256" s="223" t="str">
        <f t="shared" ca="1" si="441"/>
        <v>0.843333995571714+1.02760544685302i</v>
      </c>
      <c r="DY256" s="223" t="str">
        <f t="shared" ca="1" si="442"/>
        <v>-1.30381198850676-0.259344329251682i</v>
      </c>
      <c r="DZ256" s="223" t="str">
        <f t="shared" ca="1" si="443"/>
        <v>1.17238659709893-0.626653691788174i</v>
      </c>
      <c r="EA256" s="223" t="str">
        <f t="shared" ca="1" si="444"/>
        <v>-0.508722201372569+1.22816403803384i</v>
      </c>
      <c r="EB256" s="223" t="str">
        <f t="shared" ca="1" si="445"/>
        <v>-0.385891438061858-1.27211358789988i</v>
      </c>
      <c r="EC256" s="223" t="str">
        <f t="shared" ca="1" si="446"/>
        <v>1.10531843234158+0.738550164589311i</v>
      </c>
      <c r="ED256" s="223" t="str">
        <f t="shared" ca="1" si="447"/>
        <v>-1.32295396692791+0.130299592780089i</v>
      </c>
      <c r="EE256" s="223" t="str">
        <f t="shared" ca="1" si="448"/>
        <v>0.939996059164558-0.939996059164105i</v>
      </c>
      <c r="EF256" s="223" t="str">
        <f t="shared" ca="1" si="449"/>
        <v>-0.130299592779447+1.32295396692797i</v>
      </c>
      <c r="EG256" s="223" t="str">
        <f t="shared" ca="1" si="450"/>
        <v>-0.738550164588715-1.10531843234198i</v>
      </c>
      <c r="EH256" s="223" t="str">
        <f t="shared" ca="1" si="451"/>
        <v>1.27211358790006+0.385891438061243i</v>
      </c>
      <c r="EI256" s="223" t="str">
        <f t="shared" ca="1" si="452"/>
        <v>-1.22816403803412+0.508722201371908i</v>
      </c>
      <c r="EJ256" s="223" t="str">
        <f t="shared" ca="1" si="453"/>
        <v>0.626653691788739-1.17238659709862i</v>
      </c>
      <c r="EK256" s="223" t="str">
        <f t="shared" ca="1" si="454"/>
        <v>0.259344329252315+1.30381198850663i</v>
      </c>
      <c r="EL256" s="223" t="str">
        <f t="shared" ca="1" si="455"/>
        <v>-1.02760544685257-0.843333995572268i</v>
      </c>
      <c r="EM256" s="223" t="str">
        <f t="shared" ca="1" si="456"/>
        <v>1.32935517544746-3.33527135948631E-13i</v>
      </c>
      <c r="EN256" s="223"/>
      <c r="EO256" s="223"/>
      <c r="EP256" s="223"/>
    </row>
    <row r="257" spans="1:146">
      <c r="A257" s="249">
        <f t="shared" si="323"/>
        <v>3.0664062500000023E-3</v>
      </c>
      <c r="B257" s="248">
        <v>157</v>
      </c>
      <c r="C257" s="247">
        <f t="shared" si="324"/>
        <v>31400</v>
      </c>
      <c r="N257" s="246">
        <f t="shared" ca="1" si="327"/>
        <v>3.9962656472518416</v>
      </c>
      <c r="O257" s="223">
        <f t="shared" ca="1" si="328"/>
        <v>1.3292656472518416</v>
      </c>
      <c r="P257" s="223" t="str">
        <f t="shared" ca="1" si="329"/>
        <v>-1.00653170745626+0.868240221856276i</v>
      </c>
      <c r="Q257" s="223" t="str">
        <f t="shared" ca="1" si="330"/>
        <v>0.195043779098478-1.31487835376465i</v>
      </c>
      <c r="R257" s="223" t="str">
        <f t="shared" ca="1" si="331"/>
        <v>0.711153957477425+1.12303482124467i</v>
      </c>
      <c r="S257" s="223" t="str">
        <f t="shared" ca="1" si="332"/>
        <v>-1.27202791475846-0.385865449397974i</v>
      </c>
      <c r="T257" s="223" t="str">
        <f t="shared" ca="1" si="333"/>
        <v>1.21522762263918-0.538673357554087i</v>
      </c>
      <c r="U257" s="223" t="str">
        <f t="shared" ca="1" si="334"/>
        <v>-0.568334298004408+1.20164191283248i</v>
      </c>
      <c r="V257" s="223" t="str">
        <f t="shared" ca="1" si="335"/>
        <v>-0.354532106195172-1.28111441590541i</v>
      </c>
      <c r="W257" s="223" t="str">
        <f t="shared" ca="1" si="336"/>
        <v>1.10524399236755+0.738500425388708i</v>
      </c>
      <c r="X257" s="223" t="str">
        <f t="shared" ca="1" si="337"/>
        <v>-1.31926895094256+0.16271630539925i</v>
      </c>
      <c r="Y257" s="223" t="str">
        <f t="shared" ca="1" si="338"/>
        <v>0.892680248782498-0.984920877226935i</v>
      </c>
      <c r="Z257" s="223" t="str">
        <f t="shared" ca="1" si="339"/>
        <v>-0.0326218120169195+1.32886529729111i</v>
      </c>
      <c r="AA257" s="223" t="str">
        <f t="shared" ca="1" si="340"/>
        <v>-0.84327719948604-1.02753624062163i</v>
      </c>
      <c r="AB257" s="223" t="str">
        <f t="shared" ca="1" si="341"/>
        <v>1.3096957230329+0.227253765718358i</v>
      </c>
      <c r="AC257" s="223" t="str">
        <f t="shared" ca="1" si="342"/>
        <v>-1.14014917593846+0.683379117013911i</v>
      </c>
      <c r="AD257" s="223" t="str">
        <f t="shared" ca="1" si="343"/>
        <v>0.416966361682369-1.26217519155988i</v>
      </c>
      <c r="AE257" s="223" t="str">
        <f t="shared" ca="1" si="344"/>
        <v>0.508687940415348+1.22808132476634i</v>
      </c>
      <c r="AF257" s="223" t="str">
        <f t="shared" ca="1" si="345"/>
        <v>-1.18733237886972-0.597652895125115i</v>
      </c>
      <c r="AG257" s="223" t="str">
        <f t="shared" ca="1" si="346"/>
        <v>1.28942922163215-0.322985206108538i</v>
      </c>
      <c r="AH257" s="223" t="str">
        <f t="shared" ca="1" si="347"/>
        <v>-0.765402048257945+1.08678740583722i</v>
      </c>
      <c r="AI257" s="223" t="str">
        <f t="shared" ca="1" si="348"/>
        <v>-0.130290817481932-1.32286486983507i</v>
      </c>
      <c r="AJ257" s="223" t="str">
        <f t="shared" ca="1" si="349"/>
        <v>0.962716767489696+0.91658255850635i</v>
      </c>
      <c r="AK257" s="223" t="str">
        <f t="shared" ca="1" si="350"/>
        <v>-1.32766448856477-0.0652239738739561i</v>
      </c>
      <c r="AL257" s="223" t="str">
        <f t="shared" ca="1" si="351"/>
        <v>1.04792182437776-0.817806218462932i</v>
      </c>
      <c r="AM257" s="223" t="str">
        <f t="shared" ca="1" si="352"/>
        <v>-0.259326863167392+1.30372418057027i</v>
      </c>
      <c r="AN257" s="223" t="str">
        <f t="shared" ca="1" si="353"/>
        <v>-0.655192634523614-1.15657674740151i</v>
      </c>
      <c r="AO257" s="223" t="str">
        <f t="shared" ca="1" si="354"/>
        <v>1.25156218122164+0.447816109021985i</v>
      </c>
      <c r="AP257" s="223" t="str">
        <f t="shared" ca="1" si="355"/>
        <v>-1.24019527662424+0.478396108682736i</v>
      </c>
      <c r="AQ257" s="223" t="str">
        <f t="shared" ca="1" si="356"/>
        <v>0.626611488489963-1.17230764027889i</v>
      </c>
      <c r="AR257" s="223" t="str">
        <f t="shared" ca="1" si="357"/>
        <v>0.626611488489963-1.17230764027889i</v>
      </c>
      <c r="AS257" s="223" t="str">
        <f t="shared" ca="1" si="358"/>
        <v>-1.06767617921123-0.791842621553527i</v>
      </c>
      <c r="AT257" s="223" t="str">
        <f t="shared" ca="1" si="359"/>
        <v>1.32566394439505-0.0977868472485768i</v>
      </c>
      <c r="AU257" s="223" t="str">
        <f t="shared" ca="1" si="360"/>
        <v>-0.939932753170461+0.939932753169744i</v>
      </c>
      <c r="AV257" s="223" t="str">
        <f t="shared" ca="1" si="361"/>
        <v>0.0977868472482669-1.32566394439507i</v>
      </c>
      <c r="AW257" s="223" t="str">
        <f t="shared" ca="1" si="362"/>
        <v>0.791842621553777+1.06767617921105i</v>
      </c>
      <c r="AX257" s="223" t="str">
        <f t="shared" ca="1" si="363"/>
        <v>-1.29696732341079-0.291243751810235i</v>
      </c>
      <c r="AY257" s="223" t="str">
        <f t="shared" ca="1" si="364"/>
        <v>1.17230764027937-0.626611488489053i</v>
      </c>
      <c r="AZ257" s="223" t="str">
        <f t="shared" ca="1" si="365"/>
        <v>-0.478396108682446+1.24019527662435i</v>
      </c>
      <c r="BA257" s="223" t="str">
        <f t="shared" ca="1" si="366"/>
        <v>-0.447816109022258-1.25156218122154i</v>
      </c>
      <c r="BB257" s="223" t="str">
        <f t="shared" ca="1" si="367"/>
        <v>1.1565767474012+0.655192634524166i</v>
      </c>
      <c r="BC257" s="223" t="str">
        <f t="shared" ca="1" si="368"/>
        <v>-1.30372418057034+0.259326863167048i</v>
      </c>
      <c r="BD257" s="223" t="str">
        <f t="shared" ca="1" si="369"/>
        <v>0.81780621846291-1.04792182437778i</v>
      </c>
      <c r="BE257" s="223" t="str">
        <f t="shared" ca="1" si="370"/>
        <v>0.0652239738743797+1.32766448856475i</v>
      </c>
      <c r="BF257" s="223" t="str">
        <f t="shared" ca="1" si="371"/>
        <v>-0.916582558505905-0.96271676749012i</v>
      </c>
      <c r="BG257" s="223" t="str">
        <f t="shared" ca="1" si="372"/>
        <v>1.32286486983504+0.130290817482168i</v>
      </c>
      <c r="BH257" s="223" t="str">
        <f t="shared" ca="1" si="373"/>
        <v>-1.08678740583713+0.765402048258075i</v>
      </c>
      <c r="BI257" s="223" t="str">
        <f t="shared" ca="1" si="374"/>
        <v>0.32298520610798-1.28942922163229i</v>
      </c>
      <c r="BJ257" s="223" t="str">
        <f t="shared" ca="1" si="375"/>
        <v>0.597652895124667+1.18733237886994i</v>
      </c>
      <c r="BK257" s="223" t="str">
        <f t="shared" ca="1" si="376"/>
        <v>-1.2280813247663-0.508687940415436i</v>
      </c>
      <c r="BL257" s="223" t="str">
        <f t="shared" ca="1" si="377"/>
        <v>1.26217519155978-0.416966361682665i</v>
      </c>
      <c r="BM257" s="223" t="str">
        <f t="shared" ca="1" si="378"/>
        <v>-0.68337911701341+1.14014917593876i</v>
      </c>
      <c r="BN257" s="223" t="str">
        <f t="shared" ca="1" si="379"/>
        <v>-0.227253765718003-1.30969572303297i</v>
      </c>
      <c r="BO257" s="223" t="str">
        <f t="shared" ca="1" si="380"/>
        <v>1.02753624062166+0.843277199486004i</v>
      </c>
      <c r="BP257" s="223" t="str">
        <f t="shared" ca="1" si="381"/>
        <v>-1.3288652972911+0.0326218120172396i</v>
      </c>
      <c r="BQ257" s="223" t="str">
        <f t="shared" ca="1" si="382"/>
        <v>0.984920877227353-0.892680248782036i</v>
      </c>
      <c r="BR257" s="223" t="str">
        <f t="shared" ca="1" si="383"/>
        <v>-0.162716305399467+1.31926895094253i</v>
      </c>
      <c r="BS257" s="223" t="str">
        <f t="shared" ca="1" si="384"/>
        <v>-0.738500425388759-1.10524399236751i</v>
      </c>
      <c r="BT257" s="223" t="str">
        <f t="shared" ca="1" si="385"/>
        <v>1.28111441590553+0.354532106194759i</v>
      </c>
      <c r="BU257" s="223" t="str">
        <f t="shared" ca="1" si="386"/>
        <v>-1.20164191283268+0.568334298003971i</v>
      </c>
      <c r="BV257" s="223" t="str">
        <f t="shared" ca="1" si="387"/>
        <v>0.538673357554187-1.21522762263913i</v>
      </c>
      <c r="BW257" s="223" t="str">
        <f t="shared" ca="1" si="388"/>
        <v>0.385865449398133+1.27202791475841i</v>
      </c>
      <c r="BX257" s="223" t="str">
        <f t="shared" ca="1" si="389"/>
        <v>-1.12303482124498-0.71115395747694i</v>
      </c>
      <c r="BY257" s="223" t="str">
        <f t="shared" ca="1" si="390"/>
        <v>1.31487835376471-0.195043779098055i</v>
      </c>
      <c r="BZ257" s="223" t="str">
        <f t="shared" ca="1" si="391"/>
        <v>-0.868240221856322+1.00653170745622i</v>
      </c>
      <c r="CA257" s="223" t="str">
        <f t="shared" ca="1" si="392"/>
        <v>-3.10707167102893E-13-1.32926564725184i</v>
      </c>
      <c r="CB257" s="223" t="str">
        <f t="shared" ca="1" si="393"/>
        <v>0.868240221855762+1.00653170745671i</v>
      </c>
      <c r="CC257" s="223" t="str">
        <f t="shared" ca="1" si="394"/>
        <v>-1.31487835376461-0.195043779098785i</v>
      </c>
      <c r="CD257" s="223" t="str">
        <f t="shared" ca="1" si="395"/>
        <v>1.12303482124467-0.711153957477433i</v>
      </c>
      <c r="CE257" s="223" t="str">
        <f t="shared" ca="1" si="396"/>
        <v>-0.385865449397539+1.27202791475859i</v>
      </c>
      <c r="CF257" s="223" t="str">
        <f t="shared" ca="1" si="397"/>
        <v>-0.538673357553546-1.21522762263942i</v>
      </c>
      <c r="CG257" s="223" t="str">
        <f t="shared" ca="1" si="398"/>
        <v>1.20164191283238+0.568334298004605i</v>
      </c>
      <c r="CH257" s="223" t="str">
        <f t="shared" ca="1" si="399"/>
        <v>-1.28111441590537+0.354532106195321i</v>
      </c>
      <c r="CI257" s="223" t="str">
        <f t="shared" ca="1" si="400"/>
        <v>0.73850042538821-1.10524399236788i</v>
      </c>
      <c r="CJ257" s="223" t="str">
        <f t="shared" ca="1" si="401"/>
        <v>0.162716305398734+1.31926895094262i</v>
      </c>
      <c r="CK257" s="223" t="str">
        <f t="shared" ca="1" si="402"/>
        <v>-0.984920877226883-0.892680248782555i</v>
      </c>
      <c r="CL257" s="223" t="str">
        <f t="shared" ca="1" si="403"/>
        <v>1.32886529729112+0.0326218120166183i</v>
      </c>
      <c r="CM257" s="223" t="str">
        <f t="shared" ca="1" si="404"/>
        <v>-1.02753624062129+0.843277199486456i</v>
      </c>
      <c r="CN257" s="223" t="str">
        <f t="shared" ca="1" si="405"/>
        <v>0.227253765718731-1.30969572303284i</v>
      </c>
      <c r="CO257" s="223" t="str">
        <f t="shared" ca="1" si="406"/>
        <v>0.683379117013976+1.14014917593842i</v>
      </c>
      <c r="CP257" s="223" t="str">
        <f t="shared" ca="1" si="407"/>
        <v>-1.26217519155998-0.416966361682074i</v>
      </c>
      <c r="CQ257" s="223" t="str">
        <f t="shared" ca="1" si="408"/>
        <v>1.22808132476657-0.508687940414789i</v>
      </c>
      <c r="CR257" s="223" t="str">
        <f t="shared" ca="1" si="409"/>
        <v>-0.597652895125326+1.18733237886961i</v>
      </c>
      <c r="CS257" s="223" t="str">
        <f t="shared" ca="1" si="410"/>
        <v>-0.322985206108546-1.28942922163214i</v>
      </c>
      <c r="CT257" s="223" t="str">
        <f t="shared" ca="1" si="411"/>
        <v>1.08678740583749+0.765402048257567i</v>
      </c>
      <c r="CU257" s="223" t="str">
        <f t="shared" ca="1" si="412"/>
        <v>-1.32286486983511+0.13029081748147i</v>
      </c>
      <c r="CV257" s="223" t="str">
        <f t="shared" ca="1" si="413"/>
        <v>0.916582558506412-0.962716767489638i</v>
      </c>
      <c r="CW257" s="223" t="str">
        <f t="shared" ca="1" si="414"/>
        <v>-0.0652239738737967+1.32766448856478i</v>
      </c>
      <c r="CX257" s="223" t="str">
        <f t="shared" ca="1" si="415"/>
        <v>-0.8178062184634-1.0479218243774i</v>
      </c>
      <c r="CY257" s="223" t="str">
        <f t="shared" ca="1" si="416"/>
        <v>1.30372418057019+0.259326863167772i</v>
      </c>
      <c r="CZ257" s="223" t="str">
        <f t="shared" ca="1" si="417"/>
        <v>-1.15657674740155+0.655192634523556i</v>
      </c>
      <c r="DA257" s="223" t="str">
        <f t="shared" ca="1" si="418"/>
        <v>0.44781610902171-1.25156218122174i</v>
      </c>
      <c r="DB257" s="223" t="str">
        <f t="shared" ca="1" si="419"/>
        <v>0.478396108681792+1.2401952766246i</v>
      </c>
      <c r="DC257" s="223" t="str">
        <f t="shared" ca="1" si="420"/>
        <v>-1.17230764027902-0.626611488489705i</v>
      </c>
      <c r="DD257" s="223" t="str">
        <f t="shared" ca="1" si="421"/>
        <v>1.29696732341065-0.291243751810879i</v>
      </c>
      <c r="DE257" s="223" t="str">
        <f t="shared" ca="1" si="422"/>
        <v>-0.791842621553277+1.06767617921142i</v>
      </c>
      <c r="DF257" s="223" t="str">
        <f t="shared" ca="1" si="423"/>
        <v>-0.097786847247568-1.32566394439512i</v>
      </c>
      <c r="DG257" s="223" t="str">
        <f t="shared" ca="1" si="424"/>
        <v>0.939932753169952+0.939932753170253i</v>
      </c>
      <c r="DH257" s="223" t="str">
        <f t="shared" ca="1" si="425"/>
        <v>-1.32566394439509-0.0977868472479947i</v>
      </c>
      <c r="DI257" s="223" t="str">
        <f t="shared" ca="1" si="426"/>
        <v>1.06767617921086-0.791842621554026i</v>
      </c>
      <c r="DJ257" s="223" t="str">
        <f t="shared" ca="1" si="427"/>
        <v>-0.291243751811223+1.29696732341057i</v>
      </c>
      <c r="DK257" s="223" t="str">
        <f t="shared" ca="1" si="428"/>
        <v>-0.626611488489327-1.17230764027923i</v>
      </c>
      <c r="DL257" s="223" t="str">
        <f t="shared" ca="1" si="429"/>
        <v>1.24019527662445+0.478396108682191i</v>
      </c>
      <c r="DM257" s="223" t="str">
        <f t="shared" ca="1" si="430"/>
        <v>-1.25156218122142+0.447816109022587i</v>
      </c>
      <c r="DN257" s="223" t="str">
        <f t="shared" ca="1" si="431"/>
        <v>0.655192634523928-1.15657674740134i</v>
      </c>
      <c r="DO257" s="223" t="str">
        <f t="shared" ca="1" si="432"/>
        <v>0.259326863167352+1.30372418057028i</v>
      </c>
      <c r="DP257" s="223" t="str">
        <f t="shared" ca="1" si="433"/>
        <v>-1.04792182437797-0.817806218462666i</v>
      </c>
      <c r="DQ257" s="223" t="str">
        <f t="shared" ca="1" si="434"/>
        <v>1.3276644885648-0.0652239738733693i</v>
      </c>
      <c r="DR257" s="223" t="str">
        <f t="shared" ca="1" si="435"/>
        <v>-0.962716767489931+0.916582558506103i</v>
      </c>
      <c r="DS257" s="223" t="str">
        <f t="shared" ca="1" si="436"/>
        <v>0.130290817481821-1.32286486983508i</v>
      </c>
      <c r="DT257" s="223" t="str">
        <f t="shared" ca="1" si="437"/>
        <v>0.765402048258329+1.08678740583695i</v>
      </c>
      <c r="DU257" s="223" t="str">
        <f t="shared" ca="1" si="438"/>
        <v>-1.28942922163204-0.322985206108961i</v>
      </c>
      <c r="DV257" s="223" t="str">
        <f t="shared" ca="1" si="439"/>
        <v>1.1873323788698-0.597652895124945i</v>
      </c>
      <c r="DW257" s="223" t="str">
        <f t="shared" ca="1" si="440"/>
        <v>-0.508687940415114+1.22808132476644i</v>
      </c>
      <c r="DX257" s="223" t="str">
        <f t="shared" ca="1" si="441"/>
        <v>-0.41696636168296-1.26217519155969i</v>
      </c>
      <c r="DY257" s="223" t="str">
        <f t="shared" ca="1" si="442"/>
        <v>1.14014917593824+0.683379117014278i</v>
      </c>
      <c r="DZ257" s="223" t="str">
        <f t="shared" ca="1" si="443"/>
        <v>-1.30969572303291+0.227253765718308i</v>
      </c>
      <c r="EA257" s="223" t="str">
        <f t="shared" ca="1" si="444"/>
        <v>0.843277199485794-1.02753624062184i</v>
      </c>
      <c r="EB257" s="223" t="str">
        <f t="shared" ca="1" si="445"/>
        <v>0.0326218120175503+1.3288652972911i</v>
      </c>
      <c r="EC257" s="223" t="str">
        <f t="shared" ca="1" si="446"/>
        <v>-0.892680248782238-0.984920877227171i</v>
      </c>
      <c r="ED257" s="223" t="str">
        <f t="shared" ca="1" si="447"/>
        <v>1.31926895094257+0.162716305399158i</v>
      </c>
      <c r="EE257" s="223" t="str">
        <f t="shared" ca="1" si="448"/>
        <v>-1.10524399236736+0.738500425388985i</v>
      </c>
      <c r="EF257" s="223" t="str">
        <f t="shared" ca="1" si="449"/>
        <v>0.354532106195733-1.28111441590526i</v>
      </c>
      <c r="EG257" s="223" t="str">
        <f t="shared" ca="1" si="450"/>
        <v>0.568334298004218+1.20164191283257i</v>
      </c>
      <c r="EH257" s="223" t="str">
        <f t="shared" ca="1" si="451"/>
        <v>-1.21522762263927-0.538673357553868i</v>
      </c>
      <c r="EI257" s="223" t="str">
        <f t="shared" ca="1" si="452"/>
        <v>1.27202791475832-0.385865449398431i</v>
      </c>
      <c r="EJ257" s="223" t="str">
        <f t="shared" ca="1" si="453"/>
        <v>-0.711153957477794+1.12303482124444i</v>
      </c>
      <c r="EK257" s="223" t="str">
        <f t="shared" ca="1" si="454"/>
        <v>-0.195043779098362-1.31487835376467i</v>
      </c>
      <c r="EL257" s="223" t="str">
        <f t="shared" ca="1" si="455"/>
        <v>1.00653170745645+0.868240221856057i</v>
      </c>
      <c r="EM257" s="223" t="str">
        <f t="shared" ca="1" si="456"/>
        <v>-1.32926564725184-7.38665737146565E-13i</v>
      </c>
      <c r="EN257" s="223"/>
      <c r="EO257" s="223"/>
      <c r="EP257" s="223"/>
    </row>
    <row r="258" spans="1:146">
      <c r="A258" s="249">
        <f t="shared" si="323"/>
        <v>3.0859375000000023E-3</v>
      </c>
      <c r="B258" s="248">
        <v>158</v>
      </c>
      <c r="C258" s="247">
        <f t="shared" si="324"/>
        <v>31600</v>
      </c>
      <c r="N258" s="246">
        <f t="shared" ca="1" si="327"/>
        <v>3.9961695538172783</v>
      </c>
      <c r="O258" s="223">
        <f t="shared" ca="1" si="328"/>
        <v>1.3291695538172787</v>
      </c>
      <c r="P258" s="223" t="str">
        <f t="shared" ca="1" si="329"/>
        <v>-0.984849676688463+0.892615716376009i</v>
      </c>
      <c r="Q258" s="223" t="str">
        <f t="shared" ca="1" si="330"/>
        <v>0.13028139867829-1.32276923911665i</v>
      </c>
      <c r="R258" s="223" t="str">
        <f t="shared" ca="1" si="331"/>
        <v>0.791785378761468+1.06759899624081i</v>
      </c>
      <c r="S258" s="223" t="str">
        <f t="shared" ca="1" si="332"/>
        <v>-1.30362993354412-0.259308116268251i</v>
      </c>
      <c r="T258" s="223" t="str">
        <f t="shared" ca="1" si="333"/>
        <v>1.14006675385038-0.683329715115538i</v>
      </c>
      <c r="U258" s="223" t="str">
        <f t="shared" ca="1" si="334"/>
        <v>-0.385837554946313+1.27193595907493i</v>
      </c>
      <c r="V258" s="223" t="str">
        <f t="shared" ca="1" si="335"/>
        <v>-0.568293212767026-1.20155504539649i</v>
      </c>
      <c r="W258" s="223" t="str">
        <f t="shared" ca="1" si="336"/>
        <v>1.22799254600894+0.508651167049979i</v>
      </c>
      <c r="X258" s="223" t="str">
        <f t="shared" ca="1" si="337"/>
        <v>-1.25147170501863+0.447783736118891i</v>
      </c>
      <c r="Y258" s="223" t="str">
        <f t="shared" ca="1" si="338"/>
        <v>0.626566190357942-1.17222289343587i</v>
      </c>
      <c r="Z258" s="223" t="str">
        <f t="shared" ca="1" si="339"/>
        <v>0.322961857308446+1.28933600799741i</v>
      </c>
      <c r="AA258" s="223" t="str">
        <f t="shared" ca="1" si="340"/>
        <v>-1.10516409359679-0.738447038736838i</v>
      </c>
      <c r="AB258" s="223" t="str">
        <f t="shared" ca="1" si="341"/>
        <v>1.31478330039642-0.195029679263211i</v>
      </c>
      <c r="AC258" s="223" t="str">
        <f t="shared" ca="1" si="342"/>
        <v>-0.843216238456484+1.02746195939223i</v>
      </c>
      <c r="AD258" s="223" t="str">
        <f t="shared" ca="1" si="343"/>
        <v>-0.0652192587926037-1.32756851087896i</v>
      </c>
      <c r="AE258" s="223" t="str">
        <f t="shared" ca="1" si="344"/>
        <v>0.939864804850883+0.939864804850908i</v>
      </c>
      <c r="AF258" s="223" t="str">
        <f t="shared" ca="1" si="345"/>
        <v>-1.32756851087895-0.0652192587926502i</v>
      </c>
      <c r="AG258" s="223" t="str">
        <f t="shared" ca="1" si="346"/>
        <v>1.02746195939226-0.843216238456447i</v>
      </c>
      <c r="AH258" s="223" t="str">
        <f t="shared" ca="1" si="347"/>
        <v>-0.195029679263248+1.31478330039642i</v>
      </c>
      <c r="AI258" s="223" t="str">
        <f t="shared" ca="1" si="348"/>
        <v>-0.738447038736807-1.10516409359681i</v>
      </c>
      <c r="AJ258" s="223" t="str">
        <f t="shared" ca="1" si="349"/>
        <v>1.2893360079974+0.322961857308491i</v>
      </c>
      <c r="AK258" s="223" t="str">
        <f t="shared" ca="1" si="350"/>
        <v>-1.17222289343589+0.626566190357901i</v>
      </c>
      <c r="AL258" s="223" t="str">
        <f t="shared" ca="1" si="351"/>
        <v>0.447783736118944-1.25147170501861i</v>
      </c>
      <c r="AM258" s="223" t="str">
        <f t="shared" ca="1" si="352"/>
        <v>0.508651167049945+1.22799254600895i</v>
      </c>
      <c r="AN258" s="223" t="str">
        <f t="shared" ca="1" si="353"/>
        <v>-1.20155504539647-0.568293212767063i</v>
      </c>
      <c r="AO258" s="223" t="str">
        <f t="shared" ca="1" si="354"/>
        <v>1.2719359590751-0.385837554945762i</v>
      </c>
      <c r="AP258" s="223" t="str">
        <f t="shared" ca="1" si="355"/>
        <v>-0.683329715115922+1.14006675385015i</v>
      </c>
      <c r="AQ258" s="223" t="str">
        <f t="shared" ca="1" si="356"/>
        <v>-0.259308116267955-1.30362993354417i</v>
      </c>
      <c r="AR258" s="223" t="str">
        <f t="shared" ca="1" si="357"/>
        <v>-0.259308116267955-1.30362993354417i</v>
      </c>
      <c r="AS258" s="223" t="str">
        <f t="shared" ca="1" si="358"/>
        <v>-1.32276923911666+0.130281398678244i</v>
      </c>
      <c r="AT258" s="223" t="str">
        <f t="shared" ca="1" si="359"/>
        <v>0.892615716375949-0.984849676688517i</v>
      </c>
      <c r="AU258" s="223" t="str">
        <f t="shared" ca="1" si="360"/>
        <v>2.2731456473752E-13+1.32916955381728i</v>
      </c>
      <c r="AV258" s="223" t="str">
        <f t="shared" ca="1" si="361"/>
        <v>-0.892615716376272-0.984849676688224i</v>
      </c>
      <c r="AW258" s="223" t="str">
        <f t="shared" ca="1" si="362"/>
        <v>1.3227692391167+0.13028139867781i</v>
      </c>
      <c r="AX258" s="223" t="str">
        <f t="shared" ca="1" si="363"/>
        <v>-1.06759899624045+0.791785378761958i</v>
      </c>
      <c r="AY258" s="223" t="str">
        <f t="shared" ca="1" si="364"/>
        <v>0.259308116268824-1.303629933544i</v>
      </c>
      <c r="AZ258" s="223" t="str">
        <f t="shared" ca="1" si="365"/>
        <v>0.683329715115146+1.14006675385061i</v>
      </c>
      <c r="BA258" s="223" t="str">
        <f t="shared" ca="1" si="366"/>
        <v>-1.27193595907485-0.385837554946593i</v>
      </c>
      <c r="BB258" s="223" t="str">
        <f t="shared" ca="1" si="367"/>
        <v>1.20155504539656-0.568293212766877i</v>
      </c>
      <c r="BC258" s="223" t="str">
        <f t="shared" ca="1" si="368"/>
        <v>-0.508651167050014+1.22799254600892i</v>
      </c>
      <c r="BD258" s="223" t="str">
        <f t="shared" ca="1" si="369"/>
        <v>-0.447783736118981-1.2514717050186i</v>
      </c>
      <c r="BE258" s="223" t="str">
        <f t="shared" ca="1" si="370"/>
        <v>1.17222289343597+0.626566190357751i</v>
      </c>
      <c r="BF258" s="223" t="str">
        <f t="shared" ca="1" si="371"/>
        <v>-1.28933600799733+0.322961857308787i</v>
      </c>
      <c r="BG258" s="223" t="str">
        <f t="shared" ca="1" si="372"/>
        <v>0.738447038736444-1.10516409359705i</v>
      </c>
      <c r="BH258" s="223" t="str">
        <f t="shared" ca="1" si="373"/>
        <v>0.195029679263809+1.31478330039633i</v>
      </c>
      <c r="BI258" s="223" t="str">
        <f t="shared" ca="1" si="374"/>
        <v>-1.02746195939185-0.843216238456943i</v>
      </c>
      <c r="BJ258" s="223" t="str">
        <f t="shared" ca="1" si="375"/>
        <v>1.32756851087898-0.0652192587921798i</v>
      </c>
      <c r="BK258" s="223" t="str">
        <f t="shared" ca="1" si="376"/>
        <v>-0.939864804851122+0.939864804850669i</v>
      </c>
      <c r="BL258" s="223" t="str">
        <f t="shared" ca="1" si="377"/>
        <v>0.0652192587928193-1.32756851087894i</v>
      </c>
      <c r="BM258" s="223" t="str">
        <f t="shared" ca="1" si="378"/>
        <v>0.843216238456418+1.02746195939228i</v>
      </c>
      <c r="BN258" s="223" t="str">
        <f t="shared" ca="1" si="379"/>
        <v>-1.31478330039643-0.195029679263173i</v>
      </c>
      <c r="BO258" s="223" t="str">
        <f t="shared" ca="1" si="380"/>
        <v>1.1051640935967-0.73844703873698i</v>
      </c>
      <c r="BP258" s="223" t="str">
        <f t="shared" ca="1" si="381"/>
        <v>-0.322961857308162+1.28933600799748i</v>
      </c>
      <c r="BQ258" s="223" t="str">
        <f t="shared" ca="1" si="382"/>
        <v>-0.626566190358352-1.17222289343565i</v>
      </c>
      <c r="BR258" s="223" t="str">
        <f t="shared" ca="1" si="383"/>
        <v>1.25147170501882+0.447783736118339i</v>
      </c>
      <c r="BS258" s="223" t="str">
        <f t="shared" ca="1" si="384"/>
        <v>-1.22799254600917+0.508651167049422i</v>
      </c>
      <c r="BT258" s="223" t="str">
        <f t="shared" ca="1" si="385"/>
        <v>0.568293212767455-1.20155504539628i</v>
      </c>
      <c r="BU258" s="223" t="str">
        <f t="shared" ca="1" si="386"/>
        <v>0.38583755494598+1.27193595907504i</v>
      </c>
      <c r="BV258" s="223" t="str">
        <f t="shared" ca="1" si="387"/>
        <v>-1.14006675385027-0.683329715115727i</v>
      </c>
      <c r="BW258" s="223" t="str">
        <f t="shared" ca="1" si="388"/>
        <v>1.30362993354413-0.25930811626816i</v>
      </c>
      <c r="BX258" s="223" t="str">
        <f t="shared" ca="1" si="389"/>
        <v>-0.79178537876144+1.06759899624083i</v>
      </c>
      <c r="BY258" s="223" t="str">
        <f t="shared" ca="1" si="390"/>
        <v>-0.130281398678451-1.32276923911664i</v>
      </c>
      <c r="BZ258" s="223" t="str">
        <f t="shared" ca="1" si="391"/>
        <v>0.984849676688682+0.892615716375766i</v>
      </c>
      <c r="CA258" s="223" t="str">
        <f t="shared" ca="1" si="392"/>
        <v>-1.32916955381728+4.54629129475039E-13i</v>
      </c>
      <c r="CB258" s="223" t="str">
        <f t="shared" ca="1" si="393"/>
        <v>0.984849676688072-0.89261571637644i</v>
      </c>
      <c r="CC258" s="223" t="str">
        <f t="shared" ca="1" si="394"/>
        <v>-0.1302813986789+1.32276923911659i</v>
      </c>
      <c r="CD258" s="223" t="str">
        <f t="shared" ca="1" si="395"/>
        <v>-0.791785378761048-1.06759899624112i</v>
      </c>
      <c r="CE258" s="223" t="str">
        <f t="shared" ca="1" si="396"/>
        <v>1.30362993354405+0.259308116268565i</v>
      </c>
      <c r="CF258" s="223" t="str">
        <f t="shared" ca="1" si="397"/>
        <v>-1.14006675385048+0.683329715115373i</v>
      </c>
      <c r="CG258" s="223" t="str">
        <f t="shared" ca="1" si="398"/>
        <v>0.385837554946375-1.27193595907492i</v>
      </c>
      <c r="CH258" s="223" t="str">
        <f t="shared" ca="1" si="399"/>
        <v>0.568293212767082+1.20155504539646i</v>
      </c>
      <c r="CI258" s="223" t="str">
        <f t="shared" ca="1" si="400"/>
        <v>-1.22799254600901-0.508651167049804i</v>
      </c>
      <c r="CJ258" s="223" t="str">
        <f t="shared" ca="1" si="401"/>
        <v>1.25147170501852-0.447783736119195i</v>
      </c>
      <c r="CK258" s="223" t="str">
        <f t="shared" ca="1" si="402"/>
        <v>-0.62656619035755+1.17222289343608i</v>
      </c>
      <c r="CL258" s="223" t="str">
        <f t="shared" ca="1" si="403"/>
        <v>-0.322961857309007-1.28933600799727i</v>
      </c>
      <c r="CM258" s="223" t="str">
        <f t="shared" ca="1" si="404"/>
        <v>1.10516409359647+0.738447038737323i</v>
      </c>
      <c r="CN258" s="223" t="str">
        <f t="shared" ca="1" si="405"/>
        <v>-1.31478330039649+0.195029679262765i</v>
      </c>
      <c r="CO258" s="223" t="str">
        <f t="shared" ca="1" si="406"/>
        <v>0.843216238456737-1.02746195939202i</v>
      </c>
      <c r="CP258" s="223" t="str">
        <f t="shared" ca="1" si="407"/>
        <v>0.0652192587924068+1.32756851087897i</v>
      </c>
      <c r="CQ258" s="223" t="str">
        <f t="shared" ca="1" si="408"/>
        <v>-0.93986480485083-0.939864804850961i</v>
      </c>
      <c r="CR258" s="223" t="str">
        <f t="shared" ca="1" si="409"/>
        <v>1.32756851087896+0.0652192587925922i</v>
      </c>
      <c r="CS258" s="223" t="str">
        <f t="shared" ca="1" si="410"/>
        <v>-1.02746195939214+0.843216238456594i</v>
      </c>
      <c r="CT258" s="223" t="str">
        <f t="shared" ca="1" si="411"/>
        <v>0.195029679262948-1.31478330039646i</v>
      </c>
      <c r="CU258" s="223" t="str">
        <f t="shared" ca="1" si="412"/>
        <v>0.738447038737169+1.10516409359657i</v>
      </c>
      <c r="CV258" s="223" t="str">
        <f t="shared" ca="1" si="413"/>
        <v>-1.28933600799754-0.322961857307941i</v>
      </c>
      <c r="CW258" s="223" t="str">
        <f t="shared" ca="1" si="414"/>
        <v>1.17222289343617-0.626566190357387i</v>
      </c>
      <c r="CX258" s="223" t="str">
        <f t="shared" ca="1" si="415"/>
        <v>-0.447783736119369+1.25147170501846i</v>
      </c>
      <c r="CY258" s="223" t="str">
        <f t="shared" ca="1" si="416"/>
        <v>-0.508651167049633-1.22799254600908i</v>
      </c>
      <c r="CZ258" s="223" t="str">
        <f t="shared" ca="1" si="417"/>
        <v>1.20155504539638+0.56829321276725i</v>
      </c>
      <c r="DA258" s="223" t="str">
        <f t="shared" ca="1" si="418"/>
        <v>-1.27193595907497+0.385837554946197i</v>
      </c>
      <c r="DB258" s="223" t="str">
        <f t="shared" ca="1" si="419"/>
        <v>0.683329715115533-1.14006675385038i</v>
      </c>
      <c r="DC258" s="223" t="str">
        <f t="shared" ca="1" si="420"/>
        <v>0.259308116268383+1.30362993354409i</v>
      </c>
      <c r="DD258" s="223" t="str">
        <f t="shared" ca="1" si="421"/>
        <v>-1.06759899624096-0.791785378761258i</v>
      </c>
      <c r="DE258" s="223" t="str">
        <f t="shared" ca="1" si="422"/>
        <v>1.32276923911662-0.130281398678677i</v>
      </c>
      <c r="DF258" s="223" t="str">
        <f t="shared" ca="1" si="423"/>
        <v>-0.892615716375626+0.98484967668881i</v>
      </c>
      <c r="DG258" s="223" t="str">
        <f t="shared" ca="1" si="424"/>
        <v>6.40260785269146E-13-1.32916955381728i</v>
      </c>
      <c r="DH258" s="223" t="str">
        <f t="shared" ca="1" si="425"/>
        <v>0.892615716375629+0.984849676688807i</v>
      </c>
      <c r="DI258" s="223" t="str">
        <f t="shared" ca="1" si="426"/>
        <v>-1.32276923911662-0.130281398678673i</v>
      </c>
      <c r="DJ258" s="223" t="str">
        <f t="shared" ca="1" si="427"/>
        <v>1.06759899624096-0.791785378761261i</v>
      </c>
      <c r="DK258" s="223" t="str">
        <f t="shared" ca="1" si="428"/>
        <v>-0.259308116268379+1.30362993354409i</v>
      </c>
      <c r="DL258" s="223" t="str">
        <f t="shared" ca="1" si="429"/>
        <v>-0.683329715115536-1.14006675385038i</v>
      </c>
      <c r="DM258" s="223" t="str">
        <f t="shared" ca="1" si="430"/>
        <v>1.27193595907497+0.385837554946194i</v>
      </c>
      <c r="DN258" s="223" t="str">
        <f t="shared" ca="1" si="431"/>
        <v>-1.20155504539638+0.568293212767254i</v>
      </c>
      <c r="DO258" s="223" t="str">
        <f t="shared" ca="1" si="432"/>
        <v>0.508651167049629-1.22799254600908i</v>
      </c>
      <c r="DP258" s="223" t="str">
        <f t="shared" ca="1" si="433"/>
        <v>0.447783736119373+1.25147170501846i</v>
      </c>
      <c r="DQ258" s="223" t="str">
        <f t="shared" ca="1" si="434"/>
        <v>-1.17222289343617-0.626566190357383i</v>
      </c>
      <c r="DR258" s="223" t="str">
        <f t="shared" ca="1" si="435"/>
        <v>1.28933600799754-0.322961857307944i</v>
      </c>
      <c r="DS258" s="223" t="str">
        <f t="shared" ca="1" si="436"/>
        <v>-0.738447038737166+1.10516409359657i</v>
      </c>
      <c r="DT258" s="223" t="str">
        <f t="shared" ca="1" si="437"/>
        <v>-0.195029679262952-1.31478330039646i</v>
      </c>
      <c r="DU258" s="223" t="str">
        <f t="shared" ca="1" si="438"/>
        <v>1.02746195939214+0.843216238456591i</v>
      </c>
      <c r="DV258" s="223" t="str">
        <f t="shared" ca="1" si="439"/>
        <v>-1.32756851087896+0.0652192587925962i</v>
      </c>
      <c r="DW258" s="223" t="str">
        <f t="shared" ca="1" si="440"/>
        <v>0.939864804850827-0.939864804850964i</v>
      </c>
      <c r="DX258" s="223" t="str">
        <f t="shared" ca="1" si="441"/>
        <v>-0.065219258792403+1.32756851087897i</v>
      </c>
      <c r="DY258" s="223" t="str">
        <f t="shared" ca="1" si="442"/>
        <v>-0.843216238456741-1.02746195939202i</v>
      </c>
      <c r="DZ258" s="223" t="str">
        <f t="shared" ca="1" si="443"/>
        <v>1.31478330039649+0.195029679262761i</v>
      </c>
      <c r="EA258" s="223" t="str">
        <f t="shared" ca="1" si="444"/>
        <v>-1.10516409359647+0.738447038737327i</v>
      </c>
      <c r="EB258" s="223" t="str">
        <f t="shared" ca="1" si="445"/>
        <v>0.322961857309003-1.28933600799727i</v>
      </c>
      <c r="EC258" s="223" t="str">
        <f t="shared" ca="1" si="446"/>
        <v>0.626566190357554+1.17222289343608i</v>
      </c>
      <c r="ED258" s="223" t="str">
        <f t="shared" ca="1" si="447"/>
        <v>-1.25147170501852-0.447783736119191i</v>
      </c>
      <c r="EE258" s="223" t="str">
        <f t="shared" ca="1" si="448"/>
        <v>1.22799254600901-0.508651167049808i</v>
      </c>
      <c r="EF258" s="223" t="str">
        <f t="shared" ca="1" si="449"/>
        <v>-0.568293212767079+1.20155504539646i</v>
      </c>
      <c r="EG258" s="223" t="str">
        <f t="shared" ca="1" si="450"/>
        <v>-0.385837554946379-1.27193595907491i</v>
      </c>
      <c r="EH258" s="223" t="str">
        <f t="shared" ca="1" si="451"/>
        <v>1.14006675385048+0.683329715115369i</v>
      </c>
      <c r="EI258" s="223" t="str">
        <f t="shared" ca="1" si="452"/>
        <v>-1.30362993354405+0.259308116268569i</v>
      </c>
      <c r="EJ258" s="223" t="str">
        <f t="shared" ca="1" si="453"/>
        <v>0.791785378761045-1.06759899624112i</v>
      </c>
      <c r="EK258" s="223" t="str">
        <f t="shared" ca="1" si="454"/>
        <v>0.130281398678941+1.32276923911659i</v>
      </c>
      <c r="EL258" s="223" t="str">
        <f t="shared" ca="1" si="455"/>
        <v>-0.984849676688075-0.892615716376437i</v>
      </c>
      <c r="EM258" s="223" t="str">
        <f t="shared" ca="1" si="456"/>
        <v>1.32916955381728+4.50723491373961E-13i</v>
      </c>
      <c r="EN258" s="223"/>
      <c r="EO258" s="223"/>
      <c r="EP258" s="223"/>
    </row>
    <row r="259" spans="1:146">
      <c r="A259" s="249">
        <f t="shared" si="323"/>
        <v>3.1054687500000023E-3</v>
      </c>
      <c r="B259" s="248">
        <v>159</v>
      </c>
      <c r="C259" s="247">
        <f t="shared" si="324"/>
        <v>31800</v>
      </c>
      <c r="N259" s="246">
        <f t="shared" ca="1" si="327"/>
        <v>3.9960663334922044</v>
      </c>
      <c r="O259" s="223">
        <f t="shared" ca="1" si="328"/>
        <v>1.3290663334922048</v>
      </c>
      <c r="P259" s="223" t="str">
        <f t="shared" ca="1" si="329"/>
        <v>-0.962572415080732+0.91644512358791i</v>
      </c>
      <c r="Q259" s="223" t="str">
        <f t="shared" ca="1" si="330"/>
        <v>0.0652141940113347-1.32746541488728i</v>
      </c>
      <c r="R259" s="223" t="str">
        <f t="shared" ca="1" si="331"/>
        <v>0.868110035521241+1.00638078531425i</v>
      </c>
      <c r="S259" s="223" t="str">
        <f t="shared" ca="1" si="332"/>
        <v>-1.32266651582566-0.130271281317179i</v>
      </c>
      <c r="T259" s="223" t="str">
        <f t="shared" ca="1" si="333"/>
        <v>1.04776469608734-0.817683594341618i</v>
      </c>
      <c r="U259" s="223" t="str">
        <f t="shared" ca="1" si="334"/>
        <v>-0.195014533695997+1.3146811972755i</v>
      </c>
      <c r="V259" s="223" t="str">
        <f t="shared" ca="1" si="335"/>
        <v>-0.765287281762494-1.08662444993428i</v>
      </c>
      <c r="W259" s="223" t="str">
        <f t="shared" ca="1" si="336"/>
        <v>1.30352869656865+0.259287978981748i</v>
      </c>
      <c r="X259" s="223" t="str">
        <f t="shared" ca="1" si="337"/>
        <v>-1.12286643030428+0.71104732509035i</v>
      </c>
      <c r="Y259" s="223" t="str">
        <f t="shared" ca="1" si="338"/>
        <v>0.322936776815322-1.28923588105612i</v>
      </c>
      <c r="Z259" s="223" t="str">
        <f t="shared" ca="1" si="339"/>
        <v>0.655094393131792+1.15640332709211i</v>
      </c>
      <c r="AA259" s="223" t="str">
        <f t="shared" ca="1" si="340"/>
        <v>-1.27183718338242-0.385807591667503i</v>
      </c>
      <c r="AB259" s="223" t="str">
        <f t="shared" ca="1" si="341"/>
        <v>1.18715434697607-0.597563281400574i</v>
      </c>
      <c r="AC259" s="223" t="str">
        <f t="shared" ca="1" si="342"/>
        <v>-0.447748962238722+1.25137451853414i</v>
      </c>
      <c r="AD259" s="223" t="str">
        <f t="shared" ca="1" si="343"/>
        <v>-0.538592587384211-1.21504540805568i</v>
      </c>
      <c r="AE259" s="223" t="str">
        <f t="shared" ca="1" si="344"/>
        <v>1.22789718286325+0.508611666341735i</v>
      </c>
      <c r="AF259" s="223" t="str">
        <f t="shared" ca="1" si="345"/>
        <v>-1.24000931832192+0.478324376649578i</v>
      </c>
      <c r="AG259" s="223" t="str">
        <f t="shared" ca="1" si="346"/>
        <v>0.568249080391274-1.2014617353278i</v>
      </c>
      <c r="AH259" s="223" t="str">
        <f t="shared" ca="1" si="347"/>
        <v>0.416903840595347+1.26198593752833i</v>
      </c>
      <c r="AI259" s="223" t="str">
        <f t="shared" ca="1" si="348"/>
        <v>-1.17213186123626-0.626517532633546i</v>
      </c>
      <c r="AJ259" s="223" t="str">
        <f t="shared" ca="1" si="349"/>
        <v>1.28092232207429-0.354478946672764i</v>
      </c>
      <c r="AK259" s="223" t="str">
        <f t="shared" ca="1" si="350"/>
        <v>-0.683276649263132+1.13997821882445i</v>
      </c>
      <c r="AL259" s="223" t="str">
        <f t="shared" ca="1" si="351"/>
        <v>-0.29120008191883-1.29677285255085i</v>
      </c>
      <c r="AM259" s="223" t="str">
        <f t="shared" ca="1" si="352"/>
        <v>1.10507826903312+0.73838969259679i</v>
      </c>
      <c r="AN259" s="223" t="str">
        <f t="shared" ca="1" si="353"/>
        <v>-1.30949934364171+0.22721969066157i</v>
      </c>
      <c r="AO259" s="223" t="str">
        <f t="shared" ca="1" si="354"/>
        <v>0.791723890485454-1.06751608889843i</v>
      </c>
      <c r="AP259" s="223" t="str">
        <f t="shared" ca="1" si="355"/>
        <v>0.162691907267431+1.31907113611514i</v>
      </c>
      <c r="AQ259" s="223" t="str">
        <f t="shared" ca="1" si="356"/>
        <v>-1.02738216900196-0.843150756175449i</v>
      </c>
      <c r="AR259" s="223" t="str">
        <f t="shared" ca="1" si="357"/>
        <v>-1.02738216900196-0.843150756175449i</v>
      </c>
      <c r="AS259" s="223" t="str">
        <f t="shared" ca="1" si="358"/>
        <v>-0.892546397842523+0.984773195472313i</v>
      </c>
      <c r="AT259" s="223" t="str">
        <f t="shared" ca="1" si="359"/>
        <v>-0.0326169206120576-1.32866604356106i</v>
      </c>
      <c r="AU259" s="223" t="str">
        <f t="shared" ca="1" si="360"/>
        <v>0.93979181705881+0.939791817059349i</v>
      </c>
      <c r="AV259" s="223" t="str">
        <f t="shared" ca="1" si="361"/>
        <v>-1.32866604356104-0.0326169206127999i</v>
      </c>
      <c r="AW259" s="223" t="str">
        <f t="shared" ca="1" si="362"/>
        <v>0.984773195472824-0.892546397841958i</v>
      </c>
      <c r="AX259" s="223" t="str">
        <f t="shared" ca="1" si="363"/>
        <v>-0.0977721848190148+1.32546517068467i</v>
      </c>
      <c r="AY259" s="223" t="str">
        <f t="shared" ca="1" si="364"/>
        <v>-0.843150756175913-1.02738216900158i</v>
      </c>
      <c r="AZ259" s="223" t="str">
        <f t="shared" ca="1" si="365"/>
        <v>1.31907113611522+0.162691907266855i</v>
      </c>
      <c r="BA259" s="223" t="str">
        <f t="shared" ca="1" si="366"/>
        <v>-1.06751608889807+0.791723890485935i</v>
      </c>
      <c r="BB259" s="223" t="str">
        <f t="shared" ca="1" si="367"/>
        <v>0.227219690661278-1.30949934364176i</v>
      </c>
      <c r="BC259" s="223" t="str">
        <f t="shared" ca="1" si="368"/>
        <v>0.738389692596942+1.10507826903302i</v>
      </c>
      <c r="BD259" s="223" t="str">
        <f t="shared" ca="1" si="369"/>
        <v>-1.29677285255086-0.2912000819188i</v>
      </c>
      <c r="BE259" s="223" t="str">
        <f t="shared" ca="1" si="370"/>
        <v>1.13997821882442-0.683276649263174i</v>
      </c>
      <c r="BF259" s="223" t="str">
        <f t="shared" ca="1" si="371"/>
        <v>-0.354478946672861+1.28092232207426i</v>
      </c>
      <c r="BG259" s="223" t="str">
        <f t="shared" ca="1" si="372"/>
        <v>-0.626517532633357-1.17213186123636i</v>
      </c>
      <c r="BH259" s="223" t="str">
        <f t="shared" ca="1" si="373"/>
        <v>1.26198593752823+0.416903840595656i</v>
      </c>
      <c r="BI259" s="223" t="str">
        <f t="shared" ca="1" si="374"/>
        <v>-1.20146173532795+0.568249080390962i</v>
      </c>
      <c r="BJ259" s="223" t="str">
        <f t="shared" ca="1" si="375"/>
        <v>0.478324376650025-1.24000931832175i</v>
      </c>
      <c r="BK259" s="223" t="str">
        <f t="shared" ca="1" si="376"/>
        <v>0.508611666341155+1.22789718286349i</v>
      </c>
      <c r="BL259" s="223" t="str">
        <f t="shared" ca="1" si="377"/>
        <v>-1.21504540805543-0.538592587384768i</v>
      </c>
      <c r="BM259" s="223" t="str">
        <f t="shared" ca="1" si="378"/>
        <v>1.25137451853394-0.447748962239285i</v>
      </c>
      <c r="BN259" s="223" t="str">
        <f t="shared" ca="1" si="379"/>
        <v>-0.597563281400174+1.18715434697628i</v>
      </c>
      <c r="BO259" s="223" t="str">
        <f t="shared" ca="1" si="380"/>
        <v>-0.38580759166794-1.27183718338229i</v>
      </c>
      <c r="BP259" s="223" t="str">
        <f t="shared" ca="1" si="381"/>
        <v>1.15640332709226+0.655094393131527i</v>
      </c>
      <c r="BQ259" s="223" t="str">
        <f t="shared" ca="1" si="382"/>
        <v>-1.28923588105607+0.322936776815508i</v>
      </c>
      <c r="BR259" s="223" t="str">
        <f t="shared" ca="1" si="383"/>
        <v>0.711047325090323-1.12286643030429i</v>
      </c>
      <c r="BS259" s="223" t="str">
        <f t="shared" ca="1" si="384"/>
        <v>0.259287978981802+1.30352869656864i</v>
      </c>
      <c r="BT259" s="223" t="str">
        <f t="shared" ca="1" si="385"/>
        <v>-1.08662444993423-0.765287281762577i</v>
      </c>
      <c r="BU259" s="223" t="str">
        <f t="shared" ca="1" si="386"/>
        <v>1.31468119727553-0.195014533695781i</v>
      </c>
      <c r="BV259" s="223" t="str">
        <f t="shared" ca="1" si="387"/>
        <v>-0.817683594341775+1.04776469608721i</v>
      </c>
      <c r="BW259" s="223" t="str">
        <f t="shared" ca="1" si="388"/>
        <v>-0.130271281316828-1.32266651582569i</v>
      </c>
      <c r="BX259" s="223" t="str">
        <f t="shared" ca="1" si="389"/>
        <v>1.00638078531394+0.868110035521598i</v>
      </c>
      <c r="BY259" s="223" t="str">
        <f t="shared" ca="1" si="390"/>
        <v>-1.32746541488731+0.0652141940107642i</v>
      </c>
      <c r="BZ259" s="223" t="str">
        <f t="shared" ca="1" si="391"/>
        <v>0.916445123588379-0.962572415080286i</v>
      </c>
      <c r="CA259" s="223" t="str">
        <f t="shared" ca="1" si="392"/>
        <v>5.98527069181167E-13+1.3290663334922i</v>
      </c>
      <c r="CB259" s="223" t="str">
        <f t="shared" ca="1" si="393"/>
        <v>-0.916445123588261-0.962572415080397i</v>
      </c>
      <c r="CC259" s="223" t="str">
        <f t="shared" ca="1" si="394"/>
        <v>1.3274654148873+0.0652141940109645i</v>
      </c>
      <c r="CD259" s="223" t="str">
        <f t="shared" ca="1" si="395"/>
        <v>-1.00638078531405+0.868110035521474i</v>
      </c>
      <c r="CE259" s="223" t="str">
        <f t="shared" ca="1" si="396"/>
        <v>0.13027128131699-1.32266651582568i</v>
      </c>
      <c r="CF259" s="223" t="str">
        <f t="shared" ca="1" si="397"/>
        <v>0.817683594341676+1.04776469608729i</v>
      </c>
      <c r="CG259" s="223" t="str">
        <f t="shared" ca="1" si="398"/>
        <v>-1.3146811972755-0.19501453369598i</v>
      </c>
      <c r="CH259" s="223" t="str">
        <f t="shared" ca="1" si="399"/>
        <v>1.08662444993434-0.765287281762413i</v>
      </c>
      <c r="CI259" s="223" t="str">
        <f t="shared" ca="1" si="400"/>
        <v>-0.259287978981963+1.30352869656861i</v>
      </c>
      <c r="CJ259" s="223" t="str">
        <f t="shared" ca="1" si="401"/>
        <v>-0.711047325090185-1.12286643030438i</v>
      </c>
      <c r="CK259" s="223" t="str">
        <f t="shared" ca="1" si="402"/>
        <v>1.28923588105604+0.32293677681563i</v>
      </c>
      <c r="CL259" s="223" t="str">
        <f t="shared" ca="1" si="403"/>
        <v>-1.15640332709236+0.655094393131352i</v>
      </c>
      <c r="CM259" s="223" t="str">
        <f t="shared" ca="1" si="404"/>
        <v>0.385807591668097-1.27183718338224i</v>
      </c>
      <c r="CN259" s="223" t="str">
        <f t="shared" ca="1" si="405"/>
        <v>0.597563281400029+1.18715434697635i</v>
      </c>
      <c r="CO259" s="223" t="str">
        <f t="shared" ca="1" si="406"/>
        <v>-1.25137451853433-0.447748962238193i</v>
      </c>
      <c r="CP259" s="223" t="str">
        <f t="shared" ca="1" si="407"/>
        <v>1.2150454080555-0.538592587384619i</v>
      </c>
      <c r="CQ259" s="223" t="str">
        <f t="shared" ca="1" si="408"/>
        <v>-0.508611666341305+1.22789718286342i</v>
      </c>
      <c r="CR259" s="223" t="str">
        <f t="shared" ca="1" si="409"/>
        <v>-0.478324376649908-1.2400093183218i</v>
      </c>
      <c r="CS259" s="223" t="str">
        <f t="shared" ca="1" si="410"/>
        <v>1.20146173532786+0.568249080391143i</v>
      </c>
      <c r="CT259" s="223" t="str">
        <f t="shared" ca="1" si="411"/>
        <v>-1.26198593752828+0.416903840595502i</v>
      </c>
      <c r="CU259" s="223" t="str">
        <f t="shared" ca="1" si="412"/>
        <v>0.6265175326335-1.17213186123629i</v>
      </c>
      <c r="CV259" s="223" t="str">
        <f t="shared" ca="1" si="413"/>
        <v>0.354478946672704+1.2809223220743i</v>
      </c>
      <c r="CW259" s="223" t="str">
        <f t="shared" ca="1" si="414"/>
        <v>-1.13997821882432-0.683276649263347i</v>
      </c>
      <c r="CX259" s="223" t="str">
        <f t="shared" ca="1" si="415"/>
        <v>1.2967728525509-0.291200081918604i</v>
      </c>
      <c r="CY259" s="223" t="str">
        <f t="shared" ca="1" si="416"/>
        <v>-0.738389692597078+1.10507826903293i</v>
      </c>
      <c r="CZ259" s="223" t="str">
        <f t="shared" ca="1" si="417"/>
        <v>-0.227219690661117-1.30949934364179i</v>
      </c>
      <c r="DA259" s="223" t="str">
        <f t="shared" ca="1" si="418"/>
        <v>1.06751608889799+0.791723890486034i</v>
      </c>
      <c r="DB259" s="223" t="str">
        <f t="shared" ca="1" si="419"/>
        <v>-1.31907113611524+0.162691907266656i</v>
      </c>
      <c r="DC259" s="223" t="str">
        <f t="shared" ca="1" si="420"/>
        <v>0.843150756174986-1.02738216900234i</v>
      </c>
      <c r="DD259" s="223" t="str">
        <f t="shared" ca="1" si="421"/>
        <v>0.0977721848188901+1.32546517068467i</v>
      </c>
      <c r="DE259" s="223" t="str">
        <f t="shared" ca="1" si="422"/>
        <v>-0.984773195472689-0.892546397842107i</v>
      </c>
      <c r="DF259" s="223" t="str">
        <f t="shared" ca="1" si="423"/>
        <v>1.32866604356105-0.0326169206126371i</v>
      </c>
      <c r="DG259" s="223" t="str">
        <f t="shared" ca="1" si="424"/>
        <v>-0.939791817058926+0.939791817059233i</v>
      </c>
      <c r="DH259" s="223" t="str">
        <f t="shared" ca="1" si="425"/>
        <v>0.0326169206122016-1.32866604356106i</v>
      </c>
      <c r="DI259" s="223" t="str">
        <f t="shared" ca="1" si="426"/>
        <v>0.892546397842374+0.984773195472448i</v>
      </c>
      <c r="DJ259" s="223" t="str">
        <f t="shared" ca="1" si="427"/>
        <v>-1.32546517068471-0.0977721848184555i</v>
      </c>
      <c r="DK259" s="223" t="str">
        <f t="shared" ca="1" si="428"/>
        <v>1.02738216900207-0.843150756175324i</v>
      </c>
      <c r="DL259" s="223" t="str">
        <f t="shared" ca="1" si="429"/>
        <v>-0.162691907267573+1.31907113611513i</v>
      </c>
      <c r="DM259" s="223" t="str">
        <f t="shared" ca="1" si="430"/>
        <v>-0.791723890485354-1.0675160888985i</v>
      </c>
      <c r="DN259" s="223" t="str">
        <f t="shared" ca="1" si="431"/>
        <v>1.30949934364163+0.227219690662029i</v>
      </c>
      <c r="DO259" s="223" t="str">
        <f t="shared" ca="1" si="432"/>
        <v>-1.10507826903344+0.73838969259631i</v>
      </c>
      <c r="DP259" s="223" t="str">
        <f t="shared" ca="1" si="433"/>
        <v>0.291200081918252-1.29677285255098i</v>
      </c>
      <c r="DQ259" s="223" t="str">
        <f t="shared" ca="1" si="434"/>
        <v>0.683276649263656+1.13997821882413i</v>
      </c>
      <c r="DR259" s="223" t="str">
        <f t="shared" ca="1" si="435"/>
        <v>-1.28092232207442-0.354478946672284i</v>
      </c>
      <c r="DS259" s="223" t="str">
        <f t="shared" ca="1" si="436"/>
        <v>1.17213186123608-0.626517532633884i</v>
      </c>
      <c r="DT259" s="223" t="str">
        <f t="shared" ca="1" si="437"/>
        <v>-0.416903840595089+1.26198593752842i</v>
      </c>
      <c r="DU259" s="223" t="str">
        <f t="shared" ca="1" si="438"/>
        <v>-0.568249080391468-1.20146173532771i</v>
      </c>
      <c r="DV259" s="223" t="str">
        <f t="shared" ca="1" si="439"/>
        <v>1.24000931832195+0.478324376649501i</v>
      </c>
      <c r="DW259" s="223" t="str">
        <f t="shared" ca="1" si="440"/>
        <v>-1.22789718286326+0.508611666341708i</v>
      </c>
      <c r="DX259" s="223" t="str">
        <f t="shared" ca="1" si="441"/>
        <v>0.538592587384222-1.21504540805567i</v>
      </c>
      <c r="DY259" s="223" t="str">
        <f t="shared" ca="1" si="442"/>
        <v>0.447748962238533+1.25137451853421i</v>
      </c>
      <c r="DZ259" s="223" t="str">
        <f t="shared" ca="1" si="443"/>
        <v>-1.18715434697593-0.597563281400855i</v>
      </c>
      <c r="EA259" s="223" t="str">
        <f t="shared" ca="1" si="444"/>
        <v>1.27183718338251-0.385807591667212i</v>
      </c>
      <c r="EB259" s="223" t="str">
        <f t="shared" ca="1" si="445"/>
        <v>-0.655094393132156+1.1564033270919i</v>
      </c>
      <c r="EC259" s="223" t="str">
        <f t="shared" ca="1" si="446"/>
        <v>-0.322936776814806-1.28923588105625i</v>
      </c>
      <c r="ED259" s="223" t="str">
        <f t="shared" ca="1" si="447"/>
        <v>1.12286643030389+0.711047325090967i</v>
      </c>
      <c r="EE259" s="223" t="str">
        <f t="shared" ca="1" si="448"/>
        <v>-1.30352869656853+0.25928797898239i</v>
      </c>
      <c r="EF259" s="223" t="str">
        <f t="shared" ca="1" si="449"/>
        <v>0.765287281762057-1.08662444993459i</v>
      </c>
      <c r="EG259" s="223" t="str">
        <f t="shared" ca="1" si="450"/>
        <v>0.195014533696336+1.31468119727545i</v>
      </c>
      <c r="EH259" s="223" t="str">
        <f t="shared" ca="1" si="451"/>
        <v>-1.04776469608756-0.817683594341332i</v>
      </c>
      <c r="EI259" s="223" t="str">
        <f t="shared" ca="1" si="452"/>
        <v>1.32266651582564-0.130271281317424i</v>
      </c>
      <c r="EJ259" s="223" t="str">
        <f t="shared" ca="1" si="453"/>
        <v>-0.868110035521145+1.00638078531433i</v>
      </c>
      <c r="EK259" s="223" t="str">
        <f t="shared" ca="1" si="454"/>
        <v>-0.0652141940113243-1.32746541488728i</v>
      </c>
      <c r="EL259" s="223" t="str">
        <f t="shared" ca="1" si="455"/>
        <v>0.962572415080673+0.916445123587972i</v>
      </c>
      <c r="EM259" s="223" t="str">
        <f t="shared" ca="1" si="456"/>
        <v>-1.3290663334922-1.62821998830589E-13i</v>
      </c>
      <c r="EN259" s="223"/>
      <c r="EO259" s="223"/>
      <c r="EP259" s="223"/>
    </row>
    <row r="260" spans="1:146">
      <c r="A260" s="249">
        <f t="shared" si="323"/>
        <v>3.1250000000000023E-3</v>
      </c>
      <c r="B260" s="248">
        <v>160</v>
      </c>
      <c r="C260" s="247">
        <f t="shared" si="324"/>
        <v>32000</v>
      </c>
      <c r="N260" s="246">
        <f t="shared" ca="1" si="327"/>
        <v>3.9959553526074929</v>
      </c>
      <c r="O260" s="223">
        <f t="shared" ca="1" si="328"/>
        <v>1.3289553526074933</v>
      </c>
      <c r="P260" s="223" t="str">
        <f t="shared" ca="1" si="329"/>
        <v>-0.93971334172292+0.939713341722916i</v>
      </c>
      <c r="Q260" s="223" t="str">
        <f t="shared" ca="1" si="330"/>
        <v>3.94809029401524E-15-1.32895535260749i</v>
      </c>
      <c r="R260" s="223" t="str">
        <f t="shared" ca="1" si="331"/>
        <v>0.939713341722895+0.939713341722941i</v>
      </c>
      <c r="S260" s="223" t="str">
        <f t="shared" ca="1" si="332"/>
        <v>-1.32895535260749+4.40391958689311E-14i</v>
      </c>
      <c r="T260" s="223" t="str">
        <f t="shared" ca="1" si="333"/>
        <v>0.939713341722924-0.939713341722912i</v>
      </c>
      <c r="U260" s="223" t="str">
        <f t="shared" ca="1" si="334"/>
        <v>-6.49599968039383E-14+1.32895535260749i</v>
      </c>
      <c r="V260" s="223" t="str">
        <f t="shared" ca="1" si="335"/>
        <v>-0.939713341722927-0.939713341722909i</v>
      </c>
      <c r="W260" s="223" t="str">
        <f t="shared" ca="1" si="336"/>
        <v>1.32895535260749+4.41207483344036E-14i</v>
      </c>
      <c r="X260" s="223" t="str">
        <f t="shared" ca="1" si="337"/>
        <v>-0.939713341722892+0.939713341722944i</v>
      </c>
      <c r="Y260" s="223" t="str">
        <f t="shared" ca="1" si="338"/>
        <v>1.85601020051452E-14-1.32895535260749i</v>
      </c>
      <c r="Z260" s="223" t="str">
        <f t="shared" ca="1" si="339"/>
        <v>0.939713341722958+0.939713341722877i</v>
      </c>
      <c r="AA260" s="223" t="str">
        <f t="shared" ca="1" si="340"/>
        <v>-1.32895535260749+2.27914646438937E-15i</v>
      </c>
      <c r="AB260" s="223" t="str">
        <f t="shared" ca="1" si="341"/>
        <v>0.939713341722956-0.93971334172288i</v>
      </c>
      <c r="AC260" s="223" t="str">
        <f t="shared" ca="1" si="342"/>
        <v>2.3118394933924E-14+1.32895535260749i</v>
      </c>
      <c r="AD260" s="223" t="str">
        <f t="shared" ca="1" si="343"/>
        <v>-0.939713341722895-0.939713341722941i</v>
      </c>
      <c r="AE260" s="223" t="str">
        <f t="shared" ca="1" si="344"/>
        <v>1.32895535260749-4.39576434034587E-14i</v>
      </c>
      <c r="AF260" s="223" t="str">
        <f t="shared" ca="1" si="345"/>
        <v>-0.93971334172292+0.939713341722916i</v>
      </c>
      <c r="AG260" s="223" t="str">
        <f t="shared" ca="1" si="346"/>
        <v>5.79594524798252E-14-1.32895535260749i</v>
      </c>
      <c r="AH260" s="223" t="str">
        <f t="shared" ca="1" si="347"/>
        <v>0.939713341722931+0.939713341722905i</v>
      </c>
      <c r="AI260" s="223" t="str">
        <f t="shared" ca="1" si="348"/>
        <v>-1.32895535260749-3.71202040102906E-14i</v>
      </c>
      <c r="AJ260" s="223" t="str">
        <f t="shared" ca="1" si="349"/>
        <v>0.939713341722891-0.939713341722945i</v>
      </c>
      <c r="AK260" s="223" t="str">
        <f t="shared" ca="1" si="350"/>
        <v>-1.62809555407559E-14+1.32895535260749i</v>
      </c>
      <c r="AL260" s="223" t="str">
        <f t="shared" ca="1" si="351"/>
        <v>-0.939713341722867-0.939713341722969i</v>
      </c>
      <c r="AM260" s="223" t="str">
        <f t="shared" ca="1" si="352"/>
        <v>1.32895535260749-4.55829292877873E-15i</v>
      </c>
      <c r="AN260" s="223" t="str">
        <f t="shared" ca="1" si="353"/>
        <v>-0.939713341722954+0.939713341722881i</v>
      </c>
      <c r="AO260" s="223" t="str">
        <f t="shared" ca="1" si="354"/>
        <v>3.71199878818485E-13-1.32895535260749i</v>
      </c>
      <c r="AP260" s="223" t="str">
        <f t="shared" ca="1" si="355"/>
        <v>0.939713341723364+0.939713341722472i</v>
      </c>
      <c r="AQ260" s="223" t="str">
        <f t="shared" ca="1" si="356"/>
        <v>-1.32895535260749+3.10635070012379E-13i</v>
      </c>
      <c r="AR260" s="223" t="str">
        <f t="shared" ca="1" si="357"/>
        <v>-1.32895535260749+3.10635070012379E-13i</v>
      </c>
      <c r="AS260" s="223" t="str">
        <f t="shared" ca="1" si="358"/>
        <v>-3.29521381879416E-13+1.32895535260749i</v>
      </c>
      <c r="AT260" s="223" t="str">
        <f t="shared" ca="1" si="359"/>
        <v>-0.939713341722459-0.939713341723377i</v>
      </c>
      <c r="AU260" s="223" t="str">
        <f t="shared" ca="1" si="360"/>
        <v>1.32895535260749-3.5231356695145E-13i</v>
      </c>
      <c r="AV260" s="223" t="str">
        <f t="shared" ca="1" si="361"/>
        <v>-0.939713341722881+0.939713341722954i</v>
      </c>
      <c r="AW260" s="223" t="str">
        <f t="shared" ca="1" si="362"/>
        <v>2.6895729350145E-13-1.32895535260749i</v>
      </c>
      <c r="AX260" s="223" t="str">
        <f t="shared" ca="1" si="363"/>
        <v>0.939713341722501+0.939713341723334i</v>
      </c>
      <c r="AY260" s="223" t="str">
        <f t="shared" ca="1" si="364"/>
        <v>-1.32895535260749+4.12877655329414E-13i</v>
      </c>
      <c r="AZ260" s="223" t="str">
        <f t="shared" ca="1" si="365"/>
        <v>0.939713341722852-0.939713341722984i</v>
      </c>
      <c r="BA260" s="223" t="str">
        <f t="shared" ca="1" si="366"/>
        <v>-2.27278796562381E-13+1.32895535260749i</v>
      </c>
      <c r="BB260" s="223" t="str">
        <f t="shared" ca="1" si="367"/>
        <v>-0.939713341722531-0.939713341723305i</v>
      </c>
      <c r="BC260" s="223" t="str">
        <f t="shared" ca="1" si="368"/>
        <v>1.32895535260749-4.54556152268483E-13i</v>
      </c>
      <c r="BD260" s="223" t="str">
        <f t="shared" ca="1" si="369"/>
        <v>-0.939713341722823+0.939713341723013i</v>
      </c>
      <c r="BE260" s="223" t="str">
        <f t="shared" ca="1" si="370"/>
        <v>1.85600299623312E-13-1.32895535260749i</v>
      </c>
      <c r="BF260" s="223" t="str">
        <f t="shared" ca="1" si="371"/>
        <v>0.93971334172256+0.939713341723276i</v>
      </c>
      <c r="BG260" s="223" t="str">
        <f t="shared" ca="1" si="372"/>
        <v>-1.32895535260749+4.96234649207552E-13i</v>
      </c>
      <c r="BH260" s="223" t="str">
        <f t="shared" ca="1" si="373"/>
        <v>0.939713341722794-0.939713341723042i</v>
      </c>
      <c r="BI260" s="223" t="str">
        <f t="shared" ca="1" si="374"/>
        <v>-1.43921802684243E-13+1.32895535260749i</v>
      </c>
      <c r="BJ260" s="223" t="str">
        <f t="shared" ca="1" si="375"/>
        <v>-0.93971334172259-0.939713341723245i</v>
      </c>
      <c r="BK260" s="223" t="str">
        <f t="shared" ca="1" si="376"/>
        <v>1.32895535260749-5.37913146146621E-13i</v>
      </c>
      <c r="BL260" s="223" t="str">
        <f t="shared" ca="1" si="377"/>
        <v>-0.939713341722764+0.939713341723071i</v>
      </c>
      <c r="BM260" s="223" t="str">
        <f t="shared" ca="1" si="378"/>
        <v>1.02243305745174E-13-1.32895535260749i</v>
      </c>
      <c r="BN260" s="223" t="str">
        <f t="shared" ca="1" si="379"/>
        <v>0.939713341722619+0.939713341723216i</v>
      </c>
      <c r="BO260" s="223" t="str">
        <f t="shared" ca="1" si="380"/>
        <v>-1.32895535260749+5.79591643085691E-13i</v>
      </c>
      <c r="BP260" s="223" t="str">
        <f t="shared" ca="1" si="381"/>
        <v>0.939713341722734-0.939713341723102i</v>
      </c>
      <c r="BQ260" s="223" t="str">
        <f t="shared" ca="1" si="382"/>
        <v>-6.05648088061045E-14+1.32895535260749i</v>
      </c>
      <c r="BR260" s="223" t="str">
        <f t="shared" ca="1" si="383"/>
        <v>-0.939713341722649-0.939713341723187i</v>
      </c>
      <c r="BS260" s="223" t="str">
        <f t="shared" ca="1" si="384"/>
        <v>1.32895535260749-6.2127014002476E-13i</v>
      </c>
      <c r="BT260" s="223" t="str">
        <f t="shared" ca="1" si="385"/>
        <v>-0.939713341722705+0.939713341723131i</v>
      </c>
      <c r="BU260" s="223" t="str">
        <f t="shared" ca="1" si="386"/>
        <v>1.88863118670353E-14-1.32895535260749i</v>
      </c>
      <c r="BV260" s="223" t="str">
        <f t="shared" ca="1" si="387"/>
        <v>0.939713341722678+0.939713341723158i</v>
      </c>
      <c r="BW260" s="223" t="str">
        <f t="shared" ca="1" si="388"/>
        <v>-1.32895535260749-6.5904276375883E-13i</v>
      </c>
      <c r="BX260" s="223" t="str">
        <f t="shared" ca="1" si="389"/>
        <v>0.939713341722675-0.93971334172316i</v>
      </c>
      <c r="BY260" s="223" t="str">
        <f t="shared" ca="1" si="390"/>
        <v>2.2792185072034E-14+1.32895535260749i</v>
      </c>
      <c r="BZ260" s="223" t="str">
        <f t="shared" ca="1" si="391"/>
        <v>-0.939713341722707-0.939713341723128i</v>
      </c>
      <c r="CA260" s="223" t="str">
        <f t="shared" ca="1" si="392"/>
        <v>1.32895535260749+6.17364266819761E-13i</v>
      </c>
      <c r="CB260" s="223" t="str">
        <f t="shared" ca="1" si="393"/>
        <v>-0.939713341722646+0.93971334172319i</v>
      </c>
      <c r="CC260" s="223" t="str">
        <f t="shared" ca="1" si="394"/>
        <v>-1.02241864888893E-13-1.32895535260749i</v>
      </c>
      <c r="CD260" s="223" t="str">
        <f t="shared" ca="1" si="395"/>
        <v>0.939713341722738+0.939713341723099i</v>
      </c>
      <c r="CE260" s="223" t="str">
        <f t="shared" ca="1" si="396"/>
        <v>-1.32895535260749-5.37914587002902E-13i</v>
      </c>
      <c r="CF260" s="223" t="str">
        <f t="shared" ca="1" si="397"/>
        <v>0.93971334172259-0.939713341723245i</v>
      </c>
      <c r="CG260" s="223" t="str">
        <f t="shared" ca="1" si="398"/>
        <v>1.06149178950172E-13+1.32895535260749i</v>
      </c>
      <c r="CH260" s="223" t="str">
        <f t="shared" ca="1" si="399"/>
        <v>-0.939713341722794-0.939713341723042i</v>
      </c>
      <c r="CI260" s="223" t="str">
        <f t="shared" ca="1" si="400"/>
        <v>1.32895535260749+5.34007272941623E-13i</v>
      </c>
      <c r="CJ260" s="223" t="str">
        <f t="shared" ca="1" si="401"/>
        <v>-0.939713341722588+0.939713341723248i</v>
      </c>
      <c r="CK260" s="223" t="str">
        <f t="shared" ca="1" si="402"/>
        <v>-1.85598858767033E-13-1.32895535260749i</v>
      </c>
      <c r="CL260" s="223" t="str">
        <f t="shared" ca="1" si="403"/>
        <v>0.939713341722796+0.93971334172304i</v>
      </c>
      <c r="CM260" s="223" t="str">
        <f t="shared" ca="1" si="404"/>
        <v>-1.32895535260749-4.54557593124763E-13i</v>
      </c>
      <c r="CN260" s="223" t="str">
        <f t="shared" ca="1" si="405"/>
        <v>0.939713341722531-0.939713341723305i</v>
      </c>
      <c r="CO260" s="223" t="str">
        <f t="shared" ca="1" si="406"/>
        <v>1.89506172828311E-13+1.32895535260749i</v>
      </c>
      <c r="CP260" s="223" t="str">
        <f t="shared" ca="1" si="407"/>
        <v>-0.939713341722852-0.939713341722984i</v>
      </c>
      <c r="CQ260" s="223" t="str">
        <f t="shared" ca="1" si="408"/>
        <v>1.32895535260749+4.50650279063484E-13i</v>
      </c>
      <c r="CR260" s="223" t="str">
        <f t="shared" ca="1" si="409"/>
        <v>-0.939713341722528+0.939713341723308i</v>
      </c>
      <c r="CS260" s="223" t="str">
        <f t="shared" ca="1" si="410"/>
        <v>-2.6895585264517E-13-1.32895535260749i</v>
      </c>
      <c r="CT260" s="223" t="str">
        <f t="shared" ca="1" si="411"/>
        <v>0.939713341722855+0.939713341722981i</v>
      </c>
      <c r="CU260" s="223" t="str">
        <f t="shared" ca="1" si="412"/>
        <v>-1.32895535260749-3.71200599246625E-13i</v>
      </c>
      <c r="CV260" s="223" t="str">
        <f t="shared" ca="1" si="413"/>
        <v>0.939713341723433-0.939713341722403i</v>
      </c>
      <c r="CW260" s="223" t="str">
        <f t="shared" ca="1" si="414"/>
        <v>2.72863166706449E-13+1.32895535260749i</v>
      </c>
      <c r="CX260" s="223" t="str">
        <f t="shared" ca="1" si="415"/>
        <v>-0.939713341722911-0.939713341722925i</v>
      </c>
      <c r="CY260" s="223" t="str">
        <f t="shared" ca="1" si="416"/>
        <v>1.32895535260749+3.67293285185346E-13i</v>
      </c>
      <c r="CZ260" s="223" t="str">
        <f t="shared" ca="1" si="417"/>
        <v>-0.939713341722469+0.939713341723366i</v>
      </c>
      <c r="DA260" s="223" t="str">
        <f t="shared" ca="1" si="418"/>
        <v>-3.52312846523309E-13-1.32895535260749i</v>
      </c>
      <c r="DB260" s="223" t="str">
        <f t="shared" ca="1" si="419"/>
        <v>0.939713341722915+0.939713341722921i</v>
      </c>
      <c r="DC260" s="223" t="str">
        <f t="shared" ca="1" si="420"/>
        <v>-1.32895535260749-2.87843605368487E-13i</v>
      </c>
      <c r="DD260" s="223" t="str">
        <f t="shared" ca="1" si="421"/>
        <v>0.939713341723374-0.939713341722461i</v>
      </c>
      <c r="DE260" s="223" t="str">
        <f t="shared" ca="1" si="422"/>
        <v>3.56220160584589E-13+1.32895535260749i</v>
      </c>
      <c r="DF260" s="223" t="str">
        <f t="shared" ca="1" si="423"/>
        <v>-0.93971334172297-0.939713341722865i</v>
      </c>
      <c r="DG260" s="223" t="str">
        <f t="shared" ca="1" si="424"/>
        <v>1.32895535260749+2.83936291307207E-13i</v>
      </c>
      <c r="DH260" s="223" t="str">
        <f t="shared" ca="1" si="425"/>
        <v>-0.939713341723319+0.939713341722517i</v>
      </c>
      <c r="DI260" s="223" t="str">
        <f t="shared" ca="1" si="426"/>
        <v>-4.35669840401448E-13-1.32895535260749i</v>
      </c>
      <c r="DJ260" s="223" t="str">
        <f t="shared" ca="1" si="427"/>
        <v>0.939713341722973+0.939713341722863i</v>
      </c>
      <c r="DK260" s="223" t="str">
        <f t="shared" ca="1" si="428"/>
        <v>-1.32895535260749-2.04486611490347E-13i</v>
      </c>
      <c r="DL260" s="223" t="str">
        <f t="shared" ca="1" si="429"/>
        <v>0.939713341723316-0.93971334172252i</v>
      </c>
      <c r="DM260" s="223" t="str">
        <f t="shared" ca="1" si="430"/>
        <v>5.15119520218307E-13+1.32895535260749i</v>
      </c>
      <c r="DN260" s="223" t="str">
        <f t="shared" ca="1" si="431"/>
        <v>-0.939713341723029-0.939713341722807i</v>
      </c>
      <c r="DO260" s="223" t="str">
        <f t="shared" ca="1" si="432"/>
        <v>1.32895535260749+1.25036931673488E-13i</v>
      </c>
      <c r="DP260" s="223" t="str">
        <f t="shared" ca="1" si="433"/>
        <v>-0.939713341723259+0.939713341722577i</v>
      </c>
      <c r="DQ260" s="223" t="str">
        <f t="shared" ca="1" si="434"/>
        <v>-5.19026834279586E-13-1.32895535260749i</v>
      </c>
      <c r="DR260" s="223" t="str">
        <f t="shared" ca="1" si="435"/>
        <v>0.939713341723085+0.939713341722751i</v>
      </c>
      <c r="DS260" s="223" t="str">
        <f t="shared" ca="1" si="436"/>
        <v>-1.32895535260749-1.21129617612209E-13i</v>
      </c>
      <c r="DT260" s="223" t="str">
        <f t="shared" ca="1" si="437"/>
        <v>0.939713341723203-0.939713341722633i</v>
      </c>
      <c r="DU260" s="223" t="str">
        <f t="shared" ca="1" si="438"/>
        <v>5.98476514096445E-13+1.32895535260749i</v>
      </c>
      <c r="DV260" s="223" t="str">
        <f t="shared" ca="1" si="439"/>
        <v>-0.939713341723089-0.939713341722747i</v>
      </c>
      <c r="DW260" s="223" t="str">
        <f t="shared" ca="1" si="440"/>
        <v>1.32895535260749+4.16799377953497E-14i</v>
      </c>
      <c r="DX260" s="223" t="str">
        <f t="shared" ca="1" si="441"/>
        <v>-0.9397133417232+0.939713341722635i</v>
      </c>
      <c r="DY260" s="223" t="str">
        <f t="shared" ca="1" si="442"/>
        <v>6.81836389687145E-13-1.32895535260749i</v>
      </c>
      <c r="DZ260" s="223" t="str">
        <f t="shared" ca="1" si="443"/>
        <v>0.939713341723144+0.939713341722691i</v>
      </c>
      <c r="EA260" s="223" t="str">
        <f t="shared" ca="1" si="444"/>
        <v>-1.32895535260749-3.77726237340707E-14i</v>
      </c>
      <c r="EB260" s="223" t="str">
        <f t="shared" ca="1" si="445"/>
        <v>0.939713341723144-0.939713341722691i</v>
      </c>
      <c r="EC260" s="223" t="str">
        <f t="shared" ca="1" si="446"/>
        <v>-6.77929075625867E-13+1.32895535260749i</v>
      </c>
      <c r="ED260" s="223" t="str">
        <f t="shared" ca="1" si="447"/>
        <v>-0.939713341723147-0.939713341722689i</v>
      </c>
      <c r="EE260" s="223" t="str">
        <f t="shared" ca="1" si="448"/>
        <v>1.32895535260749-4.16770560827888E-14i</v>
      </c>
      <c r="EF260" s="223" t="str">
        <f t="shared" ca="1" si="449"/>
        <v>-0.939713341723142+0.939713341722694i</v>
      </c>
      <c r="EG260" s="223" t="str">
        <f t="shared" ca="1" si="450"/>
        <v>5.98479395809006E-13-1.32895535260749i</v>
      </c>
      <c r="EH260" s="223" t="str">
        <f t="shared" ca="1" si="451"/>
        <v>0.939713341723203+0.939713341722633i</v>
      </c>
      <c r="EI260" s="223" t="str">
        <f t="shared" ca="1" si="452"/>
        <v>-1.32895535260749+4.55843701440678E-14i</v>
      </c>
      <c r="EJ260" s="223" t="str">
        <f t="shared" ca="1" si="453"/>
        <v>0.939713341723085-0.939713341722751i</v>
      </c>
      <c r="EK260" s="223" t="str">
        <f t="shared" ca="1" si="454"/>
        <v>-5.94572081747727E-13+1.32895535260749i</v>
      </c>
      <c r="EL260" s="223" t="str">
        <f t="shared" ca="1" si="455"/>
        <v>-0.939713341723206-0.93971334172263i</v>
      </c>
      <c r="EM260" s="223" t="str">
        <f t="shared" ca="1" si="456"/>
        <v>1.32895535260749-1.25034049960927E-13i</v>
      </c>
      <c r="EN260" s="223"/>
      <c r="EO260" s="223"/>
      <c r="EP260" s="223"/>
    </row>
    <row r="261" spans="1:146">
      <c r="A261" s="249">
        <f t="shared" si="323"/>
        <v>3.1445312500000024E-3</v>
      </c>
      <c r="B261" s="248">
        <v>161</v>
      </c>
      <c r="C261" s="247">
        <f t="shared" si="324"/>
        <v>32200</v>
      </c>
      <c r="N261" s="246">
        <f t="shared" ca="1" si="327"/>
        <v>3.9958358939532377</v>
      </c>
      <c r="O261" s="223">
        <f t="shared" ca="1" si="328"/>
        <v>1.3288358939532379</v>
      </c>
      <c r="P261" s="223" t="str">
        <f t="shared" ca="1" si="329"/>
        <v>-0.916286226182684+0.962405519916836i</v>
      </c>
      <c r="Q261" s="223" t="str">
        <f t="shared" ca="1" si="330"/>
        <v>-0.0652028868790755-1.32723525292283i</v>
      </c>
      <c r="R261" s="223" t="str">
        <f t="shared" ca="1" si="331"/>
        <v>1.00620629445671+0.867959518672496i</v>
      </c>
      <c r="S261" s="223" t="str">
        <f t="shared" ca="1" si="332"/>
        <v>-1.32243718591606+0.130248694292509i</v>
      </c>
      <c r="T261" s="223" t="str">
        <f t="shared" ca="1" si="333"/>
        <v>0.817541820657436-1.04758302990008i</v>
      </c>
      <c r="U261" s="223" t="str">
        <f t="shared" ca="1" si="334"/>
        <v>0.194980721193114+1.31445325189659i</v>
      </c>
      <c r="V261" s="223" t="str">
        <f t="shared" ca="1" si="335"/>
        <v>-1.08643604606689-0.765154592788312i</v>
      </c>
      <c r="W261" s="223" t="str">
        <f t="shared" ca="1" si="336"/>
        <v>1.3033026848608-0.259243022457933i</v>
      </c>
      <c r="X261" s="223" t="str">
        <f t="shared" ca="1" si="337"/>
        <v>-0.710924040485532+1.12267174263817i</v>
      </c>
      <c r="Y261" s="223" t="str">
        <f t="shared" ca="1" si="338"/>
        <v>-0.322880784574651-1.28901234750136i</v>
      </c>
      <c r="Z261" s="223" t="str">
        <f t="shared" ca="1" si="339"/>
        <v>1.15620282464701+0.654980809899632i</v>
      </c>
      <c r="AA261" s="223" t="str">
        <f t="shared" ca="1" si="340"/>
        <v>-1.27161666649264+0.385740698600312i</v>
      </c>
      <c r="AB261" s="223" t="str">
        <f t="shared" ca="1" si="341"/>
        <v>0.597459673173032-1.18694851277992i</v>
      </c>
      <c r="AC261" s="223" t="str">
        <f t="shared" ca="1" si="342"/>
        <v>0.447671329496266+1.25115754955383i</v>
      </c>
      <c r="AD261" s="223" t="str">
        <f t="shared" ca="1" si="343"/>
        <v>-1.21483473798108-0.538499203762579i</v>
      </c>
      <c r="AE261" s="223" t="str">
        <f t="shared" ca="1" si="344"/>
        <v>1.22768428448973-0.50852348094797i</v>
      </c>
      <c r="AF261" s="223" t="str">
        <f t="shared" ca="1" si="345"/>
        <v>-0.478241442603305+1.23979431989149i</v>
      </c>
      <c r="AG261" s="223" t="str">
        <f t="shared" ca="1" si="346"/>
        <v>-0.568150554792676-1.20125342045185i</v>
      </c>
      <c r="AH261" s="223" t="str">
        <f t="shared" ca="1" si="347"/>
        <v>1.26176712869213+0.416831555919797i</v>
      </c>
      <c r="AI261" s="223" t="str">
        <f t="shared" ca="1" si="348"/>
        <v>-1.17192863170674+0.626408904186774i</v>
      </c>
      <c r="AJ261" s="223" t="str">
        <f t="shared" ca="1" si="349"/>
        <v>0.354417485507946-1.280700229962i</v>
      </c>
      <c r="AK261" s="223" t="str">
        <f t="shared" ca="1" si="350"/>
        <v>0.68315817966375+1.13978056423902i</v>
      </c>
      <c r="AL261" s="223" t="str">
        <f t="shared" ca="1" si="351"/>
        <v>-1.29654801220184-0.291149592330074i</v>
      </c>
      <c r="AM261" s="223" t="str">
        <f t="shared" ca="1" si="352"/>
        <v>1.10488666555899-0.738261667248437i</v>
      </c>
      <c r="AN261" s="223" t="str">
        <f t="shared" ca="1" si="353"/>
        <v>-0.227180294282714+1.30927229671605i</v>
      </c>
      <c r="AO261" s="223" t="str">
        <f t="shared" ca="1" si="354"/>
        <v>-0.791586617812845-1.06733099812482i</v>
      </c>
      <c r="AP261" s="223" t="str">
        <f t="shared" ca="1" si="355"/>
        <v>1.31884242958875+0.162663699007933i</v>
      </c>
      <c r="AQ261" s="223" t="str">
        <f t="shared" ca="1" si="356"/>
        <v>-1.02720403682908+0.843004566880003i</v>
      </c>
      <c r="AR261" s="223" t="str">
        <f t="shared" ca="1" si="357"/>
        <v>-1.02720403682908+0.843004566880003i</v>
      </c>
      <c r="AS261" s="223" t="str">
        <f t="shared" ca="1" si="358"/>
        <v>0.89239164410609+0.984602451037032i</v>
      </c>
      <c r="AT261" s="223" t="str">
        <f t="shared" ca="1" si="359"/>
        <v>-1.32843567342617-0.0326112653426484i</v>
      </c>
      <c r="AU261" s="223" t="str">
        <f t="shared" ca="1" si="360"/>
        <v>0.939628871698589-0.939628871698256i</v>
      </c>
      <c r="AV261" s="223" t="str">
        <f t="shared" ca="1" si="361"/>
        <v>0.0326112653435155+1.32843567342615i</v>
      </c>
      <c r="AW261" s="223" t="str">
        <f t="shared" ca="1" si="362"/>
        <v>-0.984602451036713-0.892391644106441i</v>
      </c>
      <c r="AX261" s="223" t="str">
        <f t="shared" ca="1" si="363"/>
        <v>1.3252353555317-0.097755232633682i</v>
      </c>
      <c r="AY261" s="223" t="str">
        <f t="shared" ca="1" si="364"/>
        <v>-0.843004566879347+1.02720403682962i</v>
      </c>
      <c r="AZ261" s="223" t="str">
        <f t="shared" ca="1" si="365"/>
        <v>-0.162663699007444-1.31884242958881i</v>
      </c>
      <c r="BA261" s="223" t="str">
        <f t="shared" ca="1" si="366"/>
        <v>1.06733099812534+0.791586617812147i</v>
      </c>
      <c r="BB261" s="223" t="str">
        <f t="shared" ca="1" si="367"/>
        <v>-1.30927229671606+0.227180294282638i</v>
      </c>
      <c r="BC261" s="223" t="str">
        <f t="shared" ca="1" si="368"/>
        <v>0.738261667248924-1.10488666555866i</v>
      </c>
      <c r="BD261" s="223" t="str">
        <f t="shared" ca="1" si="369"/>
        <v>0.291149592330257+1.2965480122018i</v>
      </c>
      <c r="BE261" s="223" t="str">
        <f t="shared" ca="1" si="370"/>
        <v>-1.13978056423878-0.68315817966414i</v>
      </c>
      <c r="BF261" s="223" t="str">
        <f t="shared" ca="1" si="371"/>
        <v>1.28070022996192-0.354417485508255i</v>
      </c>
      <c r="BG261" s="223" t="str">
        <f t="shared" ca="1" si="372"/>
        <v>-0.626408904186943+1.17192863170665i</v>
      </c>
      <c r="BH261" s="223" t="str">
        <f t="shared" ca="1" si="373"/>
        <v>-0.416831555920351-1.26176712869195i</v>
      </c>
      <c r="BI261" s="223" t="str">
        <f t="shared" ca="1" si="374"/>
        <v>1.20125342045188+0.568150554792608i</v>
      </c>
      <c r="BJ261" s="223" t="str">
        <f t="shared" ca="1" si="375"/>
        <v>-1.23979431989166+0.478241442602863i</v>
      </c>
      <c r="BK261" s="223" t="str">
        <f t="shared" ca="1" si="376"/>
        <v>0.508523480947658-1.22768428448986i</v>
      </c>
      <c r="BL261" s="223" t="str">
        <f t="shared" ca="1" si="377"/>
        <v>0.538499203762389+1.21483473798117i</v>
      </c>
      <c r="BM261" s="223" t="str">
        <f t="shared" ca="1" si="378"/>
        <v>-1.25115754955403-0.447671329495698i</v>
      </c>
      <c r="BN261" s="223" t="str">
        <f t="shared" ca="1" si="379"/>
        <v>1.1869485127799-0.597459673173081i</v>
      </c>
      <c r="BO261" s="223" t="str">
        <f t="shared" ca="1" si="380"/>
        <v>-0.385740698600901+1.27161666649246i</v>
      </c>
      <c r="BP261" s="223" t="str">
        <f t="shared" ca="1" si="381"/>
        <v>-0.654980809899803-1.15620282464691i</v>
      </c>
      <c r="BQ261" s="223" t="str">
        <f t="shared" ca="1" si="382"/>
        <v>1.28901234750127+0.322880784574991i</v>
      </c>
      <c r="BR261" s="223" t="str">
        <f t="shared" ca="1" si="383"/>
        <v>-1.12267174263792+0.710924040485921i</v>
      </c>
      <c r="BS261" s="223" t="str">
        <f t="shared" ca="1" si="384"/>
        <v>0.259243022458018-1.30330268486079i</v>
      </c>
      <c r="BT261" s="223" t="str">
        <f t="shared" ca="1" si="385"/>
        <v>0.765154592787824+1.08643604606723i</v>
      </c>
      <c r="BU261" s="223" t="str">
        <f t="shared" ca="1" si="386"/>
        <v>-1.31445325189661-0.194980721192933i</v>
      </c>
      <c r="BV261" s="223" t="str">
        <f t="shared" ca="1" si="387"/>
        <v>1.04758302990028-0.817541820657178i</v>
      </c>
      <c r="BW261" s="223" t="str">
        <f t="shared" ca="1" si="388"/>
        <v>-0.130248694292196+1.32243718591609i</v>
      </c>
      <c r="BX261" s="223" t="str">
        <f t="shared" ca="1" si="389"/>
        <v>-0.867959518672349-1.00620629445684i</v>
      </c>
      <c r="BY261" s="223" t="str">
        <f t="shared" ca="1" si="390"/>
        <v>1.32723525292286+0.0652028868784685i</v>
      </c>
      <c r="BZ261" s="223" t="str">
        <f t="shared" ca="1" si="391"/>
        <v>-0.962405519916776+0.916286226182747i</v>
      </c>
      <c r="CA261" s="223" t="str">
        <f t="shared" ca="1" si="392"/>
        <v>4.734004830901E-13-1.32883589395324i</v>
      </c>
      <c r="CB261" s="223" t="str">
        <f t="shared" ca="1" si="393"/>
        <v>0.962405519917061+0.916286226182448i</v>
      </c>
      <c r="CC261" s="223" t="str">
        <f t="shared" ca="1" si="394"/>
        <v>-1.32723525292284+0.0652028868788431i</v>
      </c>
      <c r="CD261" s="223" t="str">
        <f t="shared" ca="1" si="395"/>
        <v>0.867959518672036-1.00620629445711i</v>
      </c>
      <c r="CE261" s="223" t="str">
        <f t="shared" ca="1" si="396"/>
        <v>0.130248694292569+1.32243718591606i</v>
      </c>
      <c r="CF261" s="223" t="str">
        <f t="shared" ca="1" si="397"/>
        <v>-1.0475830298997-0.817541820657925i</v>
      </c>
      <c r="CG261" s="223" t="str">
        <f t="shared" ca="1" si="398"/>
        <v>1.31445325189656-0.194980721193304i</v>
      </c>
      <c r="CH261" s="223" t="str">
        <f t="shared" ca="1" si="399"/>
        <v>-0.765154592788599+1.08643604606669i</v>
      </c>
      <c r="CI261" s="223" t="str">
        <f t="shared" ca="1" si="400"/>
        <v>-0.259243022458386-1.30330268486071i</v>
      </c>
      <c r="CJ261" s="223" t="str">
        <f t="shared" ca="1" si="401"/>
        <v>1.12267174263812+0.710924040485605i</v>
      </c>
      <c r="CK261" s="223" t="str">
        <f t="shared" ca="1" si="402"/>
        <v>-1.28901234750151+0.322880784574036i</v>
      </c>
      <c r="CL261" s="223" t="str">
        <f t="shared" ca="1" si="403"/>
        <v>0.654980809899476-1.1562028246471i</v>
      </c>
      <c r="CM261" s="223" t="str">
        <f t="shared" ca="1" si="404"/>
        <v>0.385740698599959+1.27161666649274i</v>
      </c>
      <c r="CN261" s="223" t="str">
        <f t="shared" ca="1" si="405"/>
        <v>-1.18694851278007-0.597459673172746i</v>
      </c>
      <c r="CO261" s="223" t="str">
        <f t="shared" ca="1" si="406"/>
        <v>1.25115754955391-0.447671329496052i</v>
      </c>
      <c r="CP261" s="223" t="str">
        <f t="shared" ca="1" si="407"/>
        <v>-0.538499203762046+1.21483473798132i</v>
      </c>
      <c r="CQ261" s="223" t="str">
        <f t="shared" ca="1" si="408"/>
        <v>-0.508523480948004-1.22768428448972i</v>
      </c>
      <c r="CR261" s="223" t="str">
        <f t="shared" ca="1" si="409"/>
        <v>1.23979431989134+0.478241442603711i</v>
      </c>
      <c r="CS261" s="223" t="str">
        <f t="shared" ca="1" si="410"/>
        <v>-1.20125342045172+0.568150554792947i</v>
      </c>
      <c r="CT261" s="223" t="str">
        <f t="shared" ca="1" si="411"/>
        <v>0.416831555920031-1.26176712869205i</v>
      </c>
      <c r="CU261" s="223" t="str">
        <f t="shared" ca="1" si="412"/>
        <v>0.626408904187274+1.17192863170647i</v>
      </c>
      <c r="CV261" s="223" t="str">
        <f t="shared" ca="1" si="413"/>
        <v>-1.28070022996201-0.354417485507929i</v>
      </c>
      <c r="CW261" s="223" t="str">
        <f t="shared" ca="1" si="414"/>
        <v>1.13978056423925-0.68315817966336i</v>
      </c>
      <c r="CX261" s="223" t="str">
        <f t="shared" ca="1" si="415"/>
        <v>-0.291149592329927+1.29654801220187i</v>
      </c>
      <c r="CY261" s="223" t="str">
        <f t="shared" ca="1" si="416"/>
        <v>-0.738261667248168-1.10488666555917i</v>
      </c>
      <c r="CZ261" s="223" t="str">
        <f t="shared" ca="1" si="417"/>
        <v>1.30927229671612+0.227180294282305i</v>
      </c>
      <c r="DA261" s="223" t="str">
        <f t="shared" ca="1" si="418"/>
        <v>-1.06733099812509+0.791586617812479i</v>
      </c>
      <c r="DB261" s="223" t="str">
        <f t="shared" ca="1" si="419"/>
        <v>0.162663699008384-1.31884242958869i</v>
      </c>
      <c r="DC261" s="223" t="str">
        <f t="shared" ca="1" si="420"/>
        <v>0.843004566879666+1.02720403682936i</v>
      </c>
      <c r="DD261" s="223" t="str">
        <f t="shared" ca="1" si="421"/>
        <v>-1.32523535553163-0.0977552326346263i</v>
      </c>
      <c r="DE261" s="223" t="str">
        <f t="shared" ca="1" si="422"/>
        <v>0.984602451036437-0.892391644106746i</v>
      </c>
      <c r="DF261" s="223" t="str">
        <f t="shared" ca="1" si="423"/>
        <v>-0.0326112653431028+1.32843567342616i</v>
      </c>
      <c r="DG261" s="223" t="str">
        <f t="shared" ca="1" si="424"/>
        <v>-0.939628871698881-0.939628871697963i</v>
      </c>
      <c r="DH261" s="223" t="str">
        <f t="shared" ca="1" si="425"/>
        <v>1.32843567342616-0.0326112653430423i</v>
      </c>
      <c r="DI261" s="223" t="str">
        <f t="shared" ca="1" si="426"/>
        <v>-0.892391644106791+0.984602451036396i</v>
      </c>
      <c r="DJ261" s="223" t="str">
        <f t="shared" ca="1" si="427"/>
        <v>-0.0977552326345658-1.32523535553164i</v>
      </c>
      <c r="DK261" s="223" t="str">
        <f t="shared" ca="1" si="428"/>
        <v>1.02720403682932+0.843004566879714i</v>
      </c>
      <c r="DL261" s="223" t="str">
        <f t="shared" ca="1" si="429"/>
        <v>-1.3188424295887+0.162663699008324i</v>
      </c>
      <c r="DM261" s="223" t="str">
        <f t="shared" ca="1" si="430"/>
        <v>0.791586617812528-1.06733099812505i</v>
      </c>
      <c r="DN261" s="223" t="str">
        <f t="shared" ca="1" si="431"/>
        <v>0.227180294282172+1.30927229671614i</v>
      </c>
      <c r="DO261" s="223" t="str">
        <f t="shared" ca="1" si="432"/>
        <v>-1.10488666555913-0.738261667248219i</v>
      </c>
      <c r="DP261" s="223" t="str">
        <f t="shared" ca="1" si="433"/>
        <v>1.2965480122019-0.291149592329794i</v>
      </c>
      <c r="DQ261" s="223" t="str">
        <f t="shared" ca="1" si="434"/>
        <v>-0.683158179663412+1.13978056423922i</v>
      </c>
      <c r="DR261" s="223" t="str">
        <f t="shared" ca="1" si="435"/>
        <v>-0.354417485507798-1.28070022996204i</v>
      </c>
      <c r="DS261" s="223" t="str">
        <f t="shared" ca="1" si="436"/>
        <v>1.17192863170641+0.626408904187394i</v>
      </c>
      <c r="DT261" s="223" t="str">
        <f t="shared" ca="1" si="437"/>
        <v>-1.2617671286921+0.416831555919902i</v>
      </c>
      <c r="DU261" s="223" t="str">
        <f t="shared" ca="1" si="438"/>
        <v>0.56815055479307-1.20125342045167i</v>
      </c>
      <c r="DV261" s="223" t="str">
        <f t="shared" ca="1" si="439"/>
        <v>0.478241442603655+1.23979431989136i</v>
      </c>
      <c r="DW261" s="223" t="str">
        <f t="shared" ca="1" si="440"/>
        <v>-1.22768428448966-0.508523480948129i</v>
      </c>
      <c r="DX261" s="223" t="str">
        <f t="shared" ca="1" si="441"/>
        <v>1.21483473798135-0.53849920376199i</v>
      </c>
      <c r="DY261" s="223" t="str">
        <f t="shared" ca="1" si="442"/>
        <v>-0.447671329496179+1.25115754955386i</v>
      </c>
      <c r="DZ261" s="223" t="str">
        <f t="shared" ca="1" si="443"/>
        <v>-0.597459673172625-1.18694851278013i</v>
      </c>
      <c r="EA261" s="223" t="str">
        <f t="shared" ca="1" si="444"/>
        <v>1.2716166664927+0.385740698600089i</v>
      </c>
      <c r="EB261" s="223" t="str">
        <f t="shared" ca="1" si="445"/>
        <v>-1.15620282464716+0.654980809899358i</v>
      </c>
      <c r="EC261" s="223" t="str">
        <f t="shared" ca="1" si="446"/>
        <v>0.322880784574167-1.28901234750148i</v>
      </c>
      <c r="ED261" s="223" t="str">
        <f t="shared" ca="1" si="447"/>
        <v>0.710924040485489+1.1226717426382i</v>
      </c>
      <c r="EE261" s="223" t="str">
        <f t="shared" ca="1" si="448"/>
        <v>-1.3033026848607-0.259243022458446i</v>
      </c>
      <c r="EF261" s="223" t="str">
        <f t="shared" ca="1" si="449"/>
        <v>1.08643604606676-0.765154592788487i</v>
      </c>
      <c r="EG261" s="223" t="str">
        <f t="shared" ca="1" si="450"/>
        <v>-0.194980721193363+1.31445325189655i</v>
      </c>
      <c r="EH261" s="223" t="str">
        <f t="shared" ca="1" si="451"/>
        <v>-0.817541820657817-1.04758302989978i</v>
      </c>
      <c r="EI261" s="223" t="str">
        <f t="shared" ca="1" si="452"/>
        <v>1.32243718591605+0.130248694292629i</v>
      </c>
      <c r="EJ261" s="223" t="str">
        <f t="shared" ca="1" si="453"/>
        <v>-1.00620629445715+0.86795951867199i</v>
      </c>
      <c r="EK261" s="223" t="str">
        <f t="shared" ca="1" si="454"/>
        <v>0.0652028868789037-1.32723525292284i</v>
      </c>
      <c r="EL261" s="223" t="str">
        <f t="shared" ca="1" si="455"/>
        <v>0.916286226182404+0.962405519917103i</v>
      </c>
      <c r="EM261" s="223" t="str">
        <f t="shared" ca="1" si="456"/>
        <v>-1.32883589395324+4.12839389530482E-13i</v>
      </c>
      <c r="EN261" s="223"/>
      <c r="EO261" s="223"/>
      <c r="EP261" s="223"/>
    </row>
    <row r="262" spans="1:146">
      <c r="A262" s="249">
        <f t="shared" si="323"/>
        <v>3.1640625000000024E-3</v>
      </c>
      <c r="B262" s="248">
        <v>162</v>
      </c>
      <c r="C262" s="247">
        <f t="shared" si="324"/>
        <v>32400</v>
      </c>
      <c r="N262" s="246">
        <f t="shared" ca="1" si="327"/>
        <v>3.9957071429459692</v>
      </c>
      <c r="O262" s="223">
        <f t="shared" ca="1" si="328"/>
        <v>1.3287071429459694</v>
      </c>
      <c r="P262" s="223" t="str">
        <f t="shared" ca="1" si="329"/>
        <v>-0.892305180214565+0.984507052832987i</v>
      </c>
      <c r="Q262" s="223" t="str">
        <f t="shared" ca="1" si="330"/>
        <v>-0.130236074487019-1.32230905488008i</v>
      </c>
      <c r="R262" s="223" t="str">
        <f t="shared" ca="1" si="331"/>
        <v>1.0672275843463+0.791509920927092i</v>
      </c>
      <c r="S262" s="223" t="str">
        <f t="shared" ca="1" si="332"/>
        <v>-1.30317640776805+0.259217904382423i</v>
      </c>
      <c r="T262" s="223" t="str">
        <f t="shared" ca="1" si="333"/>
        <v>0.683091988417669-1.13967013081647i</v>
      </c>
      <c r="U262" s="223" t="str">
        <f t="shared" ca="1" si="334"/>
        <v>0.385703324155778+1.2714934594605i</v>
      </c>
      <c r="V262" s="223" t="str">
        <f t="shared" ca="1" si="335"/>
        <v>-1.20113703091981-0.568095506643715i</v>
      </c>
      <c r="W262" s="223" t="str">
        <f t="shared" ca="1" si="336"/>
        <v>1.22756533406931-0.508474210070629i</v>
      </c>
      <c r="X262" s="223" t="str">
        <f t="shared" ca="1" si="337"/>
        <v>-0.447627954588312+1.25103632480705i</v>
      </c>
      <c r="Y262" s="223" t="str">
        <f t="shared" ca="1" si="338"/>
        <v>-0.626348211382102-1.17181508345561i</v>
      </c>
      <c r="Z262" s="223" t="str">
        <f t="shared" ca="1" si="339"/>
        <v>1.28888745500042+0.322849500631772i</v>
      </c>
      <c r="AA262" s="223" t="str">
        <f t="shared" ca="1" si="340"/>
        <v>-1.1047796130089+0.738190137021318i</v>
      </c>
      <c r="AB262" s="223" t="str">
        <f t="shared" ca="1" si="341"/>
        <v>0.194961829496645-1.31432589442458i</v>
      </c>
      <c r="AC262" s="223" t="str">
        <f t="shared" ca="1" si="342"/>
        <v>0.842922888105134+1.02710451095501i</v>
      </c>
      <c r="AD262" s="223" t="str">
        <f t="shared" ca="1" si="343"/>
        <v>-1.32710665700179-0.0651965693666298i</v>
      </c>
      <c r="AE262" s="223" t="str">
        <f t="shared" ca="1" si="344"/>
        <v>0.93953783098811-0.939537830988087i</v>
      </c>
      <c r="AF262" s="223" t="str">
        <f t="shared" ca="1" si="345"/>
        <v>0.0651965693665879+1.32710665700179i</v>
      </c>
      <c r="AG262" s="223" t="str">
        <f t="shared" ca="1" si="346"/>
        <v>-1.02710451095499-0.842922888105166i</v>
      </c>
      <c r="AH262" s="223" t="str">
        <f t="shared" ca="1" si="347"/>
        <v>1.31432589442456-0.194961829496744i</v>
      </c>
      <c r="AI262" s="223" t="str">
        <f t="shared" ca="1" si="348"/>
        <v>-0.738190137021344+1.10477961300888i</v>
      </c>
      <c r="AJ262" s="223" t="str">
        <f t="shared" ca="1" si="349"/>
        <v>-0.32284950063174-1.28888745500043i</v>
      </c>
      <c r="AK262" s="223" t="str">
        <f t="shared" ca="1" si="350"/>
        <v>1.17181508345559+0.626348211382139i</v>
      </c>
      <c r="AL262" s="223" t="str">
        <f t="shared" ca="1" si="351"/>
        <v>-1.25103632480706+0.447627954588272i</v>
      </c>
      <c r="AM262" s="223" t="str">
        <f t="shared" ca="1" si="352"/>
        <v>0.508474210070541-1.22756533406934i</v>
      </c>
      <c r="AN262" s="223" t="str">
        <f t="shared" ca="1" si="353"/>
        <v>0.568095506643804+1.20113703091977i</v>
      </c>
      <c r="AO262" s="223" t="str">
        <f t="shared" ca="1" si="354"/>
        <v>-1.27149345946045-0.385703324155936i</v>
      </c>
      <c r="AP262" s="223" t="str">
        <f t="shared" ca="1" si="355"/>
        <v>1.13967013081628-0.683091988417985i</v>
      </c>
      <c r="AQ262" s="223" t="str">
        <f t="shared" ca="1" si="356"/>
        <v>-0.259217904382855+1.30317640776796i</v>
      </c>
      <c r="AR262" s="223" t="str">
        <f t="shared" ca="1" si="357"/>
        <v>-0.259217904382855+1.30317640776796i</v>
      </c>
      <c r="AS262" s="223" t="str">
        <f t="shared" ca="1" si="358"/>
        <v>1.32230905488002+0.130236074487636i</v>
      </c>
      <c r="AT262" s="223" t="str">
        <f t="shared" ca="1" si="359"/>
        <v>-0.984507052833028+0.892305180214519i</v>
      </c>
      <c r="AU262" s="223" t="str">
        <f t="shared" ca="1" si="360"/>
        <v>-4.96142111270538E-13-1.32870714294597i</v>
      </c>
      <c r="AV262" s="223" t="str">
        <f t="shared" ca="1" si="361"/>
        <v>0.984507052832794+0.892305180214778i</v>
      </c>
      <c r="AW262" s="223" t="str">
        <f t="shared" ca="1" si="362"/>
        <v>-1.32230905488005+0.13023607448729i</v>
      </c>
      <c r="AX262" s="223" t="str">
        <f t="shared" ca="1" si="363"/>
        <v>0.791509920927444-1.06722758434604i</v>
      </c>
      <c r="AY262" s="223" t="str">
        <f t="shared" ca="1" si="364"/>
        <v>0.259217904382513+1.30317640776803i</v>
      </c>
      <c r="AZ262" s="223" t="str">
        <f t="shared" ca="1" si="365"/>
        <v>-1.13967013081679-0.683091988417134i</v>
      </c>
      <c r="BA262" s="223" t="str">
        <f t="shared" ca="1" si="366"/>
        <v>1.27149345946055-0.38570332415562i</v>
      </c>
      <c r="BB262" s="223" t="str">
        <f t="shared" ca="1" si="367"/>
        <v>-0.568095506643386+1.20113703091997i</v>
      </c>
      <c r="BC262" s="223" t="str">
        <f t="shared" ca="1" si="368"/>
        <v>-0.508474210070237-1.22756533406947i</v>
      </c>
      <c r="BD262" s="223" t="str">
        <f t="shared" ca="1" si="369"/>
        <v>1.25103632480713+0.447627954588085i</v>
      </c>
      <c r="BE262" s="223" t="str">
        <f t="shared" ca="1" si="370"/>
        <v>-1.17181508345587+0.626348211381615i</v>
      </c>
      <c r="BF262" s="223" t="str">
        <f t="shared" ca="1" si="371"/>
        <v>0.322849500631785-1.28888745500042i</v>
      </c>
      <c r="BG262" s="223" t="str">
        <f t="shared" ca="1" si="372"/>
        <v>0.738190137021746+1.10477961300861i</v>
      </c>
      <c r="BH262" s="223" t="str">
        <f t="shared" ca="1" si="373"/>
        <v>-1.31432589442453-0.194961829496958i</v>
      </c>
      <c r="BI262" s="223" t="str">
        <f t="shared" ca="1" si="374"/>
        <v>1.02710451095479-0.842922888105408i</v>
      </c>
      <c r="BJ262" s="223" t="str">
        <f t="shared" ca="1" si="375"/>
        <v>-0.0651965693670679+1.32710665700177i</v>
      </c>
      <c r="BK262" s="223" t="str">
        <f t="shared" ca="1" si="376"/>
        <v>-0.939537830988151-0.939537830988046i</v>
      </c>
      <c r="BL262" s="223" t="str">
        <f t="shared" ca="1" si="377"/>
        <v>1.32710665700176-0.0651965693672155i</v>
      </c>
      <c r="BM262" s="223" t="str">
        <f t="shared" ca="1" si="378"/>
        <v>-0.842922888105293+1.02710451095488i</v>
      </c>
      <c r="BN262" s="223" t="str">
        <f t="shared" ca="1" si="379"/>
        <v>-0.194961829497104-1.31432589442451i</v>
      </c>
      <c r="BO262" s="223" t="str">
        <f t="shared" ca="1" si="380"/>
        <v>1.10477961300871+0.738190137021592i</v>
      </c>
      <c r="BP262" s="223" t="str">
        <f t="shared" ca="1" si="381"/>
        <v>-1.28888745500037+0.322849500631964i</v>
      </c>
      <c r="BQ262" s="223" t="str">
        <f t="shared" ca="1" si="382"/>
        <v>0.626348211382618-1.17181508345534i</v>
      </c>
      <c r="BR262" s="223" t="str">
        <f t="shared" ca="1" si="383"/>
        <v>0.44762795458826+1.25103632480707i</v>
      </c>
      <c r="BS262" s="223" t="str">
        <f t="shared" ca="1" si="384"/>
        <v>-1.22756533406954-0.508474210070066i</v>
      </c>
      <c r="BT262" s="223" t="str">
        <f t="shared" ca="1" si="385"/>
        <v>1.2011370309199-0.56809550664352i</v>
      </c>
      <c r="BU262" s="223" t="str">
        <f t="shared" ca="1" si="386"/>
        <v>-0.385703324155479+1.27149345946059i</v>
      </c>
      <c r="BV262" s="223" t="str">
        <f t="shared" ca="1" si="387"/>
        <v>-0.683091988417261-1.13967013081672i</v>
      </c>
      <c r="BW262" s="223" t="str">
        <f t="shared" ca="1" si="388"/>
        <v>1.30317640776806+0.259217904382368i</v>
      </c>
      <c r="BX262" s="223" t="str">
        <f t="shared" ca="1" si="389"/>
        <v>-1.06722758434595+0.791509920927563i</v>
      </c>
      <c r="BY262" s="223" t="str">
        <f t="shared" ca="1" si="390"/>
        <v>0.130236074487143-1.32230905488007i</v>
      </c>
      <c r="BZ262" s="223" t="str">
        <f t="shared" ca="1" si="391"/>
        <v>0.892305180214887+0.984507052832695i</v>
      </c>
      <c r="CA262" s="223" t="str">
        <f t="shared" ca="1" si="392"/>
        <v>-1.32870714294597-3.29460269180864E-13i</v>
      </c>
      <c r="CB262" s="223" t="str">
        <f t="shared" ca="1" si="393"/>
        <v>0.892305180214423-0.984507052833115i</v>
      </c>
      <c r="CC262" s="223" t="str">
        <f t="shared" ca="1" si="394"/>
        <v>0.130236074486449+1.32230905488014i</v>
      </c>
      <c r="CD262" s="223" t="str">
        <f t="shared" ca="1" si="395"/>
        <v>-1.06722758434634-0.79150992092703i</v>
      </c>
      <c r="CE262" s="223" t="str">
        <f t="shared" ca="1" si="396"/>
        <v>1.30317640776793-0.259217904382981i</v>
      </c>
      <c r="CF262" s="223" t="str">
        <f t="shared" ca="1" si="397"/>
        <v>-0.683091988417859+1.13967013081636i</v>
      </c>
      <c r="CG262" s="223" t="str">
        <f t="shared" ca="1" si="398"/>
        <v>-0.385703324156113-1.2714934594604i</v>
      </c>
      <c r="CH262" s="223" t="str">
        <f t="shared" ca="1" si="399"/>
        <v>1.20113703091962+0.568095506644115i</v>
      </c>
      <c r="CI262" s="223" t="str">
        <f t="shared" ca="1" si="400"/>
        <v>-1.22756533406929+0.508474210070678i</v>
      </c>
      <c r="CJ262" s="223" t="str">
        <f t="shared" ca="1" si="401"/>
        <v>0.447627954588881-1.25103632480684i</v>
      </c>
      <c r="CK262" s="223" t="str">
        <f t="shared" ca="1" si="402"/>
        <v>0.626348211382069+1.17181508345563i</v>
      </c>
      <c r="CL262" s="223" t="str">
        <f t="shared" ca="1" si="403"/>
        <v>-1.28888745500053-0.322849500631321i</v>
      </c>
      <c r="CM262" s="223" t="str">
        <f t="shared" ca="1" si="404"/>
        <v>1.10477961300908-0.738190137021044i</v>
      </c>
      <c r="CN262" s="223" t="str">
        <f t="shared" ca="1" si="405"/>
        <v>-0.194961829496486+1.3143258944246i</v>
      </c>
      <c r="CO262" s="223" t="str">
        <f t="shared" ca="1" si="406"/>
        <v>-0.842922888104755-1.02710451095533i</v>
      </c>
      <c r="CP262" s="223" t="str">
        <f t="shared" ca="1" si="407"/>
        <v>1.32710665700179+0.0651965693665534i</v>
      </c>
      <c r="CQ262" s="223" t="str">
        <f t="shared" ca="1" si="408"/>
        <v>-0.939537830987708+0.939537830988488i</v>
      </c>
      <c r="CR262" s="223" t="str">
        <f t="shared" ca="1" si="409"/>
        <v>-0.065196569366372-1.3271066570018i</v>
      </c>
      <c r="CS262" s="223" t="str">
        <f t="shared" ca="1" si="410"/>
        <v>1.02710451095521+0.842922888104896i</v>
      </c>
      <c r="CT262" s="223" t="str">
        <f t="shared" ca="1" si="411"/>
        <v>-1.31432589442463+0.194961829496307i</v>
      </c>
      <c r="CU262" s="223" t="str">
        <f t="shared" ca="1" si="412"/>
        <v>0.738190137021194-1.10477961300898i</v>
      </c>
      <c r="CV262" s="223" t="str">
        <f t="shared" ca="1" si="413"/>
        <v>0.322849500631146+1.28888745500057i</v>
      </c>
      <c r="CW262" s="223" t="str">
        <f t="shared" ca="1" si="414"/>
        <v>-1.17181508345558-0.626348211382163i</v>
      </c>
      <c r="CX262" s="223" t="str">
        <f t="shared" ca="1" si="415"/>
        <v>1.25103632480691-0.44762795458871i</v>
      </c>
      <c r="CY262" s="223" t="str">
        <f t="shared" ca="1" si="416"/>
        <v>-0.508474210070846+1.22756533406922i</v>
      </c>
      <c r="CZ262" s="223" t="str">
        <f t="shared" ca="1" si="417"/>
        <v>-0.56809550664395-1.2011370309197i</v>
      </c>
      <c r="DA262" s="223" t="str">
        <f t="shared" ca="1" si="418"/>
        <v>1.27149345946034+0.385703324156287i</v>
      </c>
      <c r="DB262" s="223" t="str">
        <f t="shared" ca="1" si="419"/>
        <v>-1.13967013081645+0.683091988417702i</v>
      </c>
      <c r="DC262" s="223" t="str">
        <f t="shared" ca="1" si="420"/>
        <v>0.259217904381901-1.30317640776815i</v>
      </c>
      <c r="DD262" s="223" t="str">
        <f t="shared" ca="1" si="421"/>
        <v>0.791509920926884+1.06722758434645i</v>
      </c>
      <c r="DE262" s="223" t="str">
        <f t="shared" ca="1" si="422"/>
        <v>-1.32230905488012-0.13023607448663i</v>
      </c>
      <c r="DF262" s="223" t="str">
        <f t="shared" ca="1" si="423"/>
        <v>0.984507052833237-0.892305180214289i</v>
      </c>
      <c r="DG262" s="223" t="str">
        <f t="shared" ca="1" si="424"/>
        <v>1.47799777922218E-13+1.32870714294597i</v>
      </c>
      <c r="DH262" s="223" t="str">
        <f t="shared" ca="1" si="425"/>
        <v>-0.984507052832573-0.892305180215021i</v>
      </c>
      <c r="DI262" s="223" t="str">
        <f t="shared" ca="1" si="426"/>
        <v>1.32230905488008-0.130236074486999i</v>
      </c>
      <c r="DJ262" s="223" t="str">
        <f t="shared" ca="1" si="427"/>
        <v>-0.791509920926647+1.06722758434663i</v>
      </c>
      <c r="DK262" s="223" t="str">
        <f t="shared" ca="1" si="428"/>
        <v>-0.25921790438219-1.30317640776809i</v>
      </c>
      <c r="DL262" s="223" t="str">
        <f t="shared" ca="1" si="429"/>
        <v>1.1396701308166+0.683091988417449i</v>
      </c>
      <c r="DM262" s="223" t="str">
        <f t="shared" ca="1" si="430"/>
        <v>-1.27149345946065+0.385703324155269i</v>
      </c>
      <c r="DN262" s="223" t="str">
        <f t="shared" ca="1" si="431"/>
        <v>0.568095506643683-1.20113703091983i</v>
      </c>
      <c r="DO262" s="223" t="str">
        <f t="shared" ca="1" si="432"/>
        <v>0.508474210071119+1.2275653340691i</v>
      </c>
      <c r="DP262" s="223" t="str">
        <f t="shared" ca="1" si="433"/>
        <v>-1.25103632480701-0.447627954588431i</v>
      </c>
      <c r="DQ262" s="223" t="str">
        <f t="shared" ca="1" si="434"/>
        <v>1.1718150834554-0.62634821138249i</v>
      </c>
      <c r="DR262" s="223" t="str">
        <f t="shared" ca="1" si="435"/>
        <v>-0.322849500632104+1.28888745500034i</v>
      </c>
      <c r="DS262" s="223" t="str">
        <f t="shared" ca="1" si="436"/>
        <v>-0.73819013702144-1.10477961300882i</v>
      </c>
      <c r="DT262" s="223" t="str">
        <f t="shared" ca="1" si="437"/>
        <v>1.31432589442448+0.194961829497283i</v>
      </c>
      <c r="DU262" s="223" t="str">
        <f t="shared" ca="1" si="438"/>
        <v>-1.02710451095497+0.842922888105182i</v>
      </c>
      <c r="DV262" s="223" t="str">
        <f t="shared" ca="1" si="439"/>
        <v>0.0651965693660768-1.32710665700182i</v>
      </c>
      <c r="DW262" s="223" t="str">
        <f t="shared" ca="1" si="440"/>
        <v>0.939537830987918+0.93953783098828i</v>
      </c>
      <c r="DX262" s="223" t="str">
        <f t="shared" ca="1" si="441"/>
        <v>-1.32710665700177+0.0651965693669241i</v>
      </c>
      <c r="DY262" s="223" t="str">
        <f t="shared" ca="1" si="442"/>
        <v>0.842922888105578-1.02710451095465i</v>
      </c>
      <c r="DZ262" s="223" t="str">
        <f t="shared" ca="1" si="443"/>
        <v>0.194961829496778+1.31432589442456i</v>
      </c>
      <c r="EA262" s="223" t="str">
        <f t="shared" ca="1" si="444"/>
        <v>-1.10477961300924-0.738190137020798i</v>
      </c>
      <c r="EB262" s="223" t="str">
        <f t="shared" ca="1" si="445"/>
        <v>1.28888745500046-0.322849500631608i</v>
      </c>
      <c r="EC262" s="223" t="str">
        <f t="shared" ca="1" si="446"/>
        <v>-0.626348211381742+1.1718150834558i</v>
      </c>
      <c r="ED262" s="223" t="str">
        <f t="shared" ca="1" si="447"/>
        <v>-0.44762795458795-1.25103632480718i</v>
      </c>
      <c r="EE262" s="223" t="str">
        <f t="shared" ca="1" si="448"/>
        <v>1.2275653340694+0.508474210070404i</v>
      </c>
      <c r="EF262" s="223" t="str">
        <f t="shared" ca="1" si="449"/>
        <v>-1.20113703092005+0.568095506643221i</v>
      </c>
      <c r="EG262" s="223" t="str">
        <f t="shared" ca="1" si="450"/>
        <v>0.385703324155758-1.2714934594605i</v>
      </c>
      <c r="EH262" s="223" t="str">
        <f t="shared" ca="1" si="451"/>
        <v>0.683091988418112+1.13967013081621i</v>
      </c>
      <c r="EI262" s="223" t="str">
        <f t="shared" ca="1" si="452"/>
        <v>-1.30317640776799-0.259217904382691i</v>
      </c>
      <c r="EJ262" s="223" t="str">
        <f t="shared" ca="1" si="453"/>
        <v>1.06722758434612-0.791509920927329i</v>
      </c>
      <c r="EK262" s="223" t="str">
        <f t="shared" ca="1" si="454"/>
        <v>-0.130236074487508+1.32230905488003i</v>
      </c>
      <c r="EL262" s="223" t="str">
        <f t="shared" ca="1" si="455"/>
        <v>-0.892305180214642-0.984507052832917i</v>
      </c>
      <c r="EM262" s="223" t="str">
        <f t="shared" ca="1" si="456"/>
        <v>1.32870714294597+6.58920538361729E-13i</v>
      </c>
      <c r="EN262" s="223"/>
      <c r="EO262" s="223"/>
      <c r="EP262" s="223"/>
    </row>
    <row r="263" spans="1:146">
      <c r="A263" s="249">
        <f t="shared" si="323"/>
        <v>3.1835937500000024E-3</v>
      </c>
      <c r="B263" s="248">
        <v>163</v>
      </c>
      <c r="C263" s="247">
        <f t="shared" si="324"/>
        <v>32600</v>
      </c>
      <c r="N263" s="246">
        <f t="shared" ca="1" si="327"/>
        <v>3.9955681709289794</v>
      </c>
      <c r="O263" s="223">
        <f t="shared" ca="1" si="328"/>
        <v>1.3285681709289796</v>
      </c>
      <c r="P263" s="223" t="str">
        <f t="shared" ca="1" si="329"/>
        <v>-0.867784649263582+1.00600357221436i</v>
      </c>
      <c r="Q263" s="223" t="str">
        <f t="shared" ca="1" si="330"/>
        <v>-0.194941438066695-1.31418842656982i</v>
      </c>
      <c r="R263" s="223" t="str">
        <f t="shared" ca="1" si="331"/>
        <v>1.12244555588666+0.71078080930471i</v>
      </c>
      <c r="S263" s="223" t="str">
        <f t="shared" ca="1" si="332"/>
        <v>-1.27136047153191+0.385662982708659i</v>
      </c>
      <c r="T263" s="223" t="str">
        <f t="shared" ca="1" si="333"/>
        <v>0.538390711332418-1.21458998298049i</v>
      </c>
      <c r="U263" s="223" t="str">
        <f t="shared" ca="1" si="334"/>
        <v>0.568036088450023+1.2010114017044i</v>
      </c>
      <c r="V263" s="223" t="str">
        <f t="shared" ca="1" si="335"/>
        <v>-1.28044220491899-0.354346080361806i</v>
      </c>
      <c r="W263" s="223" t="str">
        <f t="shared" ca="1" si="336"/>
        <v>1.10466406199983-0.738112928305421i</v>
      </c>
      <c r="X263" s="223" t="str">
        <f t="shared" ca="1" si="337"/>
        <v>-0.162630926851569+1.31857671996626i</v>
      </c>
      <c r="Y263" s="223" t="str">
        <f t="shared" ca="1" si="338"/>
        <v>-0.892211852312059-0.984404081360627i</v>
      </c>
      <c r="Z263" s="223" t="str">
        <f t="shared" ca="1" si="339"/>
        <v>1.32816803103508-0.0326046950910652i</v>
      </c>
      <c r="AA263" s="223" t="str">
        <f t="shared" ca="1" si="340"/>
        <v>-0.84283472519095+1.02699708413309i</v>
      </c>
      <c r="AB263" s="223" t="str">
        <f t="shared" ca="1" si="341"/>
        <v>-0.227134523848861-1.30900851520589i</v>
      </c>
      <c r="AC263" s="223" t="str">
        <f t="shared" ca="1" si="342"/>
        <v>1.1395509305415+0.683020542522393i</v>
      </c>
      <c r="AD263" s="223" t="str">
        <f t="shared" ca="1" si="343"/>
        <v>-1.26151291813601+0.416747576095591i</v>
      </c>
      <c r="AE263" s="223" t="str">
        <f t="shared" ca="1" si="344"/>
        <v>0.508421027782154-1.22743694066722i</v>
      </c>
      <c r="AF263" s="223" t="str">
        <f t="shared" ca="1" si="345"/>
        <v>0.597339301868186+1.18670937606863i</v>
      </c>
      <c r="AG263" s="223" t="str">
        <f t="shared" ca="1" si="346"/>
        <v>-1.28875264780061-0.322815733186134i</v>
      </c>
      <c r="AH263" s="223" t="str">
        <f t="shared" ca="1" si="347"/>
        <v>1.08621715978811-0.765000435677935i</v>
      </c>
      <c r="AI263" s="223" t="str">
        <f t="shared" ca="1" si="348"/>
        <v>-0.130222452847391+1.32217075205133i</v>
      </c>
      <c r="AJ263" s="223" t="str">
        <f t="shared" ca="1" si="349"/>
        <v>-0.916101620302704-0.962211622297473i</v>
      </c>
      <c r="AK263" s="223" t="str">
        <f t="shared" ca="1" si="350"/>
        <v>1.32696785238269-0.0651897503328435i</v>
      </c>
      <c r="AL263" s="223" t="str">
        <f t="shared" ca="1" si="351"/>
        <v>-0.817377108995434+1.04737197141027i</v>
      </c>
      <c r="AM263" s="223" t="str">
        <f t="shared" ca="1" si="352"/>
        <v>-0.259190792286845-1.3030401060594i</v>
      </c>
      <c r="AN263" s="223" t="str">
        <f t="shared" ca="1" si="353"/>
        <v>1.15596988232653+0.654848849704696i</v>
      </c>
      <c r="AO263" s="223" t="str">
        <f t="shared" ca="1" si="354"/>
        <v>-1.25090547652905+0.447581136326376i</v>
      </c>
      <c r="AP263" s="223" t="str">
        <f t="shared" ca="1" si="355"/>
        <v>0.478145090416093-1.23954453623763i</v>
      </c>
      <c r="AQ263" s="223" t="str">
        <f t="shared" ca="1" si="356"/>
        <v>0.626282700426734+1.17169252107871i</v>
      </c>
      <c r="AR263" s="223" t="str">
        <f t="shared" ca="1" si="357"/>
        <v>0.626282700426734+1.17169252107871i</v>
      </c>
      <c r="AS263" s="223" t="str">
        <f t="shared" ca="1" si="358"/>
        <v>1.06711596097529-0.791427135393631i</v>
      </c>
      <c r="AT263" s="223" t="str">
        <f t="shared" ca="1" si="359"/>
        <v>-0.0977355377072225+1.3249683579145i</v>
      </c>
      <c r="AU263" s="223" t="str">
        <f t="shared" ca="1" si="360"/>
        <v>-0.939439562932424-0.939439562932555i</v>
      </c>
      <c r="AV263" s="223" t="str">
        <f t="shared" ca="1" si="361"/>
        <v>1.32496835791452-0.0977355377070187i</v>
      </c>
      <c r="AW263" s="223" t="str">
        <f t="shared" ca="1" si="362"/>
        <v>-0.791427135392719+1.06711596097596i</v>
      </c>
      <c r="AX263" s="223" t="str">
        <f t="shared" ca="1" si="363"/>
        <v>-0.291090933883057-1.29628679427689i</v>
      </c>
      <c r="AY263" s="223" t="str">
        <f t="shared" ca="1" si="364"/>
        <v>1.17169252107861+0.626282700426913i</v>
      </c>
      <c r="AZ263" s="223" t="str">
        <f t="shared" ca="1" si="365"/>
        <v>-1.2395445362377+0.47814509041592i</v>
      </c>
      <c r="BA263" s="223" t="str">
        <f t="shared" ca="1" si="366"/>
        <v>0.447581136325325-1.25090547652942i</v>
      </c>
      <c r="BB263" s="223" t="str">
        <f t="shared" ca="1" si="367"/>
        <v>0.654848849704518+1.15596988232663i</v>
      </c>
      <c r="BC263" s="223" t="str">
        <f t="shared" ca="1" si="368"/>
        <v>-1.30304010605936-0.259190792287027i</v>
      </c>
      <c r="BD263" s="223" t="str">
        <f t="shared" ca="1" si="369"/>
        <v>1.04737197141015-0.817377108995586i</v>
      </c>
      <c r="BE263" s="223" t="str">
        <f t="shared" ca="1" si="370"/>
        <v>-0.0651897503323688+1.32696785238271i</v>
      </c>
      <c r="BF263" s="223" t="str">
        <f t="shared" ca="1" si="371"/>
        <v>-0.962211622297162-0.916101620303031i</v>
      </c>
      <c r="BG263" s="223" t="str">
        <f t="shared" ca="1" si="372"/>
        <v>1.32217075205135-0.130222452847188i</v>
      </c>
      <c r="BH263" s="223" t="str">
        <f t="shared" ca="1" si="373"/>
        <v>-0.765000435677763+1.08621715978823i</v>
      </c>
      <c r="BI263" s="223" t="str">
        <f t="shared" ca="1" si="374"/>
        <v>-0.322815733186576-1.2887526478005i</v>
      </c>
      <c r="BJ263" s="223" t="str">
        <f t="shared" ca="1" si="375"/>
        <v>1.18670937606842+0.597339301868605i</v>
      </c>
      <c r="BK263" s="223" t="str">
        <f t="shared" ca="1" si="376"/>
        <v>-1.22743694066729+0.508421027781983i</v>
      </c>
      <c r="BL263" s="223" t="str">
        <f t="shared" ca="1" si="377"/>
        <v>0.416747576095409-1.26151291813607i</v>
      </c>
      <c r="BM263" s="223" t="str">
        <f t="shared" ca="1" si="378"/>
        <v>0.683020542522808+1.13955093054125i</v>
      </c>
      <c r="BN263" s="223" t="str">
        <f t="shared" ca="1" si="379"/>
        <v>-1.30900851520581-0.227134523849312i</v>
      </c>
      <c r="BO263" s="223" t="str">
        <f t="shared" ca="1" si="380"/>
        <v>1.02699708413322-0.842834725190792i</v>
      </c>
      <c r="BP263" s="223" t="str">
        <f t="shared" ca="1" si="381"/>
        <v>-0.0326046950908542+1.32816803103508i</v>
      </c>
      <c r="BQ263" s="223" t="str">
        <f t="shared" ca="1" si="382"/>
        <v>-0.984404081360939-0.892211852311713i</v>
      </c>
      <c r="BR263" s="223" t="str">
        <f t="shared" ca="1" si="383"/>
        <v>1.31857671996632-0.162630926851095i</v>
      </c>
      <c r="BS263" s="223" t="str">
        <f t="shared" ca="1" si="384"/>
        <v>-0.738112928305575+1.10466406199973i</v>
      </c>
      <c r="BT263" s="223" t="str">
        <f t="shared" ca="1" si="385"/>
        <v>-0.354346080361996-1.28044220491894i</v>
      </c>
      <c r="BU263" s="223" t="str">
        <f t="shared" ca="1" si="386"/>
        <v>1.20101140170461+0.568036088449584i</v>
      </c>
      <c r="BV263" s="223" t="str">
        <f t="shared" ca="1" si="387"/>
        <v>-1.21458998298067+0.538390711332003i</v>
      </c>
      <c r="BW263" s="223" t="str">
        <f t="shared" ca="1" si="388"/>
        <v>0.385662982708854-1.27136047153185i</v>
      </c>
      <c r="BX263" s="223" t="str">
        <f t="shared" ca="1" si="389"/>
        <v>0.710780809304892+1.12244555588655i</v>
      </c>
      <c r="BY263" s="223" t="str">
        <f t="shared" ca="1" si="390"/>
        <v>-1.31418842656989-0.194941438066235i</v>
      </c>
      <c r="BZ263" s="223" t="str">
        <f t="shared" ca="1" si="391"/>
        <v>1.00600357221471-0.867784649263175i</v>
      </c>
      <c r="CA263" s="223" t="str">
        <f t="shared" ca="1" si="392"/>
        <v>-1.85546514384974E-13+1.32856817092898i</v>
      </c>
      <c r="CB263" s="223" t="str">
        <f t="shared" ca="1" si="393"/>
        <v>-1.00600357221445-0.867784649263484i</v>
      </c>
      <c r="CC263" s="223" t="str">
        <f t="shared" ca="1" si="394"/>
        <v>1.31418842656976-0.194941438067137i</v>
      </c>
      <c r="CD263" s="223" t="str">
        <f t="shared" ca="1" si="395"/>
        <v>-0.710780809305206+1.12244555588635i</v>
      </c>
      <c r="CE263" s="223" t="str">
        <f t="shared" ca="1" si="396"/>
        <v>-0.385662982708464-1.27136047153197i</v>
      </c>
      <c r="CF263" s="223" t="str">
        <f t="shared" ca="1" si="397"/>
        <v>1.21458998298051+0.538390711332377i</v>
      </c>
      <c r="CG263" s="223" t="str">
        <f t="shared" ca="1" si="398"/>
        <v>-1.20101140170422+0.568036088450411i</v>
      </c>
      <c r="CH263" s="223" t="str">
        <f t="shared" ca="1" si="399"/>
        <v>0.354346080362389-1.28044220491883i</v>
      </c>
      <c r="CI263" s="223" t="str">
        <f t="shared" ca="1" si="400"/>
        <v>0.738112928305235+1.10466406199996i</v>
      </c>
      <c r="CJ263" s="223" t="str">
        <f t="shared" ca="1" si="401"/>
        <v>-1.31857671996627-0.162630926851463i</v>
      </c>
      <c r="CK263" s="223" t="str">
        <f t="shared" ca="1" si="402"/>
        <v>0.984404081360301-0.892211852312419i</v>
      </c>
      <c r="CL263" s="223" t="str">
        <f t="shared" ca="1" si="403"/>
        <v>0.0326046950904455+1.32816803103509i</v>
      </c>
      <c r="CM263" s="223" t="str">
        <f t="shared" ca="1" si="404"/>
        <v>-1.02699708413299-0.842834725191079i</v>
      </c>
      <c r="CN263" s="223" t="str">
        <f t="shared" ca="1" si="405"/>
        <v>1.30900851520587-0.227134523848947i</v>
      </c>
      <c r="CO263" s="223" t="str">
        <f t="shared" ca="1" si="406"/>
        <v>-0.683020542521993+1.13955093054174i</v>
      </c>
      <c r="CP263" s="223" t="str">
        <f t="shared" ca="1" si="407"/>
        <v>-0.416747576095057-1.26151291813618i</v>
      </c>
      <c r="CQ263" s="223" t="str">
        <f t="shared" ca="1" si="408"/>
        <v>1.22743694066715+0.508421027782325i</v>
      </c>
      <c r="CR263" s="223" t="str">
        <f t="shared" ca="1" si="409"/>
        <v>-1.18670937606861+0.597339301868239i</v>
      </c>
      <c r="CS263" s="223" t="str">
        <f t="shared" ca="1" si="410"/>
        <v>0.322815733185691-1.28875264780072i</v>
      </c>
      <c r="CT263" s="223" t="str">
        <f t="shared" ca="1" si="411"/>
        <v>0.76500043567746+1.08621715978844i</v>
      </c>
      <c r="CU263" s="223" t="str">
        <f t="shared" ca="1" si="412"/>
        <v>-1.32217075205131-0.130222452847595i</v>
      </c>
      <c r="CV263" s="223" t="str">
        <f t="shared" ca="1" si="413"/>
        <v>0.962211622297444-0.916101620302735i</v>
      </c>
      <c r="CW263" s="223" t="str">
        <f t="shared" ca="1" si="414"/>
        <v>0.0651897503332805+1.32696785238266i</v>
      </c>
      <c r="CX263" s="223" t="str">
        <f t="shared" ca="1" si="415"/>
        <v>-1.0473719714099-0.817377108995909i</v>
      </c>
      <c r="CY263" s="223" t="str">
        <f t="shared" ca="1" si="416"/>
        <v>1.30304010605944-0.259190792286626i</v>
      </c>
      <c r="CZ263" s="223" t="str">
        <f t="shared" ca="1" si="417"/>
        <v>-0.654848849704907+1.15596988232641i</v>
      </c>
      <c r="DA263" s="223" t="str">
        <f t="shared" ca="1" si="418"/>
        <v>-0.447581136326219-1.2509054765291i</v>
      </c>
      <c r="DB263" s="223" t="str">
        <f t="shared" ca="1" si="419"/>
        <v>1.23954453623755+0.478145090416301i</v>
      </c>
      <c r="DC263" s="223" t="str">
        <f t="shared" ca="1" si="420"/>
        <v>-1.17169252107878+0.626282700426587i</v>
      </c>
      <c r="DD263" s="223" t="str">
        <f t="shared" ca="1" si="421"/>
        <v>0.29109093388342-1.29628679427681i</v>
      </c>
      <c r="DE263" s="223" t="str">
        <f t="shared" ca="1" si="422"/>
        <v>0.791427135393481+1.0671159609754i</v>
      </c>
      <c r="DF263" s="223" t="str">
        <f t="shared" ca="1" si="423"/>
        <v>-1.32496835791449-0.0977355377073889i</v>
      </c>
      <c r="DG263" s="223" t="str">
        <f t="shared" ca="1" si="424"/>
        <v>0.939439562932687-0.939439562932292i</v>
      </c>
      <c r="DH263" s="223" t="str">
        <f t="shared" ca="1" si="425"/>
        <v>0.0977355377068336+1.32496835791453i</v>
      </c>
      <c r="DI263" s="223" t="str">
        <f t="shared" ca="1" si="426"/>
        <v>-1.06711596097583-0.791427135392898i</v>
      </c>
      <c r="DJ263" s="223" t="str">
        <f t="shared" ca="1" si="427"/>
        <v>1.29628679427665-0.29109093388413i</v>
      </c>
      <c r="DK263" s="223" t="str">
        <f t="shared" ca="1" si="428"/>
        <v>-0.626282700427078+1.17169252107852i</v>
      </c>
      <c r="DL263" s="223" t="str">
        <f t="shared" ca="1" si="429"/>
        <v>-0.478145090415711-1.23954453623778i</v>
      </c>
      <c r="DM263" s="223" t="str">
        <f t="shared" ca="1" si="430"/>
        <v>1.25090547652935+0.447581136325535i</v>
      </c>
      <c r="DN263" s="223" t="str">
        <f t="shared" ca="1" si="431"/>
        <v>-1.15596988232672+0.654848849704357i</v>
      </c>
      <c r="DO263" s="223" t="str">
        <f t="shared" ca="1" si="432"/>
        <v>0.259190792287246-1.30304010605932i</v>
      </c>
      <c r="DP263" s="223" t="str">
        <f t="shared" ca="1" si="433"/>
        <v>0.817377108995409+1.04737197141029i</v>
      </c>
      <c r="DQ263" s="223" t="str">
        <f t="shared" ca="1" si="434"/>
        <v>-1.3269678523827-0.0651897503325541i</v>
      </c>
      <c r="DR263" s="223" t="str">
        <f t="shared" ca="1" si="435"/>
        <v>0.916101620303192-0.962211622297008i</v>
      </c>
      <c r="DS263" s="223" t="str">
        <f t="shared" ca="1" si="436"/>
        <v>0.130222452846965+1.32217075205137i</v>
      </c>
      <c r="DT263" s="223" t="str">
        <f t="shared" ca="1" si="437"/>
        <v>-1.08621715978812-0.765000435677916i</v>
      </c>
      <c r="DU263" s="223" t="str">
        <f t="shared" ca="1" si="438"/>
        <v>1.28875264780054-0.322815733186397i</v>
      </c>
      <c r="DV263" s="223" t="str">
        <f t="shared" ca="1" si="439"/>
        <v>-0.597339301868738+1.18670937606835i</v>
      </c>
      <c r="DW263" s="223" t="str">
        <f t="shared" ca="1" si="440"/>
        <v>-0.508421027781811-1.22743694066736i</v>
      </c>
      <c r="DX263" s="223" t="str">
        <f t="shared" ca="1" si="441"/>
        <v>1.26151291813601+0.416747576095586i</v>
      </c>
      <c r="DY263" s="223" t="str">
        <f t="shared" ca="1" si="442"/>
        <v>-1.13955093054136+0.683020542522617i</v>
      </c>
      <c r="DZ263" s="223" t="str">
        <f t="shared" ca="1" si="443"/>
        <v>0.227134523848231-1.309008515206i</v>
      </c>
      <c r="EA263" s="223" t="str">
        <f t="shared" ca="1" si="444"/>
        <v>0.842834725190649+1.02699708413334i</v>
      </c>
      <c r="EB263" s="223" t="str">
        <f t="shared" ca="1" si="445"/>
        <v>-1.32816803103508-0.0326046950910776i</v>
      </c>
      <c r="EC263" s="223" t="str">
        <f t="shared" ca="1" si="446"/>
        <v>0.892211852311879-0.984404081360789i</v>
      </c>
      <c r="ED263" s="223" t="str">
        <f t="shared" ca="1" si="447"/>
        <v>0.16263092685226+1.31857671996617i</v>
      </c>
      <c r="EE263" s="223" t="str">
        <f t="shared" ca="1" si="448"/>
        <v>-1.10466406199961-0.738112928305761i</v>
      </c>
      <c r="EF263" s="223" t="str">
        <f t="shared" ca="1" si="449"/>
        <v>1.28044220491899-0.354346080361781i</v>
      </c>
      <c r="EG263" s="223" t="str">
        <f t="shared" ca="1" si="450"/>
        <v>-0.568036088449753+1.20101140170453i</v>
      </c>
      <c r="EH263" s="223" t="str">
        <f t="shared" ca="1" si="451"/>
        <v>-0.538390711331799-1.21458998298076i</v>
      </c>
      <c r="EI263" s="223" t="str">
        <f t="shared" ca="1" si="452"/>
        <v>1.27136047153178+0.385662982709068i</v>
      </c>
      <c r="EJ263" s="223" t="str">
        <f t="shared" ca="1" si="453"/>
        <v>-1.12244555588665+0.710780809304735i</v>
      </c>
      <c r="EK263" s="223" t="str">
        <f t="shared" ca="1" si="454"/>
        <v>0.194941438066419-1.31418842656986i</v>
      </c>
      <c r="EL263" s="223" t="str">
        <f t="shared" ca="1" si="455"/>
        <v>0.867784649264034+1.00600357221397i</v>
      </c>
      <c r="EM263" s="223" t="str">
        <f t="shared" ca="1" si="456"/>
        <v>-1.32856817092898-3.71093028769946E-13i</v>
      </c>
      <c r="EN263" s="223"/>
      <c r="EO263" s="223"/>
      <c r="EP263" s="223"/>
    </row>
    <row r="264" spans="1:146">
      <c r="A264" s="249">
        <f t="shared" si="323"/>
        <v>3.2031250000000024E-3</v>
      </c>
      <c r="B264" s="248">
        <v>164</v>
      </c>
      <c r="C264" s="247">
        <f t="shared" si="324"/>
        <v>32800</v>
      </c>
      <c r="N264" s="246">
        <f t="shared" ca="1" si="327"/>
        <v>3.9954179148901008</v>
      </c>
      <c r="O264" s="223">
        <f t="shared" ca="1" si="328"/>
        <v>1.328417914890101</v>
      </c>
      <c r="P264" s="223" t="str">
        <f t="shared" ca="1" si="329"/>
        <v>-0.842739403768955+1.02688093464438i</v>
      </c>
      <c r="Q264" s="223" t="str">
        <f t="shared" ca="1" si="330"/>
        <v>-0.259161478787898-1.30289273714816i</v>
      </c>
      <c r="R264" s="223" t="str">
        <f t="shared" ca="1" si="331"/>
        <v>1.1715600070829+0.626211870220353i</v>
      </c>
      <c r="S264" s="223" t="str">
        <f t="shared" ca="1" si="332"/>
        <v>-1.22729812218828+0.50836352728543i</v>
      </c>
      <c r="T264" s="223" t="str">
        <f t="shared" ca="1" si="333"/>
        <v>0.385619365682934-1.27121668546761i</v>
      </c>
      <c r="U264" s="223" t="str">
        <f t="shared" ca="1" si="334"/>
        <v>0.738029450522867+1.10453912866946i</v>
      </c>
      <c r="V264" s="223" t="str">
        <f t="shared" ca="1" si="335"/>
        <v>-1.32202121953636-0.13020772518003i</v>
      </c>
      <c r="W264" s="223" t="str">
        <f t="shared" ca="1" si="336"/>
        <v>0.939333315868468-0.939333315868501i</v>
      </c>
      <c r="X264" s="223" t="str">
        <f t="shared" ca="1" si="337"/>
        <v>0.130207725180085+1.32202121953635i</v>
      </c>
      <c r="Y264" s="223" t="str">
        <f t="shared" ca="1" si="338"/>
        <v>-1.10453912866941-0.738029450522934i</v>
      </c>
      <c r="Z264" s="223" t="str">
        <f t="shared" ca="1" si="339"/>
        <v>1.27121668546763-0.385619365682857i</v>
      </c>
      <c r="AA264" s="223" t="str">
        <f t="shared" ca="1" si="340"/>
        <v>-0.508363527285388+1.2272981221883i</v>
      </c>
      <c r="AB264" s="223" t="str">
        <f t="shared" ca="1" si="341"/>
        <v>-0.626211870220399-1.17156000708288i</v>
      </c>
      <c r="AC264" s="223" t="str">
        <f t="shared" ca="1" si="342"/>
        <v>1.30289273714816+0.259161478787924i</v>
      </c>
      <c r="AD264" s="223" t="str">
        <f t="shared" ca="1" si="343"/>
        <v>-1.02688093464441+0.842739403768911i</v>
      </c>
      <c r="AE264" s="223" t="str">
        <f t="shared" ca="1" si="344"/>
        <v>-4.62182354530378E-14-1.3284179148901i</v>
      </c>
      <c r="AF264" s="223" t="str">
        <f t="shared" ca="1" si="345"/>
        <v>1.02688093464439+0.842739403768935i</v>
      </c>
      <c r="AG264" s="223" t="str">
        <f t="shared" ca="1" si="346"/>
        <v>-1.30289273714816+0.259161478787903i</v>
      </c>
      <c r="AH264" s="223" t="str">
        <f t="shared" ca="1" si="347"/>
        <v>0.626211870220426-1.17156000708286i</v>
      </c>
      <c r="AI264" s="223" t="str">
        <f t="shared" ca="1" si="348"/>
        <v>0.50836352728536+1.22729812218831i</v>
      </c>
      <c r="AJ264" s="223" t="str">
        <f t="shared" ca="1" si="349"/>
        <v>-1.27121668546762-0.385619365682894i</v>
      </c>
      <c r="AK264" s="223" t="str">
        <f t="shared" ca="1" si="350"/>
        <v>1.10453912866943-0.73802945052291i</v>
      </c>
      <c r="AL264" s="223" t="str">
        <f t="shared" ca="1" si="351"/>
        <v>-0.130207725180106+1.32202121953635i</v>
      </c>
      <c r="AM264" s="223" t="str">
        <f t="shared" ca="1" si="352"/>
        <v>-0.93933331586844-0.939333315868529i</v>
      </c>
      <c r="AN264" s="223" t="str">
        <f t="shared" ca="1" si="353"/>
        <v>1.32202121953636-0.13020772518i</v>
      </c>
      <c r="AO264" s="223" t="str">
        <f t="shared" ca="1" si="354"/>
        <v>-0.738029450522889+1.10453912866944i</v>
      </c>
      <c r="AP264" s="223" t="str">
        <f t="shared" ca="1" si="355"/>
        <v>-0.385619365683027-1.27121668546758i</v>
      </c>
      <c r="AQ264" s="223" t="str">
        <f t="shared" ca="1" si="356"/>
        <v>1.22729812218837+0.508363527285214i</v>
      </c>
      <c r="AR264" s="223" t="str">
        <f t="shared" ca="1" si="357"/>
        <v>1.22729812218837+0.508363527285214i</v>
      </c>
      <c r="AS264" s="223" t="str">
        <f t="shared" ca="1" si="358"/>
        <v>0.25916147878749-1.30289273714824i</v>
      </c>
      <c r="AT264" s="223" t="str">
        <f t="shared" ca="1" si="359"/>
        <v>0.842739403769363+1.02688093464404i</v>
      </c>
      <c r="AU264" s="223" t="str">
        <f t="shared" ca="1" si="360"/>
        <v>-1.3284179148901+6.2101918261417E-13i</v>
      </c>
      <c r="AV264" s="223" t="str">
        <f t="shared" ca="1" si="361"/>
        <v>0.842739403769411-1.026880934644i</v>
      </c>
      <c r="AW264" s="223" t="str">
        <f t="shared" ca="1" si="362"/>
        <v>0.25916147878743+1.30289273714826i</v>
      </c>
      <c r="AX264" s="223" t="str">
        <f t="shared" ca="1" si="363"/>
        <v>-1.17156000708271-0.626211870220718i</v>
      </c>
      <c r="AY264" s="223" t="str">
        <f t="shared" ca="1" si="364"/>
        <v>1.2272981221884-0.508363527285141i</v>
      </c>
      <c r="AZ264" s="223" t="str">
        <f t="shared" ca="1" si="365"/>
        <v>-0.385619365683103+1.27121668546756i</v>
      </c>
      <c r="BA264" s="223" t="str">
        <f t="shared" ca="1" si="366"/>
        <v>-0.738029450522838-1.10453912866947i</v>
      </c>
      <c r="BB264" s="223" t="str">
        <f t="shared" ca="1" si="367"/>
        <v>1.32202121953636+0.13020772518006i</v>
      </c>
      <c r="BC264" s="223" t="str">
        <f t="shared" ca="1" si="368"/>
        <v>-0.939333315868389+0.939333315868579i</v>
      </c>
      <c r="BD264" s="223" t="str">
        <f t="shared" ca="1" si="369"/>
        <v>-0.130207725180328-1.32202121953633i</v>
      </c>
      <c r="BE264" s="223" t="str">
        <f t="shared" ca="1" si="370"/>
        <v>1.10453912866962+0.738029450522615i</v>
      </c>
      <c r="BF264" s="223" t="str">
        <f t="shared" ca="1" si="371"/>
        <v>-1.27121668546749+0.385619365683325i</v>
      </c>
      <c r="BG264" s="223" t="str">
        <f t="shared" ca="1" si="372"/>
        <v>0.508363527284927-1.22729812218849i</v>
      </c>
      <c r="BH264" s="223" t="str">
        <f t="shared" ca="1" si="373"/>
        <v>0.626211870220956+1.17156000708258i</v>
      </c>
      <c r="BI264" s="223" t="str">
        <f t="shared" ca="1" si="374"/>
        <v>-1.30289273714805-0.259161478788462i</v>
      </c>
      <c r="BJ264" s="223" t="str">
        <f t="shared" ca="1" si="375"/>
        <v>1.02688093464469-0.842739403768567i</v>
      </c>
      <c r="BK264" s="223" t="str">
        <f t="shared" ca="1" si="376"/>
        <v>-3.89928005348981E-13+1.3284179148901i</v>
      </c>
      <c r="BL264" s="223" t="str">
        <f t="shared" ca="1" si="377"/>
        <v>-1.0268809346442-0.84273940376917i</v>
      </c>
      <c r="BM264" s="223" t="str">
        <f t="shared" ca="1" si="378"/>
        <v>1.3028927371482-0.259161478787734i</v>
      </c>
      <c r="BN264" s="223" t="str">
        <f t="shared" ca="1" si="379"/>
        <v>-0.626211870220444+1.17156000708285i</v>
      </c>
      <c r="BO264" s="223" t="str">
        <f t="shared" ca="1" si="380"/>
        <v>-0.508363527285462-1.22729812218827i</v>
      </c>
      <c r="BP264" s="223" t="str">
        <f t="shared" ca="1" si="381"/>
        <v>1.27121668546766+0.385619365682769i</v>
      </c>
      <c r="BQ264" s="223" t="str">
        <f t="shared" ca="1" si="382"/>
        <v>-1.1045391286693+0.738029450523096i</v>
      </c>
      <c r="BR264" s="223" t="str">
        <f t="shared" ca="1" si="383"/>
        <v>0.130207725179751-1.32202121953639i</v>
      </c>
      <c r="BS264" s="223" t="str">
        <f t="shared" ca="1" si="384"/>
        <v>0.939333315868799+0.93933331586817i</v>
      </c>
      <c r="BT264" s="223" t="str">
        <f t="shared" ca="1" si="385"/>
        <v>-1.3220212195363+0.130207725180637i</v>
      </c>
      <c r="BU264" s="223" t="str">
        <f t="shared" ca="1" si="386"/>
        <v>0.738029450523486-1.10453912866904i</v>
      </c>
      <c r="BV264" s="223" t="str">
        <f t="shared" ca="1" si="387"/>
        <v>0.385619365682358+1.27121668546778i</v>
      </c>
      <c r="BW264" s="223" t="str">
        <f t="shared" ca="1" si="388"/>
        <v>-1.2272981221881-0.508363527285861i</v>
      </c>
      <c r="BX264" s="223" t="str">
        <f t="shared" ca="1" si="389"/>
        <v>1.17156000708306-0.626211870220065i</v>
      </c>
      <c r="BY264" s="223" t="str">
        <f t="shared" ca="1" si="390"/>
        <v>-0.259161478788158+1.30289273714811i</v>
      </c>
      <c r="BZ264" s="223" t="str">
        <f t="shared" ca="1" si="391"/>
        <v>-0.842739403768837-1.02688093464447i</v>
      </c>
      <c r="CA264" s="223" t="str">
        <f t="shared" ca="1" si="392"/>
        <v>1.3284179148901+4.16625060627466E-14i</v>
      </c>
      <c r="CB264" s="223" t="str">
        <f t="shared" ca="1" si="393"/>
        <v>-0.842739403768901+1.02688093464442i</v>
      </c>
      <c r="CC264" s="223" t="str">
        <f t="shared" ca="1" si="394"/>
        <v>-0.259161478788077-1.30289273714813i</v>
      </c>
      <c r="CD264" s="223" t="str">
        <f t="shared" ca="1" si="395"/>
        <v>1.17156000708302+0.626211870220138i</v>
      </c>
      <c r="CE264" s="223" t="str">
        <f t="shared" ca="1" si="396"/>
        <v>-1.22729812218816+0.508363527285715i</v>
      </c>
      <c r="CF264" s="223" t="str">
        <f t="shared" ca="1" si="397"/>
        <v>0.385619365682509-1.27121668546774i</v>
      </c>
      <c r="CG264" s="223" t="str">
        <f t="shared" ca="1" si="398"/>
        <v>0.738029450523354+1.10453912866913i</v>
      </c>
      <c r="CH264" s="223" t="str">
        <f t="shared" ca="1" si="399"/>
        <v>-1.32202121953629-0.13020772518072i</v>
      </c>
      <c r="CI264" s="223" t="str">
        <f t="shared" ca="1" si="400"/>
        <v>0.939333315868911-0.939333315868057i</v>
      </c>
      <c r="CJ264" s="223" t="str">
        <f t="shared" ca="1" si="401"/>
        <v>0.130207725179593+1.3220212195364i</v>
      </c>
      <c r="CK264" s="223" t="str">
        <f t="shared" ca="1" si="402"/>
        <v>-1.10453912866921-0.738029450523229i</v>
      </c>
      <c r="CL264" s="223" t="str">
        <f t="shared" ca="1" si="403"/>
        <v>1.27121668546769-0.385619365682654i</v>
      </c>
      <c r="CM264" s="223" t="str">
        <f t="shared" ca="1" si="404"/>
        <v>-0.508363527285574+1.22729812218822i</v>
      </c>
      <c r="CN264" s="223" t="str">
        <f t="shared" ca="1" si="405"/>
        <v>-0.626211870220338-1.17156000708291i</v>
      </c>
      <c r="CO264" s="223" t="str">
        <f t="shared" ca="1" si="406"/>
        <v>1.30289273714817+0.259161478787854i</v>
      </c>
      <c r="CP264" s="223" t="str">
        <f t="shared" ca="1" si="407"/>
        <v>-1.02688093464428+0.842739403769076i</v>
      </c>
      <c r="CQ264" s="223" t="str">
        <f t="shared" ca="1" si="408"/>
        <v>-2.68847085244338E-13-1.3284179148901i</v>
      </c>
      <c r="CR264" s="223" t="str">
        <f t="shared" ca="1" si="409"/>
        <v>1.02688093464462+0.842739403768662i</v>
      </c>
      <c r="CS264" s="223" t="str">
        <f t="shared" ca="1" si="410"/>
        <v>-1.30289273714807+0.259161478788381i</v>
      </c>
      <c r="CT264" s="223" t="str">
        <f t="shared" ca="1" si="411"/>
        <v>0.626211870219864-1.17156000708316i</v>
      </c>
      <c r="CU264" s="223" t="str">
        <f t="shared" ca="1" si="412"/>
        <v>0.508363527286071+1.22729812218802i</v>
      </c>
      <c r="CV264" s="223" t="str">
        <f t="shared" ca="1" si="413"/>
        <v>-1.27121668546746-0.38561936568344i</v>
      </c>
      <c r="CW264" s="223" t="str">
        <f t="shared" ca="1" si="414"/>
        <v>1.10453912866967-0.738029450522545i</v>
      </c>
      <c r="CX264" s="223" t="str">
        <f t="shared" ca="1" si="415"/>
        <v>-0.130207725180411+1.32202121953632i</v>
      </c>
      <c r="CY264" s="223" t="str">
        <f t="shared" ca="1" si="416"/>
        <v>-0.939333315868331-0.939333315868638i</v>
      </c>
      <c r="CZ264" s="223" t="str">
        <f t="shared" ca="1" si="417"/>
        <v>1.32202121953637-0.130207725179902i</v>
      </c>
      <c r="DA264" s="223" t="str">
        <f t="shared" ca="1" si="418"/>
        <v>-0.73802945052297+1.10453912866939i</v>
      </c>
      <c r="DB264" s="223" t="str">
        <f t="shared" ca="1" si="419"/>
        <v>-0.385619365682952-1.2712166854676i</v>
      </c>
      <c r="DC264" s="223" t="str">
        <f t="shared" ca="1" si="420"/>
        <v>1.22729812218834+0.508363527285287i</v>
      </c>
      <c r="DD264" s="223" t="str">
        <f t="shared" ca="1" si="421"/>
        <v>-1.17156000708276+0.626211870220612i</v>
      </c>
      <c r="DE264" s="223" t="str">
        <f t="shared" ca="1" si="422"/>
        <v>0.25916147878755-1.30289273714823i</v>
      </c>
      <c r="DF264" s="223" t="str">
        <f t="shared" ca="1" si="423"/>
        <v>0.842739403769317+1.02688093464408i</v>
      </c>
      <c r="DG264" s="223" t="str">
        <f t="shared" ca="1" si="424"/>
        <v>-1.3284179148901+5.79356676551424E-13i</v>
      </c>
      <c r="DH264" s="223" t="str">
        <f t="shared" ca="1" si="425"/>
        <v>0.842739403769472-1.02688093464395i</v>
      </c>
      <c r="DI264" s="223" t="str">
        <f t="shared" ca="1" si="426"/>
        <v>0.259161478787353+1.30289273714827i</v>
      </c>
      <c r="DJ264" s="223" t="str">
        <f t="shared" ca="1" si="427"/>
        <v>-1.17156000708267-0.626211870220789i</v>
      </c>
      <c r="DK264" s="223" t="str">
        <f t="shared" ca="1" si="428"/>
        <v>1.22729812218842-0.508363527285102i</v>
      </c>
      <c r="DL264" s="223" t="str">
        <f t="shared" ca="1" si="429"/>
        <v>-0.385619365683143+1.27121668546755i</v>
      </c>
      <c r="DM264" s="223" t="str">
        <f t="shared" ca="1" si="430"/>
        <v>-0.738029450522804-1.1045391286695i</v>
      </c>
      <c r="DN264" s="223" t="str">
        <f t="shared" ca="1" si="431"/>
        <v>1.32202121953635+0.130207725180102i</v>
      </c>
      <c r="DO264" s="223" t="str">
        <f t="shared" ca="1" si="432"/>
        <v>-0.939333315868419+0.93933331586855i</v>
      </c>
      <c r="DP264" s="223" t="str">
        <f t="shared" ca="1" si="433"/>
        <v>-0.130207725180286-1.32202121953634i</v>
      </c>
      <c r="DQ264" s="223" t="str">
        <f t="shared" ca="1" si="434"/>
        <v>1.1045391286696+0.738029450522649i</v>
      </c>
      <c r="DR264" s="223" t="str">
        <f t="shared" ca="1" si="435"/>
        <v>-1.27121668546751+0.385619365683249i</v>
      </c>
      <c r="DS264" s="223" t="str">
        <f t="shared" ca="1" si="436"/>
        <v>0.508363527285-1.22729812218846i</v>
      </c>
      <c r="DT264" s="223" t="str">
        <f t="shared" ca="1" si="437"/>
        <v>0.626211870220885+1.17156000708262i</v>
      </c>
      <c r="DU264" s="223" t="str">
        <f t="shared" ca="1" si="438"/>
        <v>-1.30289273714804-0.259161478788504i</v>
      </c>
      <c r="DV264" s="223" t="str">
        <f t="shared" ca="1" si="439"/>
        <v>1.02688093464475-0.842739403768506i</v>
      </c>
      <c r="DW264" s="223" t="str">
        <f t="shared" ca="1" si="440"/>
        <v>-4.69346419390877E-13+1.3284179148901i</v>
      </c>
      <c r="DX264" s="223" t="str">
        <f t="shared" ca="1" si="441"/>
        <v>-1.02688093464415-0.842739403769232i</v>
      </c>
      <c r="DY264" s="223" t="str">
        <f t="shared" ca="1" si="442"/>
        <v>1.30289273714821-0.259161478787657i</v>
      </c>
      <c r="DZ264" s="223" t="str">
        <f t="shared" ca="1" si="443"/>
        <v>-0.626211870220515+1.17156000708282i</v>
      </c>
      <c r="EA264" s="223" t="str">
        <f t="shared" ca="1" si="444"/>
        <v>-0.508363527285389-1.2272981221883i</v>
      </c>
      <c r="EB264" s="223" t="str">
        <f t="shared" ca="1" si="445"/>
        <v>1.27121668546764+0.385619365682847i</v>
      </c>
      <c r="EC264" s="223" t="str">
        <f t="shared" ca="1" si="446"/>
        <v>-1.10453912866933+0.738029450523061i</v>
      </c>
      <c r="ED264" s="223" t="str">
        <f t="shared" ca="1" si="447"/>
        <v>0.130207725179793-1.32202121953638i</v>
      </c>
      <c r="EE264" s="223" t="str">
        <f t="shared" ca="1" si="448"/>
        <v>0.939333315868769+0.939333315868199i</v>
      </c>
      <c r="EF264" s="223" t="str">
        <f t="shared" ca="1" si="449"/>
        <v>-1.3220212195363+0.130207725180595i</v>
      </c>
      <c r="EG264" s="223" t="str">
        <f t="shared" ca="1" si="450"/>
        <v>0.738029450522391-1.10453912866977i</v>
      </c>
      <c r="EH264" s="223" t="str">
        <f t="shared" ca="1" si="451"/>
        <v>0.385619365682317+1.2712166854678i</v>
      </c>
      <c r="EI264" s="223" t="str">
        <f t="shared" ca="1" si="452"/>
        <v>-1.22729812218809-0.508363527285899i</v>
      </c>
      <c r="EJ264" s="223" t="str">
        <f t="shared" ca="1" si="453"/>
        <v>1.17156000708308-0.626211870220027i</v>
      </c>
      <c r="EK264" s="223" t="str">
        <f t="shared" ca="1" si="454"/>
        <v>-0.259161478788199+1.3028927371481i</v>
      </c>
      <c r="EL264" s="223" t="str">
        <f t="shared" ca="1" si="455"/>
        <v>-0.842739403768805-1.0268809346445i</v>
      </c>
      <c r="EM264" s="223" t="str">
        <f t="shared" ca="1" si="456"/>
        <v>1.3284179148901+8.33250121254933E-14i</v>
      </c>
      <c r="EN264" s="223"/>
      <c r="EO264" s="223"/>
      <c r="EP264" s="223"/>
    </row>
    <row r="265" spans="1:146">
      <c r="A265" s="249">
        <f t="shared" si="323"/>
        <v>3.2226562500000024E-3</v>
      </c>
      <c r="B265" s="248">
        <v>165</v>
      </c>
      <c r="C265" s="247">
        <f t="shared" si="324"/>
        <v>33000</v>
      </c>
      <c r="N265" s="246">
        <f t="shared" ca="1" si="327"/>
        <v>3.9952551526686477</v>
      </c>
      <c r="O265" s="223">
        <f t="shared" ca="1" si="328"/>
        <v>1.3282551526686479</v>
      </c>
      <c r="P265" s="223" t="str">
        <f t="shared" ca="1" si="329"/>
        <v>-0.817184530273249+1.04712520458296i</v>
      </c>
      <c r="Q265" s="223" t="str">
        <f t="shared" ca="1" si="330"/>
        <v>-0.322739675952857-1.28844901030528i</v>
      </c>
      <c r="R265" s="223" t="str">
        <f t="shared" ca="1" si="331"/>
        <v>1.21430381863317+0.538263863401315i</v>
      </c>
      <c r="S265" s="223" t="str">
        <f t="shared" ca="1" si="332"/>
        <v>-1.17141646361873+0.626135144640353i</v>
      </c>
      <c r="T265" s="223" t="str">
        <f t="shared" ca="1" si="333"/>
        <v>0.227081009655788-1.30870010531234i</v>
      </c>
      <c r="U265" s="223" t="str">
        <f t="shared" ca="1" si="334"/>
        <v>0.892001642096366+0.984172150128319i</v>
      </c>
      <c r="V265" s="223" t="str">
        <f t="shared" ca="1" si="335"/>
        <v>-1.32465618779074+0.0977125106550123i</v>
      </c>
      <c r="W265" s="223" t="str">
        <f t="shared" ca="1" si="336"/>
        <v>0.737939024677653-1.10440379682823i</v>
      </c>
      <c r="X265" s="223" t="str">
        <f t="shared" ca="1" si="337"/>
        <v>0.416649387982855+1.2612156984768i</v>
      </c>
      <c r="Y265" s="223" t="str">
        <f t="shared" ca="1" si="338"/>
        <v>-1.25061075604392-0.447475683650036i</v>
      </c>
      <c r="Z265" s="223" t="str">
        <f t="shared" ca="1" si="339"/>
        <v>1.12218110129342-0.710613345280477i</v>
      </c>
      <c r="AA265" s="223" t="str">
        <f t="shared" ca="1" si="340"/>
        <v>-0.130191771692603+1.32185924105948i</v>
      </c>
      <c r="AB265" s="223" t="str">
        <f t="shared" ca="1" si="341"/>
        <v>-0.961984919735517-0.915885781520962i</v>
      </c>
      <c r="AC265" s="223" t="str">
        <f t="shared" ca="1" si="342"/>
        <v>1.31387879625951-0.194895508748849i</v>
      </c>
      <c r="AD265" s="223" t="str">
        <f t="shared" ca="1" si="343"/>
        <v>-0.654694563570266+1.15569752921011i</v>
      </c>
      <c r="AE265" s="223" t="str">
        <f t="shared" ca="1" si="344"/>
        <v>-0.508301240879879-1.22714774950321i</v>
      </c>
      <c r="AF265" s="223" t="str">
        <f t="shared" ca="1" si="345"/>
        <v>1.28014052541152+0.354262594398473i</v>
      </c>
      <c r="AG265" s="223" t="str">
        <f t="shared" ca="1" si="346"/>
        <v>-1.06686454235141+0.791240670633239i</v>
      </c>
      <c r="AH265" s="223" t="str">
        <f t="shared" ca="1" si="347"/>
        <v>0.032597013238335-1.32785510704999i</v>
      </c>
      <c r="AI265" s="223" t="str">
        <f t="shared" ca="1" si="348"/>
        <v>1.02675511774582+0.842636148508701i</v>
      </c>
      <c r="AJ265" s="223" t="str">
        <f t="shared" ca="1" si="349"/>
        <v>-1.29598138169344+0.291022351194511i</v>
      </c>
      <c r="AK265" s="223" t="str">
        <f t="shared" ca="1" si="350"/>
        <v>0.567902255898546-1.20072843654848i</v>
      </c>
      <c r="AL265" s="223" t="str">
        <f t="shared" ca="1" si="351"/>
        <v>0.597198565311883+1.18642978055182i</v>
      </c>
      <c r="AM265" s="223" t="str">
        <f t="shared" ca="1" si="352"/>
        <v>-1.30273310235715-0.259129725453745i</v>
      </c>
      <c r="AN265" s="223" t="str">
        <f t="shared" ca="1" si="353"/>
        <v>1.0057665520188-0.867580194236254i</v>
      </c>
      <c r="AO265" s="223" t="str">
        <f t="shared" ca="1" si="354"/>
        <v>0.0651743912543124+1.32665521116658i</v>
      </c>
      <c r="AP265" s="223" t="str">
        <f t="shared" ca="1" si="355"/>
        <v>-1.08596124081183-0.764820197200126i</v>
      </c>
      <c r="AQ265" s="223" t="str">
        <f t="shared" ca="1" si="356"/>
        <v>1.27106093173262-0.385572118304498i</v>
      </c>
      <c r="AR265" s="223" t="str">
        <f t="shared" ca="1" si="357"/>
        <v>1.27106093173262-0.385572118304498i</v>
      </c>
      <c r="AS265" s="223" t="str">
        <f t="shared" ca="1" si="358"/>
        <v>-0.682859618975978-1.13928244582403i</v>
      </c>
      <c r="AT265" s="223" t="str">
        <f t="shared" ca="1" si="359"/>
        <v>1.31826605574894+0.162592610074844i</v>
      </c>
      <c r="AU265" s="223" t="str">
        <f t="shared" ca="1" si="360"/>
        <v>-0.939218225597937+0.93921822559801i</v>
      </c>
      <c r="AV265" s="223" t="str">
        <f t="shared" ca="1" si="361"/>
        <v>-0.162592610074926-1.31826605574893i</v>
      </c>
      <c r="AW265" s="223" t="str">
        <f t="shared" ca="1" si="362"/>
        <v>1.13928244582407+0.682859618975922i</v>
      </c>
      <c r="AX265" s="223" t="str">
        <f t="shared" ca="1" si="363"/>
        <v>-1.23925249245511+0.478032436697145i</v>
      </c>
      <c r="AY265" s="223" t="str">
        <f t="shared" ca="1" si="364"/>
        <v>0.385572118304418-1.27106093173264i</v>
      </c>
      <c r="AZ265" s="223" t="str">
        <f t="shared" ca="1" si="365"/>
        <v>0.764820197199097+1.08596124081256i</v>
      </c>
      <c r="BA265" s="223" t="str">
        <f t="shared" ca="1" si="366"/>
        <v>-1.32665521116658-0.065174391254248i</v>
      </c>
      <c r="BB265" s="223" t="str">
        <f t="shared" ca="1" si="367"/>
        <v>0.867580194236192-1.00576655201886i</v>
      </c>
      <c r="BC265" s="223" t="str">
        <f t="shared" ca="1" si="368"/>
        <v>0.259129725454085+1.30273310235708i</v>
      </c>
      <c r="BD265" s="223" t="str">
        <f t="shared" ca="1" si="369"/>
        <v>-1.18642978055191-0.597198565311708i</v>
      </c>
      <c r="BE265" s="223" t="str">
        <f t="shared" ca="1" si="370"/>
        <v>1.20072843654845-0.567902255898605i</v>
      </c>
      <c r="BF265" s="223" t="str">
        <f t="shared" ca="1" si="371"/>
        <v>-0.29102235119443+1.29598138169346i</v>
      </c>
      <c r="BG265" s="223" t="str">
        <f t="shared" ca="1" si="372"/>
        <v>-0.842636148508664-1.02675511774585i</v>
      </c>
      <c r="BH265" s="223" t="str">
        <f t="shared" ca="1" si="373"/>
        <v>1.32785510705-0.0325970132381352i</v>
      </c>
      <c r="BI265" s="223" t="str">
        <f t="shared" ca="1" si="374"/>
        <v>-0.791240670633505+1.06686454235121i</v>
      </c>
      <c r="BJ265" s="223" t="str">
        <f t="shared" ca="1" si="375"/>
        <v>-0.354262594398044-1.28014052541164i</v>
      </c>
      <c r="BK265" s="223" t="str">
        <f t="shared" ca="1" si="376"/>
        <v>1.22714774950299+0.508301240880411i</v>
      </c>
      <c r="BL265" s="223" t="str">
        <f t="shared" ca="1" si="377"/>
        <v>-1.15569752920982+0.654694563570782i</v>
      </c>
      <c r="BM265" s="223" t="str">
        <f t="shared" ca="1" si="378"/>
        <v>0.194895508748365-1.31387879625958i</v>
      </c>
      <c r="BN265" s="223" t="str">
        <f t="shared" ca="1" si="379"/>
        <v>0.915885781521215+0.961984919735277i</v>
      </c>
      <c r="BO265" s="223" t="str">
        <f t="shared" ca="1" si="380"/>
        <v>-1.32185924105946+0.130191771692808i</v>
      </c>
      <c r="BP265" s="223" t="str">
        <f t="shared" ca="1" si="381"/>
        <v>0.710613345280422-1.12218110129345i</v>
      </c>
      <c r="BQ265" s="223" t="str">
        <f t="shared" ca="1" si="382"/>
        <v>0.447475683649999+1.25061075604393i</v>
      </c>
      <c r="BR265" s="223" t="str">
        <f t="shared" ca="1" si="383"/>
        <v>-1.26121569847674-0.416649387983026i</v>
      </c>
      <c r="BS265" s="223" t="str">
        <f t="shared" ca="1" si="384"/>
        <v>1.10440379682841-0.737939024677385i</v>
      </c>
      <c r="BT265" s="223" t="str">
        <f t="shared" ca="1" si="385"/>
        <v>-0.0977125106554797+1.32465618779071i</v>
      </c>
      <c r="BU265" s="223" t="str">
        <f t="shared" ca="1" si="386"/>
        <v>-0.984172150128024-0.892001642096693i</v>
      </c>
      <c r="BV265" s="223" t="str">
        <f t="shared" ca="1" si="387"/>
        <v>1.30870010531244-0.227081009655214i</v>
      </c>
      <c r="BW265" s="223" t="str">
        <f t="shared" ca="1" si="388"/>
        <v>-0.626135144639826+1.17141646361901i</v>
      </c>
      <c r="BX265" s="223" t="str">
        <f t="shared" ca="1" si="389"/>
        <v>-0.538263863401765-1.21430381863297i</v>
      </c>
      <c r="BY265" s="223" t="str">
        <f t="shared" ca="1" si="390"/>
        <v>1.28844901030536+0.322739675952545i</v>
      </c>
      <c r="BZ265" s="223" t="str">
        <f t="shared" ca="1" si="391"/>
        <v>-1.04712520458284+0.817184530273401i</v>
      </c>
      <c r="CA265" s="223" t="str">
        <f t="shared" ca="1" si="392"/>
        <v>-1.02187995699532E-13-1.32825515266865i</v>
      </c>
      <c r="CB265" s="223" t="str">
        <f t="shared" ca="1" si="393"/>
        <v>1.04712520458292+0.817184530273299i</v>
      </c>
      <c r="CC265" s="223" t="str">
        <f t="shared" ca="1" si="394"/>
        <v>-1.28844901030532+0.322739675952706i</v>
      </c>
      <c r="CD265" s="223" t="str">
        <f t="shared" ca="1" si="395"/>
        <v>0.538263863401578-1.21430381863306i</v>
      </c>
      <c r="CE265" s="223" t="str">
        <f t="shared" ca="1" si="396"/>
        <v>0.62613514463994+1.17141646361895i</v>
      </c>
      <c r="CF265" s="223" t="str">
        <f t="shared" ca="1" si="397"/>
        <v>-1.30870010531224-0.227081009656351i</v>
      </c>
      <c r="CG265" s="223" t="str">
        <f t="shared" ca="1" si="398"/>
        <v>0.984172150128825-0.892001642095809i</v>
      </c>
      <c r="CH265" s="223" t="str">
        <f t="shared" ca="1" si="399"/>
        <v>0.0977125106556458+1.3246561877907i</v>
      </c>
      <c r="CI265" s="223" t="str">
        <f t="shared" ca="1" si="400"/>
        <v>-1.10440379682848-0.737939024677277i</v>
      </c>
      <c r="CJ265" s="223" t="str">
        <f t="shared" ca="1" si="401"/>
        <v>1.26121569847669-0.416649387983184i</v>
      </c>
      <c r="CK265" s="223" t="str">
        <f t="shared" ca="1" si="402"/>
        <v>-0.447475683649806+1.250610756044i</v>
      </c>
      <c r="CL265" s="223" t="str">
        <f t="shared" ca="1" si="403"/>
        <v>-0.710613345280531-1.12218110129338i</v>
      </c>
      <c r="CM265" s="223" t="str">
        <f t="shared" ca="1" si="404"/>
        <v>1.32185924105948+0.130191771692642i</v>
      </c>
      <c r="CN265" s="223" t="str">
        <f t="shared" ca="1" si="405"/>
        <v>-0.915885781521122+0.961984919735366i</v>
      </c>
      <c r="CO265" s="223" t="str">
        <f t="shared" ca="1" si="406"/>
        <v>-0.19489550874853-1.31387879625956i</v>
      </c>
      <c r="CP265" s="223" t="str">
        <f t="shared" ca="1" si="407"/>
        <v>1.1556975292099+0.654694563570636i</v>
      </c>
      <c r="CQ265" s="223" t="str">
        <f t="shared" ca="1" si="408"/>
        <v>-1.22714774950344+0.50830124087931i</v>
      </c>
      <c r="CR265" s="223" t="str">
        <f t="shared" ca="1" si="409"/>
        <v>0.354262594397847-1.28014052541169i</v>
      </c>
      <c r="CS265" s="223" t="str">
        <f t="shared" ca="1" si="410"/>
        <v>0.791240670633609+1.06686454235113i</v>
      </c>
      <c r="CT265" s="223" t="str">
        <f t="shared" ca="1" si="411"/>
        <v>-1.32785510705-0.0325970132379686i</v>
      </c>
      <c r="CU265" s="223" t="str">
        <f t="shared" ca="1" si="412"/>
        <v>0.842636148508564-1.02675511774593i</v>
      </c>
      <c r="CV265" s="223" t="str">
        <f t="shared" ca="1" si="413"/>
        <v>0.291022351194593+1.29598138169342i</v>
      </c>
      <c r="CW265" s="223" t="str">
        <f t="shared" ca="1" si="414"/>
        <v>-1.20072843654852-0.567902255898455i</v>
      </c>
      <c r="CX265" s="223" t="str">
        <f t="shared" ca="1" si="415"/>
        <v>1.18642978055185-0.597198565311824i</v>
      </c>
      <c r="CY265" s="223" t="str">
        <f t="shared" ca="1" si="416"/>
        <v>-0.259129725453922+1.30273310235711i</v>
      </c>
      <c r="CZ265" s="223" t="str">
        <f t="shared" ca="1" si="417"/>
        <v>-0.867580194236346-1.00576655201873i</v>
      </c>
      <c r="DA265" s="223" t="str">
        <f t="shared" ca="1" si="418"/>
        <v>1.32665521116658-0.0651743912543767i</v>
      </c>
      <c r="DB265" s="223" t="str">
        <f t="shared" ca="1" si="419"/>
        <v>-0.764820197200042+1.08596124081189i</v>
      </c>
      <c r="DC265" s="223" t="str">
        <f t="shared" ca="1" si="420"/>
        <v>-0.385572118303277-1.27106093173299i</v>
      </c>
      <c r="DD265" s="223" t="str">
        <f t="shared" ca="1" si="421"/>
        <v>1.23925249245517+0.47803243669699i</v>
      </c>
      <c r="DE265" s="223" t="str">
        <f t="shared" ca="1" si="422"/>
        <v>-1.139282445824+0.682859618976034i</v>
      </c>
      <c r="DF265" s="223" t="str">
        <f t="shared" ca="1" si="423"/>
        <v>0.162592610074761-1.31826605574895i</v>
      </c>
      <c r="DG265" s="223" t="str">
        <f t="shared" ca="1" si="424"/>
        <v>0.939218225598029+0.939218225597919i</v>
      </c>
      <c r="DH265" s="223" t="str">
        <f t="shared" ca="1" si="425"/>
        <v>-1.31826605574892+0.16259261007499i</v>
      </c>
      <c r="DI265" s="223" t="str">
        <f t="shared" ca="1" si="426"/>
        <v>0.682859618975835-1.13928244582412i</v>
      </c>
      <c r="DJ265" s="223" t="str">
        <f t="shared" ca="1" si="427"/>
        <v>0.478032436697205+1.23925249245509i</v>
      </c>
      <c r="DK265" s="223" t="str">
        <f t="shared" ca="1" si="428"/>
        <v>-1.27106093173266-0.385572118304357i</v>
      </c>
      <c r="DL265" s="223" t="str">
        <f t="shared" ca="1" si="429"/>
        <v>1.0859612408125-0.764820197199181i</v>
      </c>
      <c r="DM265" s="223" t="str">
        <f t="shared" ca="1" si="430"/>
        <v>-0.0651743912555034+1.32665521116652i</v>
      </c>
      <c r="DN265" s="223" t="str">
        <f t="shared" ca="1" si="431"/>
        <v>-1.00576655201888-0.867580194236171i</v>
      </c>
      <c r="DO265" s="223" t="str">
        <f t="shared" ca="1" si="432"/>
        <v>1.30273310235707-0.259129725454149i</v>
      </c>
      <c r="DP265" s="223" t="str">
        <f t="shared" ca="1" si="433"/>
        <v>-0.597198565311618+1.18642978055195i</v>
      </c>
      <c r="DQ265" s="223" t="str">
        <f t="shared" ca="1" si="434"/>
        <v>-0.567902255898663-1.20072843654842i</v>
      </c>
      <c r="DR265" s="223" t="str">
        <f t="shared" ca="1" si="435"/>
        <v>1.29598138169347+0.291022351194367i</v>
      </c>
      <c r="DS265" s="223" t="str">
        <f t="shared" ca="1" si="436"/>
        <v>-1.02675511774579+0.842636148508742i</v>
      </c>
      <c r="DT265" s="223" t="str">
        <f t="shared" ca="1" si="437"/>
        <v>-0.0325970132381996-1.32785510705i</v>
      </c>
      <c r="DU265" s="223" t="str">
        <f t="shared" ca="1" si="438"/>
        <v>1.06686454235127+0.791240670633423i</v>
      </c>
      <c r="DV265" s="223" t="str">
        <f t="shared" ca="1" si="439"/>
        <v>-1.28014052541163+0.35426259439807i</v>
      </c>
      <c r="DW265" s="223" t="str">
        <f t="shared" ca="1" si="440"/>
        <v>0.508301240880352-1.22714774950301i</v>
      </c>
      <c r="DX265" s="223" t="str">
        <f t="shared" ca="1" si="441"/>
        <v>0.654694563569721+1.15569752921042i</v>
      </c>
      <c r="DY265" s="223" t="str">
        <f t="shared" ca="1" si="442"/>
        <v>-1.31387879625959-0.194895508748301i</v>
      </c>
      <c r="DZ265" s="223" t="str">
        <f t="shared" ca="1" si="443"/>
        <v>0.961984919735206-0.915885781521289i</v>
      </c>
      <c r="EA265" s="223" t="str">
        <f t="shared" ca="1" si="444"/>
        <v>0.130191771692872+1.32185924105946i</v>
      </c>
      <c r="EB265" s="223" t="str">
        <f t="shared" ca="1" si="445"/>
        <v>-1.1221811012935-0.710613345280336i</v>
      </c>
      <c r="EC265" s="223" t="str">
        <f t="shared" ca="1" si="446"/>
        <v>1.25061075604393-0.447475683650024i</v>
      </c>
      <c r="ED265" s="223" t="str">
        <f t="shared" ca="1" si="447"/>
        <v>-0.416649387982965+1.26121569847677i</v>
      </c>
      <c r="EE265" s="223" t="str">
        <f t="shared" ca="1" si="448"/>
        <v>-0.73793902467747-1.10440379682835i</v>
      </c>
      <c r="EF265" s="223" t="str">
        <f t="shared" ca="1" si="449"/>
        <v>1.32465618779072+0.0977125106554155i</v>
      </c>
      <c r="EG265" s="223" t="str">
        <f t="shared" ca="1" si="450"/>
        <v>-0.892001642096645+0.984172150128067i</v>
      </c>
      <c r="EH265" s="223" t="str">
        <f t="shared" ca="1" si="451"/>
        <v>-0.227081009655315-1.30870010531242i</v>
      </c>
      <c r="EI265" s="223" t="str">
        <f t="shared" ca="1" si="452"/>
        <v>1.17141646361842+0.626135144640933i</v>
      </c>
      <c r="EJ265" s="223" t="str">
        <f t="shared" ca="1" si="453"/>
        <v>-1.21430381863296+0.538263863401789i</v>
      </c>
      <c r="EK265" s="223" t="str">
        <f t="shared" ca="1" si="454"/>
        <v>0.322739675952483-1.28844901030537i</v>
      </c>
      <c r="EL265" s="223" t="str">
        <f t="shared" ca="1" si="455"/>
        <v>0.817184530273423+1.04712520458282i</v>
      </c>
      <c r="EM265" s="223" t="str">
        <f t="shared" ca="1" si="456"/>
        <v>-1.32825515266865+2.04375991399063E-13i</v>
      </c>
      <c r="EN265" s="223"/>
      <c r="EO265" s="223"/>
      <c r="EP265" s="223"/>
    </row>
    <row r="266" spans="1:146">
      <c r="A266" s="249">
        <f t="shared" si="323"/>
        <v>3.2421875000000024E-3</v>
      </c>
      <c r="B266" s="248">
        <v>166</v>
      </c>
      <c r="C266" s="247">
        <f t="shared" si="324"/>
        <v>33200</v>
      </c>
      <c r="N266" s="246">
        <f t="shared" ca="1" si="327"/>
        <v>3.9950784724385593</v>
      </c>
      <c r="O266" s="223">
        <f t="shared" ca="1" si="328"/>
        <v>1.3280784724385595</v>
      </c>
      <c r="P266" s="223" t="str">
        <f t="shared" ca="1" si="329"/>
        <v>-0.791135422343027+1.06672263145996i</v>
      </c>
      <c r="Q266" s="223" t="str">
        <f t="shared" ca="1" si="330"/>
        <v>-0.385520830740431-1.27089185929407i</v>
      </c>
      <c r="R266" s="223" t="str">
        <f t="shared" ca="1" si="331"/>
        <v>1.25044440382186+0.447416161873175i</v>
      </c>
      <c r="S266" s="223" t="str">
        <f t="shared" ca="1" si="332"/>
        <v>-1.10425689258581+0.737840866401059i</v>
      </c>
      <c r="T266" s="223" t="str">
        <f t="shared" ca="1" si="333"/>
        <v>0.0651657219668897-1.32647874375554i</v>
      </c>
      <c r="U266" s="223" t="str">
        <f t="shared" ca="1" si="334"/>
        <v>1.02661854208104+0.842524063757312i</v>
      </c>
      <c r="V266" s="223" t="str">
        <f t="shared" ca="1" si="335"/>
        <v>-1.28827762496028+0.322696746158717i</v>
      </c>
      <c r="W266" s="223" t="str">
        <f t="shared" ca="1" si="336"/>
        <v>0.50823362828298-1.22698451825484i</v>
      </c>
      <c r="X266" s="223" t="str">
        <f t="shared" ca="1" si="337"/>
        <v>0.682768787184642+1.13913090213599i</v>
      </c>
      <c r="Y266" s="223" t="str">
        <f t="shared" ca="1" si="338"/>
        <v>-1.32168341159299-0.130174454001718i</v>
      </c>
      <c r="Z266" s="223" t="str">
        <f t="shared" ca="1" si="339"/>
        <v>0.891882990905657-0.984041238713052i</v>
      </c>
      <c r="AA266" s="223" t="str">
        <f t="shared" ca="1" si="340"/>
        <v>0.259095256850786+1.30255981698814i</v>
      </c>
      <c r="AB266" s="223" t="str">
        <f t="shared" ca="1" si="341"/>
        <v>-1.20056871951218-0.567826715366242i</v>
      </c>
      <c r="AC266" s="223" t="str">
        <f t="shared" ca="1" si="342"/>
        <v>1.17126064556684-0.626051858156409i</v>
      </c>
      <c r="AD266" s="223" t="str">
        <f t="shared" ca="1" si="343"/>
        <v>-0.194869584374925+1.31370402832612i</v>
      </c>
      <c r="AE266" s="223" t="str">
        <f t="shared" ca="1" si="344"/>
        <v>-0.939093293809167-0.939093293809187i</v>
      </c>
      <c r="AF266" s="223" t="str">
        <f t="shared" ca="1" si="345"/>
        <v>1.31370402832613-0.194869584374906i</v>
      </c>
      <c r="AG266" s="223" t="str">
        <f t="shared" ca="1" si="346"/>
        <v>-0.626051858156433+1.17126064556683i</v>
      </c>
      <c r="AH266" s="223" t="str">
        <f t="shared" ca="1" si="347"/>
        <v>-0.567826715366209-1.2005687195122i</v>
      </c>
      <c r="AI266" s="223" t="str">
        <f t="shared" ca="1" si="348"/>
        <v>1.30255981698816+0.259095256850674i</v>
      </c>
      <c r="AJ266" s="223" t="str">
        <f t="shared" ca="1" si="349"/>
        <v>-0.984041238713072+0.891882990905635i</v>
      </c>
      <c r="AK266" s="223" t="str">
        <f t="shared" ca="1" si="350"/>
        <v>-0.130174454001699-1.32168341159299i</v>
      </c>
      <c r="AL266" s="223" t="str">
        <f t="shared" ca="1" si="351"/>
        <v>1.13913090213597+0.682768787184667i</v>
      </c>
      <c r="AM266" s="223" t="str">
        <f t="shared" ca="1" si="352"/>
        <v>-1.22698451825484+0.508233628282963i</v>
      </c>
      <c r="AN266" s="223" t="str">
        <f t="shared" ca="1" si="353"/>
        <v>0.322696746158233-1.28827762496041i</v>
      </c>
      <c r="AO266" s="223" t="str">
        <f t="shared" ca="1" si="354"/>
        <v>0.842524063757506+1.02661854208088i</v>
      </c>
      <c r="AP266" s="223" t="str">
        <f t="shared" ca="1" si="355"/>
        <v>-1.32647874375555+0.0651657219667345i</v>
      </c>
      <c r="AQ266" s="223" t="str">
        <f t="shared" ca="1" si="356"/>
        <v>0.737840866401417-1.10425689258557i</v>
      </c>
      <c r="AR266" s="223" t="str">
        <f t="shared" ca="1" si="357"/>
        <v>0.737840866401417-1.10425689258557i</v>
      </c>
      <c r="AS266" s="223" t="str">
        <f t="shared" ca="1" si="358"/>
        <v>-1.27089185929411-0.385520830740296i</v>
      </c>
      <c r="AT266" s="223" t="str">
        <f t="shared" ca="1" si="359"/>
        <v>1.06672263146008-0.791135422342862i</v>
      </c>
      <c r="AU266" s="223" t="str">
        <f t="shared" ca="1" si="360"/>
        <v>-5.56432354869216E-13+1.32807847243856i</v>
      </c>
      <c r="AV266" s="223" t="str">
        <f t="shared" ca="1" si="361"/>
        <v>-1.06672263146022-0.79113542234268i</v>
      </c>
      <c r="AW266" s="223" t="str">
        <f t="shared" ca="1" si="362"/>
        <v>1.27089185929405-0.385520830740514i</v>
      </c>
      <c r="AX266" s="223" t="str">
        <f t="shared" ca="1" si="363"/>
        <v>-0.447416161873458+1.25044440382176i</v>
      </c>
      <c r="AY266" s="223" t="str">
        <f t="shared" ca="1" si="364"/>
        <v>-0.737840866400491-1.10425689258619i</v>
      </c>
      <c r="AZ266" s="223" t="str">
        <f t="shared" ca="1" si="365"/>
        <v>1.32647874375556+0.0651657219665077i</v>
      </c>
      <c r="BA266" s="223" t="str">
        <f t="shared" ca="1" si="366"/>
        <v>-0.842524063757344+1.02661854208101i</v>
      </c>
      <c r="BB266" s="223" t="str">
        <f t="shared" ca="1" si="367"/>
        <v>-0.322696746158435-1.28827762496036i</v>
      </c>
      <c r="BC266" s="223" t="str">
        <f t="shared" ca="1" si="368"/>
        <v>1.22698451825508+0.508233628282386i</v>
      </c>
      <c r="BD266" s="223" t="str">
        <f t="shared" ca="1" si="369"/>
        <v>-1.13913090213586+0.682768787184861i</v>
      </c>
      <c r="BE266" s="223" t="str">
        <f t="shared" ca="1" si="370"/>
        <v>0.130174454001755-1.32168341159299i</v>
      </c>
      <c r="BF266" s="223" t="str">
        <f t="shared" ca="1" si="371"/>
        <v>0.984041238712768+0.89188299090597i</v>
      </c>
      <c r="BG266" s="223" t="str">
        <f t="shared" ca="1" si="372"/>
        <v>-1.30255981698804+0.259095256851285i</v>
      </c>
      <c r="BH266" s="223" t="str">
        <f t="shared" ca="1" si="373"/>
        <v>0.567826715366038-1.20056871951228i</v>
      </c>
      <c r="BI266" s="223" t="str">
        <f t="shared" ca="1" si="374"/>
        <v>0.626051858156268+1.17126064556691i</v>
      </c>
      <c r="BJ266" s="223" t="str">
        <f t="shared" ca="1" si="375"/>
        <v>-1.31370402832606-0.194869584375335i</v>
      </c>
      <c r="BK266" s="223" t="str">
        <f t="shared" ca="1" si="376"/>
        <v>0.939093293808819-0.939093293809535i</v>
      </c>
      <c r="BL266" s="223" t="str">
        <f t="shared" ca="1" si="377"/>
        <v>0.194869584374991+1.31370402832611i</v>
      </c>
      <c r="BM266" s="223" t="str">
        <f t="shared" ca="1" si="378"/>
        <v>-1.17126064556675-0.626051858156575i</v>
      </c>
      <c r="BN266" s="223" t="str">
        <f t="shared" ca="1" si="379"/>
        <v>1.20056871951243-0.567826715365723i</v>
      </c>
      <c r="BO266" s="223" t="str">
        <f t="shared" ca="1" si="380"/>
        <v>-0.259095256850294+1.30255981698823i</v>
      </c>
      <c r="BP266" s="223" t="str">
        <f t="shared" ca="1" si="381"/>
        <v>-0.891882990905712-0.984041238713002i</v>
      </c>
      <c r="BQ266" s="223" t="str">
        <f t="shared" ca="1" si="382"/>
        <v>1.32168341159302-0.130174454001409i</v>
      </c>
      <c r="BR266" s="223" t="str">
        <f t="shared" ca="1" si="383"/>
        <v>-0.682768787185128+1.1391309021357i</v>
      </c>
      <c r="BS266" s="223" t="str">
        <f t="shared" ca="1" si="384"/>
        <v>-0.508233628283286-1.22698451825471i</v>
      </c>
      <c r="BT266" s="223" t="str">
        <f t="shared" ca="1" si="385"/>
        <v>1.28827762496027+0.322696746158772i</v>
      </c>
      <c r="BU266" s="223" t="str">
        <f t="shared" ca="1" si="386"/>
        <v>-1.02661854208124+0.842524063757076i</v>
      </c>
      <c r="BV266" s="223" t="str">
        <f t="shared" ca="1" si="387"/>
        <v>-0.0651657219661599-1.32647874375557i</v>
      </c>
      <c r="BW266" s="223" t="str">
        <f t="shared" ca="1" si="388"/>
        <v>1.104256892586+0.73784086640078i</v>
      </c>
      <c r="BX266" s="223" t="str">
        <f t="shared" ca="1" si="389"/>
        <v>-1.25044440382188+0.44741616187313i</v>
      </c>
      <c r="BY266" s="223" t="str">
        <f t="shared" ca="1" si="390"/>
        <v>0.38552083074081-1.27089185929396i</v>
      </c>
      <c r="BZ266" s="223" t="str">
        <f t="shared" ca="1" si="391"/>
        <v>0.791135422343461+1.06672263145964i</v>
      </c>
      <c r="CA266" s="223" t="str">
        <f t="shared" ca="1" si="392"/>
        <v>-1.32807847243856+2.46000666260816E-13i</v>
      </c>
      <c r="CB266" s="223" t="str">
        <f t="shared" ca="1" si="393"/>
        <v>0.791135422343126-1.06672263145988i</v>
      </c>
      <c r="CC266" s="223" t="str">
        <f t="shared" ca="1" si="394"/>
        <v>0.385520830739945+1.27089185929422i</v>
      </c>
      <c r="CD266" s="223" t="str">
        <f t="shared" ca="1" si="395"/>
        <v>-1.25044440382202-0.447416161872737i</v>
      </c>
      <c r="CE266" s="223" t="str">
        <f t="shared" ca="1" si="396"/>
        <v>1.10425689258574-0.737840866401159i</v>
      </c>
      <c r="CF266" s="223" t="str">
        <f t="shared" ca="1" si="397"/>
        <v>-0.0651657219670634+1.32647874375553i</v>
      </c>
      <c r="CG266" s="223" t="str">
        <f t="shared" ca="1" si="398"/>
        <v>-1.02661854208066-0.842524063757774i</v>
      </c>
      <c r="CH266" s="223" t="str">
        <f t="shared" ca="1" si="399"/>
        <v>1.28827762496017-0.322696746159176i</v>
      </c>
      <c r="CI266" s="223" t="str">
        <f t="shared" ca="1" si="400"/>
        <v>-0.508233628282935+1.22698451825486i</v>
      </c>
      <c r="CJ266" s="223" t="str">
        <f t="shared" ca="1" si="401"/>
        <v>-0.682768787184384-1.13913090213614i</v>
      </c>
      <c r="CK266" s="223" t="str">
        <f t="shared" ca="1" si="402"/>
        <v>1.32168341159293+0.130174454002309i</v>
      </c>
      <c r="CL266" s="223" t="str">
        <f t="shared" ca="1" si="403"/>
        <v>-0.891882990905404+0.984041238713282i</v>
      </c>
      <c r="CM266" s="223" t="str">
        <f t="shared" ca="1" si="404"/>
        <v>-0.259095256850703-1.30255981698815i</v>
      </c>
      <c r="CN266" s="223" t="str">
        <f t="shared" ca="1" si="405"/>
        <v>1.20056871951206+0.567826715366507i</v>
      </c>
      <c r="CO266" s="223" t="str">
        <f t="shared" ca="1" si="406"/>
        <v>-1.17126064556653+0.626051858156975i</v>
      </c>
      <c r="CP266" s="223" t="str">
        <f t="shared" ca="1" si="407"/>
        <v>0.194869584374579-1.31370402832617i</v>
      </c>
      <c r="CQ266" s="223" t="str">
        <f t="shared" ca="1" si="408"/>
        <v>0.939093293809114+0.93909329380924i</v>
      </c>
      <c r="CR266" s="223" t="str">
        <f t="shared" ca="1" si="409"/>
        <v>-1.31370402832619+0.194869584374478i</v>
      </c>
      <c r="CS266" s="223" t="str">
        <f t="shared" ca="1" si="410"/>
        <v>0.626051858155867-1.17126064556713i</v>
      </c>
      <c r="CT266" s="223" t="str">
        <f t="shared" ca="1" si="411"/>
        <v>0.567826715366415+1.2005687195121i</v>
      </c>
      <c r="CU266" s="223" t="str">
        <f t="shared" ca="1" si="412"/>
        <v>-1.30255981698812-0.259095256850877i</v>
      </c>
      <c r="CV266" s="223" t="str">
        <f t="shared" ca="1" si="413"/>
        <v>0.98404123871335-0.891882990905329i</v>
      </c>
      <c r="CW266" s="223" t="str">
        <f t="shared" ca="1" si="414"/>
        <v>0.130174454002207+1.32168341159294i</v>
      </c>
      <c r="CX266" s="223" t="str">
        <f t="shared" ca="1" si="415"/>
        <v>-1.13913090213609-0.682768787184472i</v>
      </c>
      <c r="CY266" s="223" t="str">
        <f t="shared" ca="1" si="416"/>
        <v>1.22698451825492-0.508233628282772i</v>
      </c>
      <c r="CZ266" s="223" t="str">
        <f t="shared" ca="1" si="417"/>
        <v>-0.322696746159275+1.28827762496015i</v>
      </c>
      <c r="DA266" s="223" t="str">
        <f t="shared" ca="1" si="418"/>
        <v>-0.842524063757637-1.02661854208077i</v>
      </c>
      <c r="DB266" s="223" t="str">
        <f t="shared" ca="1" si="419"/>
        <v>1.32647874375553-0.0651657219669614i</v>
      </c>
      <c r="DC266" s="223" t="str">
        <f t="shared" ca="1" si="420"/>
        <v>-0.737840866401244+1.10425689258569i</v>
      </c>
      <c r="DD266" s="223" t="str">
        <f t="shared" ca="1" si="421"/>
        <v>-0.44741616187257-1.25044440382208i</v>
      </c>
      <c r="DE266" s="223" t="str">
        <f t="shared" ca="1" si="422"/>
        <v>1.27089185929417+0.385520830740115i</v>
      </c>
      <c r="DF266" s="223" t="str">
        <f t="shared" ca="1" si="423"/>
        <v>-1.06672263145995+0.791135422343044i</v>
      </c>
      <c r="DG266" s="223" t="str">
        <f t="shared" ca="1" si="424"/>
        <v>3.48177949052823E-13-1.32807847243856i</v>
      </c>
      <c r="DH266" s="223" t="str">
        <f t="shared" ca="1" si="425"/>
        <v>1.06672263145953+0.791135422343604i</v>
      </c>
      <c r="DI266" s="223" t="str">
        <f t="shared" ca="1" si="426"/>
        <v>-1.270891859294+0.385520830740677i</v>
      </c>
      <c r="DJ266" s="223" t="str">
        <f t="shared" ca="1" si="427"/>
        <v>0.447416161873226-1.25044440382184i</v>
      </c>
      <c r="DK266" s="223" t="str">
        <f t="shared" ca="1" si="428"/>
        <v>0.737840866400665+1.10425689258607i</v>
      </c>
      <c r="DL266" s="223" t="str">
        <f t="shared" ca="1" si="429"/>
        <v>-1.32647874375557-0.0651657219662996i</v>
      </c>
      <c r="DM266" s="223" t="str">
        <f t="shared" ca="1" si="430"/>
        <v>0.842524063757183-1.02661854208115i</v>
      </c>
      <c r="DN266" s="223" t="str">
        <f t="shared" ca="1" si="431"/>
        <v>0.322696746158674+1.2882776249603i</v>
      </c>
      <c r="DO266" s="223" t="str">
        <f t="shared" ca="1" si="432"/>
        <v>-1.22698451825466-0.508233628283414i</v>
      </c>
      <c r="DP266" s="223" t="str">
        <f t="shared" ca="1" si="433"/>
        <v>1.13913090213575-0.68276878718504i</v>
      </c>
      <c r="DQ266" s="223" t="str">
        <f t="shared" ca="1" si="434"/>
        <v>-0.130174454001548+1.32168341159301i</v>
      </c>
      <c r="DR266" s="223" t="str">
        <f t="shared" ca="1" si="435"/>
        <v>-0.984041238712933-0.891882990905788i</v>
      </c>
      <c r="DS266" s="223" t="str">
        <f t="shared" ca="1" si="436"/>
        <v>1.30255981698825-0.259095256850193i</v>
      </c>
      <c r="DT266" s="223" t="str">
        <f t="shared" ca="1" si="437"/>
        <v>-0.567826715365816+1.20056871951238i</v>
      </c>
      <c r="DU266" s="223" t="str">
        <f t="shared" ca="1" si="438"/>
        <v>-0.626051858156451-1.17126064556681i</v>
      </c>
      <c r="DV266" s="223" t="str">
        <f t="shared" ca="1" si="439"/>
        <v>1.31370402832609+0.194869584375166i</v>
      </c>
      <c r="DW266" s="223" t="str">
        <f t="shared" ca="1" si="440"/>
        <v>-0.939093293809606+0.939093293808747i</v>
      </c>
      <c r="DX266" s="223" t="str">
        <f t="shared" ca="1" si="441"/>
        <v>-0.194869584375234-1.31370402832608i</v>
      </c>
      <c r="DY266" s="223" t="str">
        <f t="shared" ca="1" si="442"/>
        <v>1.17126064556685+0.62605185815639i</v>
      </c>
      <c r="DZ266" s="223" t="str">
        <f t="shared" ca="1" si="443"/>
        <v>-1.20056871951235+0.567826715365877i</v>
      </c>
      <c r="EA266" s="223" t="str">
        <f t="shared" ca="1" si="444"/>
        <v>0.259095256850127-1.30255981698827i</v>
      </c>
      <c r="EB266" s="223" t="str">
        <f t="shared" ca="1" si="445"/>
        <v>0.891882990905894+0.984041238712836i</v>
      </c>
      <c r="EC266" s="223" t="str">
        <f t="shared" ca="1" si="446"/>
        <v>-1.321683411593+0.130174454001616i</v>
      </c>
      <c r="ED266" s="223" t="str">
        <f t="shared" ca="1" si="447"/>
        <v>0.682768787184982-1.13913090213579i</v>
      </c>
      <c r="EE266" s="223" t="str">
        <f t="shared" ca="1" si="448"/>
        <v>0.508233628283478+1.22698451825463i</v>
      </c>
      <c r="EF266" s="223" t="str">
        <f t="shared" ca="1" si="449"/>
        <v>-1.28827762496033-0.322696746158534i</v>
      </c>
      <c r="EG266" s="223" t="str">
        <f t="shared" ca="1" si="450"/>
        <v>1.0266185420811-0.842524063757236i</v>
      </c>
      <c r="EH266" s="223" t="str">
        <f t="shared" ca="1" si="451"/>
        <v>0.0651657219663679+1.32647874375556i</v>
      </c>
      <c r="EI266" s="223" t="str">
        <f t="shared" ca="1" si="452"/>
        <v>-1.10425689258611-0.737840866400608i</v>
      </c>
      <c r="EJ266" s="223" t="str">
        <f t="shared" ca="1" si="453"/>
        <v>1.2504444038218-0.447416161873361i</v>
      </c>
      <c r="EK266" s="223" t="str">
        <f t="shared" ca="1" si="454"/>
        <v>-0.385520830740684+1.270891859294i</v>
      </c>
      <c r="EL266" s="223" t="str">
        <f t="shared" ca="1" si="455"/>
        <v>-0.791135422342628-1.06672263146025i</v>
      </c>
      <c r="EM266" s="223" t="str">
        <f t="shared" ca="1" si="456"/>
        <v>1.32807847243856-4.92001332521633E-13i</v>
      </c>
      <c r="EN266" s="223"/>
      <c r="EO266" s="223"/>
      <c r="EP266" s="223"/>
    </row>
    <row r="267" spans="1:146">
      <c r="A267" s="249">
        <f t="shared" si="323"/>
        <v>3.2617187500000025E-3</v>
      </c>
      <c r="B267" s="248">
        <v>167</v>
      </c>
      <c r="C267" s="247">
        <f t="shared" si="324"/>
        <v>33400</v>
      </c>
      <c r="N267" s="246">
        <f t="shared" ca="1" si="327"/>
        <v>3.9948862348657972</v>
      </c>
      <c r="O267" s="223">
        <f t="shared" ca="1" si="328"/>
        <v>1.3278862348657972</v>
      </c>
      <c r="P267" s="223" t="str">
        <f t="shared" ca="1" si="329"/>
        <v>-0.76460777130673+1.08565961921931i</v>
      </c>
      <c r="Q267" s="223" t="str">
        <f t="shared" ca="1" si="330"/>
        <v>-0.447351398985491-1.25026340367612i</v>
      </c>
      <c r="R267" s="223" t="str">
        <f t="shared" ca="1" si="331"/>
        <v>1.27978497126288+0.354164199314018i</v>
      </c>
      <c r="S267" s="223" t="str">
        <f t="shared" ca="1" si="332"/>
        <v>-1.02646994042778+0.842402109532176i</v>
      </c>
      <c r="T267" s="223" t="str">
        <f t="shared" ca="1" si="333"/>
        <v>-0.0976853713779523-1.32428826958665i</v>
      </c>
      <c r="U267" s="223" t="str">
        <f t="shared" ca="1" si="334"/>
        <v>1.13896601446993+0.682669957320913i</v>
      </c>
      <c r="V267" s="223" t="str">
        <f t="shared" ca="1" si="335"/>
        <v>-1.21396655037876+0.538114362666116i</v>
      </c>
      <c r="W267" s="223" t="str">
        <f t="shared" ca="1" si="336"/>
        <v>0.259057753160714-1.30237127320645i</v>
      </c>
      <c r="X267" s="223" t="str">
        <f t="shared" ca="1" si="337"/>
        <v>0.915631397738213+0.961717732092962i</v>
      </c>
      <c r="Y267" s="223" t="str">
        <f t="shared" ca="1" si="338"/>
        <v>-1.31351387143483+0.19484137726456i</v>
      </c>
      <c r="Z267" s="223" t="str">
        <f t="shared" ca="1" si="339"/>
        <v>0.597032695688017-1.18610025420517i</v>
      </c>
      <c r="AA267" s="223" t="str">
        <f t="shared" ca="1" si="340"/>
        <v>0.625961237991895+1.17109110716362i</v>
      </c>
      <c r="AB267" s="223" t="str">
        <f t="shared" ca="1" si="341"/>
        <v>-1.31789991237963-0.162547450597711i</v>
      </c>
      <c r="AC267" s="223" t="str">
        <f t="shared" ca="1" si="342"/>
        <v>0.891753892042182-0.983898800067204i</v>
      </c>
      <c r="AD267" s="223" t="str">
        <f t="shared" ca="1" si="343"/>
        <v>0.29094152084633+1.2956214278074i</v>
      </c>
      <c r="AE267" s="223" t="str">
        <f t="shared" ca="1" si="344"/>
        <v>-1.22680691389596-0.508160062148848i</v>
      </c>
      <c r="AF267" s="223" t="str">
        <f t="shared" ca="1" si="345"/>
        <v>1.12186941977235-0.71041597513408i</v>
      </c>
      <c r="AG267" s="223" t="str">
        <f t="shared" ca="1" si="346"/>
        <v>-0.0651562893162598+1.32628673774135i</v>
      </c>
      <c r="AH267" s="223" t="str">
        <f t="shared" ca="1" si="347"/>
        <v>-1.04683436955096-0.816957560386647i</v>
      </c>
      <c r="AI267" s="223" t="str">
        <f t="shared" ca="1" si="348"/>
        <v>1.27070789940664-0.385465027118706i</v>
      </c>
      <c r="AJ267" s="223" t="str">
        <f t="shared" ca="1" si="349"/>
        <v>-0.416533665204438+1.26086540062666i</v>
      </c>
      <c r="AK267" s="223" t="str">
        <f t="shared" ca="1" si="350"/>
        <v>-0.791020906554603-1.06656822479371i</v>
      </c>
      <c r="AL267" s="223" t="str">
        <f t="shared" ca="1" si="351"/>
        <v>1.32748630035829-0.0325879595423168i</v>
      </c>
      <c r="AM267" s="223" t="str">
        <f t="shared" ca="1" si="352"/>
        <v>-0.737734064927917+1.10409705288575i</v>
      </c>
      <c r="AN267" s="223" t="str">
        <f t="shared" ca="1" si="353"/>
        <v>-0.477899665011546-1.23890829480148i</v>
      </c>
      <c r="AO267" s="223" t="str">
        <f t="shared" ca="1" si="354"/>
        <v>1.28809114850657+0.322650036239099i</v>
      </c>
      <c r="AP267" s="223" t="str">
        <f t="shared" ca="1" si="355"/>
        <v>-1.00548720419431+0.867339227146776i</v>
      </c>
      <c r="AQ267" s="223" t="str">
        <f t="shared" ca="1" si="356"/>
        <v>-0.130155611424364-1.32149209969671i</v>
      </c>
      <c r="AR267" s="223" t="str">
        <f t="shared" ca="1" si="357"/>
        <v>-0.130155611424364-1.32149209969671i</v>
      </c>
      <c r="AS267" s="223" t="str">
        <f t="shared" ca="1" si="358"/>
        <v>-1.20039493880468+0.567744523212826i</v>
      </c>
      <c r="AT267" s="223" t="str">
        <f t="shared" ca="1" si="359"/>
        <v>0.227017938772038-1.3083366188492i</v>
      </c>
      <c r="AU267" s="223" t="str">
        <f t="shared" ca="1" si="360"/>
        <v>0.938957361317988+0.938957361317767i</v>
      </c>
      <c r="AV267" s="223" t="str">
        <f t="shared" ca="1" si="361"/>
        <v>-1.30833661884937+0.227017938771083i</v>
      </c>
      <c r="AW267" s="223" t="str">
        <f t="shared" ca="1" si="362"/>
        <v>0.567744523212507-1.20039493880484i</v>
      </c>
      <c r="AX267" s="223" t="str">
        <f t="shared" ca="1" si="363"/>
        <v>0.654512724651973+1.15537653862917i</v>
      </c>
      <c r="AY267" s="223" t="str">
        <f t="shared" ca="1" si="364"/>
        <v>-1.32149209969674-0.130155611424014i</v>
      </c>
      <c r="AZ267" s="223" t="str">
        <f t="shared" ca="1" si="365"/>
        <v>0.867339227146523-1.00548720419453i</v>
      </c>
      <c r="BA267" s="223" t="str">
        <f t="shared" ca="1" si="366"/>
        <v>0.322650036238142+1.28809114850681i</v>
      </c>
      <c r="BB267" s="223" t="str">
        <f t="shared" ca="1" si="367"/>
        <v>-1.23890829480162-0.477899665011201i</v>
      </c>
      <c r="BC267" s="223" t="str">
        <f t="shared" ca="1" si="368"/>
        <v>1.10409705288599-0.73773406492755i</v>
      </c>
      <c r="BD267" s="223" t="str">
        <f t="shared" ca="1" si="369"/>
        <v>-0.0325879595419649+1.3274863003583i</v>
      </c>
      <c r="BE267" s="223" t="str">
        <f t="shared" ca="1" si="370"/>
        <v>-1.06656822479352-0.79102090655485i</v>
      </c>
      <c r="BF267" s="223" t="str">
        <f t="shared" ca="1" si="371"/>
        <v>1.26086540062651-0.41653366520488i</v>
      </c>
      <c r="BG267" s="223" t="str">
        <f t="shared" ca="1" si="372"/>
        <v>-0.38546502711873+1.27070789940663i</v>
      </c>
      <c r="BH267" s="223" t="str">
        <f t="shared" ca="1" si="373"/>
        <v>-0.816957560386092-1.0468343695514i</v>
      </c>
      <c r="BI267" s="223" t="str">
        <f t="shared" ca="1" si="374"/>
        <v>1.32628673774135-0.0651562893163476i</v>
      </c>
      <c r="BJ267" s="223" t="str">
        <f t="shared" ca="1" si="375"/>
        <v>-0.710415975134452+1.12186941977212i</v>
      </c>
      <c r="BK267" s="223" t="str">
        <f t="shared" ca="1" si="376"/>
        <v>-0.508160062149034-1.22680691389589i</v>
      </c>
      <c r="BL267" s="223" t="str">
        <f t="shared" ca="1" si="377"/>
        <v>1.29562142780733+0.290941520846649i</v>
      </c>
      <c r="BM267" s="223" t="str">
        <f t="shared" ca="1" si="378"/>
        <v>-0.983898800066866+0.891753892042555i</v>
      </c>
      <c r="BN267" s="223" t="str">
        <f t="shared" ca="1" si="379"/>
        <v>-0.162547450597545-1.31789991237965i</v>
      </c>
      <c r="BO267" s="223" t="str">
        <f t="shared" ca="1" si="380"/>
        <v>1.17109110716391+0.625961237991352i</v>
      </c>
      <c r="BP267" s="223" t="str">
        <f t="shared" ca="1" si="381"/>
        <v>-1.18610025420513+0.597032695688095i</v>
      </c>
      <c r="BQ267" s="223" t="str">
        <f t="shared" ca="1" si="382"/>
        <v>0.194841377265135-1.31351387143474i</v>
      </c>
      <c r="BR267" s="223" t="str">
        <f t="shared" ca="1" si="383"/>
        <v>0.9617177320931+0.915631397738067i</v>
      </c>
      <c r="BS267" s="223" t="str">
        <f t="shared" ca="1" si="384"/>
        <v>-1.30237127320651+0.25905775316042i</v>
      </c>
      <c r="BT267" s="223" t="str">
        <f t="shared" ca="1" si="385"/>
        <v>0.538114362665785-1.21396655037891i</v>
      </c>
      <c r="BU267" s="223" t="str">
        <f t="shared" ca="1" si="386"/>
        <v>0.682669957320762+1.13896601447003i</v>
      </c>
      <c r="BV267" s="223" t="str">
        <f t="shared" ca="1" si="387"/>
        <v>-1.3242882695867-0.0976853713773425i</v>
      </c>
      <c r="BW267" s="223" t="str">
        <f t="shared" ca="1" si="388"/>
        <v>0.84240210953222-1.02646994042774i</v>
      </c>
      <c r="BX267" s="223" t="str">
        <f t="shared" ca="1" si="389"/>
        <v>0.354164199313448+1.27978497126304i</v>
      </c>
      <c r="BY267" s="223" t="str">
        <f t="shared" ca="1" si="390"/>
        <v>-1.25026340367618-0.447351398985307i</v>
      </c>
      <c r="BZ267" s="223" t="str">
        <f t="shared" ca="1" si="391"/>
        <v>1.08565961921954-0.764607771306408i</v>
      </c>
      <c r="CA267" s="223" t="str">
        <f t="shared" ca="1" si="392"/>
        <v>3.14288909169003E-13+1.3278862348658i</v>
      </c>
      <c r="CB267" s="223" t="str">
        <f t="shared" ca="1" si="393"/>
        <v>-1.0856596192192-0.764607771306882i</v>
      </c>
      <c r="CC267" s="223" t="str">
        <f t="shared" ca="1" si="394"/>
        <v>1.25026340367594-0.44735139898597i</v>
      </c>
      <c r="CD267" s="223" t="str">
        <f t="shared" ca="1" si="395"/>
        <v>-0.354164199314079+1.27978497126286i</v>
      </c>
      <c r="CE267" s="223" t="str">
        <f t="shared" ca="1" si="396"/>
        <v>-0.842402109531714-1.02646994042816i</v>
      </c>
      <c r="CF267" s="223" t="str">
        <f t="shared" ca="1" si="397"/>
        <v>1.32428826958665-0.0976853713780446i</v>
      </c>
      <c r="CG267" s="223" t="str">
        <f t="shared" ca="1" si="398"/>
        <v>-0.68266995732129+1.13896601446971i</v>
      </c>
      <c r="CH267" s="223" t="str">
        <f t="shared" ca="1" si="399"/>
        <v>-0.538114362666464-1.2139665503786i</v>
      </c>
      <c r="CI267" s="223" t="str">
        <f t="shared" ca="1" si="400"/>
        <v>1.30237127320639+0.259057753160989i</v>
      </c>
      <c r="CJ267" s="223" t="str">
        <f t="shared" ca="1" si="401"/>
        <v>-0.96171773209264+0.915631397738551i</v>
      </c>
      <c r="CK267" s="223" t="str">
        <f t="shared" ca="1" si="402"/>
        <v>-0.194841377264488-1.31351387143484i</v>
      </c>
      <c r="CL267" s="223" t="str">
        <f t="shared" ca="1" si="403"/>
        <v>1.18610025420483+0.597032695688681i</v>
      </c>
      <c r="CM267" s="223" t="str">
        <f t="shared" ca="1" si="404"/>
        <v>-1.17109110716358+0.625961237991972i</v>
      </c>
      <c r="CN267" s="223" t="str">
        <f t="shared" ca="1" si="405"/>
        <v>0.162547450598157-1.31789991237958i</v>
      </c>
      <c r="CO267" s="223" t="str">
        <f t="shared" ca="1" si="406"/>
        <v>0.983898800067364+0.891753892042006i</v>
      </c>
      <c r="CP267" s="223" t="str">
        <f t="shared" ca="1" si="407"/>
        <v>-1.29562142780746+0.290941520846047i</v>
      </c>
      <c r="CQ267" s="223" t="str">
        <f t="shared" ca="1" si="408"/>
        <v>0.508160062148418-1.22680691389614i</v>
      </c>
      <c r="CR267" s="223" t="str">
        <f t="shared" ca="1" si="409"/>
        <v>0.710415975133899+1.12186941977247i</v>
      </c>
      <c r="CS267" s="223" t="str">
        <f t="shared" ca="1" si="410"/>
        <v>-1.32628673774132-0.0651562893170014i</v>
      </c>
      <c r="CT267" s="223" t="str">
        <f t="shared" ca="1" si="411"/>
        <v>0.816957560386578-1.04683436955102i</v>
      </c>
      <c r="CU267" s="223" t="str">
        <f t="shared" ca="1" si="412"/>
        <v>0.385465027118139+1.27070789940681i</v>
      </c>
      <c r="CV267" s="223" t="str">
        <f t="shared" ca="1" si="413"/>
        <v>-1.26086540062673-0.416533665204212i</v>
      </c>
      <c r="CW267" s="223" t="str">
        <f t="shared" ca="1" si="414"/>
        <v>1.06656822479389-0.791020906554355i</v>
      </c>
      <c r="CX267" s="223" t="str">
        <f t="shared" ca="1" si="415"/>
        <v>0.032587959542631+1.32748630035828i</v>
      </c>
      <c r="CY267" s="223" t="str">
        <f t="shared" ca="1" si="416"/>
        <v>-1.10409705288567-0.737734064928032i</v>
      </c>
      <c r="CZ267" s="223" t="str">
        <f t="shared" ca="1" si="417"/>
        <v>1.23890829480136-0.477899665011857i</v>
      </c>
      <c r="DA267" s="223" t="str">
        <f t="shared" ca="1" si="418"/>
        <v>-0.322650036238777+1.28809114850665i</v>
      </c>
      <c r="DB267" s="223" t="str">
        <f t="shared" ca="1" si="419"/>
        <v>-0.867339227146027-1.00548720419496i</v>
      </c>
      <c r="DC267" s="223" t="str">
        <f t="shared" ca="1" si="420"/>
        <v>1.32149209969667-0.130155611424715i</v>
      </c>
      <c r="DD267" s="223" t="str">
        <f t="shared" ca="1" si="421"/>
        <v>-0.65451272465251+1.15537653862886i</v>
      </c>
      <c r="DE267" s="223" t="str">
        <f t="shared" ca="1" si="422"/>
        <v>-0.567744523213178-1.20039493880452i</v>
      </c>
      <c r="DF267" s="223" t="str">
        <f t="shared" ca="1" si="423"/>
        <v>1.30833661884927+0.227017938771654i</v>
      </c>
      <c r="DG267" s="223" t="str">
        <f t="shared" ca="1" si="424"/>
        <v>-0.938957361317517+0.938957361318238i</v>
      </c>
      <c r="DH267" s="223" t="str">
        <f t="shared" ca="1" si="425"/>
        <v>-0.227017938771394-1.30833661884931i</v>
      </c>
      <c r="DI267" s="223" t="str">
        <f t="shared" ca="1" si="426"/>
        <v>1.20039493880441+0.567744523213418i</v>
      </c>
      <c r="DJ267" s="223" t="str">
        <f t="shared" ca="1" si="427"/>
        <v>-1.15537653862899+0.65451272465228i</v>
      </c>
      <c r="DK267" s="223" t="str">
        <f t="shared" ca="1" si="428"/>
        <v>0.130155611424978-1.32149209969665i</v>
      </c>
      <c r="DL267" s="223" t="str">
        <f t="shared" ca="1" si="429"/>
        <v>1.00548720419479+0.867339227146227i</v>
      </c>
      <c r="DM267" s="223" t="str">
        <f t="shared" ca="1" si="430"/>
        <v>-1.28809114850671+0.32265003623852i</v>
      </c>
      <c r="DN267" s="223" t="str">
        <f t="shared" ca="1" si="431"/>
        <v>0.477899665010907-1.23890829480173i</v>
      </c>
      <c r="DO267" s="223" t="str">
        <f t="shared" ca="1" si="432"/>
        <v>0.737734064927812+1.10409705288582i</v>
      </c>
      <c r="DP267" s="223" t="str">
        <f t="shared" ca="1" si="433"/>
        <v>-1.32748630035827-0.0325879595429712i</v>
      </c>
      <c r="DQ267" s="223" t="str">
        <f t="shared" ca="1" si="434"/>
        <v>0.791020906554567-1.06656822479373i</v>
      </c>
      <c r="DR267" s="223" t="str">
        <f t="shared" ca="1" si="435"/>
        <v>0.41653366520396+1.26086540062682i</v>
      </c>
      <c r="DS267" s="223" t="str">
        <f t="shared" ca="1" si="436"/>
        <v>-1.27070789940674-0.385465027118392i</v>
      </c>
      <c r="DT267" s="223" t="str">
        <f t="shared" ca="1" si="437"/>
        <v>1.04683436955118-0.816957560386369i</v>
      </c>
      <c r="DU267" s="223" t="str">
        <f t="shared" ca="1" si="438"/>
        <v>0.0651562893166615+1.32628673774133i</v>
      </c>
      <c r="DV267" s="223" t="str">
        <f t="shared" ca="1" si="439"/>
        <v>-1.12186941977229-0.710415975134186i</v>
      </c>
      <c r="DW267" s="223" t="str">
        <f t="shared" ca="1" si="440"/>
        <v>1.22680691389575-0.50816006214936i</v>
      </c>
      <c r="DX267" s="223" t="str">
        <f t="shared" ca="1" si="441"/>
        <v>-0.290941520846305+1.29562142780741i</v>
      </c>
      <c r="DY267" s="223" t="str">
        <f t="shared" ca="1" si="442"/>
        <v>-0.891753892041809-0.983898800067542i</v>
      </c>
      <c r="DZ267" s="223" t="str">
        <f t="shared" ca="1" si="443"/>
        <v>1.31789991237961-0.162547450597894i</v>
      </c>
      <c r="EA267" s="223" t="str">
        <f t="shared" ca="1" si="444"/>
        <v>-0.625961237992206+1.17109110716346i</v>
      </c>
      <c r="EB267" s="223" t="str">
        <f t="shared" ca="1" si="445"/>
        <v>-0.597032695688445-1.18610025420495i</v>
      </c>
      <c r="EC267" s="223" t="str">
        <f t="shared" ca="1" si="446"/>
        <v>1.3135138714348+0.19484137726475i</v>
      </c>
      <c r="ED267" s="223" t="str">
        <f t="shared" ca="1" si="447"/>
        <v>-0.915631397737812+0.961717732093343i</v>
      </c>
      <c r="EE267" s="223" t="str">
        <f t="shared" ca="1" si="448"/>
        <v>-0.25905775316073-1.30237127320645i</v>
      </c>
      <c r="EF267" s="223" t="str">
        <f t="shared" ca="1" si="449"/>
        <v>1.2139665503785+0.538114362666705i</v>
      </c>
      <c r="EG267" s="223" t="str">
        <f t="shared" ca="1" si="450"/>
        <v>-1.13896601446984+0.682669957321063i</v>
      </c>
      <c r="EH267" s="223" t="str">
        <f t="shared" ca="1" si="451"/>
        <v>0.0976853713783087-1.32428826958663i</v>
      </c>
      <c r="EI267" s="223" t="str">
        <f t="shared" ca="1" si="452"/>
        <v>1.02646994042799+0.84240210953192i</v>
      </c>
      <c r="EJ267" s="223" t="str">
        <f t="shared" ca="1" si="453"/>
        <v>-1.27978497126293+0.354164199313823i</v>
      </c>
      <c r="EK267" s="223" t="str">
        <f t="shared" ca="1" si="454"/>
        <v>0.447351398984941-1.25026340367631i</v>
      </c>
      <c r="EL267" s="223" t="str">
        <f t="shared" ca="1" si="455"/>
        <v>0.764607771306726+1.08565961921931i</v>
      </c>
      <c r="EM267" s="223" t="str">
        <f t="shared" ca="1" si="456"/>
        <v>-1.3278862348658-5.79127676829641E-13i</v>
      </c>
      <c r="EN267" s="223"/>
      <c r="EO267" s="223"/>
      <c r="EP267" s="223"/>
    </row>
    <row r="268" spans="1:146">
      <c r="A268" s="249">
        <f t="shared" si="323"/>
        <v>3.2812500000000025E-3</v>
      </c>
      <c r="B268" s="248">
        <v>168</v>
      </c>
      <c r="C268" s="247">
        <f t="shared" si="324"/>
        <v>33600</v>
      </c>
      <c r="N268" s="246">
        <f t="shared" ca="1" si="327"/>
        <v>3.99467652580541</v>
      </c>
      <c r="O268" s="223">
        <f t="shared" ca="1" si="328"/>
        <v>1.32767652580541</v>
      </c>
      <c r="P268" s="223" t="str">
        <f t="shared" ca="1" si="329"/>
        <v>-0.737617556816371+1.10392268617461i</v>
      </c>
      <c r="Q268" s="223" t="str">
        <f t="shared" ca="1" si="330"/>
        <v>-0.508079809965775-1.22661316798731i</v>
      </c>
      <c r="R268" s="223" t="str">
        <f t="shared" ca="1" si="331"/>
        <v>1.30216559364684+0.259016840952646i</v>
      </c>
      <c r="S268" s="223" t="str">
        <f t="shared" ca="1" si="332"/>
        <v>-0.938809074619214+0.938809074619189i</v>
      </c>
      <c r="T268" s="223" t="str">
        <f t="shared" ca="1" si="333"/>
        <v>-0.259016840952609-1.30216559364685i</v>
      </c>
      <c r="U268" s="223" t="str">
        <f t="shared" ca="1" si="334"/>
        <v>1.2266131679873+0.508079809965797i</v>
      </c>
      <c r="V268" s="223" t="str">
        <f t="shared" ca="1" si="335"/>
        <v>-1.10392268617463+0.737617556816341i</v>
      </c>
      <c r="W268" s="223" t="str">
        <f t="shared" ca="1" si="336"/>
        <v>3.70843400433034E-14-1.32767652580541i</v>
      </c>
      <c r="X268" s="223" t="str">
        <f t="shared" ca="1" si="337"/>
        <v>1.10392268617459+0.737617556816406i</v>
      </c>
      <c r="Y268" s="223" t="str">
        <f t="shared" ca="1" si="338"/>
        <v>-1.22661316798733+0.50807980996573i</v>
      </c>
      <c r="Z268" s="223" t="str">
        <f t="shared" ca="1" si="339"/>
        <v>0.259016840952686-1.30216559364683i</v>
      </c>
      <c r="AA268" s="223" t="str">
        <f t="shared" ca="1" si="340"/>
        <v>0.938809074619163+0.938809074619241i</v>
      </c>
      <c r="AB268" s="223" t="str">
        <f t="shared" ca="1" si="341"/>
        <v>-1.30216559364686+0.259016840952568i</v>
      </c>
      <c r="AC268" s="223" t="str">
        <f t="shared" ca="1" si="342"/>
        <v>0.50807980996571-1.22661316798734i</v>
      </c>
      <c r="AD268" s="223" t="str">
        <f t="shared" ca="1" si="343"/>
        <v>0.737617556816306+1.10392268617466i</v>
      </c>
      <c r="AE268" s="223" t="str">
        <f t="shared" ca="1" si="344"/>
        <v>-1.32767652580541+5.79032474324269E-14i</v>
      </c>
      <c r="AF268" s="223" t="str">
        <f t="shared" ca="1" si="345"/>
        <v>0.737617556816327-1.10392268617464i</v>
      </c>
      <c r="AG268" s="223" t="str">
        <f t="shared" ca="1" si="346"/>
        <v>0.508079809965808+1.2266131679873i</v>
      </c>
      <c r="AH268" s="223" t="str">
        <f t="shared" ca="1" si="347"/>
        <v>-1.30216559364686-0.259016840952584i</v>
      </c>
      <c r="AI268" s="223" t="str">
        <f t="shared" ca="1" si="348"/>
        <v>0.938809074619174-0.938809074619229i</v>
      </c>
      <c r="AJ268" s="223" t="str">
        <f t="shared" ca="1" si="349"/>
        <v>0.259016840952661+1.30216559364684i</v>
      </c>
      <c r="AK268" s="223" t="str">
        <f t="shared" ca="1" si="350"/>
        <v>-1.22661316798732-0.508079809965752i</v>
      </c>
      <c r="AL268" s="223" t="str">
        <f t="shared" ca="1" si="351"/>
        <v>1.1039226861746-0.737617556816393i</v>
      </c>
      <c r="AM268" s="223" t="str">
        <f t="shared" ca="1" si="352"/>
        <v>2.08189073891235E-14+1.32767652580541i</v>
      </c>
      <c r="AN268" s="223" t="str">
        <f t="shared" ca="1" si="353"/>
        <v>-1.10392268617455-0.737617556816468i</v>
      </c>
      <c r="AO268" s="223" t="str">
        <f t="shared" ca="1" si="354"/>
        <v>1.22661316798716-0.50807980996614i</v>
      </c>
      <c r="AP268" s="223" t="str">
        <f t="shared" ca="1" si="355"/>
        <v>-0.259016840953027+1.30216559364677i</v>
      </c>
      <c r="AQ268" s="223" t="str">
        <f t="shared" ca="1" si="356"/>
        <v>-0.938809074619297-0.938809074619107i</v>
      </c>
      <c r="AR268" s="223" t="str">
        <f t="shared" ca="1" si="357"/>
        <v>-0.938809074619297-0.938809074619107i</v>
      </c>
      <c r="AS268" s="223" t="str">
        <f t="shared" ca="1" si="358"/>
        <v>-0.508079809965909+1.22661316798725i</v>
      </c>
      <c r="AT268" s="223" t="str">
        <f t="shared" ca="1" si="359"/>
        <v>-0.737617556816691-1.1039226861744i</v>
      </c>
      <c r="AU268" s="223" t="str">
        <f t="shared" ca="1" si="360"/>
        <v>1.32767652580541+4.12481215211281E-13i</v>
      </c>
      <c r="AV268" s="223" t="str">
        <f t="shared" ca="1" si="361"/>
        <v>-0.737617556816264+1.10392268617468i</v>
      </c>
      <c r="AW268" s="223" t="str">
        <f t="shared" ca="1" si="362"/>
        <v>-0.50807980996635-1.22661316798707i</v>
      </c>
      <c r="AX268" s="223" t="str">
        <f t="shared" ca="1" si="363"/>
        <v>1.30216559364681+0.259016840952787i</v>
      </c>
      <c r="AY268" s="223" t="str">
        <f t="shared" ca="1" si="364"/>
        <v>-0.938809074618959+0.938809074619444i</v>
      </c>
      <c r="AZ268" s="223" t="str">
        <f t="shared" ca="1" si="365"/>
        <v>-0.2590168409522-1.30216559364693i</v>
      </c>
      <c r="BA268" s="223" t="str">
        <f t="shared" ca="1" si="366"/>
        <v>1.22661316798735+0.508079809965682i</v>
      </c>
      <c r="BB268" s="223" t="str">
        <f t="shared" ca="1" si="367"/>
        <v>-1.10392268617428+0.737617556816864i</v>
      </c>
      <c r="BC268" s="223" t="str">
        <f t="shared" ca="1" si="368"/>
        <v>1.85421700216517E-13-1.32767652580541i</v>
      </c>
      <c r="BD268" s="223" t="str">
        <f t="shared" ca="1" si="369"/>
        <v>1.10392268617481+0.737617556816075i</v>
      </c>
      <c r="BE268" s="223" t="str">
        <f t="shared" ca="1" si="370"/>
        <v>-1.22661316798749+0.508079809965339i</v>
      </c>
      <c r="BF268" s="223" t="str">
        <f t="shared" ca="1" si="371"/>
        <v>0.259016840952564-1.30216559364686i</v>
      </c>
      <c r="BG268" s="223" t="str">
        <f t="shared" ca="1" si="372"/>
        <v>0.938809074619605+0.938809074618799i</v>
      </c>
      <c r="BH268" s="223" t="str">
        <f t="shared" ca="1" si="373"/>
        <v>-1.30216559364689+0.259016840952423i</v>
      </c>
      <c r="BI268" s="223" t="str">
        <f t="shared" ca="1" si="374"/>
        <v>0.508079809965472-1.22661316798744i</v>
      </c>
      <c r="BJ268" s="223" t="str">
        <f t="shared" ca="1" si="375"/>
        <v>0.737617556815956+1.10392268617489i</v>
      </c>
      <c r="BK268" s="223" t="str">
        <f t="shared" ca="1" si="376"/>
        <v>-1.32767652580541+4.16378147782469E-14i</v>
      </c>
      <c r="BL268" s="223" t="str">
        <f t="shared" ca="1" si="377"/>
        <v>0.737617556815885-1.10392268617494i</v>
      </c>
      <c r="BM268" s="223" t="str">
        <f t="shared" ca="1" si="378"/>
        <v>0.508079809965549+1.2266131679874i</v>
      </c>
      <c r="BN268" s="223" t="str">
        <f t="shared" ca="1" si="379"/>
        <v>-1.3021655936469-0.259016840952341i</v>
      </c>
      <c r="BO268" s="223" t="str">
        <f t="shared" ca="1" si="380"/>
        <v>0.938809074619573-0.938809074618831i</v>
      </c>
      <c r="BP268" s="223" t="str">
        <f t="shared" ca="1" si="381"/>
        <v>0.259016840952645+1.30216559364684i</v>
      </c>
      <c r="BQ268" s="223" t="str">
        <f t="shared" ca="1" si="382"/>
        <v>-1.22661316798752-0.508079809965262i</v>
      </c>
      <c r="BR268" s="223" t="str">
        <f t="shared" ca="1" si="383"/>
        <v>1.10392268617476-0.737617556816144i</v>
      </c>
      <c r="BS268" s="223" t="str">
        <f t="shared" ca="1" si="384"/>
        <v>2.6869732977301E-13+1.32767652580541i</v>
      </c>
      <c r="BT268" s="223" t="str">
        <f t="shared" ca="1" si="385"/>
        <v>-1.10392268617431-0.737617556816827i</v>
      </c>
      <c r="BU268" s="223" t="str">
        <f t="shared" ca="1" si="386"/>
        <v>1.22661316798732-0.508079809965759i</v>
      </c>
      <c r="BV268" s="223" t="str">
        <f t="shared" ca="1" si="387"/>
        <v>-0.259016840952118+1.30216559364695i</v>
      </c>
      <c r="BW268" s="223" t="str">
        <f t="shared" ca="1" si="388"/>
        <v>-0.938809074618991-0.938809074619412i</v>
      </c>
      <c r="BX268" s="223" t="str">
        <f t="shared" ca="1" si="389"/>
        <v>1.3021655936468-0.259016840952868i</v>
      </c>
      <c r="BY268" s="223" t="str">
        <f t="shared" ca="1" si="390"/>
        <v>-0.508079809966307+1.22661316798709i</v>
      </c>
      <c r="BZ268" s="223" t="str">
        <f t="shared" ca="1" si="391"/>
        <v>-0.737617556816333-1.10392268617464i</v>
      </c>
      <c r="CA268" s="223" t="str">
        <f t="shared" ca="1" si="392"/>
        <v>1.32767652580541-4.58022008333766E-13i</v>
      </c>
      <c r="CB268" s="223" t="str">
        <f t="shared" ca="1" si="393"/>
        <v>-0.737617556816638+1.10392268617443i</v>
      </c>
      <c r="CC268" s="223" t="str">
        <f t="shared" ca="1" si="394"/>
        <v>-0.508079809966003-1.22661316798721i</v>
      </c>
      <c r="CD268" s="223" t="str">
        <f t="shared" ca="1" si="395"/>
        <v>1.30216559364673+0.259016840953228i</v>
      </c>
      <c r="CE268" s="223" t="str">
        <f t="shared" ca="1" si="396"/>
        <v>-0.938809074619225+0.938809074619178i</v>
      </c>
      <c r="CF268" s="223" t="str">
        <f t="shared" ca="1" si="397"/>
        <v>-0.259016840953091-1.30216559364676i</v>
      </c>
      <c r="CG268" s="223" t="str">
        <f t="shared" ca="1" si="398"/>
        <v>1.22661316798719+0.508079809966063i</v>
      </c>
      <c r="CH268" s="223" t="str">
        <f t="shared" ca="1" si="399"/>
        <v>-1.10392268617451+0.737617556816521i</v>
      </c>
      <c r="CI268" s="223" t="str">
        <f t="shared" ca="1" si="400"/>
        <v>5.97902915427798E-13-1.32767652580541i</v>
      </c>
      <c r="CJ268" s="223" t="str">
        <f t="shared" ca="1" si="401"/>
        <v>1.10392268617456+0.737617556816448i</v>
      </c>
      <c r="CK268" s="223" t="str">
        <f t="shared" ca="1" si="402"/>
        <v>-1.22661316798713+0.508079809966213i</v>
      </c>
      <c r="CL268" s="223" t="str">
        <f t="shared" ca="1" si="403"/>
        <v>0.259016840953005-1.30216559364677i</v>
      </c>
      <c r="CM268" s="223" t="str">
        <f t="shared" ca="1" si="404"/>
        <v>0.938809074619339+0.938809074619064i</v>
      </c>
      <c r="CN268" s="223" t="str">
        <f t="shared" ca="1" si="405"/>
        <v>-1.30216559364698+0.259016840951981i</v>
      </c>
      <c r="CO268" s="223" t="str">
        <f t="shared" ca="1" si="406"/>
        <v>0.508079809965853-1.22661316798728i</v>
      </c>
      <c r="CP268" s="223" t="str">
        <f t="shared" ca="1" si="407"/>
        <v>0.73761755681671+1.10392268617439i</v>
      </c>
      <c r="CQ268" s="223" t="str">
        <f t="shared" ca="1" si="408"/>
        <v>-1.32767652580541-3.70843400433034E-13i</v>
      </c>
      <c r="CR268" s="223" t="str">
        <f t="shared" ca="1" si="409"/>
        <v>0.73761755681626-1.10392268617469i</v>
      </c>
      <c r="CS268" s="223" t="str">
        <f t="shared" ca="1" si="410"/>
        <v>0.508079809965168+1.22661316798756i</v>
      </c>
      <c r="CT268" s="223" t="str">
        <f t="shared" ca="1" si="411"/>
        <v>-1.30216559364682-0.259016840952783i</v>
      </c>
      <c r="CU268" s="223" t="str">
        <f t="shared" ca="1" si="412"/>
        <v>0.938809074618904-0.9388090746195i</v>
      </c>
      <c r="CV268" s="223" t="str">
        <f t="shared" ca="1" si="413"/>
        <v>0.259016840952204+1.30216559364693i</v>
      </c>
      <c r="CW268" s="223" t="str">
        <f t="shared" ca="1" si="414"/>
        <v>-1.22661316798737-0.508079809965644i</v>
      </c>
      <c r="CX268" s="223" t="str">
        <f t="shared" ca="1" si="415"/>
        <v>1.10392268617501-0.73761755681577i</v>
      </c>
      <c r="CY268" s="223" t="str">
        <f t="shared" ca="1" si="416"/>
        <v>-1.4378388543827E-13+1.32767652580541i</v>
      </c>
      <c r="CZ268" s="223" t="str">
        <f t="shared" ca="1" si="417"/>
        <v>-1.10392268617481-0.737617556816071i</v>
      </c>
      <c r="DA268" s="223" t="str">
        <f t="shared" ca="1" si="418"/>
        <v>1.22661316798747-0.508079809965378i</v>
      </c>
      <c r="DB268" s="223" t="str">
        <f t="shared" ca="1" si="419"/>
        <v>-0.25901684095256+1.30216559364686i</v>
      </c>
      <c r="DC268" s="223" t="str">
        <f t="shared" ca="1" si="420"/>
        <v>-0.93880907461966-0.938809074618743i</v>
      </c>
      <c r="DD268" s="223" t="str">
        <f t="shared" ca="1" si="421"/>
        <v>1.30216559364689-0.259016840952427i</v>
      </c>
      <c r="DE268" s="223" t="str">
        <f t="shared" ca="1" si="422"/>
        <v>-0.508079809965434+1.22661316798745i</v>
      </c>
      <c r="DF268" s="223" t="str">
        <f t="shared" ca="1" si="423"/>
        <v>-0.737617556815958-1.10392268617489i</v>
      </c>
      <c r="DG268" s="223" t="str">
        <f t="shared" ca="1" si="424"/>
        <v>1.32767652580541-8.32756295564938E-14i</v>
      </c>
      <c r="DH268" s="223" t="str">
        <f t="shared" ca="1" si="425"/>
        <v>-0.737617556815883+1.10392268617494i</v>
      </c>
      <c r="DI268" s="223" t="str">
        <f t="shared" ca="1" si="426"/>
        <v>-0.508079809965588-1.22661316798739i</v>
      </c>
      <c r="DJ268" s="223" t="str">
        <f t="shared" ca="1" si="427"/>
        <v>1.3021655936469+0.259016840952337i</v>
      </c>
      <c r="DK268" s="223" t="str">
        <f t="shared" ca="1" si="428"/>
        <v>-0.938809074619542+0.938809074618861i</v>
      </c>
      <c r="DL268" s="223" t="str">
        <f t="shared" ca="1" si="429"/>
        <v>-0.259016840952649-1.30216559364684i</v>
      </c>
      <c r="DM268" s="223" t="str">
        <f t="shared" ca="1" si="430"/>
        <v>1.22661316798754+0.508079809965224i</v>
      </c>
      <c r="DN268" s="223" t="str">
        <f t="shared" ca="1" si="431"/>
        <v>-1.10392268617476+0.737617556816147i</v>
      </c>
      <c r="DO268" s="223" t="str">
        <f t="shared" ca="1" si="432"/>
        <v>-3.10335144551258E-13-1.32767652580541i</v>
      </c>
      <c r="DP268" s="223" t="str">
        <f t="shared" ca="1" si="433"/>
        <v>1.10392268617435+0.73761755681676i</v>
      </c>
      <c r="DQ268" s="223" t="str">
        <f t="shared" ca="1" si="434"/>
        <v>-1.2266131679873+0.508079809965797i</v>
      </c>
      <c r="DR268" s="223" t="str">
        <f t="shared" ca="1" si="435"/>
        <v>0.259016840952115-1.30216559364695i</v>
      </c>
      <c r="DS268" s="223" t="str">
        <f t="shared" ca="1" si="436"/>
        <v>0.938809074619022+0.938809074619383i</v>
      </c>
      <c r="DT268" s="223" t="str">
        <f t="shared" ca="1" si="437"/>
        <v>-1.3021655936468+0.259016840952872i</v>
      </c>
      <c r="DU268" s="223" t="str">
        <f t="shared" ca="1" si="438"/>
        <v>0.508079809966269-1.22661316798711i</v>
      </c>
      <c r="DV268" s="223" t="str">
        <f t="shared" ca="1" si="439"/>
        <v>0.737617556816335+1.10392268617464i</v>
      </c>
      <c r="DW268" s="223" t="str">
        <f t="shared" ca="1" si="440"/>
        <v>-1.32767652580541+5.37394659546022E-13i</v>
      </c>
      <c r="DX268" s="223" t="str">
        <f t="shared" ca="1" si="441"/>
        <v>0.737617556816572-1.10392268617448i</v>
      </c>
      <c r="DY268" s="223" t="str">
        <f t="shared" ca="1" si="442"/>
        <v>0.508079809966007+1.22661316798721i</v>
      </c>
      <c r="DZ268" s="223" t="str">
        <f t="shared" ca="1" si="443"/>
        <v>-1.30216559364674-0.259016840953151i</v>
      </c>
      <c r="EA268" s="223" t="str">
        <f t="shared" ca="1" si="444"/>
        <v>0.938809074619222-0.938809074619181i</v>
      </c>
      <c r="EB268" s="223" t="str">
        <f t="shared" ca="1" si="445"/>
        <v>0.259016840953095+1.30216559364675i</v>
      </c>
      <c r="EC268" s="223" t="str">
        <f t="shared" ca="1" si="446"/>
        <v>-1.22661316798719-0.508079809966059i</v>
      </c>
      <c r="ED268" s="223" t="str">
        <f t="shared" ca="1" si="447"/>
        <v>1.10392268617451-0.737617556816525i</v>
      </c>
      <c r="EE268" s="223" t="str">
        <f t="shared" ca="1" si="448"/>
        <v>-5.93999937083561E-13+1.32767652580541i</v>
      </c>
      <c r="EF268" s="223" t="str">
        <f t="shared" ca="1" si="449"/>
        <v>-1.1039226861746-0.737617556816383i</v>
      </c>
      <c r="EG268" s="223" t="str">
        <f t="shared" ca="1" si="450"/>
        <v>1.22661316798713-0.508079809966217i</v>
      </c>
      <c r="EH268" s="223" t="str">
        <f t="shared" ca="1" si="451"/>
        <v>-0.259016840952928+1.30216559364679i</v>
      </c>
      <c r="EI268" s="223" t="str">
        <f t="shared" ca="1" si="452"/>
        <v>-0.938809074619342-0.938809074619061i</v>
      </c>
      <c r="EJ268" s="223" t="str">
        <f t="shared" ca="1" si="453"/>
        <v>1.30216559364697-0.259016840951985i</v>
      </c>
      <c r="EK268" s="223" t="str">
        <f t="shared" ca="1" si="454"/>
        <v>-0.508079809965849+1.22661316798728i</v>
      </c>
      <c r="EL268" s="223" t="str">
        <f t="shared" ca="1" si="455"/>
        <v>-0.737617556816776-1.10392268617434i</v>
      </c>
      <c r="EM268" s="223" t="str">
        <f t="shared" ca="1" si="456"/>
        <v>1.32767652580541+2.91470749220778E-13i</v>
      </c>
      <c r="EN268" s="223"/>
      <c r="EO268" s="223"/>
      <c r="EP268" s="223"/>
    </row>
    <row r="269" spans="1:146">
      <c r="A269" s="249">
        <f t="shared" si="323"/>
        <v>3.3007812500000025E-3</v>
      </c>
      <c r="B269" s="248">
        <v>169</v>
      </c>
      <c r="C269" s="247">
        <f t="shared" si="324"/>
        <v>33800</v>
      </c>
      <c r="N269" s="246">
        <f t="shared" ca="1" si="327"/>
        <v>3.9944470966609886</v>
      </c>
      <c r="O269" s="223">
        <f t="shared" ca="1" si="328"/>
        <v>1.3274470966609886</v>
      </c>
      <c r="P269" s="223" t="str">
        <f t="shared" ca="1" si="329"/>
        <v>-0.71018103723967+1.12149841229441i</v>
      </c>
      <c r="Q269" s="223" t="str">
        <f t="shared" ca="1" si="330"/>
        <v>-0.567556767436648-1.19999796256933i</v>
      </c>
      <c r="R269" s="223" t="str">
        <f t="shared" ca="1" si="331"/>
        <v>1.3174640766985+0.16249369539354i</v>
      </c>
      <c r="S269" s="223" t="str">
        <f t="shared" ca="1" si="332"/>
        <v>-0.842123523204257+1.02613048200496i</v>
      </c>
      <c r="T269" s="223" t="str">
        <f t="shared" ca="1" si="333"/>
        <v>-0.416395915568114-1.260448426526i</v>
      </c>
      <c r="U269" s="223" t="str">
        <f t="shared" ca="1" si="334"/>
        <v>1.2876651707235+0.32254333435881i</v>
      </c>
      <c r="V269" s="223" t="str">
        <f t="shared" ca="1" si="335"/>
        <v>-0.961399687529131+0.91532859414124i</v>
      </c>
      <c r="W269" s="223" t="str">
        <f t="shared" ca="1" si="336"/>
        <v>-0.258972081546976-1.3019405729191i</v>
      </c>
      <c r="X269" s="223" t="str">
        <f t="shared" ca="1" si="337"/>
        <v>1.2384985820188+0.477741621351024i</v>
      </c>
      <c r="Y269" s="223" t="str">
        <f t="shared" ca="1" si="338"/>
        <v>-1.06621550568025+0.790759312231411i</v>
      </c>
      <c r="Z269" s="223" t="str">
        <f t="shared" ca="1" si="339"/>
        <v>-0.0976530663674932-1.32385032124584i</v>
      </c>
      <c r="AA269" s="223" t="str">
        <f t="shared" ca="1" si="340"/>
        <v>1.17070382184282+0.625754229675122i</v>
      </c>
      <c r="AB269" s="223" t="str">
        <f t="shared" ca="1" si="341"/>
        <v>-1.15499445018973+0.654296274224924i</v>
      </c>
      <c r="AC269" s="223" t="str">
        <f t="shared" ca="1" si="342"/>
        <v>0.0651347418258831-1.32584812849774i</v>
      </c>
      <c r="AD269" s="223" t="str">
        <f t="shared" ca="1" si="343"/>
        <v>1.08530058649218+0.764354911931245i</v>
      </c>
      <c r="AE269" s="223" t="str">
        <f t="shared" ca="1" si="344"/>
        <v>-1.22640120309661+0.507992011233318i</v>
      </c>
      <c r="AF269" s="223" t="str">
        <f t="shared" ca="1" si="345"/>
        <v>0.226942862874491-1.30790394579419i</v>
      </c>
      <c r="AG269" s="223" t="str">
        <f t="shared" ca="1" si="346"/>
        <v>0.983573420120111+0.891458984848386i</v>
      </c>
      <c r="AH269" s="223" t="str">
        <f t="shared" ca="1" si="347"/>
        <v>-1.27936174037151+0.354047075552501i</v>
      </c>
      <c r="AI269" s="223" t="str">
        <f t="shared" ca="1" si="348"/>
        <v>0.385337552026577-1.27028767034552i</v>
      </c>
      <c r="AJ269" s="223" t="str">
        <f t="shared" ca="1" si="349"/>
        <v>0.867052393996843+1.00515468486101i</v>
      </c>
      <c r="AK269" s="223" t="str">
        <f t="shared" ca="1" si="350"/>
        <v>-1.313079486238+0.194776942307424i</v>
      </c>
      <c r="AL269" s="223" t="str">
        <f t="shared" ca="1" si="351"/>
        <v>0.537936405723012-1.2135650859478i</v>
      </c>
      <c r="AM269" s="223" t="str">
        <f t="shared" ca="1" si="352"/>
        <v>0.737490092813162+1.10373192281284i</v>
      </c>
      <c r="AN269" s="223" t="str">
        <f t="shared" ca="1" si="353"/>
        <v>-1.32704729441371+0.0325771825507651i</v>
      </c>
      <c r="AO269" s="223" t="str">
        <f t="shared" ca="1" si="354"/>
        <v>0.682444195164871-1.13858935306785i</v>
      </c>
      <c r="AP269" s="223" t="str">
        <f t="shared" ca="1" si="355"/>
        <v>0.596835254176021+1.18570800528896i</v>
      </c>
      <c r="AQ269" s="223" t="str">
        <f t="shared" ca="1" si="356"/>
        <v>-1.32105507606241-0.130112568353052i</v>
      </c>
      <c r="AR269" s="223" t="str">
        <f t="shared" ca="1" si="357"/>
        <v>-1.32105507606241-0.130112568353052i</v>
      </c>
      <c r="AS269" s="223" t="str">
        <f t="shared" ca="1" si="358"/>
        <v>0.447203457779775+1.24984993570568i</v>
      </c>
      <c r="AT269" s="223" t="str">
        <f t="shared" ca="1" si="359"/>
        <v>-1.29519295972559-0.290845305121054i</v>
      </c>
      <c r="AU269" s="223" t="str">
        <f t="shared" ca="1" si="360"/>
        <v>0.938646843715166-0.938646843715592i</v>
      </c>
      <c r="AV269" s="223" t="str">
        <f t="shared" ca="1" si="361"/>
        <v>0.290845305121641+1.29519295972546i</v>
      </c>
      <c r="AW269" s="223" t="str">
        <f t="shared" ca="1" si="362"/>
        <v>-1.24984993570544-0.447203457780452i</v>
      </c>
      <c r="AX269" s="223" t="str">
        <f t="shared" ca="1" si="363"/>
        <v>1.04648817651608-0.81668738869027i</v>
      </c>
      <c r="AY269" s="223" t="str">
        <f t="shared" ca="1" si="364"/>
        <v>0.130112568353689+1.32105507606235i</v>
      </c>
      <c r="AZ269" s="223" t="str">
        <f t="shared" ca="1" si="365"/>
        <v>-1.18570800528925-0.59683525417545i</v>
      </c>
      <c r="BA269" s="223" t="str">
        <f t="shared" ca="1" si="366"/>
        <v>1.1385893530682-0.682444195164287i</v>
      </c>
      <c r="BB269" s="223" t="str">
        <f t="shared" ca="1" si="367"/>
        <v>-0.0325771825514648+1.32704729441369i</v>
      </c>
      <c r="BC269" s="223" t="str">
        <f t="shared" ca="1" si="368"/>
        <v>-1.10373192281289-0.737490092813086i</v>
      </c>
      <c r="BD269" s="223" t="str">
        <f t="shared" ca="1" si="369"/>
        <v>1.21356508594766-0.537936405723337i</v>
      </c>
      <c r="BE269" s="223" t="str">
        <f t="shared" ca="1" si="370"/>
        <v>-0.194776942306809+1.31307948623809i</v>
      </c>
      <c r="BF269" s="223" t="str">
        <f t="shared" ca="1" si="371"/>
        <v>-1.00515468486081-0.867052393997074i</v>
      </c>
      <c r="BG269" s="223" t="str">
        <f t="shared" ca="1" si="372"/>
        <v>1.27028767034553-0.385337552026539i</v>
      </c>
      <c r="BH269" s="223" t="str">
        <f t="shared" ca="1" si="373"/>
        <v>-0.354047075552285+1.27936174037157i</v>
      </c>
      <c r="BI269" s="223" t="str">
        <f t="shared" ca="1" si="374"/>
        <v>-0.891458984848748-0.983573420119783i</v>
      </c>
      <c r="BJ269" s="223" t="str">
        <f t="shared" ca="1" si="375"/>
        <v>1.30790394579427-0.226942862874043i</v>
      </c>
      <c r="BK269" s="223" t="str">
        <f t="shared" ca="1" si="376"/>
        <v>-0.507992011233493+1.22640120309654i</v>
      </c>
      <c r="BL269" s="223" t="str">
        <f t="shared" ca="1" si="377"/>
        <v>-0.764354911931305-1.08530058649214i</v>
      </c>
      <c r="BM269" s="223" t="str">
        <f t="shared" ca="1" si="378"/>
        <v>1.32584812849772-0.065134741826258i</v>
      </c>
      <c r="BN269" s="223" t="str">
        <f t="shared" ca="1" si="379"/>
        <v>-0.654296274225402+1.15499445018946i</v>
      </c>
      <c r="BO269" s="223" t="str">
        <f t="shared" ca="1" si="380"/>
        <v>-0.625754229674863-1.17070382184296i</v>
      </c>
      <c r="BP269" s="223" t="str">
        <f t="shared" ca="1" si="381"/>
        <v>1.32385032124584+0.0976530663675233i</v>
      </c>
      <c r="BQ269" s="223" t="str">
        <f t="shared" ca="1" si="382"/>
        <v>-0.790759312231223+1.06621550568039i</v>
      </c>
      <c r="BR269" s="223" t="str">
        <f t="shared" ca="1" si="383"/>
        <v>-0.477741621351612-1.23849858201858i</v>
      </c>
      <c r="BS269" s="223" t="str">
        <f t="shared" ca="1" si="384"/>
        <v>1.30194057291901+0.258972081547403i</v>
      </c>
      <c r="BT269" s="223" t="str">
        <f t="shared" ca="1" si="385"/>
        <v>-0.915328594141364+0.961399687529013i</v>
      </c>
      <c r="BU269" s="223" t="str">
        <f t="shared" ca="1" si="386"/>
        <v>-0.322543334358895-1.28766517072348i</v>
      </c>
      <c r="BV269" s="223" t="str">
        <f t="shared" ca="1" si="387"/>
        <v>1.26044842652616+0.416395915567654i</v>
      </c>
      <c r="BW269" s="223" t="str">
        <f t="shared" ca="1" si="388"/>
        <v>-1.02613048200533+0.842123523203811i</v>
      </c>
      <c r="BX269" s="223" t="str">
        <f t="shared" ca="1" si="389"/>
        <v>-0.162493695393227-1.31746407669854i</v>
      </c>
      <c r="BY269" s="223" t="str">
        <f t="shared" ca="1" si="390"/>
        <v>1.19999796256934+0.567556767436636i</v>
      </c>
      <c r="BZ269" s="223" t="str">
        <f t="shared" ca="1" si="391"/>
        <v>-1.12149841229425+0.710181037239925i</v>
      </c>
      <c r="CA269" s="223" t="str">
        <f t="shared" ca="1" si="392"/>
        <v>-6.01700747326664E-13-1.32744709666099i</v>
      </c>
      <c r="CB269" s="223" t="str">
        <f t="shared" ca="1" si="393"/>
        <v>1.1214984122942+0.710181037239991i</v>
      </c>
      <c r="CC269" s="223" t="str">
        <f t="shared" ca="1" si="394"/>
        <v>-1.19999796256937+0.567556767436565i</v>
      </c>
      <c r="CD269" s="223" t="str">
        <f t="shared" ca="1" si="395"/>
        <v>0.162493695393306-1.31746407669853i</v>
      </c>
      <c r="CE269" s="223" t="str">
        <f t="shared" ca="1" si="396"/>
        <v>1.02613048200528+0.842123523203873i</v>
      </c>
      <c r="CF269" s="223" t="str">
        <f t="shared" ca="1" si="397"/>
        <v>-1.26044842652619+0.416395915567543i</v>
      </c>
      <c r="CG269" s="223" t="str">
        <f t="shared" ca="1" si="398"/>
        <v>0.322543334359009-1.28766517072345i</v>
      </c>
      <c r="CH269" s="223" t="str">
        <f t="shared" ca="1" si="399"/>
        <v>0.915328594141334+0.961399687529041i</v>
      </c>
      <c r="CI269" s="223" t="str">
        <f t="shared" ca="1" si="400"/>
        <v>-1.30194057291902+0.258972081547362i</v>
      </c>
      <c r="CJ269" s="223" t="str">
        <f t="shared" ca="1" si="401"/>
        <v>0.477741621351685-1.23849858201855i</v>
      </c>
      <c r="CK269" s="223" t="str">
        <f t="shared" ca="1" si="402"/>
        <v>0.79075931223116+1.06621550568044i</v>
      </c>
      <c r="CL269" s="223" t="str">
        <f t="shared" ca="1" si="403"/>
        <v>-1.32385032124584+0.0976530663674442i</v>
      </c>
      <c r="CM269" s="223" t="str">
        <f t="shared" ca="1" si="404"/>
        <v>0.625754229674933-1.17070382184292i</v>
      </c>
      <c r="CN269" s="223" t="str">
        <f t="shared" ca="1" si="405"/>
        <v>0.654296274225333+1.1549944501895i</v>
      </c>
      <c r="CO269" s="223" t="str">
        <f t="shared" ca="1" si="406"/>
        <v>-1.32584812849772-0.0651347418262996i</v>
      </c>
      <c r="CP269" s="223" t="str">
        <f t="shared" ca="1" si="407"/>
        <v>0.76435491193137-1.08530058649209i</v>
      </c>
      <c r="CQ269" s="223" t="str">
        <f t="shared" ca="1" si="408"/>
        <v>0.50799201123342+1.22640120309657i</v>
      </c>
      <c r="CR269" s="223" t="str">
        <f t="shared" ca="1" si="409"/>
        <v>-1.30790394579426-0.226942862874121i</v>
      </c>
      <c r="CS269" s="223" t="str">
        <f t="shared" ca="1" si="410"/>
        <v>0.891458984848835-0.983573420119705i</v>
      </c>
      <c r="CT269" s="223" t="str">
        <f t="shared" ca="1" si="411"/>
        <v>0.354047075552172+1.2793617403716i</v>
      </c>
      <c r="CU269" s="223" t="str">
        <f t="shared" ca="1" si="412"/>
        <v>-1.2702876703455-0.385337552026652i</v>
      </c>
      <c r="CV269" s="223" t="str">
        <f t="shared" ca="1" si="413"/>
        <v>1.00515468486084-0.867052393997042i</v>
      </c>
      <c r="CW269" s="223" t="str">
        <f t="shared" ca="1" si="414"/>
        <v>0.194776942308074+1.31307948623791i</v>
      </c>
      <c r="CX269" s="223" t="str">
        <f t="shared" ca="1" si="415"/>
        <v>-1.21356508594762-0.53793640572341i</v>
      </c>
      <c r="CY269" s="223" t="str">
        <f t="shared" ca="1" si="416"/>
        <v>1.10373192281293-0.73749009281302i</v>
      </c>
      <c r="CZ269" s="223" t="str">
        <f t="shared" ca="1" si="417"/>
        <v>0.0325771825513855+1.32704729441369i</v>
      </c>
      <c r="DA269" s="223" t="str">
        <f t="shared" ca="1" si="418"/>
        <v>-1.13858935306816-0.682444195164355i</v>
      </c>
      <c r="DB269" s="223" t="str">
        <f t="shared" ca="1" si="419"/>
        <v>1.18570800528927-0.596835254175413i</v>
      </c>
      <c r="DC269" s="223" t="str">
        <f t="shared" ca="1" si="420"/>
        <v>-0.13011256835373+1.32105507606234i</v>
      </c>
      <c r="DD269" s="223" t="str">
        <f t="shared" ca="1" si="421"/>
        <v>-1.04648817651603-0.816687388690334i</v>
      </c>
      <c r="DE269" s="223" t="str">
        <f t="shared" ca="1" si="422"/>
        <v>1.24984993570547-0.447203457780376i</v>
      </c>
      <c r="DF269" s="223" t="str">
        <f t="shared" ca="1" si="423"/>
        <v>-0.290845305121755+1.29519295972543i</v>
      </c>
      <c r="DG269" s="223" t="str">
        <f t="shared" ca="1" si="424"/>
        <v>-0.938646843715084-0.938646843715675i</v>
      </c>
      <c r="DH269" s="223" t="str">
        <f t="shared" ca="1" si="425"/>
        <v>1.29519295972561-0.29084530512094i</v>
      </c>
      <c r="DI269" s="223" t="str">
        <f t="shared" ca="1" si="426"/>
        <v>-0.447203457779885+1.24984993570564i</v>
      </c>
      <c r="DJ269" s="223" t="str">
        <f t="shared" ca="1" si="427"/>
        <v>-0.816687388690805-1.04648817651567i</v>
      </c>
      <c r="DK269" s="223" t="str">
        <f t="shared" ca="1" si="428"/>
        <v>1.32105507606242-0.130112568352973i</v>
      </c>
      <c r="DL269" s="223" t="str">
        <f t="shared" ca="1" si="429"/>
        <v>-0.596835254176091+1.18570800528893i</v>
      </c>
      <c r="DM269" s="223" t="str">
        <f t="shared" ca="1" si="430"/>
        <v>-0.682444195164803-1.13858935306789i</v>
      </c>
      <c r="DN269" s="223" t="str">
        <f t="shared" ca="1" si="431"/>
        <v>1.32704729441371+0.0325771825508633i</v>
      </c>
      <c r="DO269" s="223" t="str">
        <f t="shared" ca="1" si="432"/>
        <v>-0.737490092812586+1.10373192281322i</v>
      </c>
      <c r="DP269" s="223" t="str">
        <f t="shared" ca="1" si="433"/>
        <v>-0.537936405722715-1.21356508594793i</v>
      </c>
      <c r="DQ269" s="223" t="str">
        <f t="shared" ca="1" si="434"/>
        <v>1.31307948623799+0.194776942307484i</v>
      </c>
      <c r="DR269" s="223" t="str">
        <f t="shared" ca="1" si="435"/>
        <v>-0.867052393996589+1.00515468486123i</v>
      </c>
      <c r="DS269" s="223" t="str">
        <f t="shared" ca="1" si="436"/>
        <v>-0.385337552027151-1.27028767034535i</v>
      </c>
      <c r="DT269" s="223" t="str">
        <f t="shared" ca="1" si="437"/>
        <v>1.27936174037137+0.354047075552978i</v>
      </c>
      <c r="DU269" s="223" t="str">
        <f t="shared" ca="1" si="438"/>
        <v>-0.983573420120267+0.891458984848215i</v>
      </c>
      <c r="DV269" s="223" t="str">
        <f t="shared" ca="1" si="439"/>
        <v>-0.226942862874636-1.30790394579417i</v>
      </c>
      <c r="DW269" s="223" t="str">
        <f t="shared" ca="1" si="440"/>
        <v>1.2264012030968+0.507992011232868i</v>
      </c>
      <c r="DX269" s="223" t="str">
        <f t="shared" ca="1" si="441"/>
        <v>-1.08530058649253+0.764354911930747i</v>
      </c>
      <c r="DY269" s="223" t="str">
        <f t="shared" ca="1" si="442"/>
        <v>-0.0651347418255401-1.32584812849776i</v>
      </c>
      <c r="DZ269" s="223" t="str">
        <f t="shared" ca="1" si="443"/>
        <v>1.15499445018975+0.654296274224879i</v>
      </c>
      <c r="EA269" s="223" t="str">
        <f t="shared" ca="1" si="444"/>
        <v>-1.17070382184267+0.625754229675394i</v>
      </c>
      <c r="EB269" s="223" t="str">
        <f t="shared" ca="1" si="445"/>
        <v>0.0976530663669233-1.32385032124588i</v>
      </c>
      <c r="EC269" s="223" t="str">
        <f t="shared" ca="1" si="446"/>
        <v>1.06621550567999+0.79075931223177i</v>
      </c>
      <c r="ED269" s="223" t="str">
        <f t="shared" ca="1" si="447"/>
        <v>-1.23849858201882+0.477741621350976i</v>
      </c>
      <c r="EE269" s="223" t="str">
        <f t="shared" ca="1" si="448"/>
        <v>0.258972081546777-1.30194057291914i</v>
      </c>
      <c r="EF269" s="223" t="str">
        <f t="shared" ca="1" si="449"/>
        <v>0.961399687529454+0.9153285941409i</v>
      </c>
      <c r="EG269" s="223" t="str">
        <f t="shared" ca="1" si="450"/>
        <v>-1.28766517072366+0.322543334358198i</v>
      </c>
      <c r="EH269" s="223" t="str">
        <f t="shared" ca="1" si="451"/>
        <v>0.416395915568337-1.26044842652593i</v>
      </c>
      <c r="EI269" s="223" t="str">
        <f t="shared" ca="1" si="452"/>
        <v>0.842123523204276+1.02613048200495i</v>
      </c>
      <c r="EJ269" s="223" t="str">
        <f t="shared" ca="1" si="453"/>
        <v>-1.31746407669846+0.1624936953939i</v>
      </c>
      <c r="EK269" s="223" t="str">
        <f t="shared" ca="1" si="454"/>
        <v>0.567556767436093-1.1999979625696i</v>
      </c>
      <c r="EL269" s="223" t="str">
        <f t="shared" ca="1" si="455"/>
        <v>0.710181037239349+1.12149841229461i</v>
      </c>
      <c r="EM269" s="223" t="str">
        <f t="shared" ca="1" si="456"/>
        <v>-1.32744709666099-3.9046066436992E-15i</v>
      </c>
      <c r="EN269" s="223"/>
      <c r="EO269" s="223"/>
      <c r="EP269" s="223"/>
    </row>
    <row r="270" spans="1:146">
      <c r="A270" s="249">
        <f t="shared" si="323"/>
        <v>3.3203125000000025E-3</v>
      </c>
      <c r="B270" s="248">
        <v>170</v>
      </c>
      <c r="C270" s="247">
        <f t="shared" si="324"/>
        <v>34000</v>
      </c>
      <c r="N270" s="246">
        <f t="shared" ca="1" si="327"/>
        <v>3.9941952884843119</v>
      </c>
      <c r="O270" s="223">
        <f t="shared" ca="1" si="328"/>
        <v>1.3271952884843121</v>
      </c>
      <c r="P270" s="223" t="str">
        <f t="shared" ca="1" si="329"/>
        <v>-0.682314739890105+1.13837336999056i</v>
      </c>
      <c r="Q270" s="223" t="str">
        <f t="shared" ca="1" si="330"/>
        <v>-0.625635528122345-1.17048174685726i</v>
      </c>
      <c r="R270" s="223" t="str">
        <f t="shared" ca="1" si="331"/>
        <v>1.32559662363504+0.0651223861842747i</v>
      </c>
      <c r="S270" s="223" t="str">
        <f t="shared" ca="1" si="332"/>
        <v>-0.737350195685721+1.10352255196583i</v>
      </c>
      <c r="T270" s="223" t="str">
        <f t="shared" ca="1" si="333"/>
        <v>-0.567449105568116-1.19977033067371i</v>
      </c>
      <c r="U270" s="223" t="str">
        <f t="shared" ca="1" si="334"/>
        <v>1.32080448041089+0.130087886836052i</v>
      </c>
      <c r="V270" s="223" t="str">
        <f t="shared" ca="1" si="335"/>
        <v>-0.790609310275749+1.06601325145622i</v>
      </c>
      <c r="W270" s="223" t="str">
        <f t="shared" ca="1" si="336"/>
        <v>-0.507895648416012-1.22616856267604i</v>
      </c>
      <c r="X270" s="223" t="str">
        <f t="shared" ca="1" si="337"/>
        <v>1.31283040350461+0.194739994374218i</v>
      </c>
      <c r="Y270" s="223" t="str">
        <f t="shared" ca="1" si="338"/>
        <v>-0.841963777788121+1.02593583165211i</v>
      </c>
      <c r="Z270" s="223" t="str">
        <f t="shared" ca="1" si="339"/>
        <v>-0.447118626160344-1.24961284721126i</v>
      </c>
      <c r="AA270" s="223" t="str">
        <f t="shared" ca="1" si="340"/>
        <v>1.30169360316593+0.258922956208731i</v>
      </c>
      <c r="AB270" s="223" t="str">
        <f t="shared" ca="1" si="341"/>
        <v>-0.891289880812387+0.983386842568273i</v>
      </c>
      <c r="AC270" s="223" t="str">
        <f t="shared" ca="1" si="342"/>
        <v>-0.385264455971287-1.27004670494439i</v>
      </c>
      <c r="AD270" s="223" t="str">
        <f t="shared" ca="1" si="343"/>
        <v>1.28742090892234+0.322482149962636i</v>
      </c>
      <c r="AE270" s="223" t="str">
        <f t="shared" ca="1" si="344"/>
        <v>-0.938468788446095+0.938468788446091i</v>
      </c>
      <c r="AF270" s="223" t="str">
        <f t="shared" ca="1" si="345"/>
        <v>-0.322482149962623-1.28742090892235i</v>
      </c>
      <c r="AG270" s="223" t="str">
        <f t="shared" ca="1" si="346"/>
        <v>1.27004670494439+0.385264455971301i</v>
      </c>
      <c r="AH270" s="223" t="str">
        <f t="shared" ca="1" si="347"/>
        <v>-0.983386842568282+0.891289880812377i</v>
      </c>
      <c r="AI270" s="223" t="str">
        <f t="shared" ca="1" si="348"/>
        <v>-0.258922956208718-1.30169360316593i</v>
      </c>
      <c r="AJ270" s="223" t="str">
        <f t="shared" ca="1" si="349"/>
        <v>1.24961284721126+0.447118626160357i</v>
      </c>
      <c r="AK270" s="223" t="str">
        <f t="shared" ca="1" si="350"/>
        <v>-1.02593583165212+0.84196377778811i</v>
      </c>
      <c r="AL270" s="223" t="str">
        <f t="shared" ca="1" si="351"/>
        <v>-0.194739994374204-1.31283040350462i</v>
      </c>
      <c r="AM270" s="223" t="str">
        <f t="shared" ca="1" si="352"/>
        <v>1.22616856267624+0.507895648415537i</v>
      </c>
      <c r="AN270" s="223" t="str">
        <f t="shared" ca="1" si="353"/>
        <v>-1.06601325145592+0.790609310276158i</v>
      </c>
      <c r="AO270" s="223" t="str">
        <f t="shared" ca="1" si="354"/>
        <v>-0.130087886836691-1.32080448041083i</v>
      </c>
      <c r="AP270" s="223" t="str">
        <f t="shared" ca="1" si="355"/>
        <v>1.19977033067342+0.567449105568729i</v>
      </c>
      <c r="AQ270" s="223" t="str">
        <f t="shared" ca="1" si="356"/>
        <v>-1.10352255196614+0.737350195685265i</v>
      </c>
      <c r="AR270" s="223" t="str">
        <f t="shared" ca="1" si="357"/>
        <v>-1.10352255196614+0.737350195685265i</v>
      </c>
      <c r="AS270" s="223" t="str">
        <f t="shared" ca="1" si="358"/>
        <v>1.17048174685706+0.625635528122726i</v>
      </c>
      <c r="AT270" s="223" t="str">
        <f t="shared" ca="1" si="359"/>
        <v>-1.13837336999074+0.682314739889791i</v>
      </c>
      <c r="AU270" s="223" t="str">
        <f t="shared" ca="1" si="360"/>
        <v>2.68601087341453E-13-1.32719528848431i</v>
      </c>
      <c r="AV270" s="223" t="str">
        <f t="shared" ca="1" si="361"/>
        <v>1.13837336999045+0.682314739890283i</v>
      </c>
      <c r="AW270" s="223" t="str">
        <f t="shared" ca="1" si="362"/>
        <v>-1.17048174685732+0.625635528122235i</v>
      </c>
      <c r="AX270" s="223" t="str">
        <f t="shared" ca="1" si="363"/>
        <v>0.0651223861843004-1.32559662363504i</v>
      </c>
      <c r="AY270" s="223" t="str">
        <f t="shared" ca="1" si="364"/>
        <v>1.10352255196583+0.737350195685729i</v>
      </c>
      <c r="AZ270" s="223" t="str">
        <f t="shared" ca="1" si="365"/>
        <v>-1.19977033067366+0.56744910556821i</v>
      </c>
      <c r="BA270" s="223" t="str">
        <f t="shared" ca="1" si="366"/>
        <v>0.13008788683593-1.3208044804109i</v>
      </c>
      <c r="BB270" s="223" t="str">
        <f t="shared" ca="1" si="367"/>
        <v>1.06601325145636+0.79060931027556i</v>
      </c>
      <c r="BC270" s="223" t="str">
        <f t="shared" ca="1" si="368"/>
        <v>-1.22616856267595+0.507895648416243i</v>
      </c>
      <c r="BD270" s="223" t="str">
        <f t="shared" ca="1" si="369"/>
        <v>0.194739994373859-1.31283040350467i</v>
      </c>
      <c r="BE270" s="223" t="str">
        <f t="shared" ca="1" si="370"/>
        <v>1.02593583165244+0.841963777787723i</v>
      </c>
      <c r="BF270" s="223" t="str">
        <f t="shared" ca="1" si="371"/>
        <v>-1.2496128472111+0.447118626160809i</v>
      </c>
      <c r="BG270" s="223" t="str">
        <f t="shared" ca="1" si="372"/>
        <v>0.258922956208098-1.30169360316605i</v>
      </c>
      <c r="BH270" s="223" t="str">
        <f t="shared" ca="1" si="373"/>
        <v>0.983386842567807+0.891289880812901i</v>
      </c>
      <c r="BI270" s="223" t="str">
        <f t="shared" ca="1" si="374"/>
        <v>-1.27004670494455+0.385264455970768i</v>
      </c>
      <c r="BJ270" s="223" t="str">
        <f t="shared" ca="1" si="375"/>
        <v>0.32248214996318-1.28742090892221i</v>
      </c>
      <c r="BK270" s="223" t="str">
        <f t="shared" ca="1" si="376"/>
        <v>0.938468788445795+0.938468788446391i</v>
      </c>
      <c r="BL270" s="223" t="str">
        <f t="shared" ca="1" si="377"/>
        <v>-1.28742090892242+0.322482149962325i</v>
      </c>
      <c r="BM270" s="223" t="str">
        <f t="shared" ca="1" si="378"/>
        <v>0.385264455971575-1.2700467049443i</v>
      </c>
      <c r="BN270" s="223" t="str">
        <f t="shared" ca="1" si="379"/>
        <v>0.891289880812276+0.983386842568374i</v>
      </c>
      <c r="BO270" s="223" t="str">
        <f t="shared" ca="1" si="380"/>
        <v>-1.30169360316596+0.258922956208565i</v>
      </c>
      <c r="BP270" s="223" t="str">
        <f t="shared" ca="1" si="381"/>
        <v>0.447118626160361-1.24961284721126i</v>
      </c>
      <c r="BQ270" s="223" t="str">
        <f t="shared" ca="1" si="382"/>
        <v>0.841963777788092+1.02593583165214i</v>
      </c>
      <c r="BR270" s="223" t="str">
        <f t="shared" ca="1" si="383"/>
        <v>-1.3128304035046+0.19473999437433i</v>
      </c>
      <c r="BS270" s="223" t="str">
        <f t="shared" ca="1" si="384"/>
        <v>0.507895648415802-1.22616856267613i</v>
      </c>
      <c r="BT270" s="223" t="str">
        <f t="shared" ca="1" si="385"/>
        <v>0.790609310275943+1.06601325145608i</v>
      </c>
      <c r="BU270" s="223" t="str">
        <f t="shared" ca="1" si="386"/>
        <v>-1.32080448041086+0.130087886836405i</v>
      </c>
      <c r="BV270" s="223" t="str">
        <f t="shared" ca="1" si="387"/>
        <v>0.567449105567779-1.19977033067387i</v>
      </c>
      <c r="BW270" s="223" t="str">
        <f t="shared" ca="1" si="388"/>
        <v>0.737350195686124+1.10352255196556i</v>
      </c>
      <c r="BX270" s="223" t="str">
        <f t="shared" ca="1" si="389"/>
        <v>-1.32559662363502+0.0651223861847765i</v>
      </c>
      <c r="BY270" s="223" t="str">
        <f t="shared" ca="1" si="390"/>
        <v>0.625635528121781-1.17048174685756i</v>
      </c>
      <c r="BZ270" s="223" t="str">
        <f t="shared" ca="1" si="391"/>
        <v>0.68231473988956+1.13837336999088i</v>
      </c>
      <c r="CA270" s="223" t="str">
        <f t="shared" ca="1" si="392"/>
        <v>-1.32719528848431-5.37202174682908E-13i</v>
      </c>
      <c r="CB270" s="223" t="str">
        <f t="shared" ca="1" si="393"/>
        <v>0.682314739890546-1.13837336999029i</v>
      </c>
      <c r="CC270" s="223" t="str">
        <f t="shared" ca="1" si="394"/>
        <v>0.625635528121966+1.17048174685747i</v>
      </c>
      <c r="CD270" s="223" t="str">
        <f t="shared" ca="1" si="395"/>
        <v>-1.32559662363503-0.0651223861845686i</v>
      </c>
      <c r="CE270" s="223" t="str">
        <f t="shared" ca="1" si="396"/>
        <v>0.737350195685952-1.10352255196568i</v>
      </c>
      <c r="CF270" s="223" t="str">
        <f t="shared" ca="1" si="397"/>
        <v>0.567449105567933+1.1997703306738i</v>
      </c>
      <c r="CG270" s="223" t="str">
        <f t="shared" ca="1" si="398"/>
        <v>-1.32080448041087-0.130087886836235i</v>
      </c>
      <c r="CH270" s="223" t="str">
        <f t="shared" ca="1" si="399"/>
        <v>0.790609310275776-1.0660132514562i</v>
      </c>
      <c r="CI270" s="223" t="str">
        <f t="shared" ca="1" si="400"/>
        <v>0.507895648415995+1.22616856267605i</v>
      </c>
      <c r="CJ270" s="223" t="str">
        <f t="shared" ca="1" si="401"/>
        <v>-1.31283040350463-0.194739994374087i</v>
      </c>
      <c r="CK270" s="223" t="str">
        <f t="shared" ca="1" si="402"/>
        <v>0.841963777787961-1.02593583165224i</v>
      </c>
      <c r="CL270" s="223" t="str">
        <f t="shared" ca="1" si="403"/>
        <v>0.447118626160557+1.24961284721119i</v>
      </c>
      <c r="CM270" s="223" t="str">
        <f t="shared" ca="1" si="404"/>
        <v>-1.301693603166-0.258922956208361i</v>
      </c>
      <c r="CN270" s="223" t="str">
        <f t="shared" ca="1" si="405"/>
        <v>0.891289880812093-0.98338684256854i</v>
      </c>
      <c r="CO270" s="223" t="str">
        <f t="shared" ca="1" si="406"/>
        <v>0.385264455971739+1.27004670494425i</v>
      </c>
      <c r="CP270" s="223" t="str">
        <f t="shared" ca="1" si="407"/>
        <v>-1.28742090892246-0.322482149962161i</v>
      </c>
      <c r="CQ270" s="223" t="str">
        <f t="shared" ca="1" si="408"/>
        <v>0.938468788446608-0.938468788445579i</v>
      </c>
      <c r="CR270" s="223" t="str">
        <f t="shared" ca="1" si="409"/>
        <v>0.322482149962065+1.28742090892249i</v>
      </c>
      <c r="CS270" s="223" t="str">
        <f t="shared" ca="1" si="410"/>
        <v>-1.27004670494423-0.385264455971833i</v>
      </c>
      <c r="CT270" s="223" t="str">
        <f t="shared" ca="1" si="411"/>
        <v>0.983386842568554-0.891289880812077i</v>
      </c>
      <c r="CU270" s="223" t="str">
        <f t="shared" ca="1" si="412"/>
        <v>0.258922956208265+1.30169360316602i</v>
      </c>
      <c r="CV270" s="223" t="str">
        <f t="shared" ca="1" si="413"/>
        <v>-1.24961284721115-0.447118626160649i</v>
      </c>
      <c r="CW270" s="223" t="str">
        <f t="shared" ca="1" si="414"/>
        <v>1.02593583165231-0.841963777787884i</v>
      </c>
      <c r="CX270" s="223" t="str">
        <f t="shared" ca="1" si="415"/>
        <v>0.194739994374065+1.31283040350464i</v>
      </c>
      <c r="CY270" s="223" t="str">
        <f t="shared" ca="1" si="416"/>
        <v>-1.22616856267601-0.507895648416085i</v>
      </c>
      <c r="CZ270" s="223" t="str">
        <f t="shared" ca="1" si="417"/>
        <v>1.06601325145626-0.790609310275696i</v>
      </c>
      <c r="DA270" s="223" t="str">
        <f t="shared" ca="1" si="418"/>
        <v>0.130087886836137+1.32080448041088i</v>
      </c>
      <c r="DB270" s="223" t="str">
        <f t="shared" ca="1" si="419"/>
        <v>-1.19977033067375-0.567449105568022i</v>
      </c>
      <c r="DC270" s="223" t="str">
        <f t="shared" ca="1" si="420"/>
        <v>1.10352255196573-0.737350195685869i</v>
      </c>
      <c r="DD270" s="223" t="str">
        <f t="shared" ca="1" si="421"/>
        <v>0.0651223861844706+1.32559662363503i</v>
      </c>
      <c r="DE270" s="223" t="str">
        <f t="shared" ca="1" si="422"/>
        <v>-1.17048174685742-0.625635528122052i</v>
      </c>
      <c r="DF270" s="223" t="str">
        <f t="shared" ca="1" si="423"/>
        <v>1.13837336999034-0.682314739890462i</v>
      </c>
      <c r="DG270" s="223" t="str">
        <f t="shared" ca="1" si="424"/>
        <v>5.1443729761022E-13+1.32719528848431i</v>
      </c>
      <c r="DH270" s="223" t="str">
        <f t="shared" ca="1" si="425"/>
        <v>-1.13837336999083-0.682314739889645i</v>
      </c>
      <c r="DI270" s="223" t="str">
        <f t="shared" ca="1" si="426"/>
        <v>1.17048174685761-0.625635528121695i</v>
      </c>
      <c r="DJ270" s="223" t="str">
        <f t="shared" ca="1" si="427"/>
        <v>-0.0651223861848746+1.32559662363501i</v>
      </c>
      <c r="DK270" s="223" t="str">
        <f t="shared" ca="1" si="428"/>
        <v>-1.10352255196551-0.737350195686206i</v>
      </c>
      <c r="DL270" s="223" t="str">
        <f t="shared" ca="1" si="429"/>
        <v>1.1997703306739-0.567449105567725i</v>
      </c>
      <c r="DM270" s="223" t="str">
        <f t="shared" ca="1" si="430"/>
        <v>-0.130087886836465+1.32080448041085i</v>
      </c>
      <c r="DN270" s="223" t="str">
        <f t="shared" ca="1" si="431"/>
        <v>-1.06601325145602-0.790609310276021i</v>
      </c>
      <c r="DO270" s="223" t="str">
        <f t="shared" ca="1" si="432"/>
        <v>1.22616856267617-0.507895648415712i</v>
      </c>
      <c r="DP270" s="223" t="str">
        <f t="shared" ca="1" si="433"/>
        <v>-0.19473999437439+1.31283040350459i</v>
      </c>
      <c r="DQ270" s="223" t="str">
        <f t="shared" ca="1" si="434"/>
        <v>-1.0259358316521-0.841963777788139i</v>
      </c>
      <c r="DR270" s="223" t="str">
        <f t="shared" ca="1" si="435"/>
        <v>1.24961284721129-0.447118626160268i</v>
      </c>
      <c r="DS270" s="223" t="str">
        <f t="shared" ca="1" si="436"/>
        <v>-0.258922956208662+1.30169360316594i</v>
      </c>
      <c r="DT270" s="223" t="str">
        <f t="shared" ca="1" si="437"/>
        <v>-0.983386842568334-0.89128988081232i</v>
      </c>
      <c r="DU270" s="223" t="str">
        <f t="shared" ca="1" si="438"/>
        <v>1.27004670494432-0.385264455971518i</v>
      </c>
      <c r="DV270" s="223" t="str">
        <f t="shared" ca="1" si="439"/>
        <v>-0.322482149962458+1.28742090892239i</v>
      </c>
      <c r="DW270" s="223" t="str">
        <f t="shared" ca="1" si="440"/>
        <v>-0.938468788446322-0.938468788445864i</v>
      </c>
      <c r="DX270" s="223" t="str">
        <f t="shared" ca="1" si="441"/>
        <v>1.28742090892223-0.322482149963085i</v>
      </c>
      <c r="DY270" s="223" t="str">
        <f t="shared" ca="1" si="442"/>
        <v>-0.385264455970827+1.27004670494453i</v>
      </c>
      <c r="DZ270" s="223" t="str">
        <f t="shared" ca="1" si="443"/>
        <v>-0.891289880812856-0.983386842567848i</v>
      </c>
      <c r="EA270" s="223" t="str">
        <f t="shared" ca="1" si="444"/>
        <v>1.30169360316581-0.258922956209296i</v>
      </c>
      <c r="EB270" s="223" t="str">
        <f t="shared" ca="1" si="445"/>
        <v>-0.447118626160938+1.24961284721105i</v>
      </c>
      <c r="EC270" s="223" t="str">
        <f t="shared" ca="1" si="446"/>
        <v>-0.841963777787648-1.0259358316525i</v>
      </c>
      <c r="ED270" s="223" t="str">
        <f t="shared" ca="1" si="447"/>
        <v>1.31283040350468-0.194739994373762i</v>
      </c>
      <c r="EE270" s="223" t="str">
        <f t="shared" ca="1" si="448"/>
        <v>-0.507895648416299+1.22616856267592i</v>
      </c>
      <c r="EF270" s="223" t="str">
        <f t="shared" ca="1" si="449"/>
        <v>-0.790609310275512-1.0660132514564i</v>
      </c>
      <c r="EG270" s="223" t="str">
        <f t="shared" ca="1" si="450"/>
        <v>1.32080448041091-0.130087886835833i</v>
      </c>
      <c r="EH270" s="223" t="str">
        <f t="shared" ca="1" si="451"/>
        <v>-0.56744910556823+1.19977033067365i</v>
      </c>
      <c r="EI270" s="223" t="str">
        <f t="shared" ca="1" si="452"/>
        <v>-0.737350195685678-1.10352255196586i</v>
      </c>
      <c r="EJ270" s="223" t="str">
        <f t="shared" ca="1" si="453"/>
        <v>1.32559662363505-0.0651223861841647i</v>
      </c>
      <c r="EK270" s="223" t="str">
        <f t="shared" ca="1" si="454"/>
        <v>-0.625635528122255+1.17048174685731i</v>
      </c>
      <c r="EL270" s="223" t="str">
        <f t="shared" ca="1" si="455"/>
        <v>-0.682314739890199-1.1383733699905i</v>
      </c>
      <c r="EM270" s="223" t="str">
        <f t="shared" ca="1" si="456"/>
        <v>1.32719528848431-1.3267273372866E-13i</v>
      </c>
      <c r="EN270" s="223"/>
      <c r="EO270" s="223"/>
      <c r="EP270" s="223"/>
    </row>
    <row r="271" spans="1:146">
      <c r="A271" s="249">
        <f t="shared" si="323"/>
        <v>3.3398437500000025E-3</v>
      </c>
      <c r="B271" s="248">
        <v>171</v>
      </c>
      <c r="C271" s="247">
        <f t="shared" si="324"/>
        <v>34200</v>
      </c>
      <c r="N271" s="246">
        <f t="shared" ca="1" si="327"/>
        <v>3.9939179343995281</v>
      </c>
      <c r="O271" s="223">
        <f t="shared" ca="1" si="328"/>
        <v>1.3269179343995283</v>
      </c>
      <c r="P271" s="223" t="str">
        <f t="shared" ca="1" si="329"/>
        <v>-0.654035451102812+1.15453403298987i</v>
      </c>
      <c r="Q271" s="223" t="str">
        <f t="shared" ca="1" si="330"/>
        <v>-0.682172151394001-1.13813547545694i</v>
      </c>
      <c r="R271" s="223" t="str">
        <f t="shared" ca="1" si="331"/>
        <v>1.32651829152602-0.0325641962591911i</v>
      </c>
      <c r="S271" s="223" t="str">
        <f t="shared" ca="1" si="332"/>
        <v>-0.625504784311782+1.17023714239217i</v>
      </c>
      <c r="T271" s="223" t="str">
        <f t="shared" ca="1" si="333"/>
        <v>-0.709897936689283-1.1210513476712i</v>
      </c>
      <c r="U271" s="223" t="str">
        <f t="shared" ca="1" si="334"/>
        <v>1.3253196036354-0.0651087770643459i</v>
      </c>
      <c r="V271" s="223" t="str">
        <f t="shared" ca="1" si="335"/>
        <v>-0.596597336827919+1.18523534469781i</v>
      </c>
      <c r="W271" s="223" t="str">
        <f t="shared" ca="1" si="336"/>
        <v>-0.737196106012218-1.10329194047248i</v>
      </c>
      <c r="X271" s="223" t="str">
        <f t="shared" ca="1" si="337"/>
        <v>1.32332259277245-0.0976141387766346i</v>
      </c>
      <c r="Y271" s="223" t="str">
        <f t="shared" ca="1" si="338"/>
        <v>-0.567330521416559+1.19951960555062i</v>
      </c>
      <c r="Z271" s="223" t="str">
        <f t="shared" ca="1" si="339"/>
        <v>-0.764050215966543-1.08486795146349i</v>
      </c>
      <c r="AA271" s="223" t="str">
        <f t="shared" ca="1" si="340"/>
        <v>1.32052846186183-0.130060701381888i</v>
      </c>
      <c r="AB271" s="223" t="str">
        <f t="shared" ca="1" si="341"/>
        <v>-0.537721967312832+1.21308132064603i</v>
      </c>
      <c r="AC271" s="223" t="str">
        <f t="shared" ca="1" si="342"/>
        <v>-0.790444090640331-1.06579047856645i</v>
      </c>
      <c r="AD271" s="223" t="str">
        <f t="shared" ca="1" si="343"/>
        <v>1.31693889398353-0.162428920283771i</v>
      </c>
      <c r="AE271" s="223" t="str">
        <f t="shared" ca="1" si="344"/>
        <v>-0.507789509602845+1.22591232091386i</v>
      </c>
      <c r="AF271" s="223" t="str">
        <f t="shared" ca="1" si="345"/>
        <v>-0.816361831350534-1.04607101333758i</v>
      </c>
      <c r="AG271" s="223" t="str">
        <f t="shared" ca="1" si="346"/>
        <v>1.31255605135899-0.194699298077825i</v>
      </c>
      <c r="AH271" s="223" t="str">
        <f t="shared" ca="1" si="347"/>
        <v>-0.477551178479616+1.23800487743944i</v>
      </c>
      <c r="AI271" s="223" t="str">
        <f t="shared" ca="1" si="348"/>
        <v>-0.841787826219371-1.02572143404531i</v>
      </c>
      <c r="AJ271" s="223" t="str">
        <f t="shared" ca="1" si="349"/>
        <v>1.30738257404877-0.226852396294862i</v>
      </c>
      <c r="AK271" s="223" t="str">
        <f t="shared" ca="1" si="350"/>
        <v>-0.44702518838338+1.24935170611878i</v>
      </c>
      <c r="AL271" s="223" t="str">
        <f t="shared" ca="1" si="351"/>
        <v>-0.866706759578067-1.00475399851546i</v>
      </c>
      <c r="AM271" s="223" t="str">
        <f t="shared" ca="1" si="352"/>
        <v>1.30142157836205-0.258868847111316i</v>
      </c>
      <c r="AN271" s="223" t="str">
        <f t="shared" ca="1" si="353"/>
        <v>-0.416229927028764+1.25994597204671i</v>
      </c>
      <c r="AO271" s="223" t="str">
        <f t="shared" ca="1" si="354"/>
        <v>-0.891103621193143-0.983181336746979i</v>
      </c>
      <c r="AP271" s="223" t="str">
        <f t="shared" ca="1" si="355"/>
        <v>1.29467665497997-0.290729365013206i</v>
      </c>
      <c r="AQ271" s="223" t="str">
        <f t="shared" ca="1" si="356"/>
        <v>-0.385183944330589+1.26978129363329i</v>
      </c>
      <c r="AR271" s="223" t="str">
        <f t="shared" ca="1" si="357"/>
        <v>-0.385183944330589+1.26978129363329i</v>
      </c>
      <c r="AS271" s="223" t="str">
        <f t="shared" ca="1" si="358"/>
        <v>1.28715186679203-0.322414758416706i</v>
      </c>
      <c r="AT271" s="223" t="str">
        <f t="shared" ca="1" si="359"/>
        <v>-0.353905941226022+1.27885174644915i</v>
      </c>
      <c r="AU271" s="223" t="str">
        <f t="shared" ca="1" si="360"/>
        <v>-0.938272669492267-0.938272669491639i</v>
      </c>
      <c r="AV271" s="223" t="str">
        <f t="shared" ca="1" si="361"/>
        <v>1.27885174644891-0.353905941226878i</v>
      </c>
      <c r="AW271" s="223" t="str">
        <f t="shared" ca="1" si="362"/>
        <v>-0.322414758417124+1.28715186679193i</v>
      </c>
      <c r="AX271" s="223" t="str">
        <f t="shared" ca="1" si="363"/>
        <v>-0.96101644330484-0.914963715307239i</v>
      </c>
      <c r="AY271" s="223" t="str">
        <f t="shared" ca="1" si="364"/>
        <v>1.26978129363342-0.385183944330176i</v>
      </c>
      <c r="AZ271" s="223" t="str">
        <f t="shared" ca="1" si="365"/>
        <v>-0.290729365013626+1.29467665497988i</v>
      </c>
      <c r="BA271" s="223" t="str">
        <f t="shared" ca="1" si="366"/>
        <v>-0.983181336746703-0.89110362119345i</v>
      </c>
      <c r="BB271" s="223" t="str">
        <f t="shared" ca="1" si="367"/>
        <v>1.25994597204684-0.416229927028371i</v>
      </c>
      <c r="BC271" s="223" t="str">
        <f t="shared" ca="1" si="368"/>
        <v>-0.258868847110426+1.30142157836223i</v>
      </c>
      <c r="BD271" s="223" t="str">
        <f t="shared" ca="1" si="369"/>
        <v>-1.00475399851571-0.866706759577779i</v>
      </c>
      <c r="BE271" s="223" t="str">
        <f t="shared" ca="1" si="370"/>
        <v>1.2493517061187-0.447025188383614i</v>
      </c>
      <c r="BF271" s="223" t="str">
        <f t="shared" ca="1" si="371"/>
        <v>-0.226852396294748+1.30738257404879i</v>
      </c>
      <c r="BG271" s="223" t="str">
        <f t="shared" ca="1" si="372"/>
        <v>-1.0257214340453-0.841787826219385i</v>
      </c>
      <c r="BH271" s="223" t="str">
        <f t="shared" ca="1" si="373"/>
        <v>1.23800487743949-0.477551178479477i</v>
      </c>
      <c r="BI271" s="223" t="str">
        <f t="shared" ca="1" si="374"/>
        <v>-0.194699298078102+1.31255605135895i</v>
      </c>
      <c r="BJ271" s="223" t="str">
        <f t="shared" ca="1" si="375"/>
        <v>-1.04607101333725-0.816361831350964i</v>
      </c>
      <c r="BK271" s="223" t="str">
        <f t="shared" ca="1" si="376"/>
        <v>1.22591232091412-0.50778950960222i</v>
      </c>
      <c r="BL271" s="223" t="str">
        <f t="shared" ca="1" si="377"/>
        <v>-0.162428920283264+1.31693889398359i</v>
      </c>
      <c r="BM271" s="223" t="str">
        <f t="shared" ca="1" si="378"/>
        <v>-1.06579047856667-0.790444090640026i</v>
      </c>
      <c r="BN271" s="223" t="str">
        <f t="shared" ca="1" si="379"/>
        <v>1.21308132064593-0.537721967313067i</v>
      </c>
      <c r="BO271" s="223" t="str">
        <f t="shared" ca="1" si="380"/>
        <v>-0.130060701381764+1.32052846186184i</v>
      </c>
      <c r="BP271" s="223" t="str">
        <f t="shared" ca="1" si="381"/>
        <v>-1.08486795146347-0.764050215966579i</v>
      </c>
      <c r="BQ271" s="223" t="str">
        <f t="shared" ca="1" si="382"/>
        <v>1.19951960555076-0.56733052141628i</v>
      </c>
      <c r="BR271" s="223" t="str">
        <f t="shared" ca="1" si="383"/>
        <v>-0.097614138777074+1.32332259277242i</v>
      </c>
      <c r="BS271" s="223" t="str">
        <f t="shared" ca="1" si="384"/>
        <v>-1.10329194047216-0.737196106012694i</v>
      </c>
      <c r="BT271" s="223" t="str">
        <f t="shared" ca="1" si="385"/>
        <v>1.18523534469754-0.596597336828468i</v>
      </c>
      <c r="BU271" s="223" t="str">
        <f t="shared" ca="1" si="386"/>
        <v>-0.0651087770638584+1.32531960363543i</v>
      </c>
      <c r="BV271" s="223" t="str">
        <f t="shared" ca="1" si="387"/>
        <v>-1.12105134767139-0.709897936688981i</v>
      </c>
      <c r="BW271" s="223" t="str">
        <f t="shared" ca="1" si="388"/>
        <v>1.17023714239206-0.62550478431198i</v>
      </c>
      <c r="BX271" s="223" t="str">
        <f t="shared" ca="1" si="389"/>
        <v>-0.0325641962592309+1.32651829152602i</v>
      </c>
      <c r="BY271" s="223" t="str">
        <f t="shared" ca="1" si="390"/>
        <v>-1.13813547545689-0.682172151394079i</v>
      </c>
      <c r="BZ271" s="223" t="str">
        <f t="shared" ca="1" si="391"/>
        <v>1.15453403299001-0.654035451102562i</v>
      </c>
      <c r="CA271" s="223" t="str">
        <f t="shared" ca="1" si="392"/>
        <v>-3.93389330401423E-13+1.32691793439953i</v>
      </c>
      <c r="CB271" s="223" t="str">
        <f t="shared" ca="1" si="393"/>
        <v>-1.15453403298959-0.654035451103312i</v>
      </c>
      <c r="CC271" s="223" t="str">
        <f t="shared" ca="1" si="394"/>
        <v>1.13813547545664-0.682172151394503i</v>
      </c>
      <c r="CD271" s="223" t="str">
        <f t="shared" ca="1" si="395"/>
        <v>0.0325641962597262+1.326518291526i</v>
      </c>
      <c r="CE271" s="223" t="str">
        <f t="shared" ca="1" si="396"/>
        <v>-1.17023714239228-0.625504784311575i</v>
      </c>
      <c r="CF271" s="223" t="str">
        <f t="shared" ca="1" si="397"/>
        <v>1.12105134767112-0.709897936689401i</v>
      </c>
      <c r="CG271" s="223" t="str">
        <f t="shared" ca="1" si="398"/>
        <v>0.0651087770643156+1.3253196036354i</v>
      </c>
      <c r="CH271" s="223" t="str">
        <f t="shared" ca="1" si="399"/>
        <v>-1.18523534469773-0.596597336828093i</v>
      </c>
      <c r="CI271" s="223" t="str">
        <f t="shared" ca="1" si="400"/>
        <v>1.10329194047264-0.737196106011977i</v>
      </c>
      <c r="CJ271" s="223" t="str">
        <f t="shared" ca="1" si="401"/>
        <v>0.0976141387761766+1.32332259277249i</v>
      </c>
      <c r="CK271" s="223" t="str">
        <f t="shared" ca="1" si="402"/>
        <v>-1.19951960555039-0.567330521417059i</v>
      </c>
      <c r="CL271" s="223" t="str">
        <f t="shared" ca="1" si="403"/>
        <v>1.0848679514632-0.764050215966953i</v>
      </c>
      <c r="CM271" s="223" t="str">
        <f t="shared" ca="1" si="404"/>
        <v>0.130060701382219+1.32052846186179i</v>
      </c>
      <c r="CN271" s="223" t="str">
        <f t="shared" ca="1" si="405"/>
        <v>-1.21308132064613-0.537721967312614i</v>
      </c>
      <c r="CO271" s="223" t="str">
        <f t="shared" ca="1" si="406"/>
        <v>1.0657904785664-0.790444090640393i</v>
      </c>
      <c r="CP271" s="223" t="str">
        <f t="shared" ca="1" si="407"/>
        <v>0.162428920283755+1.31693889398353i</v>
      </c>
      <c r="CQ271" s="223" t="str">
        <f t="shared" ca="1" si="408"/>
        <v>-1.22591232091379-0.507789509603016i</v>
      </c>
      <c r="CR271" s="223" t="str">
        <f t="shared" ca="1" si="409"/>
        <v>1.04607101333775-0.816361831350314i</v>
      </c>
      <c r="CS271" s="223" t="str">
        <f t="shared" ca="1" si="410"/>
        <v>0.194699298077249+1.31255605135908i</v>
      </c>
      <c r="CT271" s="223" t="str">
        <f t="shared" ca="1" si="411"/>
        <v>-1.23800487743966-0.477551178479049i</v>
      </c>
      <c r="CU271" s="223" t="str">
        <f t="shared" ca="1" si="412"/>
        <v>1.02572143404499-0.841787826219767i</v>
      </c>
      <c r="CV271" s="223" t="str">
        <f t="shared" ca="1" si="413"/>
        <v>0.226852396295199+1.30738257404871i</v>
      </c>
      <c r="CW271" s="223" t="str">
        <f t="shared" ca="1" si="414"/>
        <v>-1.24935170611887-0.447025188383148i</v>
      </c>
      <c r="CX271" s="223" t="str">
        <f t="shared" ca="1" si="415"/>
        <v>1.00475399851541-0.866706759578125i</v>
      </c>
      <c r="CY271" s="223" t="str">
        <f t="shared" ca="1" si="416"/>
        <v>0.258868847110912+1.30142157836213i</v>
      </c>
      <c r="CZ271" s="223" t="str">
        <f t="shared" ca="1" si="417"/>
        <v>-1.25994597204657-0.41622992702919i</v>
      </c>
      <c r="DA271" s="223" t="str">
        <f t="shared" ca="1" si="418"/>
        <v>0.983181336747256-0.891103621192838i</v>
      </c>
      <c r="DB271" s="223" t="str">
        <f t="shared" ca="1" si="419"/>
        <v>0.290729365012785+1.29467665498007i</v>
      </c>
      <c r="DC271" s="223" t="str">
        <f t="shared" ca="1" si="420"/>
        <v>-1.26978129363318-0.385183944330965i</v>
      </c>
      <c r="DD271" s="223" t="str">
        <f t="shared" ca="1" si="421"/>
        <v>0.961016443304499-0.914963715307597i</v>
      </c>
      <c r="DE271" s="223" t="str">
        <f t="shared" ca="1" si="422"/>
        <v>0.322414758417569+1.28715186679181i</v>
      </c>
      <c r="DF271" s="223" t="str">
        <f t="shared" ca="1" si="423"/>
        <v>-1.27885174644904-0.3539059412264i</v>
      </c>
      <c r="DG271" s="223" t="str">
        <f t="shared" ca="1" si="424"/>
        <v>0.938272669491943-0.938272669491963i</v>
      </c>
      <c r="DH271" s="223" t="str">
        <f t="shared" ca="1" si="425"/>
        <v>0.3539059412265+1.27885174644902i</v>
      </c>
      <c r="DI271" s="223" t="str">
        <f t="shared" ca="1" si="426"/>
        <v>-1.28715186679182-0.322414758417542i</v>
      </c>
      <c r="DJ271" s="223" t="str">
        <f t="shared" ca="1" si="427"/>
        <v>0.914963715307524-0.96101644330457i</v>
      </c>
      <c r="DK271" s="223" t="str">
        <f t="shared" ca="1" si="428"/>
        <v>0.385183944329764+1.26978129363354i</v>
      </c>
      <c r="DL271" s="223" t="str">
        <f t="shared" ca="1" si="429"/>
        <v>-1.29467665498007-0.29072936501276i</v>
      </c>
      <c r="DM271" s="223" t="str">
        <f t="shared" ca="1" si="430"/>
        <v>0.891103621192762-0.983181336747325i</v>
      </c>
      <c r="DN271" s="223" t="str">
        <f t="shared" ca="1" si="431"/>
        <v>0.416229927029216+1.25994597204657i</v>
      </c>
      <c r="DO271" s="223" t="str">
        <f t="shared" ca="1" si="432"/>
        <v>-1.30142157836215-0.258868847110811i</v>
      </c>
      <c r="DP271" s="223" t="str">
        <f t="shared" ca="1" si="433"/>
        <v>0.866706759578105-1.00475399851542i</v>
      </c>
      <c r="DQ271" s="223" t="str">
        <f t="shared" ca="1" si="434"/>
        <v>0.447025188383173+1.24935170611886i</v>
      </c>
      <c r="DR271" s="223" t="str">
        <f t="shared" ca="1" si="435"/>
        <v>-1.30738257404872-0.226852396295172i</v>
      </c>
      <c r="DS271" s="223" t="str">
        <f t="shared" ca="1" si="436"/>
        <v>0.841787826219747-1.02572143404501i</v>
      </c>
      <c r="DT271" s="223" t="str">
        <f t="shared" ca="1" si="437"/>
        <v>0.477551178479075+1.23800487743965i</v>
      </c>
      <c r="DU271" s="223" t="str">
        <f t="shared" ca="1" si="438"/>
        <v>-1.31255605135908-0.194699298077224i</v>
      </c>
      <c r="DV271" s="223" t="str">
        <f t="shared" ca="1" si="439"/>
        <v>0.816361831350293-1.04607101333777i</v>
      </c>
      <c r="DW271" s="223" t="str">
        <f t="shared" ca="1" si="440"/>
        <v>0.507789509603042+1.22591232091378i</v>
      </c>
      <c r="DX271" s="223" t="str">
        <f t="shared" ca="1" si="441"/>
        <v>-1.31693889398353-0.162428920283729i</v>
      </c>
      <c r="DY271" s="223" t="str">
        <f t="shared" ca="1" si="442"/>
        <v>0.790444090640372-1.06579047856641i</v>
      </c>
      <c r="DZ271" s="223" t="str">
        <f t="shared" ca="1" si="443"/>
        <v>0.537721967312638+1.21308132064612i</v>
      </c>
      <c r="EA271" s="223" t="str">
        <f t="shared" ca="1" si="444"/>
        <v>-1.3205284618618-0.130060701382193i</v>
      </c>
      <c r="EB271" s="223" t="str">
        <f t="shared" ca="1" si="445"/>
        <v>0.764050215966932-1.08486795146322i</v>
      </c>
      <c r="EC271" s="223" t="str">
        <f t="shared" ca="1" si="446"/>
        <v>0.567330521415925+1.19951960555092i</v>
      </c>
      <c r="ED271" s="223" t="str">
        <f t="shared" ca="1" si="447"/>
        <v>-1.32332259277249-0.0976141387761499i</v>
      </c>
      <c r="EE271" s="223" t="str">
        <f t="shared" ca="1" si="448"/>
        <v>0.737196106011955-1.10329194047266i</v>
      </c>
      <c r="EF271" s="223" t="str">
        <f t="shared" ca="1" si="449"/>
        <v>0.596597336828117+1.18523534469771i</v>
      </c>
      <c r="EG271" s="223" t="str">
        <f t="shared" ca="1" si="450"/>
        <v>-1.3253196036354-0.065108777064289i</v>
      </c>
      <c r="EH271" s="223" t="str">
        <f t="shared" ca="1" si="451"/>
        <v>0.709897936689378-1.12105134767114i</v>
      </c>
      <c r="EI271" s="223" t="str">
        <f t="shared" ca="1" si="452"/>
        <v>0.625504784311665+1.17023714239223i</v>
      </c>
      <c r="EJ271" s="223" t="str">
        <f t="shared" ca="1" si="453"/>
        <v>-1.32651829152601-0.0325641962596242i</v>
      </c>
      <c r="EK271" s="223" t="str">
        <f t="shared" ca="1" si="454"/>
        <v>0.682172151394481-1.13813547545665i</v>
      </c>
      <c r="EL271" s="223" t="str">
        <f t="shared" ca="1" si="455"/>
        <v>0.654035451103335+1.15453403298957i</v>
      </c>
      <c r="EM271" s="223" t="str">
        <f t="shared" ca="1" si="456"/>
        <v>-1.32691793439953+4.20046170221002E-13i</v>
      </c>
      <c r="EN271" s="223"/>
      <c r="EO271" s="223"/>
      <c r="EP271" s="223"/>
    </row>
    <row r="272" spans="1:146">
      <c r="A272" s="249">
        <f t="shared" si="323"/>
        <v>3.3593750000000026E-3</v>
      </c>
      <c r="B272" s="248">
        <v>172</v>
      </c>
      <c r="C272" s="247">
        <f t="shared" si="324"/>
        <v>34400</v>
      </c>
      <c r="N272" s="246">
        <f t="shared" ca="1" si="327"/>
        <v>3.9936112327727105</v>
      </c>
      <c r="O272" s="223">
        <f t="shared" ca="1" si="328"/>
        <v>1.3266112327727106</v>
      </c>
      <c r="P272" s="223" t="str">
        <f t="shared" ca="1" si="329"/>
        <v>-0.625360206165776+1.16996665570564i</v>
      </c>
      <c r="Q272" s="223" t="str">
        <f t="shared" ca="1" si="330"/>
        <v>-0.737025711717958-1.10303692738973i</v>
      </c>
      <c r="R272" s="223" t="str">
        <f t="shared" ca="1" si="331"/>
        <v>1.32022323708717-0.130030639365514i</v>
      </c>
      <c r="S272" s="223" t="str">
        <f t="shared" ca="1" si="332"/>
        <v>-0.507672139971593+1.22562896555825i</v>
      </c>
      <c r="T272" s="223" t="str">
        <f t="shared" ca="1" si="333"/>
        <v>-0.841593256767039-1.02548435048175i</v>
      </c>
      <c r="U272" s="223" t="str">
        <f t="shared" ca="1" si="334"/>
        <v>1.30112076992106-0.25880901259183i</v>
      </c>
      <c r="V272" s="223" t="str">
        <f t="shared" ca="1" si="335"/>
        <v>-0.38509491354756+1.26948779847564i</v>
      </c>
      <c r="W272" s="223" t="str">
        <f t="shared" ca="1" si="336"/>
        <v>-0.938055798691854-0.938055798691805i</v>
      </c>
      <c r="X272" s="223" t="str">
        <f t="shared" ca="1" si="337"/>
        <v>1.26948779847562-0.385094913547617i</v>
      </c>
      <c r="Y272" s="223" t="str">
        <f t="shared" ca="1" si="338"/>
        <v>-0.2588090125919+1.30112076992105i</v>
      </c>
      <c r="Z272" s="223" t="str">
        <f t="shared" ca="1" si="339"/>
        <v>-1.02548435048171-0.841593256767091i</v>
      </c>
      <c r="AA272" s="223" t="str">
        <f t="shared" ca="1" si="340"/>
        <v>1.22562896555828-0.507672139971523i</v>
      </c>
      <c r="AB272" s="223" t="str">
        <f t="shared" ca="1" si="341"/>
        <v>-0.130030639365454+1.32022323708718i</v>
      </c>
      <c r="AC272" s="223" t="str">
        <f t="shared" ca="1" si="342"/>
        <v>-1.10303692738974-0.737025711717938i</v>
      </c>
      <c r="AD272" s="223" t="str">
        <f t="shared" ca="1" si="343"/>
        <v>1.16996665570562-0.625360206165802i</v>
      </c>
      <c r="AE272" s="223" t="str">
        <f t="shared" ca="1" si="344"/>
        <v>6.95581972738848E-14+1.32661123277271i</v>
      </c>
      <c r="AF272" s="223" t="str">
        <f t="shared" ca="1" si="345"/>
        <v>-1.16996665570561-0.625360206165821i</v>
      </c>
      <c r="AG272" s="223" t="str">
        <f t="shared" ca="1" si="346"/>
        <v>1.10303692738975-0.737025711717927i</v>
      </c>
      <c r="AH272" s="223" t="str">
        <f t="shared" ca="1" si="347"/>
        <v>0.130030639365443+1.32022323708718i</v>
      </c>
      <c r="AI272" s="223" t="str">
        <f t="shared" ca="1" si="348"/>
        <v>-1.22562896555828-0.507672139971534i</v>
      </c>
      <c r="AJ272" s="223" t="str">
        <f t="shared" ca="1" si="349"/>
        <v>1.02548435048171-0.84159325676709i</v>
      </c>
      <c r="AK272" s="223" t="str">
        <f t="shared" ca="1" si="350"/>
        <v>0.258809012591769+1.30112076992107i</v>
      </c>
      <c r="AL272" s="223" t="str">
        <f t="shared" ca="1" si="351"/>
        <v>-1.26948779847562-0.385094913547638i</v>
      </c>
      <c r="AM272" s="223" t="str">
        <f t="shared" ca="1" si="352"/>
        <v>0.938055798691676-0.938055798691982i</v>
      </c>
      <c r="AN272" s="223" t="str">
        <f t="shared" ca="1" si="353"/>
        <v>0.385094913547422+1.26948779847568i</v>
      </c>
      <c r="AO272" s="223" t="str">
        <f t="shared" ca="1" si="354"/>
        <v>-1.30112076992096-0.258809012592359i</v>
      </c>
      <c r="AP272" s="223" t="str">
        <f t="shared" ca="1" si="355"/>
        <v>0.841593256766738-1.025484350482i</v>
      </c>
      <c r="AQ272" s="223" t="str">
        <f t="shared" ca="1" si="356"/>
        <v>0.507672139971587+1.22562896555826i</v>
      </c>
      <c r="AR272" s="223" t="str">
        <f t="shared" ca="1" si="357"/>
        <v>0.507672139971587+1.22562896555826i</v>
      </c>
      <c r="AS272" s="223" t="str">
        <f t="shared" ca="1" si="358"/>
        <v>0.737025711717456-1.10303692739006i</v>
      </c>
      <c r="AT272" s="223" t="str">
        <f t="shared" ca="1" si="359"/>
        <v>0.625360206165972+1.16996665570553i</v>
      </c>
      <c r="AU272" s="223" t="str">
        <f t="shared" ca="1" si="360"/>
        <v>-1.32661123277271-1.62520077332039E-13i</v>
      </c>
      <c r="AV272" s="223" t="str">
        <f t="shared" ca="1" si="361"/>
        <v>0.625360206166225-1.1699666557054i</v>
      </c>
      <c r="AW272" s="223" t="str">
        <f t="shared" ca="1" si="362"/>
        <v>0.737025711718299+1.1030369273895i</v>
      </c>
      <c r="AX272" s="223" t="str">
        <f t="shared" ca="1" si="363"/>
        <v>-1.32022323708717+0.130030639365512i</v>
      </c>
      <c r="AY272" s="223" t="str">
        <f t="shared" ca="1" si="364"/>
        <v>0.507672139971852-1.22562896555815i</v>
      </c>
      <c r="AZ272" s="223" t="str">
        <f t="shared" ca="1" si="365"/>
        <v>0.841593256767551+1.02548435048133i</v>
      </c>
      <c r="BA272" s="223" t="str">
        <f t="shared" ca="1" si="366"/>
        <v>-1.30112076992101+0.258809012592077i</v>
      </c>
      <c r="BB272" s="223" t="str">
        <f t="shared" ca="1" si="367"/>
        <v>0.385094913547715-1.26948779847559i</v>
      </c>
      <c r="BC272" s="223" t="str">
        <f t="shared" ca="1" si="368"/>
        <v>0.938055798691472+0.938055798692187i</v>
      </c>
      <c r="BD272" s="223" t="str">
        <f t="shared" ca="1" si="369"/>
        <v>-1.26948779847551+0.385094913547976i</v>
      </c>
      <c r="BE272" s="223" t="str">
        <f t="shared" ca="1" si="370"/>
        <v>0.258809012591773-1.30112076992107i</v>
      </c>
      <c r="BF272" s="223" t="str">
        <f t="shared" ca="1" si="371"/>
        <v>1.02548435048153+0.841593256767311i</v>
      </c>
      <c r="BG272" s="223" t="str">
        <f t="shared" ca="1" si="372"/>
        <v>-1.22562896555855+0.507672139970885i</v>
      </c>
      <c r="BH272" s="223" t="str">
        <f t="shared" ca="1" si="373"/>
        <v>0.130030639365203-1.3202232370872i</v>
      </c>
      <c r="BI272" s="223" t="str">
        <f t="shared" ca="1" si="374"/>
        <v>1.10303692738965+0.737025711718073i</v>
      </c>
      <c r="BJ272" s="223" t="str">
        <f t="shared" ca="1" si="375"/>
        <v>-1.16996665570587+0.625360206165335i</v>
      </c>
      <c r="BK272" s="223" t="str">
        <f t="shared" ca="1" si="376"/>
        <v>-4.34901945731511E-13-1.32661123277271i</v>
      </c>
      <c r="BL272" s="223" t="str">
        <f t="shared" ca="1" si="377"/>
        <v>1.16996665570568+0.625360206165699i</v>
      </c>
      <c r="BM272" s="223" t="str">
        <f t="shared" ca="1" si="378"/>
        <v>-1.1030369273899+0.737025711717699i</v>
      </c>
      <c r="BN272" s="223" t="str">
        <f t="shared" ca="1" si="379"/>
        <v>-0.130030639366106-1.32022323708711i</v>
      </c>
      <c r="BO272" s="223" t="str">
        <f t="shared" ca="1" si="380"/>
        <v>1.22562896555837+0.5076721399713i</v>
      </c>
      <c r="BP272" s="223" t="str">
        <f t="shared" ca="1" si="381"/>
        <v>-1.02548435048181+0.841593256766963i</v>
      </c>
      <c r="BQ272" s="223" t="str">
        <f t="shared" ca="1" si="382"/>
        <v>-0.258809012591368-1.30112076992115i</v>
      </c>
      <c r="BR272" s="223" t="str">
        <f t="shared" ca="1" si="383"/>
        <v>1.26948779847577+0.385094913547143i</v>
      </c>
      <c r="BS272" s="223" t="str">
        <f t="shared" ca="1" si="384"/>
        <v>-0.938055798691763+0.938055798691895i</v>
      </c>
      <c r="BT272" s="223" t="str">
        <f t="shared" ca="1" si="385"/>
        <v>-0.385094913547285-1.26948779847572i</v>
      </c>
      <c r="BU272" s="223" t="str">
        <f t="shared" ca="1" si="386"/>
        <v>1.30112076992119+0.258809012591187i</v>
      </c>
      <c r="BV272" s="223" t="str">
        <f t="shared" ca="1" si="387"/>
        <v>-0.841593256766849+1.02548435048191i</v>
      </c>
      <c r="BW272" s="223" t="str">
        <f t="shared" ca="1" si="388"/>
        <v>-0.507672139971437-1.22562896555832i</v>
      </c>
      <c r="BX272" s="223" t="str">
        <f t="shared" ca="1" si="389"/>
        <v>1.32022323708713+0.130030639365959i</v>
      </c>
      <c r="BY272" s="223" t="str">
        <f t="shared" ca="1" si="390"/>
        <v>-0.737025711717576+1.10303692738998i</v>
      </c>
      <c r="BZ272" s="223" t="str">
        <f t="shared" ca="1" si="391"/>
        <v>-0.625360206165829-1.16996665570561i</v>
      </c>
      <c r="CA272" s="223" t="str">
        <f t="shared" ca="1" si="392"/>
        <v>1.32661123277271+3.25040154664077E-13i</v>
      </c>
      <c r="CB272" s="223" t="str">
        <f t="shared" ca="1" si="393"/>
        <v>-0.625360206166335+1.16996665570534i</v>
      </c>
      <c r="CC272" s="223" t="str">
        <f t="shared" ca="1" si="394"/>
        <v>-0.737025711718163-1.10303692738959i</v>
      </c>
      <c r="CD272" s="223" t="str">
        <f t="shared" ca="1" si="395"/>
        <v>1.32022323708718-0.130030639365388i</v>
      </c>
      <c r="CE272" s="223" t="str">
        <f t="shared" ca="1" si="396"/>
        <v>-0.507672139971967+1.2256289655581i</v>
      </c>
      <c r="CF272" s="223" t="str">
        <f t="shared" ca="1" si="397"/>
        <v>-0.841593256767454-1.02548435048141i</v>
      </c>
      <c r="CG272" s="223" t="str">
        <f t="shared" ca="1" si="398"/>
        <v>1.30112076992103-0.258809012591955i</v>
      </c>
      <c r="CH272" s="223" t="str">
        <f t="shared" ca="1" si="399"/>
        <v>-0.385094913547834+1.26948779847556i</v>
      </c>
      <c r="CI272" s="223" t="str">
        <f t="shared" ca="1" si="400"/>
        <v>-0.938055798692317-0.938055798691342i</v>
      </c>
      <c r="CJ272" s="223" t="str">
        <f t="shared" ca="1" si="401"/>
        <v>1.26948779847555-0.385094913547857i</v>
      </c>
      <c r="CK272" s="223" t="str">
        <f t="shared" ca="1" si="402"/>
        <v>-0.258809012591932+1.30112076992104i</v>
      </c>
      <c r="CL272" s="223" t="str">
        <f t="shared" ca="1" si="403"/>
        <v>-1.02548435048142-0.841593256767437i</v>
      </c>
      <c r="CM272" s="223" t="str">
        <f t="shared" ca="1" si="404"/>
        <v>1.22562896555809-0.507672139971989i</v>
      </c>
      <c r="CN272" s="223" t="str">
        <f t="shared" ca="1" si="405"/>
        <v>-0.130030639365365+1.32022323708718i</v>
      </c>
      <c r="CO272" s="223" t="str">
        <f t="shared" ca="1" si="406"/>
        <v>-1.10303692738956-0.737025711718207i</v>
      </c>
      <c r="CP272" s="223" t="str">
        <f t="shared" ca="1" si="407"/>
        <v>1.16996665570593-0.625360206165225i</v>
      </c>
      <c r="CQ272" s="223" t="str">
        <f t="shared" ca="1" si="408"/>
        <v>2.72381868399472E-13+1.32661123277271i</v>
      </c>
      <c r="CR272" s="223" t="str">
        <f t="shared" ca="1" si="409"/>
        <v>-1.16996665570562-0.625360206165809i</v>
      </c>
      <c r="CS272" s="223" t="str">
        <f t="shared" ca="1" si="410"/>
        <v>1.10303692738997-0.737025711717594i</v>
      </c>
      <c r="CT272" s="223" t="str">
        <f t="shared" ca="1" si="411"/>
        <v>0.130030639365982+1.32022323708712i</v>
      </c>
      <c r="CU272" s="223" t="str">
        <f t="shared" ca="1" si="412"/>
        <v>-1.22562896555833-0.507672139971416i</v>
      </c>
      <c r="CV272" s="223" t="str">
        <f t="shared" ca="1" si="413"/>
        <v>1.02548435048189-0.841593256766867i</v>
      </c>
      <c r="CW272" s="223" t="str">
        <f t="shared" ca="1" si="414"/>
        <v>0.258809012591209+1.30112076992118i</v>
      </c>
      <c r="CX272" s="223" t="str">
        <f t="shared" ca="1" si="415"/>
        <v>-1.26948779847573-0.385094913547262i</v>
      </c>
      <c r="CY272" s="223" t="str">
        <f t="shared" ca="1" si="416"/>
        <v>0.938055798691879-0.938055798691779i</v>
      </c>
      <c r="CZ272" s="223" t="str">
        <f t="shared" ca="1" si="417"/>
        <v>0.38509491354713+1.26948779847577i</v>
      </c>
      <c r="DA272" s="223" t="str">
        <f t="shared" ca="1" si="418"/>
        <v>-1.30112076992116-0.258809012591346i</v>
      </c>
      <c r="DB272" s="223" t="str">
        <f t="shared" ca="1" si="419"/>
        <v>0.841593256766975-1.0254843504818i</v>
      </c>
      <c r="DC272" s="223" t="str">
        <f t="shared" ca="1" si="420"/>
        <v>0.507672139971287+1.22562896555838i</v>
      </c>
      <c r="DD272" s="223" t="str">
        <f t="shared" ca="1" si="421"/>
        <v>-1.32022323708712-0.130030639366046i</v>
      </c>
      <c r="DE272" s="223" t="str">
        <f t="shared" ca="1" si="422"/>
        <v>0.737025711717711-1.10303692738989i</v>
      </c>
      <c r="DF272" s="223" t="str">
        <f t="shared" ca="1" si="423"/>
        <v>0.625360206165752+1.16996665570565i</v>
      </c>
      <c r="DG272" s="223" t="str">
        <f t="shared" ca="1" si="424"/>
        <v>-1.32661123277271-4.12151114026164E-13i</v>
      </c>
      <c r="DH272" s="223" t="str">
        <f t="shared" ca="1" si="425"/>
        <v>0.625360206165348-1.16996665570586i</v>
      </c>
      <c r="DI272" s="223" t="str">
        <f t="shared" ca="1" si="426"/>
        <v>0.737025711718092+1.10303692738964i</v>
      </c>
      <c r="DJ272" s="223" t="str">
        <f t="shared" ca="1" si="427"/>
        <v>-1.3202232370872+0.130030639365226i</v>
      </c>
      <c r="DK272" s="223" t="str">
        <f t="shared" ca="1" si="428"/>
        <v>0.507672139972117-1.22562896555804i</v>
      </c>
      <c r="DL272" s="223" t="str">
        <f t="shared" ca="1" si="429"/>
        <v>0.841593256767328+1.02548435048151i</v>
      </c>
      <c r="DM272" s="223" t="str">
        <f t="shared" ca="1" si="430"/>
        <v>-1.30112076992107+0.258809012591796i</v>
      </c>
      <c r="DN272" s="223" t="str">
        <f t="shared" ca="1" si="431"/>
        <v>0.385094913547991-1.26948779847551i</v>
      </c>
      <c r="DO272" s="223" t="str">
        <f t="shared" ca="1" si="432"/>
        <v>0.938055798692203+0.938055798691456i</v>
      </c>
      <c r="DP272" s="223" t="str">
        <f t="shared" ca="1" si="433"/>
        <v>-1.2694877984756+0.3850949135477i</v>
      </c>
      <c r="DQ272" s="223" t="str">
        <f t="shared" ca="1" si="434"/>
        <v>0.258809012592091-1.30112076992101i</v>
      </c>
      <c r="DR272" s="223" t="str">
        <f t="shared" ca="1" si="435"/>
        <v>1.02548435048137+0.841593256767505i</v>
      </c>
      <c r="DS272" s="223" t="str">
        <f t="shared" ca="1" si="436"/>
        <v>-1.22562896555815+0.507672139971839i</v>
      </c>
      <c r="DT272" s="223" t="str">
        <f t="shared" ca="1" si="437"/>
        <v>0.130030639365527-1.32022323708717i</v>
      </c>
      <c r="DU272" s="223" t="str">
        <f t="shared" ca="1" si="438"/>
        <v>1.10303692738951+0.73702571171828i</v>
      </c>
      <c r="DV272" s="223" t="str">
        <f t="shared" ca="1" si="439"/>
        <v>-1.1699666557054+0.625360206166212i</v>
      </c>
      <c r="DW272" s="223" t="str">
        <f t="shared" ca="1" si="440"/>
        <v>-1.85270909037386E-13-1.32661123277271i</v>
      </c>
      <c r="DX272" s="223" t="str">
        <f t="shared" ca="1" si="441"/>
        <v>1.16996665570554+0.625360206165952i</v>
      </c>
      <c r="DY272" s="223" t="str">
        <f t="shared" ca="1" si="442"/>
        <v>-1.10303692739006+0.737025711717459i</v>
      </c>
      <c r="DZ272" s="223" t="str">
        <f t="shared" ca="1" si="443"/>
        <v>-0.13003063936582-1.32022323708714i</v>
      </c>
      <c r="EA272" s="223" t="str">
        <f t="shared" ca="1" si="444"/>
        <v>1.22562896555826+0.507672139971565i</v>
      </c>
      <c r="EB272" s="223" t="str">
        <f t="shared" ca="1" si="445"/>
        <v>-1.025484350482+0.841593256766742i</v>
      </c>
      <c r="EC272" s="223" t="str">
        <f t="shared" ca="1" si="446"/>
        <v>-0.258809012592381-1.30112076992095i</v>
      </c>
      <c r="ED272" s="223" t="str">
        <f t="shared" ca="1" si="447"/>
        <v>1.26948779847568+0.385094913547419i</v>
      </c>
      <c r="EE272" s="223" t="str">
        <f t="shared" ca="1" si="448"/>
        <v>-0.938055798691993+0.938055798691665i</v>
      </c>
      <c r="EF272" s="223" t="str">
        <f t="shared" ca="1" si="449"/>
        <v>-0.385094913546973-1.26948779847582i</v>
      </c>
      <c r="EG272" s="223" t="str">
        <f t="shared" ca="1" si="450"/>
        <v>1.30112076992113+0.258809012591506i</v>
      </c>
      <c r="EH272" s="223" t="str">
        <f t="shared" ca="1" si="451"/>
        <v>-0.8415932567671+1.0254843504817i</v>
      </c>
      <c r="EI272" s="223" t="str">
        <f t="shared" ca="1" si="452"/>
        <v>-0.507672139971136-1.22562896555844i</v>
      </c>
      <c r="EJ272" s="223" t="str">
        <f t="shared" ca="1" si="453"/>
        <v>1.32022323708723+0.130030639364932i</v>
      </c>
      <c r="EK272" s="223" t="str">
        <f t="shared" ca="1" si="454"/>
        <v>-0.737025711717846+1.1030369273898i</v>
      </c>
      <c r="EL272" s="223" t="str">
        <f t="shared" ca="1" si="455"/>
        <v>-0.625360206165542-1.16996665570576i</v>
      </c>
      <c r="EM272" s="223" t="str">
        <f t="shared" ca="1" si="456"/>
        <v>1.32661123277271+6.50080309328154E-13i</v>
      </c>
      <c r="EN272" s="223"/>
      <c r="EO272" s="223"/>
      <c r="EP272" s="223"/>
    </row>
    <row r="273" spans="1:146">
      <c r="A273" s="249">
        <f t="shared" si="323"/>
        <v>3.3789062500000026E-3</v>
      </c>
      <c r="B273" s="248">
        <v>173</v>
      </c>
      <c r="C273" s="247">
        <f t="shared" si="324"/>
        <v>34600</v>
      </c>
      <c r="N273" s="246">
        <f t="shared" ca="1" si="327"/>
        <v>3.9932705803588853</v>
      </c>
      <c r="O273" s="223">
        <f t="shared" ca="1" si="328"/>
        <v>1.3262705803588857</v>
      </c>
      <c r="P273" s="223" t="str">
        <f t="shared" ca="1" si="329"/>
        <v>-0.596306279116951+1.18465711233723i</v>
      </c>
      <c r="Q273" s="223" t="str">
        <f t="shared" ca="1" si="330"/>
        <v>-0.790058462288564-1.06527051892546i</v>
      </c>
      <c r="R273" s="223" t="str">
        <f t="shared" ca="1" si="331"/>
        <v>1.30674475058581-0.226741723425422i</v>
      </c>
      <c r="S273" s="223" t="str">
        <f t="shared" ca="1" si="332"/>
        <v>-0.384996027371592+1.26916181444038i</v>
      </c>
      <c r="T273" s="223" t="str">
        <f t="shared" ca="1" si="333"/>
        <v>-0.960547599029296-0.914517338449387i</v>
      </c>
      <c r="U273" s="223" t="str">
        <f t="shared" ca="1" si="334"/>
        <v>1.24874219376376-0.446807101375484i</v>
      </c>
      <c r="V273" s="223" t="str">
        <f t="shared" ca="1" si="335"/>
        <v>-0.162349677238566+1.31629640834655i</v>
      </c>
      <c r="W273" s="223" t="str">
        <f t="shared" ca="1" si="336"/>
        <v>-1.10275368525925-0.736836455377071i</v>
      </c>
      <c r="X273" s="223" t="str">
        <f t="shared" ca="1" si="337"/>
        <v>1.15397077866047-0.653716371466445i</v>
      </c>
      <c r="Y273" s="223" t="str">
        <f t="shared" ca="1" si="338"/>
        <v>0.0650770129071536+1.32467302936105i</v>
      </c>
      <c r="Z273" s="223" t="str">
        <f t="shared" ca="1" si="339"/>
        <v>-1.21248950326667-0.537459632710804i</v>
      </c>
      <c r="AA273" s="223" t="str">
        <f t="shared" ca="1" si="340"/>
        <v>1.02522102260485-0.841377149163541i</v>
      </c>
      <c r="AB273" s="223" t="str">
        <f t="shared" ca="1" si="341"/>
        <v>0.290587528940182+1.2940450302636i</v>
      </c>
      <c r="AC273" s="223" t="str">
        <f t="shared" ca="1" si="342"/>
        <v>-1.2865239131406-0.322257464215967i</v>
      </c>
      <c r="AD273" s="223" t="str">
        <f t="shared" ca="1" si="343"/>
        <v>0.866283925498994-1.00426381630902i</v>
      </c>
      <c r="AE273" s="223" t="str">
        <f t="shared" ca="1" si="344"/>
        <v>0.507541777936606+1.22531424376543i</v>
      </c>
      <c r="AF273" s="223" t="str">
        <f t="shared" ca="1" si="345"/>
        <v>-1.32267699276562-0.0975665164592166i</v>
      </c>
      <c r="AG273" s="223" t="str">
        <f t="shared" ca="1" si="346"/>
        <v>0.681839344905234-1.13758022137549i</v>
      </c>
      <c r="AH273" s="223" t="str">
        <f t="shared" ca="1" si="347"/>
        <v>0.709551603818232+1.12050442830203i</v>
      </c>
      <c r="AI273" s="223" t="str">
        <f t="shared" ca="1" si="348"/>
        <v>-1.31988422500783+0.129997249590009i</v>
      </c>
      <c r="AJ273" s="223" t="str">
        <f t="shared" ca="1" si="349"/>
        <v>0.477318198973599-1.23740090078119i</v>
      </c>
      <c r="AK273" s="223" t="str">
        <f t="shared" ca="1" si="350"/>
        <v>0.890668884790149+0.982701679042103i</v>
      </c>
      <c r="AL273" s="223" t="str">
        <f t="shared" ca="1" si="351"/>
        <v>-1.27822784211851+0.353733283645397i</v>
      </c>
      <c r="AM273" s="223" t="str">
        <f t="shared" ca="1" si="352"/>
        <v>0.258742554602623-1.30078666304787i</v>
      </c>
      <c r="AN273" s="223" t="str">
        <f t="shared" ca="1" si="353"/>
        <v>1.04556067409188+0.815963558694885i</v>
      </c>
      <c r="AO273" s="223" t="str">
        <f t="shared" ca="1" si="354"/>
        <v>-1.19893440442895+0.567053741899378i</v>
      </c>
      <c r="AP273" s="223" t="str">
        <f t="shared" ca="1" si="355"/>
        <v>0.0325483093961773-1.3258711324563i</v>
      </c>
      <c r="AQ273" s="223" t="str">
        <f t="shared" ca="1" si="356"/>
        <v>1.1696662270983+0.625199623729192i</v>
      </c>
      <c r="AR273" s="223" t="str">
        <f t="shared" ca="1" si="357"/>
        <v>1.1696662270983+0.625199623729192i</v>
      </c>
      <c r="AS273" s="223" t="str">
        <f t="shared" ca="1" si="358"/>
        <v>-0.194604311512701-1.3119157039483i</v>
      </c>
      <c r="AT273" s="223" t="str">
        <f t="shared" ca="1" si="359"/>
        <v>1.2593312911422+0.416026863886952i</v>
      </c>
      <c r="AU273" s="223" t="str">
        <f t="shared" ca="1" si="360"/>
        <v>-0.93781492105957+0.937814921060402i</v>
      </c>
      <c r="AV273" s="223" t="str">
        <f t="shared" ca="1" si="361"/>
        <v>-0.416026863886816-1.25933129114225i</v>
      </c>
      <c r="AW273" s="223" t="str">
        <f t="shared" ca="1" si="362"/>
        <v>1.31191570394828+0.194604311512843i</v>
      </c>
      <c r="AX273" s="223" t="str">
        <f t="shared" ca="1" si="363"/>
        <v>-0.763677464207047+1.08433868463123i</v>
      </c>
      <c r="AY273" s="223" t="str">
        <f t="shared" ca="1" si="364"/>
        <v>-0.625199623729049-1.16966622709838i</v>
      </c>
      <c r="AZ273" s="223" t="str">
        <f t="shared" ca="1" si="365"/>
        <v>1.3258711324563-0.0325483093960149i</v>
      </c>
      <c r="BA273" s="223" t="str">
        <f t="shared" ca="1" si="366"/>
        <v>-0.567053741899524+1.19893440442888i</v>
      </c>
      <c r="BB273" s="223" t="str">
        <f t="shared" ca="1" si="367"/>
        <v>-0.815963558694756-1.04556067409198i</v>
      </c>
      <c r="BC273" s="223" t="str">
        <f t="shared" ca="1" si="368"/>
        <v>1.30078666304789-0.258742554602483i</v>
      </c>
      <c r="BD273" s="223" t="str">
        <f t="shared" ca="1" si="369"/>
        <v>-0.353733283644899+1.27822784211865i</v>
      </c>
      <c r="BE273" s="223" t="str">
        <f t="shared" ca="1" si="370"/>
        <v>-0.982701679042006-0.890668884790256i</v>
      </c>
      <c r="BF273" s="223" t="str">
        <f t="shared" ca="1" si="371"/>
        <v>1.237400900781-0.477318198974099i</v>
      </c>
      <c r="BG273" s="223" t="str">
        <f t="shared" ca="1" si="372"/>
        <v>-0.12999724959004+1.31988422500783i</v>
      </c>
      <c r="BH273" s="223" t="str">
        <f t="shared" ca="1" si="373"/>
        <v>-1.12050442830167-0.709551603818816i</v>
      </c>
      <c r="BI273" s="223" t="str">
        <f t="shared" ca="1" si="374"/>
        <v>1.13758022137543-0.68183934490532i</v>
      </c>
      <c r="BJ273" s="223" t="str">
        <f t="shared" ca="1" si="375"/>
        <v>0.0975665164586785+1.32267699276566i</v>
      </c>
      <c r="BK273" s="223" t="str">
        <f t="shared" ca="1" si="376"/>
        <v>-1.22531424376553-0.507541777936373i</v>
      </c>
      <c r="BL273" s="223" t="str">
        <f t="shared" ca="1" si="377"/>
        <v>1.00426381630928-0.866283925498687i</v>
      </c>
      <c r="BM273" s="223" t="str">
        <f t="shared" ca="1" si="378"/>
        <v>0.322257464216348+1.2865239131405i</v>
      </c>
      <c r="BN273" s="223" t="str">
        <f t="shared" ca="1" si="379"/>
        <v>-1.29404503026354-0.290587528940478i</v>
      </c>
      <c r="BO273" s="223" t="str">
        <f t="shared" ca="1" si="380"/>
        <v>0.841377149163156-1.02522102260516i</v>
      </c>
      <c r="BP273" s="223" t="str">
        <f t="shared" ca="1" si="381"/>
        <v>0.537459632710655+1.21248950326674i</v>
      </c>
      <c r="BQ273" s="223" t="str">
        <f t="shared" ca="1" si="382"/>
        <v>-1.32467302936108-0.0650770129065158i</v>
      </c>
      <c r="BR273" s="223" t="str">
        <f t="shared" ca="1" si="383"/>
        <v>0.653716371466462-1.15397077866045i</v>
      </c>
      <c r="BS273" s="223" t="str">
        <f t="shared" ca="1" si="384"/>
        <v>0.736836455376513+1.10275368525962i</v>
      </c>
      <c r="BT273" s="223" t="str">
        <f t="shared" ca="1" si="385"/>
        <v>-1.31629640834653+0.162349677238691i</v>
      </c>
      <c r="BU273" s="223" t="str">
        <f t="shared" ca="1" si="386"/>
        <v>0.446807101376018-1.24874219376357i</v>
      </c>
      <c r="BV273" s="223" t="str">
        <f t="shared" ca="1" si="387"/>
        <v>0.914517338449553+0.960547599029138i</v>
      </c>
      <c r="BW273" s="223" t="str">
        <f t="shared" ca="1" si="388"/>
        <v>-1.2691618144405+0.384996027371184i</v>
      </c>
      <c r="BX273" s="223" t="str">
        <f t="shared" ca="1" si="389"/>
        <v>0.226741723425057-1.30674475058587i</v>
      </c>
      <c r="BY273" s="223" t="str">
        <f t="shared" ca="1" si="390"/>
        <v>1.0652705189253+0.790058462288783i</v>
      </c>
      <c r="BZ273" s="223" t="str">
        <f t="shared" ca="1" si="391"/>
        <v>-1.18465711233705+0.596306279117315i</v>
      </c>
      <c r="CA273" s="223" t="str">
        <f t="shared" ca="1" si="392"/>
        <v>1.81326214705971E-13-1.32627058035889i</v>
      </c>
      <c r="CB273" s="223" t="str">
        <f t="shared" ca="1" si="393"/>
        <v>1.1846571123375+0.596306279116427i</v>
      </c>
      <c r="CC273" s="223" t="str">
        <f t="shared" ca="1" si="394"/>
        <v>-1.06527051892547+0.790058462288552i</v>
      </c>
      <c r="CD273" s="223" t="str">
        <f t="shared" ca="1" si="395"/>
        <v>-0.226741723424775-1.30674475058592i</v>
      </c>
      <c r="CE273" s="223" t="str">
        <f t="shared" ca="1" si="396"/>
        <v>1.26916181444041+0.384996027371496i</v>
      </c>
      <c r="CF273" s="223" t="str">
        <f t="shared" ca="1" si="397"/>
        <v>-0.914517338449789+0.960547599028914i</v>
      </c>
      <c r="CG273" s="223" t="str">
        <f t="shared" ca="1" si="398"/>
        <v>-0.446807101375748-1.24874219376367i</v>
      </c>
      <c r="CH273" s="223" t="str">
        <f t="shared" ca="1" si="399"/>
        <v>1.31629640834649+0.162349677239013i</v>
      </c>
      <c r="CI273" s="223" t="str">
        <f t="shared" ca="1" si="400"/>
        <v>-0.736836455376752+1.10275368525946i</v>
      </c>
      <c r="CJ273" s="223" t="str">
        <f t="shared" ca="1" si="401"/>
        <v>-0.653716371466213-1.1539707786606i</v>
      </c>
      <c r="CK273" s="223" t="str">
        <f t="shared" ca="1" si="402"/>
        <v>1.32467302936103-0.0650770129075091i</v>
      </c>
      <c r="CL273" s="223" t="str">
        <f t="shared" ca="1" si="403"/>
        <v>-0.537459632710952+1.21248950326661i</v>
      </c>
      <c r="CM273" s="223" t="str">
        <f t="shared" ca="1" si="404"/>
        <v>-0.841377149163954-1.02522102260451i</v>
      </c>
      <c r="CN273" s="223" t="str">
        <f t="shared" ca="1" si="405"/>
        <v>1.2940450302636-0.290587528940198i</v>
      </c>
      <c r="CO273" s="223" t="str">
        <f t="shared" ca="1" si="406"/>
        <v>-0.322257464216664+1.28652391314042i</v>
      </c>
      <c r="CP273" s="223" t="str">
        <f t="shared" ca="1" si="407"/>
        <v>-1.00426381630909-0.866283925498904i</v>
      </c>
      <c r="CQ273" s="223" t="str">
        <f t="shared" ca="1" si="408"/>
        <v>1.22531424376564-0.507541777936107i</v>
      </c>
      <c r="CR273" s="223" t="str">
        <f t="shared" ca="1" si="409"/>
        <v>-0.0975665164590026+1.32267699276564i</v>
      </c>
      <c r="CS273" s="223" t="str">
        <f t="shared" ca="1" si="410"/>
        <v>-1.13758022137527-0.681839344905598i</v>
      </c>
      <c r="CT273" s="223" t="str">
        <f t="shared" ca="1" si="411"/>
        <v>1.12050442830182-0.709551603818573i</v>
      </c>
      <c r="CU273" s="223" t="str">
        <f t="shared" ca="1" si="412"/>
        <v>0.129997249589754+1.31988422500786i</v>
      </c>
      <c r="CV273" s="223" t="str">
        <f t="shared" ca="1" si="413"/>
        <v>-1.23740090078137-0.477318198973136i</v>
      </c>
      <c r="CW273" s="223" t="str">
        <f t="shared" ca="1" si="414"/>
        <v>0.9827016790422-0.890668884790042i</v>
      </c>
      <c r="CX273" s="223" t="str">
        <f t="shared" ca="1" si="415"/>
        <v>0.353733283645858+1.27822784211838i</v>
      </c>
      <c r="CY273" s="223" t="str">
        <f t="shared" ca="1" si="416"/>
        <v>-1.30078666304783-0.258742554602801i</v>
      </c>
      <c r="CZ273" s="223" t="str">
        <f t="shared" ca="1" si="417"/>
        <v>0.815963558695014-1.04556067409178i</v>
      </c>
      <c r="DA273" s="223" t="str">
        <f t="shared" ca="1" si="418"/>
        <v>0.567053741899265+1.19893440442901i</v>
      </c>
      <c r="DB273" s="223" t="str">
        <f t="shared" ca="1" si="419"/>
        <v>-1.3258711324563-0.032548309396302i</v>
      </c>
      <c r="DC273" s="223" t="str">
        <f t="shared" ca="1" si="420"/>
        <v>0.625199623729335-1.16966622709822i</v>
      </c>
      <c r="DD273" s="223" t="str">
        <f t="shared" ca="1" si="421"/>
        <v>0.763677464206813+1.0843386846314i</v>
      </c>
      <c r="DE273" s="223" t="str">
        <f t="shared" ca="1" si="422"/>
        <v>-1.31191570394833+0.194604311512522i</v>
      </c>
      <c r="DF273" s="223" t="str">
        <f t="shared" ca="1" si="423"/>
        <v>0.416026863887125-1.25933129114214i</v>
      </c>
      <c r="DG273" s="223" t="str">
        <f t="shared" ca="1" si="424"/>
        <v>0.9378149210603+0.937814921059672i</v>
      </c>
      <c r="DH273" s="223" t="str">
        <f t="shared" ca="1" si="425"/>
        <v>-1.25933129114229+0.416026863886679i</v>
      </c>
      <c r="DI273" s="223" t="str">
        <f t="shared" ca="1" si="426"/>
        <v>0.194604311511718-1.31191570394845i</v>
      </c>
      <c r="DJ273" s="223" t="str">
        <f t="shared" ca="1" si="427"/>
        <v>1.08433868463113+0.763677464207195i</v>
      </c>
      <c r="DK273" s="223" t="str">
        <f t="shared" ca="1" si="428"/>
        <v>-1.1696662270978+0.625199623730119i</v>
      </c>
      <c r="DL273" s="223" t="str">
        <f t="shared" ca="1" si="429"/>
        <v>-0.032548309395909-1.3258711324563i</v>
      </c>
      <c r="DM273" s="223" t="str">
        <f t="shared" ca="1" si="430"/>
        <v>1.19893440442881+0.567053741899688i</v>
      </c>
      <c r="DN273" s="223" t="str">
        <f t="shared" ca="1" si="431"/>
        <v>-1.04556067409207+0.815963558694644i</v>
      </c>
      <c r="DO273" s="223" t="str">
        <f t="shared" ca="1" si="432"/>
        <v>-0.258742554602342-1.30078666304792i</v>
      </c>
      <c r="DP273" s="223" t="str">
        <f t="shared" ca="1" si="433"/>
        <v>1.2782278421186+0.353733283645074i</v>
      </c>
      <c r="DQ273" s="223" t="str">
        <f t="shared" ca="1" si="434"/>
        <v>-0.890668884790389+0.982701679041884i</v>
      </c>
      <c r="DR273" s="223" t="str">
        <f t="shared" ca="1" si="435"/>
        <v>-0.477318198973965-1.23740090078105i</v>
      </c>
      <c r="DS273" s="223" t="str">
        <f t="shared" ca="1" si="436"/>
        <v>1.31988422500782+0.129997249590145i</v>
      </c>
      <c r="DT273" s="223" t="str">
        <f t="shared" ca="1" si="437"/>
        <v>-0.709551603817822+1.12050442830229i</v>
      </c>
      <c r="DU273" s="223" t="str">
        <f t="shared" ca="1" si="438"/>
        <v>-0.681839344905197-1.13758022137551i</v>
      </c>
      <c r="DV273" s="223" t="str">
        <f t="shared" ca="1" si="439"/>
        <v>1.32267699276567-0.0975665164585353i</v>
      </c>
      <c r="DW273" s="223" t="str">
        <f t="shared" ca="1" si="440"/>
        <v>-0.50754177793654+1.22531424376546i</v>
      </c>
      <c r="DX273" s="223" t="str">
        <f t="shared" ca="1" si="441"/>
        <v>-0.866283925498549-1.0042638163094i</v>
      </c>
      <c r="DY273" s="223" t="str">
        <f t="shared" ca="1" si="442"/>
        <v>1.28652391314053-0.322257464216209i</v>
      </c>
      <c r="DZ273" s="223" t="str">
        <f t="shared" ca="1" si="443"/>
        <v>-0.290587528940582+1.29404503026351i</v>
      </c>
      <c r="EA273" s="223" t="str">
        <f t="shared" ca="1" si="444"/>
        <v>-1.02522102260507-0.841377149163267i</v>
      </c>
      <c r="EB273" s="223" t="str">
        <f t="shared" ca="1" si="445"/>
        <v>1.2124895032668-0.537459632710524i</v>
      </c>
      <c r="EC273" s="223" t="str">
        <f t="shared" ca="1" si="446"/>
        <v>-0.065077012906697+1.32467302936107i</v>
      </c>
      <c r="ED273" s="223" t="str">
        <f t="shared" ca="1" si="447"/>
        <v>-1.15397077866037-0.65371637146662i</v>
      </c>
      <c r="EE273" s="223" t="str">
        <f t="shared" ca="1" si="448"/>
        <v>1.10275368525897-0.73683645537749i</v>
      </c>
      <c r="EF273" s="223" t="str">
        <f t="shared" ca="1" si="449"/>
        <v>0.162349677238473+1.31629640834656i</v>
      </c>
      <c r="EG273" s="223" t="str">
        <f t="shared" ca="1" si="450"/>
        <v>-1.24874219376397-0.446807101374911i</v>
      </c>
      <c r="EH273" s="223" t="str">
        <f t="shared" ca="1" si="451"/>
        <v>0.960547599029236-0.914517338449449i</v>
      </c>
      <c r="EI273" s="223" t="str">
        <f t="shared" ca="1" si="452"/>
        <v>0.384996027371046+1.26916181444054i</v>
      </c>
      <c r="EJ273" s="223" t="str">
        <f t="shared" ca="1" si="453"/>
        <v>-1.30674475058585-0.226741723425162i</v>
      </c>
      <c r="EK273" s="223" t="str">
        <f t="shared" ca="1" si="454"/>
        <v>0.790058462288867-1.06527051892524i</v>
      </c>
      <c r="EL273" s="223" t="str">
        <f t="shared" ca="1" si="455"/>
        <v>0.596306279117153+1.18465711233713i</v>
      </c>
      <c r="EM273" s="223" t="str">
        <f t="shared" ca="1" si="456"/>
        <v>-1.32627058035889-3.62652429411942E-13i</v>
      </c>
      <c r="EN273" s="223"/>
      <c r="EO273" s="223"/>
      <c r="EP273" s="223"/>
    </row>
    <row r="274" spans="1:146">
      <c r="A274" s="249">
        <f t="shared" si="323"/>
        <v>3.3984375000000026E-3</v>
      </c>
      <c r="B274" s="248">
        <v>174</v>
      </c>
      <c r="C274" s="247">
        <f t="shared" si="324"/>
        <v>34800</v>
      </c>
      <c r="N274" s="246">
        <f t="shared" ca="1" si="327"/>
        <v>3.9928903498791781</v>
      </c>
      <c r="O274" s="223">
        <f t="shared" ca="1" si="328"/>
        <v>1.3258903498791785</v>
      </c>
      <c r="P274" s="223" t="str">
        <f t="shared" ca="1" si="329"/>
        <v>-0.566891172420908+1.19859068014647i</v>
      </c>
      <c r="Q274" s="223" t="str">
        <f t="shared" ca="1" si="330"/>
        <v>-0.841135933500736-1.02492710046938i</v>
      </c>
      <c r="R274" s="223" t="str">
        <f t="shared" ca="1" si="331"/>
        <v>1.28615507769184-0.322165075745676i</v>
      </c>
      <c r="S274" s="223" t="str">
        <f t="shared" ca="1" si="332"/>
        <v>-0.258668375316008+1.30041373859019i</v>
      </c>
      <c r="T274" s="223" t="str">
        <f t="shared" ca="1" si="333"/>
        <v>-1.06496511494044-0.789831959256283i</v>
      </c>
      <c r="U274" s="223" t="str">
        <f t="shared" ca="1" si="334"/>
        <v>1.16933089375276-0.625020384322063i</v>
      </c>
      <c r="V274" s="223" t="str">
        <f t="shared" ca="1" si="335"/>
        <v>0.065058355881769+1.32429325688561i</v>
      </c>
      <c r="W274" s="223" t="str">
        <f t="shared" ca="1" si="336"/>
        <v>-1.2249629566076-0.507396270031518i</v>
      </c>
      <c r="X274" s="223" t="str">
        <f t="shared" ca="1" si="337"/>
        <v>0.982419946840279-0.890413537606586i</v>
      </c>
      <c r="Y274" s="223" t="str">
        <f t="shared" ca="1" si="338"/>
        <v>0.384885652289545+1.26879795655746i</v>
      </c>
      <c r="Z274" s="223" t="str">
        <f t="shared" ca="1" si="339"/>
        <v>-1.31153958888947-0.194548520113529i</v>
      </c>
      <c r="AA274" s="223" t="str">
        <f t="shared" ca="1" si="340"/>
        <v>0.736625210640823-1.10243753516972i</v>
      </c>
      <c r="AB274" s="223" t="str">
        <f t="shared" ca="1" si="341"/>
        <v>0.681643867372168+1.13725408681466i</v>
      </c>
      <c r="AC274" s="223" t="str">
        <f t="shared" ca="1" si="342"/>
        <v>-1.31950582544182+0.129959980485649i</v>
      </c>
      <c r="AD274" s="223" t="str">
        <f t="shared" ca="1" si="343"/>
        <v>0.446679005584923-1.24838419001219i</v>
      </c>
      <c r="AE274" s="223" t="str">
        <f t="shared" ca="1" si="344"/>
        <v>0.937546057509364+0.937546057509378i</v>
      </c>
      <c r="AF274" s="223" t="str">
        <f t="shared" ca="1" si="345"/>
        <v>-1.24838419001219+0.446679005584923i</v>
      </c>
      <c r="AG274" s="223" t="str">
        <f t="shared" ca="1" si="346"/>
        <v>0.12995998048578-1.31950582544181i</v>
      </c>
      <c r="AH274" s="223" t="str">
        <f t="shared" ca="1" si="347"/>
        <v>1.13725408681465+0.681643867372176i</v>
      </c>
      <c r="AI274" s="223" t="str">
        <f t="shared" ca="1" si="348"/>
        <v>-1.10243753516973+0.736625210640815i</v>
      </c>
      <c r="AJ274" s="223" t="str">
        <f t="shared" ca="1" si="349"/>
        <v>-0.194548520113529-1.31153958888947i</v>
      </c>
      <c r="AK274" s="223" t="str">
        <f t="shared" ca="1" si="350"/>
        <v>1.26879795655746+0.384885652289555i</v>
      </c>
      <c r="AL274" s="223" t="str">
        <f t="shared" ca="1" si="351"/>
        <v>-0.890413537606586+0.982419946840279i</v>
      </c>
      <c r="AM274" s="223" t="str">
        <f t="shared" ca="1" si="352"/>
        <v>-0.507396270031501-1.22496295660761i</v>
      </c>
      <c r="AN274" s="223" t="str">
        <f t="shared" ca="1" si="353"/>
        <v>1.32429325688563+0.0650583558812515i</v>
      </c>
      <c r="AO274" s="223" t="str">
        <f t="shared" ca="1" si="354"/>
        <v>-0.625020384322417+1.16933089375257i</v>
      </c>
      <c r="AP274" s="223" t="str">
        <f t="shared" ca="1" si="355"/>
        <v>-0.789831959256377-1.06496511494037i</v>
      </c>
      <c r="AQ274" s="223" t="str">
        <f t="shared" ca="1" si="356"/>
        <v>1.30041373859032-0.258668375315352i</v>
      </c>
      <c r="AR274" s="223" t="str">
        <f t="shared" ca="1" si="357"/>
        <v>1.30041373859032-0.258668375315352i</v>
      </c>
      <c r="AS274" s="223" t="str">
        <f t="shared" ca="1" si="358"/>
        <v>-1.0249271004696-0.841135933500478i</v>
      </c>
      <c r="AT274" s="223" t="str">
        <f t="shared" ca="1" si="359"/>
        <v>1.19859068014669-0.566891172420448i</v>
      </c>
      <c r="AU274" s="223" t="str">
        <f t="shared" ca="1" si="360"/>
        <v>-1.88424663903806E-14+1.32589034987918i</v>
      </c>
      <c r="AV274" s="223" t="str">
        <f t="shared" ca="1" si="361"/>
        <v>-1.19859068014669-0.566891172420448i</v>
      </c>
      <c r="AW274" s="223" t="str">
        <f t="shared" ca="1" si="362"/>
        <v>1.0249271004696-0.841135933500478i</v>
      </c>
      <c r="AX274" s="223" t="str">
        <f t="shared" ca="1" si="363"/>
        <v>0.322165075745786+1.28615507769182i</v>
      </c>
      <c r="AY274" s="223" t="str">
        <f t="shared" ca="1" si="364"/>
        <v>-1.30041373859005-0.258668375316683i</v>
      </c>
      <c r="AZ274" s="223" t="str">
        <f t="shared" ca="1" si="365"/>
        <v>0.789831959256392-1.06496511494036i</v>
      </c>
      <c r="BA274" s="223" t="str">
        <f t="shared" ca="1" si="366"/>
        <v>0.6250203843224+1.16933089375258i</v>
      </c>
      <c r="BB274" s="223" t="str">
        <f t="shared" ca="1" si="367"/>
        <v>-1.32429325688564+0.0650583558812139i</v>
      </c>
      <c r="BC274" s="223" t="str">
        <f t="shared" ca="1" si="368"/>
        <v>0.507396270031518-1.2249629566076i</v>
      </c>
      <c r="BD274" s="223" t="str">
        <f t="shared" ca="1" si="369"/>
        <v>0.890413537606962+0.982419946839937i</v>
      </c>
      <c r="BE274" s="223" t="str">
        <f t="shared" ca="1" si="370"/>
        <v>-1.26879795655758+0.38488565228914i</v>
      </c>
      <c r="BF274" s="223" t="str">
        <f t="shared" ca="1" si="371"/>
        <v>0.194548520113399-1.31153958888949i</v>
      </c>
      <c r="BG274" s="223" t="str">
        <f t="shared" ca="1" si="372"/>
        <v>1.10243753516935+0.736625210641379i</v>
      </c>
      <c r="BH274" s="223" t="str">
        <f t="shared" ca="1" si="373"/>
        <v>-1.13725408681474+0.68164386737203i</v>
      </c>
      <c r="BI274" s="223" t="str">
        <f t="shared" ca="1" si="374"/>
        <v>-0.129959980486042-1.31950582544178i</v>
      </c>
      <c r="BJ274" s="223" t="str">
        <f t="shared" ca="1" si="375"/>
        <v>1.24838419001201+0.446679005585437i</v>
      </c>
      <c r="BK274" s="223" t="str">
        <f t="shared" ca="1" si="376"/>
        <v>-0.937546057509392+0.937546057509351i</v>
      </c>
      <c r="BL274" s="223" t="str">
        <f t="shared" ca="1" si="377"/>
        <v>-0.446679005585418-1.24838419001201i</v>
      </c>
      <c r="BM274" s="223" t="str">
        <f t="shared" ca="1" si="378"/>
        <v>1.31950582544178+0.129959980486061i</v>
      </c>
      <c r="BN274" s="223" t="str">
        <f t="shared" ca="1" si="379"/>
        <v>-0.681643867372079+1.13725408681471i</v>
      </c>
      <c r="BO274" s="223" t="str">
        <f t="shared" ca="1" si="380"/>
        <v>-0.736625210641363-1.10243753516936i</v>
      </c>
      <c r="BP274" s="223" t="str">
        <f t="shared" ca="1" si="381"/>
        <v>1.31153958888949-0.19454852011338i</v>
      </c>
      <c r="BQ274" s="223" t="str">
        <f t="shared" ca="1" si="382"/>
        <v>-0.384885652289194+1.26879795655756i</v>
      </c>
      <c r="BR274" s="223" t="str">
        <f t="shared" ca="1" si="383"/>
        <v>-0.982419946839925-0.890413537606977i</v>
      </c>
      <c r="BS274" s="223" t="str">
        <f t="shared" ca="1" si="384"/>
        <v>1.22496295660761-0.507396270031501i</v>
      </c>
      <c r="BT274" s="223" t="str">
        <f t="shared" ca="1" si="385"/>
        <v>-0.0650583558812703+1.32429325688563i</v>
      </c>
      <c r="BU274" s="223" t="str">
        <f t="shared" ca="1" si="386"/>
        <v>-1.16933089375257-0.625020384322417i</v>
      </c>
      <c r="BV274" s="223" t="str">
        <f t="shared" ca="1" si="387"/>
        <v>1.06496511494037-0.789831959256377i</v>
      </c>
      <c r="BW274" s="223" t="str">
        <f t="shared" ca="1" si="388"/>
        <v>0.258668375316665+1.30041373859006i</v>
      </c>
      <c r="BX274" s="223" t="str">
        <f t="shared" ca="1" si="389"/>
        <v>-1.2861550776918-0.322165075745842i</v>
      </c>
      <c r="BY274" s="223" t="str">
        <f t="shared" ca="1" si="390"/>
        <v>0.841135933500522-1.02492710046956i</v>
      </c>
      <c r="BZ274" s="223" t="str">
        <f t="shared" ca="1" si="391"/>
        <v>0.566891172420432+1.1985906801467i</v>
      </c>
      <c r="CA274" s="223" t="str">
        <f t="shared" ca="1" si="392"/>
        <v>-1.32589034987918-3.76849327807614E-14i</v>
      </c>
      <c r="CB274" s="223" t="str">
        <f t="shared" ca="1" si="393"/>
        <v>0.5668911724205-1.19859068014666i</v>
      </c>
      <c r="CC274" s="223" t="str">
        <f t="shared" ca="1" si="394"/>
        <v>0.841135933500463+1.02492710046961i</v>
      </c>
      <c r="CD274" s="223" t="str">
        <f t="shared" ca="1" si="395"/>
        <v>-1.28615507769182+0.322165075745768i</v>
      </c>
      <c r="CE274" s="223" t="str">
        <f t="shared" ca="1" si="396"/>
        <v>0.258668375315408-1.30041373859031i</v>
      </c>
      <c r="CF274" s="223" t="str">
        <f t="shared" ca="1" si="397"/>
        <v>1.06496511494035+0.789831959256408i</v>
      </c>
      <c r="CG274" s="223" t="str">
        <f t="shared" ca="1" si="398"/>
        <v>-1.16933089375259+0.625020384322384i</v>
      </c>
      <c r="CH274" s="223" t="str">
        <f t="shared" ca="1" si="399"/>
        <v>-0.0650583558812327-1.32429325688563i</v>
      </c>
      <c r="CI274" s="223" t="str">
        <f t="shared" ca="1" si="400"/>
        <v>1.22496295660759+0.507396270031535i</v>
      </c>
      <c r="CJ274" s="223" t="str">
        <f t="shared" ca="1" si="401"/>
        <v>-0.98241994683995+0.890413537606949i</v>
      </c>
      <c r="CK274" s="223" t="str">
        <f t="shared" ca="1" si="402"/>
        <v>-0.384885652289158-1.26879795655758i</v>
      </c>
      <c r="CL274" s="223" t="str">
        <f t="shared" ca="1" si="403"/>
        <v>1.31153958888949+0.194548520113417i</v>
      </c>
      <c r="CM274" s="223" t="str">
        <f t="shared" ca="1" si="404"/>
        <v>-0.736625210641363+1.10243753516936i</v>
      </c>
      <c r="CN274" s="223" t="str">
        <f t="shared" ca="1" si="405"/>
        <v>-0.681643867372047-1.13725408681473i</v>
      </c>
      <c r="CO274" s="223" t="str">
        <f t="shared" ca="1" si="406"/>
        <v>1.31950582544178-0.129959980486024i</v>
      </c>
      <c r="CP274" s="223" t="str">
        <f t="shared" ca="1" si="407"/>
        <v>-0.446679005585418+1.24838419001201i</v>
      </c>
      <c r="CQ274" s="223" t="str">
        <f t="shared" ca="1" si="408"/>
        <v>-0.937546057509364-0.937546057509378i</v>
      </c>
      <c r="CR274" s="223" t="str">
        <f t="shared" ca="1" si="409"/>
        <v>1.24838419001202-0.446679005585401i</v>
      </c>
      <c r="CS274" s="223" t="str">
        <f t="shared" ca="1" si="410"/>
        <v>-0.129959980486042+1.31950582544178i</v>
      </c>
      <c r="CT274" s="223" t="str">
        <f t="shared" ca="1" si="411"/>
        <v>-1.13725408681472-0.681643867372063i</v>
      </c>
      <c r="CU274" s="223" t="str">
        <f t="shared" ca="1" si="412"/>
        <v>1.10243753516937-0.736625210641348i</v>
      </c>
      <c r="CV274" s="223" t="str">
        <f t="shared" ca="1" si="413"/>
        <v>0.194548520113399+1.31153958888949i</v>
      </c>
      <c r="CW274" s="223" t="str">
        <f t="shared" ca="1" si="414"/>
        <v>-1.26879795655757-0.384885652289175i</v>
      </c>
      <c r="CX274" s="223" t="str">
        <f t="shared" ca="1" si="415"/>
        <v>0.890413537607018-0.982419946839886i</v>
      </c>
      <c r="CY274" s="223" t="str">
        <f t="shared" ca="1" si="416"/>
        <v>0.507396270031518+1.2249629566076i</v>
      </c>
      <c r="CZ274" s="223" t="str">
        <f t="shared" ca="1" si="417"/>
        <v>-1.32429325688563-0.0650583558812515i</v>
      </c>
      <c r="DA274" s="223" t="str">
        <f t="shared" ca="1" si="418"/>
        <v>0.625020384322466-1.16933089375255i</v>
      </c>
      <c r="DB274" s="223" t="str">
        <f t="shared" ca="1" si="419"/>
        <v>0.789831959256392+1.06496511494036i</v>
      </c>
      <c r="DC274" s="223" t="str">
        <f t="shared" ca="1" si="420"/>
        <v>-1.30041373859032+0.258668375315315i</v>
      </c>
      <c r="DD274" s="223" t="str">
        <f t="shared" ca="1" si="421"/>
        <v>0.322165075745859-1.2861550776918i</v>
      </c>
      <c r="DE274" s="223" t="str">
        <f t="shared" ca="1" si="422"/>
        <v>1.0249271004696+0.841135933500478i</v>
      </c>
      <c r="DF274" s="223" t="str">
        <f t="shared" ca="1" si="423"/>
        <v>-1.1985906801467+0.566891172420415i</v>
      </c>
      <c r="DG274" s="223" t="str">
        <f t="shared" ca="1" si="424"/>
        <v>5.6527399171142E-14-1.32589034987918i</v>
      </c>
      <c r="DH274" s="223" t="str">
        <f t="shared" ca="1" si="425"/>
        <v>1.19859068014669+0.566891172420448i</v>
      </c>
      <c r="DI274" s="223" t="str">
        <f t="shared" ca="1" si="426"/>
        <v>-1.02492710046962+0.841135933500449i</v>
      </c>
      <c r="DJ274" s="223" t="str">
        <f t="shared" ca="1" si="427"/>
        <v>-0.322165075745751-1.28615507769183i</v>
      </c>
      <c r="DK274" s="223" t="str">
        <f t="shared" ca="1" si="428"/>
        <v>1.30041373859032+0.258668375315352i</v>
      </c>
      <c r="DL274" s="223" t="str">
        <f t="shared" ca="1" si="429"/>
        <v>-0.789831959256422+1.06496511494034i</v>
      </c>
      <c r="DM274" s="223" t="str">
        <f t="shared" ca="1" si="430"/>
        <v>-0.625020384322367-1.1693308937526i</v>
      </c>
      <c r="DN274" s="223" t="str">
        <f t="shared" ca="1" si="431"/>
        <v>1.32429325688564-0.0650583558812139i</v>
      </c>
      <c r="DO274" s="223" t="str">
        <f t="shared" ca="1" si="432"/>
        <v>-0.507396270031553+1.22496295660759i</v>
      </c>
      <c r="DP274" s="223" t="str">
        <f t="shared" ca="1" si="433"/>
        <v>-0.890413537606934-0.982419946839962i</v>
      </c>
      <c r="DQ274" s="223" t="str">
        <f t="shared" ca="1" si="434"/>
        <v>1.26879795655758-0.38488565228914i</v>
      </c>
      <c r="DR274" s="223" t="str">
        <f t="shared" ca="1" si="435"/>
        <v>-0.194548520113436+1.31153958888949i</v>
      </c>
      <c r="DS274" s="223" t="str">
        <f t="shared" ca="1" si="436"/>
        <v>-1.10243753516935-0.736625210641379i</v>
      </c>
      <c r="DT274" s="223" t="str">
        <f t="shared" ca="1" si="437"/>
        <v>1.13725408681474-0.68164386737203i</v>
      </c>
      <c r="DU274" s="223" t="str">
        <f t="shared" ca="1" si="438"/>
        <v>0.129959980486005+1.31950582544179i</v>
      </c>
      <c r="DV274" s="223" t="str">
        <f t="shared" ca="1" si="439"/>
        <v>-1.24838419001201-0.446679005585437i</v>
      </c>
      <c r="DW274" s="223" t="str">
        <f t="shared" ca="1" si="440"/>
        <v>0.937546057509392-0.937546057509351i</v>
      </c>
      <c r="DX274" s="223" t="str">
        <f t="shared" ca="1" si="441"/>
        <v>0.446679005585383+1.24838419001203i</v>
      </c>
      <c r="DY274" s="223" t="str">
        <f t="shared" ca="1" si="442"/>
        <v>-1.31950582544178-0.129959980486061i</v>
      </c>
      <c r="DZ274" s="223" t="str">
        <f t="shared" ca="1" si="443"/>
        <v>0.681643867372079-1.13725408681471i</v>
      </c>
      <c r="EA274" s="223" t="str">
        <f t="shared" ca="1" si="444"/>
        <v>0.736625210641333+1.10243753516938i</v>
      </c>
      <c r="EB274" s="223" t="str">
        <f t="shared" ca="1" si="445"/>
        <v>-1.31153958888949+0.19454852011338i</v>
      </c>
      <c r="EC274" s="223" t="str">
        <f t="shared" ca="1" si="446"/>
        <v>0.384885652289194-1.26879795655756i</v>
      </c>
      <c r="ED274" s="223" t="str">
        <f t="shared" ca="1" si="447"/>
        <v>0.982419946839925+0.890413537606977i</v>
      </c>
      <c r="EE274" s="223" t="str">
        <f t="shared" ca="1" si="448"/>
        <v>-1.22496295660761+0.507396270031501i</v>
      </c>
      <c r="EF274" s="223" t="str">
        <f t="shared" ca="1" si="449"/>
        <v>0.0650583558813456-1.32429325688563i</v>
      </c>
      <c r="EG274" s="223" t="str">
        <f t="shared" ca="1" si="450"/>
        <v>1.16933089375254+0.625020384322484i</v>
      </c>
      <c r="EH274" s="223" t="str">
        <f t="shared" ca="1" si="451"/>
        <v>-1.06496511494037+0.789831959256377i</v>
      </c>
      <c r="EI274" s="223" t="str">
        <f t="shared" ca="1" si="452"/>
        <v>-0.25866837531537-1.30041373859031i</v>
      </c>
      <c r="EJ274" s="223" t="str">
        <f t="shared" ca="1" si="453"/>
        <v>1.28615507769179+0.322165075745878i</v>
      </c>
      <c r="EK274" s="223" t="str">
        <f t="shared" ca="1" si="454"/>
        <v>-0.841135933500492+1.02492710046958i</v>
      </c>
      <c r="EL274" s="223" t="str">
        <f t="shared" ca="1" si="455"/>
        <v>-0.566891172420465-1.19859068014668i</v>
      </c>
      <c r="EM274" s="223" t="str">
        <f t="shared" ca="1" si="456"/>
        <v>1.32589034987918+7.53698655615228E-14i</v>
      </c>
      <c r="EN274" s="223"/>
      <c r="EO274" s="223"/>
      <c r="EP274" s="223"/>
    </row>
    <row r="275" spans="1:146">
      <c r="A275" s="249">
        <f t="shared" si="323"/>
        <v>3.4179687500000026E-3</v>
      </c>
      <c r="B275" s="248">
        <v>175</v>
      </c>
      <c r="C275" s="247">
        <f t="shared" si="324"/>
        <v>35000</v>
      </c>
      <c r="N275" s="246">
        <f t="shared" ca="1" si="327"/>
        <v>3.9924635891732962</v>
      </c>
      <c r="O275" s="223">
        <f t="shared" ca="1" si="328"/>
        <v>1.3254635891732964</v>
      </c>
      <c r="P275" s="223" t="str">
        <f t="shared" ca="1" si="329"/>
        <v>-0.537132606542363+1.21175174405204i</v>
      </c>
      <c r="Q275" s="223" t="str">
        <f t="shared" ca="1" si="330"/>
        <v>-0.890126942632996-0.982103738014978i</v>
      </c>
      <c r="R275" s="223" t="str">
        <f t="shared" ca="1" si="331"/>
        <v>1.25856503027003-0.415773725487258i</v>
      </c>
      <c r="S275" s="223" t="str">
        <f t="shared" ca="1" si="332"/>
        <v>-0.129918150621697+1.31908111970538i</v>
      </c>
      <c r="T275" s="223" t="str">
        <f t="shared" ca="1" si="333"/>
        <v>-1.15326862612796-0.653318606969892i</v>
      </c>
      <c r="U275" s="223" t="str">
        <f t="shared" ca="1" si="334"/>
        <v>1.06462233752734-0.789577738200606i</v>
      </c>
      <c r="V275" s="223" t="str">
        <f t="shared" ca="1" si="335"/>
        <v>0.290410716170685+1.29325764724489i</v>
      </c>
      <c r="W275" s="223" t="str">
        <f t="shared" ca="1" si="336"/>
        <v>-1.29999517797161-0.258585118432422i</v>
      </c>
      <c r="X275" s="223" t="str">
        <f t="shared" ca="1" si="337"/>
        <v>0.763212792072036-1.08367890089351i</v>
      </c>
      <c r="Y275" s="223" t="str">
        <f t="shared" ca="1" si="338"/>
        <v>0.681424468522241+1.13688804194755i</v>
      </c>
      <c r="Z275" s="223" t="str">
        <f t="shared" ca="1" si="339"/>
        <v>-1.31549548611026+0.162250892902615i</v>
      </c>
      <c r="AA275" s="223" t="str">
        <f t="shared" ca="1" si="340"/>
        <v>0.38476177019577-1.2683895720243i</v>
      </c>
      <c r="AB275" s="223" t="str">
        <f t="shared" ca="1" si="341"/>
        <v>1.00365275544422+0.86575682077208i</v>
      </c>
      <c r="AC275" s="223" t="str">
        <f t="shared" ca="1" si="342"/>
        <v>-1.19820489303765+0.566708708707381i</v>
      </c>
      <c r="AD275" s="223" t="str">
        <f t="shared" ca="1" si="343"/>
        <v>-0.0325285048406567-1.32506438432138i</v>
      </c>
      <c r="AE275" s="223" t="str">
        <f t="shared" ca="1" si="344"/>
        <v>1.22456868112615+0.507232955779816i</v>
      </c>
      <c r="AF275" s="223" t="str">
        <f t="shared" ca="1" si="345"/>
        <v>-0.959963138017165+0.913960885307678i</v>
      </c>
      <c r="AG275" s="223" t="str">
        <f t="shared" ca="1" si="346"/>
        <v>-0.446535234233299-1.24798237600231i</v>
      </c>
      <c r="AH275" s="223" t="str">
        <f t="shared" ca="1" si="347"/>
        <v>1.32187218815761+0.0975071505048062i</v>
      </c>
      <c r="AI275" s="223" t="str">
        <f t="shared" ca="1" si="348"/>
        <v>-0.624819210717975+1.16895452441142i</v>
      </c>
      <c r="AJ275" s="223" t="str">
        <f t="shared" ca="1" si="349"/>
        <v>-0.815467072223783-1.04492448547392i</v>
      </c>
      <c r="AK275" s="223" t="str">
        <f t="shared" ca="1" si="350"/>
        <v>1.28574110646951-0.322061381352555i</v>
      </c>
      <c r="AL275" s="223" t="str">
        <f t="shared" ca="1" si="351"/>
        <v>-0.22660375868806+1.30594964021305i</v>
      </c>
      <c r="AM275" s="223" t="str">
        <f t="shared" ca="1" si="352"/>
        <v>-1.10208269661099-0.736388115096107i</v>
      </c>
      <c r="AN275" s="223" t="str">
        <f t="shared" ca="1" si="353"/>
        <v>1.11982263892165-0.709119865454856i</v>
      </c>
      <c r="AO275" s="223" t="str">
        <f t="shared" ca="1" si="354"/>
        <v>0.194485901313117+1.31111744722377i</v>
      </c>
      <c r="AP275" s="223" t="str">
        <f t="shared" ca="1" si="355"/>
        <v>-1.27745008332838-0.353518048801586i</v>
      </c>
      <c r="AQ275" s="223" t="str">
        <f t="shared" ca="1" si="356"/>
        <v>0.840865199375261-1.02459720998242i</v>
      </c>
      <c r="AR275" s="223" t="str">
        <f t="shared" ca="1" si="357"/>
        <v>0.840865199375261-1.02459720998242i</v>
      </c>
      <c r="AS275" s="223" t="str">
        <f t="shared" ca="1" si="358"/>
        <v>-1.32386701023168+0.06503741572658i</v>
      </c>
      <c r="AT275" s="223" t="str">
        <f t="shared" ca="1" si="359"/>
        <v>0.477027766850897-1.2366479838165i</v>
      </c>
      <c r="AU275" s="223" t="str">
        <f t="shared" ca="1" si="360"/>
        <v>0.937244292119883+0.937244292120713i</v>
      </c>
      <c r="AV275" s="223" t="str">
        <f t="shared" ca="1" si="361"/>
        <v>-1.23664798381646+0.477027766850996i</v>
      </c>
      <c r="AW275" s="223" t="str">
        <f t="shared" ca="1" si="362"/>
        <v>0.0650374157264744-1.32386701023168i</v>
      </c>
      <c r="AX275" s="223" t="str">
        <f t="shared" ca="1" si="363"/>
        <v>1.18393628819951+0.595943446736785i</v>
      </c>
      <c r="AY275" s="223" t="str">
        <f t="shared" ca="1" si="364"/>
        <v>-1.02459720998234+0.840865199375358i</v>
      </c>
      <c r="AZ275" s="223" t="str">
        <f t="shared" ca="1" si="365"/>
        <v>-0.353518048800418-1.2774500833287i</v>
      </c>
      <c r="BA275" s="223" t="str">
        <f t="shared" ca="1" si="366"/>
        <v>1.31111744722379+0.194485901313012i</v>
      </c>
      <c r="BB275" s="223" t="str">
        <f t="shared" ca="1" si="367"/>
        <v>-0.70911986545475+1.11982263892172i</v>
      </c>
      <c r="BC275" s="223" t="str">
        <f t="shared" ca="1" si="368"/>
        <v>-0.73638811509621-1.10208269661093i</v>
      </c>
      <c r="BD275" s="223" t="str">
        <f t="shared" ca="1" si="369"/>
        <v>1.30594964021296-0.22660375868859i</v>
      </c>
      <c r="BE275" s="223" t="str">
        <f t="shared" ca="1" si="370"/>
        <v>-0.322061381353092+1.28574110646938i</v>
      </c>
      <c r="BF275" s="223" t="str">
        <f t="shared" ca="1" si="371"/>
        <v>-1.04492448547374-0.815467072224011i</v>
      </c>
      <c r="BG275" s="223" t="str">
        <f t="shared" ca="1" si="372"/>
        <v>1.16895452441142-0.624819210717968i</v>
      </c>
      <c r="BH275" s="223" t="str">
        <f t="shared" ca="1" si="373"/>
        <v>0.0975071505050621+1.32187218815759i</v>
      </c>
      <c r="BI275" s="223" t="str">
        <f t="shared" ca="1" si="374"/>
        <v>-1.24798237600249-0.446535234232791i</v>
      </c>
      <c r="BJ275" s="223" t="str">
        <f t="shared" ca="1" si="375"/>
        <v>0.913960885308079-0.959963138016784i</v>
      </c>
      <c r="BK275" s="223" t="str">
        <f t="shared" ca="1" si="376"/>
        <v>0.507232955779566+1.22456868112625i</v>
      </c>
      <c r="BL275" s="223" t="str">
        <f t="shared" ca="1" si="377"/>
        <v>-1.32506438432138-0.0325285048406639i</v>
      </c>
      <c r="BM275" s="223" t="str">
        <f t="shared" ca="1" si="378"/>
        <v>0.566708708707141-1.19820489303777i</v>
      </c>
      <c r="BN275" s="223" t="str">
        <f t="shared" ca="1" si="379"/>
        <v>0.865756820772461+1.00365275544389i</v>
      </c>
      <c r="BO275" s="223" t="str">
        <f t="shared" ca="1" si="380"/>
        <v>-1.26838957202445+0.384761770195249i</v>
      </c>
      <c r="BP275" s="223" t="str">
        <f t="shared" ca="1" si="381"/>
        <v>0.162250892902884-1.31549548611022i</v>
      </c>
      <c r="BQ275" s="223" t="str">
        <f t="shared" ca="1" si="382"/>
        <v>1.13688804194762+0.681424468522127i</v>
      </c>
      <c r="BR275" s="223" t="str">
        <f t="shared" ca="1" si="383"/>
        <v>-1.0836789008933+0.763212792072338i</v>
      </c>
      <c r="BS275" s="223" t="str">
        <f t="shared" ca="1" si="384"/>
        <v>-0.258585118433052-1.29999517797149i</v>
      </c>
      <c r="BT275" s="223" t="str">
        <f t="shared" ca="1" si="385"/>
        <v>1.2932576472448+0.290410716171083i</v>
      </c>
      <c r="BU275" s="223" t="str">
        <f t="shared" ca="1" si="386"/>
        <v>-0.789577738200713+1.06462233752726i</v>
      </c>
      <c r="BV275" s="223" t="str">
        <f t="shared" ca="1" si="387"/>
        <v>-0.653318606970013-1.15326862612789i</v>
      </c>
      <c r="BW275" s="223" t="str">
        <f t="shared" ca="1" si="388"/>
        <v>1.31908111970534-0.129918150622069i</v>
      </c>
      <c r="BX275" s="223" t="str">
        <f t="shared" ca="1" si="389"/>
        <v>-0.415773725486645+1.25856503027023i</v>
      </c>
      <c r="BY275" s="223" t="str">
        <f t="shared" ca="1" si="390"/>
        <v>-0.982103738014675-0.89012694263333i</v>
      </c>
      <c r="BZ275" s="223" t="str">
        <f t="shared" ca="1" si="391"/>
        <v>1.21175174405211-0.537132606542199i</v>
      </c>
      <c r="CA275" s="223" t="str">
        <f t="shared" ca="1" si="392"/>
        <v>1.05870277314462E-13+1.3254635891733i</v>
      </c>
      <c r="CB275" s="223" t="str">
        <f t="shared" ca="1" si="393"/>
        <v>-1.2117517440522-0.537132606542006i</v>
      </c>
      <c r="CC275" s="223" t="str">
        <f t="shared" ca="1" si="394"/>
        <v>0.982103738015444-0.890126942632483i</v>
      </c>
      <c r="CD275" s="223" t="str">
        <f t="shared" ca="1" si="395"/>
        <v>0.415773725486847+1.25856503027017i</v>
      </c>
      <c r="CE275" s="223" t="str">
        <f t="shared" ca="1" si="396"/>
        <v>-1.31908111970536-0.129918150621858i</v>
      </c>
      <c r="CF275" s="223" t="str">
        <f t="shared" ca="1" si="397"/>
        <v>0.653318606969796-1.15326862612802i</v>
      </c>
      <c r="CG275" s="223" t="str">
        <f t="shared" ca="1" si="398"/>
        <v>0.789577738200915+1.06462233752711i</v>
      </c>
      <c r="CH275" s="223" t="str">
        <f t="shared" ca="1" si="399"/>
        <v>-1.29325764724504+0.290410716170002i</v>
      </c>
      <c r="CI275" s="223" t="str">
        <f t="shared" ca="1" si="400"/>
        <v>0.258585118432844-1.29999517797153i</v>
      </c>
      <c r="CJ275" s="223" t="str">
        <f t="shared" ca="1" si="401"/>
        <v>1.08367890089342+0.763212792072165i</v>
      </c>
      <c r="CK275" s="223" t="str">
        <f t="shared" ca="1" si="402"/>
        <v>-1.13688804194749+0.68142446852234i</v>
      </c>
      <c r="CL275" s="223" t="str">
        <f t="shared" ca="1" si="403"/>
        <v>-0.162250892903131-1.31549548611019i</v>
      </c>
      <c r="CM275" s="223" t="str">
        <f t="shared" ca="1" si="404"/>
        <v>1.26838957202413+0.384761770196308i</v>
      </c>
      <c r="CN275" s="223" t="str">
        <f t="shared" ca="1" si="405"/>
        <v>-0.8657568207723+1.00365275544403i</v>
      </c>
      <c r="CO275" s="223" t="str">
        <f t="shared" ca="1" si="406"/>
        <v>-0.566708708707366-1.19820489303766i</v>
      </c>
      <c r="CP275" s="223" t="str">
        <f t="shared" ca="1" si="407"/>
        <v>1.32506438432137-0.0325285048409132i</v>
      </c>
      <c r="CQ275" s="223" t="str">
        <f t="shared" ca="1" si="408"/>
        <v>-0.507232955779335+1.22456868112634i</v>
      </c>
      <c r="CR275" s="223" t="str">
        <f t="shared" ca="1" si="409"/>
        <v>-0.913960885307277-0.959963138017547i</v>
      </c>
      <c r="CS275" s="223" t="str">
        <f t="shared" ca="1" si="410"/>
        <v>1.24798237600241-0.446535234233026i</v>
      </c>
      <c r="CT275" s="223" t="str">
        <f t="shared" ca="1" si="411"/>
        <v>-0.0975071505048134+1.32187218815761i</v>
      </c>
      <c r="CU275" s="223" t="str">
        <f t="shared" ca="1" si="412"/>
        <v>-1.16895452441154-0.624819210717748i</v>
      </c>
      <c r="CV275" s="223" t="str">
        <f t="shared" ca="1" si="413"/>
        <v>1.04492448547358-0.815467072224207i</v>
      </c>
      <c r="CW275" s="223" t="str">
        <f t="shared" ca="1" si="414"/>
        <v>0.322061381352018+1.28574110646964i</v>
      </c>
      <c r="CX275" s="223" t="str">
        <f t="shared" ca="1" si="415"/>
        <v>-1.305949640213-0.226603758688345i</v>
      </c>
      <c r="CY275" s="223" t="str">
        <f t="shared" ca="1" si="416"/>
        <v>0.736388115096004-1.10208269661106i</v>
      </c>
      <c r="CZ275" s="223" t="str">
        <f t="shared" ca="1" si="417"/>
        <v>0.709119865454961+1.11982263892158i</v>
      </c>
      <c r="DA275" s="223" t="str">
        <f t="shared" ca="1" si="418"/>
        <v>-1.31111744722375+0.194485901313259i</v>
      </c>
      <c r="DB275" s="223" t="str">
        <f t="shared" ca="1" si="419"/>
        <v>0.353518048801484-1.27745008332841i</v>
      </c>
      <c r="DC275" s="223" t="str">
        <f t="shared" ca="1" si="420"/>
        <v>1.0245972099825+0.840865199375165i</v>
      </c>
      <c r="DD275" s="223" t="str">
        <f t="shared" ca="1" si="421"/>
        <v>-1.1839362881994+0.595943446737008i</v>
      </c>
      <c r="DE275" s="223" t="str">
        <f t="shared" ca="1" si="422"/>
        <v>-0.0650374157267235-1.32386701023167i</v>
      </c>
      <c r="DF275" s="223" t="str">
        <f t="shared" ca="1" si="423"/>
        <v>1.23664798381655+0.477027766850763i</v>
      </c>
      <c r="DG275" s="223" t="str">
        <f t="shared" ca="1" si="424"/>
        <v>-0.937244292120638+0.937244292119958i</v>
      </c>
      <c r="DH275" s="223" t="str">
        <f t="shared" ca="1" si="425"/>
        <v>-0.47702776685113-1.23664798381641i</v>
      </c>
      <c r="DI275" s="223" t="str">
        <f t="shared" ca="1" si="426"/>
        <v>1.32386701023169+0.065037415726331i</v>
      </c>
      <c r="DJ275" s="223" t="str">
        <f t="shared" ca="1" si="427"/>
        <v>-0.595943446736658+1.18393628819958i</v>
      </c>
      <c r="DK275" s="223" t="str">
        <f t="shared" ca="1" si="428"/>
        <v>-0.840865199375469-1.02459720998225i</v>
      </c>
      <c r="DL275" s="223" t="str">
        <f t="shared" ca="1" si="429"/>
        <v>1.27745008332866-0.353518048800556i</v>
      </c>
      <c r="DM275" s="223" t="str">
        <f t="shared" ca="1" si="430"/>
        <v>-0.19448590131287+1.31111744722381i</v>
      </c>
      <c r="DN275" s="223" t="str">
        <f t="shared" ca="1" si="431"/>
        <v>-1.11982263892179-0.70911986545463i</v>
      </c>
      <c r="DO275" s="223" t="str">
        <f t="shared" ca="1" si="432"/>
        <v>1.10208269661084-0.73638811509633i</v>
      </c>
      <c r="DP275" s="223" t="str">
        <f t="shared" ca="1" si="433"/>
        <v>0.226603758688732+1.30594964021294i</v>
      </c>
      <c r="DQ275" s="223" t="str">
        <f t="shared" ca="1" si="434"/>
        <v>-1.28574110646941-0.322061381352953i</v>
      </c>
      <c r="DR275" s="223" t="str">
        <f t="shared" ca="1" si="435"/>
        <v>0.815467072223899-1.04492448547383i</v>
      </c>
      <c r="DS275" s="223" t="str">
        <f t="shared" ca="1" si="436"/>
        <v>0.624819210718096+1.16895452441135i</v>
      </c>
      <c r="DT275" s="223" t="str">
        <f t="shared" ca="1" si="437"/>
        <v>-1.32187218815758+0.0975071505052052i</v>
      </c>
      <c r="DU275" s="223" t="str">
        <f t="shared" ca="1" si="438"/>
        <v>0.446535234232728-1.24798237600251i</v>
      </c>
      <c r="DV275" s="223" t="str">
        <f t="shared" ca="1" si="439"/>
        <v>0.959963138016882+0.913960885307974i</v>
      </c>
      <c r="DW275" s="223" t="str">
        <f t="shared" ca="1" si="440"/>
        <v>-1.22456868112619+0.507232955779699i</v>
      </c>
      <c r="DX275" s="223" t="str">
        <f t="shared" ca="1" si="441"/>
        <v>0.0325285048405204-1.32506438432138i</v>
      </c>
      <c r="DY275" s="223" t="str">
        <f t="shared" ca="1" si="442"/>
        <v>1.19820489303783+0.566708708707011i</v>
      </c>
      <c r="DZ275" s="223" t="str">
        <f t="shared" ca="1" si="443"/>
        <v>-1.00365275544466+0.86575682077157i</v>
      </c>
      <c r="EA275" s="223" t="str">
        <f t="shared" ca="1" si="444"/>
        <v>-0.384761770195386-1.26838957202441i</v>
      </c>
      <c r="EB275" s="223" t="str">
        <f t="shared" ca="1" si="445"/>
        <v>1.31549548611024+0.162250892902742i</v>
      </c>
      <c r="EC275" s="223" t="str">
        <f t="shared" ca="1" si="446"/>
        <v>-0.681424468522004+1.13688804194769i</v>
      </c>
      <c r="ED275" s="223" t="str">
        <f t="shared" ca="1" si="447"/>
        <v>-0.763212792072425-1.08367890089324i</v>
      </c>
      <c r="EE275" s="223" t="str">
        <f t="shared" ca="1" si="448"/>
        <v>1.29999517797173-0.258585118431826i</v>
      </c>
      <c r="EF275" s="223" t="str">
        <f t="shared" ca="1" si="449"/>
        <v>-0.290410716170942+1.29325764724483i</v>
      </c>
      <c r="EG275" s="223" t="str">
        <f t="shared" ca="1" si="450"/>
        <v>-1.0646223375273-0.789577738200659i</v>
      </c>
      <c r="EH275" s="223" t="str">
        <f t="shared" ca="1" si="451"/>
        <v>1.15326862612782-0.653318606970138i</v>
      </c>
      <c r="EI275" s="223" t="str">
        <f t="shared" ca="1" si="452"/>
        <v>0.129918150622175+1.31908111970533i</v>
      </c>
      <c r="EJ275" s="223" t="str">
        <f t="shared" ca="1" si="453"/>
        <v>-1.25856503026986-0.415773725487761i</v>
      </c>
      <c r="EK275" s="223" t="str">
        <f t="shared" ca="1" si="454"/>
        <v>0.890126942633252-0.982103738014745i</v>
      </c>
      <c r="EL275" s="223" t="str">
        <f t="shared" ca="1" si="455"/>
        <v>0.537132606542365+1.21175174405204i</v>
      </c>
      <c r="EM275" s="223" t="str">
        <f t="shared" ca="1" si="456"/>
        <v>-1.3254635891733+2.11740554628925E-13i</v>
      </c>
      <c r="EN275" s="223"/>
      <c r="EO275" s="223"/>
      <c r="EP275" s="223"/>
    </row>
    <row r="276" spans="1:146">
      <c r="A276" s="249">
        <f t="shared" si="323"/>
        <v>3.4375000000000026E-3</v>
      </c>
      <c r="B276" s="248">
        <v>176</v>
      </c>
      <c r="C276" s="247">
        <f t="shared" si="324"/>
        <v>35200</v>
      </c>
      <c r="N276" s="246">
        <f t="shared" ca="1" si="327"/>
        <v>3.9919816076615016</v>
      </c>
      <c r="O276" s="223">
        <f t="shared" ca="1" si="328"/>
        <v>1.3249816076615015</v>
      </c>
      <c r="P276" s="223" t="str">
        <f t="shared" ca="1" si="329"/>
        <v>-0.507048509440512+1.22412338827236i</v>
      </c>
      <c r="Q276" s="223" t="str">
        <f t="shared" ca="1" si="330"/>
        <v>-0.936903479724901-0.936903479724902i</v>
      </c>
      <c r="R276" s="223" t="str">
        <f t="shared" ca="1" si="331"/>
        <v>1.22412338827236-0.507048509440522i</v>
      </c>
      <c r="S276" s="223" t="str">
        <f t="shared" ca="1" si="332"/>
        <v>4.85336284146551E-14+1.3249816076615i</v>
      </c>
      <c r="T276" s="223" t="str">
        <f t="shared" ca="1" si="333"/>
        <v>-1.22412338827235-0.507048509440553i</v>
      </c>
      <c r="U276" s="223" t="str">
        <f t="shared" ca="1" si="334"/>
        <v>0.936903479724895-0.936903479724907i</v>
      </c>
      <c r="V276" s="223" t="str">
        <f t="shared" ca="1" si="335"/>
        <v>0.507048509440565+1.22412338827234i</v>
      </c>
      <c r="W276" s="223" t="str">
        <f t="shared" ca="1" si="336"/>
        <v>-1.3249816076615-3.47365910582364E-14i</v>
      </c>
      <c r="X276" s="223" t="str">
        <f t="shared" ca="1" si="337"/>
        <v>0.507048509440508-1.22412338827237i</v>
      </c>
      <c r="Y276" s="223" t="str">
        <f t="shared" ca="1" si="338"/>
        <v>0.936903479724942+0.936903479724861i</v>
      </c>
      <c r="Z276" s="223" t="str">
        <f t="shared" ca="1" si="339"/>
        <v>-1.22412338827237+0.507048509440492i</v>
      </c>
      <c r="AA276" s="223" t="str">
        <f t="shared" ca="1" si="340"/>
        <v>-1.85043176381168E-14-1.3249816076615i</v>
      </c>
      <c r="AB276" s="223" t="str">
        <f t="shared" ca="1" si="341"/>
        <v>1.22412338827239+0.507048509440459i</v>
      </c>
      <c r="AC276" s="223" t="str">
        <f t="shared" ca="1" si="342"/>
        <v>-0.936903479724923+0.936903479724879i</v>
      </c>
      <c r="AD276" s="223" t="str">
        <f t="shared" ca="1" si="343"/>
        <v>-0.507048509440542-1.22412338827235i</v>
      </c>
      <c r="AE276" s="223" t="str">
        <f t="shared" ca="1" si="344"/>
        <v>1.3249816076615+6.94731821164728E-14i</v>
      </c>
      <c r="AF276" s="223" t="str">
        <f t="shared" ca="1" si="345"/>
        <v>-0.50704850944053+1.22412338827236i</v>
      </c>
      <c r="AG276" s="223" t="str">
        <f t="shared" ca="1" si="346"/>
        <v>-0.936903479724918-0.936903479724885i</v>
      </c>
      <c r="AH276" s="223" t="str">
        <f t="shared" ca="1" si="347"/>
        <v>1.22412338827239-0.507048509440452i</v>
      </c>
      <c r="AI276" s="223" t="str">
        <f t="shared" ca="1" si="348"/>
        <v>-1.62322734201196E-14+1.3249816076615i</v>
      </c>
      <c r="AJ276" s="223" t="str">
        <f t="shared" ca="1" si="349"/>
        <v>-1.22412338827237-0.507048509440499i</v>
      </c>
      <c r="AK276" s="223" t="str">
        <f t="shared" ca="1" si="350"/>
        <v>0.93690347972494-0.936903479724862i</v>
      </c>
      <c r="AL276" s="223" t="str">
        <f t="shared" ca="1" si="351"/>
        <v>0.507048509440501+1.22412338827237i</v>
      </c>
      <c r="AM276" s="223" t="str">
        <f t="shared" ca="1" si="352"/>
        <v>-1.3249816076615-2.2659906049886E-13i</v>
      </c>
      <c r="AN276" s="223" t="str">
        <f t="shared" ca="1" si="353"/>
        <v>0.507048509440693-1.22412338827229i</v>
      </c>
      <c r="AO276" s="223" t="str">
        <f t="shared" ca="1" si="354"/>
        <v>0.936903479724806+0.936903479724996i</v>
      </c>
      <c r="AP276" s="223" t="str">
        <f t="shared" ca="1" si="355"/>
        <v>-1.2241233882724+0.507048509440428i</v>
      </c>
      <c r="AQ276" s="223" t="str">
        <f t="shared" ca="1" si="356"/>
        <v>6.0383425041752E-14-1.3249816076615i</v>
      </c>
      <c r="AR276" s="223" t="str">
        <f t="shared" ca="1" si="357"/>
        <v>6.0383425041752E-14-1.3249816076615i</v>
      </c>
      <c r="AS276" s="223" t="str">
        <f t="shared" ca="1" si="358"/>
        <v>-0.936903479724865+0.936903479724938i</v>
      </c>
      <c r="AT276" s="223" t="str">
        <f t="shared" ca="1" si="359"/>
        <v>-0.507048509440599-1.22412338827233i</v>
      </c>
      <c r="AU276" s="223" t="str">
        <f t="shared" ca="1" si="360"/>
        <v>1.3249816076615-1.24661331542148E-13i</v>
      </c>
      <c r="AV276" s="223" t="str">
        <f t="shared" ca="1" si="361"/>
        <v>-0.507048509440369+1.22412338827242i</v>
      </c>
      <c r="AW276" s="223" t="str">
        <f t="shared" ca="1" si="362"/>
        <v>-0.936903479725068-0.936903479724735i</v>
      </c>
      <c r="AX276" s="223" t="str">
        <f t="shared" ca="1" si="363"/>
        <v>1.22412338827226-0.50704850944077i</v>
      </c>
      <c r="AY276" s="223" t="str">
        <f t="shared" ca="1" si="364"/>
        <v>3.09706088126047E-13+1.3249816076615i</v>
      </c>
      <c r="AZ276" s="223" t="str">
        <f t="shared" ca="1" si="365"/>
        <v>-1.22412338827249-0.507048509440198i</v>
      </c>
      <c r="BA276" s="223" t="str">
        <f t="shared" ca="1" si="366"/>
        <v>0.93690347972463-0.936903479725172i</v>
      </c>
      <c r="BB276" s="223" t="str">
        <f t="shared" ca="1" si="367"/>
        <v>0.507048509440941+1.22412338827219i</v>
      </c>
      <c r="BC276" s="223" t="str">
        <f t="shared" ca="1" si="368"/>
        <v>-1.3249816076615+4.94750844709947E-13i</v>
      </c>
      <c r="BD276" s="223" t="str">
        <f t="shared" ca="1" si="369"/>
        <v>0.507048509440027-1.22412338827256i</v>
      </c>
      <c r="BE276" s="223" t="str">
        <f t="shared" ca="1" si="370"/>
        <v>0.936903479725303+0.936903479724499i</v>
      </c>
      <c r="BF276" s="223" t="str">
        <f t="shared" ca="1" si="371"/>
        <v>-1.22412338827263+0.50704850943986i</v>
      </c>
      <c r="BG276" s="223" t="str">
        <f t="shared" ca="1" si="372"/>
        <v>6.38242877581619E-13-1.3249816076615i</v>
      </c>
      <c r="BH276" s="223" t="str">
        <f t="shared" ca="1" si="373"/>
        <v>1.22412338827213+0.507048509441074i</v>
      </c>
      <c r="BI276" s="223" t="str">
        <f t="shared" ca="1" si="374"/>
        <v>-0.936903479725301+0.936903479724502i</v>
      </c>
      <c r="BJ276" s="223" t="str">
        <f t="shared" ca="1" si="375"/>
        <v>-0.507048509440031-1.22412338827256i</v>
      </c>
      <c r="BK276" s="223" t="str">
        <f t="shared" ca="1" si="376"/>
        <v>1.3249816076615+4.53198120997719E-13i</v>
      </c>
      <c r="BL276" s="223" t="str">
        <f t="shared" ca="1" si="377"/>
        <v>-0.507048509440903+1.2241233882722i</v>
      </c>
      <c r="BM276" s="223" t="str">
        <f t="shared" ca="1" si="378"/>
        <v>-0.936903479724633-0.93690347972517i</v>
      </c>
      <c r="BN276" s="223" t="str">
        <f t="shared" ca="1" si="379"/>
        <v>1.22412338827249-0.507048509440202i</v>
      </c>
      <c r="BO276" s="223" t="str">
        <f t="shared" ca="1" si="380"/>
        <v>-2.68153364413819E-13+1.3249816076615i</v>
      </c>
      <c r="BP276" s="223" t="str">
        <f t="shared" ca="1" si="381"/>
        <v>-1.22412338827227-0.507048509440732i</v>
      </c>
      <c r="BQ276" s="223" t="str">
        <f t="shared" ca="1" si="382"/>
        <v>0.936903479725039-0.936903479724764i</v>
      </c>
      <c r="BR276" s="223" t="str">
        <f t="shared" ca="1" si="383"/>
        <v>0.507048509440373+1.22412338827242i</v>
      </c>
      <c r="BS276" s="223" t="str">
        <f t="shared" ca="1" si="384"/>
        <v>-1.3249816076615-1.20766850083504E-13i</v>
      </c>
      <c r="BT276" s="223" t="str">
        <f t="shared" ca="1" si="385"/>
        <v>0.507048509440561-1.22412338827234i</v>
      </c>
      <c r="BU276" s="223" t="str">
        <f t="shared" ca="1" si="386"/>
        <v>0.936903479724894+0.936903479724909i</v>
      </c>
      <c r="BV276" s="223" t="str">
        <f t="shared" ca="1" si="387"/>
        <v>-1.22412338827235+0.507048509440544i</v>
      </c>
      <c r="BW276" s="223" t="str">
        <f t="shared" ca="1" si="388"/>
        <v>-1.01936148753981E-13-1.3249816076615i</v>
      </c>
      <c r="BX276" s="223" t="str">
        <f t="shared" ca="1" si="389"/>
        <v>1.2241233882724+0.507048509440424i</v>
      </c>
      <c r="BY276" s="223" t="str">
        <f t="shared" ca="1" si="390"/>
        <v>-0.936903479724777+0.936903479725025i</v>
      </c>
      <c r="BZ276" s="223" t="str">
        <f t="shared" ca="1" si="391"/>
        <v>-0.507048509440749-1.22412338827226i</v>
      </c>
      <c r="CA276" s="223" t="str">
        <f t="shared" ca="1" si="392"/>
        <v>1.3249816076615-2.49322663084295E-13i</v>
      </c>
      <c r="CB276" s="223" t="str">
        <f t="shared" ca="1" si="393"/>
        <v>-0.507048509440219+1.22412338827248i</v>
      </c>
      <c r="CC276" s="223" t="str">
        <f t="shared" ca="1" si="394"/>
        <v>-0.93690347972513-0.936903479724673i</v>
      </c>
      <c r="CD276" s="223" t="str">
        <f t="shared" ca="1" si="395"/>
        <v>1.22412338827221-0.507048509440885i</v>
      </c>
      <c r="CE276" s="223" t="str">
        <f t="shared" ca="1" si="396"/>
        <v>4.7202566192178E-13+1.3249816076615i</v>
      </c>
      <c r="CF276" s="223" t="str">
        <f t="shared" ca="1" si="397"/>
        <v>-1.22412338827254-0.507048509440083i</v>
      </c>
      <c r="CG276" s="223" t="str">
        <f t="shared" ca="1" si="398"/>
        <v>0.936903479724515-0.936903479725288i</v>
      </c>
      <c r="CH276" s="223" t="str">
        <f t="shared" ca="1" si="399"/>
        <v>0.507048509441022+1.22412338827215i</v>
      </c>
      <c r="CI276" s="223" t="str">
        <f t="shared" ca="1" si="400"/>
        <v>-1.3249816076615+6.19412176252095E-13i</v>
      </c>
      <c r="CJ276" s="223" t="str">
        <f t="shared" ca="1" si="401"/>
        <v>0.507048509441129-1.22412338827211i</v>
      </c>
      <c r="CK276" s="223" t="str">
        <f t="shared" ca="1" si="402"/>
        <v>0.936903479724486+0.936903479725317i</v>
      </c>
      <c r="CL276" s="223" t="str">
        <f t="shared" ca="1" si="403"/>
        <v>-1.22412338827259+0.507048509439975i</v>
      </c>
      <c r="CM276" s="223" t="str">
        <f t="shared" ca="1" si="404"/>
        <v>5.13581546039471E-13-1.3249816076615i</v>
      </c>
      <c r="CN276" s="223" t="str">
        <f t="shared" ca="1" si="405"/>
        <v>1.22412338827219+0.507048509440924i</v>
      </c>
      <c r="CO276" s="223" t="str">
        <f t="shared" ca="1" si="406"/>
        <v>-0.936903479725212+0.936903479724591i</v>
      </c>
      <c r="CP276" s="223" t="str">
        <f t="shared" ca="1" si="407"/>
        <v>-0.507048509440181-1.2241233882725i</v>
      </c>
      <c r="CQ276" s="223" t="str">
        <f t="shared" ca="1" si="408"/>
        <v>1.3249816076615+3.66195031709156E-13i</v>
      </c>
      <c r="CR276" s="223" t="str">
        <f t="shared" ca="1" si="409"/>
        <v>-0.507048509440787+1.22412338827225i</v>
      </c>
      <c r="CS276" s="223" t="str">
        <f t="shared" ca="1" si="410"/>
        <v>-0.936903479724748-0.936903479725054i</v>
      </c>
      <c r="CT276" s="223" t="str">
        <f t="shared" ca="1" si="411"/>
        <v>1.22412338827244-0.507048509440317i</v>
      </c>
      <c r="CU276" s="223" t="str">
        <f t="shared" ca="1" si="412"/>
        <v>-1.43492032871672E-13+1.3249816076615i</v>
      </c>
      <c r="CV276" s="223" t="str">
        <f t="shared" ca="1" si="413"/>
        <v>-1.22412338827231-0.507048509440651i</v>
      </c>
      <c r="CW276" s="223" t="str">
        <f t="shared" ca="1" si="414"/>
        <v>0.936903479724951-0.936903479724852i</v>
      </c>
      <c r="CX276" s="223" t="str">
        <f t="shared" ca="1" si="415"/>
        <v>0.507048509440522+1.22412338827236i</v>
      </c>
      <c r="CY276" s="223" t="str">
        <f t="shared" ca="1" si="416"/>
        <v>-1.3249816076615+3.89448145864365E-15i</v>
      </c>
      <c r="CZ276" s="223" t="str">
        <f t="shared" ca="1" si="417"/>
        <v>0.507048509440446-1.22412338827239i</v>
      </c>
      <c r="DA276" s="223" t="str">
        <f t="shared" ca="1" si="418"/>
        <v>0.936903479724956+0.936903479724846i</v>
      </c>
      <c r="DB276" s="223" t="str">
        <f t="shared" ca="1" si="419"/>
        <v>-1.2241233882723+0.507048509440659i</v>
      </c>
      <c r="DC276" s="223" t="str">
        <f t="shared" ca="1" si="420"/>
        <v>-2.26597480296128E-13-1.3249816076615i</v>
      </c>
      <c r="DD276" s="223" t="str">
        <f t="shared" ca="1" si="421"/>
        <v>1.22412338827245+0.507048509440309i</v>
      </c>
      <c r="DE276" s="223" t="str">
        <f t="shared" ca="1" si="422"/>
        <v>-0.936903479724689+0.936903479725114i</v>
      </c>
      <c r="DF276" s="223" t="str">
        <f t="shared" ca="1" si="423"/>
        <v>-0.507048509440864-1.22412338827222i</v>
      </c>
      <c r="DG276" s="223" t="str">
        <f t="shared" ca="1" si="424"/>
        <v>1.3249816076615-3.73983994626443E-13i</v>
      </c>
      <c r="DH276" s="223" t="str">
        <f t="shared" ca="1" si="425"/>
        <v>-0.507048509440104+1.22412338827253i</v>
      </c>
      <c r="DI276" s="223" t="str">
        <f t="shared" ca="1" si="426"/>
        <v>-0.936903479725217-0.936903479724585i</v>
      </c>
      <c r="DJ276" s="223" t="str">
        <f t="shared" ca="1" si="427"/>
        <v>1.22412338827216-0.507048509441001i</v>
      </c>
      <c r="DK276" s="223" t="str">
        <f t="shared" ca="1" si="428"/>
        <v>5.96686993463928E-13+1.3249816076615i</v>
      </c>
      <c r="DL276" s="223" t="str">
        <f t="shared" ca="1" si="429"/>
        <v>-1.22412338827259-0.507048509439967i</v>
      </c>
      <c r="DM276" s="223" t="str">
        <f t="shared" ca="1" si="430"/>
        <v>0.936903479725385-0.936903479724417i</v>
      </c>
      <c r="DN276" s="223" t="str">
        <f t="shared" ca="1" si="431"/>
        <v>0.507048509439954+1.22412338827259i</v>
      </c>
      <c r="DO276" s="223" t="str">
        <f t="shared" ca="1" si="432"/>
        <v>-1.3249816076615-5.36306728827639E-13i</v>
      </c>
      <c r="DP276" s="223" t="str">
        <f t="shared" ca="1" si="433"/>
        <v>0.507048509441014-1.22412338827216i</v>
      </c>
      <c r="DQ276" s="223" t="str">
        <f t="shared" ca="1" si="434"/>
        <v>0.936903479724575+0.936903479725228i</v>
      </c>
      <c r="DR276" s="223" t="str">
        <f t="shared" ca="1" si="435"/>
        <v>-1.22412338827254+0.50704850944009i</v>
      </c>
      <c r="DS276" s="223" t="str">
        <f t="shared" ca="1" si="436"/>
        <v>3.88920214497324E-13-1.3249816076615i</v>
      </c>
      <c r="DT276" s="223" t="str">
        <f t="shared" ca="1" si="437"/>
        <v>1.22412338827224+0.507048509440809i</v>
      </c>
      <c r="DU276" s="223" t="str">
        <f t="shared" ca="1" si="438"/>
        <v>-0.936903479725125+0.936903479724678i</v>
      </c>
      <c r="DV276" s="223" t="str">
        <f t="shared" ca="1" si="439"/>
        <v>-0.507048509440296-1.22412338827245i</v>
      </c>
      <c r="DW276" s="223" t="str">
        <f t="shared" ca="1" si="440"/>
        <v>1.3249816076615+2.41533700167009E-13i</v>
      </c>
      <c r="DX276" s="223" t="str">
        <f t="shared" ca="1" si="441"/>
        <v>-0.507048509440672+1.2241233882723i</v>
      </c>
      <c r="DY276" s="223" t="str">
        <f t="shared" ca="1" si="442"/>
        <v>-0.936903479724836-0.936903479724967i</v>
      </c>
      <c r="DZ276" s="223" t="str">
        <f t="shared" ca="1" si="443"/>
        <v>1.2241233882724-0.507048509440432i</v>
      </c>
      <c r="EA276" s="223" t="str">
        <f t="shared" ca="1" si="444"/>
        <v>-1.88307013295236E-14+1.3249816076615i</v>
      </c>
      <c r="EB276" s="223" t="str">
        <f t="shared" ca="1" si="445"/>
        <v>-1.22412338827235-0.507048509440536i</v>
      </c>
      <c r="EC276" s="223" t="str">
        <f t="shared" ca="1" si="446"/>
        <v>0.936903479724862-0.93690347972494i</v>
      </c>
      <c r="ED276" s="223" t="str">
        <f t="shared" ca="1" si="447"/>
        <v>0.507048509440567+1.22412338827234i</v>
      </c>
      <c r="EE276" s="223" t="str">
        <f t="shared" ca="1" si="448"/>
        <v>-1.3249816076615+2.03872297507961E-13i</v>
      </c>
      <c r="EF276" s="223" t="str">
        <f t="shared" ca="1" si="449"/>
        <v>0.50704850944033-1.22412338827244i</v>
      </c>
      <c r="EG276" s="223" t="str">
        <f t="shared" ca="1" si="450"/>
        <v>0.936903479725044+0.936903479724759i</v>
      </c>
      <c r="EH276" s="223" t="str">
        <f t="shared" ca="1" si="451"/>
        <v>-1.22412338827223+0.507048509440843i</v>
      </c>
      <c r="EI276" s="223" t="str">
        <f t="shared" ca="1" si="452"/>
        <v>-3.51258811838276E-13-1.3249816076615i</v>
      </c>
      <c r="EJ276" s="223" t="str">
        <f t="shared" ca="1" si="453"/>
        <v>1.2241233882725+0.507048509440194i</v>
      </c>
      <c r="EK276" s="223" t="str">
        <f t="shared" ca="1" si="454"/>
        <v>-0.936903479724548+0.936903479725254i</v>
      </c>
      <c r="EL276" s="223" t="str">
        <f t="shared" ca="1" si="455"/>
        <v>-0.50704850944098-1.22412338827217i</v>
      </c>
      <c r="EM276" s="223" t="str">
        <f t="shared" ca="1" si="456"/>
        <v>1.3249816076615-4.98645326168591E-13i</v>
      </c>
      <c r="EN276" s="223"/>
      <c r="EO276" s="223"/>
      <c r="EP276" s="223"/>
    </row>
    <row r="277" spans="1:146">
      <c r="A277" s="249">
        <f t="shared" si="323"/>
        <v>3.4570312500000026E-3</v>
      </c>
      <c r="B277" s="248">
        <v>177</v>
      </c>
      <c r="C277" s="247">
        <f t="shared" si="324"/>
        <v>35400</v>
      </c>
      <c r="N277" s="246">
        <f t="shared" ca="1" si="327"/>
        <v>3.9914333976048564</v>
      </c>
      <c r="O277" s="223">
        <f t="shared" ca="1" si="328"/>
        <v>1.3244333976048566</v>
      </c>
      <c r="P277" s="223" t="str">
        <f t="shared" ca="1" si="329"/>
        <v>-0.476657006019154+1.23568682250156i</v>
      </c>
      <c r="Q277" s="223" t="str">
        <f t="shared" ca="1" si="330"/>
        <v>-0.981340416413009-0.889435108260004i</v>
      </c>
      <c r="R277" s="223" t="str">
        <f t="shared" ca="1" si="331"/>
        <v>1.1830160960556-0.595480260936078i</v>
      </c>
      <c r="S277" s="223" t="str">
        <f t="shared" ca="1" si="332"/>
        <v>0.129817174190132+1.31805588879092i</v>
      </c>
      <c r="T277" s="223" t="str">
        <f t="shared" ca="1" si="333"/>
        <v>-1.2764572093517-0.353243283567014i</v>
      </c>
      <c r="U277" s="223" t="str">
        <f t="shared" ca="1" si="334"/>
        <v>0.788964053799782-1.06379487990071i</v>
      </c>
      <c r="V277" s="223" t="str">
        <f t="shared" ca="1" si="335"/>
        <v>0.708568715417635+1.11895227790221i</v>
      </c>
      <c r="W277" s="223" t="str">
        <f t="shared" ca="1" si="336"/>
        <v>-1.29898478124528+0.258384138027667i</v>
      </c>
      <c r="X277" s="223" t="str">
        <f t="shared" ca="1" si="337"/>
        <v>0.226427635191782-1.30493461549328i</v>
      </c>
      <c r="Y277" s="223" t="str">
        <f t="shared" ca="1" si="338"/>
        <v>1.13600441716558+0.680894844209763i</v>
      </c>
      <c r="Z277" s="223" t="str">
        <f t="shared" ca="1" si="339"/>
        <v>-1.04411233763115+0.814833265826548i</v>
      </c>
      <c r="AA277" s="223" t="str">
        <f t="shared" ca="1" si="340"/>
        <v>-0.384462721368715-1.26740374015895i</v>
      </c>
      <c r="AB277" s="223" t="str">
        <f t="shared" ca="1" si="341"/>
        <v>1.32084478793786+0.0974313649115829i</v>
      </c>
      <c r="AC277" s="223" t="str">
        <f t="shared" ca="1" si="342"/>
        <v>-0.566268245055132+1.19727361088989i</v>
      </c>
      <c r="AD277" s="223" t="str">
        <f t="shared" ca="1" si="343"/>
        <v>-0.913250526452377-0.959217024778856i</v>
      </c>
      <c r="AE277" s="223" t="str">
        <f t="shared" ca="1" si="344"/>
        <v>1.22361690822149-0.506838718534423i</v>
      </c>
      <c r="AF277" s="223" t="str">
        <f t="shared" ca="1" si="345"/>
        <v>0.0325032226739858+1.32403450302738i</v>
      </c>
      <c r="AG277" s="223" t="str">
        <f t="shared" ca="1" si="346"/>
        <v>-1.24701240524501-0.446188173146922i</v>
      </c>
      <c r="AH277" s="223" t="str">
        <f t="shared" ca="1" si="347"/>
        <v>0.86508392761647-1.00287268527506i</v>
      </c>
      <c r="AI277" s="223" t="str">
        <f t="shared" ca="1" si="348"/>
        <v>0.624333581774278+1.16804597656087i</v>
      </c>
      <c r="AJ277" s="223" t="str">
        <f t="shared" ca="1" si="349"/>
        <v>-1.31447304206185+0.162124786457257i</v>
      </c>
      <c r="AK277" s="223" t="str">
        <f t="shared" ca="1" si="350"/>
        <v>0.321811065219899-1.28474178845135i</v>
      </c>
      <c r="AL277" s="223" t="str">
        <f t="shared" ca="1" si="351"/>
        <v>1.08283663191246+0.762619599328272i</v>
      </c>
      <c r="AM277" s="223" t="str">
        <f t="shared" ca="1" si="352"/>
        <v>-1.10122612362725+0.735815771325982i</v>
      </c>
      <c r="AN277" s="223" t="str">
        <f t="shared" ca="1" si="353"/>
        <v>-0.290184999919877-1.29225248713734i</v>
      </c>
      <c r="AO277" s="223" t="str">
        <f t="shared" ca="1" si="354"/>
        <v>1.31009840592366+0.19433474081448i</v>
      </c>
      <c r="AP277" s="223" t="str">
        <f t="shared" ca="1" si="355"/>
        <v>-0.652810827407812+1.15237226984611i</v>
      </c>
      <c r="AQ277" s="223" t="str">
        <f t="shared" ca="1" si="356"/>
        <v>-0.840211652762762-1.02380086113111i</v>
      </c>
      <c r="AR277" s="223" t="str">
        <f t="shared" ca="1" si="357"/>
        <v>-0.840211652762762-1.02380086113111i</v>
      </c>
      <c r="AS277" s="223" t="str">
        <f t="shared" ca="1" si="358"/>
        <v>-0.0649868666221407+1.3228380595741i</v>
      </c>
      <c r="AT277" s="223" t="str">
        <f t="shared" ca="1" si="359"/>
        <v>-1.21080993286982-0.536715130357738i</v>
      </c>
      <c r="AU277" s="223" t="str">
        <f t="shared" ca="1" si="360"/>
        <v>0.936515836676673-0.936515836675993i</v>
      </c>
      <c r="AV277" s="223" t="str">
        <f t="shared" ca="1" si="361"/>
        <v>0.536715130356893+1.2108099328702i</v>
      </c>
      <c r="AW277" s="223" t="str">
        <f t="shared" ca="1" si="362"/>
        <v>-1.32283805957408+0.0649868666225329i</v>
      </c>
      <c r="AX277" s="223" t="str">
        <f t="shared" ca="1" si="363"/>
        <v>0.41545057320279-1.2575868343445i</v>
      </c>
      <c r="AY277" s="223" t="str">
        <f t="shared" ca="1" si="364"/>
        <v>1.02380086113136+0.840211652762459i</v>
      </c>
      <c r="AZ277" s="223" t="str">
        <f t="shared" ca="1" si="365"/>
        <v>-1.15237226984592+0.652810827408154i</v>
      </c>
      <c r="BA277" s="223" t="str">
        <f t="shared" ca="1" si="366"/>
        <v>-0.194334740814888-1.3100984059236i</v>
      </c>
      <c r="BB277" s="223" t="str">
        <f t="shared" ca="1" si="367"/>
        <v>1.29225248713713+0.290184999920797i</v>
      </c>
      <c r="BC277" s="223" t="str">
        <f t="shared" ca="1" si="368"/>
        <v>-0.73581577132675+1.10122612362673i</v>
      </c>
      <c r="BD277" s="223" t="str">
        <f t="shared" ca="1" si="369"/>
        <v>-0.762619599328717-1.08283663191215i</v>
      </c>
      <c r="BE277" s="223" t="str">
        <f t="shared" ca="1" si="370"/>
        <v>1.28474178845126-0.321811065220281i</v>
      </c>
      <c r="BF277" s="223" t="str">
        <f t="shared" ca="1" si="371"/>
        <v>-0.162124786456998+1.31447304206188i</v>
      </c>
      <c r="BG277" s="223" t="str">
        <f t="shared" ca="1" si="372"/>
        <v>-1.16804597656088-0.624333581774263i</v>
      </c>
      <c r="BH277" s="223" t="str">
        <f t="shared" ca="1" si="373"/>
        <v>1.00287268527515-0.865083927616369i</v>
      </c>
      <c r="BI277" s="223" t="str">
        <f t="shared" ca="1" si="374"/>
        <v>0.446188173146547+1.24701240524515i</v>
      </c>
      <c r="BJ277" s="223" t="str">
        <f t="shared" ca="1" si="375"/>
        <v>-1.32403450302736-0.0325032226744963i</v>
      </c>
      <c r="BK277" s="223" t="str">
        <f t="shared" ca="1" si="376"/>
        <v>0.506838718533816-1.22361690822174i</v>
      </c>
      <c r="BL277" s="223" t="str">
        <f t="shared" ca="1" si="377"/>
        <v>0.959217024779127+0.913250526452093i</v>
      </c>
      <c r="BM277" s="223" t="str">
        <f t="shared" ca="1" si="378"/>
        <v>-1.19727361088978+0.566268245055385i</v>
      </c>
      <c r="BN277" s="223" t="str">
        <f t="shared" ca="1" si="379"/>
        <v>-0.0974313649117023-1.32084478793785i</v>
      </c>
      <c r="BO277" s="223" t="str">
        <f t="shared" ca="1" si="380"/>
        <v>1.26740374015892+0.384462721368844i</v>
      </c>
      <c r="BP277" s="223" t="str">
        <f t="shared" ca="1" si="381"/>
        <v>-0.814833265826743+1.044112337631i</v>
      </c>
      <c r="BQ277" s="223" t="str">
        <f t="shared" ca="1" si="382"/>
        <v>-0.680894844209413-1.13600441716579i</v>
      </c>
      <c r="BR277" s="223" t="str">
        <f t="shared" ca="1" si="383"/>
        <v>1.3049346154934-0.22642763519113i</v>
      </c>
      <c r="BS277" s="223" t="str">
        <f t="shared" ca="1" si="384"/>
        <v>-0.258384138027133+1.29898478124538i</v>
      </c>
      <c r="BT277" s="223" t="str">
        <f t="shared" ca="1" si="385"/>
        <v>-1.11895227790242-0.708568715417311i</v>
      </c>
      <c r="BU277" s="223" t="str">
        <f t="shared" ca="1" si="386"/>
        <v>1.06379487990063-0.788964053799885i</v>
      </c>
      <c r="BV277" s="223" t="str">
        <f t="shared" ca="1" si="387"/>
        <v>0.353243283567025+1.2764572093517i</v>
      </c>
      <c r="BW277" s="223" t="str">
        <f t="shared" ca="1" si="388"/>
        <v>-1.3180558887909-0.129817174190411i</v>
      </c>
      <c r="BX277" s="223" t="str">
        <f t="shared" ca="1" si="389"/>
        <v>0.595480260936467-1.18301609605541i</v>
      </c>
      <c r="BY277" s="223" t="str">
        <f t="shared" ca="1" si="390"/>
        <v>0.889435108259593+0.981340416413382i</v>
      </c>
      <c r="BZ277" s="223" t="str">
        <f t="shared" ca="1" si="391"/>
        <v>-1.23568682250134+0.476657006019716i</v>
      </c>
      <c r="CA277" s="223" t="str">
        <f t="shared" ca="1" si="392"/>
        <v>-3.92651020433892E-13-1.32443339760486i</v>
      </c>
      <c r="CB277" s="223" t="str">
        <f t="shared" ca="1" si="393"/>
        <v>1.23568682250163+0.476657006018983i</v>
      </c>
      <c r="CC277" s="223" t="str">
        <f t="shared" ca="1" si="394"/>
        <v>-0.889435108259959+0.98134041641305i</v>
      </c>
      <c r="CD277" s="223" t="str">
        <f t="shared" ca="1" si="395"/>
        <v>-0.595480260935959-1.18301609605567i</v>
      </c>
      <c r="CE277" s="223" t="str">
        <f t="shared" ca="1" si="396"/>
        <v>1.31805588879095-0.129817174189844i</v>
      </c>
      <c r="CF277" s="223" t="str">
        <f t="shared" ca="1" si="397"/>
        <v>-0.353243283567501+1.27645720935157i</v>
      </c>
      <c r="CG277" s="223" t="str">
        <f t="shared" ca="1" si="398"/>
        <v>-1.06379487990112-0.788964053799224i</v>
      </c>
      <c r="CH277" s="223" t="str">
        <f t="shared" ca="1" si="399"/>
        <v>1.118952277902-0.708568715417974i</v>
      </c>
      <c r="CI277" s="223" t="str">
        <f t="shared" ca="1" si="400"/>
        <v>0.258384138027904+1.29898478124523i</v>
      </c>
      <c r="CJ277" s="223" t="str">
        <f t="shared" ca="1" si="401"/>
        <v>-1.30493461549331-0.226427635191618i</v>
      </c>
      <c r="CK277" s="223" t="str">
        <f t="shared" ca="1" si="402"/>
        <v>0.68089484420987-1.13600441716552i</v>
      </c>
      <c r="CL277" s="223" t="str">
        <f t="shared" ca="1" si="403"/>
        <v>0.814833265826323+1.04411233763133i</v>
      </c>
      <c r="CM277" s="223" t="str">
        <f t="shared" ca="1" si="404"/>
        <v>-1.26740374015906+0.38446272136837i</v>
      </c>
      <c r="CN277" s="223" t="str">
        <f t="shared" ca="1" si="405"/>
        <v>0.097431364912233-1.32084478793781i</v>
      </c>
      <c r="CO277" s="223" t="str">
        <f t="shared" ca="1" si="406"/>
        <v>1.19727361089013+0.56626824505464i</v>
      </c>
      <c r="CP277" s="223" t="str">
        <f t="shared" ca="1" si="407"/>
        <v>-0.959217024778585+0.913250526452662i</v>
      </c>
      <c r="CQ277" s="223" t="str">
        <f t="shared" ca="1" si="408"/>
        <v>-0.506838718534508-1.22361690822146i</v>
      </c>
      <c r="CR277" s="223" t="str">
        <f t="shared" ca="1" si="409"/>
        <v>1.32403450302738-0.0325032226740021i</v>
      </c>
      <c r="CS277" s="223" t="str">
        <f t="shared" ca="1" si="410"/>
        <v>-0.446188173147048+1.24701240524497i</v>
      </c>
      <c r="CT277" s="223" t="str">
        <f t="shared" ca="1" si="411"/>
        <v>-1.00287268527477-0.8650839276168i</v>
      </c>
      <c r="CU277" s="223" t="str">
        <f t="shared" ca="1" si="412"/>
        <v>1.16804597656111-0.624333581773827i</v>
      </c>
      <c r="CV277" s="223" t="str">
        <f t="shared" ca="1" si="413"/>
        <v>0.162124786457814+1.31447304206178i</v>
      </c>
      <c r="CW277" s="223" t="str">
        <f t="shared" ca="1" si="414"/>
        <v>-1.28474178845145-0.321811065219519i</v>
      </c>
      <c r="CX277" s="223" t="str">
        <f t="shared" ca="1" si="415"/>
        <v>0.762619599328075-1.0828366319126i</v>
      </c>
      <c r="CY277" s="223" t="str">
        <f t="shared" ca="1" si="416"/>
        <v>0.73581577132634+1.10122612362701i</v>
      </c>
      <c r="CZ277" s="223" t="str">
        <f t="shared" ca="1" si="417"/>
        <v>-1.29225248713725+0.290184999920278i</v>
      </c>
      <c r="DA277" s="223" t="str">
        <f t="shared" ca="1" si="418"/>
        <v>0.194334740815414-1.31009840592352i</v>
      </c>
      <c r="DB277" s="223" t="str">
        <f t="shared" ca="1" si="419"/>
        <v>1.15237226984567+0.652810827408585i</v>
      </c>
      <c r="DC277" s="223" t="str">
        <f t="shared" ca="1" si="420"/>
        <v>-1.0238008611317+0.840211652762047i</v>
      </c>
      <c r="DD277" s="223" t="str">
        <f t="shared" ca="1" si="421"/>
        <v>-0.415450573203571-1.25758683434424i</v>
      </c>
      <c r="DE277" s="223" t="str">
        <f t="shared" ca="1" si="422"/>
        <v>1.32283805957412+0.0649868666217486i</v>
      </c>
      <c r="DF277" s="223" t="str">
        <f t="shared" ca="1" si="423"/>
        <v>-0.536715130357414+1.21080993286997i</v>
      </c>
      <c r="DG277" s="223" t="str">
        <f t="shared" ca="1" si="424"/>
        <v>-0.936515836676297-0.936515836676369i</v>
      </c>
      <c r="DH277" s="223" t="str">
        <f t="shared" ca="1" si="425"/>
        <v>1.21080993287004-0.536715130357252i</v>
      </c>
      <c r="DI277" s="223" t="str">
        <f t="shared" ca="1" si="426"/>
        <v>0.0649868666215716+1.32283805957413i</v>
      </c>
      <c r="DJ277" s="223" t="str">
        <f t="shared" ca="1" si="427"/>
        <v>-1.25758683434421-0.415450573203668i</v>
      </c>
      <c r="DK277" s="223" t="str">
        <f t="shared" ca="1" si="428"/>
        <v>0.840211652762127-1.02380086113164i</v>
      </c>
      <c r="DL277" s="223" t="str">
        <f t="shared" ca="1" si="429"/>
        <v>0.652810827408496+1.15237226984572i</v>
      </c>
      <c r="DM277" s="223" t="str">
        <f t="shared" ca="1" si="430"/>
        <v>-1.31009840592355+0.194334740815239i</v>
      </c>
      <c r="DN277" s="223" t="str">
        <f t="shared" ca="1" si="431"/>
        <v>0.290184999920377-1.29225248713723i</v>
      </c>
      <c r="DO277" s="223" t="str">
        <f t="shared" ca="1" si="432"/>
        <v>1.10122612362695+0.735815771326424i</v>
      </c>
      <c r="DP277" s="223" t="str">
        <f t="shared" ca="1" si="433"/>
        <v>-1.08283663191271+0.76261959932793i</v>
      </c>
      <c r="DQ277" s="223" t="str">
        <f t="shared" ca="1" si="434"/>
        <v>-0.32181106521942-1.28474178845147i</v>
      </c>
      <c r="DR277" s="223" t="str">
        <f t="shared" ca="1" si="435"/>
        <v>1.31447304206193+0.162124786456646i</v>
      </c>
      <c r="DS277" s="223" t="str">
        <f t="shared" ca="1" si="436"/>
        <v>-0.624333581773918+1.16804597656107i</v>
      </c>
      <c r="DT277" s="223" t="str">
        <f t="shared" ca="1" si="437"/>
        <v>-0.865083927616666-1.00287268527489i</v>
      </c>
      <c r="DU277" s="223" t="str">
        <f t="shared" ca="1" si="438"/>
        <v>1.24701240524503-0.446188173146882i</v>
      </c>
      <c r="DV277" s="223" t="str">
        <f t="shared" ca="1" si="439"/>
        <v>-0.0325032226741039+1.32403450302737i</v>
      </c>
      <c r="DW277" s="223" t="str">
        <f t="shared" ca="1" si="440"/>
        <v>-1.22361690822139-0.506838718534671i</v>
      </c>
      <c r="DX277" s="223" t="str">
        <f t="shared" ca="1" si="441"/>
        <v>0.913250526452789-0.959217024778463i</v>
      </c>
      <c r="DY277" s="223" t="str">
        <f t="shared" ca="1" si="442"/>
        <v>0.566268245054549+1.19727361089017i</v>
      </c>
      <c r="DZ277" s="223" t="str">
        <f t="shared" ca="1" si="443"/>
        <v>-1.32084478793782+0.0974313649121314i</v>
      </c>
      <c r="EA277" s="223" t="str">
        <f t="shared" ca="1" si="444"/>
        <v>0.384462721368468-1.26740374015903i</v>
      </c>
      <c r="EB277" s="223" t="str">
        <f t="shared" ca="1" si="445"/>
        <v>1.04411233763122+0.814833265826463i</v>
      </c>
      <c r="EC277" s="223" t="str">
        <f t="shared" ca="1" si="446"/>
        <v>-1.13600441716557+0.680894844209782i</v>
      </c>
      <c r="ED277" s="223" t="str">
        <f t="shared" ca="1" si="447"/>
        <v>-0.226427635191517-1.30493461549333i</v>
      </c>
      <c r="EE277" s="223" t="str">
        <f t="shared" ca="1" si="448"/>
        <v>1.2989847812452+0.258384138028078i</v>
      </c>
      <c r="EF277" s="223" t="str">
        <f t="shared" ca="1" si="449"/>
        <v>-0.708568715418124+1.1189522779019i</v>
      </c>
      <c r="EG277" s="223" t="str">
        <f t="shared" ca="1" si="450"/>
        <v>-0.78896405380017-1.06379487990042i</v>
      </c>
      <c r="EH277" s="223" t="str">
        <f t="shared" ca="1" si="451"/>
        <v>1.27645720935162-0.353243283567331i</v>
      </c>
      <c r="EI277" s="223" t="str">
        <f t="shared" ca="1" si="452"/>
        <v>-0.129817174189945+1.31805588879094i</v>
      </c>
      <c r="EJ277" s="223" t="str">
        <f t="shared" ca="1" si="453"/>
        <v>-1.18301609605562-0.595480260936049i</v>
      </c>
      <c r="EK277" s="223" t="str">
        <f t="shared" ca="1" si="454"/>
        <v>0.981340416413119-0.889435108259883i</v>
      </c>
      <c r="EL277" s="223" t="str">
        <f t="shared" ca="1" si="455"/>
        <v>0.476657006018818+1.23568682250169i</v>
      </c>
      <c r="EM277" s="223" t="str">
        <f t="shared" ca="1" si="456"/>
        <v>-1.32443339760486-5.69833761851542E-13i</v>
      </c>
      <c r="EN277" s="223"/>
      <c r="EO277" s="223"/>
      <c r="EP277" s="223"/>
    </row>
    <row r="278" spans="1:146">
      <c r="A278" s="249">
        <f t="shared" si="323"/>
        <v>3.4765625000000027E-3</v>
      </c>
      <c r="B278" s="248">
        <v>178</v>
      </c>
      <c r="C278" s="247">
        <f t="shared" si="324"/>
        <v>35600</v>
      </c>
      <c r="N278" s="246">
        <f t="shared" ca="1" si="327"/>
        <v>3.9908048077007034</v>
      </c>
      <c r="O278" s="223">
        <f t="shared" ca="1" si="328"/>
        <v>1.3238048077007036</v>
      </c>
      <c r="P278" s="223" t="str">
        <f t="shared" ca="1" si="329"/>
        <v>-0.445976407586202+1.24642056015135i</v>
      </c>
      <c r="Q278" s="223" t="str">
        <f t="shared" ca="1" si="330"/>
        <v>-1.02331495456449-0.839812879548875i</v>
      </c>
      <c r="R278" s="223" t="str">
        <f t="shared" ca="1" si="331"/>
        <v>1.13546525762081-0.680571684415091i</v>
      </c>
      <c r="S278" s="223" t="str">
        <f t="shared" ca="1" si="332"/>
        <v>0.258261506220797+1.29836826951989i</v>
      </c>
      <c r="T278" s="223" t="str">
        <f t="shared" ca="1" si="333"/>
        <v>-1.30947661955597-0.194242507520253i</v>
      </c>
      <c r="U278" s="223" t="str">
        <f t="shared" ca="1" si="334"/>
        <v>0.624037266544722-1.16749160975781i</v>
      </c>
      <c r="V278" s="223" t="str">
        <f t="shared" ca="1" si="335"/>
        <v>0.889012973080901+0.98087466201618i</v>
      </c>
      <c r="W278" s="223" t="str">
        <f t="shared" ca="1" si="336"/>
        <v>-1.22303616687469+0.506598167592375i</v>
      </c>
      <c r="X278" s="223" t="str">
        <f t="shared" ca="1" si="337"/>
        <v>-0.0649560231773825-1.32221022683402i</v>
      </c>
      <c r="Y278" s="223" t="str">
        <f t="shared" ca="1" si="338"/>
        <v>1.26680221712504+0.384280251351256i</v>
      </c>
      <c r="Z278" s="223" t="str">
        <f t="shared" ca="1" si="339"/>
        <v>-0.788589603231018+1.06328999175551i</v>
      </c>
      <c r="AA278" s="223" t="str">
        <f t="shared" ca="1" si="340"/>
        <v>-0.735466545486778-1.10070347022313i</v>
      </c>
      <c r="AB278" s="223" t="str">
        <f t="shared" ca="1" si="341"/>
        <v>1.28413203659887-0.321658330331944i</v>
      </c>
      <c r="AC278" s="223" t="str">
        <f t="shared" ca="1" si="342"/>
        <v>-0.129755561605328+1.31743032571897i</v>
      </c>
      <c r="AD278" s="223" t="str">
        <f t="shared" ca="1" si="343"/>
        <v>-1.19670537234678-0.565999488239918i</v>
      </c>
      <c r="AE278" s="223" t="str">
        <f t="shared" ca="1" si="344"/>
        <v>0.936071356492519-0.936071356492523i</v>
      </c>
      <c r="AF278" s="223" t="str">
        <f t="shared" ca="1" si="345"/>
        <v>0.565999488239922+1.19670537234678i</v>
      </c>
      <c r="AG278" s="223" t="str">
        <f t="shared" ca="1" si="346"/>
        <v>-1.31743032571897+0.129755561605324i</v>
      </c>
      <c r="AH278" s="223" t="str">
        <f t="shared" ca="1" si="347"/>
        <v>0.32165833033194-1.28413203659887i</v>
      </c>
      <c r="AI278" s="223" t="str">
        <f t="shared" ca="1" si="348"/>
        <v>1.10070347022313+0.735466545486775i</v>
      </c>
      <c r="AJ278" s="223" t="str">
        <f t="shared" ca="1" si="349"/>
        <v>-1.06328999175552+0.788589603231014i</v>
      </c>
      <c r="AK278" s="223" t="str">
        <f t="shared" ca="1" si="350"/>
        <v>-0.384280251351251-1.26680221712504i</v>
      </c>
      <c r="AL278" s="223" t="str">
        <f t="shared" ca="1" si="351"/>
        <v>1.32221022683402+0.064956023177378i</v>
      </c>
      <c r="AM278" s="223" t="str">
        <f t="shared" ca="1" si="352"/>
        <v>-0.506598167592736+1.22303616687455i</v>
      </c>
      <c r="AN278" s="223" t="str">
        <f t="shared" ca="1" si="353"/>
        <v>-0.980874662016445-0.889012973080609i</v>
      </c>
      <c r="AO278" s="223" t="str">
        <f t="shared" ca="1" si="354"/>
        <v>1.16749160975782-0.624037266544718i</v>
      </c>
      <c r="AP278" s="223" t="str">
        <f t="shared" ca="1" si="355"/>
        <v>0.194242507519853+1.30947661955603i</v>
      </c>
      <c r="AQ278" s="223" t="str">
        <f t="shared" ca="1" si="356"/>
        <v>-1.29836826951999-0.258261506220277i</v>
      </c>
      <c r="AR278" s="223" t="str">
        <f t="shared" ca="1" si="357"/>
        <v>-1.29836826951999-0.258261506220277i</v>
      </c>
      <c r="AS278" s="223" t="str">
        <f t="shared" ca="1" si="358"/>
        <v>0.839812879548692+1.02331495456464i</v>
      </c>
      <c r="AT278" s="223" t="str">
        <f t="shared" ca="1" si="359"/>
        <v>-1.24642056015156+0.445976407585602i</v>
      </c>
      <c r="AU278" s="223" t="str">
        <f t="shared" ca="1" si="360"/>
        <v>-2.67914052234579E-13-1.3238048077007i</v>
      </c>
      <c r="AV278" s="223" t="str">
        <f t="shared" ca="1" si="361"/>
        <v>1.2464205601513+0.445976407586338i</v>
      </c>
      <c r="AW278" s="223" t="str">
        <f t="shared" ca="1" si="362"/>
        <v>-0.839812879549296+1.02331495456414i</v>
      </c>
      <c r="AX278" s="223" t="str">
        <f t="shared" ca="1" si="363"/>
        <v>-0.680571684415422-1.13546525762062i</v>
      </c>
      <c r="AY278" s="223" t="str">
        <f t="shared" ca="1" si="364"/>
        <v>1.29836826951989-0.258261506220784i</v>
      </c>
      <c r="AZ278" s="223" t="str">
        <f t="shared" ca="1" si="365"/>
        <v>-0.194242507520662+1.30947661955591i</v>
      </c>
      <c r="BA278" s="223" t="str">
        <f t="shared" ca="1" si="366"/>
        <v>-1.16749160975807-0.624037266544245i</v>
      </c>
      <c r="BB278" s="223" t="str">
        <f t="shared" ca="1" si="367"/>
        <v>0.980874662016085-0.889012973081006i</v>
      </c>
      <c r="BC278" s="223" t="str">
        <f t="shared" ca="1" si="368"/>
        <v>0.506598167592014+1.22303616687484i</v>
      </c>
      <c r="BD278" s="223" t="str">
        <f t="shared" ca="1" si="369"/>
        <v>-1.322210226834+0.0649560231779131i</v>
      </c>
      <c r="BE278" s="223" t="str">
        <f t="shared" ca="1" si="370"/>
        <v>0.384280251351134-1.26680221712508i</v>
      </c>
      <c r="BF278" s="223" t="str">
        <f t="shared" ca="1" si="371"/>
        <v>1.06328999175535+0.788589603231234i</v>
      </c>
      <c r="BG278" s="223" t="str">
        <f t="shared" ca="1" si="372"/>
        <v>-1.1007034702235+0.735466545486219i</v>
      </c>
      <c r="BH278" s="223" t="str">
        <f t="shared" ca="1" si="373"/>
        <v>-0.321658330332222-1.2841320365988i</v>
      </c>
      <c r="BI278" s="223" t="str">
        <f t="shared" ca="1" si="374"/>
        <v>1.31743032571895+0.129755561605446i</v>
      </c>
      <c r="BJ278" s="223" t="str">
        <f t="shared" ca="1" si="375"/>
        <v>-0.565999488240389+1.19670537234656i</v>
      </c>
      <c r="BK278" s="223" t="str">
        <f t="shared" ca="1" si="376"/>
        <v>-0.936071356492805-0.936071356492237i</v>
      </c>
      <c r="BL278" s="223" t="str">
        <f t="shared" ca="1" si="377"/>
        <v>1.19670537234678-0.565999488239926i</v>
      </c>
      <c r="BM278" s="223" t="str">
        <f t="shared" ca="1" si="378"/>
        <v>0.129755561604935+1.31743032571901i</v>
      </c>
      <c r="BN278" s="223" t="str">
        <f t="shared" ca="1" si="379"/>
        <v>-1.284132036599-0.321658330331442i</v>
      </c>
      <c r="BO278" s="223" t="str">
        <f t="shared" ca="1" si="380"/>
        <v>0.735466545486677-1.1007034702232i</v>
      </c>
      <c r="BP278" s="223" t="str">
        <f t="shared" ca="1" si="381"/>
        <v>0.788589603230791+1.06328999175568i</v>
      </c>
      <c r="BQ278" s="223" t="str">
        <f t="shared" ca="1" si="382"/>
        <v>-1.26680221712484+0.384280251351904i</v>
      </c>
      <c r="BR278" s="223" t="str">
        <f t="shared" ca="1" si="383"/>
        <v>0.0649560231771103-1.32221022683404i</v>
      </c>
      <c r="BS278" s="223" t="str">
        <f t="shared" ca="1" si="384"/>
        <v>1.22303616687465+0.506598167592488i</v>
      </c>
      <c r="BT278" s="223" t="str">
        <f t="shared" ca="1" si="385"/>
        <v>-0.889012973081386+0.98087466201574i</v>
      </c>
      <c r="BU278" s="223" t="str">
        <f t="shared" ca="1" si="386"/>
        <v>-0.624037266544954-1.16749160975769i</v>
      </c>
      <c r="BV278" s="223" t="str">
        <f t="shared" ca="1" si="387"/>
        <v>1.30947661955599-0.194242507520155i</v>
      </c>
      <c r="BW278" s="223" t="str">
        <f t="shared" ca="1" si="388"/>
        <v>-0.258261506221287+1.29836826951979i</v>
      </c>
      <c r="BX278" s="223" t="str">
        <f t="shared" ca="1" si="389"/>
        <v>-1.13546525762101-0.680571684414764i</v>
      </c>
      <c r="BY278" s="223" t="str">
        <f t="shared" ca="1" si="390"/>
        <v>1.02331495456449-0.839812879548871i</v>
      </c>
      <c r="BZ278" s="223" t="str">
        <f t="shared" ca="1" si="391"/>
        <v>0.445976407585819+1.24642056015149i</v>
      </c>
      <c r="CA278" s="223" t="str">
        <f t="shared" ca="1" si="392"/>
        <v>-1.3238048077007+5.35828104469158E-13i</v>
      </c>
      <c r="CB278" s="223" t="str">
        <f t="shared" ca="1" si="393"/>
        <v>0.445976407586086-1.24642056015139i</v>
      </c>
      <c r="CC278" s="223" t="str">
        <f t="shared" ca="1" si="394"/>
        <v>1.02331495456431+0.839812879549089i</v>
      </c>
      <c r="CD278" s="223" t="str">
        <f t="shared" ca="1" si="395"/>
        <v>-1.13546525762046+0.680571684415684i</v>
      </c>
      <c r="CE278" s="223" t="str">
        <f t="shared" ca="1" si="396"/>
        <v>-0.258261506221083-1.29836826951983i</v>
      </c>
      <c r="CF278" s="223" t="str">
        <f t="shared" ca="1" si="397"/>
        <v>1.30947661955596+0.19424250752036i</v>
      </c>
      <c r="CG278" s="223" t="str">
        <f t="shared" ca="1" si="398"/>
        <v>-0.624037266545171+1.16749160975757i</v>
      </c>
      <c r="CH278" s="223" t="str">
        <f t="shared" ca="1" si="399"/>
        <v>-0.889012973081176-0.98087466201593i</v>
      </c>
      <c r="CI278" s="223" t="str">
        <f t="shared" ca="1" si="400"/>
        <v>1.22303616687476-0.506598167592227i</v>
      </c>
      <c r="CJ278" s="223" t="str">
        <f t="shared" ca="1" si="401"/>
        <v>0.0649560231768278+1.32221022683405i</v>
      </c>
      <c r="CK278" s="223" t="str">
        <f t="shared" ca="1" si="402"/>
        <v>-1.26680221712515-0.384280251350878i</v>
      </c>
      <c r="CL278" s="223" t="str">
        <f t="shared" ca="1" si="403"/>
        <v>0.788589603231018-1.06328999175551i</v>
      </c>
      <c r="CM278" s="223" t="str">
        <f t="shared" ca="1" si="404"/>
        <v>0.735466545486442+1.10070347022336i</v>
      </c>
      <c r="CN278" s="223" t="str">
        <f t="shared" ca="1" si="405"/>
        <v>-1.28413203659874+0.321658330332481i</v>
      </c>
      <c r="CO278" s="223" t="str">
        <f t="shared" ca="1" si="406"/>
        <v>0.129755561605179-1.31743032571898i</v>
      </c>
      <c r="CP278" s="223" t="str">
        <f t="shared" ca="1" si="407"/>
        <v>1.19670537234667+0.565999488240147i</v>
      </c>
      <c r="CQ278" s="223" t="str">
        <f t="shared" ca="1" si="408"/>
        <v>-0.936071356492978+0.936071356492064i</v>
      </c>
      <c r="CR278" s="223" t="str">
        <f t="shared" ca="1" si="409"/>
        <v>-0.565999488240133-1.19670537234668i</v>
      </c>
      <c r="CS278" s="223" t="str">
        <f t="shared" ca="1" si="410"/>
        <v>1.31743032571898-0.129755561605164i</v>
      </c>
      <c r="CT278" s="223" t="str">
        <f t="shared" ca="1" si="411"/>
        <v>-0.321658330332423+1.28413203659875i</v>
      </c>
      <c r="CU278" s="223" t="str">
        <f t="shared" ca="1" si="412"/>
        <v>-1.10070347022335-0.735466545486454i</v>
      </c>
      <c r="CV278" s="223" t="str">
        <f t="shared" ca="1" si="413"/>
        <v>1.06328999175552-0.788589603231006i</v>
      </c>
      <c r="CW278" s="223" t="str">
        <f t="shared" ca="1" si="414"/>
        <v>0.384280251350864+1.26680221712516i</v>
      </c>
      <c r="CX278" s="223" t="str">
        <f t="shared" ca="1" si="415"/>
        <v>-1.32221022683405-0.0649560231768428i</v>
      </c>
      <c r="CY278" s="223" t="str">
        <f t="shared" ca="1" si="416"/>
        <v>0.50659816759224-1.22303616687475i</v>
      </c>
      <c r="CZ278" s="223" t="str">
        <f t="shared" ca="1" si="417"/>
        <v>0.98087466201592+0.889012973081187i</v>
      </c>
      <c r="DA278" s="223" t="str">
        <f t="shared" ca="1" si="418"/>
        <v>-1.16749160975754+0.624037266545224i</v>
      </c>
      <c r="DB278" s="223" t="str">
        <f t="shared" ca="1" si="419"/>
        <v>-0.19424250752042-1.30947661955595i</v>
      </c>
      <c r="DC278" s="223" t="str">
        <f t="shared" ca="1" si="420"/>
        <v>1.29836826951984+0.258261506221023i</v>
      </c>
      <c r="DD278" s="223" t="str">
        <f t="shared" ca="1" si="421"/>
        <v>-0.680571684415633+1.13546525762049i</v>
      </c>
      <c r="DE278" s="223" t="str">
        <f t="shared" ca="1" si="422"/>
        <v>-0.839812879549077-1.02331495456432i</v>
      </c>
      <c r="DF278" s="223" t="str">
        <f t="shared" ca="1" si="423"/>
        <v>1.2464205601514-0.445976407586071i</v>
      </c>
      <c r="DG278" s="223" t="str">
        <f t="shared" ca="1" si="424"/>
        <v>-5.50750484429748E-13+1.3238048077007i</v>
      </c>
      <c r="DH278" s="223" t="str">
        <f t="shared" ca="1" si="425"/>
        <v>-1.24642056015148-0.445976407585833i</v>
      </c>
      <c r="DI278" s="223" t="str">
        <f t="shared" ca="1" si="426"/>
        <v>0.839812879548881-1.02331495456448i</v>
      </c>
      <c r="DJ278" s="223" t="str">
        <f t="shared" ca="1" si="427"/>
        <v>0.680571684414752+1.13546525762102i</v>
      </c>
      <c r="DK278" s="223" t="str">
        <f t="shared" ca="1" si="428"/>
        <v>-1.29836826951978+0.258261506221346i</v>
      </c>
      <c r="DL278" s="223" t="str">
        <f t="shared" ca="1" si="429"/>
        <v>0.194242507520096-1.309476619556i</v>
      </c>
      <c r="DM278" s="223" t="str">
        <f t="shared" ca="1" si="430"/>
        <v>1.1674916097577+0.624037266544934i</v>
      </c>
      <c r="DN278" s="223" t="str">
        <f t="shared" ca="1" si="431"/>
        <v>-0.980874662015751+0.889012973081374i</v>
      </c>
      <c r="DO278" s="223" t="str">
        <f t="shared" ca="1" si="432"/>
        <v>-0.506598167592475-1.22303616687465i</v>
      </c>
      <c r="DP278" s="223" t="str">
        <f t="shared" ca="1" si="433"/>
        <v>1.32221022683404-0.0649560231770955i</v>
      </c>
      <c r="DQ278" s="223" t="str">
        <f t="shared" ca="1" si="434"/>
        <v>-0.384280251351918+1.26680221712484i</v>
      </c>
      <c r="DR278" s="223" t="str">
        <f t="shared" ca="1" si="435"/>
        <v>-1.06328999175567-0.788589603230803i</v>
      </c>
      <c r="DS278" s="223" t="str">
        <f t="shared" ca="1" si="436"/>
        <v>1.10070347022321-0.735466545486665i</v>
      </c>
      <c r="DT278" s="223" t="str">
        <f t="shared" ca="1" si="437"/>
        <v>0.321658330331428+1.284132036599i</v>
      </c>
      <c r="DU278" s="223" t="str">
        <f t="shared" ca="1" si="438"/>
        <v>-1.31743032571901-0.129755561604912i</v>
      </c>
      <c r="DV278" s="223" t="str">
        <f t="shared" ca="1" si="439"/>
        <v>0.565999488239904-1.19670537234679i</v>
      </c>
      <c r="DW278" s="223" t="str">
        <f t="shared" ca="1" si="440"/>
        <v>0.936071356492253+0.936071356492789i</v>
      </c>
      <c r="DX278" s="223" t="str">
        <f t="shared" ca="1" si="441"/>
        <v>-1.19670537234656+0.565999488240376i</v>
      </c>
      <c r="DY278" s="223" t="str">
        <f t="shared" ca="1" si="442"/>
        <v>-0.129755561605431-1.31743032571896i</v>
      </c>
      <c r="DZ278" s="223" t="str">
        <f t="shared" ca="1" si="443"/>
        <v>1.28413203659881+0.321658330332164i</v>
      </c>
      <c r="EA278" s="223" t="str">
        <f t="shared" ca="1" si="444"/>
        <v>-0.735466545486232+1.1007034702235i</v>
      </c>
      <c r="EB278" s="223" t="str">
        <f t="shared" ca="1" si="445"/>
        <v>-0.788589603231222-1.06328999175536i</v>
      </c>
      <c r="EC278" s="223" t="str">
        <f t="shared" ca="1" si="446"/>
        <v>1.26680221712506-0.384280251351193i</v>
      </c>
      <c r="ED278" s="223" t="str">
        <f t="shared" ca="1" si="447"/>
        <v>-0.0649560231778528+1.322210226834i</v>
      </c>
      <c r="EE278" s="223" t="str">
        <f t="shared" ca="1" si="448"/>
        <v>-1.22303616687482-0.506598167592063i</v>
      </c>
      <c r="EF278" s="223" t="str">
        <f t="shared" ca="1" si="449"/>
        <v>0.889012973081044-0.98087466201605i</v>
      </c>
      <c r="EG278" s="223" t="str">
        <f t="shared" ca="1" si="450"/>
        <v>0.624037266544199+1.16749160975809i</v>
      </c>
      <c r="EH278" s="223" t="str">
        <f t="shared" ca="1" si="451"/>
        <v>-1.30947661955592+0.194242507520611i</v>
      </c>
      <c r="EI278" s="223" t="str">
        <f t="shared" ca="1" si="452"/>
        <v>0.258261506220835-1.29836826951988i</v>
      </c>
      <c r="EJ278" s="223" t="str">
        <f t="shared" ca="1" si="453"/>
        <v>1.13546525762059+0.680571684415467i</v>
      </c>
      <c r="EK278" s="223" t="str">
        <f t="shared" ca="1" si="454"/>
        <v>-1.02331495456415+0.839812879549285i</v>
      </c>
      <c r="EL278" s="223" t="str">
        <f t="shared" ca="1" si="455"/>
        <v>-0.445976407586324-1.24642056015131i</v>
      </c>
      <c r="EM278" s="223" t="str">
        <f t="shared" ca="1" si="456"/>
        <v>1.3238048077007+2.82836432195169E-13i</v>
      </c>
      <c r="EN278" s="223"/>
      <c r="EO278" s="223"/>
      <c r="EP278" s="223"/>
    </row>
    <row r="279" spans="1:146">
      <c r="A279" s="249">
        <f t="shared" si="323"/>
        <v>3.4960937500000027E-3</v>
      </c>
      <c r="B279" s="248">
        <v>179</v>
      </c>
      <c r="C279" s="247">
        <f t="shared" si="324"/>
        <v>35800</v>
      </c>
      <c r="N279" s="246">
        <f t="shared" ca="1" si="327"/>
        <v>3.9900773359095276</v>
      </c>
      <c r="O279" s="223">
        <f t="shared" ca="1" si="328"/>
        <v>1.3230773359095278</v>
      </c>
      <c r="P279" s="223" t="str">
        <f t="shared" ca="1" si="329"/>
        <v>-0.415025201410425+1.25629921555006i</v>
      </c>
      <c r="Q279" s="223" t="str">
        <f t="shared" ca="1" si="330"/>
        <v>-1.06270568093388-0.788156248791011i</v>
      </c>
      <c r="R279" s="223" t="str">
        <f t="shared" ca="1" si="331"/>
        <v>1.08172793646471-0.761838767895974i</v>
      </c>
      <c r="S279" s="223" t="str">
        <f t="shared" ca="1" si="332"/>
        <v>0.384069077437183+1.26610607002494i</v>
      </c>
      <c r="T279" s="223" t="str">
        <f t="shared" ca="1" si="333"/>
        <v>-1.32267884975248-0.032469943254018i</v>
      </c>
      <c r="U279" s="223" t="str">
        <f t="shared" ca="1" si="334"/>
        <v>0.445731329721077-1.2457356134038i</v>
      </c>
      <c r="V279" s="223" t="str">
        <f t="shared" ca="1" si="335"/>
        <v>1.04304329123797+0.813998973832834i</v>
      </c>
      <c r="W279" s="223" t="str">
        <f t="shared" ca="1" si="336"/>
        <v>-1.10009859953499+0.735062383814196i</v>
      </c>
      <c r="X279" s="223" t="str">
        <f t="shared" ca="1" si="337"/>
        <v>-0.352881604612991-1.27515026954599i</v>
      </c>
      <c r="Y279" s="223" t="str">
        <f t="shared" ca="1" si="338"/>
        <v>1.32148363131448+0.0649203278283493i</v>
      </c>
      <c r="Z279" s="223" t="str">
        <f t="shared" ca="1" si="339"/>
        <v>-0.476168966145827+1.23442162670502i</v>
      </c>
      <c r="AA279" s="223" t="str">
        <f t="shared" ca="1" si="340"/>
        <v>-1.02275261126537-0.839351376330154i</v>
      </c>
      <c r="AB279" s="223" t="str">
        <f t="shared" ca="1" si="341"/>
        <v>1.11780660434424-0.707843225638166i</v>
      </c>
      <c r="AC279" s="223" t="str">
        <f t="shared" ca="1" si="342"/>
        <v>0.321481569105265+1.28342636622561i</v>
      </c>
      <c r="AD279" s="223" t="str">
        <f t="shared" ca="1" si="343"/>
        <v>-1.31949240055043-0.0973316068248602i</v>
      </c>
      <c r="AE279" s="223" t="str">
        <f t="shared" ca="1" si="344"/>
        <v>0.506319776190352-1.22236407057636i</v>
      </c>
      <c r="AF279" s="223" t="str">
        <f t="shared" ca="1" si="345"/>
        <v>1.00184586336292+0.864198184943742i</v>
      </c>
      <c r="AG279" s="223" t="str">
        <f t="shared" ca="1" si="346"/>
        <v>-1.13484128425252+0.680197689170977i</v>
      </c>
      <c r="AH279" s="223" t="str">
        <f t="shared" ca="1" si="347"/>
        <v>-0.289887885121162-1.29092937485264i</v>
      </c>
      <c r="AI279" s="223" t="str">
        <f t="shared" ca="1" si="348"/>
        <v>1.3167063569033+0.129684256900742i</v>
      </c>
      <c r="AJ279" s="223" t="str">
        <f t="shared" ca="1" si="349"/>
        <v>-0.536165598134207+1.20957020803872i</v>
      </c>
      <c r="AK279" s="223" t="str">
        <f t="shared" ca="1" si="350"/>
        <v>-0.980335640973819-0.888524432885165i</v>
      </c>
      <c r="AL279" s="223" t="str">
        <f t="shared" ca="1" si="351"/>
        <v>1.15119237820563-0.652142427050046i</v>
      </c>
      <c r="AM279" s="223" t="str">
        <f t="shared" ca="1" si="352"/>
        <v>0.25811958351426+1.2976547758953i</v>
      </c>
      <c r="AN279" s="223" t="str">
        <f t="shared" ca="1" si="353"/>
        <v>-1.3131271785816-0.161958790029343i</v>
      </c>
      <c r="AO279" s="223" t="str">
        <f t="shared" ca="1" si="354"/>
        <v>0.565688453970745-1.19604774563629i</v>
      </c>
      <c r="AP279" s="223" t="str">
        <f t="shared" ca="1" si="355"/>
        <v>0.958234901051797+0.912315466932194i</v>
      </c>
      <c r="AQ279" s="223" t="str">
        <f t="shared" ca="1" si="356"/>
        <v>-1.1668500369162+0.623694338715788i</v>
      </c>
      <c r="AR279" s="223" t="str">
        <f t="shared" ca="1" si="357"/>
        <v>-1.1668500369162+0.623694338715788i</v>
      </c>
      <c r="AS279" s="223" t="str">
        <f t="shared" ca="1" si="358"/>
        <v>1.30875702154843+0.19413576523953i</v>
      </c>
      <c r="AT279" s="223" t="str">
        <f t="shared" ca="1" si="359"/>
        <v>-0.59487056023388+1.18180482879555i</v>
      </c>
      <c r="AU279" s="223" t="str">
        <f t="shared" ca="1" si="360"/>
        <v>-0.93555695625562-0.935556956256097i</v>
      </c>
      <c r="AV279" s="223" t="str">
        <f t="shared" ca="1" si="361"/>
        <v>1.18180482879525-0.594870560234486i</v>
      </c>
      <c r="AW279" s="223" t="str">
        <f t="shared" ca="1" si="362"/>
        <v>0.194135765238864+1.30875702154853i</v>
      </c>
      <c r="AX279" s="223" t="str">
        <f t="shared" ca="1" si="363"/>
        <v>-1.30359851822325-0.226195800322622i</v>
      </c>
      <c r="AY279" s="223" t="str">
        <f t="shared" ca="1" si="364"/>
        <v>0.62369433871635-1.1668500369159i</v>
      </c>
      <c r="AZ279" s="223" t="str">
        <f t="shared" ca="1" si="365"/>
        <v>0.912315466932671+0.958234901051342i</v>
      </c>
      <c r="BA279" s="223" t="str">
        <f t="shared" ca="1" si="366"/>
        <v>-1.19604774563656+0.565688453970169i</v>
      </c>
      <c r="BB279" s="223" t="str">
        <f t="shared" ca="1" si="367"/>
        <v>-0.161958790029998-1.31312717858152i</v>
      </c>
      <c r="BC279" s="223" t="str">
        <f t="shared" ca="1" si="368"/>
        <v>1.29765477589517+0.258119583514903i</v>
      </c>
      <c r="BD279" s="223" t="str">
        <f t="shared" ca="1" si="369"/>
        <v>-0.652142427049456+1.15119237820596i</v>
      </c>
      <c r="BE279" s="223" t="str">
        <f t="shared" ca="1" si="370"/>
        <v>-0.888524432885168-0.980335640973818i</v>
      </c>
      <c r="BF279" s="223" t="str">
        <f t="shared" ca="1" si="371"/>
        <v>1.20957020803898-0.536165598133624i</v>
      </c>
      <c r="BG279" s="223" t="str">
        <f t="shared" ca="1" si="372"/>
        <v>0.129684256900744+1.3167063569033i</v>
      </c>
      <c r="BH279" s="223" t="str">
        <f t="shared" ca="1" si="373"/>
        <v>-1.2909293748525-0.289887885121784i</v>
      </c>
      <c r="BI279" s="223" t="str">
        <f t="shared" ca="1" si="374"/>
        <v>0.680197689170864-1.13484128425259i</v>
      </c>
      <c r="BJ279" s="223" t="str">
        <f t="shared" ca="1" si="375"/>
        <v>0.864198184943345+1.00184586336326i</v>
      </c>
      <c r="BK279" s="223" t="str">
        <f t="shared" ca="1" si="376"/>
        <v>-1.22236407057632+0.506319776190457i</v>
      </c>
      <c r="BL279" s="223" t="str">
        <f t="shared" ca="1" si="377"/>
        <v>-0.097331606824337-1.31949240055047i</v>
      </c>
      <c r="BM279" s="223" t="str">
        <f t="shared" ca="1" si="378"/>
        <v>1.28342636622568+0.32148156910499i</v>
      </c>
      <c r="BN279" s="223" t="str">
        <f t="shared" ca="1" si="379"/>
        <v>-0.707843225638498+1.11780660434403i</v>
      </c>
      <c r="BO279" s="223" t="str">
        <f t="shared" ca="1" si="380"/>
        <v>-0.839351376330366-1.02275261126519i</v>
      </c>
      <c r="BP279" s="223" t="str">
        <f t="shared" ca="1" si="381"/>
        <v>1.23442162670516-0.476168966145451i</v>
      </c>
      <c r="BQ279" s="223" t="str">
        <f t="shared" ca="1" si="382"/>
        <v>0.064920327828755+1.32148363131446i</v>
      </c>
      <c r="BR279" s="223" t="str">
        <f t="shared" ca="1" si="383"/>
        <v>-1.27515026954592-0.352881604613251i</v>
      </c>
      <c r="BS279" s="223" t="str">
        <f t="shared" ca="1" si="384"/>
        <v>0.735062383813865-1.10009859953521i</v>
      </c>
      <c r="BT279" s="223" t="str">
        <f t="shared" ca="1" si="385"/>
        <v>0.813998973832643+1.04304329123812i</v>
      </c>
      <c r="BU279" s="223" t="str">
        <f t="shared" ca="1" si="386"/>
        <v>-1.24573561340362+0.445731329721574i</v>
      </c>
      <c r="BV279" s="223" t="str">
        <f t="shared" ca="1" si="387"/>
        <v>-0.032469943253865-1.32267884975248i</v>
      </c>
      <c r="BW279" s="223" t="str">
        <f t="shared" ca="1" si="388"/>
        <v>1.2661060700251+0.38406907743665i</v>
      </c>
      <c r="BX279" s="223" t="str">
        <f t="shared" ca="1" si="389"/>
        <v>-0.761838767896105+1.08172793646462i</v>
      </c>
      <c r="BY279" s="223" t="str">
        <f t="shared" ca="1" si="390"/>
        <v>-0.788156248791507-1.06270568093351i</v>
      </c>
      <c r="BZ279" s="223" t="str">
        <f t="shared" ca="1" si="391"/>
        <v>1.25629921555005-0.415025201410441i</v>
      </c>
      <c r="CA279" s="223" t="str">
        <f t="shared" ca="1" si="392"/>
        <v>-6.74929997466875E-13+1.32307733590953i</v>
      </c>
      <c r="CB279" s="223" t="str">
        <f t="shared" ca="1" si="393"/>
        <v>-1.25629921555008-0.415025201410365i</v>
      </c>
      <c r="CC279" s="223" t="str">
        <f t="shared" ca="1" si="394"/>
        <v>0.788156248791504-1.06270568093351i</v>
      </c>
      <c r="CD279" s="223" t="str">
        <f t="shared" ca="1" si="395"/>
        <v>0.761838767896108+1.08172793646462i</v>
      </c>
      <c r="CE279" s="223" t="str">
        <f t="shared" ca="1" si="396"/>
        <v>-1.2661060700251+0.384069077436654i</v>
      </c>
      <c r="CF279" s="223" t="str">
        <f t="shared" ca="1" si="397"/>
        <v>0.032469943253861-1.32267884975248i</v>
      </c>
      <c r="CG279" s="223" t="str">
        <f t="shared" ca="1" si="398"/>
        <v>1.24573561340361+0.445731329721606i</v>
      </c>
      <c r="CH279" s="223" t="str">
        <f t="shared" ca="1" si="399"/>
        <v>-0.813998973832609+1.04304329123815i</v>
      </c>
      <c r="CI279" s="223" t="str">
        <f t="shared" ca="1" si="400"/>
        <v>-0.7350623838139-1.10009859953519i</v>
      </c>
      <c r="CJ279" s="223" t="str">
        <f t="shared" ca="1" si="401"/>
        <v>1.27515026954592-0.352881604613255i</v>
      </c>
      <c r="CK279" s="223" t="str">
        <f t="shared" ca="1" si="402"/>
        <v>-0.0649203278287136+1.32148363131447i</v>
      </c>
      <c r="CL279" s="223" t="str">
        <f t="shared" ca="1" si="403"/>
        <v>-1.23442162670517-0.476168966145447i</v>
      </c>
      <c r="CM279" s="223" t="str">
        <f t="shared" ca="1" si="404"/>
        <v>0.839351376330334-1.02275261126522i</v>
      </c>
      <c r="CN279" s="223" t="str">
        <f t="shared" ca="1" si="405"/>
        <v>0.707843225638502+1.11780660434403i</v>
      </c>
      <c r="CO279" s="223" t="str">
        <f t="shared" ca="1" si="406"/>
        <v>-1.28342636622567+0.32148156910503i</v>
      </c>
      <c r="CP279" s="223" t="str">
        <f t="shared" ca="1" si="407"/>
        <v>0.0973316068243332-1.31949240055047i</v>
      </c>
      <c r="CQ279" s="223" t="str">
        <f t="shared" ca="1" si="408"/>
        <v>1.22236407057632+0.506319776190454i</v>
      </c>
      <c r="CR279" s="223" t="str">
        <f t="shared" ca="1" si="409"/>
        <v>-0.864198184943341+1.00184586336327i</v>
      </c>
      <c r="CS279" s="223" t="str">
        <f t="shared" ca="1" si="410"/>
        <v>-0.680197689170866-1.13484128425259i</v>
      </c>
      <c r="CT279" s="223" t="str">
        <f t="shared" ca="1" si="411"/>
        <v>1.2909293748525-0.289887885121788i</v>
      </c>
      <c r="CU279" s="223" t="str">
        <f t="shared" ca="1" si="412"/>
        <v>-0.12968425690074+1.3167063569033i</v>
      </c>
      <c r="CV279" s="223" t="str">
        <f t="shared" ca="1" si="413"/>
        <v>-1.20957020803847-0.536165598134789i</v>
      </c>
      <c r="CW279" s="223" t="str">
        <f t="shared" ca="1" si="414"/>
        <v>0.888524432885164-0.98033564097382i</v>
      </c>
      <c r="CX279" s="223" t="str">
        <f t="shared" ca="1" si="415"/>
        <v>0.652142427049492+1.15119237820594i</v>
      </c>
      <c r="CY279" s="223" t="str">
        <f t="shared" ca="1" si="416"/>
        <v>-1.29765477589517+0.258119583514907i</v>
      </c>
      <c r="CZ279" s="223" t="str">
        <f t="shared" ca="1" si="417"/>
        <v>0.161958790029994-1.31312717858152i</v>
      </c>
      <c r="DA279" s="223" t="str">
        <f t="shared" ca="1" si="418"/>
        <v>1.19604774563656+0.565688453970165i</v>
      </c>
      <c r="DB279" s="223" t="str">
        <f t="shared" ca="1" si="419"/>
        <v>-0.912315466932668+0.958234901051346i</v>
      </c>
      <c r="DC279" s="223" t="str">
        <f t="shared" ca="1" si="420"/>
        <v>-0.623694338716354-1.16685003691589i</v>
      </c>
      <c r="DD279" s="223" t="str">
        <f t="shared" ca="1" si="421"/>
        <v>1.30359851822325-0.226195800322626i</v>
      </c>
      <c r="DE279" s="223" t="str">
        <f t="shared" ca="1" si="422"/>
        <v>-0.194135765238897+1.30875702154852i</v>
      </c>
      <c r="DF279" s="223" t="str">
        <f t="shared" ca="1" si="423"/>
        <v>-1.18180482879525-0.594870560234482i</v>
      </c>
      <c r="DG279" s="223" t="str">
        <f t="shared" ca="1" si="424"/>
        <v>0.935556956255644-0.935556956256074i</v>
      </c>
      <c r="DH279" s="223" t="str">
        <f t="shared" ca="1" si="425"/>
        <v>0.594870560233883+1.18180482879555i</v>
      </c>
      <c r="DI279" s="223" t="str">
        <f t="shared" ca="1" si="426"/>
        <v>-1.30875702154842+0.194135765239571i</v>
      </c>
      <c r="DJ279" s="223" t="str">
        <f t="shared" ca="1" si="427"/>
        <v>0.226195800323288-1.30359851822314i</v>
      </c>
      <c r="DK279" s="223" t="str">
        <f t="shared" ca="1" si="428"/>
        <v>1.16685003691622+0.623694338715752i</v>
      </c>
      <c r="DL279" s="223" t="str">
        <f t="shared" ca="1" si="429"/>
        <v>-0.958234901051807+0.912315466932183i</v>
      </c>
      <c r="DM279" s="223" t="str">
        <f t="shared" ca="1" si="430"/>
        <v>-0.565688453970783-1.19604774563627i</v>
      </c>
      <c r="DN279" s="223" t="str">
        <f t="shared" ca="1" si="431"/>
        <v>1.31312717858161-0.161958790029329i</v>
      </c>
      <c r="DO279" s="223" t="str">
        <f t="shared" ca="1" si="432"/>
        <v>-0.258119583514238+1.2976547758953i</v>
      </c>
      <c r="DP279" s="223" t="str">
        <f t="shared" ca="1" si="433"/>
        <v>-1.15119237820565-0.65214242705001i</v>
      </c>
      <c r="DQ279" s="223" t="str">
        <f t="shared" ca="1" si="434"/>
        <v>0.980335640974272-0.888524432884667i</v>
      </c>
      <c r="DR279" s="223" t="str">
        <f t="shared" ca="1" si="435"/>
        <v>0.536165598134245+1.20957020803871i</v>
      </c>
      <c r="DS279" s="223" t="str">
        <f t="shared" ca="1" si="436"/>
        <v>-1.31670635690336+0.129684256900072i</v>
      </c>
      <c r="DT279" s="223" t="str">
        <f t="shared" ca="1" si="437"/>
        <v>0.289887885121121-1.29092937485265i</v>
      </c>
      <c r="DU279" s="223" t="str">
        <f t="shared" ca="1" si="438"/>
        <v>1.13484128425224+0.680197689171442i</v>
      </c>
      <c r="DV279" s="223" t="str">
        <f t="shared" ca="1" si="439"/>
        <v>-1.00184586336282+0.864198184943859i</v>
      </c>
      <c r="DW279" s="223" t="str">
        <f t="shared" ca="1" si="440"/>
        <v>-0.506319776189903-1.22236407057654i</v>
      </c>
      <c r="DX279" s="223" t="str">
        <f t="shared" ca="1" si="441"/>
        <v>1.31949240055042-0.0973316068250141i</v>
      </c>
      <c r="DY279" s="223" t="str">
        <f t="shared" ca="1" si="442"/>
        <v>-0.321481569105608+1.28342636622552i</v>
      </c>
      <c r="DZ279" s="223" t="str">
        <f t="shared" ca="1" si="443"/>
        <v>-1.1178066043444-0.707843225637926i</v>
      </c>
      <c r="EA279" s="223" t="str">
        <f t="shared" ca="1" si="444"/>
        <v>1.0227526112656-0.839351376329873i</v>
      </c>
      <c r="EB279" s="223" t="str">
        <f t="shared" ca="1" si="445"/>
        <v>0.476168966146155+1.23442162670489i</v>
      </c>
      <c r="EC279" s="223" t="str">
        <f t="shared" ca="1" si="446"/>
        <v>-1.3214836313145+0.0649203278280433i</v>
      </c>
      <c r="ED279" s="223" t="str">
        <f t="shared" ca="1" si="447"/>
        <v>0.352881604612598-1.2751502695461i</v>
      </c>
      <c r="EE279" s="223" t="str">
        <f t="shared" ca="1" si="448"/>
        <v>1.10009859953486+0.735062383814396i</v>
      </c>
      <c r="EF279" s="223" t="str">
        <f t="shared" ca="1" si="449"/>
        <v>-1.04304329123768+0.813998973833208i</v>
      </c>
      <c r="EG279" s="223" t="str">
        <f t="shared" ca="1" si="450"/>
        <v>-0.445731329720904-1.24573561340386i</v>
      </c>
      <c r="EH279" s="223" t="str">
        <f t="shared" ca="1" si="451"/>
        <v>1.32267884975246-0.0324699432545436i</v>
      </c>
      <c r="EI279" s="223" t="str">
        <f t="shared" ca="1" si="452"/>
        <v>-0.384069077437295+1.26610607002491i</v>
      </c>
      <c r="EJ279" s="223" t="str">
        <f t="shared" ca="1" si="453"/>
        <v>-1.08172793646427-0.761838767896595i</v>
      </c>
      <c r="EK279" s="223" t="str">
        <f t="shared" ca="1" si="454"/>
        <v>1.06270568093387-0.788156248791025i</v>
      </c>
      <c r="EL279" s="223" t="str">
        <f t="shared" ca="1" si="455"/>
        <v>0.415025201411014+1.25629921554986i</v>
      </c>
      <c r="EM279" s="223" t="str">
        <f t="shared" ca="1" si="456"/>
        <v>-1.32307733590953+3.88831049250327E-15i</v>
      </c>
      <c r="EN279" s="223"/>
      <c r="EO279" s="223"/>
      <c r="EP279" s="223"/>
    </row>
    <row r="280" spans="1:146">
      <c r="A280" s="249">
        <f t="shared" si="323"/>
        <v>3.5156250000000027E-3</v>
      </c>
      <c r="B280" s="248">
        <v>180</v>
      </c>
      <c r="C280" s="247">
        <f t="shared" si="324"/>
        <v>36000</v>
      </c>
      <c r="N280" s="246">
        <f t="shared" ca="1" si="327"/>
        <v>3.9892263198865696</v>
      </c>
      <c r="O280" s="223">
        <f t="shared" ca="1" si="328"/>
        <v>1.3222263198865698</v>
      </c>
      <c r="P280" s="223" t="str">
        <f t="shared" ca="1" si="329"/>
        <v>-0.383822040525624+1.26529169846622i</v>
      </c>
      <c r="Q280" s="223" t="str">
        <f t="shared" ca="1" si="330"/>
        <v>-1.0993910055723-0.734589584644036i</v>
      </c>
      <c r="R280" s="223" t="str">
        <f t="shared" ca="1" si="331"/>
        <v>1.02209476698369-0.838811497480412i</v>
      </c>
      <c r="S280" s="223" t="str">
        <f t="shared" ca="1" si="332"/>
        <v>0.505994106457671+1.22157783429092i</v>
      </c>
      <c r="T280" s="223" t="str">
        <f t="shared" ca="1" si="333"/>
        <v>-1.3158594387551+0.129600842743717i</v>
      </c>
      <c r="U280" s="223" t="str">
        <f t="shared" ca="1" si="334"/>
        <v>0.257953558524846-1.29682011190649i</v>
      </c>
      <c r="V280" s="223" t="str">
        <f t="shared" ca="1" si="335"/>
        <v>1.16609950778902+0.623293172540009i</v>
      </c>
      <c r="W280" s="223" t="str">
        <f t="shared" ca="1" si="336"/>
        <v>-0.934955197055101+0.934955197055153i</v>
      </c>
      <c r="X280" s="223" t="str">
        <f t="shared" ca="1" si="337"/>
        <v>-0.623293172539955-1.16609950778905i</v>
      </c>
      <c r="Y280" s="223" t="str">
        <f t="shared" ca="1" si="338"/>
        <v>1.29682011190647-0.257953558524914i</v>
      </c>
      <c r="Z280" s="223" t="str">
        <f t="shared" ca="1" si="339"/>
        <v>-0.129600842743779+1.3158594387551i</v>
      </c>
      <c r="AA280" s="223" t="str">
        <f t="shared" ca="1" si="340"/>
        <v>-1.22157783429094-0.505994106457606i</v>
      </c>
      <c r="AB280" s="223" t="str">
        <f t="shared" ca="1" si="341"/>
        <v>0.838811497480461-1.02209476698365i</v>
      </c>
      <c r="AC280" s="223" t="str">
        <f t="shared" ca="1" si="342"/>
        <v>0.73458958464408+1.09939100557228i</v>
      </c>
      <c r="AD280" s="223" t="str">
        <f t="shared" ca="1" si="343"/>
        <v>-1.26529169846622+0.383822040525633i</v>
      </c>
      <c r="AE280" s="223" t="str">
        <f t="shared" ca="1" si="344"/>
        <v>5.76659805799165E-14-1.32222631988657i</v>
      </c>
      <c r="AF280" s="223" t="str">
        <f t="shared" ca="1" si="345"/>
        <v>1.26529169846622+0.383822040525617i</v>
      </c>
      <c r="AG280" s="223" t="str">
        <f t="shared" ca="1" si="346"/>
        <v>-0.734589584644075+1.09939100557228i</v>
      </c>
      <c r="AH280" s="223" t="str">
        <f t="shared" ca="1" si="347"/>
        <v>-0.838811497480466-1.02209476698365i</v>
      </c>
      <c r="AI280" s="223" t="str">
        <f t="shared" ca="1" si="348"/>
        <v>1.22157783429094-0.505994106457613i</v>
      </c>
      <c r="AJ280" s="223" t="str">
        <f t="shared" ca="1" si="349"/>
        <v>0.129600842743786+1.3158594387551i</v>
      </c>
      <c r="AK280" s="223" t="str">
        <f t="shared" ca="1" si="350"/>
        <v>-1.29682011190647-0.257953558524908i</v>
      </c>
      <c r="AL280" s="223" t="str">
        <f t="shared" ca="1" si="351"/>
        <v>0.623293172539832-1.16609950778911i</v>
      </c>
      <c r="AM280" s="223" t="str">
        <f t="shared" ca="1" si="352"/>
        <v>0.93495519705557+0.934955197054683i</v>
      </c>
      <c r="AN280" s="223" t="str">
        <f t="shared" ca="1" si="353"/>
        <v>-1.16609950778914+0.623293172539779i</v>
      </c>
      <c r="AO280" s="223" t="str">
        <f t="shared" ca="1" si="354"/>
        <v>-0.257953558525106-1.29682011190643i</v>
      </c>
      <c r="AP280" s="223" t="str">
        <f t="shared" ca="1" si="355"/>
        <v>1.31585943875504+0.129600842744369i</v>
      </c>
      <c r="AQ280" s="223" t="str">
        <f t="shared" ca="1" si="356"/>
        <v>-0.50599410645779+1.22157783429087i</v>
      </c>
      <c r="AR280" s="223" t="str">
        <f t="shared" ca="1" si="357"/>
        <v>-0.50599410645779+1.22157783429087i</v>
      </c>
      <c r="AS280" s="223" t="str">
        <f t="shared" ca="1" si="358"/>
        <v>1.09939100557259-0.734589584643603i</v>
      </c>
      <c r="AT280" s="223" t="str">
        <f t="shared" ca="1" si="359"/>
        <v>0.383822040525578+1.26529169846623i</v>
      </c>
      <c r="AU280" s="223" t="str">
        <f t="shared" ca="1" si="360"/>
        <v>-1.32222631988657+4.10787090550846E-13i</v>
      </c>
      <c r="AV280" s="223" t="str">
        <f t="shared" ca="1" si="361"/>
        <v>0.38382204052605-1.26529169846609i</v>
      </c>
      <c r="AW280" s="223" t="str">
        <f t="shared" ca="1" si="362"/>
        <v>1.09939100557232+0.734589584644014i</v>
      </c>
      <c r="AX280" s="223" t="str">
        <f t="shared" ca="1" si="363"/>
        <v>-1.02209476698335+0.838811497480828i</v>
      </c>
      <c r="AY280" s="223" t="str">
        <f t="shared" ca="1" si="364"/>
        <v>-0.505994106457317-1.22157783429106i</v>
      </c>
      <c r="AZ280" s="223" t="str">
        <f t="shared" ca="1" si="365"/>
        <v>1.31585943875509-0.129600842743859i</v>
      </c>
      <c r="BA280" s="223" t="str">
        <f t="shared" ca="1" si="366"/>
        <v>-0.257953558524319+1.29682011190659i</v>
      </c>
      <c r="BB280" s="223" t="str">
        <f t="shared" ca="1" si="367"/>
        <v>-1.1660995077889-0.623293172540231i</v>
      </c>
      <c r="BC280" s="223" t="str">
        <f t="shared" ca="1" si="368"/>
        <v>0.934955197055003-0.93495519705525i</v>
      </c>
      <c r="BD280" s="223" t="str">
        <f t="shared" ca="1" si="369"/>
        <v>0.623293172539381+1.16609950778935i</v>
      </c>
      <c r="BE280" s="223" t="str">
        <f t="shared" ca="1" si="370"/>
        <v>-1.29682011190652+0.257953558524663i</v>
      </c>
      <c r="BF280" s="223" t="str">
        <f t="shared" ca="1" si="371"/>
        <v>0.12960084274351-1.31585943875512i</v>
      </c>
      <c r="BG280" s="223" t="str">
        <f t="shared" ca="1" si="372"/>
        <v>1.22157783429069+0.505994106458208i</v>
      </c>
      <c r="BH280" s="223" t="str">
        <f t="shared" ca="1" si="373"/>
        <v>-0.838811497480557+1.02209476698357i</v>
      </c>
      <c r="BI280" s="223" t="str">
        <f t="shared" ca="1" si="374"/>
        <v>-0.734589584644305-1.09939100557213i</v>
      </c>
      <c r="BJ280" s="223" t="str">
        <f t="shared" ca="1" si="375"/>
        <v>1.26529169846637-0.383822040525127i</v>
      </c>
      <c r="BK280" s="223" t="str">
        <f t="shared" ca="1" si="376"/>
        <v>-6.02581449446038E-14+1.32222631988657i</v>
      </c>
      <c r="BL280" s="223" t="str">
        <f t="shared" ca="1" si="377"/>
        <v>-1.26529169846633-0.383822040525242i</v>
      </c>
      <c r="BM280" s="223" t="str">
        <f t="shared" ca="1" si="378"/>
        <v>0.734589584644405-1.09939100557206i</v>
      </c>
      <c r="BN280" s="223" t="str">
        <f t="shared" ca="1" si="379"/>
        <v>0.838811497480465+1.02209476698365i</v>
      </c>
      <c r="BO280" s="223" t="str">
        <f t="shared" ca="1" si="380"/>
        <v>-1.22157783429074+0.505994106458097i</v>
      </c>
      <c r="BP280" s="223" t="str">
        <f t="shared" ca="1" si="381"/>
        <v>-0.12960084274339-1.31585943875514i</v>
      </c>
      <c r="BQ280" s="223" t="str">
        <f t="shared" ca="1" si="382"/>
        <v>1.2968201119065+0.257953558524781i</v>
      </c>
      <c r="BR280" s="223" t="str">
        <f t="shared" ca="1" si="383"/>
        <v>-0.623293172539487+1.1660995077893i</v>
      </c>
      <c r="BS280" s="223" t="str">
        <f t="shared" ca="1" si="384"/>
        <v>-0.934955197054917-0.934955197055336i</v>
      </c>
      <c r="BT280" s="223" t="str">
        <f t="shared" ca="1" si="385"/>
        <v>1.16609950778896-0.623293172540125i</v>
      </c>
      <c r="BU280" s="223" t="str">
        <f t="shared" ca="1" si="386"/>
        <v>0.257953558525528+1.29682011190635i</v>
      </c>
      <c r="BV280" s="223" t="str">
        <f t="shared" ca="1" si="387"/>
        <v>-1.31585943875508-0.129600842743979i</v>
      </c>
      <c r="BW280" s="223" t="str">
        <f t="shared" ca="1" si="388"/>
        <v>0.505994106457428-1.22157783429102i</v>
      </c>
      <c r="BX280" s="223" t="str">
        <f t="shared" ca="1" si="389"/>
        <v>1.0220947669833+0.838811497480893i</v>
      </c>
      <c r="BY280" s="223" t="str">
        <f t="shared" ca="1" si="390"/>
        <v>-1.09939100557237+0.734589584643945i</v>
      </c>
      <c r="BZ280" s="223" t="str">
        <f t="shared" ca="1" si="391"/>
        <v>-0.38382204052597-1.26529169846611i</v>
      </c>
      <c r="CA280" s="223" t="str">
        <f t="shared" ca="1" si="392"/>
        <v>1.32222631988657+5.31303380440054E-13i</v>
      </c>
      <c r="CB280" s="223" t="str">
        <f t="shared" ca="1" si="393"/>
        <v>-0.383822040525693+1.2652916984662i</v>
      </c>
      <c r="CC280" s="223" t="str">
        <f t="shared" ca="1" si="394"/>
        <v>-1.09939100557253-0.734589584643703i</v>
      </c>
      <c r="CD280" s="223" t="str">
        <f t="shared" ca="1" si="395"/>
        <v>1.02209476698393-0.838811497480129i</v>
      </c>
      <c r="CE280" s="223" t="str">
        <f t="shared" ca="1" si="396"/>
        <v>0.505994106457696+1.2215778342909i</v>
      </c>
      <c r="CF280" s="223" t="str">
        <f t="shared" ca="1" si="397"/>
        <v>-1.31585943875505+0.129600842744268i</v>
      </c>
      <c r="CG280" s="223" t="str">
        <f t="shared" ca="1" si="398"/>
        <v>0.257953558525242-1.29682011190641i</v>
      </c>
      <c r="CH280" s="223" t="str">
        <f t="shared" ca="1" si="399"/>
        <v>1.16609950778908+0.623293172539902i</v>
      </c>
      <c r="CI280" s="223" t="str">
        <f t="shared" ca="1" si="400"/>
        <v>-0.934955197054739+0.934955197055515i</v>
      </c>
      <c r="CJ280" s="223" t="str">
        <f t="shared" ca="1" si="401"/>
        <v>-0.623293172539743-1.16609950778916i</v>
      </c>
      <c r="CK280" s="223" t="str">
        <f t="shared" ca="1" si="402"/>
        <v>1.29682011190644-0.257953558525065i</v>
      </c>
      <c r="CL280" s="223" t="str">
        <f t="shared" ca="1" si="403"/>
        <v>-0.129600842744448+1.31585943875503i</v>
      </c>
      <c r="CM280" s="223" t="str">
        <f t="shared" ca="1" si="404"/>
        <v>-1.22157783429084-0.505994106457863i</v>
      </c>
      <c r="CN280" s="223" t="str">
        <f t="shared" ca="1" si="405"/>
        <v>0.838811497480269-1.02209476698381i</v>
      </c>
      <c r="CO280" s="223" t="str">
        <f t="shared" ca="1" si="406"/>
        <v>0.734589584643553+1.09939100557263i</v>
      </c>
      <c r="CP280" s="223" t="str">
        <f t="shared" ca="1" si="407"/>
        <v>-1.26529169846625+0.38382204052552i</v>
      </c>
      <c r="CQ280" s="223" t="str">
        <f t="shared" ca="1" si="408"/>
        <v>-3.50528945606242E-13-1.32222631988657i</v>
      </c>
      <c r="CR280" s="223" t="str">
        <f t="shared" ca="1" si="409"/>
        <v>1.26529169846606+0.383822040526144i</v>
      </c>
      <c r="CS280" s="223" t="str">
        <f t="shared" ca="1" si="410"/>
        <v>-0.734589584644095+1.09939100557227i</v>
      </c>
      <c r="CT280" s="223" t="str">
        <f t="shared" ca="1" si="411"/>
        <v>-0.838811497480753-1.02209476698341i</v>
      </c>
      <c r="CU280" s="223" t="str">
        <f t="shared" ca="1" si="412"/>
        <v>1.22157783429109-0.505994106457261i</v>
      </c>
      <c r="CV280" s="223" t="str">
        <f t="shared" ca="1" si="413"/>
        <v>0.129600842743799+1.3158594387551i</v>
      </c>
      <c r="CW280" s="223" t="str">
        <f t="shared" ca="1" si="414"/>
        <v>-1.29682011190658-0.257953558524378i</v>
      </c>
      <c r="CX280" s="223" t="str">
        <f t="shared" ca="1" si="415"/>
        <v>0.623293172540317-1.16609950778885i</v>
      </c>
      <c r="CY280" s="223" t="str">
        <f t="shared" ca="1" si="416"/>
        <v>0.934955197055181+0.934955197055072i</v>
      </c>
      <c r="CZ280" s="223" t="str">
        <f t="shared" ca="1" si="417"/>
        <v>-1.16609950778875+0.623293172540521i</v>
      </c>
      <c r="DA280" s="223" t="str">
        <f t="shared" ca="1" si="418"/>
        <v>-0.257953558524604-1.29682011190653i</v>
      </c>
      <c r="DB280" s="223" t="str">
        <f t="shared" ca="1" si="419"/>
        <v>1.31585943875512+0.12960084274357i</v>
      </c>
      <c r="DC280" s="223" t="str">
        <f t="shared" ca="1" si="420"/>
        <v>-0.505994106458298+1.22157783429066i</v>
      </c>
      <c r="DD280" s="223" t="str">
        <f t="shared" ca="1" si="421"/>
        <v>-1.02209476698356-0.838811497480575i</v>
      </c>
      <c r="DE280" s="223" t="str">
        <f t="shared" ca="1" si="422"/>
        <v>1.09939100557214-0.734589584644286i</v>
      </c>
      <c r="DF280" s="223" t="str">
        <f t="shared" ca="1" si="423"/>
        <v>0.38382204052507+1.26529169846639i</v>
      </c>
      <c r="DG280" s="223" t="str">
        <f t="shared" ca="1" si="424"/>
        <v>-1.32222631988657-1.20516289889208E-13i</v>
      </c>
      <c r="DH280" s="223" t="str">
        <f t="shared" ca="1" si="425"/>
        <v>0.3838220405253-1.26529169846632i</v>
      </c>
      <c r="DI280" s="223" t="str">
        <f t="shared" ca="1" si="426"/>
        <v>1.09939100557205+0.734589584644424i</v>
      </c>
      <c r="DJ280" s="223" t="str">
        <f t="shared" ca="1" si="427"/>
        <v>-1.02209476698366+0.838811497480446i</v>
      </c>
      <c r="DK280" s="223" t="str">
        <f t="shared" ca="1" si="428"/>
        <v>-0.505994106458076-1.22157783429075i</v>
      </c>
      <c r="DL280" s="223" t="str">
        <f t="shared" ca="1" si="429"/>
        <v>1.31585943875514-0.12960084274333i</v>
      </c>
      <c r="DM280" s="223" t="str">
        <f t="shared" ca="1" si="430"/>
        <v>-0.25795355852484+1.29682011190649i</v>
      </c>
      <c r="DN280" s="223" t="str">
        <f t="shared" ca="1" si="431"/>
        <v>-1.16609950778927-0.62329317253954i</v>
      </c>
      <c r="DO280" s="223" t="str">
        <f t="shared" ca="1" si="432"/>
        <v>0.934955197055352-0.934955197054901i</v>
      </c>
      <c r="DP280" s="223" t="str">
        <f t="shared" ca="1" si="433"/>
        <v>0.623293172540105+1.16609950778897i</v>
      </c>
      <c r="DQ280" s="223" t="str">
        <f t="shared" ca="1" si="434"/>
        <v>-1.29682011190636+0.257953558525468i</v>
      </c>
      <c r="DR280" s="223" t="str">
        <f t="shared" ca="1" si="435"/>
        <v>0.129600842744039-1.31585943875507i</v>
      </c>
      <c r="DS280" s="223" t="str">
        <f t="shared" ca="1" si="436"/>
        <v>1.22157783429099+0.505994106457483i</v>
      </c>
      <c r="DT280" s="223" t="str">
        <f t="shared" ca="1" si="437"/>
        <v>-0.838811497480939+1.02209476698326i</v>
      </c>
      <c r="DU280" s="223" t="str">
        <f t="shared" ca="1" si="438"/>
        <v>-0.734589584643895-1.0993910055724i</v>
      </c>
      <c r="DV280" s="223" t="str">
        <f t="shared" ca="1" si="439"/>
        <v>1.26529169846613-0.383822040525914i</v>
      </c>
      <c r="DW280" s="223" t="str">
        <f t="shared" ca="1" si="440"/>
        <v>-5.91561525384657E-13+1.32222631988657i</v>
      </c>
      <c r="DX280" s="223" t="str">
        <f t="shared" ca="1" si="441"/>
        <v>-1.26529169846618-0.383822040525751i</v>
      </c>
      <c r="DY280" s="223" t="str">
        <f t="shared" ca="1" si="442"/>
        <v>0.734589584643753-1.09939100557249i</v>
      </c>
      <c r="DZ280" s="223" t="str">
        <f t="shared" ca="1" si="443"/>
        <v>0.838811497480082+1.02209476698396i</v>
      </c>
      <c r="EA280" s="223" t="str">
        <f t="shared" ca="1" si="444"/>
        <v>-1.22157783429093+0.505994106457641i</v>
      </c>
      <c r="EB280" s="223" t="str">
        <f t="shared" ca="1" si="445"/>
        <v>-0.129600842744133-1.31585943875506i</v>
      </c>
      <c r="EC280" s="223" t="str">
        <f t="shared" ca="1" si="446"/>
        <v>1.2968201119064+0.257953558525302i</v>
      </c>
      <c r="ED280" s="223" t="str">
        <f t="shared" ca="1" si="447"/>
        <v>-0.623293172539889+1.16609950778908i</v>
      </c>
      <c r="EE280" s="223" t="str">
        <f t="shared" ca="1" si="448"/>
        <v>-0.934955197055472-0.934955197054781i</v>
      </c>
      <c r="EF280" s="223" t="str">
        <f t="shared" ca="1" si="449"/>
        <v>1.16609950778919-0.623293172539689i</v>
      </c>
      <c r="EG280" s="223" t="str">
        <f t="shared" ca="1" si="450"/>
        <v>0.257953558524933+1.29682011190647i</v>
      </c>
      <c r="EH280" s="223" t="str">
        <f t="shared" ca="1" si="451"/>
        <v>-1.31585943875516-0.129600842743161i</v>
      </c>
      <c r="EI280" s="223" t="str">
        <f t="shared" ca="1" si="452"/>
        <v>0.50599410645785-1.22157783429084i</v>
      </c>
      <c r="EJ280" s="223" t="str">
        <f t="shared" ca="1" si="453"/>
        <v>1.02209476698377+0.838811497480315i</v>
      </c>
      <c r="EK280" s="223" t="str">
        <f t="shared" ca="1" si="454"/>
        <v>-1.09939100557266+0.734589584643502i</v>
      </c>
      <c r="EL280" s="223" t="str">
        <f t="shared" ca="1" si="455"/>
        <v>-0.38382204052539-1.26529169846629i</v>
      </c>
      <c r="EM280" s="223" t="str">
        <f t="shared" ca="1" si="456"/>
        <v>1.32222631988657-2.90270800661639E-13i</v>
      </c>
      <c r="EN280" s="223"/>
      <c r="EO280" s="223"/>
      <c r="EP280" s="223"/>
    </row>
    <row r="281" spans="1:146">
      <c r="A281" s="249">
        <f t="shared" si="323"/>
        <v>3.5351562500000027E-3</v>
      </c>
      <c r="B281" s="248">
        <v>181</v>
      </c>
      <c r="C281" s="247">
        <f t="shared" si="324"/>
        <v>36200</v>
      </c>
      <c r="N281" s="246">
        <f t="shared" ca="1" si="327"/>
        <v>3.9882181426599157</v>
      </c>
      <c r="O281" s="223">
        <f t="shared" ca="1" si="328"/>
        <v>1.3212181426599159</v>
      </c>
      <c r="P281" s="223" t="str">
        <f t="shared" ca="1" si="329"/>
        <v>-0.352385734054685+1.27335842359033i</v>
      </c>
      <c r="Q281" s="223" t="str">
        <f t="shared" ca="1" si="330"/>
        <v>-1.13324660101083-0.679241872819339i</v>
      </c>
      <c r="R281" s="223" t="str">
        <f t="shared" ca="1" si="331"/>
        <v>0.956888385763954-0.911033477806262i</v>
      </c>
      <c r="S281" s="223" t="str">
        <f t="shared" ca="1" si="332"/>
        <v>0.622817921085226+1.1652103748546i</v>
      </c>
      <c r="T281" s="223" t="str">
        <f t="shared" ca="1" si="333"/>
        <v>-1.28911535603882+0.289480533574564i</v>
      </c>
      <c r="U281" s="223" t="str">
        <f t="shared" ca="1" si="334"/>
        <v>0.064829101539514-1.31962667754456i</v>
      </c>
      <c r="V281" s="223" t="str">
        <f t="shared" ca="1" si="335"/>
        <v>1.25453385916637+0.414442006436179i</v>
      </c>
      <c r="W281" s="223" t="str">
        <f t="shared" ca="1" si="336"/>
        <v>-0.734029471387336+1.0985527368445i</v>
      </c>
      <c r="X281" s="223" t="str">
        <f t="shared" ca="1" si="337"/>
        <v>-0.862983810403233-1.000438065787i</v>
      </c>
      <c r="Y281" s="223" t="str">
        <f t="shared" ca="1" si="338"/>
        <v>1.19436705484499-0.564893546426781i</v>
      </c>
      <c r="Z281" s="223" t="str">
        <f t="shared" ca="1" si="339"/>
        <v>0.225877949133535+1.30176669668145i</v>
      </c>
      <c r="AA281" s="223" t="str">
        <f t="shared" ca="1" si="340"/>
        <v>-1.31485611617736-0.129502024095061i</v>
      </c>
      <c r="AB281" s="223" t="str">
        <f t="shared" ca="1" si="341"/>
        <v>0.475499851723302-1.2326870127915i</v>
      </c>
      <c r="AC281" s="223" t="str">
        <f t="shared" ca="1" si="342"/>
        <v>1.06121236291328+0.78704872866534i</v>
      </c>
      <c r="AD281" s="223" t="str">
        <f t="shared" ca="1" si="343"/>
        <v>-1.04157760288145+0.812855139412582i</v>
      </c>
      <c r="AE281" s="223" t="str">
        <f t="shared" ca="1" si="344"/>
        <v>-0.505608293736157-1.22064639998606i</v>
      </c>
      <c r="AF281" s="223" t="str">
        <f t="shared" ca="1" si="345"/>
        <v>1.31128196733048-0.161731204928468i</v>
      </c>
      <c r="AG281" s="223" t="str">
        <f t="shared" ca="1" si="346"/>
        <v>-0.19386296493153+1.30691795125848i</v>
      </c>
      <c r="AH281" s="223" t="str">
        <f t="shared" ca="1" si="347"/>
        <v>-1.20787051543218-0.535412176218763i</v>
      </c>
      <c r="AI281" s="223" t="str">
        <f t="shared" ca="1" si="348"/>
        <v>0.838171916618655-1.02131543544858i</v>
      </c>
      <c r="AJ281" s="223" t="str">
        <f t="shared" ca="1" si="349"/>
        <v>0.760768229193499+1.08020788829906i</v>
      </c>
      <c r="AK281" s="223" t="str">
        <f t="shared" ca="1" si="350"/>
        <v>-1.24398510103356+0.445104986379876i</v>
      </c>
      <c r="AL281" s="223" t="str">
        <f t="shared" ca="1" si="351"/>
        <v>-0.0971948360850186-1.31763824486546i</v>
      </c>
      <c r="AM281" s="223" t="str">
        <f t="shared" ca="1" si="352"/>
        <v>1.29583130652264+0.257756872904562i</v>
      </c>
      <c r="AN281" s="223" t="str">
        <f t="shared" ca="1" si="353"/>
        <v>-0.594034645885624+1.18014415220398i</v>
      </c>
      <c r="AO281" s="223" t="str">
        <f t="shared" ca="1" si="354"/>
        <v>-0.978958069643033-0.887275875009856i</v>
      </c>
      <c r="AP281" s="223" t="str">
        <f t="shared" ca="1" si="355"/>
        <v>1.11623585829887-0.706848561674632i</v>
      </c>
      <c r="AQ281" s="223" t="str">
        <f t="shared" ca="1" si="356"/>
        <v>0.38352938212494+1.26432693301242i</v>
      </c>
      <c r="AR281" s="223" t="str">
        <f t="shared" ca="1" si="357"/>
        <v>0.38352938212494+1.26432693301242i</v>
      </c>
      <c r="AS281" s="223" t="str">
        <f t="shared" ca="1" si="358"/>
        <v>0.321029821995619-1.2816228906676i</v>
      </c>
      <c r="AT281" s="223" t="str">
        <f t="shared" ca="1" si="359"/>
        <v>1.149574718345+0.651226034058627i</v>
      </c>
      <c r="AU281" s="223" t="str">
        <f t="shared" ca="1" si="360"/>
        <v>-0.934242308101659+0.934242308101385i</v>
      </c>
      <c r="AV281" s="223" t="str">
        <f t="shared" ca="1" si="361"/>
        <v>-0.651226034058324-1.14957471834517i</v>
      </c>
      <c r="AW281" s="223" t="str">
        <f t="shared" ca="1" si="362"/>
        <v>1.2816228906677-0.321029821995243i</v>
      </c>
      <c r="AX281" s="223" t="str">
        <f t="shared" ca="1" si="363"/>
        <v>-0.0324243163670854+1.32082021645712i</v>
      </c>
      <c r="AY281" s="223" t="str">
        <f t="shared" ca="1" si="364"/>
        <v>-1.26432693301231-0.383529382125293i</v>
      </c>
      <c r="AZ281" s="223" t="str">
        <f t="shared" ca="1" si="365"/>
        <v>0.706848561674975-1.11623585829866i</v>
      </c>
      <c r="BA281" s="223" t="str">
        <f t="shared" ca="1" si="366"/>
        <v>0.887275875009568+0.978958069643293i</v>
      </c>
      <c r="BB281" s="223" t="str">
        <f t="shared" ca="1" si="367"/>
        <v>-1.18014415220417+0.59403464588526i</v>
      </c>
      <c r="BC281" s="223" t="str">
        <f t="shared" ca="1" si="368"/>
        <v>-0.25775687290549-1.29583130652246i</v>
      </c>
      <c r="BD281" s="223" t="str">
        <f t="shared" ca="1" si="369"/>
        <v>1.31763824486543+0.0971948360854055i</v>
      </c>
      <c r="BE281" s="223" t="str">
        <f t="shared" ca="1" si="370"/>
        <v>-0.445104986380223+1.24398510103344i</v>
      </c>
      <c r="BF281" s="223" t="str">
        <f t="shared" ca="1" si="371"/>
        <v>-1.08020788829898-0.760768229193601i</v>
      </c>
      <c r="BG281" s="223" t="str">
        <f t="shared" ca="1" si="372"/>
        <v>1.02131543544857-0.838171916618675i</v>
      </c>
      <c r="BH281" s="223" t="str">
        <f t="shared" ca="1" si="373"/>
        <v>0.53541217621901+1.20787051543207i</v>
      </c>
      <c r="BI281" s="223" t="str">
        <f t="shared" ca="1" si="374"/>
        <v>-1.3069179512584+0.193862964932074i</v>
      </c>
      <c r="BJ281" s="223" t="str">
        <f t="shared" ca="1" si="375"/>
        <v>0.161731204928983-1.31128196733042i</v>
      </c>
      <c r="BK281" s="223" t="str">
        <f t="shared" ca="1" si="376"/>
        <v>1.22064639998597+0.505608293736377i</v>
      </c>
      <c r="BL281" s="223" t="str">
        <f t="shared" ca="1" si="377"/>
        <v>-0.81285513941268+1.04157760288137i</v>
      </c>
      <c r="BM281" s="223" t="str">
        <f t="shared" ca="1" si="378"/>
        <v>-0.787048728665466-1.06121236291319i</v>
      </c>
      <c r="BN281" s="223" t="str">
        <f t="shared" ca="1" si="379"/>
        <v>1.23268701279135-0.475499851723684i</v>
      </c>
      <c r="BO281" s="223" t="str">
        <f t="shared" ca="1" si="380"/>
        <v>0.129502024094404+1.31485611617742i</v>
      </c>
      <c r="BP281" s="223" t="str">
        <f t="shared" ca="1" si="381"/>
        <v>-1.30176669668139-0.225877949133908i</v>
      </c>
      <c r="BQ281" s="223" t="str">
        <f t="shared" ca="1" si="382"/>
        <v>0.564893546426902-1.19436705484493i</v>
      </c>
      <c r="BR281" s="223" t="str">
        <f t="shared" ca="1" si="383"/>
        <v>1.00043806578701+0.862983810403221i</v>
      </c>
      <c r="BS281" s="223" t="str">
        <f t="shared" ca="1" si="384"/>
        <v>-1.09855273684434+0.734029471387583i</v>
      </c>
      <c r="BT281" s="223" t="str">
        <f t="shared" ca="1" si="385"/>
        <v>-0.414442006436693-1.2545338591662i</v>
      </c>
      <c r="BU281" s="223" t="str">
        <f t="shared" ca="1" si="386"/>
        <v>1.31962667754459-0.0648291015389907i</v>
      </c>
      <c r="BV281" s="223" t="str">
        <f t="shared" ca="1" si="387"/>
        <v>-0.2894805335748+1.28911535603877i</v>
      </c>
      <c r="BW281" s="223" t="str">
        <f t="shared" ca="1" si="388"/>
        <v>-1.16521037485462-0.622817921085192i</v>
      </c>
      <c r="BX281" s="223" t="str">
        <f t="shared" ca="1" si="389"/>
        <v>0.911033477806082-0.956888385764125i</v>
      </c>
      <c r="BY281" s="223" t="str">
        <f t="shared" ca="1" si="390"/>
        <v>0.679241872819715+1.1332466010106i</v>
      </c>
      <c r="BZ281" s="223" t="str">
        <f t="shared" ca="1" si="391"/>
        <v>-1.27335842359051+0.352385734054066i</v>
      </c>
      <c r="CA281" s="223" t="str">
        <f t="shared" ca="1" si="392"/>
        <v>3.87814956277526E-13-1.32121814265992i</v>
      </c>
      <c r="CB281" s="223" t="str">
        <f t="shared" ca="1" si="393"/>
        <v>1.2733584235903+0.352385734054812i</v>
      </c>
      <c r="CC281" s="223" t="str">
        <f t="shared" ca="1" si="394"/>
        <v>-0.679241872819221+1.1332466010109i</v>
      </c>
      <c r="CD281" s="223" t="str">
        <f t="shared" ca="1" si="395"/>
        <v>-0.911033477806444-0.95688838576378i</v>
      </c>
      <c r="CE281" s="223" t="str">
        <f t="shared" ca="1" si="396"/>
        <v>1.16521037485435-0.6228179210857i</v>
      </c>
      <c r="CF281" s="223" t="str">
        <f t="shared" ca="1" si="397"/>
        <v>0.289480533574043+1.28911535603894i</v>
      </c>
      <c r="CG281" s="223" t="str">
        <f t="shared" ca="1" si="398"/>
        <v>-1.31962667754455-0.0648291015397655i</v>
      </c>
      <c r="CH281" s="223" t="str">
        <f t="shared" ca="1" si="399"/>
        <v>0.414442006436146-1.25453385916638i</v>
      </c>
      <c r="CI281" s="223" t="str">
        <f t="shared" ca="1" si="400"/>
        <v>1.09855273684468+0.734029471387073i</v>
      </c>
      <c r="CJ281" s="223" t="str">
        <f t="shared" ca="1" si="401"/>
        <v>-1.00043806578666+0.862983810403628i</v>
      </c>
      <c r="CK281" s="223" t="str">
        <f t="shared" ca="1" si="402"/>
        <v>-0.564893546426167-1.19436705484528i</v>
      </c>
      <c r="CL281" s="223" t="str">
        <f t="shared" ca="1" si="403"/>
        <v>1.30176669668152-0.225877949133143i</v>
      </c>
      <c r="CM281" s="223" t="str">
        <f t="shared" ca="1" si="404"/>
        <v>-0.129502024095176+1.31485611617734i</v>
      </c>
      <c r="CN281" s="223" t="str">
        <f t="shared" ca="1" si="405"/>
        <v>-1.23268701279156-0.475499851723147i</v>
      </c>
      <c r="CO281" s="223" t="str">
        <f t="shared" ca="1" si="406"/>
        <v>0.787048728665033-1.06121236291351i</v>
      </c>
      <c r="CP281" s="223" t="str">
        <f t="shared" ca="1" si="407"/>
        <v>0.812855139413105+1.04157760288104i</v>
      </c>
      <c r="CQ281" s="223" t="str">
        <f t="shared" ca="1" si="408"/>
        <v>-1.22064639998627+0.505608293735661i</v>
      </c>
      <c r="CR281" s="223" t="str">
        <f t="shared" ca="1" si="409"/>
        <v>-0.161731204928213-1.31128196733052i</v>
      </c>
      <c r="CS281" s="223" t="str">
        <f t="shared" ca="1" si="410"/>
        <v>1.30691795125849+0.193862964931504i</v>
      </c>
      <c r="CT281" s="223" t="str">
        <f t="shared" ca="1" si="411"/>
        <v>-0.535412176218483+1.20787051543231i</v>
      </c>
      <c r="CU281" s="223" t="str">
        <f t="shared" ca="1" si="412"/>
        <v>-1.02131543544891-0.838171916618259i</v>
      </c>
      <c r="CV281" s="223" t="str">
        <f t="shared" ca="1" si="413"/>
        <v>1.08020788829941-0.760768229192999i</v>
      </c>
      <c r="CW281" s="223" t="str">
        <f t="shared" ca="1" si="414"/>
        <v>0.445104986379493+1.2439851010337i</v>
      </c>
      <c r="CX281" s="223" t="str">
        <f t="shared" ca="1" si="415"/>
        <v>-1.31763824486549+0.0971948360846319i</v>
      </c>
      <c r="CY281" s="223" t="str">
        <f t="shared" ca="1" si="416"/>
        <v>0.257756872904924-1.29583130652257i</v>
      </c>
      <c r="CZ281" s="223" t="str">
        <f t="shared" ca="1" si="417"/>
        <v>1.18014415220443+0.594034645884746i</v>
      </c>
      <c r="DA281" s="223" t="str">
        <f t="shared" ca="1" si="418"/>
        <v>-0.887275875009169+0.978958069643655i</v>
      </c>
      <c r="DB281" s="223" t="str">
        <f t="shared" ca="1" si="419"/>
        <v>-0.706848561674288-1.11623585829909i</v>
      </c>
      <c r="DC281" s="223" t="str">
        <f t="shared" ca="1" si="420"/>
        <v>1.26432693301253-0.38352938212455i</v>
      </c>
      <c r="DD281" s="223" t="str">
        <f t="shared" ca="1" si="421"/>
        <v>0.0324243163676614+1.32082021645711i</v>
      </c>
      <c r="DE281" s="223" t="str">
        <f t="shared" ca="1" si="422"/>
        <v>-1.28162289066784-0.321029821994684i</v>
      </c>
      <c r="DF281" s="223" t="str">
        <f t="shared" ca="1" si="423"/>
        <v>0.651226034057855-1.14957471834544i</v>
      </c>
      <c r="DG281" s="223" t="str">
        <f t="shared" ca="1" si="424"/>
        <v>0.934242308101137+0.934242308101907i</v>
      </c>
      <c r="DH281" s="223" t="str">
        <f t="shared" ca="1" si="425"/>
        <v>-1.14957471834538+0.651226034057954i</v>
      </c>
      <c r="DI281" s="223" t="str">
        <f t="shared" ca="1" si="426"/>
        <v>-0.321029821994866-1.28162289066779i</v>
      </c>
      <c r="DJ281" s="223" t="str">
        <f t="shared" ca="1" si="427"/>
        <v>1.32082021645711+0.032424316367473i</v>
      </c>
      <c r="DK281" s="223" t="str">
        <f t="shared" ca="1" si="428"/>
        <v>-0.38352938212437+1.26432693301259i</v>
      </c>
      <c r="DL281" s="223" t="str">
        <f t="shared" ca="1" si="429"/>
        <v>-1.11623585829915-0.706848561674193i</v>
      </c>
      <c r="DM281" s="223" t="str">
        <f t="shared" ca="1" si="430"/>
        <v>0.978958069643528-0.887275875009309i</v>
      </c>
      <c r="DN281" s="223" t="str">
        <f t="shared" ca="1" si="431"/>
        <v>0.594034645884914+1.18014415220434i</v>
      </c>
      <c r="DO281" s="223" t="str">
        <f t="shared" ca="1" si="432"/>
        <v>-1.29583130652253+0.257756872905109i</v>
      </c>
      <c r="DP281" s="223" t="str">
        <f t="shared" ca="1" si="433"/>
        <v>0.097194836084444-1.3176382448655i</v>
      </c>
      <c r="DQ281" s="223" t="str">
        <f t="shared" ca="1" si="434"/>
        <v>1.24398510103377+0.445104986379316i</v>
      </c>
      <c r="DR281" s="223" t="str">
        <f t="shared" ca="1" si="435"/>
        <v>-0.760768229193888+1.08020788829878i</v>
      </c>
      <c r="DS281" s="223" t="str">
        <f t="shared" ca="1" si="436"/>
        <v>-0.838171916618346-1.02131543544884i</v>
      </c>
      <c r="DT281" s="223" t="str">
        <f t="shared" ca="1" si="437"/>
        <v>1.20787051543223-0.535412176218655i</v>
      </c>
      <c r="DU281" s="223" t="str">
        <f t="shared" ca="1" si="438"/>
        <v>0.193862964931691+1.30691795125846i</v>
      </c>
      <c r="DV281" s="223" t="str">
        <f t="shared" ca="1" si="439"/>
        <v>-1.31128196733054-0.161731204928026i</v>
      </c>
      <c r="DW281" s="223" t="str">
        <f t="shared" ca="1" si="440"/>
        <v>0.505608293736735-1.22064639998582i</v>
      </c>
      <c r="DX281" s="223" t="str">
        <f t="shared" ca="1" si="441"/>
        <v>1.04157760288116+0.812855139412956i</v>
      </c>
      <c r="DY281" s="223" t="str">
        <f t="shared" ca="1" si="442"/>
        <v>-1.06121236291344+0.787048728665124i</v>
      </c>
      <c r="DZ281" s="223" t="str">
        <f t="shared" ca="1" si="443"/>
        <v>-0.475499851723323-1.23268701279149i</v>
      </c>
      <c r="EA281" s="223" t="str">
        <f t="shared" ca="1" si="444"/>
        <v>1.31485611617733-0.129502024095363i</v>
      </c>
      <c r="EB281" s="223" t="str">
        <f t="shared" ca="1" si="445"/>
        <v>-0.225877949133032+1.30176669668154i</v>
      </c>
      <c r="EC281" s="223" t="str">
        <f t="shared" ca="1" si="446"/>
        <v>-1.19436705484478-0.564893546427218i</v>
      </c>
      <c r="ED281" s="223" t="str">
        <f t="shared" ca="1" si="447"/>
        <v>0.862983810403543-1.00043806578673i</v>
      </c>
      <c r="EE281" s="223" t="str">
        <f t="shared" ca="1" si="448"/>
        <v>0.734029471387293+1.09855273684453i</v>
      </c>
      <c r="EF281" s="223" t="str">
        <f t="shared" ca="1" si="449"/>
        <v>-1.25453385916632+0.414442006436326i</v>
      </c>
      <c r="EG281" s="223" t="str">
        <f t="shared" ca="1" si="450"/>
        <v>-0.0648291015398786-1.31962667754454i</v>
      </c>
      <c r="EH281" s="223" t="str">
        <f t="shared" ca="1" si="451"/>
        <v>1.28911535603869+0.289480533575178i</v>
      </c>
      <c r="EI281" s="223" t="str">
        <f t="shared" ca="1" si="452"/>
        <v>-0.6228179210856+1.1652103748544i</v>
      </c>
      <c r="EJ281" s="223" t="str">
        <f t="shared" ca="1" si="453"/>
        <v>-0.956888385763909-0.911033477806308i</v>
      </c>
      <c r="EK281" s="223" t="str">
        <f t="shared" ca="1" si="454"/>
        <v>1.1332466010108-0.679241872819382i</v>
      </c>
      <c r="EL281" s="223" t="str">
        <f t="shared" ca="1" si="455"/>
        <v>0.352385734055067+1.27335842359023i</v>
      </c>
      <c r="EM281" s="223" t="str">
        <f t="shared" ca="1" si="456"/>
        <v>-1.32121814265992+5.76216100659845E-13i</v>
      </c>
      <c r="EN281" s="223"/>
      <c r="EO281" s="223"/>
      <c r="EP281" s="223"/>
    </row>
    <row r="282" spans="1:146">
      <c r="A282" s="249">
        <f t="shared" si="323"/>
        <v>3.5546875000000027E-3</v>
      </c>
      <c r="B282" s="248">
        <v>182</v>
      </c>
      <c r="C282" s="247">
        <f t="shared" si="324"/>
        <v>36400</v>
      </c>
      <c r="N282" s="246">
        <f t="shared" ca="1" si="327"/>
        <v>3.9870057663204381</v>
      </c>
      <c r="O282" s="223">
        <f t="shared" ca="1" si="328"/>
        <v>1.3200057663204383</v>
      </c>
      <c r="P282" s="223" t="str">
        <f t="shared" ca="1" si="329"/>
        <v>-0.320735238573883+1.28044684772784i</v>
      </c>
      <c r="Q282" s="223" t="str">
        <f t="shared" ca="1" si="330"/>
        <v>-1.16414115438044-0.622246410834959i</v>
      </c>
      <c r="R282" s="223" t="str">
        <f t="shared" ca="1" si="331"/>
        <v>0.886461692822155-0.978059758030197i</v>
      </c>
      <c r="S282" s="223" t="str">
        <f t="shared" ca="1" si="332"/>
        <v>0.733355911181809+1.09754468275962i</v>
      </c>
      <c r="T282" s="223" t="str">
        <f t="shared" ca="1" si="333"/>
        <v>-1.24284359528639+0.444696549092533i</v>
      </c>
      <c r="U282" s="223" t="str">
        <f t="shared" ca="1" si="334"/>
        <v>-0.129383190433227-1.31364957776133i</v>
      </c>
      <c r="V282" s="223" t="str">
        <f t="shared" ca="1" si="335"/>
        <v>1.30571869706224+0.193685072376023i</v>
      </c>
      <c r="W282" s="223" t="str">
        <f t="shared" ca="1" si="336"/>
        <v>-0.50514433739721+1.21952631030033i</v>
      </c>
      <c r="X282" s="223" t="str">
        <f t="shared" ca="1" si="337"/>
        <v>-1.06023857310647-0.786326516923073i</v>
      </c>
      <c r="Y282" s="223" t="str">
        <f t="shared" ca="1" si="338"/>
        <v>1.02037825586477-0.837402793211001i</v>
      </c>
      <c r="Z282" s="223" t="str">
        <f t="shared" ca="1" si="339"/>
        <v>0.564375188747697+1.19327107961486i</v>
      </c>
      <c r="AA282" s="223" t="str">
        <f t="shared" ca="1" si="340"/>
        <v>-1.29464222565448+0.257520350014537i</v>
      </c>
      <c r="AB282" s="223" t="str">
        <f t="shared" ca="1" si="341"/>
        <v>0.06476961305217-1.31841576156548i</v>
      </c>
      <c r="AC282" s="223" t="str">
        <f t="shared" ca="1" si="342"/>
        <v>1.26316676119112+0.383177447850382i</v>
      </c>
      <c r="AD282" s="223" t="str">
        <f t="shared" ca="1" si="343"/>
        <v>-0.678618586816218+1.13220671113837i</v>
      </c>
      <c r="AE282" s="223" t="str">
        <f t="shared" ca="1" si="344"/>
        <v>-0.933385028570537-0.933385028570517i</v>
      </c>
      <c r="AF282" s="223" t="str">
        <f t="shared" ca="1" si="345"/>
        <v>1.13220671113837-0.678618586816226i</v>
      </c>
      <c r="AG282" s="223" t="str">
        <f t="shared" ca="1" si="346"/>
        <v>0.38317744785039+1.26316676119112i</v>
      </c>
      <c r="AH282" s="223" t="str">
        <f t="shared" ca="1" si="347"/>
        <v>-1.31841576156548+0.0647696130521791i</v>
      </c>
      <c r="AI282" s="223" t="str">
        <f t="shared" ca="1" si="348"/>
        <v>0.257520350014657-1.29464222565446i</v>
      </c>
      <c r="AJ282" s="223" t="str">
        <f t="shared" ca="1" si="349"/>
        <v>1.19327107961487+0.56437518874768i</v>
      </c>
      <c r="AK282" s="223" t="str">
        <f t="shared" ca="1" si="350"/>
        <v>-0.837402793210986+1.02037825586478i</v>
      </c>
      <c r="AL282" s="223" t="str">
        <f t="shared" ca="1" si="351"/>
        <v>-0.786326516923404-1.06023857310622i</v>
      </c>
      <c r="AM282" s="223" t="str">
        <f t="shared" ca="1" si="352"/>
        <v>1.21952631030018-0.505144337397582i</v>
      </c>
      <c r="AN282" s="223" t="str">
        <f t="shared" ca="1" si="353"/>
        <v>0.193685072376422+1.30571869706218i</v>
      </c>
      <c r="AO282" s="223" t="str">
        <f t="shared" ca="1" si="354"/>
        <v>-1.31364957776137-0.129383190432826i</v>
      </c>
      <c r="AP282" s="223" t="str">
        <f t="shared" ca="1" si="355"/>
        <v>0.44469654909215-1.24284359528653i</v>
      </c>
      <c r="AQ282" s="223" t="str">
        <f t="shared" ca="1" si="356"/>
        <v>1.09754468275984+0.733355911181469i</v>
      </c>
      <c r="AR282" s="223" t="str">
        <f t="shared" ca="1" si="357"/>
        <v>1.09754468275984+0.733355911181469i</v>
      </c>
      <c r="AS282" s="223" t="str">
        <f t="shared" ca="1" si="358"/>
        <v>-0.622246410835408-1.1641411543802i</v>
      </c>
      <c r="AT282" s="223" t="str">
        <f t="shared" ca="1" si="359"/>
        <v>1.28044684772771-0.320735238574403i</v>
      </c>
      <c r="AU282" s="223" t="str">
        <f t="shared" ca="1" si="360"/>
        <v>5.53049230017104E-13+1.32000576632044i</v>
      </c>
      <c r="AV282" s="223" t="str">
        <f t="shared" ca="1" si="361"/>
        <v>-1.28044684772798-0.32073523857333i</v>
      </c>
      <c r="AW282" s="223" t="str">
        <f t="shared" ca="1" si="362"/>
        <v>0.622246410834466-1.1641411543807i</v>
      </c>
      <c r="AX282" s="223" t="str">
        <f t="shared" ca="1" si="363"/>
        <v>0.978059758030549+0.886461692821766i</v>
      </c>
      <c r="AY282" s="223" t="str">
        <f t="shared" ca="1" si="364"/>
        <v>-1.09754468275925+0.733355911182358i</v>
      </c>
      <c r="AZ282" s="223" t="str">
        <f t="shared" ca="1" si="365"/>
        <v>-0.444696549093156-1.24284359528617i</v>
      </c>
      <c r="BA282" s="223" t="str">
        <f t="shared" ca="1" si="366"/>
        <v>1.31364957776127-0.12938319043389i</v>
      </c>
      <c r="BB282" s="223" t="str">
        <f t="shared" ca="1" si="367"/>
        <v>-0.193685072376664+1.30571869706214i</v>
      </c>
      <c r="BC282" s="223" t="str">
        <f t="shared" ca="1" si="368"/>
        <v>-1.21952631030008-0.505144337397808i</v>
      </c>
      <c r="BD282" s="223" t="str">
        <f t="shared" ca="1" si="369"/>
        <v>0.786326516923585-1.06023857310609i</v>
      </c>
      <c r="BE282" s="223" t="str">
        <f t="shared" ca="1" si="370"/>
        <v>0.837402793210507+1.02037825586517i</v>
      </c>
      <c r="BF282" s="223" t="str">
        <f t="shared" ca="1" si="371"/>
        <v>-1.19327107961513+0.564375188747121i</v>
      </c>
      <c r="BG282" s="223" t="str">
        <f t="shared" ca="1" si="372"/>
        <v>-0.25752035001405-1.29464222565458i</v>
      </c>
      <c r="BH282" s="223" t="str">
        <f t="shared" ca="1" si="373"/>
        <v>1.31841576156545+0.0647696130527043i</v>
      </c>
      <c r="BI282" s="223" t="str">
        <f t="shared" ca="1" si="374"/>
        <v>-0.383177447850894+1.26316676119097i</v>
      </c>
      <c r="BJ282" s="223" t="str">
        <f t="shared" ca="1" si="375"/>
        <v>-1.1322067111381-0.678618586816678i</v>
      </c>
      <c r="BK282" s="223" t="str">
        <f t="shared" ca="1" si="376"/>
        <v>0.933385028570896-0.933385028570158i</v>
      </c>
      <c r="BL282" s="223" t="str">
        <f t="shared" ca="1" si="377"/>
        <v>0.678618586815784+1.13220671113863i</v>
      </c>
      <c r="BM282" s="223" t="str">
        <f t="shared" ca="1" si="378"/>
        <v>-1.26316676119127+0.383177447849897i</v>
      </c>
      <c r="BN282" s="223" t="str">
        <f t="shared" ca="1" si="379"/>
        <v>-0.0647696130516635-1.3184157615655i</v>
      </c>
      <c r="BO282" s="223" t="str">
        <f t="shared" ca="1" si="380"/>
        <v>1.29464222565439+0.257520350015034i</v>
      </c>
      <c r="BP282" s="223" t="str">
        <f t="shared" ca="1" si="381"/>
        <v>-0.564375188748029+1.1932710796147i</v>
      </c>
      <c r="BQ282" s="223" t="str">
        <f t="shared" ca="1" si="382"/>
        <v>-1.02037825586453-0.837402793211285i</v>
      </c>
      <c r="BR282" s="223" t="str">
        <f t="shared" ca="1" si="383"/>
        <v>1.06023857310668-0.786326516922779i</v>
      </c>
      <c r="BS282" s="223" t="str">
        <f t="shared" ca="1" si="384"/>
        <v>0.50514433739688+1.21952631030047i</v>
      </c>
      <c r="BT282" s="223" t="str">
        <f t="shared" ca="1" si="385"/>
        <v>-1.30571869706229+0.193685072375671i</v>
      </c>
      <c r="BU282" s="223" t="str">
        <f t="shared" ca="1" si="386"/>
        <v>0.12938319043362-1.31364957776129i</v>
      </c>
      <c r="BV282" s="223" t="str">
        <f t="shared" ca="1" si="387"/>
        <v>1.24284359528627+0.444696549092865i</v>
      </c>
      <c r="BW282" s="223" t="str">
        <f t="shared" ca="1" si="388"/>
        <v>-0.733355911182134+1.0975446827594i</v>
      </c>
      <c r="BX282" s="223" t="str">
        <f t="shared" ca="1" si="389"/>
        <v>-0.886461692821994-0.978059758030342i</v>
      </c>
      <c r="BY282" s="223" t="str">
        <f t="shared" ca="1" si="390"/>
        <v>1.16414115438057-0.622246410834705i</v>
      </c>
      <c r="BZ282" s="223" t="str">
        <f t="shared" ca="1" si="391"/>
        <v>0.320735238573666+1.28044684772789i</v>
      </c>
      <c r="CA282" s="223" t="str">
        <f t="shared" ca="1" si="392"/>
        <v>-1.32000576632044-2.44507072091215E-13i</v>
      </c>
      <c r="CB282" s="223" t="str">
        <f t="shared" ca="1" si="393"/>
        <v>0.320735238574141-1.28044684772778i</v>
      </c>
      <c r="CC282" s="223" t="str">
        <f t="shared" ca="1" si="394"/>
        <v>1.16414115438034+0.622246410835136i</v>
      </c>
      <c r="CD282" s="223" t="str">
        <f t="shared" ca="1" si="395"/>
        <v>-0.886461692822357+0.978059758030015i</v>
      </c>
      <c r="CE282" s="223" t="str">
        <f t="shared" ca="1" si="396"/>
        <v>-0.733355911181727-1.09754468275967i</v>
      </c>
      <c r="CF282" s="223" t="str">
        <f t="shared" ca="1" si="397"/>
        <v>1.24284359528644-0.444696549092405i</v>
      </c>
      <c r="CG282" s="223" t="str">
        <f t="shared" ca="1" si="398"/>
        <v>0.129383190433134+1.31364957776134i</v>
      </c>
      <c r="CH282" s="223" t="str">
        <f t="shared" ca="1" si="399"/>
        <v>-1.30571869706222-0.193685072376154i</v>
      </c>
      <c r="CI282" s="223" t="str">
        <f t="shared" ca="1" si="400"/>
        <v>0.505144337397297-1.2195263103003i</v>
      </c>
      <c r="CJ282" s="223" t="str">
        <f t="shared" ca="1" si="401"/>
        <v>1.06023857310639+0.786326516923171i</v>
      </c>
      <c r="CK282" s="223" t="str">
        <f t="shared" ca="1" si="402"/>
        <v>-1.02037825586482+0.837402793210935i</v>
      </c>
      <c r="CL282" s="223" t="str">
        <f t="shared" ca="1" si="403"/>
        <v>-0.564375188747587-1.19327107961491i</v>
      </c>
      <c r="CM282" s="223" t="str">
        <f t="shared" ca="1" si="404"/>
        <v>1.29464222565447-0.257520350014592i</v>
      </c>
      <c r="CN282" s="223" t="str">
        <f t="shared" ca="1" si="405"/>
        <v>-0.0647696130521519+1.31841576156548i</v>
      </c>
      <c r="CO282" s="223" t="str">
        <f t="shared" ca="1" si="406"/>
        <v>-1.26316676119112-0.383177447850401i</v>
      </c>
      <c r="CP282" s="223" t="str">
        <f t="shared" ca="1" si="407"/>
        <v>0.678618586816204-1.13220671113838i</v>
      </c>
      <c r="CQ282" s="223" t="str">
        <f t="shared" ca="1" si="408"/>
        <v>0.933385028570524+0.93338502857053i</v>
      </c>
      <c r="CR282" s="223" t="str">
        <f t="shared" ca="1" si="409"/>
        <v>-1.13220671113835+0.678618586816258i</v>
      </c>
      <c r="CS282" s="223" t="str">
        <f t="shared" ca="1" si="410"/>
        <v>-0.38317744785039-1.26316676119112i</v>
      </c>
      <c r="CT282" s="223" t="str">
        <f t="shared" ca="1" si="411"/>
        <v>1.31841576156548-0.0647696130522159i</v>
      </c>
      <c r="CU282" s="223" t="str">
        <f t="shared" ca="1" si="412"/>
        <v>-0.257520350014529+1.29464222565449i</v>
      </c>
      <c r="CV282" s="223" t="str">
        <f t="shared" ca="1" si="413"/>
        <v>-1.19327107961494-0.564375188747528i</v>
      </c>
      <c r="CW282" s="223" t="str">
        <f t="shared" ca="1" si="414"/>
        <v>0.837402793210886-1.02037825586486i</v>
      </c>
      <c r="CX282" s="223" t="str">
        <f t="shared" ca="1" si="415"/>
        <v>0.786326516923222+1.06023857310635i</v>
      </c>
      <c r="CY282" s="223" t="str">
        <f t="shared" ca="1" si="416"/>
        <v>-1.21952631030027+0.505144337397356i</v>
      </c>
      <c r="CZ282" s="223" t="str">
        <f t="shared" ca="1" si="417"/>
        <v>-0.193685072376218-1.30571869706221i</v>
      </c>
      <c r="DA282" s="223" t="str">
        <f t="shared" ca="1" si="418"/>
        <v>1.31364957776135+0.12938319043307i</v>
      </c>
      <c r="DB282" s="223" t="str">
        <f t="shared" ca="1" si="419"/>
        <v>-0.444696549092415+1.24284359528643i</v>
      </c>
      <c r="DC282" s="223" t="str">
        <f t="shared" ca="1" si="420"/>
        <v>-1.09754468275971-0.733355911181673i</v>
      </c>
      <c r="DD282" s="223" t="str">
        <f t="shared" ca="1" si="421"/>
        <v>0.978059758030021-0.886461692822348i</v>
      </c>
      <c r="DE282" s="223" t="str">
        <f t="shared" ca="1" si="422"/>
        <v>0.622246410835193+1.16414115438031i</v>
      </c>
      <c r="DF282" s="223" t="str">
        <f t="shared" ca="1" si="423"/>
        <v>-1.28044684772778+0.32073523857413i</v>
      </c>
      <c r="DG282" s="223" t="str">
        <f t="shared" ca="1" si="424"/>
        <v>-3.08542157925889E-13-1.32000576632044i</v>
      </c>
      <c r="DH282" s="223" t="str">
        <f t="shared" ca="1" si="425"/>
        <v>1.28044684772791+0.320735238573603i</v>
      </c>
      <c r="DI282" s="223" t="str">
        <f t="shared" ca="1" si="426"/>
        <v>-0.622246410834648+1.1641411543806i</v>
      </c>
      <c r="DJ282" s="223" t="str">
        <f t="shared" ca="1" si="427"/>
        <v>-0.978059758030385-0.886461692821946i</v>
      </c>
      <c r="DK282" s="223" t="str">
        <f t="shared" ca="1" si="428"/>
        <v>1.09754468275936-0.733355911182186i</v>
      </c>
      <c r="DL282" s="223" t="str">
        <f t="shared" ca="1" si="429"/>
        <v>0.444696549092925+1.24284359528625i</v>
      </c>
      <c r="DM282" s="223" t="str">
        <f t="shared" ca="1" si="430"/>
        <v>-1.31364957776129+0.129383190433684i</v>
      </c>
      <c r="DN282" s="223" t="str">
        <f t="shared" ca="1" si="431"/>
        <v>0.193685072375608-1.3057186970623i</v>
      </c>
      <c r="DO282" s="223" t="str">
        <f t="shared" ca="1" si="432"/>
        <v>1.21952631030051+0.505144337396786i</v>
      </c>
      <c r="DP282" s="223" t="str">
        <f t="shared" ca="1" si="433"/>
        <v>-0.786326516922727+1.06023857310672i</v>
      </c>
      <c r="DQ282" s="223" t="str">
        <f t="shared" ca="1" si="434"/>
        <v>-0.837402793211304-1.02037825586452i</v>
      </c>
      <c r="DR282" s="223" t="str">
        <f t="shared" ca="1" si="435"/>
        <v>1.19327107961467-0.564375188748087i</v>
      </c>
      <c r="DS282" s="223" t="str">
        <f t="shared" ca="1" si="436"/>
        <v>0.257520350015061+1.29464222565438i</v>
      </c>
      <c r="DT282" s="223" t="str">
        <f t="shared" ca="1" si="437"/>
        <v>-1.31841576156551-0.0647696130515996i</v>
      </c>
      <c r="DU282" s="223" t="str">
        <f t="shared" ca="1" si="438"/>
        <v>0.383177447849871-1.26316676119128i</v>
      </c>
      <c r="DV282" s="223" t="str">
        <f t="shared" ca="1" si="439"/>
        <v>1.13220671113866+0.678618586815728i</v>
      </c>
      <c r="DW282" s="223" t="str">
        <f t="shared" ca="1" si="440"/>
        <v>-0.93338502857014+0.933385028570915i</v>
      </c>
      <c r="DX282" s="223" t="str">
        <f t="shared" ca="1" si="441"/>
        <v>-0.678618586816733-1.13220671113806i</v>
      </c>
      <c r="DY282" s="223" t="str">
        <f t="shared" ca="1" si="442"/>
        <v>1.26316676119133-0.383177447849699i</v>
      </c>
      <c r="DZ282" s="223" t="str">
        <f t="shared" ca="1" si="443"/>
        <v>0.0647696130527683+1.31841576156545i</v>
      </c>
      <c r="EA282" s="223" t="str">
        <f t="shared" ca="1" si="444"/>
        <v>-1.29464222565459-0.257520350013986i</v>
      </c>
      <c r="EB282" s="223" t="str">
        <f t="shared" ca="1" si="445"/>
        <v>0.564375188747097-1.19327107961514i</v>
      </c>
      <c r="EC282" s="223" t="str">
        <f t="shared" ca="1" si="446"/>
        <v>1.0203782558644+0.837402793211444i</v>
      </c>
      <c r="ED282" s="223" t="str">
        <f t="shared" ca="1" si="447"/>
        <v>-1.06023857310683+0.786326516922582i</v>
      </c>
      <c r="EE282" s="223" t="str">
        <f t="shared" ca="1" si="448"/>
        <v>-0.50514433739662-1.21952631030058i</v>
      </c>
      <c r="EF282" s="223" t="str">
        <f t="shared" ca="1" si="449"/>
        <v>1.30571869706234-0.193685072375354i</v>
      </c>
      <c r="EG282" s="223" t="str">
        <f t="shared" ca="1" si="450"/>
        <v>-0.129383190433789+1.31364957776128i</v>
      </c>
      <c r="EH282" s="223" t="str">
        <f t="shared" ca="1" si="451"/>
        <v>-1.24284359528619-0.444696549093095i</v>
      </c>
      <c r="EI282" s="223" t="str">
        <f t="shared" ca="1" si="452"/>
        <v>0.733355911182337-1.09754468275926i</v>
      </c>
      <c r="EJ282" s="223" t="str">
        <f t="shared" ca="1" si="453"/>
        <v>0.886461692821758+0.978059758030557i</v>
      </c>
      <c r="EK282" s="223" t="str">
        <f t="shared" ca="1" si="454"/>
        <v>-1.16414115438065+0.622246410834555i</v>
      </c>
      <c r="EL282" s="223" t="str">
        <f t="shared" ca="1" si="455"/>
        <v>-0.320735238573429-1.28044684772795i</v>
      </c>
      <c r="EM282" s="223" t="str">
        <f t="shared" ca="1" si="456"/>
        <v>1.32000576632044+4.8901414418243E-13i</v>
      </c>
      <c r="EN282" s="223"/>
      <c r="EO282" s="223"/>
      <c r="EP282" s="223"/>
    </row>
    <row r="283" spans="1:146">
      <c r="A283" s="249">
        <f t="shared" si="323"/>
        <v>3.5742187500000027E-3</v>
      </c>
      <c r="B283" s="248">
        <v>183</v>
      </c>
      <c r="C283" s="247">
        <f t="shared" si="324"/>
        <v>36600</v>
      </c>
      <c r="N283" s="246">
        <f t="shared" ca="1" si="327"/>
        <v>3.9855212980353869</v>
      </c>
      <c r="O283" s="223">
        <f t="shared" ca="1" si="328"/>
        <v>1.3185212980353873</v>
      </c>
      <c r="P283" s="223" t="str">
        <f t="shared" ca="1" si="329"/>
        <v>-0.288889651572795+1.28648403899429i</v>
      </c>
      <c r="Q283" s="223" t="str">
        <f t="shared" ca="1" si="330"/>
        <v>-1.19192913617921-0.563740496771342i</v>
      </c>
      <c r="R283" s="223" t="str">
        <f t="shared" ca="1" si="331"/>
        <v>0.811195955404715-1.03945155505582i</v>
      </c>
      <c r="S283" s="223" t="str">
        <f t="shared" ca="1" si="332"/>
        <v>0.836461056500352+1.01923074636278i</v>
      </c>
      <c r="T283" s="223" t="str">
        <f t="shared" ca="1" si="333"/>
        <v>-1.17773526504906+0.592822113987623i</v>
      </c>
      <c r="U283" s="223" t="str">
        <f t="shared" ca="1" si="334"/>
        <v>-0.320374542202867-1.27900686709698i</v>
      </c>
      <c r="V283" s="223" t="str">
        <f t="shared" ca="1" si="335"/>
        <v>1.31812418407176-0.0323581324874105i</v>
      </c>
      <c r="W283" s="223" t="str">
        <f t="shared" ca="1" si="336"/>
        <v>-0.257230744618795+1.29318628101128i</v>
      </c>
      <c r="X283" s="223" t="str">
        <f t="shared" ca="1" si="337"/>
        <v>-1.20540503376682-0.53431930335945i</v>
      </c>
      <c r="Y283" s="223" t="str">
        <f t="shared" ca="1" si="338"/>
        <v>0.785442220198114-1.05904623699968i</v>
      </c>
      <c r="Z283" s="223" t="str">
        <f t="shared" ca="1" si="339"/>
        <v>0.861222304732843+0.998395991179639i</v>
      </c>
      <c r="AA283" s="223" t="str">
        <f t="shared" ca="1" si="340"/>
        <v>-1.1628319702336+0.621546637329473i</v>
      </c>
      <c r="AB283" s="223" t="str">
        <f t="shared" ca="1" si="341"/>
        <v>-0.351666451188337-1.27075926928806i</v>
      </c>
      <c r="AC283" s="223" t="str">
        <f t="shared" ca="1" si="342"/>
        <v>1.31693308138749-0.064696773645759i</v>
      </c>
      <c r="AD283" s="223" t="str">
        <f t="shared" ca="1" si="343"/>
        <v>-0.225416891482769+1.29910955596792i</v>
      </c>
      <c r="AE283" s="223" t="str">
        <f t="shared" ca="1" si="344"/>
        <v>-1.2181548404351-0.504576255978679i</v>
      </c>
      <c r="AF283" s="223" t="str">
        <f t="shared" ca="1" si="345"/>
        <v>0.759215363967637-1.07800298909067i</v>
      </c>
      <c r="AG283" s="223" t="str">
        <f t="shared" ca="1" si="346"/>
        <v>0.885464784852139+0.976959839583838i</v>
      </c>
      <c r="AH283" s="223" t="str">
        <f t="shared" ca="1" si="347"/>
        <v>-1.14722822892036+0.649896764218116i</v>
      </c>
      <c r="AI283" s="223" t="str">
        <f t="shared" ca="1" si="348"/>
        <v>-0.382746529453276-1.26174621361207i</v>
      </c>
      <c r="AJ283" s="223" t="str">
        <f t="shared" ca="1" si="349"/>
        <v>1.31494870745829-0.0969964438868363i</v>
      </c>
      <c r="AK283" s="223" t="str">
        <f t="shared" ca="1" si="350"/>
        <v>-0.193467255640194+1.30425029590488i</v>
      </c>
      <c r="AL283" s="223" t="str">
        <f t="shared" ca="1" si="351"/>
        <v>-1.23017087617743-0.474529270728147i</v>
      </c>
      <c r="AM283" s="223" t="str">
        <f t="shared" ca="1" si="352"/>
        <v>0.732531184790587-1.09631039249029i</v>
      </c>
      <c r="AN283" s="223" t="str">
        <f t="shared" ca="1" si="353"/>
        <v>0.909173894094809+0.95493520391145i</v>
      </c>
      <c r="AO283" s="223" t="str">
        <f t="shared" ca="1" si="354"/>
        <v>-1.13093344021972+0.677855417597088i</v>
      </c>
      <c r="AP283" s="223" t="str">
        <f t="shared" ca="1" si="355"/>
        <v>-0.413596055520429-1.25197312919681i</v>
      </c>
      <c r="AQ283" s="223" t="str">
        <f t="shared" ca="1" si="356"/>
        <v>1.31217225759687-0.129237687096515i</v>
      </c>
      <c r="AR283" s="223" t="str">
        <f t="shared" ca="1" si="357"/>
        <v>1.31217225759687-0.129237687096515i</v>
      </c>
      <c r="AS283" s="223" t="str">
        <f t="shared" ca="1" si="358"/>
        <v>-1.24144590298275-0.444196446789329i</v>
      </c>
      <c r="AT283" s="223" t="str">
        <f t="shared" ca="1" si="359"/>
        <v>0.705405756219234-1.11395741950296i</v>
      </c>
      <c r="AU283" s="223" t="str">
        <f t="shared" ca="1" si="360"/>
        <v>0.932335350979675+0.932335350979747i</v>
      </c>
      <c r="AV283" s="223" t="str">
        <f t="shared" ca="1" si="361"/>
        <v>-1.11395741950301+0.705405756219148i</v>
      </c>
      <c r="AW283" s="223" t="str">
        <f t="shared" ca="1" si="362"/>
        <v>-0.444196446789234-1.24144590298279i</v>
      </c>
      <c r="AX283" s="223" t="str">
        <f t="shared" ca="1" si="363"/>
        <v>1.30860540423257-0.16140108235769i</v>
      </c>
      <c r="AY283" s="223" t="str">
        <f t="shared" ca="1" si="364"/>
        <v>-0.129237687096635+1.31217225759686i</v>
      </c>
      <c r="AZ283" s="223" t="str">
        <f t="shared" ca="1" si="365"/>
        <v>-1.25197312919678-0.413596055520525i</v>
      </c>
      <c r="BA283" s="223" t="str">
        <f t="shared" ca="1" si="366"/>
        <v>0.677855417597191-1.13093344021965i</v>
      </c>
      <c r="BB283" s="223" t="str">
        <f t="shared" ca="1" si="367"/>
        <v>0.954935203911394+0.90917389409487i</v>
      </c>
      <c r="BC283" s="223" t="str">
        <f t="shared" ca="1" si="368"/>
        <v>-1.09631039249035+0.732531184790503i</v>
      </c>
      <c r="BD283" s="223" t="str">
        <f t="shared" ca="1" si="369"/>
        <v>-0.474529270728035-1.23017087617747i</v>
      </c>
      <c r="BE283" s="223" t="str">
        <f t="shared" ca="1" si="370"/>
        <v>1.3042502959048-0.193467255640742i</v>
      </c>
      <c r="BF283" s="223" t="str">
        <f t="shared" ca="1" si="371"/>
        <v>-0.096996443886545+1.31494870745831i</v>
      </c>
      <c r="BG283" s="223" t="str">
        <f t="shared" ca="1" si="372"/>
        <v>-1.26174621361207-0.382746529453265i</v>
      </c>
      <c r="BH283" s="223" t="str">
        <f t="shared" ca="1" si="373"/>
        <v>0.649896764218204-1.14722822892031i</v>
      </c>
      <c r="BI283" s="223" t="str">
        <f t="shared" ca="1" si="374"/>
        <v>0.976959839583581+0.885464784852422i</v>
      </c>
      <c r="BJ283" s="223" t="str">
        <f t="shared" ca="1" si="375"/>
        <v>-1.07800298909096+0.759215363967218i</v>
      </c>
      <c r="BK283" s="223" t="str">
        <f t="shared" ca="1" si="376"/>
        <v>-0.504576255979191-1.21815484043489i</v>
      </c>
      <c r="BL283" s="223" t="str">
        <f t="shared" ca="1" si="377"/>
        <v>1.29910955596785-0.225416891483168i</v>
      </c>
      <c r="BM283" s="223" t="str">
        <f t="shared" ca="1" si="378"/>
        <v>-0.0646967736455891+1.3169330813875i</v>
      </c>
      <c r="BN283" s="223" t="str">
        <f t="shared" ca="1" si="379"/>
        <v>-1.27075926928803-0.351666451188443i</v>
      </c>
      <c r="BO283" s="223" t="str">
        <f t="shared" ca="1" si="380"/>
        <v>0.621546637329694-1.16283197023348i</v>
      </c>
      <c r="BP283" s="223" t="str">
        <f t="shared" ca="1" si="381"/>
        <v>0.998395991179316+0.861222304733217i</v>
      </c>
      <c r="BQ283" s="223" t="str">
        <f t="shared" ca="1" si="382"/>
        <v>-1.05904623700006+0.785442220197604i</v>
      </c>
      <c r="BR283" s="223" t="str">
        <f t="shared" ca="1" si="383"/>
        <v>-0.534319303359846-1.20540503376665i</v>
      </c>
      <c r="BS283" s="223" t="str">
        <f t="shared" ca="1" si="384"/>
        <v>1.29318628101122-0.257230744619081i</v>
      </c>
      <c r="BT283" s="223" t="str">
        <f t="shared" ca="1" si="385"/>
        <v>-0.0323581324873948+1.31812418407176i</v>
      </c>
      <c r="BU283" s="223" t="str">
        <f t="shared" ca="1" si="386"/>
        <v>-1.27900686709691-0.32037454220312i</v>
      </c>
      <c r="BV283" s="223" t="str">
        <f t="shared" ca="1" si="387"/>
        <v>0.592822113987986-1.17773526504887i</v>
      </c>
      <c r="BW283" s="223" t="str">
        <f t="shared" ca="1" si="388"/>
        <v>1.0192307463624+0.836461056500822i</v>
      </c>
      <c r="BX283" s="223" t="str">
        <f t="shared" ca="1" si="389"/>
        <v>-1.0394515550555+0.811195955405127i</v>
      </c>
      <c r="BY283" s="223" t="str">
        <f t="shared" ca="1" si="390"/>
        <v>-0.563740496771644-1.19192913617907i</v>
      </c>
      <c r="BZ283" s="223" t="str">
        <f t="shared" ca="1" si="391"/>
        <v>1.28648403899427-0.288889651572915i</v>
      </c>
      <c r="CA283" s="223" t="str">
        <f t="shared" ca="1" si="392"/>
        <v>-1.01440846678549E-13+1.31852129803539i</v>
      </c>
      <c r="CB283" s="223" t="str">
        <f t="shared" ca="1" si="393"/>
        <v>-1.28648403899422-0.288889651573113i</v>
      </c>
      <c r="CC283" s="223" t="str">
        <f t="shared" ca="1" si="394"/>
        <v>0.563740496771827-1.19192913617898i</v>
      </c>
      <c r="CD283" s="223" t="str">
        <f t="shared" ca="1" si="395"/>
        <v>1.03945155505615+0.811195955404283i</v>
      </c>
      <c r="CE283" s="223" t="str">
        <f t="shared" ca="1" si="396"/>
        <v>-1.01923074636253+0.836461056500665i</v>
      </c>
      <c r="CF283" s="223" t="str">
        <f t="shared" ca="1" si="397"/>
        <v>-0.592822113987738-1.177735265049i</v>
      </c>
      <c r="CG283" s="223" t="str">
        <f t="shared" ca="1" si="398"/>
        <v>1.27900686709696-0.320374542202922i</v>
      </c>
      <c r="CH283" s="223" t="str">
        <f t="shared" ca="1" si="399"/>
        <v>0.032358132487192+1.31812418407177i</v>
      </c>
      <c r="CI283" s="223" t="str">
        <f t="shared" ca="1" si="400"/>
        <v>-1.29318628101118-0.257230744619281i</v>
      </c>
      <c r="CJ283" s="223" t="str">
        <f t="shared" ca="1" si="401"/>
        <v>0.534319303360031-1.20540503376656i</v>
      </c>
      <c r="CK283" s="223" t="str">
        <f t="shared" ca="1" si="402"/>
        <v>1.05904623699994+0.785442220197766i</v>
      </c>
      <c r="CL283" s="223" t="str">
        <f t="shared" ca="1" si="403"/>
        <v>-0.998395991179448+0.861222304733064i</v>
      </c>
      <c r="CM283" s="223" t="str">
        <f t="shared" ca="1" si="404"/>
        <v>-0.621546637329482-1.16283197023359i</v>
      </c>
      <c r="CN283" s="223" t="str">
        <f t="shared" ca="1" si="405"/>
        <v>1.27075926928809-0.351666451188211i</v>
      </c>
      <c r="CO283" s="223" t="str">
        <f t="shared" ca="1" si="406"/>
        <v>0.0646967736454239+1.31693308138751i</v>
      </c>
      <c r="CP283" s="223" t="str">
        <f t="shared" ca="1" si="407"/>
        <v>-1.29910955596782-0.225416891483367i</v>
      </c>
      <c r="CQ283" s="223" t="str">
        <f t="shared" ca="1" si="408"/>
        <v>0.504576255978201-1.2181548404353i</v>
      </c>
      <c r="CR283" s="223" t="str">
        <f t="shared" ca="1" si="409"/>
        <v>1.07800298909085+0.759215363967384i</v>
      </c>
      <c r="CS283" s="223" t="str">
        <f t="shared" ca="1" si="410"/>
        <v>-0.976959839583717+0.885464784852272i</v>
      </c>
      <c r="CT283" s="223" t="str">
        <f t="shared" ca="1" si="411"/>
        <v>-0.649896764218028-1.14722822892041i</v>
      </c>
      <c r="CU283" s="223" t="str">
        <f t="shared" ca="1" si="412"/>
        <v>1.26174621361214-0.382746529453035i</v>
      </c>
      <c r="CV283" s="223" t="str">
        <f t="shared" ca="1" si="413"/>
        <v>0.0969964438863053+1.31494870745833i</v>
      </c>
      <c r="CW283" s="223" t="str">
        <f t="shared" ca="1" si="414"/>
        <v>-1.30425029590496-0.193467255639647i</v>
      </c>
      <c r="CX283" s="223" t="str">
        <f t="shared" ca="1" si="415"/>
        <v>0.474529270728259-1.23017087617738i</v>
      </c>
      <c r="CY283" s="223" t="str">
        <f t="shared" ca="1" si="416"/>
        <v>1.09631039249022+0.732531184790703i</v>
      </c>
      <c r="CZ283" s="223" t="str">
        <f t="shared" ca="1" si="417"/>
        <v>-0.954935203911507+0.90917389409475i</v>
      </c>
      <c r="DA283" s="223" t="str">
        <f t="shared" ca="1" si="418"/>
        <v>-0.677855417597017-1.13093344021976i</v>
      </c>
      <c r="DB283" s="223" t="str">
        <f t="shared" ca="1" si="419"/>
        <v>1.25197312919685-0.413596055520332i</v>
      </c>
      <c r="DC283" s="223" t="str">
        <f t="shared" ca="1" si="420"/>
        <v>0.129237687096396+1.31217225759688i</v>
      </c>
      <c r="DD283" s="223" t="str">
        <f t="shared" ca="1" si="421"/>
        <v>-1.30860540423271-0.16140108235659i</v>
      </c>
      <c r="DE283" s="223" t="str">
        <f t="shared" ca="1" si="422"/>
        <v>0.444196446789424-1.24144590298272i</v>
      </c>
      <c r="DF283" s="223" t="str">
        <f t="shared" ca="1" si="423"/>
        <v>1.11395741950289+0.705405756219351i</v>
      </c>
      <c r="DG283" s="223" t="str">
        <f t="shared" ca="1" si="424"/>
        <v>-0.932335350979845+0.932335350979577i</v>
      </c>
      <c r="DH283" s="223" t="str">
        <f t="shared" ca="1" si="425"/>
        <v>-0.705405756219094-1.11395741950305i</v>
      </c>
      <c r="DI283" s="223" t="str">
        <f t="shared" ca="1" si="426"/>
        <v>1.24144590298282-0.444196446789138i</v>
      </c>
      <c r="DJ283" s="223" t="str">
        <f t="shared" ca="1" si="427"/>
        <v>0.161401082357553+1.30860540423259i</v>
      </c>
      <c r="DK283" s="223" t="str">
        <f t="shared" ca="1" si="428"/>
        <v>-1.31217225759685-0.129237687096699i</v>
      </c>
      <c r="DL283" s="223" t="str">
        <f t="shared" ca="1" si="429"/>
        <v>0.413596055520621-1.25197312919675i</v>
      </c>
      <c r="DM283" s="223" t="str">
        <f t="shared" ca="1" si="430"/>
        <v>1.1309334402196+0.677855417597278i</v>
      </c>
      <c r="DN283" s="223" t="str">
        <f t="shared" ca="1" si="431"/>
        <v>-0.90917389409497+0.954935203911297i</v>
      </c>
      <c r="DO283" s="223" t="str">
        <f t="shared" ca="1" si="432"/>
        <v>-0.732531184790388-1.09631039249043i</v>
      </c>
      <c r="DP283" s="223" t="str">
        <f t="shared" ca="1" si="433"/>
        <v>1.23017087617703-0.474529270729163i</v>
      </c>
      <c r="DQ283" s="223" t="str">
        <f t="shared" ca="1" si="434"/>
        <v>0.193467255640605+1.30425029590482i</v>
      </c>
      <c r="DR283" s="223" t="str">
        <f t="shared" ca="1" si="435"/>
        <v>-1.3149487074583-0.0969964438866836i</v>
      </c>
      <c r="DS283" s="223" t="str">
        <f t="shared" ca="1" si="436"/>
        <v>0.382746529453326-1.26174621361205i</v>
      </c>
      <c r="DT283" s="223" t="str">
        <f t="shared" ca="1" si="437"/>
        <v>1.14722822892026+0.649896764218293i</v>
      </c>
      <c r="DU283" s="223" t="str">
        <f t="shared" ca="1" si="438"/>
        <v>-0.885464784852497+0.976959839583513i</v>
      </c>
      <c r="DV283" s="223" t="str">
        <f t="shared" ca="1" si="439"/>
        <v>-0.759215363968238-1.07800298909024i</v>
      </c>
      <c r="DW283" s="223" t="str">
        <f t="shared" ca="1" si="440"/>
        <v>1.21815484043493-0.504576255979097i</v>
      </c>
      <c r="DX283" s="223" t="str">
        <f t="shared" ca="1" si="441"/>
        <v>0.225416891483068+1.29910955596787i</v>
      </c>
      <c r="DY283" s="223" t="str">
        <f t="shared" ca="1" si="442"/>
        <v>-1.31693308138749-0.0646967736457278i</v>
      </c>
      <c r="DZ283" s="223" t="str">
        <f t="shared" ca="1" si="443"/>
        <v>0.351666451188577-1.27075926928799i</v>
      </c>
      <c r="EA283" s="223" t="str">
        <f t="shared" ca="1" si="444"/>
        <v>1.16283197023341+0.621546637329817i</v>
      </c>
      <c r="EB283" s="223" t="str">
        <f t="shared" ca="1" si="445"/>
        <v>-0.86122230473335+0.9983959911792i</v>
      </c>
      <c r="EC283" s="223" t="str">
        <f t="shared" ca="1" si="446"/>
        <v>-0.785442220198545-1.05904623699936i</v>
      </c>
      <c r="ED283" s="223" t="str">
        <f t="shared" ca="1" si="447"/>
        <v>1.20540503376672-0.534319303359684i</v>
      </c>
      <c r="EE283" s="223" t="str">
        <f t="shared" ca="1" si="448"/>
        <v>0.257230744618909+1.29318628101126i</v>
      </c>
      <c r="EF283" s="223" t="str">
        <f t="shared" ca="1" si="449"/>
        <v>-1.31812418407176-0.0323581324874213i</v>
      </c>
      <c r="EG283" s="223" t="str">
        <f t="shared" ca="1" si="450"/>
        <v>0.320374542203145-1.27900686709691i</v>
      </c>
      <c r="EH283" s="223" t="str">
        <f t="shared" ca="1" si="451"/>
        <v>1.17773526504886+0.59282211398801i</v>
      </c>
      <c r="EI283" s="223" t="str">
        <f t="shared" ca="1" si="452"/>
        <v>-0.8364610565009+1.01923074636233i</v>
      </c>
      <c r="EJ283" s="223" t="str">
        <f t="shared" ca="1" si="453"/>
        <v>-0.811195955405106-1.03945155505551i</v>
      </c>
      <c r="EK283" s="223" t="str">
        <f t="shared" ca="1" si="454"/>
        <v>1.19192913617911-0.563740496771552i</v>
      </c>
      <c r="EL283" s="223" t="str">
        <f t="shared" ca="1" si="455"/>
        <v>0.288889651572816+1.28648403899429i</v>
      </c>
      <c r="EM283" s="223" t="str">
        <f t="shared" ca="1" si="456"/>
        <v>-1.31852129803539-2.02881693357098E-13i</v>
      </c>
      <c r="EN283" s="223"/>
      <c r="EO283" s="223"/>
      <c r="EP283" s="223"/>
    </row>
    <row r="284" spans="1:146">
      <c r="A284" s="249">
        <f t="shared" si="323"/>
        <v>3.5937500000000028E-3</v>
      </c>
      <c r="B284" s="248">
        <v>184</v>
      </c>
      <c r="C284" s="247">
        <f t="shared" si="324"/>
        <v>36800</v>
      </c>
      <c r="N284" s="246">
        <f t="shared" ca="1" si="327"/>
        <v>3.9836630032841374</v>
      </c>
      <c r="O284" s="223">
        <f t="shared" ca="1" si="328"/>
        <v>1.3166630032841378</v>
      </c>
      <c r="P284" s="223" t="str">
        <f t="shared" ca="1" si="329"/>
        <v>-0.256868209297422+1.29136369287259i</v>
      </c>
      <c r="Q284" s="223" t="str">
        <f t="shared" ca="1" si="330"/>
        <v>-1.21643799994905-0.503865117364908i</v>
      </c>
      <c r="R284" s="223" t="str">
        <f t="shared" ca="1" si="331"/>
        <v>0.731498771542839-1.09476527687378i</v>
      </c>
      <c r="S284" s="223" t="str">
        <f t="shared" ca="1" si="332"/>
        <v>0.931021338159648+0.93102133815967i</v>
      </c>
      <c r="T284" s="223" t="str">
        <f t="shared" ca="1" si="333"/>
        <v>-1.0947652768738+0.731498771542815i</v>
      </c>
      <c r="U284" s="223" t="str">
        <f t="shared" ca="1" si="334"/>
        <v>-0.503865117364944-1.21643799994904i</v>
      </c>
      <c r="V284" s="223" t="str">
        <f t="shared" ca="1" si="335"/>
        <v>1.29136369287259-0.256868209297431i</v>
      </c>
      <c r="W284" s="223" t="str">
        <f t="shared" ca="1" si="336"/>
        <v>-3.2260297094623E-14+1.31666300328414i</v>
      </c>
      <c r="X284" s="223" t="str">
        <f t="shared" ca="1" si="337"/>
        <v>-1.29136369287258-0.256868209297485i</v>
      </c>
      <c r="Y284" s="223" t="str">
        <f t="shared" ca="1" si="338"/>
        <v>0.503865117364874-1.21643799994907i</v>
      </c>
      <c r="Z284" s="223" t="str">
        <f t="shared" ca="1" si="339"/>
        <v>1.09476527687376+0.731498771542865i</v>
      </c>
      <c r="AA284" s="223" t="str">
        <f t="shared" ca="1" si="340"/>
        <v>-0.931021338159694+0.931021338159624i</v>
      </c>
      <c r="AB284" s="223" t="str">
        <f t="shared" ca="1" si="341"/>
        <v>-0.731498771542902-1.09476527687374i</v>
      </c>
      <c r="AC284" s="223" t="str">
        <f t="shared" ca="1" si="342"/>
        <v>1.21643799994905-0.503865117364913i</v>
      </c>
      <c r="AD284" s="223" t="str">
        <f t="shared" ca="1" si="343"/>
        <v>0.256868209297409+1.2913636928726i</v>
      </c>
      <c r="AE284" s="223" t="str">
        <f t="shared" ca="1" si="344"/>
        <v>-1.31666300328414-6.45205941892458E-14i</v>
      </c>
      <c r="AF284" s="223" t="str">
        <f t="shared" ca="1" si="345"/>
        <v>0.256868209297389-1.2913636928726i</v>
      </c>
      <c r="AG284" s="223" t="str">
        <f t="shared" ca="1" si="346"/>
        <v>1.21643799994906+0.503865117364895i</v>
      </c>
      <c r="AH284" s="223" t="str">
        <f t="shared" ca="1" si="347"/>
        <v>-0.731498771542892+1.09476527687374i</v>
      </c>
      <c r="AI284" s="223" t="str">
        <f t="shared" ca="1" si="348"/>
        <v>-0.931021338159702-0.931021338159617i</v>
      </c>
      <c r="AJ284" s="223" t="str">
        <f t="shared" ca="1" si="349"/>
        <v>1.09476527687375-0.731498771542882i</v>
      </c>
      <c r="AK284" s="223" t="str">
        <f t="shared" ca="1" si="350"/>
        <v>0.503865117364884+1.21643799994906i</v>
      </c>
      <c r="AL284" s="223" t="str">
        <f t="shared" ca="1" si="351"/>
        <v>-1.29136369287247+0.25686820929802i</v>
      </c>
      <c r="AM284" s="223" t="str">
        <f t="shared" ca="1" si="352"/>
        <v>-1.83882708444418E-13-1.31666300328414i</v>
      </c>
      <c r="AN284" s="223" t="str">
        <f t="shared" ca="1" si="353"/>
        <v>1.29136369287254+0.256868209297677i</v>
      </c>
      <c r="AO284" s="223" t="str">
        <f t="shared" ca="1" si="354"/>
        <v>-0.50386511736432+1.2164379999493i</v>
      </c>
      <c r="AP284" s="223" t="str">
        <f t="shared" ca="1" si="355"/>
        <v>-1.09476527687387-0.731498771542701i</v>
      </c>
      <c r="AQ284" s="223" t="str">
        <f t="shared" ca="1" si="356"/>
        <v>0.931021338159825-0.931021338159494i</v>
      </c>
      <c r="AR284" s="223" t="str">
        <f t="shared" ca="1" si="357"/>
        <v>0.931021338159825-0.931021338159494i</v>
      </c>
      <c r="AS284" s="223" t="str">
        <f t="shared" ca="1" si="358"/>
        <v>-1.21643799994897+0.503865117365114i</v>
      </c>
      <c r="AT284" s="223" t="str">
        <f t="shared" ca="1" si="359"/>
        <v>-0.2568682092972-1.29136369287264i</v>
      </c>
      <c r="AU284" s="223" t="str">
        <f t="shared" ca="1" si="360"/>
        <v>1.31666300328414+6.5294657453796E-13i</v>
      </c>
      <c r="AV284" s="223" t="str">
        <f t="shared" ca="1" si="361"/>
        <v>-0.256868209297196+1.29136369287264i</v>
      </c>
      <c r="AW284" s="223" t="str">
        <f t="shared" ca="1" si="362"/>
        <v>-1.21643799994898-0.503865117365075i</v>
      </c>
      <c r="AX284" s="223" t="str">
        <f t="shared" ca="1" si="363"/>
        <v>0.731498771543366-1.09476527687343i</v>
      </c>
      <c r="AY284" s="223" t="str">
        <f t="shared" ca="1" si="364"/>
        <v>0.931021338159855+0.931021338159464i</v>
      </c>
      <c r="AZ284" s="223" t="str">
        <f t="shared" ca="1" si="365"/>
        <v>-1.09476527687387+0.731498771542705i</v>
      </c>
      <c r="BA284" s="223" t="str">
        <f t="shared" ca="1" si="366"/>
        <v>-0.503865117364341-1.21643799994929i</v>
      </c>
      <c r="BB284" s="223" t="str">
        <f t="shared" ca="1" si="367"/>
        <v>1.29136369287254-0.2568682092977i</v>
      </c>
      <c r="BC284" s="223" t="str">
        <f t="shared" ca="1" si="368"/>
        <v>-1.42590578824562E-13+1.31666300328414i</v>
      </c>
      <c r="BD284" s="223" t="str">
        <f t="shared" ca="1" si="369"/>
        <v>-1.29136369287248-0.256868209297979i</v>
      </c>
      <c r="BE284" s="223" t="str">
        <f t="shared" ca="1" si="370"/>
        <v>0.503865117364604-1.21643799994918i</v>
      </c>
      <c r="BF284" s="223" t="str">
        <f t="shared" ca="1" si="371"/>
        <v>1.09476527687369+0.731498771542973i</v>
      </c>
      <c r="BG284" s="223" t="str">
        <f t="shared" ca="1" si="372"/>
        <v>-0.931021338160056+0.931021338159262i</v>
      </c>
      <c r="BH284" s="223" t="str">
        <f t="shared" ca="1" si="373"/>
        <v>-0.731498771543129-1.09476527687359i</v>
      </c>
      <c r="BI284" s="223" t="str">
        <f t="shared" ca="1" si="374"/>
        <v>1.21643799994909-0.503865117364812i</v>
      </c>
      <c r="BJ284" s="223" t="str">
        <f t="shared" ca="1" si="375"/>
        <v>0.256868209296915+1.29136369287269i</v>
      </c>
      <c r="BK284" s="223" t="str">
        <f t="shared" ca="1" si="376"/>
        <v>-1.31666300328414+3.67765416888835E-13i</v>
      </c>
      <c r="BL284" s="223" t="str">
        <f t="shared" ca="1" si="377"/>
        <v>0.256868209297515-1.29136369287257i</v>
      </c>
      <c r="BM284" s="223" t="str">
        <f t="shared" ca="1" si="378"/>
        <v>1.21643799994886+0.503865117365377i</v>
      </c>
      <c r="BN284" s="223" t="str">
        <f t="shared" ca="1" si="379"/>
        <v>-0.731498771542548+1.09476527687397i</v>
      </c>
      <c r="BO284" s="223" t="str">
        <f t="shared" ca="1" si="380"/>
        <v>-0.931021338159623-0.931021338159695i</v>
      </c>
      <c r="BP284" s="223" t="str">
        <f t="shared" ca="1" si="381"/>
        <v>1.09476527687403-0.731498771542464i</v>
      </c>
      <c r="BQ284" s="223" t="str">
        <f t="shared" ca="1" si="382"/>
        <v>0.503865117365249+1.21643799994891i</v>
      </c>
      <c r="BR284" s="223" t="str">
        <f t="shared" ca="1" si="383"/>
        <v>-1.2913636928726+0.25686820929738i</v>
      </c>
      <c r="BS284" s="223" t="str">
        <f t="shared" ca="1" si="384"/>
        <v>4.69063866093542E-13-1.31666300328414i</v>
      </c>
      <c r="BT284" s="223" t="str">
        <f t="shared" ca="1" si="385"/>
        <v>1.29136369287267+0.256868209297052i</v>
      </c>
      <c r="BU284" s="223" t="str">
        <f t="shared" ca="1" si="386"/>
        <v>-0.50386511736494+1.21643799994904i</v>
      </c>
      <c r="BV284" s="223" t="str">
        <f t="shared" ca="1" si="387"/>
        <v>-1.09476527687351-0.731498771543245i</v>
      </c>
      <c r="BW284" s="223" t="str">
        <f t="shared" ca="1" si="388"/>
        <v>0.931021338159335-0.931021338159984i</v>
      </c>
      <c r="BX284" s="223" t="str">
        <f t="shared" ca="1" si="389"/>
        <v>0.731498771542889+1.09476527687375i</v>
      </c>
      <c r="BY284" s="223" t="str">
        <f t="shared" ca="1" si="390"/>
        <v>-1.21643799994923+0.503865117364476i</v>
      </c>
      <c r="BZ284" s="223" t="str">
        <f t="shared" ca="1" si="391"/>
        <v>-0.25686820929788-1.2913636928725i</v>
      </c>
      <c r="CA284" s="223" t="str">
        <f t="shared" ca="1" si="392"/>
        <v>1.31666300328414-4.12921296198553E-14i</v>
      </c>
      <c r="CB284" s="223" t="str">
        <f t="shared" ca="1" si="393"/>
        <v>-0.256868209297799+1.29136369287252i</v>
      </c>
      <c r="CC284" s="223" t="str">
        <f t="shared" ca="1" si="394"/>
        <v>-1.21643799994924-0.503865117364468i</v>
      </c>
      <c r="CD284" s="223" t="str">
        <f t="shared" ca="1" si="395"/>
        <v>0.731498771542819-1.09476527687379i</v>
      </c>
      <c r="CE284" s="223" t="str">
        <f t="shared" ca="1" si="396"/>
        <v>0.931021338159393+0.931021338159926i</v>
      </c>
      <c r="CF284" s="223" t="str">
        <f t="shared" ca="1" si="397"/>
        <v>-1.0947652768735+0.731498771543251i</v>
      </c>
      <c r="CG284" s="223" t="str">
        <f t="shared" ca="1" si="398"/>
        <v>-0.503865117364948-1.21643799994904i</v>
      </c>
      <c r="CH284" s="223" t="str">
        <f t="shared" ca="1" si="399"/>
        <v>1.29136369287267-0.25686820929706i</v>
      </c>
      <c r="CI284" s="223" t="str">
        <f t="shared" ca="1" si="400"/>
        <v>5.51648125333253E-13+1.31666300328414i</v>
      </c>
      <c r="CJ284" s="223" t="str">
        <f t="shared" ca="1" si="401"/>
        <v>-1.29136369287262-0.256868209297298i</v>
      </c>
      <c r="CK284" s="223" t="str">
        <f t="shared" ca="1" si="402"/>
        <v>0.503865117365241-1.21643799994892i</v>
      </c>
      <c r="CL284" s="223" t="str">
        <f t="shared" ca="1" si="403"/>
        <v>1.09476527687408+0.731498771542395i</v>
      </c>
      <c r="CM284" s="223" t="str">
        <f t="shared" ca="1" si="404"/>
        <v>-0.931021338159565+0.931021338159753i</v>
      </c>
      <c r="CN284" s="223" t="str">
        <f t="shared" ca="1" si="405"/>
        <v>-0.731498771542616-1.09476527687393i</v>
      </c>
      <c r="CO284" s="223" t="str">
        <f t="shared" ca="1" si="406"/>
        <v>1.21643799994884-0.503865117365419i</v>
      </c>
      <c r="CP284" s="223" t="str">
        <f t="shared" ca="1" si="407"/>
        <v>0.25686820929756+1.29136369287257i</v>
      </c>
      <c r="CQ284" s="223" t="str">
        <f t="shared" ca="1" si="408"/>
        <v>-1.31666300328414-2.85181157649125E-13i</v>
      </c>
      <c r="CR284" s="223" t="str">
        <f t="shared" ca="1" si="409"/>
        <v>0.256868209296872-1.2913636928727i</v>
      </c>
      <c r="CS284" s="223" t="str">
        <f t="shared" ca="1" si="410"/>
        <v>1.21643799994911+0.50386511736477i</v>
      </c>
      <c r="CT284" s="223" t="str">
        <f t="shared" ca="1" si="411"/>
        <v>-0.731498771543092+1.09476527687361i</v>
      </c>
      <c r="CU284" s="223" t="str">
        <f t="shared" ca="1" si="412"/>
        <v>-0.931021338160114-0.931021338159204i</v>
      </c>
      <c r="CV284" s="223" t="str">
        <f t="shared" ca="1" si="413"/>
        <v>1.09476527687369-0.731498771542978i</v>
      </c>
      <c r="CW284" s="223" t="str">
        <f t="shared" ca="1" si="414"/>
        <v>0.503865117364646+1.21643799994916i</v>
      </c>
      <c r="CX284" s="223" t="str">
        <f t="shared" ca="1" si="415"/>
        <v>-1.29136369287273+0.256868209296739i</v>
      </c>
      <c r="CY284" s="223" t="str">
        <f t="shared" ca="1" si="416"/>
        <v>-2.25174838064273E-13-1.31666300328414i</v>
      </c>
      <c r="CZ284" s="223" t="str">
        <f t="shared" ca="1" si="417"/>
        <v>1.29136369287255+0.256868209297618i</v>
      </c>
      <c r="DA284" s="223" t="str">
        <f t="shared" ca="1" si="418"/>
        <v>-0.503865117365543+1.21643799994879i</v>
      </c>
      <c r="DB284" s="223" t="str">
        <f t="shared" ca="1" si="419"/>
        <v>-1.09476527687389-0.731498771542666i</v>
      </c>
      <c r="DC284" s="223" t="str">
        <f t="shared" ca="1" si="420"/>
        <v>0.931021338159796-0.931021338159523i</v>
      </c>
      <c r="DD284" s="223" t="str">
        <f t="shared" ca="1" si="421"/>
        <v>0.731498771542345+1.09476527687411i</v>
      </c>
      <c r="DE284" s="223" t="str">
        <f t="shared" ca="1" si="422"/>
        <v>-1.21643799994897+0.503865117365118i</v>
      </c>
      <c r="DF284" s="223" t="str">
        <f t="shared" ca="1" si="423"/>
        <v>-0.256868209297239-1.29136369287263i</v>
      </c>
      <c r="DG284" s="223" t="str">
        <f t="shared" ca="1" si="424"/>
        <v>1.31666300328414+6.11654444918104E-13i</v>
      </c>
      <c r="DH284" s="223" t="str">
        <f t="shared" ca="1" si="425"/>
        <v>-0.256868209297192+1.29136369287264i</v>
      </c>
      <c r="DI284" s="223" t="str">
        <f t="shared" ca="1" si="426"/>
        <v>-1.21643799994899-0.503865117365071i</v>
      </c>
      <c r="DJ284" s="223" t="str">
        <f t="shared" ca="1" si="427"/>
        <v>0.731498771543363-1.09476527687343i</v>
      </c>
      <c r="DK284" s="223" t="str">
        <f t="shared" ca="1" si="428"/>
        <v>0.931021338159884+0.931021338159435i</v>
      </c>
      <c r="DL284" s="223" t="str">
        <f t="shared" ca="1" si="429"/>
        <v>-1.09476527687383+0.731498771542771i</v>
      </c>
      <c r="DM284" s="223" t="str">
        <f t="shared" ca="1" si="430"/>
        <v>-0.503865117364345-1.21643799994929i</v>
      </c>
      <c r="DN284" s="223" t="str">
        <f t="shared" ca="1" si="431"/>
        <v>1.29136369287253-0.256868209297741i</v>
      </c>
      <c r="DO284" s="223" t="str">
        <f t="shared" ca="1" si="432"/>
        <v>-1.01298449204707E-13+1.31666300328414i</v>
      </c>
      <c r="DP284" s="223" t="str">
        <f t="shared" ca="1" si="433"/>
        <v>-1.29136369287249-0.256868209297939i</v>
      </c>
      <c r="DQ284" s="223" t="str">
        <f t="shared" ca="1" si="434"/>
        <v>0.5038651173646-1.21643799994918i</v>
      </c>
      <c r="DR284" s="223" t="str">
        <f t="shared" ca="1" si="435"/>
        <v>1.09476527687371+0.731498771542938i</v>
      </c>
      <c r="DS284" s="223" t="str">
        <f t="shared" ca="1" si="436"/>
        <v>-0.931021338160027+0.931021338159291i</v>
      </c>
      <c r="DT284" s="223" t="str">
        <f t="shared" ca="1" si="437"/>
        <v>-0.731498771543133-1.09476527687358i</v>
      </c>
      <c r="DU284" s="223" t="str">
        <f t="shared" ca="1" si="438"/>
        <v>1.21643799994909-0.503865117364816i</v>
      </c>
      <c r="DV284" s="223" t="str">
        <f t="shared" ca="1" si="439"/>
        <v>0.256868209296919+1.29136369287269i</v>
      </c>
      <c r="DW284" s="223" t="str">
        <f t="shared" ca="1" si="440"/>
        <v>-1.31666300328414+4.09057546508691E-13i</v>
      </c>
      <c r="DX284" s="223" t="str">
        <f t="shared" ca="1" si="441"/>
        <v>0.256868209297512-1.29136369287257i</v>
      </c>
      <c r="DY284" s="223" t="str">
        <f t="shared" ca="1" si="442"/>
        <v>1.21643799994889+0.503865117365304i</v>
      </c>
      <c r="DZ284" s="223" t="str">
        <f t="shared" ca="1" si="443"/>
        <v>-0.731498771542576+1.09476527687395i</v>
      </c>
      <c r="EA284" s="223" t="str">
        <f t="shared" ca="1" si="444"/>
        <v>-0.931021338159599-0.931021338159719i</v>
      </c>
      <c r="EB284" s="223" t="str">
        <f t="shared" ca="1" si="445"/>
        <v>1.09476527687405-0.731498771542436i</v>
      </c>
      <c r="EC284" s="223" t="str">
        <f t="shared" ca="1" si="446"/>
        <v>0.503865117365287+1.2164379999489i</v>
      </c>
      <c r="ED284" s="223" t="str">
        <f t="shared" ca="1" si="447"/>
        <v>-1.29136369287259+0.256868209297419i</v>
      </c>
      <c r="EE284" s="223" t="str">
        <f t="shared" ca="1" si="448"/>
        <v>4.27771736473687E-13-1.31666300328414i</v>
      </c>
      <c r="EF284" s="223" t="str">
        <f t="shared" ca="1" si="449"/>
        <v>1.29136369287269+0.256868209296937i</v>
      </c>
      <c r="EG284" s="223" t="str">
        <f t="shared" ca="1" si="450"/>
        <v>-0.503865117364833+1.21643799994908i</v>
      </c>
      <c r="EH284" s="223" t="str">
        <f t="shared" ca="1" si="451"/>
        <v>-1.09476527687357-0.731498771543147i</v>
      </c>
      <c r="EI284" s="223" t="str">
        <f t="shared" ca="1" si="452"/>
        <v>0.931021338159358-0.93102133815996i</v>
      </c>
      <c r="EJ284" s="223" t="str">
        <f t="shared" ca="1" si="453"/>
        <v>0.73149877154286+1.09476527687377i</v>
      </c>
      <c r="EK284" s="223" t="str">
        <f t="shared" ca="1" si="454"/>
        <v>-1.21643799994922+0.503865117364515i</v>
      </c>
      <c r="EL284" s="223" t="str">
        <f t="shared" ca="1" si="455"/>
        <v>-0.256868209297921-1.29136369287249i</v>
      </c>
      <c r="EM284" s="223" t="str">
        <f t="shared" ca="1" si="456"/>
        <v>1.31666300328414-8.25842592397107E-14i</v>
      </c>
      <c r="EN284" s="223"/>
      <c r="EO284" s="223"/>
      <c r="EP284" s="223"/>
    </row>
    <row r="285" spans="1:146">
      <c r="A285" s="249">
        <f t="shared" si="323"/>
        <v>3.6132812500000028E-3</v>
      </c>
      <c r="B285" s="248">
        <v>185</v>
      </c>
      <c r="C285" s="247">
        <f t="shared" si="324"/>
        <v>37000</v>
      </c>
      <c r="N285" s="246">
        <f t="shared" ca="1" si="327"/>
        <v>3.9812712447184575</v>
      </c>
      <c r="O285" s="223">
        <f t="shared" ca="1" si="328"/>
        <v>1.3142712447184579</v>
      </c>
      <c r="P285" s="223" t="str">
        <f t="shared" ca="1" si="329"/>
        <v>-0.224690294340417+1.29492207345578i</v>
      </c>
      <c r="Q285" s="223" t="str">
        <f t="shared" ca="1" si="330"/>
        <v>-1.23744429050537-0.442764646950807i</v>
      </c>
      <c r="R285" s="223" t="str">
        <f t="shared" ca="1" si="331"/>
        <v>0.647801920621309-1.14353031281779i</v>
      </c>
      <c r="S285" s="223" t="str">
        <f t="shared" ca="1" si="332"/>
        <v>1.01594541072143+0.833764851218776i</v>
      </c>
      <c r="T285" s="223" t="str">
        <f t="shared" ca="1" si="333"/>
        <v>-0.995177813209897+0.858446285325164i</v>
      </c>
      <c r="U285" s="223" t="str">
        <f t="shared" ca="1" si="334"/>
        <v>-0.675670453524013-1.12728804789568i</v>
      </c>
      <c r="V285" s="223" t="str">
        <f t="shared" ca="1" si="335"/>
        <v>1.22620560703788-0.472999697634849i</v>
      </c>
      <c r="W285" s="223" t="str">
        <f t="shared" ca="1" si="336"/>
        <v>0.256401600348684+1.28901789127709i</v>
      </c>
      <c r="X285" s="223" t="str">
        <f t="shared" ca="1" si="337"/>
        <v>-1.31387541079143+0.0322538309577526i</v>
      </c>
      <c r="Y285" s="223" t="str">
        <f t="shared" ca="1" si="338"/>
        <v>0.192843643300552-1.30004624299768i</v>
      </c>
      <c r="Z285" s="223" t="str">
        <f t="shared" ca="1" si="339"/>
        <v>1.24793758380327+0.412262891399476i</v>
      </c>
      <c r="AA285" s="223" t="str">
        <f t="shared" ca="1" si="340"/>
        <v>-0.619543176064497+1.1590837578388i</v>
      </c>
      <c r="AB285" s="223" t="str">
        <f t="shared" ca="1" si="341"/>
        <v>-1.03610104070619-0.808581188342492i</v>
      </c>
      <c r="AC285" s="223" t="str">
        <f t="shared" ca="1" si="342"/>
        <v>0.973810757795782-0.882610623488642i</v>
      </c>
      <c r="AD285" s="223" t="str">
        <f t="shared" ca="1" si="343"/>
        <v>0.703131987810458+1.11036674680554i</v>
      </c>
      <c r="AE285" s="223" t="str">
        <f t="shared" ca="1" si="344"/>
        <v>-1.2142283031635+0.502949830987641i</v>
      </c>
      <c r="AF285" s="223" t="str">
        <f t="shared" ca="1" si="345"/>
        <v>-0.287958459620364-1.28233725292018i</v>
      </c>
      <c r="AG285" s="223" t="str">
        <f t="shared" ca="1" si="346"/>
        <v>1.31268814744591-0.0644882334137849i</v>
      </c>
      <c r="AH285" s="223" t="str">
        <f t="shared" ca="1" si="347"/>
        <v>-0.16088083046086+1.30438731329465i</v>
      </c>
      <c r="AI285" s="223" t="str">
        <f t="shared" ca="1" si="348"/>
        <v>-1.25767916616408-0.381512804097868i</v>
      </c>
      <c r="AJ285" s="223" t="str">
        <f t="shared" ca="1" si="349"/>
        <v>0.590911241864641-1.17393901414503i</v>
      </c>
      <c r="AK285" s="223" t="str">
        <f t="shared" ca="1" si="350"/>
        <v>1.05563256216626+0.78291046639325i</v>
      </c>
      <c r="AL285" s="223" t="str">
        <f t="shared" ca="1" si="351"/>
        <v>-0.951857115194753+0.90624331001499i</v>
      </c>
      <c r="AM285" s="223" t="str">
        <f t="shared" ca="1" si="352"/>
        <v>-0.730169981679246-1.09277660230641i</v>
      </c>
      <c r="AN285" s="223" t="str">
        <f t="shared" ca="1" si="353"/>
        <v>1.20151959356248-0.532597006168131i</v>
      </c>
      <c r="AO285" s="223" t="str">
        <f t="shared" ca="1" si="354"/>
        <v>0.319341863483438+1.27488418255178i</v>
      </c>
      <c r="AP285" s="223" t="str">
        <f t="shared" ca="1" si="355"/>
        <v>-1.31071016984498+0.0966837905687269i</v>
      </c>
      <c r="AQ285" s="223" t="str">
        <f t="shared" ca="1" si="356"/>
        <v>0.128821109024609-1.30794266944827i</v>
      </c>
      <c r="AR285" s="223" t="str">
        <f t="shared" ca="1" si="357"/>
        <v>0.128821109024609-1.30794266944827i</v>
      </c>
      <c r="AS285" s="223" t="str">
        <f t="shared" ca="1" si="358"/>
        <v>-0.56192336482827+1.18808713348554i</v>
      </c>
      <c r="AT285" s="223" t="str">
        <f t="shared" ca="1" si="359"/>
        <v>-1.0745282100433-0.756768148454299i</v>
      </c>
      <c r="AU285" s="223" t="str">
        <f t="shared" ca="1" si="360"/>
        <v>0.929330109458841-0.929330109458971i</v>
      </c>
      <c r="AV285" s="223" t="str">
        <f t="shared" ca="1" si="361"/>
        <v>0.75676814845335+1.07452821004397i</v>
      </c>
      <c r="AW285" s="223" t="str">
        <f t="shared" ca="1" si="362"/>
        <v>-1.18808713348547+0.561923364828403i</v>
      </c>
      <c r="AX285" s="223" t="str">
        <f t="shared" ca="1" si="363"/>
        <v>-0.350532907748264-1.26666316962299i</v>
      </c>
      <c r="AY285" s="223" t="str">
        <f t="shared" ca="1" si="364"/>
        <v>1.30794266944826-0.128821109024774i</v>
      </c>
      <c r="AZ285" s="223" t="str">
        <f t="shared" ca="1" si="365"/>
        <v>-0.0966837905698662+1.3107101698449i</v>
      </c>
      <c r="BA285" s="223" t="str">
        <f t="shared" ca="1" si="366"/>
        <v>-1.27488418255182-0.319341863483296i</v>
      </c>
      <c r="BB285" s="223" t="str">
        <f t="shared" ca="1" si="367"/>
        <v>0.532597006169176-1.20151959356202i</v>
      </c>
      <c r="BC285" s="223" t="str">
        <f t="shared" ca="1" si="368"/>
        <v>1.0927766023065+0.730169981679109i</v>
      </c>
      <c r="BD285" s="223" t="str">
        <f t="shared" ca="1" si="369"/>
        <v>-0.906243310015831+0.951857115193953i</v>
      </c>
      <c r="BE285" s="223" t="str">
        <f t="shared" ca="1" si="370"/>
        <v>-0.782910466393262-1.05563256216625i</v>
      </c>
      <c r="BF285" s="223" t="str">
        <f t="shared" ca="1" si="371"/>
        <v>1.17393901414524-0.590911241864204i</v>
      </c>
      <c r="BG285" s="223" t="str">
        <f t="shared" ca="1" si="372"/>
        <v>0.381512804098025+1.25767916616404i</v>
      </c>
      <c r="BH285" s="223" t="str">
        <f t="shared" ca="1" si="373"/>
        <v>-1.30438731329471+0.160880830460355i</v>
      </c>
      <c r="BI285" s="223" t="str">
        <f t="shared" ca="1" si="374"/>
        <v>0.0644882334136015-1.31268814744592i</v>
      </c>
      <c r="BJ285" s="223" t="str">
        <f t="shared" ca="1" si="375"/>
        <v>1.28233725292007+0.287958459620841i</v>
      </c>
      <c r="BK285" s="223" t="str">
        <f t="shared" ca="1" si="376"/>
        <v>-0.502949830987488+1.21422830316356i</v>
      </c>
      <c r="BL285" s="223" t="str">
        <f t="shared" ca="1" si="377"/>
        <v>-1.11036674680527-0.703131987810886i</v>
      </c>
      <c r="BM285" s="223" t="str">
        <f t="shared" ca="1" si="378"/>
        <v>0.882610623488513-0.973810757795899i</v>
      </c>
      <c r="BN285" s="223" t="str">
        <f t="shared" ca="1" si="379"/>
        <v>0.808581188342107+1.03610104070649i</v>
      </c>
      <c r="BO285" s="223" t="str">
        <f t="shared" ca="1" si="380"/>
        <v>-1.15908375783873+0.619543176064634i</v>
      </c>
      <c r="BP285" s="223" t="str">
        <f t="shared" ca="1" si="381"/>
        <v>-0.412262891398995-1.24793758380343i</v>
      </c>
      <c r="BQ285" s="223" t="str">
        <f t="shared" ca="1" si="382"/>
        <v>1.30004624299765-0.192843643300724i</v>
      </c>
      <c r="BR285" s="223" t="str">
        <f t="shared" ca="1" si="383"/>
        <v>-0.0322538309582414+1.31387541079142i</v>
      </c>
      <c r="BS285" s="223" t="str">
        <f t="shared" ca="1" si="384"/>
        <v>-1.28901789127712-0.256401600348531i</v>
      </c>
      <c r="BT285" s="223" t="str">
        <f t="shared" ca="1" si="385"/>
        <v>0.472999697635326-1.2262056070377i</v>
      </c>
      <c r="BU285" s="223" t="str">
        <f t="shared" ca="1" si="386"/>
        <v>1.12728804789575+0.6756704535239i</v>
      </c>
      <c r="BV285" s="223" t="str">
        <f t="shared" ca="1" si="387"/>
        <v>-0.858446285325538+0.995177813209575i</v>
      </c>
      <c r="BW285" s="223" t="str">
        <f t="shared" ca="1" si="388"/>
        <v>-0.833764851218893-1.01594541072134i</v>
      </c>
      <c r="BX285" s="223" t="str">
        <f t="shared" ca="1" si="389"/>
        <v>1.14353031281802-0.647801920620894i</v>
      </c>
      <c r="BY285" s="223" t="str">
        <f t="shared" ca="1" si="390"/>
        <v>0.442764646950964+1.23744429050531i</v>
      </c>
      <c r="BZ285" s="223" t="str">
        <f t="shared" ca="1" si="391"/>
        <v>-1.29492207345586+0.224690294339963i</v>
      </c>
      <c r="CA285" s="223" t="str">
        <f t="shared" ca="1" si="392"/>
        <v>-1.83548109913153E-13-1.31427124471846i</v>
      </c>
      <c r="CB285" s="223" t="str">
        <f t="shared" ca="1" si="393"/>
        <v>1.29492207345569+0.224690294340927i</v>
      </c>
      <c r="CC285" s="223" t="str">
        <f t="shared" ca="1" si="394"/>
        <v>-0.442764646950619+1.23744429050544i</v>
      </c>
      <c r="CD285" s="223" t="str">
        <f t="shared" ca="1" si="395"/>
        <v>-1.14353031281754-0.647801920621744i</v>
      </c>
      <c r="CE285" s="223" t="str">
        <f t="shared" ca="1" si="396"/>
        <v>0.833764851218667-1.01594541072152i</v>
      </c>
      <c r="CF285" s="223" t="str">
        <f t="shared" ca="1" si="397"/>
        <v>0.858446285324797+0.995177813210213i</v>
      </c>
      <c r="CG285" s="223" t="str">
        <f t="shared" ca="1" si="398"/>
        <v>-1.1272880478956+0.675670453524151i</v>
      </c>
      <c r="CH285" s="223" t="str">
        <f t="shared" ca="1" si="399"/>
        <v>-0.472999697634414-1.22620560703805i</v>
      </c>
      <c r="CI285" s="223" t="str">
        <f t="shared" ca="1" si="400"/>
        <v>1.28901789127706-0.256401600348855i</v>
      </c>
      <c r="CJ285" s="223" t="str">
        <f t="shared" ca="1" si="401"/>
        <v>0.0322538309572267+1.31387541079145i</v>
      </c>
      <c r="CK285" s="223" t="str">
        <f t="shared" ca="1" si="402"/>
        <v>-1.3000462429977-0.192843643300362i</v>
      </c>
      <c r="CL285" s="223" t="str">
        <f t="shared" ca="1" si="403"/>
        <v>0.412262891399959-1.24793758380311i</v>
      </c>
      <c r="CM285" s="223" t="str">
        <f t="shared" ca="1" si="404"/>
        <v>1.15908375783887+0.619543176064376i</v>
      </c>
      <c r="CN285" s="223" t="str">
        <f t="shared" ca="1" si="405"/>
        <v>-0.808581188342878+1.03610104070589i</v>
      </c>
      <c r="CO285" s="223" t="str">
        <f t="shared" ca="1" si="406"/>
        <v>-0.882610623488758-0.973810757795678i</v>
      </c>
      <c r="CP285" s="223" t="str">
        <f t="shared" ca="1" si="407"/>
        <v>1.11036674680579-0.703131987810059i</v>
      </c>
      <c r="CQ285" s="223" t="str">
        <f t="shared" ca="1" si="408"/>
        <v>0.502949830987793+1.21422830316343i</v>
      </c>
      <c r="CR285" s="223" t="str">
        <f t="shared" ca="1" si="409"/>
        <v>-1.28233725292028+0.287958459619924i</v>
      </c>
      <c r="CS285" s="223" t="str">
        <f t="shared" ca="1" si="410"/>
        <v>-0.0644882334139682-1.3126881474459i</v>
      </c>
      <c r="CT285" s="223" t="str">
        <f t="shared" ca="1" si="411"/>
        <v>1.30438731329459+0.160880830461363i</v>
      </c>
      <c r="CU285" s="223" t="str">
        <f t="shared" ca="1" si="412"/>
        <v>-0.381512804097745+1.25767916616412i</v>
      </c>
      <c r="CV285" s="223" t="str">
        <f t="shared" ca="1" si="413"/>
        <v>-1.17393901414481-0.590911241865077i</v>
      </c>
      <c r="CW285" s="223" t="str">
        <f t="shared" ca="1" si="414"/>
        <v>0.782910466393028-1.05563256216643i</v>
      </c>
      <c r="CX285" s="223" t="str">
        <f t="shared" ca="1" si="415"/>
        <v>0.906243310015124+0.951857115194627i</v>
      </c>
      <c r="CY285" s="223" t="str">
        <f t="shared" ca="1" si="416"/>
        <v>-1.09277660230631+0.730169981679383i</v>
      </c>
      <c r="CZ285" s="223" t="str">
        <f t="shared" ca="1" si="417"/>
        <v>-0.532597006168316-1.2015195935624i</v>
      </c>
      <c r="DA285" s="223" t="str">
        <f t="shared" ca="1" si="418"/>
        <v>1.27488418255174-0.319341863483617i</v>
      </c>
      <c r="DB285" s="223" t="str">
        <f t="shared" ca="1" si="419"/>
        <v>0.0966837905688541+1.31071016984498i</v>
      </c>
      <c r="DC285" s="223" t="str">
        <f t="shared" ca="1" si="420"/>
        <v>-1.30794266944829-0.128821109024408i</v>
      </c>
      <c r="DD285" s="223" t="str">
        <f t="shared" ca="1" si="421"/>
        <v>0.350532907749242-1.26666316962272i</v>
      </c>
      <c r="DE285" s="223" t="str">
        <f t="shared" ca="1" si="422"/>
        <v>1.1880871334856+0.561923364828139i</v>
      </c>
      <c r="DF285" s="223" t="str">
        <f t="shared" ca="1" si="423"/>
        <v>-0.756768148454149+1.0745282100434i</v>
      </c>
      <c r="DG285" s="223" t="str">
        <f t="shared" ca="1" si="424"/>
        <v>-0.929330109459075-0.929330109458737i</v>
      </c>
      <c r="DH285" s="223" t="str">
        <f t="shared" ca="1" si="425"/>
        <v>1.07452821004386-0.7567681484535i</v>
      </c>
      <c r="DI285" s="223" t="str">
        <f t="shared" ca="1" si="426"/>
        <v>0.561923364828569+1.1880871334854i</v>
      </c>
      <c r="DJ285" s="223" t="str">
        <f t="shared" ca="1" si="427"/>
        <v>-1.26666316962295+0.350532907748405i</v>
      </c>
      <c r="DK285" s="223" t="str">
        <f t="shared" ca="1" si="428"/>
        <v>-0.128821109024956-1.30794266944824i</v>
      </c>
      <c r="DL285" s="223" t="str">
        <f t="shared" ca="1" si="429"/>
        <v>1.31071016984491+0.0966837905697205i</v>
      </c>
      <c r="DM285" s="223" t="str">
        <f t="shared" ca="1" si="430"/>
        <v>-0.319341863483156+1.27488418255185i</v>
      </c>
      <c r="DN285" s="223" t="str">
        <f t="shared" ca="1" si="431"/>
        <v>-1.20151959356208-0.532597006169042i</v>
      </c>
      <c r="DO285" s="223" t="str">
        <f t="shared" ca="1" si="432"/>
        <v>0.730169981678987-1.09277660230658i</v>
      </c>
      <c r="DP285" s="223" t="str">
        <f t="shared" ca="1" si="433"/>
        <v>0.951857115194079+0.906243310015698i</v>
      </c>
      <c r="DQ285" s="223" t="str">
        <f t="shared" ca="1" si="434"/>
        <v>-1.05563256216614+0.78291046639341i</v>
      </c>
      <c r="DR285" s="223" t="str">
        <f t="shared" ca="1" si="435"/>
        <v>-0.590911241864368-1.17393901414516i</v>
      </c>
      <c r="DS285" s="223" t="str">
        <f t="shared" ca="1" si="436"/>
        <v>1.25767916616398-0.381512804098201i</v>
      </c>
      <c r="DT285" s="223" t="str">
        <f t="shared" ca="1" si="437"/>
        <v>0.160880830460501+1.30438731329469i</v>
      </c>
      <c r="DU285" s="223" t="str">
        <f t="shared" ca="1" si="438"/>
        <v>-1.31268814744593-0.0644882334134182i</v>
      </c>
      <c r="DV285" s="223" t="str">
        <f t="shared" ca="1" si="439"/>
        <v>0.287958459620699-1.2823372529201i</v>
      </c>
      <c r="DW285" s="223" t="str">
        <f t="shared" ca="1" si="440"/>
        <v>1.21422830316362+0.502949830987353i</v>
      </c>
      <c r="DX285" s="223" t="str">
        <f t="shared" ca="1" si="441"/>
        <v>-0.703131987810794+1.11036674680533i</v>
      </c>
      <c r="DY285" s="223" t="str">
        <f t="shared" ca="1" si="442"/>
        <v>-0.973810757795997-0.882610623488404i</v>
      </c>
      <c r="DZ285" s="223" t="str">
        <f t="shared" ca="1" si="443"/>
        <v>1.03610104070638-0.808581188342252i</v>
      </c>
      <c r="EA285" s="223" t="str">
        <f t="shared" ca="1" si="444"/>
        <v>0.61954317606473+1.15908375783868i</v>
      </c>
      <c r="EB285" s="223" t="str">
        <f t="shared" ca="1" si="445"/>
        <v>-1.24793758380339+0.412262891399133i</v>
      </c>
      <c r="EC285" s="223" t="str">
        <f t="shared" ca="1" si="446"/>
        <v>-0.192843643300906-1.30004624299762i</v>
      </c>
      <c r="ED285" s="223" t="str">
        <f t="shared" ca="1" si="447"/>
        <v>1.31387541079143+0.0322538309580205i</v>
      </c>
      <c r="EE285" s="223" t="str">
        <f t="shared" ca="1" si="448"/>
        <v>-0.256401600348388+1.28901789127715i</v>
      </c>
      <c r="EF285" s="223" t="str">
        <f t="shared" ca="1" si="449"/>
        <v>-1.22620560703777-0.472999697635156i</v>
      </c>
      <c r="EG285" s="223" t="str">
        <f t="shared" ca="1" si="450"/>
        <v>0.675670453523679-1.12728804789588i</v>
      </c>
      <c r="EH285" s="223" t="str">
        <f t="shared" ca="1" si="451"/>
        <v>0.995177813209645+0.858446285325455i</v>
      </c>
      <c r="EI285" s="223" t="str">
        <f t="shared" ca="1" si="452"/>
        <v>-1.01594541072122+0.833764851219034i</v>
      </c>
      <c r="EJ285" s="223" t="str">
        <f t="shared" ca="1" si="453"/>
        <v>-0.647801920621054-1.14353031281793i</v>
      </c>
      <c r="EK285" s="223" t="str">
        <f t="shared" ca="1" si="454"/>
        <v>1.23744429050528-0.442764646951067i</v>
      </c>
      <c r="EL285" s="223" t="str">
        <f t="shared" ca="1" si="455"/>
        <v>0.224690294340071+1.29492207345584i</v>
      </c>
      <c r="EM285" s="223" t="str">
        <f t="shared" ca="1" si="456"/>
        <v>-1.31427124471846+3.67096219826305E-13i</v>
      </c>
      <c r="EN285" s="223"/>
      <c r="EO285" s="223"/>
      <c r="EP285" s="223"/>
    </row>
    <row r="286" spans="1:146">
      <c r="A286" s="249">
        <f t="shared" si="323"/>
        <v>3.6328125000000028E-3</v>
      </c>
      <c r="B286" s="248">
        <v>186</v>
      </c>
      <c r="C286" s="247">
        <f t="shared" si="324"/>
        <v>37200</v>
      </c>
      <c r="N286" s="246">
        <f t="shared" ca="1" si="327"/>
        <v>3.9780805204417438</v>
      </c>
      <c r="O286" s="223">
        <f t="shared" ca="1" si="328"/>
        <v>1.3110805204417439</v>
      </c>
      <c r="P286" s="223" t="str">
        <f t="shared" ca="1" si="329"/>
        <v>-0.192375466813597+1.29689005349337i</v>
      </c>
      <c r="Q286" s="223" t="str">
        <f t="shared" ca="1" si="330"/>
        <v>-1.25462583340348-0.380586585731038i</v>
      </c>
      <c r="R286" s="223" t="str">
        <f t="shared" ca="1" si="331"/>
        <v>0.560559154412098-1.18520275290205i</v>
      </c>
      <c r="S286" s="223" t="str">
        <f t="shared" ca="1" si="332"/>
        <v>1.09012361202914+0.728397310249253i</v>
      </c>
      <c r="T286" s="223" t="str">
        <f t="shared" ca="1" si="333"/>
        <v>-0.880467864028183+0.97144658705224i</v>
      </c>
      <c r="U286" s="223" t="str">
        <f t="shared" ca="1" si="334"/>
        <v>-0.831740677166011-1.01347894750173i</v>
      </c>
      <c r="V286" s="223" t="str">
        <f t="shared" ca="1" si="335"/>
        <v>1.12455127239691-0.674030093417404i</v>
      </c>
      <c r="W286" s="223" t="str">
        <f t="shared" ca="1" si="336"/>
        <v>0.501728793669597+1.2112804583104i</v>
      </c>
      <c r="X286" s="223" t="str">
        <f t="shared" ca="1" si="337"/>
        <v>-1.27178908028307+0.31856658072458i</v>
      </c>
      <c r="Y286" s="223" t="str">
        <f t="shared" ca="1" si="338"/>
        <v>-0.128508363355515-1.30476730938106i</v>
      </c>
      <c r="Z286" s="223" t="str">
        <f t="shared" ca="1" si="339"/>
        <v>1.30950126653632+0.0643316719941223i</v>
      </c>
      <c r="AA286" s="223" t="str">
        <f t="shared" ca="1" si="340"/>
        <v>-0.255779120922075+1.28588847587266i</v>
      </c>
      <c r="AB286" s="223" t="str">
        <f t="shared" ca="1" si="341"/>
        <v>-1.234440082999-0.441689724316996i</v>
      </c>
      <c r="AC286" s="223" t="str">
        <f t="shared" ca="1" si="342"/>
        <v>0.618039079052314-1.15626979025051i</v>
      </c>
      <c r="AD286" s="223" t="str">
        <f t="shared" ca="1" si="343"/>
        <v>1.05306974839636+0.781009754160745i</v>
      </c>
      <c r="AE286" s="223" t="str">
        <f t="shared" ca="1" si="344"/>
        <v>-0.92707392668594+0.92707392668595i</v>
      </c>
      <c r="AF286" s="223" t="str">
        <f t="shared" ca="1" si="345"/>
        <v>-0.781009754160771-1.05306974839634i</v>
      </c>
      <c r="AG286" s="223" t="str">
        <f t="shared" ca="1" si="346"/>
        <v>1.1562697902505-0.618039079052334i</v>
      </c>
      <c r="AH286" s="223" t="str">
        <f t="shared" ca="1" si="347"/>
        <v>0.441689724317009+1.23444008299899i</v>
      </c>
      <c r="AI286" s="223" t="str">
        <f t="shared" ca="1" si="348"/>
        <v>-1.28588847587266+0.255779120922097i</v>
      </c>
      <c r="AJ286" s="223" t="str">
        <f t="shared" ca="1" si="349"/>
        <v>-0.0643316719940055-1.30950126653633i</v>
      </c>
      <c r="AK286" s="223" t="str">
        <f t="shared" ca="1" si="350"/>
        <v>1.3047673093811+0.128508363355102i</v>
      </c>
      <c r="AL286" s="223" t="str">
        <f t="shared" ca="1" si="351"/>
        <v>-0.318566580725073+1.27178908028294i</v>
      </c>
      <c r="AM286" s="223" t="str">
        <f t="shared" ca="1" si="352"/>
        <v>-1.21128045831035-0.501728793669697i</v>
      </c>
      <c r="AN286" s="223" t="str">
        <f t="shared" ca="1" si="353"/>
        <v>0.674030093417053-1.12455127239712i</v>
      </c>
      <c r="AO286" s="223" t="str">
        <f t="shared" ca="1" si="354"/>
        <v>1.01347894750141+0.831740677166407i</v>
      </c>
      <c r="AP286" s="223" t="str">
        <f t="shared" ca="1" si="355"/>
        <v>-0.971446587052315+0.880467864028099i</v>
      </c>
      <c r="AQ286" s="223" t="str">
        <f t="shared" ca="1" si="356"/>
        <v>-0.728397310249601-1.0901236120289i</v>
      </c>
      <c r="AR286" s="223" t="str">
        <f t="shared" ca="1" si="357"/>
        <v>-0.728397310249601-1.0901236120289i</v>
      </c>
      <c r="AS286" s="223" t="str">
        <f t="shared" ca="1" si="358"/>
        <v>0.380586585730994+1.2546258334035i</v>
      </c>
      <c r="AT286" s="223" t="str">
        <f t="shared" ca="1" si="359"/>
        <v>-1.29689005349332+0.192375466813949i</v>
      </c>
      <c r="AU286" s="223" t="str">
        <f t="shared" ca="1" si="360"/>
        <v>5.08192720114135E-13-1.31108052044174i</v>
      </c>
      <c r="AV286" s="223" t="str">
        <f t="shared" ca="1" si="361"/>
        <v>1.29689005349336+0.192375466813664i</v>
      </c>
      <c r="AW286" s="223" t="str">
        <f t="shared" ca="1" si="362"/>
        <v>-0.380586585730683+1.25462583340359i</v>
      </c>
      <c r="AX286" s="223" t="str">
        <f t="shared" ca="1" si="363"/>
        <v>-1.18520275290182-0.560559154412563i</v>
      </c>
      <c r="AY286" s="223" t="str">
        <f t="shared" ca="1" si="364"/>
        <v>0.728397310249346-1.09012361202907i</v>
      </c>
      <c r="AZ286" s="223" t="str">
        <f t="shared" ca="1" si="365"/>
        <v>0.971446587052521+0.880467864027872i</v>
      </c>
      <c r="BA286" s="223" t="str">
        <f t="shared" ca="1" si="366"/>
        <v>-1.01347894750206+0.831740677165607i</v>
      </c>
      <c r="BB286" s="223" t="str">
        <f t="shared" ca="1" si="367"/>
        <v>-0.6740300934173-1.12455127239698i</v>
      </c>
      <c r="BC286" s="223" t="str">
        <f t="shared" ca="1" si="368"/>
        <v>1.21128045831024-0.50172879366998i</v>
      </c>
      <c r="BD286" s="223" t="str">
        <f t="shared" ca="1" si="369"/>
        <v>0.318566580724106+1.27178908028318i</v>
      </c>
      <c r="BE286" s="223" t="str">
        <f t="shared" ca="1" si="370"/>
        <v>-1.30476730938107+0.128508363355389i</v>
      </c>
      <c r="BF286" s="223" t="str">
        <f t="shared" ca="1" si="371"/>
        <v>0.0643316719937181-1.30950126653634i</v>
      </c>
      <c r="BG286" s="223" t="str">
        <f t="shared" ca="1" si="372"/>
        <v>1.28588847587257+0.255779120922565i</v>
      </c>
      <c r="BH286" s="223" t="str">
        <f t="shared" ca="1" si="373"/>
        <v>-0.441689724317089+1.23444008299896i</v>
      </c>
      <c r="BI286" s="223" t="str">
        <f t="shared" ca="1" si="374"/>
        <v>-1.15626979025064-0.618039079052081i</v>
      </c>
      <c r="BJ286" s="223" t="str">
        <f t="shared" ca="1" si="375"/>
        <v>0.781009754161154-1.05306974839605i</v>
      </c>
      <c r="BK286" s="223" t="str">
        <f t="shared" ca="1" si="376"/>
        <v>0.92707392668588+0.92707392668601i</v>
      </c>
      <c r="BL286" s="223" t="str">
        <f t="shared" ca="1" si="377"/>
        <v>-1.05306974839618+0.781009754160977i</v>
      </c>
      <c r="BM286" s="223" t="str">
        <f t="shared" ca="1" si="378"/>
        <v>-0.618039079051887-1.15626979025074i</v>
      </c>
      <c r="BN286" s="223" t="str">
        <f t="shared" ca="1" si="379"/>
        <v>1.23444008299903-0.441689724316916i</v>
      </c>
      <c r="BO286" s="223" t="str">
        <f t="shared" ca="1" si="380"/>
        <v>0.255779120922386+1.2858884758726i</v>
      </c>
      <c r="BP286" s="223" t="str">
        <f t="shared" ca="1" si="381"/>
        <v>-1.30950126653635+0.064331671993498i</v>
      </c>
      <c r="BQ286" s="223" t="str">
        <f t="shared" ca="1" si="382"/>
        <v>0.128508363355608-1.30476730938105i</v>
      </c>
      <c r="BR286" s="223" t="str">
        <f t="shared" ca="1" si="383"/>
        <v>1.27178908028314+0.318566580724284i</v>
      </c>
      <c r="BS286" s="223" t="str">
        <f t="shared" ca="1" si="384"/>
        <v>-0.501728793670184+1.21128045831015i</v>
      </c>
      <c r="BT286" s="223" t="str">
        <f t="shared" ca="1" si="385"/>
        <v>-1.12455127239688-0.674030093417457i</v>
      </c>
      <c r="BU286" s="223" t="str">
        <f t="shared" ca="1" si="386"/>
        <v>0.831740677165806-1.0134789475019i</v>
      </c>
      <c r="BV286" s="223" t="str">
        <f t="shared" ca="1" si="387"/>
        <v>0.880467864027737+0.971446587052644i</v>
      </c>
      <c r="BW286" s="223" t="str">
        <f t="shared" ca="1" si="388"/>
        <v>-1.09012361202917+0.728397310249194i</v>
      </c>
      <c r="BX286" s="223" t="str">
        <f t="shared" ca="1" si="389"/>
        <v>-0.560559154412398-1.1852027529019i</v>
      </c>
      <c r="BY286" s="223" t="str">
        <f t="shared" ca="1" si="390"/>
        <v>1.25462583340364-0.380586585730507i</v>
      </c>
      <c r="BZ286" s="223" t="str">
        <f t="shared" ca="1" si="391"/>
        <v>0.192375466813483+1.29689005349339i</v>
      </c>
      <c r="CA286" s="223" t="str">
        <f t="shared" ca="1" si="392"/>
        <v>-1.31108052044174+3.25087945078621E-13i</v>
      </c>
      <c r="CB286" s="223" t="str">
        <f t="shared" ca="1" si="393"/>
        <v>0.192375466814166-1.29689005349329i</v>
      </c>
      <c r="CC286" s="223" t="str">
        <f t="shared" ca="1" si="394"/>
        <v>1.25462583340344+0.38058658573117i</v>
      </c>
      <c r="CD286" s="223" t="str">
        <f t="shared" ca="1" si="395"/>
        <v>-0.560559154411811+1.18520275290218i</v>
      </c>
      <c r="CE286" s="223" t="str">
        <f t="shared" ca="1" si="396"/>
        <v>-1.09012361202879-0.728397310249769i</v>
      </c>
      <c r="CF286" s="223" t="str">
        <f t="shared" ca="1" si="397"/>
        <v>0.880467864028248-0.97144658705218i</v>
      </c>
      <c r="CG286" s="223" t="str">
        <f t="shared" ca="1" si="398"/>
        <v>0.831740677166251+1.01347894750154i</v>
      </c>
      <c r="CH286" s="223" t="str">
        <f t="shared" ca="1" si="399"/>
        <v>-1.12455127239724+0.674030093416864i</v>
      </c>
      <c r="CI286" s="223" t="str">
        <f t="shared" ca="1" si="400"/>
        <v>-0.501728793669511-1.21128045831043i</v>
      </c>
      <c r="CJ286" s="223" t="str">
        <f t="shared" ca="1" si="401"/>
        <v>1.27178908028299-0.318566580724878i</v>
      </c>
      <c r="CK286" s="223" t="str">
        <f t="shared" ca="1" si="402"/>
        <v>0.128508363354883+1.30476730938112i</v>
      </c>
      <c r="CL286" s="223" t="str">
        <f t="shared" ca="1" si="403"/>
        <v>-1.30950126653632-0.0643316719942257i</v>
      </c>
      <c r="CM286" s="223" t="str">
        <f t="shared" ca="1" si="404"/>
        <v>0.255779120921784-1.28588847587272i</v>
      </c>
      <c r="CN286" s="223" t="str">
        <f t="shared" ca="1" si="405"/>
        <v>1.23444008299878+0.441689724317602i</v>
      </c>
      <c r="CO286" s="223" t="str">
        <f t="shared" ca="1" si="406"/>
        <v>-0.618039079052529+1.1562697902504i</v>
      </c>
      <c r="CP286" s="223" t="str">
        <f t="shared" ca="1" si="407"/>
        <v>-1.05306974839653-0.781009754160514i</v>
      </c>
      <c r="CQ286" s="223" t="str">
        <f t="shared" ca="1" si="408"/>
        <v>0.927073926686395-0.927073926685495i</v>
      </c>
      <c r="CR286" s="223" t="str">
        <f t="shared" ca="1" si="409"/>
        <v>0.781009754160568+1.05306974839649i</v>
      </c>
      <c r="CS286" s="223" t="str">
        <f t="shared" ca="1" si="410"/>
        <v>-1.15626979025037+0.618039079052588i</v>
      </c>
      <c r="CT286" s="223" t="str">
        <f t="shared" ca="1" si="411"/>
        <v>-0.441689724316402-1.23444008299921i</v>
      </c>
      <c r="CU286" s="223" t="str">
        <f t="shared" ca="1" si="412"/>
        <v>1.28588847587271-0.255779120921851i</v>
      </c>
      <c r="CV286" s="223" t="str">
        <f t="shared" ca="1" si="413"/>
        <v>0.0643316719942931+1.30950126653632i</v>
      </c>
      <c r="CW286" s="223" t="str">
        <f t="shared" ca="1" si="414"/>
        <v>-1.304767309381-0.128508363356077i</v>
      </c>
      <c r="CX286" s="223" t="str">
        <f t="shared" ca="1" si="415"/>
        <v>0.318566580724812-1.27178908028301i</v>
      </c>
      <c r="CY286" s="223" t="str">
        <f t="shared" ca="1" si="416"/>
        <v>1.21128045831046+0.501728793669448i</v>
      </c>
      <c r="CZ286" s="223" t="str">
        <f t="shared" ca="1" si="417"/>
        <v>-0.674030093417894+1.12455127239662i</v>
      </c>
      <c r="DA286" s="223" t="str">
        <f t="shared" ca="1" si="418"/>
        <v>-1.01347894750163-0.831740677166142i</v>
      </c>
      <c r="DB286" s="223" t="str">
        <f t="shared" ca="1" si="419"/>
        <v>0.971446587052134-0.880467864028298i</v>
      </c>
      <c r="DC286" s="223" t="str">
        <f t="shared" ca="1" si="420"/>
        <v>0.728397310248771+1.09012361202946i</v>
      </c>
      <c r="DD286" s="223" t="str">
        <f t="shared" ca="1" si="421"/>
        <v>-1.18520275290212+0.560559154411939i</v>
      </c>
      <c r="DE286" s="223" t="str">
        <f t="shared" ca="1" si="422"/>
        <v>-0.380586585731305-1.2546258334034i</v>
      </c>
      <c r="DF286" s="223" t="str">
        <f t="shared" ca="1" si="423"/>
        <v>1.29689005349346-0.19237546681298i</v>
      </c>
      <c r="DG286" s="223" t="str">
        <f t="shared" ca="1" si="424"/>
        <v>-1.83104775035515E-13+1.31108052044174i</v>
      </c>
      <c r="DH286" s="223" t="str">
        <f t="shared" ca="1" si="425"/>
        <v>-1.29689005349341-0.192375466813343i</v>
      </c>
      <c r="DI286" s="223" t="str">
        <f t="shared" ca="1" si="426"/>
        <v>0.380586585731656-1.2546258334033i</v>
      </c>
      <c r="DJ286" s="223" t="str">
        <f t="shared" ca="1" si="427"/>
        <v>1.18520275290197+0.56055915441227i</v>
      </c>
      <c r="DK286" s="223" t="str">
        <f t="shared" ca="1" si="428"/>
        <v>-0.728397310249076+1.09012361202925i</v>
      </c>
      <c r="DL286" s="223" t="str">
        <f t="shared" ca="1" si="429"/>
        <v>-0.971446587052738-0.880467864027631i</v>
      </c>
      <c r="DM286" s="223" t="str">
        <f t="shared" ca="1" si="430"/>
        <v>1.01347894750186-0.831740677165859i</v>
      </c>
      <c r="DN286" s="223" t="str">
        <f t="shared" ca="1" si="431"/>
        <v>0.674030093417579+1.12455127239681i</v>
      </c>
      <c r="DO286" s="223" t="str">
        <f t="shared" ca="1" si="432"/>
        <v>-1.21128045831011+0.501728793670281i</v>
      </c>
      <c r="DP286" s="223" t="str">
        <f t="shared" ca="1" si="433"/>
        <v>-0.318566580724385-1.27178908028311i</v>
      </c>
      <c r="DQ286" s="223" t="str">
        <f t="shared" ca="1" si="434"/>
        <v>1.30476730938104-0.128508363355712i</v>
      </c>
      <c r="DR286" s="223" t="str">
        <f t="shared" ca="1" si="435"/>
        <v>-0.0643316719933934+1.30950126653636i</v>
      </c>
      <c r="DS286" s="223" t="str">
        <f t="shared" ca="1" si="436"/>
        <v>-1.28588847587262-0.255779120922282i</v>
      </c>
      <c r="DT286" s="223" t="str">
        <f t="shared" ca="1" si="437"/>
        <v>0.441689724316818-1.23444008299906i</v>
      </c>
      <c r="DU286" s="223" t="str">
        <f t="shared" ca="1" si="438"/>
        <v>1.15626979025016+0.618039079052976i</v>
      </c>
      <c r="DV286" s="223" t="str">
        <f t="shared" ca="1" si="439"/>
        <v>-0.781009754160922+1.05306974839623i</v>
      </c>
      <c r="DW286" s="223" t="str">
        <f t="shared" ca="1" si="440"/>
        <v>-0.927073926686083-0.927073926685807i</v>
      </c>
      <c r="DX286" s="223" t="str">
        <f t="shared" ca="1" si="441"/>
        <v>1.05306974839679-0.78100975416016i</v>
      </c>
      <c r="DY286" s="223" t="str">
        <f t="shared" ca="1" si="442"/>
        <v>0.618039079052205+1.15626979025057i</v>
      </c>
      <c r="DZ286" s="223" t="str">
        <f t="shared" ca="1" si="443"/>
        <v>-1.23444008299893+0.441689724317188i</v>
      </c>
      <c r="EA286" s="223" t="str">
        <f t="shared" ca="1" si="444"/>
        <v>-0.255779120921425-1.28588847587279i</v>
      </c>
      <c r="EB286" s="223" t="str">
        <f t="shared" ca="1" si="445"/>
        <v>1.30950126653634-0.0643316719937855i</v>
      </c>
      <c r="EC286" s="223" t="str">
        <f t="shared" ca="1" si="446"/>
        <v>-0.128508363355248+1.30476730938108i</v>
      </c>
      <c r="ED286" s="223" t="str">
        <f t="shared" ca="1" si="447"/>
        <v>-1.27178908028288-0.318566580725305i</v>
      </c>
      <c r="EE286" s="223" t="str">
        <f t="shared" ca="1" si="448"/>
        <v>0.501728793669849-1.21128045831029i</v>
      </c>
      <c r="EF286" s="223" t="str">
        <f t="shared" ca="1" si="449"/>
        <v>1.12455127239701+0.674030093417242i</v>
      </c>
      <c r="EG286" s="223" t="str">
        <f t="shared" ca="1" si="450"/>
        <v>-0.831740677166534+1.0134789475013i</v>
      </c>
      <c r="EH286" s="223" t="str">
        <f t="shared" ca="1" si="451"/>
        <v>-0.880467864027922-0.971446587052475i</v>
      </c>
      <c r="EI286" s="223" t="str">
        <f t="shared" ca="1" si="452"/>
        <v>1.09012361202899-0.728397310249464i</v>
      </c>
      <c r="EJ286" s="223" t="str">
        <f t="shared" ca="1" si="453"/>
        <v>0.560559154412625+1.1852027529018i</v>
      </c>
      <c r="EK286" s="223" t="str">
        <f t="shared" ca="1" si="454"/>
        <v>-1.25462583340355+0.380586585730818i</v>
      </c>
      <c r="EL286" s="223" t="str">
        <f t="shared" ca="1" si="455"/>
        <v>-0.192375466813731-1.29689005349335i</v>
      </c>
      <c r="EM286" s="223" t="str">
        <f t="shared" ca="1" si="456"/>
        <v>1.31108052044174+6.91297495149649E-13i</v>
      </c>
      <c r="EN286" s="223"/>
      <c r="EO286" s="223"/>
      <c r="EP286" s="223"/>
    </row>
    <row r="287" spans="1:146">
      <c r="A287" s="249">
        <f t="shared" si="323"/>
        <v>3.6523437500000028E-3</v>
      </c>
      <c r="B287" s="248">
        <v>187</v>
      </c>
      <c r="C287" s="247">
        <f t="shared" si="324"/>
        <v>37400</v>
      </c>
      <c r="N287" s="246">
        <f t="shared" ca="1" si="327"/>
        <v>3.9736144686798509</v>
      </c>
      <c r="O287" s="223">
        <f t="shared" ca="1" si="328"/>
        <v>1.3066144686798511</v>
      </c>
      <c r="P287" s="223" t="str">
        <f t="shared" ca="1" si="329"/>
        <v>-0.159943559336164+1.29678811977532i</v>
      </c>
      <c r="Q287" s="223" t="str">
        <f t="shared" ca="1" si="330"/>
        <v>-1.26745687049564-0.317481418664035i</v>
      </c>
      <c r="R287" s="223" t="str">
        <f t="shared" ca="1" si="331"/>
        <v>0.470244061942699-1.21906189013157i</v>
      </c>
      <c r="S287" s="223" t="str">
        <f t="shared" ca="1" si="332"/>
        <v>1.15233108423402+0.615933796825262i</v>
      </c>
      <c r="T287" s="223" t="str">
        <f t="shared" ca="1" si="333"/>
        <v>-0.752359314090926+1.06826814623678i</v>
      </c>
      <c r="U287" s="223" t="str">
        <f t="shared" ca="1" si="334"/>
        <v>-0.968137460973379-0.877468646974664i</v>
      </c>
      <c r="V287" s="223" t="str">
        <f t="shared" ca="1" si="335"/>
        <v>0.989380034657726-0.853445087152187i</v>
      </c>
      <c r="W287" s="223" t="str">
        <f t="shared" ca="1" si="336"/>
        <v>0.725916104831243+1.08641022570214i</v>
      </c>
      <c r="X287" s="223" t="str">
        <f t="shared" ca="1" si="337"/>
        <v>-1.16709979571854+0.587468668609038i</v>
      </c>
      <c r="Y287" s="223" t="str">
        <f t="shared" ca="1" si="338"/>
        <v>-0.440185156793727-1.23023509846777i</v>
      </c>
      <c r="Z287" s="223" t="str">
        <f t="shared" ca="1" si="339"/>
        <v>1.2748665202301-0.286280850494638i</v>
      </c>
      <c r="AA287" s="223" t="str">
        <f t="shared" ca="1" si="340"/>
        <v>0.128070613733273+1.30032276287909i</v>
      </c>
      <c r="AB287" s="223" t="str">
        <f t="shared" ca="1" si="341"/>
        <v>-1.30622094083062-0.0320659242672176i</v>
      </c>
      <c r="AC287" s="223" t="str">
        <f t="shared" ca="1" si="342"/>
        <v>0.191720160919684-1.29247233999821i</v>
      </c>
      <c r="AD287" s="223" t="str">
        <f t="shared" ca="1" si="343"/>
        <v>1.25928375213567+0.348490747898178i</v>
      </c>
      <c r="AE287" s="223" t="str">
        <f t="shared" ca="1" si="344"/>
        <v>-0.500019709652306+1.20715436449642i</v>
      </c>
      <c r="AF287" s="223" t="str">
        <f t="shared" ca="1" si="345"/>
        <v>-1.13686825159279-0.644027909553526i</v>
      </c>
      <c r="AG287" s="223" t="str">
        <f t="shared" ca="1" si="346"/>
        <v>0.778349330232335-1.04948258198524i</v>
      </c>
      <c r="AH287" s="223" t="str">
        <f t="shared" ca="1" si="347"/>
        <v>0.94631171748354+0.900963652494863i</v>
      </c>
      <c r="AI287" s="223" t="str">
        <f t="shared" ca="1" si="348"/>
        <v>-1.0100266428045+0.828907443921577i</v>
      </c>
      <c r="AJ287" s="223" t="str">
        <f t="shared" ca="1" si="349"/>
        <v>-0.69903563085375-1.10389789227103i</v>
      </c>
      <c r="AK287" s="223" t="str">
        <f t="shared" ca="1" si="350"/>
        <v>1.18116548992702-0.558649671233235i</v>
      </c>
      <c r="AL287" s="223" t="str">
        <f t="shared" ca="1" si="351"/>
        <v>0.409861100565515+1.24066725918223i</v>
      </c>
      <c r="AM287" s="223" t="str">
        <f t="shared" ca="1" si="352"/>
        <v>-1.28150823804312+0.254907837445518i</v>
      </c>
      <c r="AN287" s="223" t="str">
        <f t="shared" ca="1" si="353"/>
        <v>-0.0961205231814974-1.30307414017271i</v>
      </c>
      <c r="AO287" s="223" t="str">
        <f t="shared" ca="1" si="354"/>
        <v>1.30504059432938+0.0641125332204191i</v>
      </c>
      <c r="AP287" s="223" t="str">
        <f t="shared" ca="1" si="355"/>
        <v>-0.223381277446591+1.28737802321224i</v>
      </c>
      <c r="AQ287" s="223" t="str">
        <f t="shared" ca="1" si="356"/>
        <v>-1.25035208833088-0.379290159337333i</v>
      </c>
      <c r="AR287" s="223" t="str">
        <f t="shared" ca="1" si="357"/>
        <v>-1.25035208833088-0.379290159337333i</v>
      </c>
      <c r="AS287" s="223" t="str">
        <f t="shared" ca="1" si="358"/>
        <v>1.1207206120269+0.67173408395106i</v>
      </c>
      <c r="AT287" s="223" t="str">
        <f t="shared" ca="1" si="359"/>
        <v>-0.803870497841572+1.03006484866899i</v>
      </c>
      <c r="AU287" s="223" t="str">
        <f t="shared" ca="1" si="360"/>
        <v>-0.923915951200144-0.923915951199817i</v>
      </c>
      <c r="AV287" s="223" t="str">
        <f t="shared" ca="1" si="361"/>
        <v>1.03006484866873-0.803870497841909i</v>
      </c>
      <c r="AW287" s="223" t="str">
        <f t="shared" ca="1" si="362"/>
        <v>0.671734083951429+1.12072061202668i</v>
      </c>
      <c r="AX287" s="223" t="str">
        <f t="shared" ca="1" si="363"/>
        <v>-1.19451969421069+0.529494164185337i</v>
      </c>
      <c r="AY287" s="223" t="str">
        <f t="shared" ca="1" si="364"/>
        <v>-0.379290159336499-1.25035208833113i</v>
      </c>
      <c r="AZ287" s="223" t="str">
        <f t="shared" ca="1" si="365"/>
        <v>1.28737802321217-0.223381277446995i</v>
      </c>
      <c r="BA287" s="223" t="str">
        <f t="shared" ca="1" si="366"/>
        <v>0.0641125332208655+1.30504059432936i</v>
      </c>
      <c r="BB287" s="223" t="str">
        <f t="shared" ca="1" si="367"/>
        <v>-1.30307414017274-0.0961205231810518i</v>
      </c>
      <c r="BC287" s="223" t="str">
        <f t="shared" ca="1" si="368"/>
        <v>0.254907837445099-1.2815082380432i</v>
      </c>
      <c r="BD287" s="223" t="str">
        <f t="shared" ca="1" si="369"/>
        <v>1.24066725918196+0.409861100566342i</v>
      </c>
      <c r="BE287" s="223" t="str">
        <f t="shared" ca="1" si="370"/>
        <v>-0.55864967123404+1.18116548992664i</v>
      </c>
      <c r="BF287" s="223" t="str">
        <f t="shared" ca="1" si="371"/>
        <v>-1.10389789227097-0.699035630853843i</v>
      </c>
      <c r="BG287" s="223" t="str">
        <f t="shared" ca="1" si="372"/>
        <v>0.828907443921433-1.01002664280462i</v>
      </c>
      <c r="BH287" s="223" t="str">
        <f t="shared" ca="1" si="373"/>
        <v>0.900963652495093+0.94631171748332i</v>
      </c>
      <c r="BI287" s="223" t="str">
        <f t="shared" ca="1" si="374"/>
        <v>-1.04948258198491+0.778349330232784i</v>
      </c>
      <c r="BJ287" s="223" t="str">
        <f t="shared" ca="1" si="375"/>
        <v>-0.644027909553108-1.13686825159303i</v>
      </c>
      <c r="BK287" s="223" t="str">
        <f t="shared" ca="1" si="376"/>
        <v>1.20715436449655-0.500019709651982i</v>
      </c>
      <c r="BL287" s="223" t="str">
        <f t="shared" ca="1" si="377"/>
        <v>0.348490747898072+1.2592837521357i</v>
      </c>
      <c r="BM287" s="223" t="str">
        <f t="shared" ca="1" si="378"/>
        <v>-1.29247233999821+0.19172016091974i</v>
      </c>
      <c r="BN287" s="223" t="str">
        <f t="shared" ca="1" si="379"/>
        <v>-0.0320659242675251-1.30622094083061i</v>
      </c>
      <c r="BO287" s="223" t="str">
        <f t="shared" ca="1" si="380"/>
        <v>1.30032276287915+0.128070613732717i</v>
      </c>
      <c r="BP287" s="223" t="str">
        <f t="shared" ca="1" si="381"/>
        <v>-0.286280850495235+1.27486652022996i</v>
      </c>
      <c r="BQ287" s="223" t="str">
        <f t="shared" ca="1" si="382"/>
        <v>-1.23023509846765-0.440185156794067i</v>
      </c>
      <c r="BR287" s="223" t="str">
        <f t="shared" ca="1" si="383"/>
        <v>0.58746866860922-1.16709979571845i</v>
      </c>
      <c r="BS287" s="223" t="str">
        <f t="shared" ca="1" si="384"/>
        <v>1.08641022570215+0.725916104831226i</v>
      </c>
      <c r="BT287" s="223" t="str">
        <f t="shared" ca="1" si="385"/>
        <v>-0.853445087151955+0.989380034657928i</v>
      </c>
      <c r="BU287" s="223" t="str">
        <f t="shared" ca="1" si="386"/>
        <v>-0.877468646975009-0.968137460973066i</v>
      </c>
      <c r="BV287" s="223" t="str">
        <f t="shared" ca="1" si="387"/>
        <v>1.06826814623711-0.752359314090453i</v>
      </c>
      <c r="BW287" s="223" t="str">
        <f t="shared" ca="1" si="388"/>
        <v>0.615933796824945+1.15233108423419i</v>
      </c>
      <c r="BX287" s="223" t="str">
        <f t="shared" ca="1" si="389"/>
        <v>-1.21906189013165+0.470244061942509i</v>
      </c>
      <c r="BY287" s="223" t="str">
        <f t="shared" ca="1" si="390"/>
        <v>-0.317481418664022-1.26745687049564i</v>
      </c>
      <c r="BZ287" s="223" t="str">
        <f t="shared" ca="1" si="391"/>
        <v>1.29678811977529-0.159943559336389i</v>
      </c>
      <c r="CA287" s="223" t="str">
        <f t="shared" ca="1" si="392"/>
        <v>4.65482355293755E-13+1.30661446867985i</v>
      </c>
      <c r="CB287" s="223" t="str">
        <f t="shared" ca="1" si="393"/>
        <v>-1.29678811977524-0.159943559336791i</v>
      </c>
      <c r="CC287" s="223" t="str">
        <f t="shared" ca="1" si="394"/>
        <v>0.317481418664489-1.26745687049553i</v>
      </c>
      <c r="CD287" s="223" t="str">
        <f t="shared" ca="1" si="395"/>
        <v>1.2190618901315+0.470244061942888i</v>
      </c>
      <c r="CE287" s="223" t="str">
        <f t="shared" ca="1" si="396"/>
        <v>-0.615933796825368+1.15233108423396i</v>
      </c>
      <c r="CF287" s="223" t="str">
        <f t="shared" ca="1" si="397"/>
        <v>-1.06826814623688-0.752359314090785i</v>
      </c>
      <c r="CG287" s="223" t="str">
        <f t="shared" ca="1" si="398"/>
        <v>0.877468646974319-0.968137460973692i</v>
      </c>
      <c r="CH287" s="223" t="str">
        <f t="shared" ca="1" si="399"/>
        <v>0.853445087152603+0.989380034657368i</v>
      </c>
      <c r="CI287" s="223" t="str">
        <f t="shared" ca="1" si="400"/>
        <v>-1.08641022570241+0.725916104830828i</v>
      </c>
      <c r="CJ287" s="223" t="str">
        <f t="shared" ca="1" si="401"/>
        <v>-0.587468668608858-1.16709979571863i</v>
      </c>
      <c r="CK287" s="223" t="str">
        <f t="shared" ca="1" si="402"/>
        <v>1.23023509846781-0.440185156793614i</v>
      </c>
      <c r="CL287" s="223" t="str">
        <f t="shared" ca="1" si="403"/>
        <v>0.286280850494802+1.27486652023006i</v>
      </c>
      <c r="CM287" s="223" t="str">
        <f t="shared" ca="1" si="404"/>
        <v>-1.30032276287906+0.128070613733606i</v>
      </c>
      <c r="CN287" s="223" t="str">
        <f t="shared" ca="1" si="405"/>
        <v>0.0320659242666688-1.30622094083063i</v>
      </c>
      <c r="CO287" s="223" t="str">
        <f t="shared" ca="1" si="406"/>
        <v>1.29247233999814+0.191720160920178i</v>
      </c>
      <c r="CP287" s="223" t="str">
        <f t="shared" ca="1" si="407"/>
        <v>-0.3484907478985+1.25928375213558i</v>
      </c>
      <c r="CQ287" s="223" t="str">
        <f t="shared" ca="1" si="408"/>
        <v>-1.20715436449637-0.500019709652424i</v>
      </c>
      <c r="CR287" s="223" t="str">
        <f t="shared" ca="1" si="409"/>
        <v>0.644027909553493-1.13686825159281i</v>
      </c>
      <c r="CS287" s="223" t="str">
        <f t="shared" ca="1" si="410"/>
        <v>1.04948258198544+0.778349330232065i</v>
      </c>
      <c r="CT287" s="223" t="str">
        <f t="shared" ca="1" si="411"/>
        <v>-0.900963652494472+0.946311717483911i</v>
      </c>
      <c r="CU287" s="223" t="str">
        <f t="shared" ca="1" si="412"/>
        <v>-0.828907443921091-1.0100266428049i</v>
      </c>
      <c r="CV287" s="223" t="str">
        <f t="shared" ca="1" si="413"/>
        <v>1.10389789227121-0.699035630853468i</v>
      </c>
      <c r="CW287" s="223" t="str">
        <f t="shared" ca="1" si="414"/>
        <v>0.558649671233605+1.18116548992684i</v>
      </c>
      <c r="CX287" s="223" t="str">
        <f t="shared" ca="1" si="415"/>
        <v>-1.2406672591821+0.409861100565922i</v>
      </c>
      <c r="CY287" s="223" t="str">
        <f t="shared" ca="1" si="416"/>
        <v>-0.254907837445976-1.28150823804303i</v>
      </c>
      <c r="CZ287" s="223" t="str">
        <f t="shared" ca="1" si="417"/>
        <v>1.30307414017268-0.0961205231819062i</v>
      </c>
      <c r="DA287" s="223" t="str">
        <f t="shared" ca="1" si="418"/>
        <v>-0.064112533221308+1.30504059432934i</v>
      </c>
      <c r="DB287" s="223" t="str">
        <f t="shared" ca="1" si="419"/>
        <v>-1.2873780232121-0.223381277447433i</v>
      </c>
      <c r="DC287" s="223" t="str">
        <f t="shared" ca="1" si="420"/>
        <v>0.379290159336958-1.25035208833099i</v>
      </c>
      <c r="DD287" s="223" t="str">
        <f t="shared" ca="1" si="421"/>
        <v>1.19451969421051+0.529494164185742i</v>
      </c>
      <c r="DE287" s="223" t="str">
        <f t="shared" ca="1" si="422"/>
        <v>-0.671734083950662+1.12072061202714i</v>
      </c>
      <c r="DF287" s="223" t="str">
        <f t="shared" ca="1" si="423"/>
        <v>-1.03006484866926-0.803870497841234i</v>
      </c>
      <c r="DG287" s="223" t="str">
        <f t="shared" ca="1" si="424"/>
        <v>0.923915951200458-0.923915951199503i</v>
      </c>
      <c r="DH287" s="223" t="str">
        <f t="shared" ca="1" si="425"/>
        <v>0.803870497841222+1.03006484866926i</v>
      </c>
      <c r="DI287" s="223" t="str">
        <f t="shared" ca="1" si="426"/>
        <v>-1.12072061202715+0.671734083950649i</v>
      </c>
      <c r="DJ287" s="223" t="str">
        <f t="shared" ca="1" si="427"/>
        <v>-0.529494164185729-1.19451969421052i</v>
      </c>
      <c r="DK287" s="223" t="str">
        <f t="shared" ca="1" si="428"/>
        <v>1.250352088331-0.379290159336945i</v>
      </c>
      <c r="DL287" s="223" t="str">
        <f t="shared" ca="1" si="429"/>
        <v>0.223381277447417+1.2873780232121i</v>
      </c>
      <c r="DM287" s="223" t="str">
        <f t="shared" ca="1" si="430"/>
        <v>-1.30504059432941+0.064112533219958i</v>
      </c>
      <c r="DN287" s="223" t="str">
        <f t="shared" ca="1" si="431"/>
        <v>0.0961205231819208-1.30307414017268i</v>
      </c>
      <c r="DO287" s="223" t="str">
        <f t="shared" ca="1" si="432"/>
        <v>1.28150823804303+0.25490783744599i</v>
      </c>
      <c r="DP287" s="223" t="str">
        <f t="shared" ca="1" si="433"/>
        <v>-0.409861100565936+1.24066725918209i</v>
      </c>
      <c r="DQ287" s="223" t="str">
        <f t="shared" ca="1" si="434"/>
        <v>-1.18116548992683-0.558649671233619i</v>
      </c>
      <c r="DR287" s="223" t="str">
        <f t="shared" ca="1" si="435"/>
        <v>0.699035630853481-1.1038978922712i</v>
      </c>
      <c r="DS287" s="223" t="str">
        <f t="shared" ca="1" si="436"/>
        <v>1.01002664280489+0.828907443921101i</v>
      </c>
      <c r="DT287" s="223" t="str">
        <f t="shared" ca="1" si="437"/>
        <v>-0.946311717483921+0.900963652494462i</v>
      </c>
      <c r="DU287" s="223" t="str">
        <f t="shared" ca="1" si="438"/>
        <v>-0.778349330232114-1.0494825819854i</v>
      </c>
      <c r="DV287" s="223" t="str">
        <f t="shared" ca="1" si="439"/>
        <v>1.13686825159282-0.64402790955348i</v>
      </c>
      <c r="DW287" s="223" t="str">
        <f t="shared" ca="1" si="440"/>
        <v>0.500019709652342+1.2071543644964i</v>
      </c>
      <c r="DX287" s="223" t="str">
        <f t="shared" ca="1" si="441"/>
        <v>-1.25928375213557+0.348490747898557i</v>
      </c>
      <c r="DY287" s="223" t="str">
        <f t="shared" ca="1" si="442"/>
        <v>-0.191720160920163-1.29247233999814i</v>
      </c>
      <c r="DZ287" s="223" t="str">
        <f t="shared" ca="1" si="443"/>
        <v>1.30622094083063-0.0320659242665798i</v>
      </c>
      <c r="EA287" s="223" t="str">
        <f t="shared" ca="1" si="444"/>
        <v>-0.128070613733547+1.30032276287906i</v>
      </c>
      <c r="EB287" s="223" t="str">
        <f t="shared" ca="1" si="445"/>
        <v>-1.27486652023006-0.286280850494817i</v>
      </c>
      <c r="EC287" s="223" t="str">
        <f t="shared" ca="1" si="446"/>
        <v>0.440185156793698-1.23023509846778i</v>
      </c>
      <c r="ED287" s="223" t="str">
        <f t="shared" ca="1" si="447"/>
        <v>1.16709979571866+0.587468668608804i</v>
      </c>
      <c r="EE287" s="223" t="str">
        <f t="shared" ca="1" si="448"/>
        <v>-0.725916104830839+1.08641022570241i</v>
      </c>
      <c r="EF287" s="223" t="str">
        <f t="shared" ca="1" si="449"/>
        <v>-0.989380034658184-0.853445087151658i</v>
      </c>
      <c r="EG287" s="223" t="str">
        <f t="shared" ca="1" si="450"/>
        <v>0.968137460973652-0.877468646974363i</v>
      </c>
      <c r="EH287" s="223" t="str">
        <f t="shared" ca="1" si="451"/>
        <v>0.752359314090773+1.06826814623689i</v>
      </c>
      <c r="EI287" s="223" t="str">
        <f t="shared" ca="1" si="452"/>
        <v>-1.152331084234+0.615933796825289i</v>
      </c>
      <c r="EJ287" s="223" t="str">
        <f t="shared" ca="1" si="453"/>
        <v>-0.470244061942944-1.21906189013148i</v>
      </c>
      <c r="EK287" s="223" t="str">
        <f t="shared" ca="1" si="454"/>
        <v>1.26745687049553-0.317481418664474i</v>
      </c>
      <c r="EL287" s="223" t="str">
        <f t="shared" ca="1" si="455"/>
        <v>0.159943559336777+1.29678811977524i</v>
      </c>
      <c r="EM287" s="223" t="str">
        <f t="shared" ca="1" si="456"/>
        <v>-1.30661446867985-4.05939093002186E-13i</v>
      </c>
      <c r="EN287" s="223"/>
      <c r="EO287" s="223"/>
      <c r="EP287" s="223"/>
    </row>
    <row r="288" spans="1:146">
      <c r="A288" s="249">
        <f t="shared" si="323"/>
        <v>3.6718750000000028E-3</v>
      </c>
      <c r="B288" s="248">
        <v>188</v>
      </c>
      <c r="C288" s="247">
        <f t="shared" si="324"/>
        <v>37600</v>
      </c>
      <c r="N288" s="246">
        <f t="shared" ca="1" si="327"/>
        <v>3.9669254245880849</v>
      </c>
      <c r="O288" s="223">
        <f t="shared" ca="1" si="328"/>
        <v>1.2999254245880851</v>
      </c>
      <c r="P288" s="223" t="str">
        <f t="shared" ca="1" si="329"/>
        <v>-0.127414972759813+1.29366592836293i</v>
      </c>
      <c r="Q288" s="223" t="str">
        <f t="shared" ca="1" si="330"/>
        <v>-1.27494772205791-0.253602869679839i</v>
      </c>
      <c r="R288" s="223" t="str">
        <f t="shared" ca="1" si="331"/>
        <v>0.377348432331454-1.24395107223215i</v>
      </c>
      <c r="S288" s="223" t="str">
        <f t="shared" ca="1" si="332"/>
        <v>1.20097449356796+0.497459923300057i</v>
      </c>
      <c r="T288" s="223" t="str">
        <f t="shared" ca="1" si="333"/>
        <v>-0.612780603268023+1.14643187401127i</v>
      </c>
      <c r="U288" s="223" t="str">
        <f t="shared" ca="1" si="334"/>
        <v>-1.08084848880451-0.722199871046457i</v>
      </c>
      <c r="V288" s="223" t="str">
        <f t="shared" ca="1" si="335"/>
        <v>0.824663959272222-1.00485594179861i</v>
      </c>
      <c r="W288" s="223" t="str">
        <f t="shared" ca="1" si="336"/>
        <v>0.919186082763064+0.91918608276301i</v>
      </c>
      <c r="X288" s="223" t="str">
        <f t="shared" ca="1" si="337"/>
        <v>-1.00485594179857+0.824663959272274i</v>
      </c>
      <c r="Y288" s="223" t="str">
        <f t="shared" ca="1" si="338"/>
        <v>-0.722199871046521-1.08084848880447i</v>
      </c>
      <c r="Z288" s="223" t="str">
        <f t="shared" ca="1" si="339"/>
        <v>1.1464318740113-0.612780603267973i</v>
      </c>
      <c r="AA288" s="223" t="str">
        <f t="shared" ca="1" si="340"/>
        <v>0.497459923300009+1.20097449356798i</v>
      </c>
      <c r="AB288" s="223" t="str">
        <f t="shared" ca="1" si="341"/>
        <v>-1.24395107223216+0.377348432331401i</v>
      </c>
      <c r="AC288" s="223" t="str">
        <f t="shared" ca="1" si="342"/>
        <v>-0.253602869679804-1.27494772205792i</v>
      </c>
      <c r="AD288" s="223" t="str">
        <f t="shared" ca="1" si="343"/>
        <v>1.29366592836294-0.127414972759778i</v>
      </c>
      <c r="AE288" s="223" t="str">
        <f t="shared" ca="1" si="344"/>
        <v>-5.22343736119854E-14+1.29992542458809i</v>
      </c>
      <c r="AF288" s="223" t="str">
        <f t="shared" ca="1" si="345"/>
        <v>-1.29366592836294-0.127414972759753i</v>
      </c>
      <c r="AG288" s="223" t="str">
        <f t="shared" ca="1" si="346"/>
        <v>0.253602869679797-1.27494772205792i</v>
      </c>
      <c r="AH288" s="223" t="str">
        <f t="shared" ca="1" si="347"/>
        <v>1.24395107223217+0.377348432331376i</v>
      </c>
      <c r="AI288" s="223" t="str">
        <f t="shared" ca="1" si="348"/>
        <v>-0.497459923299986+1.20097449356799i</v>
      </c>
      <c r="AJ288" s="223" t="str">
        <f t="shared" ca="1" si="349"/>
        <v>-1.1464318740113-0.612780603267959i</v>
      </c>
      <c r="AK288" s="223" t="str">
        <f t="shared" ca="1" si="350"/>
        <v>0.722199871046723-1.08084848880433i</v>
      </c>
      <c r="AL288" s="223" t="str">
        <f t="shared" ca="1" si="351"/>
        <v>1.00485594179842+0.824663959272455i</v>
      </c>
      <c r="AM288" s="223" t="str">
        <f t="shared" ca="1" si="352"/>
        <v>-0.91918608276323+0.919186082762844i</v>
      </c>
      <c r="AN288" s="223" t="str">
        <f t="shared" ca="1" si="353"/>
        <v>-0.824663959272034-1.00485594179877i</v>
      </c>
      <c r="AO288" s="223" t="str">
        <f t="shared" ca="1" si="354"/>
        <v>1.08084848880465-0.722199871046255i</v>
      </c>
      <c r="AP288" s="223" t="str">
        <f t="shared" ca="1" si="355"/>
        <v>0.612780603267707+1.14643187401144i</v>
      </c>
      <c r="AQ288" s="223" t="str">
        <f t="shared" ca="1" si="356"/>
        <v>-1.20097449356811+0.497459923299705i</v>
      </c>
      <c r="AR288" s="223" t="str">
        <f t="shared" ca="1" si="357"/>
        <v>-1.20097449356811+0.497459923299705i</v>
      </c>
      <c r="AS288" s="223" t="str">
        <f t="shared" ca="1" si="358"/>
        <v>1.27494772205798-0.253602869679516i</v>
      </c>
      <c r="AT288" s="223" t="str">
        <f t="shared" ca="1" si="359"/>
        <v>0.12741497275945+1.29366592836297i</v>
      </c>
      <c r="AU288" s="223" t="str">
        <f t="shared" ca="1" si="360"/>
        <v>-1.29992542458809-3.63091466115831E-13i</v>
      </c>
      <c r="AV288" s="223" t="str">
        <f t="shared" ca="1" si="361"/>
        <v>0.127414972760173-1.2936659283629i</v>
      </c>
      <c r="AW288" s="223" t="str">
        <f t="shared" ca="1" si="362"/>
        <v>1.27494772205784+0.253602869680229i</v>
      </c>
      <c r="AX288" s="223" t="str">
        <f t="shared" ca="1" si="363"/>
        <v>-0.377348432331797+1.24395107223204i</v>
      </c>
      <c r="AY288" s="223" t="str">
        <f t="shared" ca="1" si="364"/>
        <v>-1.20097449356781-0.497459923300409i</v>
      </c>
      <c r="AZ288" s="223" t="str">
        <f t="shared" ca="1" si="365"/>
        <v>0.612780603268348-1.1464318740111i</v>
      </c>
      <c r="BA288" s="223" t="str">
        <f t="shared" ca="1" si="366"/>
        <v>1.08084848880424+0.722199871046858i</v>
      </c>
      <c r="BB288" s="223" t="str">
        <f t="shared" ca="1" si="367"/>
        <v>-0.82466395927261+1.00485594179829i</v>
      </c>
      <c r="BC288" s="223" t="str">
        <f t="shared" ca="1" si="368"/>
        <v>-0.919186082762717-0.919186082763357i</v>
      </c>
      <c r="BD288" s="223" t="str">
        <f t="shared" ca="1" si="369"/>
        <v>1.00485594179889-0.824663959271879i</v>
      </c>
      <c r="BE288" s="223" t="str">
        <f t="shared" ca="1" si="370"/>
        <v>0.722199871046105+1.08084848880475i</v>
      </c>
      <c r="BF288" s="223" t="str">
        <f t="shared" ca="1" si="371"/>
        <v>-1.14643187401152+0.612780603267547i</v>
      </c>
      <c r="BG288" s="223" t="str">
        <f t="shared" ca="1" si="372"/>
        <v>-0.497459923299537-1.20097449356817i</v>
      </c>
      <c r="BH288" s="223" t="str">
        <f t="shared" ca="1" si="373"/>
        <v>1.24395107223231-0.377348432330929i</v>
      </c>
      <c r="BI288" s="223" t="str">
        <f t="shared" ca="1" si="374"/>
        <v>0.253602869679338+1.27494772205801i</v>
      </c>
      <c r="BJ288" s="223" t="str">
        <f t="shared" ca="1" si="375"/>
        <v>-1.29366592836299+0.127414972759269i</v>
      </c>
      <c r="BK288" s="223" t="str">
        <f t="shared" ca="1" si="376"/>
        <v>5.44637199173746E-13-1.29992542458809i</v>
      </c>
      <c r="BL288" s="223" t="str">
        <f t="shared" ca="1" si="377"/>
        <v>1.29366592836288+0.12741497276039i</v>
      </c>
      <c r="BM288" s="223" t="str">
        <f t="shared" ca="1" si="378"/>
        <v>-0.253602869680407+1.2749477220578i</v>
      </c>
      <c r="BN288" s="223" t="str">
        <f t="shared" ca="1" si="379"/>
        <v>-1.24395107223199-0.377348432331972i</v>
      </c>
      <c r="BO288" s="223" t="str">
        <f t="shared" ca="1" si="380"/>
        <v>0.497459923300577-1.20097449356774i</v>
      </c>
      <c r="BP288" s="223" t="str">
        <f t="shared" ca="1" si="381"/>
        <v>1.14643187401101+0.612780603268507i</v>
      </c>
      <c r="BQ288" s="223" t="str">
        <f t="shared" ca="1" si="382"/>
        <v>-0.722199871047009+1.08084848880414i</v>
      </c>
      <c r="BR288" s="223" t="str">
        <f t="shared" ca="1" si="383"/>
        <v>-1.00485594179818-0.82466395927275i</v>
      </c>
      <c r="BS288" s="223" t="str">
        <f t="shared" ca="1" si="384"/>
        <v>0.919186082763512-0.919186082762562i</v>
      </c>
      <c r="BT288" s="223" t="str">
        <f t="shared" ca="1" si="385"/>
        <v>0.824663959271767+1.00485594179899i</v>
      </c>
      <c r="BU288" s="223" t="str">
        <f t="shared" ca="1" si="386"/>
        <v>-1.08084848880411+0.722199871047059i</v>
      </c>
      <c r="BV288" s="223" t="str">
        <f t="shared" ca="1" si="387"/>
        <v>-0.612780603267355-1.14643187401163i</v>
      </c>
      <c r="BW288" s="223" t="str">
        <f t="shared" ca="1" si="388"/>
        <v>1.20097449356823-0.497459923299403i</v>
      </c>
      <c r="BX288" s="223" t="str">
        <f t="shared" ca="1" si="389"/>
        <v>0.377348432332029+1.24395107223197i</v>
      </c>
      <c r="BY288" s="223" t="str">
        <f t="shared" ca="1" si="390"/>
        <v>-1.2749477220578+0.253602869680429i</v>
      </c>
      <c r="BZ288" s="223" t="str">
        <f t="shared" ca="1" si="391"/>
        <v>-0.127414972760376-1.29366592836288i</v>
      </c>
      <c r="CA288" s="223" t="str">
        <f t="shared" ca="1" si="392"/>
        <v>1.29992542458809-5.299845595288E-13i</v>
      </c>
      <c r="CB288" s="223" t="str">
        <f t="shared" ca="1" si="393"/>
        <v>-0.127414972759247+1.29366592836299i</v>
      </c>
      <c r="CC288" s="223" t="str">
        <f t="shared" ca="1" si="394"/>
        <v>-1.27494772205802-0.253602869679318i</v>
      </c>
      <c r="CD288" s="223" t="str">
        <f t="shared" ca="1" si="395"/>
        <v>0.377348432330943-1.2439510722323i</v>
      </c>
      <c r="CE288" s="223" t="str">
        <f t="shared" ca="1" si="396"/>
        <v>1.20097449356818+0.497459923299516i</v>
      </c>
      <c r="CF288" s="223" t="str">
        <f t="shared" ca="1" si="397"/>
        <v>-0.612780603267527+1.14643187401153i</v>
      </c>
      <c r="CG288" s="223" t="str">
        <f t="shared" ca="1" si="398"/>
        <v>-1.08084848880474-0.722199871046116i</v>
      </c>
      <c r="CH288" s="223" t="str">
        <f t="shared" ca="1" si="399"/>
        <v>0.824663959271862-1.00485594179891i</v>
      </c>
      <c r="CI288" s="223" t="str">
        <f t="shared" ca="1" si="400"/>
        <v>0.919186082763374+0.919186082762701i</v>
      </c>
      <c r="CJ288" s="223" t="str">
        <f t="shared" ca="1" si="401"/>
        <v>-1.0048559417983+0.824663959272598i</v>
      </c>
      <c r="CK288" s="223" t="str">
        <f t="shared" ca="1" si="402"/>
        <v>-0.722199871046908-1.08084848880421i</v>
      </c>
      <c r="CL288" s="223" t="str">
        <f t="shared" ca="1" si="403"/>
        <v>1.14643187401109-0.612780603268367i</v>
      </c>
      <c r="CM288" s="223" t="str">
        <f t="shared" ca="1" si="404"/>
        <v>0.497459923300396+1.20097449356782i</v>
      </c>
      <c r="CN288" s="223" t="str">
        <f t="shared" ca="1" si="405"/>
        <v>-1.24395107223203+0.377348432331855i</v>
      </c>
      <c r="CO288" s="223" t="str">
        <f t="shared" ca="1" si="406"/>
        <v>-0.253602869680251-1.27494772205783i</v>
      </c>
      <c r="CP288" s="223" t="str">
        <f t="shared" ca="1" si="407"/>
        <v>1.2936659283629-0.127414972760195i</v>
      </c>
      <c r="CQ288" s="223" t="str">
        <f t="shared" ca="1" si="408"/>
        <v>3.48438826470886E-13+1.29992542458809i</v>
      </c>
      <c r="CR288" s="223" t="str">
        <f t="shared" ca="1" si="409"/>
        <v>-1.29366592836297-0.127414972759428i</v>
      </c>
      <c r="CS288" s="223" t="str">
        <f t="shared" ca="1" si="410"/>
        <v>0.253602869679496-1.27494772205798i</v>
      </c>
      <c r="CT288" s="223" t="str">
        <f t="shared" ca="1" si="411"/>
        <v>1.24395107223225+0.377348432331118i</v>
      </c>
      <c r="CU288" s="223" t="str">
        <f t="shared" ca="1" si="412"/>
        <v>-0.497459923299684+1.20097449356811i</v>
      </c>
      <c r="CV288" s="223" t="str">
        <f t="shared" ca="1" si="413"/>
        <v>-1.14643187401145-0.612780603267687i</v>
      </c>
      <c r="CW288" s="223" t="str">
        <f t="shared" ca="1" si="414"/>
        <v>0.722199871046267-1.08084848880464i</v>
      </c>
      <c r="CX288" s="223" t="str">
        <f t="shared" ca="1" si="415"/>
        <v>1.00485594179879+0.824663959272002i</v>
      </c>
      <c r="CY288" s="223" t="str">
        <f t="shared" ca="1" si="416"/>
        <v>-0.919186082762828+0.919186082763246i</v>
      </c>
      <c r="CZ288" s="223" t="str">
        <f t="shared" ca="1" si="417"/>
        <v>-0.824663959272458-1.00485594179842i</v>
      </c>
      <c r="DA288" s="223" t="str">
        <f t="shared" ca="1" si="418"/>
        <v>1.08084848880431-0.722199871046757i</v>
      </c>
      <c r="DB288" s="223" t="str">
        <f t="shared" ca="1" si="419"/>
        <v>0.612780603268207+1.14643187401117i</v>
      </c>
      <c r="DC288" s="223" t="str">
        <f t="shared" ca="1" si="420"/>
        <v>-1.20097449356789+0.497459923300229i</v>
      </c>
      <c r="DD288" s="223" t="str">
        <f t="shared" ca="1" si="421"/>
        <v>-0.37734843233168-1.24395107223208i</v>
      </c>
      <c r="DE288" s="223" t="str">
        <f t="shared" ca="1" si="422"/>
        <v>1.27494772205787-0.253602869680073i</v>
      </c>
      <c r="DF288" s="223" t="str">
        <f t="shared" ca="1" si="423"/>
        <v>0.127414972760014+1.29366592836291i</v>
      </c>
      <c r="DG288" s="223" t="str">
        <f t="shared" ca="1" si="424"/>
        <v>-1.29992542458809+1.6689309341297E-13i</v>
      </c>
      <c r="DH288" s="223" t="str">
        <f t="shared" ca="1" si="425"/>
        <v>0.127414972759609-1.29366592836295i</v>
      </c>
      <c r="DI288" s="223" t="str">
        <f t="shared" ca="1" si="426"/>
        <v>1.27494772205795+0.253602869679674i</v>
      </c>
      <c r="DJ288" s="223" t="str">
        <f t="shared" ca="1" si="427"/>
        <v>-0.377348432331291+1.2439510722322i</v>
      </c>
      <c r="DK288" s="223" t="str">
        <f t="shared" ca="1" si="428"/>
        <v>-1.20097449356804-0.497459923299852i</v>
      </c>
      <c r="DL288" s="223" t="str">
        <f t="shared" ca="1" si="429"/>
        <v>0.612780603267847-1.14643187401136i</v>
      </c>
      <c r="DM288" s="223" t="str">
        <f t="shared" ca="1" si="430"/>
        <v>1.08084848880454+0.722199871046418i</v>
      </c>
      <c r="DN288" s="223" t="str">
        <f t="shared" ca="1" si="431"/>
        <v>-0.824663959272143+1.00485594179868i</v>
      </c>
      <c r="DO288" s="223" t="str">
        <f t="shared" ca="1" si="432"/>
        <v>-0.919186082763117-0.919186082762957i</v>
      </c>
      <c r="DP288" s="223" t="str">
        <f t="shared" ca="1" si="433"/>
        <v>1.00485594179853-0.824663959272317i</v>
      </c>
      <c r="DQ288" s="223" t="str">
        <f t="shared" ca="1" si="434"/>
        <v>0.722199871046606+1.08084848880441i</v>
      </c>
      <c r="DR288" s="223" t="str">
        <f t="shared" ca="1" si="435"/>
        <v>-1.14643187401126+0.612780603268046i</v>
      </c>
      <c r="DS288" s="223" t="str">
        <f t="shared" ca="1" si="436"/>
        <v>-0.497459923300061-1.20097449356796i</v>
      </c>
      <c r="DT288" s="223" t="str">
        <f t="shared" ca="1" si="437"/>
        <v>1.24395107223215-0.377348432331436i</v>
      </c>
      <c r="DU288" s="223" t="str">
        <f t="shared" ca="1" si="438"/>
        <v>0.253602869679895+1.2749477220579i</v>
      </c>
      <c r="DV288" s="223" t="str">
        <f t="shared" ca="1" si="439"/>
        <v>-1.29366592836293+0.127414972759834i</v>
      </c>
      <c r="DW288" s="223" t="str">
        <f t="shared" ca="1" si="440"/>
        <v>1.46526396449455E-14-1.29992542458809i</v>
      </c>
      <c r="DX288" s="223" t="str">
        <f t="shared" ca="1" si="441"/>
        <v>1.29366592836293+0.127414972759863i</v>
      </c>
      <c r="DY288" s="223" t="str">
        <f t="shared" ca="1" si="442"/>
        <v>-0.253602869679779+1.27494772205793i</v>
      </c>
      <c r="DZ288" s="223" t="str">
        <f t="shared" ca="1" si="443"/>
        <v>-1.24395107223216-0.377348432331393i</v>
      </c>
      <c r="EA288" s="223" t="str">
        <f t="shared" ca="1" si="444"/>
        <v>0.497459923300019-1.20097449356797i</v>
      </c>
      <c r="EB288" s="223" t="str">
        <f t="shared" ca="1" si="445"/>
        <v>1.14643187401128+0.612780603268007i</v>
      </c>
      <c r="EC288" s="223" t="str">
        <f t="shared" ca="1" si="446"/>
        <v>-0.722199871046569+1.08084848880444i</v>
      </c>
      <c r="ED288" s="223" t="str">
        <f t="shared" ca="1" si="447"/>
        <v>-1.00485594179852-0.82466395927234i</v>
      </c>
      <c r="EE288" s="223" t="str">
        <f t="shared" ca="1" si="448"/>
        <v>0.919186082763138-0.919186082762936i</v>
      </c>
      <c r="EF288" s="223" t="str">
        <f t="shared" ca="1" si="449"/>
        <v>0.824663959272234+1.0048559417986i</v>
      </c>
      <c r="EG288" s="223" t="str">
        <f t="shared" ca="1" si="450"/>
        <v>-1.08084848880451+0.722199871046456i</v>
      </c>
      <c r="EH288" s="223" t="str">
        <f t="shared" ca="1" si="451"/>
        <v>-0.612780603267886-1.14643187401134i</v>
      </c>
      <c r="EI288" s="223" t="str">
        <f t="shared" ca="1" si="452"/>
        <v>1.20097449356803-0.497459923299893i</v>
      </c>
      <c r="EJ288" s="223" t="str">
        <f t="shared" ca="1" si="453"/>
        <v>0.377348432331263+1.2439510722322i</v>
      </c>
      <c r="EK288" s="223" t="str">
        <f t="shared" ca="1" si="454"/>
        <v>-1.27494772205795+0.253602869679644i</v>
      </c>
      <c r="EL288" s="223" t="str">
        <f t="shared" ca="1" si="455"/>
        <v>-0.127414972759726-1.29366592836294i</v>
      </c>
      <c r="EM288" s="223" t="str">
        <f t="shared" ca="1" si="456"/>
        <v>1.29992542458809+1.22306167305187E-13i</v>
      </c>
      <c r="EN288" s="223"/>
      <c r="EO288" s="223"/>
      <c r="EP288" s="223"/>
    </row>
    <row r="289" spans="1:146">
      <c r="A289" s="249">
        <f t="shared" si="323"/>
        <v>3.6914062500000028E-3</v>
      </c>
      <c r="B289" s="248">
        <v>189</v>
      </c>
      <c r="C289" s="247">
        <f t="shared" si="324"/>
        <v>37800</v>
      </c>
      <c r="N289" s="246">
        <f t="shared" ca="1" si="327"/>
        <v>3.9558236862105582</v>
      </c>
      <c r="O289" s="223">
        <f t="shared" ca="1" si="328"/>
        <v>1.2888236862105582</v>
      </c>
      <c r="P289" s="223" t="str">
        <f t="shared" ca="1" si="329"/>
        <v>-0.0948117520329932+1.28533156259924i</v>
      </c>
      <c r="Q289" s="223" t="str">
        <f t="shared" ca="1" si="330"/>
        <v>-1.2748741158857-0.189109710966981i</v>
      </c>
      <c r="R289" s="223" t="str">
        <f t="shared" ca="1" si="331"/>
        <v>0.28238286799233-1.25750801587974i</v>
      </c>
      <c r="S289" s="223" t="str">
        <f t="shared" ca="1" si="332"/>
        <v>1.23332737098195+0.37412576778956i</v>
      </c>
      <c r="T289" s="223" t="str">
        <f t="shared" ca="1" si="333"/>
        <v>-0.463841247635902+1.2024632182021i</v>
      </c>
      <c r="U289" s="223" t="str">
        <f t="shared" ca="1" si="334"/>
        <v>-1.16508281305825-0.551043131572885i</v>
      </c>
      <c r="V289" s="223" t="str">
        <f t="shared" ca="1" si="335"/>
        <v>0.635258865036171-1.12138872320455i</v>
      </c>
      <c r="W289" s="223" t="str">
        <f t="shared" ca="1" si="336"/>
        <v>1.07161773069981+0.71603207566922i</v>
      </c>
      <c r="X289" s="223" t="str">
        <f t="shared" ca="1" si="337"/>
        <v>-0.792925046445318+1.01603954886464i</v>
      </c>
      <c r="Y289" s="223" t="str">
        <f t="shared" ca="1" si="338"/>
        <v>-0.954955360681849-0.865521087693635i</v>
      </c>
      <c r="Z289" s="223" t="str">
        <f t="shared" ca="1" si="339"/>
        <v>0.933426795176728-0.888696186659689i</v>
      </c>
      <c r="AA289" s="223" t="str">
        <f t="shared" ca="1" si="340"/>
        <v>0.81762109100296+0.9962741819823i</v>
      </c>
      <c r="AB289" s="223" t="str">
        <f t="shared" ca="1" si="341"/>
        <v>-1.05372267267581+0.742115235813353i</v>
      </c>
      <c r="AC289" s="223" t="str">
        <f t="shared" ca="1" si="342"/>
        <v>-0.662587793862063-1.10546094890881i</v>
      </c>
      <c r="AD289" s="223" t="str">
        <f t="shared" ca="1" si="343"/>
        <v>1.15120863647965-0.579469731247493i</v>
      </c>
      <c r="AE289" s="223" t="str">
        <f t="shared" ca="1" si="344"/>
        <v>0.493211471952519+1.19071782470567i</v>
      </c>
      <c r="AF289" s="223" t="str">
        <f t="shared" ca="1" si="345"/>
        <v>-1.22377440987274+0.40428045695778i</v>
      </c>
      <c r="AG289" s="223" t="str">
        <f t="shared" ca="1" si="346"/>
        <v>-0.313158611139006-1.25019925548164i</v>
      </c>
      <c r="AH289" s="223" t="str">
        <f t="shared" ca="1" si="347"/>
        <v>1.26984916300456-0.220339731673572i</v>
      </c>
      <c r="AI289" s="223" t="str">
        <f t="shared" ca="1" si="348"/>
        <v>0.126326812111386+1.28261764789011i</v>
      </c>
      <c r="AJ289" s="223" t="str">
        <f t="shared" ca="1" si="349"/>
        <v>-1.28843551661238+0.0316293166090842i</v>
      </c>
      <c r="AK289" s="223" t="str">
        <f t="shared" ca="1" si="350"/>
        <v>0.0632395809003692-1.28727124163671i</v>
      </c>
      <c r="AL289" s="223" t="str">
        <f t="shared" ca="1" si="351"/>
        <v>1.27913113227003+0.157765777641935i</v>
      </c>
      <c r="AM289" s="223" t="str">
        <f t="shared" ca="1" si="352"/>
        <v>-0.251437027965215+1.26405930047027i</v>
      </c>
      <c r="AN289" s="223" t="str">
        <f t="shared" ca="1" si="353"/>
        <v>-1.24213742179983-0.343745719248765i</v>
      </c>
      <c r="AO289" s="223" t="str">
        <f t="shared" ca="1" si="354"/>
        <v>0.434191622695478-1.213484292819i</v>
      </c>
      <c r="AP289" s="223" t="str">
        <f t="shared" ca="1" si="355"/>
        <v>1.17825518731556+0.522284604120528i</v>
      </c>
      <c r="AQ289" s="223" t="str">
        <f t="shared" ca="1" si="356"/>
        <v>-0.607547280023729+1.13664101486491i</v>
      </c>
      <c r="AR289" s="223" t="str">
        <f t="shared" ca="1" si="357"/>
        <v>-0.607547280023729+1.13664101486491i</v>
      </c>
      <c r="AS289" s="223" t="str">
        <f t="shared" ca="1" si="358"/>
        <v>0.767751373489394-1.03519289151468i</v>
      </c>
      <c r="AT289" s="223" t="str">
        <f t="shared" ca="1" si="359"/>
        <v>0.975908696786101+0.841824631187889i</v>
      </c>
      <c r="AU289" s="223" t="str">
        <f t="shared" ca="1" si="360"/>
        <v>-0.911335968273094+0.911335968273564i</v>
      </c>
      <c r="AV289" s="223" t="str">
        <f t="shared" ca="1" si="361"/>
        <v>-0.841824631188393-0.975908696785667i</v>
      </c>
      <c r="AW289" s="223" t="str">
        <f t="shared" ca="1" si="362"/>
        <v>1.03519289151505-0.767751373488898i</v>
      </c>
      <c r="AX289" s="223" t="str">
        <f t="shared" ca="1" si="363"/>
        <v>0.689517604576486+1.08886728627343i</v>
      </c>
      <c r="AY289" s="223" t="str">
        <f t="shared" ca="1" si="364"/>
        <v>-1.13664101486519+0.607547280023216i</v>
      </c>
      <c r="AZ289" s="223" t="str">
        <f t="shared" ca="1" si="365"/>
        <v>-0.522284604121169-1.17825518731528i</v>
      </c>
      <c r="BA289" s="223" t="str">
        <f t="shared" ca="1" si="366"/>
        <v>1.21348429281877-0.434191622696138i</v>
      </c>
      <c r="BB289" s="223" t="str">
        <f t="shared" ca="1" si="367"/>
        <v>0.343745719248205+1.24213742179998i</v>
      </c>
      <c r="BC289" s="223" t="str">
        <f t="shared" ca="1" si="368"/>
        <v>-1.26405930047039+0.251437027964629i</v>
      </c>
      <c r="BD289" s="223" t="str">
        <f t="shared" ca="1" si="369"/>
        <v>-0.157765777641341-1.2791311322701i</v>
      </c>
      <c r="BE289" s="223" t="str">
        <f t="shared" ca="1" si="370"/>
        <v>1.28727124163668-0.0632395809010518i</v>
      </c>
      <c r="BF289" s="223" t="str">
        <f t="shared" ca="1" si="371"/>
        <v>-0.0316293166086575+1.28843551661239i</v>
      </c>
      <c r="BG289" s="223" t="str">
        <f t="shared" ca="1" si="372"/>
        <v>-1.28261764789012-0.126326812111217i</v>
      </c>
      <c r="BH289" s="223" t="str">
        <f t="shared" ca="1" si="373"/>
        <v>0.220339731673656-1.26984916300455i</v>
      </c>
      <c r="BI289" s="223" t="str">
        <f t="shared" ca="1" si="374"/>
        <v>1.25019925548156+0.313158611139339i</v>
      </c>
      <c r="BJ289" s="223" t="str">
        <f t="shared" ca="1" si="375"/>
        <v>-0.404280456958365+1.22377440987255i</v>
      </c>
      <c r="BK289" s="223" t="str">
        <f t="shared" ca="1" si="376"/>
        <v>-1.19071782470589-0.493211471951989i</v>
      </c>
      <c r="BL289" s="223" t="str">
        <f t="shared" ca="1" si="377"/>
        <v>0.57946973124721-1.15120863647979i</v>
      </c>
      <c r="BM289" s="223" t="str">
        <f t="shared" ca="1" si="378"/>
        <v>1.10546094890884+0.662587793862011i</v>
      </c>
      <c r="BN289" s="223" t="str">
        <f t="shared" ca="1" si="379"/>
        <v>-0.742115235813514+1.0537226726757i</v>
      </c>
      <c r="BO289" s="223" t="str">
        <f t="shared" ca="1" si="380"/>
        <v>-0.996274181982007-0.817621091003316i</v>
      </c>
      <c r="BP289" s="223" t="str">
        <f t="shared" ca="1" si="381"/>
        <v>0.888696186660117-0.933426795176322i</v>
      </c>
      <c r="BQ289" s="223" t="str">
        <f t="shared" ca="1" si="382"/>
        <v>0.865521087693958+0.954955360681555i</v>
      </c>
      <c r="BR289" s="223" t="str">
        <f t="shared" ca="1" si="383"/>
        <v>-1.01603954886453+0.792925046445459i</v>
      </c>
      <c r="BS289" s="223" t="str">
        <f t="shared" ca="1" si="384"/>
        <v>-0.716032075669149-1.07161773069985i</v>
      </c>
      <c r="BT289" s="223" t="str">
        <f t="shared" ca="1" si="385"/>
        <v>1.12138872320472-0.635258865035873i</v>
      </c>
      <c r="BU289" s="223" t="str">
        <f t="shared" ca="1" si="386"/>
        <v>0.551043131572459+1.16508281305845i</v>
      </c>
      <c r="BV289" s="223" t="str">
        <f t="shared" ca="1" si="387"/>
        <v>-1.20246321820189+0.463841247636449i</v>
      </c>
      <c r="BW289" s="223" t="str">
        <f t="shared" ca="1" si="388"/>
        <v>-0.374125767789872-1.23332737098185i</v>
      </c>
      <c r="BX289" s="223" t="str">
        <f t="shared" ca="1" si="389"/>
        <v>1.25750801587972-0.282382867992395i</v>
      </c>
      <c r="BY289" s="223" t="str">
        <f t="shared" ca="1" si="390"/>
        <v>0.189109710966869+1.27487411588572i</v>
      </c>
      <c r="BZ289" s="223" t="str">
        <f t="shared" ca="1" si="391"/>
        <v>-1.28533156259927+0.0948117520326472i</v>
      </c>
      <c r="CA289" s="223" t="str">
        <f t="shared" ca="1" si="392"/>
        <v>5.80406013422757E-13-1.28882368621056i</v>
      </c>
      <c r="CB289" s="223" t="str">
        <f t="shared" ca="1" si="393"/>
        <v>1.28533156259927+0.0948117520325629i</v>
      </c>
      <c r="CC289" s="223" t="str">
        <f t="shared" ca="1" si="394"/>
        <v>-0.189109710966785+1.27487411588573i</v>
      </c>
      <c r="CD289" s="223" t="str">
        <f t="shared" ca="1" si="395"/>
        <v>-1.25750801587974-0.282382867992313i</v>
      </c>
      <c r="CE289" s="223" t="str">
        <f t="shared" ca="1" si="396"/>
        <v>0.374125767789791-1.23332737098188i</v>
      </c>
      <c r="CF289" s="223" t="str">
        <f t="shared" ca="1" si="397"/>
        <v>1.20246321820194+0.463841247636301i</v>
      </c>
      <c r="CG289" s="223" t="str">
        <f t="shared" ca="1" si="398"/>
        <v>-0.551043131572382+1.16508281305849i</v>
      </c>
      <c r="CH289" s="223" t="str">
        <f t="shared" ca="1" si="399"/>
        <v>-1.12138872320476-0.6352588650358i</v>
      </c>
      <c r="CI289" s="223" t="str">
        <f t="shared" ca="1" si="400"/>
        <v>0.716032075669078-1.0716177306999i</v>
      </c>
      <c r="CJ289" s="223" t="str">
        <f t="shared" ca="1" si="401"/>
        <v>1.01603954886458+0.792925046445392i</v>
      </c>
      <c r="CK289" s="223" t="str">
        <f t="shared" ca="1" si="402"/>
        <v>-0.865521087693895+0.954955360681612i</v>
      </c>
      <c r="CL289" s="223" t="str">
        <f t="shared" ca="1" si="403"/>
        <v>-0.888696186659249-0.933426795177148i</v>
      </c>
      <c r="CM289" s="223" t="str">
        <f t="shared" ca="1" si="404"/>
        <v>0.99627418198193-0.817621091003409i</v>
      </c>
      <c r="CN289" s="223" t="str">
        <f t="shared" ca="1" si="405"/>
        <v>0.742115235813614+1.05372267267563i</v>
      </c>
      <c r="CO289" s="223" t="str">
        <f t="shared" ca="1" si="406"/>
        <v>-1.10546094890878+0.662587793862115i</v>
      </c>
      <c r="CP289" s="223" t="str">
        <f t="shared" ca="1" si="407"/>
        <v>-0.579469731247319-1.15120863647974i</v>
      </c>
      <c r="CQ289" s="223" t="str">
        <f t="shared" ca="1" si="408"/>
        <v>1.19071782470584-0.493211471952101i</v>
      </c>
      <c r="CR289" s="223" t="str">
        <f t="shared" ca="1" si="409"/>
        <v>0.404280456957229+1.22377440987292i</v>
      </c>
      <c r="CS289" s="223" t="str">
        <f t="shared" ca="1" si="410"/>
        <v>-1.25019925548153+0.313158611139456i</v>
      </c>
      <c r="CT289" s="223" t="str">
        <f t="shared" ca="1" si="411"/>
        <v>-0.220339731673775-1.26984916300453i</v>
      </c>
      <c r="CU289" s="223" t="str">
        <f t="shared" ca="1" si="412"/>
        <v>1.28261764789011-0.126326812111337i</v>
      </c>
      <c r="CV289" s="223" t="str">
        <f t="shared" ca="1" si="413"/>
        <v>0.0316293166087787+1.28843551661239i</v>
      </c>
      <c r="CW289" s="223" t="str">
        <f t="shared" ca="1" si="414"/>
        <v>-1.28727124163668-0.0632395809009306i</v>
      </c>
      <c r="CX289" s="223" t="str">
        <f t="shared" ca="1" si="415"/>
        <v>0.157765777641258-1.27913113227011i</v>
      </c>
      <c r="CY289" s="223" t="str">
        <f t="shared" ca="1" si="416"/>
        <v>1.2640593004704+0.251437027964545i</v>
      </c>
      <c r="CZ289" s="223" t="str">
        <f t="shared" ca="1" si="417"/>
        <v>-0.343745719248124+1.2421374218i</v>
      </c>
      <c r="DA289" s="223" t="str">
        <f t="shared" ca="1" si="418"/>
        <v>-1.2134842928188-0.434191622696058i</v>
      </c>
      <c r="DB289" s="223" t="str">
        <f t="shared" ca="1" si="419"/>
        <v>0.522284604121091-1.17825518731531i</v>
      </c>
      <c r="DC289" s="223" t="str">
        <f t="shared" ca="1" si="420"/>
        <v>1.13664101486462+0.607547280024273i</v>
      </c>
      <c r="DD289" s="223" t="str">
        <f t="shared" ca="1" si="421"/>
        <v>-0.689517604576385+1.0888672862735i</v>
      </c>
      <c r="DE289" s="223" t="str">
        <f t="shared" ca="1" si="422"/>
        <v>-1.0351928915151-0.767751373488829i</v>
      </c>
      <c r="DF289" s="223" t="str">
        <f t="shared" ca="1" si="423"/>
        <v>0.841824631188329-0.975908696785722i</v>
      </c>
      <c r="DG289" s="223" t="str">
        <f t="shared" ca="1" si="424"/>
        <v>0.911335968273154+0.911335968273505i</v>
      </c>
      <c r="DH289" s="223" t="str">
        <f t="shared" ca="1" si="425"/>
        <v>-0.975908696786046+0.841824631187953i</v>
      </c>
      <c r="DI289" s="223" t="str">
        <f t="shared" ca="1" si="426"/>
        <v>-0.767751373489491-1.03519289151461i</v>
      </c>
      <c r="DJ289" s="223" t="str">
        <f t="shared" ca="1" si="427"/>
        <v>1.08886728627306-0.689517604577079i</v>
      </c>
      <c r="DK289" s="223" t="str">
        <f t="shared" ca="1" si="428"/>
        <v>0.607547280023836+1.13664101486486i</v>
      </c>
      <c r="DL289" s="223" t="str">
        <f t="shared" ca="1" si="429"/>
        <v>-1.17825518731551+0.522284604120639i</v>
      </c>
      <c r="DM289" s="223" t="str">
        <f t="shared" ca="1" si="430"/>
        <v>-0.434191622695591-1.21348429281896i</v>
      </c>
      <c r="DN289" s="223" t="str">
        <f t="shared" ca="1" si="431"/>
        <v>1.24213742180014-0.343745719247646i</v>
      </c>
      <c r="DO289" s="223" t="str">
        <f t="shared" ca="1" si="432"/>
        <v>0.251437027965281+1.26405930047026i</v>
      </c>
      <c r="DP289" s="223" t="str">
        <f t="shared" ca="1" si="433"/>
        <v>-1.27913113227002+0.157765777642001i</v>
      </c>
      <c r="DQ289" s="223" t="str">
        <f t="shared" ca="1" si="434"/>
        <v>-0.0632395809004355-1.28727124163671i</v>
      </c>
      <c r="DR289" s="223" t="str">
        <f t="shared" ca="1" si="435"/>
        <v>1.28843551661238+0.0316293166092743i</v>
      </c>
      <c r="DS289" s="223" t="str">
        <f t="shared" ca="1" si="436"/>
        <v>-0.126326812111831+1.28261764789006i</v>
      </c>
      <c r="DT289" s="223" t="str">
        <f t="shared" ca="1" si="437"/>
        <v>-1.26984916300444-0.220339731674264i</v>
      </c>
      <c r="DU289" s="223" t="str">
        <f t="shared" ca="1" si="438"/>
        <v>0.313158611138658-1.25019925548173i</v>
      </c>
      <c r="DV289" s="223" t="str">
        <f t="shared" ca="1" si="439"/>
        <v>1.22377440987277+0.404280456957699i</v>
      </c>
      <c r="DW289" s="223" t="str">
        <f t="shared" ca="1" si="440"/>
        <v>-0.493211471952559+1.19071782470565i</v>
      </c>
      <c r="DX289" s="223" t="str">
        <f t="shared" ca="1" si="441"/>
        <v>-1.15120863647951-0.579469731247761i</v>
      </c>
      <c r="DY289" s="223" t="str">
        <f t="shared" ca="1" si="442"/>
        <v>0.66258779386254-1.10546094890853i</v>
      </c>
      <c r="DZ289" s="223" t="str">
        <f t="shared" ca="1" si="443"/>
        <v>1.05372267267611+0.742115235812941i</v>
      </c>
      <c r="EA289" s="223" t="str">
        <f t="shared" ca="1" si="444"/>
        <v>-0.817621091002774+0.996274181982453i</v>
      </c>
      <c r="EB289" s="223" t="str">
        <f t="shared" ca="1" si="445"/>
        <v>-0.933426795176805-0.888696186659608i</v>
      </c>
      <c r="EC289" s="223" t="str">
        <f t="shared" ca="1" si="446"/>
        <v>0.954955360681945-0.865521087693528i</v>
      </c>
      <c r="ED289" s="223" t="str">
        <f t="shared" ca="1" si="447"/>
        <v>0.792925046445002+1.01603954886489i</v>
      </c>
      <c r="EE289" s="223" t="str">
        <f t="shared" ca="1" si="448"/>
        <v>-1.07161773070018+0.716032075668665i</v>
      </c>
      <c r="EF289" s="223" t="str">
        <f t="shared" ca="1" si="449"/>
        <v>-0.635258865036515-1.12138872320435i</v>
      </c>
      <c r="EG289" s="223" t="str">
        <f t="shared" ca="1" si="450"/>
        <v>1.16508281305813-0.551043131573126i</v>
      </c>
      <c r="EH289" s="223" t="str">
        <f t="shared" ca="1" si="451"/>
        <v>0.463841247635908+1.20246321820209i</v>
      </c>
      <c r="EI289" s="223" t="str">
        <f t="shared" ca="1" si="452"/>
        <v>-1.23332737098202+0.374125767789316i</v>
      </c>
      <c r="EJ289" s="223" t="str">
        <f t="shared" ca="1" si="453"/>
        <v>-0.28238286799183-1.25750801587985i</v>
      </c>
      <c r="EK289" s="223" t="str">
        <f t="shared" ca="1" si="454"/>
        <v>1.27487411588561-0.1891097109676i</v>
      </c>
      <c r="EL289" s="223" t="str">
        <f t="shared" ca="1" si="455"/>
        <v>0.0948117520333835+1.28533156259921i</v>
      </c>
      <c r="EM289" s="223" t="str">
        <f t="shared" ca="1" si="456"/>
        <v>-1.28882368621056+1.57888576548438E-13i</v>
      </c>
      <c r="EN289" s="223"/>
      <c r="EO289" s="223"/>
      <c r="EP289" s="223"/>
    </row>
    <row r="290" spans="1:146">
      <c r="A290" s="249">
        <f t="shared" si="323"/>
        <v>3.7109375000000029E-3</v>
      </c>
      <c r="B290" s="248">
        <v>190</v>
      </c>
      <c r="C290" s="247">
        <f t="shared" si="324"/>
        <v>38000</v>
      </c>
      <c r="N290" s="246">
        <f t="shared" ca="1" si="327"/>
        <v>3.9338799087014014</v>
      </c>
      <c r="O290" s="223">
        <f t="shared" ca="1" si="328"/>
        <v>1.2668799087014015</v>
      </c>
      <c r="P290" s="223" t="str">
        <f t="shared" ca="1" si="329"/>
        <v>-0.0621628507721083+1.26535389636858i</v>
      </c>
      <c r="Q290" s="223" t="str">
        <f t="shared" ca="1" si="330"/>
        <v>-1.2607795356675-0.124175945791884i</v>
      </c>
      <c r="R290" s="223" t="str">
        <f t="shared" ca="1" si="331"/>
        <v>0.185889890081782-1.25316784663374i</v>
      </c>
      <c r="S290" s="223" t="str">
        <f t="shared" ca="1" si="332"/>
        <v>1.24253716649292+0.247156009344315i</v>
      </c>
      <c r="T290" s="223" t="str">
        <f t="shared" ca="1" si="333"/>
        <v>-0.307826708132154+1.2289131054846i</v>
      </c>
      <c r="U290" s="223" t="str">
        <f t="shared" ca="1" si="334"/>
        <v>-1.21232848516511-0.367755825417545i</v>
      </c>
      <c r="V290" s="223" t="str">
        <f t="shared" ca="1" si="335"/>
        <v>0.426798986708015-1.19282325933739i</v>
      </c>
      <c r="W290" s="223" t="str">
        <f t="shared" ca="1" si="336"/>
        <v>1.170444417799+0.484813951856215i</v>
      </c>
      <c r="X290" s="223" t="str">
        <f t="shared" ca="1" si="337"/>
        <v>-0.541660957729824+1.14524587313925i</v>
      </c>
      <c r="Y290" s="223" t="str">
        <f t="shared" ca="1" si="338"/>
        <v>-1.11728833085947-0.597203054912251i</v>
      </c>
      <c r="Z290" s="223" t="str">
        <f t="shared" ca="1" si="339"/>
        <v>0.651306437626695-1.0866391431277i</v>
      </c>
      <c r="AA290" s="223" t="str">
        <f t="shared" ca="1" si="340"/>
        <v>1.05337214652184+0.703840766085083i</v>
      </c>
      <c r="AB290" s="223" t="str">
        <f t="shared" ca="1" si="341"/>
        <v>-0.754679480488906+1.01756748415044i</v>
      </c>
      <c r="AC290" s="223" t="str">
        <f t="shared" ca="1" si="342"/>
        <v>-0.979311412581425-0.803700105922008i</v>
      </c>
      <c r="AD290" s="223" t="str">
        <f t="shared" ca="1" si="343"/>
        <v>0.850784547404233-0.938696094041861i</v>
      </c>
      <c r="AE290" s="223" t="str">
        <f t="shared" ca="1" si="344"/>
        <v>0.895819374391767+0.895819374391743i</v>
      </c>
      <c r="AF290" s="223" t="str">
        <f t="shared" ca="1" si="345"/>
        <v>-0.938696094041922+0.850784547404166i</v>
      </c>
      <c r="AG290" s="223" t="str">
        <f t="shared" ca="1" si="346"/>
        <v>-0.803700105922035-0.979311412581402i</v>
      </c>
      <c r="AH290" s="223" t="str">
        <f t="shared" ca="1" si="347"/>
        <v>1.0175674841505-0.754679480488826i</v>
      </c>
      <c r="AI290" s="223" t="str">
        <f t="shared" ca="1" si="348"/>
        <v>0.703840766085105+1.05337214652183i</v>
      </c>
      <c r="AJ290" s="223" t="str">
        <f t="shared" ca="1" si="349"/>
        <v>-1.08663914312775+0.65130643762661i</v>
      </c>
      <c r="AK290" s="223" t="str">
        <f t="shared" ca="1" si="350"/>
        <v>-0.597203054912607-1.11728833085928i</v>
      </c>
      <c r="AL290" s="223" t="str">
        <f t="shared" ca="1" si="351"/>
        <v>1.14524587313929-0.541660957729734i</v>
      </c>
      <c r="AM290" s="223" t="str">
        <f t="shared" ca="1" si="352"/>
        <v>0.484813951855774+1.17044441779918i</v>
      </c>
      <c r="AN290" s="223" t="str">
        <f t="shared" ca="1" si="353"/>
        <v>-1.1928232593373+0.426798986708277i</v>
      </c>
      <c r="AO290" s="223" t="str">
        <f t="shared" ca="1" si="354"/>
        <v>-0.367755825417445-1.21232848516514i</v>
      </c>
      <c r="AP290" s="223" t="str">
        <f t="shared" ca="1" si="355"/>
        <v>1.22891310548474-0.307826708131564i</v>
      </c>
      <c r="AQ290" s="223" t="str">
        <f t="shared" ca="1" si="356"/>
        <v>0.247156009344602+1.24253716649287i</v>
      </c>
      <c r="AR290" s="223" t="str">
        <f t="shared" ca="1" si="357"/>
        <v>0.247156009344602+1.24253716649287i</v>
      </c>
      <c r="AS290" s="223" t="str">
        <f t="shared" ca="1" si="358"/>
        <v>-0.124175945791294-1.26077953566756i</v>
      </c>
      <c r="AT290" s="223" t="str">
        <f t="shared" ca="1" si="359"/>
        <v>1.26535389636857-0.0621628507723157i</v>
      </c>
      <c r="AU290" s="223" t="str">
        <f t="shared" ca="1" si="360"/>
        <v>-2.16662614341233E-13+1.2668799087014i</v>
      </c>
      <c r="AV290" s="223" t="str">
        <f t="shared" ca="1" si="361"/>
        <v>-1.26535389636861-0.0621628507715256i</v>
      </c>
      <c r="AW290" s="223" t="str">
        <f t="shared" ca="1" si="362"/>
        <v>0.124175945791726-1.26077953566752i</v>
      </c>
      <c r="AX290" s="223" t="str">
        <f t="shared" ca="1" si="363"/>
        <v>1.25316784663371+0.185889890082016i</v>
      </c>
      <c r="AY290" s="223" t="str">
        <f t="shared" ca="1" si="364"/>
        <v>-0.247156009343791+1.24253716649303i</v>
      </c>
      <c r="AZ290" s="223" t="str">
        <f t="shared" ca="1" si="365"/>
        <v>-1.22891310548463-0.307826708132019i</v>
      </c>
      <c r="BA290" s="223" t="str">
        <f t="shared" ca="1" si="366"/>
        <v>0.367755825417877-1.21232848516501i</v>
      </c>
      <c r="BB290" s="223" t="str">
        <f t="shared" ca="1" si="367"/>
        <v>1.19282325933757+0.426798986707532i</v>
      </c>
      <c r="BC290" s="223" t="str">
        <f t="shared" ca="1" si="368"/>
        <v>-0.484813951856191+1.17044441779901i</v>
      </c>
      <c r="BD290" s="223" t="str">
        <f t="shared" ca="1" si="369"/>
        <v>-1.14524587313909-0.541660957730159i</v>
      </c>
      <c r="BE290" s="223" t="str">
        <f t="shared" ca="1" si="370"/>
        <v>0.597203054911894-1.11728833085966i</v>
      </c>
      <c r="BF290" s="223" t="str">
        <f t="shared" ca="1" si="371"/>
        <v>1.08663914312772+0.651306437626657i</v>
      </c>
      <c r="BG290" s="223" t="str">
        <f t="shared" ca="1" si="372"/>
        <v>-0.70384076608548+1.05337214652158i</v>
      </c>
      <c r="BH290" s="223" t="str">
        <f t="shared" ca="1" si="373"/>
        <v>-1.0175674841507-0.754679480488567i</v>
      </c>
      <c r="BI290" s="223" t="str">
        <f t="shared" ca="1" si="374"/>
        <v>0.803700105922092-0.979311412581355i</v>
      </c>
      <c r="BJ290" s="223" t="str">
        <f t="shared" ca="1" si="375"/>
        <v>0.938696094041547+0.85078454740458i</v>
      </c>
      <c r="BK290" s="223" t="str">
        <f t="shared" ca="1" si="376"/>
        <v>-0.895819374391552+0.895819374391959i</v>
      </c>
      <c r="BL290" s="223" t="str">
        <f t="shared" ca="1" si="377"/>
        <v>-0.850784547404099-0.938696094041983i</v>
      </c>
      <c r="BM290" s="223" t="str">
        <f t="shared" ca="1" si="378"/>
        <v>0.979311412581791-0.803700105921561i</v>
      </c>
      <c r="BN290" s="223" t="str">
        <f t="shared" ca="1" si="379"/>
        <v>0.754679480489057+1.01756748415033i</v>
      </c>
      <c r="BO290" s="223" t="str">
        <f t="shared" ca="1" si="380"/>
        <v>-1.05337214652196+0.70384076608491i</v>
      </c>
      <c r="BP290" s="223" t="str">
        <f t="shared" ca="1" si="381"/>
        <v>-0.651306437627181-1.08663914312741i</v>
      </c>
      <c r="BQ290" s="223" t="str">
        <f t="shared" ca="1" si="382"/>
        <v>1.11728833085939-0.597203054912401i</v>
      </c>
      <c r="BR290" s="223" t="str">
        <f t="shared" ca="1" si="383"/>
        <v>0.541660957729505+1.1452458731394i</v>
      </c>
      <c r="BS290" s="223" t="str">
        <f t="shared" ca="1" si="384"/>
        <v>-1.17044441779877+0.484813951856755i</v>
      </c>
      <c r="BT290" s="223" t="str">
        <f t="shared" ca="1" si="385"/>
        <v>-0.426798986708039-1.19282325933738i</v>
      </c>
      <c r="BU290" s="223" t="str">
        <f t="shared" ca="1" si="386"/>
        <v>1.21232848516521-0.367755825417221i</v>
      </c>
      <c r="BV290" s="223" t="str">
        <f t="shared" ca="1" si="387"/>
        <v>0.307826708132542+1.2289131054845i</v>
      </c>
      <c r="BW290" s="223" t="str">
        <f t="shared" ca="1" si="388"/>
        <v>-1.24253716649292+0.247156009344353i</v>
      </c>
      <c r="BX290" s="223" t="str">
        <f t="shared" ca="1" si="389"/>
        <v>-0.185889890081338-1.25316784663381i</v>
      </c>
      <c r="BY290" s="223" t="str">
        <f t="shared" ca="1" si="390"/>
        <v>1.26077953566746-0.124175945792297i</v>
      </c>
      <c r="BZ290" s="223" t="str">
        <f t="shared" ca="1" si="391"/>
        <v>0.0621628507720993+1.26535389636858i</v>
      </c>
      <c r="CA290" s="223" t="str">
        <f t="shared" ca="1" si="392"/>
        <v>-1.2668799087014-4.33325228682465E-13i</v>
      </c>
      <c r="CB290" s="223" t="str">
        <f t="shared" ca="1" si="393"/>
        <v>0.062162850771742-1.2653538963686i</v>
      </c>
      <c r="CC290" s="223" t="str">
        <f t="shared" ca="1" si="394"/>
        <v>1.2607795356675+0.124175945791941i</v>
      </c>
      <c r="CD290" s="223" t="str">
        <f t="shared" ca="1" si="395"/>
        <v>-0.185889890082195+1.25316784663368i</v>
      </c>
      <c r="CE290" s="223" t="str">
        <f t="shared" ca="1" si="396"/>
        <v>-1.24253716649299-0.247156009344003i</v>
      </c>
      <c r="CF290" s="223" t="str">
        <f t="shared" ca="1" si="397"/>
        <v>0.307826708132195-1.22891310548459i</v>
      </c>
      <c r="CG290" s="223" t="str">
        <f t="shared" ca="1" si="398"/>
        <v>1.21232848516494+0.367755825418119i</v>
      </c>
      <c r="CH290" s="223" t="str">
        <f t="shared" ca="1" si="399"/>
        <v>-0.426798986707703+1.19282325933751i</v>
      </c>
      <c r="CI290" s="223" t="str">
        <f t="shared" ca="1" si="400"/>
        <v>-1.17044441779891-0.484813951856424i</v>
      </c>
      <c r="CJ290" s="223" t="str">
        <f t="shared" ca="1" si="401"/>
        <v>0.541660957730354-1.145245873139i</v>
      </c>
      <c r="CK290" s="223" t="str">
        <f t="shared" ca="1" si="402"/>
        <v>1.11728833085954+0.597203054912117i</v>
      </c>
      <c r="CL290" s="223" t="str">
        <f t="shared" ca="1" si="403"/>
        <v>-0.651306437626873+1.08663914312759i</v>
      </c>
      <c r="CM290" s="223" t="str">
        <f t="shared" ca="1" si="404"/>
        <v>-1.05337214652214-0.703840766084643i</v>
      </c>
      <c r="CN290" s="223" t="str">
        <f t="shared" ca="1" si="405"/>
        <v>0.754679480488769-1.01756748415055i</v>
      </c>
      <c r="CO290" s="223" t="str">
        <f t="shared" ca="1" si="406"/>
        <v>0.979311412581218+0.803700105922259i</v>
      </c>
      <c r="CP290" s="223" t="str">
        <f t="shared" ca="1" si="407"/>
        <v>-0.850784547403834+0.938696094042223i</v>
      </c>
      <c r="CQ290" s="223" t="str">
        <f t="shared" ca="1" si="408"/>
        <v>-0.895819374391805-0.895819374391705i</v>
      </c>
      <c r="CR290" s="223" t="str">
        <f t="shared" ca="1" si="409"/>
        <v>0.938696094042128-0.850784547403938i</v>
      </c>
      <c r="CS290" s="223" t="str">
        <f t="shared" ca="1" si="410"/>
        <v>0.803700105922368+0.979311412581128i</v>
      </c>
      <c r="CT290" s="223" t="str">
        <f t="shared" ca="1" si="411"/>
        <v>-1.01756748415046+0.754679480488882i</v>
      </c>
      <c r="CU290" s="223" t="str">
        <f t="shared" ca="1" si="412"/>
        <v>-0.7038407660847-1.0533721465221i</v>
      </c>
      <c r="CV290" s="223" t="str">
        <f t="shared" ca="1" si="413"/>
        <v>1.08663914312752-0.651306437626995i</v>
      </c>
      <c r="CW290" s="223" t="str">
        <f t="shared" ca="1" si="414"/>
        <v>0.597203054912241+1.11728833085948i</v>
      </c>
      <c r="CX290" s="223" t="str">
        <f t="shared" ca="1" si="415"/>
        <v>-1.14524587313949+0.54166095772931i</v>
      </c>
      <c r="CY290" s="223" t="str">
        <f t="shared" ca="1" si="416"/>
        <v>-0.484813951856555-1.17044441779885i</v>
      </c>
      <c r="CZ290" s="223" t="str">
        <f t="shared" ca="1" si="417"/>
        <v>1.19282325933746-0.426798986707835i</v>
      </c>
      <c r="DA290" s="223" t="str">
        <f t="shared" ca="1" si="418"/>
        <v>0.367755825417014+1.21232848516527i</v>
      </c>
      <c r="DB290" s="223" t="str">
        <f t="shared" ca="1" si="419"/>
        <v>-1.22891310548455+0.307826708132332i</v>
      </c>
      <c r="DC290" s="223" t="str">
        <f t="shared" ca="1" si="420"/>
        <v>-0.247156009344141-1.24253716649296i</v>
      </c>
      <c r="DD290" s="223" t="str">
        <f t="shared" ca="1" si="421"/>
        <v>1.25316784663384-0.185889890081123i</v>
      </c>
      <c r="DE290" s="223" t="str">
        <f t="shared" ca="1" si="422"/>
        <v>0.124175945792081+1.26077953566748i</v>
      </c>
      <c r="DF290" s="223" t="str">
        <f t="shared" ca="1" si="423"/>
        <v>-1.26535389636859+0.0621628507718828i</v>
      </c>
      <c r="DG290" s="223" t="str">
        <f t="shared" ca="1" si="424"/>
        <v>-5.74246507019454E-13-1.2668799087014i</v>
      </c>
      <c r="DH290" s="223" t="str">
        <f t="shared" ca="1" si="425"/>
        <v>1.26535389636859+0.0621628507719585i</v>
      </c>
      <c r="DI290" s="223" t="str">
        <f t="shared" ca="1" si="426"/>
        <v>-0.124175945792157+1.26077953566748i</v>
      </c>
      <c r="DJ290" s="223" t="str">
        <f t="shared" ca="1" si="427"/>
        <v>-1.25316784663383-0.185889890081199i</v>
      </c>
      <c r="DK290" s="223" t="str">
        <f t="shared" ca="1" si="428"/>
        <v>0.247156009344215-1.24253716649294i</v>
      </c>
      <c r="DL290" s="223" t="str">
        <f t="shared" ca="1" si="429"/>
        <v>1.22891310548452+0.307826708132475i</v>
      </c>
      <c r="DM290" s="223" t="str">
        <f t="shared" ca="1" si="430"/>
        <v>-0.367755825417086+1.21232848516525i</v>
      </c>
      <c r="DN290" s="223" t="str">
        <f t="shared" ca="1" si="431"/>
        <v>-1.19282325933741-0.426798986707974i</v>
      </c>
      <c r="DO290" s="223" t="str">
        <f t="shared" ca="1" si="432"/>
        <v>0.484813951856625-1.17044441779883i</v>
      </c>
      <c r="DP290" s="223" t="str">
        <f t="shared" ca="1" si="433"/>
        <v>1.14524587313946+0.541660957729378i</v>
      </c>
      <c r="DQ290" s="223" t="str">
        <f t="shared" ca="1" si="434"/>
        <v>-0.597203054912308+1.11728833085944i</v>
      </c>
      <c r="DR290" s="223" t="str">
        <f t="shared" ca="1" si="435"/>
        <v>-1.08663914312748-0.65130643762706i</v>
      </c>
      <c r="DS290" s="223" t="str">
        <f t="shared" ca="1" si="436"/>
        <v>0.703840766084822-1.05337214652202i</v>
      </c>
      <c r="DT290" s="223" t="str">
        <f t="shared" ca="1" si="437"/>
        <v>1.01756748415042+0.754679480488943i</v>
      </c>
      <c r="DU290" s="223" t="str">
        <f t="shared" ca="1" si="438"/>
        <v>-0.803700105922482+0.979311412581034i</v>
      </c>
      <c r="DV290" s="223" t="str">
        <f t="shared" ca="1" si="439"/>
        <v>-0.938696094042077-0.850784547403994i</v>
      </c>
      <c r="DW290" s="223" t="str">
        <f t="shared" ca="1" si="440"/>
        <v>0.895819374391858-0.895819374391652i</v>
      </c>
      <c r="DX290" s="223" t="str">
        <f t="shared" ca="1" si="441"/>
        <v>0.850784547403777+0.938696094042274i</v>
      </c>
      <c r="DY290" s="223" t="str">
        <f t="shared" ca="1" si="442"/>
        <v>-0.979311412581312+0.803700105922145i</v>
      </c>
      <c r="DZ290" s="223" t="str">
        <f t="shared" ca="1" si="443"/>
        <v>-0.75467948048865-1.01756748415063i</v>
      </c>
      <c r="EA290" s="223" t="str">
        <f t="shared" ca="1" si="444"/>
        <v>1.0533721465215-0.703840766085598i</v>
      </c>
      <c r="EB290" s="223" t="str">
        <f t="shared" ca="1" si="445"/>
        <v>0.651306437626809+1.08663914312763i</v>
      </c>
      <c r="EC290" s="223" t="str">
        <f t="shared" ca="1" si="446"/>
        <v>-1.11728833085958+0.59720305491205i</v>
      </c>
      <c r="ED290" s="223" t="str">
        <f t="shared" ca="1" si="447"/>
        <v>-0.541660957730221-1.14524587313906i</v>
      </c>
      <c r="EE290" s="223" t="str">
        <f t="shared" ca="1" si="448"/>
        <v>1.17044441779897-0.484813951856289i</v>
      </c>
      <c r="EF290" s="223" t="str">
        <f t="shared" ca="1" si="449"/>
        <v>0.426798986707631+1.19282325933753i</v>
      </c>
      <c r="EG290" s="223" t="str">
        <f t="shared" ca="1" si="450"/>
        <v>-1.21232848516496+0.367755825418047i</v>
      </c>
      <c r="EH290" s="223" t="str">
        <f t="shared" ca="1" si="451"/>
        <v>-0.307826708132191-1.22891310548459i</v>
      </c>
      <c r="EI290" s="223" t="str">
        <f t="shared" ca="1" si="452"/>
        <v>1.24253716649302-0.247156009343858i</v>
      </c>
      <c r="EJ290" s="223" t="str">
        <f t="shared" ca="1" si="453"/>
        <v>0.18588989008212+1.25316784663369i</v>
      </c>
      <c r="EK290" s="223" t="str">
        <f t="shared" ca="1" si="454"/>
        <v>-1.2607795356675+0.124175945791866i</v>
      </c>
      <c r="EL290" s="223" t="str">
        <f t="shared" ca="1" si="455"/>
        <v>-0.0621628507716664-1.26535389636861i</v>
      </c>
      <c r="EM290" s="223" t="str">
        <f t="shared" ca="1" si="456"/>
        <v>1.2668799087014-4.29597677974876E-13i</v>
      </c>
      <c r="EN290" s="223"/>
      <c r="EO290" s="223"/>
      <c r="EP290" s="223"/>
    </row>
    <row r="291" spans="1:146">
      <c r="A291" s="249">
        <f t="shared" si="323"/>
        <v>3.7304687500000029E-3</v>
      </c>
      <c r="B291" s="248">
        <v>191</v>
      </c>
      <c r="C291" s="247">
        <f t="shared" si="324"/>
        <v>38200</v>
      </c>
      <c r="N291" s="246">
        <f t="shared" ca="1" si="327"/>
        <v>3.8710848573311925</v>
      </c>
      <c r="O291" s="223">
        <f t="shared" ca="1" si="328"/>
        <v>1.2040848573311929</v>
      </c>
      <c r="P291" s="223" t="str">
        <f t="shared" ca="1" si="329"/>
        <v>-0.0295497216447421+1.20372220948398i</v>
      </c>
      <c r="Q291" s="223" t="str">
        <f t="shared" ca="1" si="330"/>
        <v>-1.20263448438785-0.0590816436421006i</v>
      </c>
      <c r="R291" s="223" t="str">
        <f t="shared" ca="1" si="331"/>
        <v>0.0885779770664872-1.20082233724772i</v>
      </c>
      <c r="S291" s="223" t="str">
        <f t="shared" ca="1" si="332"/>
        <v>1.19828685963328+0.118020954429705i</v>
      </c>
      <c r="T291" s="223" t="str">
        <f t="shared" ca="1" si="333"/>
        <v>-0.147392840383061+1.19502957882142i</v>
      </c>
      <c r="U291" s="223" t="str">
        <f t="shared" ca="1" si="334"/>
        <v>-1.19105245687631-0.176675942400742i</v>
      </c>
      <c r="V291" s="223" t="str">
        <f t="shared" ca="1" si="335"/>
        <v>0.205852621437065-1.18635788946749i</v>
      </c>
      <c r="W291" s="223" t="str">
        <f t="shared" ca="1" si="336"/>
        <v>1.18094870442687+0.234905302551437i</v>
      </c>
      <c r="X291" s="223" t="str">
        <f t="shared" ca="1" si="337"/>
        <v>-0.263816485495345+1.17482816004519i</v>
      </c>
      <c r="Y291" s="223" t="str">
        <f t="shared" ca="1" si="338"/>
        <v>-1.16799994310955-0.292568755253124i</v>
      </c>
      <c r="Z291" s="223" t="str">
        <f t="shared" ca="1" si="339"/>
        <v>0.321144792532588-1.16046816668252i</v>
      </c>
      <c r="AA291" s="223" t="str">
        <f t="shared" ca="1" si="340"/>
        <v>1.15223736762457+0.349527384197409i</v>
      </c>
      <c r="AB291" s="223" t="str">
        <f t="shared" ca="1" si="341"/>
        <v>-0.377699433635545+1.14331250386133i</v>
      </c>
      <c r="AC291" s="223" t="str">
        <f t="shared" ca="1" si="342"/>
        <v>-1.13369895139694-0.405643971058074i</v>
      </c>
      <c r="AD291" s="223" t="str">
        <f t="shared" ca="1" si="343"/>
        <v>0.433344163720432-1.12340250107596i</v>
      </c>
      <c r="AE291" s="223" t="str">
        <f t="shared" ca="1" si="344"/>
        <v>1.11242935509505+0.460783326062347i</v>
      </c>
      <c r="AF291" s="223" t="str">
        <f t="shared" ca="1" si="345"/>
        <v>-0.487944929758441+1.10078612326705i</v>
      </c>
      <c r="AG291" s="223" t="str">
        <f t="shared" ca="1" si="346"/>
        <v>-1.08847981903949-0.514812613674175i</v>
      </c>
      <c r="AH291" s="223" t="str">
        <f t="shared" ca="1" si="347"/>
        <v>0.541370193721625-1.07551785526977i</v>
      </c>
      <c r="AI291" s="223" t="str">
        <f t="shared" ca="1" si="348"/>
        <v>1.06190803976024+0.567601672607512i</v>
      </c>
      <c r="AJ291" s="223" t="str">
        <f t="shared" ca="1" si="349"/>
        <v>-0.593491249469813+1.04765857055485i</v>
      </c>
      <c r="AK291" s="223" t="str">
        <f t="shared" ca="1" si="350"/>
        <v>-1.0327780310008-0.619023329395911i</v>
      </c>
      <c r="AL291" s="223" t="str">
        <f t="shared" ca="1" si="351"/>
        <v>0.64418253281423-1.01727538457948i</v>
      </c>
      <c r="AM291" s="223" t="str">
        <f t="shared" ca="1" si="352"/>
        <v>1.00115996950422+0.66895370476333i</v>
      </c>
      <c r="AN291" s="223" t="str">
        <f t="shared" ca="1" si="353"/>
        <v>-0.693321924013475+0.984441493099785i</v>
      </c>
      <c r="AO291" s="223" t="str">
        <f t="shared" ca="1" si="354"/>
        <v>-0.967130025950566-0.717272512061585i</v>
      </c>
      <c r="AP291" s="223" t="str">
        <f t="shared" ca="1" si="355"/>
        <v>0.740791041969939-0.949235995836321i</v>
      </c>
      <c r="AQ291" s="223" t="str">
        <f t="shared" ca="1" si="356"/>
        <v>0.930770181453129+0.763863347053639i</v>
      </c>
      <c r="AR291" s="223" t="str">
        <f t="shared" ca="1" si="357"/>
        <v>0.930770181453129+0.763863347053639i</v>
      </c>
      <c r="AS291" s="223" t="str">
        <f t="shared" ca="1" si="358"/>
        <v>-0.892168030062739-0.808613968336097i</v>
      </c>
      <c r="AT291" s="223" t="str">
        <f t="shared" ca="1" si="359"/>
        <v>0.830265328433902-0.872054945548057i</v>
      </c>
      <c r="AU291" s="223" t="str">
        <f t="shared" ca="1" si="360"/>
        <v>0.851416567743236+0.851416567742612i</v>
      </c>
      <c r="AV291" s="223" t="str">
        <f t="shared" ca="1" si="361"/>
        <v>-0.872054945548274+0.830265328433673i</v>
      </c>
      <c r="AW291" s="223" t="str">
        <f t="shared" ca="1" si="362"/>
        <v>-0.80861396833675-0.892168030062146i</v>
      </c>
      <c r="AX291" s="223" t="str">
        <f t="shared" ca="1" si="363"/>
        <v>0.911743705915825-0.786475529420437i</v>
      </c>
      <c r="AY291" s="223" t="str">
        <f t="shared" ca="1" si="364"/>
        <v>0.763863347054321+0.930770181452569i</v>
      </c>
      <c r="AZ291" s="223" t="str">
        <f t="shared" ca="1" si="365"/>
        <v>-0.949235995836505+0.740791041969704i</v>
      </c>
      <c r="BA291" s="223" t="str">
        <f t="shared" ca="1" si="366"/>
        <v>-0.717272512062308-0.96713002595003i</v>
      </c>
      <c r="BB291" s="223" t="str">
        <f t="shared" ca="1" si="367"/>
        <v>0.984441493099957-0.69332192401323i</v>
      </c>
      <c r="BC291" s="223" t="str">
        <f t="shared" ca="1" si="368"/>
        <v>0.668953704763082+1.00115996950439i</v>
      </c>
      <c r="BD291" s="223" t="str">
        <f t="shared" ca="1" si="369"/>
        <v>-1.01727538457964+0.644182532813978i</v>
      </c>
      <c r="BE291" s="223" t="str">
        <f t="shared" ca="1" si="370"/>
        <v>-0.619023329395655-1.03277803100095i</v>
      </c>
      <c r="BF291" s="223" t="str">
        <f t="shared" ca="1" si="371"/>
        <v>1.04765857055506-0.593491249469448i</v>
      </c>
      <c r="BG291" s="223" t="str">
        <f t="shared" ca="1" si="372"/>
        <v>0.567601672607671+1.06190803976015i</v>
      </c>
      <c r="BH291" s="223" t="str">
        <f t="shared" ca="1" si="373"/>
        <v>-1.07551785526996+0.541370193721252i</v>
      </c>
      <c r="BI291" s="223" t="str">
        <f t="shared" ca="1" si="374"/>
        <v>-0.514812613674339-1.08847981903941i</v>
      </c>
      <c r="BJ291" s="223" t="str">
        <f t="shared" ca="1" si="375"/>
        <v>1.10078612326727-0.48794492975795i</v>
      </c>
      <c r="BK291" s="223" t="str">
        <f t="shared" ca="1" si="376"/>
        <v>0.460783326062404+1.11242935509503i</v>
      </c>
      <c r="BL291" s="223" t="str">
        <f t="shared" ca="1" si="377"/>
        <v>-1.12340250107615+0.43334416371993i</v>
      </c>
      <c r="BM291" s="223" t="str">
        <f t="shared" ca="1" si="378"/>
        <v>-0.40564397105813-1.13369895139692i</v>
      </c>
      <c r="BN291" s="223" t="str">
        <f t="shared" ca="1" si="379"/>
        <v>1.1433125038615-0.377699433635043i</v>
      </c>
      <c r="BO291" s="223" t="str">
        <f t="shared" ca="1" si="380"/>
        <v>0.349527384197361+1.15223736762458i</v>
      </c>
      <c r="BP291" s="223" t="str">
        <f t="shared" ca="1" si="381"/>
        <v>-1.16046816668237+0.321144792533117i</v>
      </c>
      <c r="BQ291" s="223" t="str">
        <f t="shared" ca="1" si="382"/>
        <v>-0.292568755253075-1.16799994310956i</v>
      </c>
      <c r="BR291" s="223" t="str">
        <f t="shared" ca="1" si="383"/>
        <v>1.17482816004508-0.263816485495847i</v>
      </c>
      <c r="BS291" s="223" t="str">
        <f t="shared" ca="1" si="384"/>
        <v>0.234905302551387+1.18094870442688i</v>
      </c>
      <c r="BT291" s="223" t="str">
        <f t="shared" ca="1" si="385"/>
        <v>-1.18635788946742+0.205852621437487i</v>
      </c>
      <c r="BU291" s="223" t="str">
        <f t="shared" ca="1" si="386"/>
        <v>-0.176675942400545-1.19105245687634i</v>
      </c>
      <c r="BV291" s="223" t="str">
        <f t="shared" ca="1" si="387"/>
        <v>1.19502957882137-0.147392840383457i</v>
      </c>
      <c r="BW291" s="223" t="str">
        <f t="shared" ca="1" si="388"/>
        <v>0.11802095442954+1.19828685963329i</v>
      </c>
      <c r="BX291" s="223" t="str">
        <f t="shared" ca="1" si="389"/>
        <v>-1.20082233724769+0.0885779770669211i</v>
      </c>
      <c r="BY291" s="223" t="str">
        <f t="shared" ca="1" si="390"/>
        <v>-0.0590816436418323-1.20263448438786i</v>
      </c>
      <c r="BZ291" s="223" t="str">
        <f t="shared" ca="1" si="391"/>
        <v>1.20372220948397-0.0295497216450488i</v>
      </c>
      <c r="CA291" s="223" t="str">
        <f t="shared" ca="1" si="392"/>
        <v>-2.81448541251557E-13+1.20408485733119i</v>
      </c>
      <c r="CB291" s="223" t="str">
        <f t="shared" ca="1" si="393"/>
        <v>-1.20372220948399-0.0295497216444483i</v>
      </c>
      <c r="CC291" s="223" t="str">
        <f t="shared" ca="1" si="394"/>
        <v>0.0590816436424629-1.20263448438783i</v>
      </c>
      <c r="CD291" s="223" t="str">
        <f t="shared" ca="1" si="395"/>
        <v>1.20082233724774+0.0885779770663221i</v>
      </c>
      <c r="CE291" s="223" t="str">
        <f t="shared" ca="1" si="396"/>
        <v>-0.1180209544301+1.19828685963324i</v>
      </c>
      <c r="CF291" s="223" t="str">
        <f t="shared" ca="1" si="397"/>
        <v>-1.19502957882144-0.147392840382861i</v>
      </c>
      <c r="CG291" s="223" t="str">
        <f t="shared" ca="1" si="398"/>
        <v>0.176675942401168-1.19105245687624i</v>
      </c>
      <c r="CH291" s="223" t="str">
        <f t="shared" ca="1" si="399"/>
        <v>1.18635788946752+0.205852621436895i</v>
      </c>
      <c r="CI291" s="223" t="str">
        <f t="shared" ca="1" si="400"/>
        <v>-0.23490530255194+1.18094870442677i</v>
      </c>
      <c r="CJ291" s="223" t="str">
        <f t="shared" ca="1" si="401"/>
        <v>-1.17482816004521-0.26381648549526i</v>
      </c>
      <c r="CK291" s="223" t="str">
        <f t="shared" ca="1" si="402"/>
        <v>0.292568755253654-1.16799994310942i</v>
      </c>
      <c r="CL291" s="223" t="str">
        <f t="shared" ca="1" si="403"/>
        <v>1.16046816668253+0.321144792532538i</v>
      </c>
      <c r="CM291" s="223" t="str">
        <f t="shared" ca="1" si="404"/>
        <v>-0.349527384197965+1.1522373676244i</v>
      </c>
      <c r="CN291" s="223" t="str">
        <f t="shared" ca="1" si="405"/>
        <v>-1.1433125038613-0.377699433635642i</v>
      </c>
      <c r="CO291" s="223" t="str">
        <f t="shared" ca="1" si="406"/>
        <v>0.405643971057533-1.13369895139713i</v>
      </c>
      <c r="CP291" s="223" t="str">
        <f t="shared" ca="1" si="407"/>
        <v>1.12340250107594+0.433344163720487i</v>
      </c>
      <c r="CQ291" s="223" t="str">
        <f t="shared" ca="1" si="408"/>
        <v>-0.460783326061849+1.11242935509526i</v>
      </c>
      <c r="CR291" s="223" t="str">
        <f t="shared" ca="1" si="409"/>
        <v>-1.10078612326702-0.487944929758526i</v>
      </c>
      <c r="CS291" s="223" t="str">
        <f t="shared" ca="1" si="410"/>
        <v>0.514812613673827-1.08847981903966i</v>
      </c>
      <c r="CT291" s="223" t="str">
        <f t="shared" ca="1" si="411"/>
        <v>1.07551785526969+0.541370193721785i</v>
      </c>
      <c r="CU291" s="223" t="str">
        <f t="shared" ca="1" si="412"/>
        <v>-0.567601672607141+1.06190803976044i</v>
      </c>
      <c r="CV291" s="223" t="str">
        <f t="shared" ca="1" si="413"/>
        <v>-1.04765857055475-0.593491249469999i</v>
      </c>
      <c r="CW291" s="223" t="str">
        <f t="shared" ca="1" si="414"/>
        <v>0.619023329395169-1.03277803100124i</v>
      </c>
      <c r="CX291" s="223" t="str">
        <f t="shared" ca="1" si="415"/>
        <v>1.01727538457932+0.644182532814483i</v>
      </c>
      <c r="CY291" s="223" t="str">
        <f t="shared" ca="1" si="416"/>
        <v>-0.668953704762582+1.00115996950472i</v>
      </c>
      <c r="CZ291" s="223" t="str">
        <f t="shared" ca="1" si="417"/>
        <v>-0.984441493099593-0.693321924013747i</v>
      </c>
      <c r="DA291" s="223" t="str">
        <f t="shared" ca="1" si="418"/>
        <v>0.717272512061853-0.967130025950367i</v>
      </c>
      <c r="DB291" s="223" t="str">
        <f t="shared" ca="1" si="419"/>
        <v>0.949235995836136+0.740791041970175i</v>
      </c>
      <c r="DC291" s="223" t="str">
        <f t="shared" ca="1" si="420"/>
        <v>-0.763863347053857+0.930770181452951i</v>
      </c>
      <c r="DD291" s="223" t="str">
        <f t="shared" ca="1" si="421"/>
        <v>-0.911743705915412-0.786475529420915i</v>
      </c>
      <c r="DE291" s="223" t="str">
        <f t="shared" ca="1" si="422"/>
        <v>0.80861396833633-0.892168030062527i</v>
      </c>
      <c r="DF291" s="223" t="str">
        <f t="shared" ca="1" si="423"/>
        <v>0.872054945547862+0.830265328434106i</v>
      </c>
      <c r="DG291" s="223" t="str">
        <f t="shared" ca="1" si="424"/>
        <v>-0.85141656774281+0.851416567743036i</v>
      </c>
      <c r="DH291" s="223" t="str">
        <f t="shared" ca="1" si="425"/>
        <v>-0.830265328433445-0.872054945548492i</v>
      </c>
      <c r="DI291" s="223" t="str">
        <f t="shared" ca="1" si="426"/>
        <v>0.892168030062358-0.808613968336517i</v>
      </c>
      <c r="DJ291" s="223" t="str">
        <f t="shared" ca="1" si="427"/>
        <v>0.786475529420224+0.911743705916009i</v>
      </c>
      <c r="DK291" s="223" t="str">
        <f t="shared" ca="1" si="428"/>
        <v>-0.930770181452747+0.763863347054104i</v>
      </c>
      <c r="DL291" s="223" t="str">
        <f t="shared" ca="1" si="429"/>
        <v>-0.740791041969455-0.949235995836699i</v>
      </c>
      <c r="DM291" s="223" t="str">
        <f t="shared" ca="1" si="430"/>
        <v>0.967130025950218-0.717272512062055i</v>
      </c>
      <c r="DN291" s="223" t="str">
        <f t="shared" ca="1" si="431"/>
        <v>0.693321924013+0.984441493100118i</v>
      </c>
      <c r="DO291" s="223" t="str">
        <f t="shared" ca="1" si="432"/>
        <v>-1.00115996950454+0.668953704762848i</v>
      </c>
      <c r="DP291" s="223" t="str">
        <f t="shared" ca="1" si="433"/>
        <v>-0.644182532814752-1.01727538457915i</v>
      </c>
      <c r="DQ291" s="223" t="str">
        <f t="shared" ca="1" si="434"/>
        <v>1.03277803100111-0.619023329395384i</v>
      </c>
      <c r="DR291" s="223" t="str">
        <f t="shared" ca="1" si="435"/>
        <v>0.593491249470216+1.04765857055463i</v>
      </c>
      <c r="DS291" s="223" t="str">
        <f t="shared" ca="1" si="436"/>
        <v>-1.06190803976029+0.567601672607423i</v>
      </c>
      <c r="DT291" s="223" t="str">
        <f t="shared" ca="1" si="437"/>
        <v>-0.541370193722071-1.07551785526955i</v>
      </c>
      <c r="DU291" s="223" t="str">
        <f t="shared" ca="1" si="438"/>
        <v>1.08847981903952-0.514812613674115i</v>
      </c>
      <c r="DV291" s="223" t="str">
        <f t="shared" ca="1" si="439"/>
        <v>0.487944929758756+1.10078612326691i</v>
      </c>
      <c r="DW291" s="223" t="str">
        <f t="shared" ca="1" si="440"/>
        <v>-1.11242935509514+0.460783326062144i</v>
      </c>
      <c r="DX291" s="223" t="str">
        <f t="shared" ca="1" si="441"/>
        <v>-0.433344163720721-1.12340250107585i</v>
      </c>
      <c r="DY291" s="223" t="str">
        <f t="shared" ca="1" si="442"/>
        <v>1.13369895139702-0.405643971057833i</v>
      </c>
      <c r="DZ291" s="223" t="str">
        <f t="shared" ca="1" si="443"/>
        <v>0.377699433635945+1.1433125038612i</v>
      </c>
      <c r="EA291" s="223" t="str">
        <f t="shared" ca="1" si="444"/>
        <v>-1.15223736762469+0.349527384197026i</v>
      </c>
      <c r="EB291" s="223" t="str">
        <f t="shared" ca="1" si="445"/>
        <v>-0.321144792532846-1.16046816668244i</v>
      </c>
      <c r="EC291" s="223" t="str">
        <f t="shared" ca="1" si="446"/>
        <v>1.16799994310966-0.292568755252703i</v>
      </c>
      <c r="ED291" s="223" t="str">
        <f t="shared" ca="1" si="447"/>
        <v>0.263816485495572+1.17482816004514i</v>
      </c>
      <c r="EE291" s="223" t="str">
        <f t="shared" ca="1" si="448"/>
        <v>-1.18094870442693+0.234905302551111i</v>
      </c>
      <c r="EF291" s="223" t="str">
        <f t="shared" ca="1" si="449"/>
        <v>-0.205852621437142-1.18635788946748i</v>
      </c>
      <c r="EG291" s="223" t="str">
        <f t="shared" ca="1" si="450"/>
        <v>1.19105245687638-0.176675942400265i</v>
      </c>
      <c r="EH291" s="223" t="str">
        <f t="shared" ca="1" si="451"/>
        <v>0.147392840383109+1.19502957882141i</v>
      </c>
      <c r="EI291" s="223" t="str">
        <f t="shared" ca="1" si="452"/>
        <v>-1.19828685963333+0.118020954429192i</v>
      </c>
      <c r="EJ291" s="223" t="str">
        <f t="shared" ca="1" si="453"/>
        <v>-0.0885779770666404-1.20082233724771i</v>
      </c>
      <c r="EK291" s="223" t="str">
        <f t="shared" ca="1" si="454"/>
        <v>1.20263448438782-0.0590816436427134i</v>
      </c>
      <c r="EL291" s="223" t="str">
        <f t="shared" ca="1" si="455"/>
        <v>0.0295497216447674+1.20372220948398i</v>
      </c>
      <c r="EM291" s="223" t="str">
        <f t="shared" ca="1" si="456"/>
        <v>-1.20408485733119-5.62897082503114E-13i</v>
      </c>
      <c r="EN291" s="223"/>
      <c r="EO291" s="223"/>
      <c r="EP291" s="223"/>
    </row>
    <row r="292" spans="1:146">
      <c r="A292" s="249">
        <f t="shared" si="323"/>
        <v>3.7500000000000029E-3</v>
      </c>
      <c r="B292" s="248">
        <v>192</v>
      </c>
      <c r="C292" s="247">
        <f t="shared" si="324"/>
        <v>38400</v>
      </c>
      <c r="N292" s="246">
        <f t="shared" ca="1" si="327"/>
        <v>2.6853502352566254</v>
      </c>
      <c r="O292" s="223">
        <f t="shared" ca="1" si="328"/>
        <v>1.8350235256625588E-2</v>
      </c>
      <c r="P292" s="223" t="str">
        <f t="shared" ca="1" si="329"/>
        <v>-3.37226435577968E-18+0.0183502352566256i</v>
      </c>
      <c r="Q292" s="223" t="str">
        <f t="shared" ca="1" si="330"/>
        <v>-0.0183502352566256-6.74452871155936E-18i</v>
      </c>
      <c r="R292" s="223" t="str">
        <f t="shared" ca="1" si="331"/>
        <v>-5.44024827278739E-16-0.0183502352566256i</v>
      </c>
      <c r="S292" s="223" t="str">
        <f t="shared" ca="1" si="332"/>
        <v>0.0183502352566256-7.68828524241932E-16i</v>
      </c>
      <c r="T292" s="223" t="str">
        <f t="shared" ca="1" si="333"/>
        <v>-8.96968601152081E-16+0.0183502352566256i</v>
      </c>
      <c r="U292" s="223" t="str">
        <f t="shared" ca="1" si="334"/>
        <v>-0.0183502352566256-7.37358035994309E-16i</v>
      </c>
      <c r="V292" s="223" t="str">
        <f t="shared" ca="1" si="335"/>
        <v>5.12554339031115E-16-0.0183502352566256i</v>
      </c>
      <c r="W292" s="223" t="str">
        <f t="shared" ca="1" si="336"/>
        <v>0.0183502352566256+2.8775064206792E-16i</v>
      </c>
      <c r="X292" s="223" t="str">
        <f t="shared" ca="1" si="337"/>
        <v>-1.9333320871557E-16+0.0183502352566256i</v>
      </c>
      <c r="Y292" s="223" t="str">
        <f t="shared" ca="1" si="338"/>
        <v>-0.0183502352566256+3.14704882476241E-17i</v>
      </c>
      <c r="Z292" s="223" t="str">
        <f t="shared" ca="1" si="339"/>
        <v>-2.56274185210817E-16-0.0183502352566256i</v>
      </c>
      <c r="AA292" s="223" t="str">
        <f t="shared" ca="1" si="340"/>
        <v>0.0183502352566256-3.5069161856317E-16i</v>
      </c>
      <c r="AB292" s="223" t="str">
        <f t="shared" ca="1" si="341"/>
        <v>5.75495315526362E-16+0.0183502352566256i</v>
      </c>
      <c r="AC292" s="223" t="str">
        <f t="shared" ca="1" si="342"/>
        <v>-0.0183502352566256+8.00299012489557E-16i</v>
      </c>
      <c r="AD292" s="223" t="str">
        <f t="shared" ca="1" si="343"/>
        <v>8.00304981099037E-16-0.0183502352566256i</v>
      </c>
      <c r="AE292" s="223" t="str">
        <f t="shared" ca="1" si="344"/>
        <v>0.0183502352566256+5.75501284135843E-16i</v>
      </c>
      <c r="AF292" s="223" t="str">
        <f t="shared" ca="1" si="345"/>
        <v>-6.11470114394332E-16+0.0183502352566256i</v>
      </c>
      <c r="AG292" s="223" t="str">
        <f t="shared" ca="1" si="346"/>
        <v>-0.0183502352566256-3.86666417431139E-16i</v>
      </c>
      <c r="AH292" s="223" t="str">
        <f t="shared" ca="1" si="347"/>
        <v>1.61862720467945E-16-0.0183502352566256i</v>
      </c>
      <c r="AI292" s="223" t="str">
        <f t="shared" ca="1" si="348"/>
        <v>0.0183502352566256-6.29409764952483E-17i</v>
      </c>
      <c r="AJ292" s="223" t="str">
        <f t="shared" ca="1" si="349"/>
        <v>2.87744673458442E-16+0.0183502352566256i</v>
      </c>
      <c r="AK292" s="223" t="str">
        <f t="shared" ca="1" si="350"/>
        <v>-0.0183502352566256-3.13826701068194E-15i</v>
      </c>
      <c r="AL292" s="223" t="str">
        <f t="shared" ca="1" si="351"/>
        <v>-2.56275975793662E-15-0.0183502352566256i</v>
      </c>
      <c r="AM292" s="223" t="str">
        <f t="shared" ca="1" si="352"/>
        <v>0.0183502352566256-8.26378652655517E-15i</v>
      </c>
      <c r="AN292" s="223" t="str">
        <f t="shared" ca="1" si="353"/>
        <v>-4.55003613756583E-15+0.0183502352566256i</v>
      </c>
      <c r="AO292" s="223" t="str">
        <f t="shared" ca="1" si="354"/>
        <v>-0.0183502352566256+1.15099063105273E-15i</v>
      </c>
      <c r="AP292" s="223" t="str">
        <f t="shared" ca="1" si="355"/>
        <v>-6.85201739967127E-15-0.0183502352566256i</v>
      </c>
      <c r="AQ292" s="223" t="str">
        <f t="shared" ca="1" si="356"/>
        <v>0.0183502352566256+5.70103273722803E-15i</v>
      </c>
      <c r="AR292" s="223" t="str">
        <f t="shared" ca="1" si="357"/>
        <v>0.0183502352566256+5.70103273722803E-15i</v>
      </c>
      <c r="AS292" s="223" t="str">
        <f t="shared" ca="1" si="358"/>
        <v>-0.0183502352566256+5.70102080000908E-15i</v>
      </c>
      <c r="AT292" s="223" t="str">
        <f t="shared" ca="1" si="359"/>
        <v>7.11280186411192E-15-0.0183502352566256i</v>
      </c>
      <c r="AU292" s="223" t="str">
        <f t="shared" ca="1" si="360"/>
        <v>0.0183502352566256+1.15100256827169E-15i</v>
      </c>
      <c r="AV292" s="223" t="str">
        <f t="shared" ca="1" si="361"/>
        <v>4.28925167312518E-15+0.0183502352566256i</v>
      </c>
      <c r="AW292" s="223" t="str">
        <f t="shared" ca="1" si="362"/>
        <v>-0.0183502352566256-8.52457099099582E-15i</v>
      </c>
      <c r="AX292" s="223" t="str">
        <f t="shared" ca="1" si="363"/>
        <v>2.56277169515557E-15-0.0183502352566256i</v>
      </c>
      <c r="AY292" s="223" t="str">
        <f t="shared" ca="1" si="364"/>
        <v>0.0183502352566256-2.87748254624129E-15i</v>
      </c>
      <c r="AZ292" s="223" t="str">
        <f t="shared" ca="1" si="365"/>
        <v>8.83928184208153E-15+0.0183502352566256i</v>
      </c>
      <c r="BA292" s="223" t="str">
        <f t="shared" ca="1" si="366"/>
        <v>-0.0183502352566256-3.97454082203947E-15i</v>
      </c>
      <c r="BB292" s="223" t="str">
        <f t="shared" ca="1" si="367"/>
        <v>-1.98725847380078E-15-0.0183502352566256i</v>
      </c>
      <c r="BC292" s="223" t="str">
        <f t="shared" ca="1" si="368"/>
        <v>0.0183502352566256-7.42751271519764E-15i</v>
      </c>
      <c r="BD292" s="223" t="str">
        <f t="shared" ca="1" si="369"/>
        <v>-5.38630994892335E-15+0.0183502352566256i</v>
      </c>
      <c r="BE292" s="223" t="str">
        <f t="shared" ca="1" si="370"/>
        <v>-0.0183502352566256+5.75489346916884E-16i</v>
      </c>
      <c r="BF292" s="223" t="str">
        <f t="shared" ca="1" si="371"/>
        <v>-6.01574358831376E-15-0.0183502352566256i</v>
      </c>
      <c r="BG292" s="223" t="str">
        <f t="shared" ca="1" si="372"/>
        <v>0.0183502352566256+6.27653402136388E-15i</v>
      </c>
      <c r="BH292" s="223" t="str">
        <f t="shared" ca="1" si="373"/>
        <v>-8.36279779967005E-16+0.0183502352566256i</v>
      </c>
      <c r="BI292" s="223" t="str">
        <f t="shared" ca="1" si="374"/>
        <v>-0.0183502352566256+5.12551951587323E-15i</v>
      </c>
      <c r="BJ292" s="223" t="str">
        <f t="shared" ca="1" si="375"/>
        <v>7.68830314824777E-15-0.0183502352566256i</v>
      </c>
      <c r="BK292" s="223" t="str">
        <f t="shared" ca="1" si="376"/>
        <v>0.0183502352566256+2.24804890685089E-15i</v>
      </c>
      <c r="BL292" s="223" t="str">
        <f t="shared" ca="1" si="377"/>
        <v>3.71375038898933E-15+0.0183502352566256i</v>
      </c>
      <c r="BM292" s="223" t="str">
        <f t="shared" ca="1" si="378"/>
        <v>-0.0183502352566256-9.10007227513165E-15i</v>
      </c>
      <c r="BN292" s="223" t="str">
        <f t="shared" ca="1" si="379"/>
        <v>3.13827297929142E-15-0.0183502352566256i</v>
      </c>
      <c r="BO292" s="223" t="str">
        <f t="shared" ca="1" si="380"/>
        <v>0.0183502352566256-2.30198126210546E-15i</v>
      </c>
      <c r="BP292" s="223" t="str">
        <f t="shared" ca="1" si="381"/>
        <v>8.26378055794568E-15+0.0183502352566256i</v>
      </c>
      <c r="BQ292" s="223" t="str">
        <f t="shared" ca="1" si="382"/>
        <v>-0.0183502352566256-4.5500421061753E-15i</v>
      </c>
      <c r="BR292" s="223" t="str">
        <f t="shared" ca="1" si="383"/>
        <v>-1.41175718966493E-15-0.0183502352566256i</v>
      </c>
      <c r="BS292" s="223" t="str">
        <f t="shared" ca="1" si="384"/>
        <v>0.0183502352566256-6.33046637661844E-15i</v>
      </c>
      <c r="BT292" s="223" t="str">
        <f t="shared" ca="1" si="385"/>
        <v>-5.44026617861583E-15+0.0183502352566256i</v>
      </c>
      <c r="BU292" s="223" t="str">
        <f t="shared" ca="1" si="386"/>
        <v>-0.0183502352566256-5.21556991662326E-16i</v>
      </c>
      <c r="BV292" s="223" t="str">
        <f t="shared" ca="1" si="387"/>
        <v>-5.44024230417791E-15-0.0183502352566256i</v>
      </c>
      <c r="BW292" s="223" t="str">
        <f t="shared" ca="1" si="388"/>
        <v>0.0183502352566256+7.37358035994309E-15i</v>
      </c>
      <c r="BX292" s="223" t="str">
        <f t="shared" ca="1" si="389"/>
        <v>-1.41178106410285E-15+0.0183502352566256i</v>
      </c>
      <c r="BY292" s="223" t="str">
        <f t="shared" ca="1" si="390"/>
        <v>-0.0183502352566256+4.55001823173738E-15i</v>
      </c>
      <c r="BZ292" s="223" t="str">
        <f t="shared" ca="1" si="391"/>
        <v>8.2638044323836E-15-0.0183502352566256i</v>
      </c>
      <c r="CA292" s="223" t="str">
        <f t="shared" ca="1" si="392"/>
        <v>0.0183502352566256+2.30200513654337E-15i</v>
      </c>
      <c r="CB292" s="223" t="str">
        <f t="shared" ca="1" si="393"/>
        <v>2.61670405041014E-15+0.0183502352566256i</v>
      </c>
      <c r="CC292" s="223" t="str">
        <f t="shared" ca="1" si="394"/>
        <v>-0.0183502352566256+8.57850334625036E-15i</v>
      </c>
      <c r="CD292" s="223" t="str">
        <f t="shared" ca="1" si="395"/>
        <v>4.23531931787062E-15-0.0183502352566256i</v>
      </c>
      <c r="CE292" s="223" t="str">
        <f t="shared" ca="1" si="396"/>
        <v>0.0183502352566256-1.72647997796961E-15i</v>
      </c>
      <c r="CF292" s="223" t="str">
        <f t="shared" ca="1" si="397"/>
        <v>7.68827927380985E-15+0.0183502352566256i</v>
      </c>
      <c r="CG292" s="223" t="str">
        <f t="shared" ca="1" si="398"/>
        <v>-0.0183502352566256-5.12554339031115E-15i</v>
      </c>
      <c r="CH292" s="223" t="str">
        <f t="shared" ca="1" si="399"/>
        <v>-8.36255905529089E-16-0.0183502352566256i</v>
      </c>
      <c r="CI292" s="223" t="str">
        <f t="shared" ca="1" si="400"/>
        <v>0.0183502352566256-5.75496509248259E-15i</v>
      </c>
      <c r="CJ292" s="223" t="str">
        <f t="shared" ca="1" si="401"/>
        <v>-7.05885757163841E-15+0.0183502352566256i</v>
      </c>
      <c r="CK292" s="223" t="str">
        <f t="shared" ca="1" si="402"/>
        <v>-0.0183502352566256-1.09705827579817E-15i</v>
      </c>
      <c r="CL292" s="223" t="str">
        <f t="shared" ca="1" si="403"/>
        <v>-4.86474102004206E-15-0.0183502352566256i</v>
      </c>
      <c r="CM292" s="223" t="str">
        <f t="shared" ca="1" si="404"/>
        <v>0.0183502352566256+7.94908164407892E-15i</v>
      </c>
      <c r="CN292" s="223" t="str">
        <f t="shared" ca="1" si="405"/>
        <v>-1.98728234823869E-15+0.0183502352566256i</v>
      </c>
      <c r="CO292" s="223" t="str">
        <f t="shared" ca="1" si="406"/>
        <v>-0.0183502352566256+3.97451694760155E-15i</v>
      </c>
      <c r="CP292" s="223" t="str">
        <f t="shared" ca="1" si="407"/>
        <v>-8.89322613455505E-15-0.0183502352566256i</v>
      </c>
      <c r="CQ292" s="223" t="str">
        <f t="shared" ca="1" si="408"/>
        <v>0.0183502352566256+3.92059652956594E-15i</v>
      </c>
      <c r="CR292" s="223" t="str">
        <f t="shared" ca="1" si="409"/>
        <v>2.04120276627429E-15+0.0183502352566256i</v>
      </c>
      <c r="CS292" s="223" t="str">
        <f t="shared" ca="1" si="410"/>
        <v>-0.0183502352566256-1.07726198978467E-14i</v>
      </c>
      <c r="CT292" s="223" t="str">
        <f t="shared" ca="1" si="411"/>
        <v>4.81082060200647E-15-0.0183502352566256i</v>
      </c>
      <c r="CU292" s="223" t="str">
        <f t="shared" ca="1" si="412"/>
        <v>0.0183502352566256-1.15097869383377E-15i</v>
      </c>
      <c r="CV292" s="223" t="str">
        <f t="shared" ca="1" si="413"/>
        <v>7.11277798967401E-15+0.0183502352566256i</v>
      </c>
      <c r="CW292" s="223" t="str">
        <f t="shared" ca="1" si="414"/>
        <v>-0.0183502352566256-5.701044674447E-15i</v>
      </c>
      <c r="CX292" s="223" t="str">
        <f t="shared" ca="1" si="415"/>
        <v>7.82335487493488E-16-0.0183502352566256i</v>
      </c>
      <c r="CY292" s="223" t="str">
        <f t="shared" ca="1" si="416"/>
        <v>0.0183502352566256-5.17946380834674E-15i</v>
      </c>
      <c r="CZ292" s="223" t="str">
        <f t="shared" ca="1" si="417"/>
        <v>-7.63435885577424E-15+0.0183502352566256i</v>
      </c>
      <c r="DA292" s="223" t="str">
        <f t="shared" ca="1" si="418"/>
        <v>-0.0183502352566256-1.67255955993401E-15i</v>
      </c>
      <c r="DB292" s="223" t="str">
        <f t="shared" ca="1" si="419"/>
        <v>-4.28923973590623E-15-0.0183502352566256i</v>
      </c>
      <c r="DC292" s="223" t="str">
        <f t="shared" ca="1" si="420"/>
        <v>0.0183502352566256+8.52458292821477E-15i</v>
      </c>
      <c r="DD292" s="223" t="str">
        <f t="shared" ca="1" si="421"/>
        <v>-2.56278363237454E-15+0.0183502352566256i</v>
      </c>
      <c r="DE292" s="223" t="str">
        <f t="shared" ca="1" si="422"/>
        <v>-0.0183502352566256+2.35592555457897E-15i</v>
      </c>
      <c r="DF292" s="223" t="str">
        <f t="shared" ca="1" si="423"/>
        <v>-8.31772485041921E-15-0.0183502352566256i</v>
      </c>
      <c r="DG292" s="223" t="str">
        <f t="shared" ca="1" si="424"/>
        <v>0.0183502352566256+4.49609781370179E-15i</v>
      </c>
      <c r="DH292" s="223" t="str">
        <f t="shared" ca="1" si="425"/>
        <v>1.46570148213845E-15+0.0183502352566256i</v>
      </c>
      <c r="DI292" s="223" t="str">
        <f t="shared" ca="1" si="426"/>
        <v>-0.0183502352566256+7.42750077797869E-15i</v>
      </c>
      <c r="DJ292" s="223" t="str">
        <f t="shared" ca="1" si="427"/>
        <v>5.38632188614231E-15-0.0183502352566256i</v>
      </c>
      <c r="DK292" s="223" t="str">
        <f t="shared" ca="1" si="428"/>
        <v>0.0183502352566256-5.75477409697925E-16i</v>
      </c>
      <c r="DL292" s="223" t="str">
        <f t="shared" ca="1" si="429"/>
        <v>5.49418659665142E-15+0.0183502352566256i</v>
      </c>
      <c r="DM292" s="223" t="str">
        <f t="shared" ca="1" si="430"/>
        <v>-0.0183502352566256-6.27654595858283E-15i</v>
      </c>
      <c r="DN292" s="223" t="str">
        <f t="shared" ca="1" si="431"/>
        <v>1.35783677162933E-15-0.0183502352566256i</v>
      </c>
      <c r="DO292" s="223" t="str">
        <f t="shared" ca="1" si="432"/>
        <v>0.0183502352566256-4.60396252421091E-15i</v>
      </c>
      <c r="DP292" s="223" t="str">
        <f t="shared" ca="1" si="433"/>
        <v>-8.20986013991009E-15+0.0183502352566256i</v>
      </c>
      <c r="DQ292" s="223" t="str">
        <f t="shared" ca="1" si="434"/>
        <v>-0.0183502352566256-2.24806084406986E-15i</v>
      </c>
      <c r="DR292" s="223" t="str">
        <f t="shared" ca="1" si="435"/>
        <v>-3.71373845177038E-15-0.0183502352566256i</v>
      </c>
      <c r="DS292" s="223" t="str">
        <f t="shared" ca="1" si="436"/>
        <v>0.0183502352566256+9.10008421235062E-15i</v>
      </c>
      <c r="DT292" s="223" t="str">
        <f t="shared" ca="1" si="437"/>
        <v>-4.18137502539711E-15+0.0183502352566256i</v>
      </c>
      <c r="DU292" s="223" t="str">
        <f t="shared" ca="1" si="438"/>
        <v>-0.0183502352566256+2.82351437932986E-15i</v>
      </c>
      <c r="DV292" s="223" t="str">
        <f t="shared" ca="1" si="439"/>
        <v>-7.74222356628337E-15-0.0183502352566256i</v>
      </c>
      <c r="DW292" s="223" t="str">
        <f t="shared" ca="1" si="440"/>
        <v>0.0183502352566256+4.0285089889509E-15i</v>
      </c>
      <c r="DX292" s="223" t="str">
        <f t="shared" ca="1" si="441"/>
        <v>8.90200198002606E-16+0.0183502352566256i</v>
      </c>
      <c r="DY292" s="223" t="str">
        <f t="shared" ca="1" si="442"/>
        <v>-0.0183502352566256+5.8089093849561E-15i</v>
      </c>
      <c r="DZ292" s="223" t="str">
        <f t="shared" ca="1" si="443"/>
        <v>5.96182317027816E-15-0.0183502352566256i</v>
      </c>
      <c r="EA292" s="223" t="str">
        <f t="shared" ca="1" si="444"/>
        <v>0.0183502352566256+1.04311398332465E-15i</v>
      </c>
      <c r="EB292" s="223" t="str">
        <f t="shared" ca="1" si="445"/>
        <v>5.96177542140233E-15+0.0183502352566256i</v>
      </c>
      <c r="EC292" s="223" t="str">
        <f t="shared" ca="1" si="446"/>
        <v>-0.0183502352566256-7.89513735160541E-15i</v>
      </c>
      <c r="ED292" s="223" t="str">
        <f t="shared" ca="1" si="447"/>
        <v>8.90247946878438E-16-0.0183502352566256i</v>
      </c>
      <c r="EE292" s="223" t="str">
        <f t="shared" ca="1" si="448"/>
        <v>0.0183502352566256-4.02846124007506E-15i</v>
      </c>
      <c r="EF292" s="223" t="str">
        <f t="shared" ca="1" si="449"/>
        <v>8.94717042702856E-15+0.0183502352566256i</v>
      </c>
      <c r="EG292" s="223" t="str">
        <f t="shared" ca="1" si="450"/>
        <v>-0.0183502352566256-2.82356212820569E-15i</v>
      </c>
      <c r="EH292" s="223" t="str">
        <f t="shared" ca="1" si="451"/>
        <v>-2.0951470587478E-15-0.0183502352566256i</v>
      </c>
      <c r="EI292" s="223" t="str">
        <f t="shared" ca="1" si="452"/>
        <v>0.0183502352566256+9.67558549648645E-15i</v>
      </c>
      <c r="EJ292" s="223" t="str">
        <f t="shared" ca="1" si="453"/>
        <v>-4.75687630953295E-15+0.0183502352566256i</v>
      </c>
      <c r="EK292" s="223" t="str">
        <f t="shared" ca="1" si="454"/>
        <v>-0.0183502352566256+2.24801309519403E-15i</v>
      </c>
      <c r="EL292" s="223" t="str">
        <f t="shared" ca="1" si="455"/>
        <v>-7.16672228214752E-15-0.0183502352566256i</v>
      </c>
      <c r="EM292" s="223" t="str">
        <f t="shared" ca="1" si="456"/>
        <v>0.0183502352566256+4.60401027308675E-15i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1.4631992001801792</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-1.2038007998198206</v>
      </c>
      <c r="P293" s="223" t="str">
        <f t="shared" ref="P293:P355" ca="1" si="465">IMPRODUCT(O293,IMEXP(COMPLEX(0,-2*PI()*1*B293/Nt_load2)))</f>
        <v>-0.0295427505244425-1.20343823752542i</v>
      </c>
      <c r="Q293" s="223" t="str">
        <f t="shared" ref="Q293:Q355" ca="1" si="466">IMPRODUCT(O293,IMEXP(COMPLEX(0,-2*PI()*2*B293/Nt_load2)))</f>
        <v>1.20235076903619-0.0590677056006437i</v>
      </c>
      <c r="R293" s="223" t="str">
        <f t="shared" ref="R293:R355" ca="1" si="467">IMPRODUCT(O293,IMEXP(COMPLEX(0,-2*PI()*3*B293/Nt_load2)))</f>
        <v>0.0885570804996993+1.20053904940248i</v>
      </c>
      <c r="S293" s="223" t="str">
        <f t="shared" ref="S293:S355" ca="1" si="468">IMPRODUCT(O293,IMEXP(COMPLEX(0,-2*PI()*4*B293/Nt_load2)))</f>
        <v>-1.19800416993647+0.117993111924728i</v>
      </c>
      <c r="T293" s="223" t="str">
        <f t="shared" ref="T293:T355" ca="1" si="469">IMPRODUCT(O293,IMEXP(COMPLEX(0,-2*PI()*5*B293/Nt_load2)))</f>
        <v>-0.1473580687113-1.19474765755473i</v>
      </c>
      <c r="U293" s="223" t="str">
        <f t="shared" ref="U293:U355" ca="1" si="470">IMPRODUCT(O293,IMEXP(COMPLEX(0,-2*PI()*6*B293/Nt_load2)))</f>
        <v>1.19077147385857-0.176634262507353i</v>
      </c>
      <c r="V293" s="223" t="str">
        <f t="shared" ref="V293:V355" ca="1" si="471">IMPRODUCT(O293,IMEXP(COMPLEX(0,-2*PI()*7*B293/Nt_load2)))</f>
        <v>0.20580405842833+1.1860780139524i</v>
      </c>
      <c r="W293" s="223" t="str">
        <f t="shared" ref="W293:W355" ca="1" si="472">IMPRODUCT(O293,IMEXP(COMPLEX(0,-2*PI()*8*B293/Nt_load2)))</f>
        <v>-1.18067010500091+0.234849885680144i</v>
      </c>
      <c r="X293" s="223" t="str">
        <f t="shared" ref="X293:X355" ca="1" si="473">IMPRODUCT(O293,IMEXP(COMPLEX(0,-2*PI()*9*B293/Nt_load2)))</f>
        <v>-0.263754248142303-1.17455100452629i</v>
      </c>
      <c r="Y293" s="223" t="str">
        <f t="shared" ref="Y293:Y355" ca="1" si="474">IMPRODUCT(O293,IMEXP(COMPLEX(0,-2*PI()*10*B293/Nt_load2)))</f>
        <v>1.16772439844581-0.292499734907912i</v>
      </c>
      <c r="Z293" s="223" t="str">
        <f t="shared" ref="Z293:Z355" ca="1" si="475">IMPRODUCT(O293,IMEXP(COMPLEX(0,-2*PI()*11*B293/Nt_load2)))</f>
        <v>0.321069030770473+1.16019439885174i</v>
      </c>
      <c r="AA293" s="223" t="str">
        <f t="shared" ref="AA293:AA355" ca="1" si="476">IMPRODUCT(O293,IMEXP(COMPLEX(0,-2*PI()*12*B293/Nt_load2)))</f>
        <v>-1.15196554153429+0.349444926654336i</v>
      </c>
      <c r="AB293" s="223" t="str">
        <f t="shared" ref="AB293:AB355" ca="1" si="477">IMPRODUCT(O293,IMEXP(COMPLEX(0,-2*PI()*13*B293/Nt_load2)))</f>
        <v>-0.377610329981076-1.14304278324935i</v>
      </c>
      <c r="AC293" s="223" t="str">
        <f t="shared" ref="AC293:AC355" ca="1" si="478">IMPRODUCT(O293,IMEXP(COMPLEX(0,-2*PI()*14*B293/Nt_load2)))</f>
        <v>1.13343149873295-0.405548274964682i</v>
      </c>
      <c r="AD293" s="223" t="str">
        <f t="shared" ref="AD293:AD355" ca="1" si="479">IMPRODUCT(O293,IMEXP(COMPLEX(0,-2*PI()*15*B293/Nt_load2)))</f>
        <v>0.433241932831997+1.12313747746339i</v>
      </c>
      <c r="AE293" s="223" t="str">
        <f t="shared" ref="AE293:AE355" ca="1" si="480">IMPRODUCT(O293,IMEXP(COMPLEX(0,-2*PI()*16*B293/Nt_load2)))</f>
        <v>-1.11216692017423+0.460674621958932i</v>
      </c>
      <c r="AF293" s="223" t="str">
        <f t="shared" ref="AF293:AF355" ca="1" si="481">IMPRODUCT(O293,IMEXP(COMPLEX(0,-2*PI()*17*B293/Nt_load2)))</f>
        <v>-0.487829817919223-1.100526435119i</v>
      </c>
      <c r="AG293" s="223" t="str">
        <f t="shared" ref="AG293:AG355" ca="1" si="482">IMPRODUCT(O293,IMEXP(COMPLEX(0,-2*PI()*18*B293/Nt_load2)))</f>
        <v>1.08822303409055-0.514691163438424i</v>
      </c>
      <c r="AH293" s="223" t="str">
        <f t="shared" ref="AH293:AH355" ca="1" si="483">IMPRODUCT(O293,IMEXP(COMPLEX(0,-2*PI()*19*B293/Nt_load2)))</f>
        <v>0.54124247824622+1.07526412819769i</v>
      </c>
      <c r="AI293" s="223" t="str">
        <f t="shared" ref="AI293:AI355" ca="1" si="484">IMPRODUCT(O293,IMEXP(COMPLEX(0,-2*PI()*20*B293/Nt_load2)))</f>
        <v>-1.06165752340066+0.567467768823587i</v>
      </c>
      <c r="AJ293" s="223" t="str">
        <f t="shared" ref="AJ293:AJ355" ca="1" si="485">IMPRODUCT(O293,IMEXP(COMPLEX(0,-2*PI()*21*B293/Nt_load2)))</f>
        <v>-0.593351238036001-1.04741141580946i</v>
      </c>
      <c r="AK293" s="223" t="str">
        <f t="shared" ref="AK293:AK355" ca="1" si="486">IMPRODUCT(O293,IMEXP(COMPLEX(0,-2*PI()*22*B293/Nt_load2)))</f>
        <v>1.03253438674663-0.618877294649437i</v>
      </c>
      <c r="AL293" s="223" t="str">
        <f t="shared" ref="AL293:AL355" ca="1" si="487">IMPRODUCT(O293,IMEXP(COMPLEX(0,-2*PI()*23*B293/Nt_load2)))</f>
        <v>0.644030562722004+1.01703539757809i</v>
      </c>
      <c r="AM293" s="223" t="str">
        <f t="shared" ref="AM293:AM355" ca="1" si="488">IMPRODUCT(O293,IMEXP(COMPLEX(0,-2*PI()*24*B293/Nt_load2)))</f>
        <v>-1.00092378431544+0.668795890865437i</v>
      </c>
      <c r="AN293" s="223" t="str">
        <f t="shared" ref="AN293:AN355" ca="1" si="489">IMPRODUCT(O293,IMEXP(COMPLEX(0,-2*PI()*25*B293/Nt_load2)))</f>
        <v>-0.693158361372097-0.98420925199207i</v>
      </c>
      <c r="AO293" s="223" t="str">
        <f t="shared" ref="AO293:AO355" ca="1" si="490">IMPRODUCT(O293,IMEXP(COMPLEX(0,-2*PI()*26*B293/Nt_load2)))</f>
        <v>0.966901868817968-0.717103299199747i</v>
      </c>
      <c r="AP293" s="223" t="str">
        <f t="shared" ref="AP293:AP355" ca="1" si="491">IMPRODUCT(O293,IMEXP(COMPLEX(0,-2*PI()*27*B293/Nt_load2)))</f>
        <v>0.740616280815166+0.949012060112174i</v>
      </c>
      <c r="AQ293" s="223" t="str">
        <f t="shared" ref="AQ293:AQ355" ca="1" si="492">IMPRODUCT(O293,IMEXP(COMPLEX(0,-2*PI()*28*B293/Nt_load2)))</f>
        <v>-0.930550602027218+0.763683142876429i</v>
      </c>
      <c r="AR293" s="223" t="str">
        <f t="shared" ref="AR293:AR355" ca="1" si="493">IMPRODUCT(O293,IMEXP(COMPLEX(0,-2*PI()*28*B293/Nt_load2)))</f>
        <v>-0.930550602027218+0.763683142876429i</v>
      </c>
      <c r="AS293" s="223" t="str">
        <f t="shared" ref="AS293:AS355" ca="1" si="494">IMPRODUCT(O293,IMEXP(COMPLEX(0,-2*PI()*30*B293/Nt_load2)))</f>
        <v>0.891957557329543-0.808423206971173i</v>
      </c>
      <c r="AT293" s="223" t="str">
        <f t="shared" ref="AT293:AT355" ca="1" si="495">IMPRODUCT(O293,IMEXP(COMPLEX(0,-2*PI()*31*B293/Nt_load2)))</f>
        <v>0.830069459262965+0.871849217723872i</v>
      </c>
      <c r="AU293" s="223" t="str">
        <f t="shared" ref="AU293:AU355" ca="1" si="496">IMPRODUCT(O293,IMEXP(COMPLEX(0,-2*PI()*32*B293/Nt_load2)))</f>
        <v>-0.851215708749981+0.851215708750789i</v>
      </c>
      <c r="AV293" s="223" t="str">
        <f t="shared" ref="AV293:AV355" ca="1" si="497">IMPRODUCT(O293,IMEXP(COMPLEX(0,-2*PI()*33*B293/Nt_load2)))</f>
        <v>-0.871849217723835-0.830069459263005i</v>
      </c>
      <c r="AW293" s="223" t="str">
        <f t="shared" ref="AW293:AW355" ca="1" si="498">IMPRODUCT(O293,IMEXP(COMPLEX(0,-2*PI()*34*B293/Nt_load2)))</f>
        <v>0.808423206971213-0.891957557329506i</v>
      </c>
      <c r="AX293" s="223" t="str">
        <f t="shared" ref="AX293:AX355" ca="1" si="499">IMPRODUCT(O293,IMEXP(COMPLEX(0,-2*PI()*35*B293/Nt_load2)))</f>
        <v>0.911528615055078+0.786289990768426i</v>
      </c>
      <c r="AY293" s="223" t="str">
        <f t="shared" ref="AY293:AY355" ca="1" si="500">IMPRODUCT(O293,IMEXP(COMPLEX(0,-2*PI()*36*B293/Nt_load2)))</f>
        <v>-0.763683142876498+0.930550602027162i</v>
      </c>
      <c r="AZ293" s="223" t="str">
        <f t="shared" ref="AZ293:AZ355" ca="1" si="501">IMPRODUCT(O293,IMEXP(COMPLEX(0,-2*PI()*37*B293/Nt_load2)))</f>
        <v>-0.949012060112129-0.740616280815223i</v>
      </c>
      <c r="BA293" s="223" t="str">
        <f t="shared" ref="BA293:BA355" ca="1" si="502">IMPRODUCT(O293,IMEXP(COMPLEX(0,-2*PI()*38*B293/Nt_load2)))</f>
        <v>0.717103299199804-0.966901868817925i</v>
      </c>
      <c r="BB293" s="223" t="str">
        <f t="shared" ref="BB293:BB355" ca="1" si="503">IMPRODUCT(O293,IMEXP(COMPLEX(0,-2*PI()*39*B293/Nt_load2)))</f>
        <v>0.984209251992727+0.693158361371163i</v>
      </c>
      <c r="BC293" s="223" t="str">
        <f t="shared" ref="BC293:BC355" ca="1" si="504">IMPRODUCT(O293,IMEXP(COMPLEX(0,-2*PI()*40*B293/Nt_load2)))</f>
        <v>-0.668795890865483+1.00092378431541i</v>
      </c>
      <c r="BD293" s="223" t="str">
        <f t="shared" ref="BD293:BD355" ca="1" si="505">IMPRODUCT(O293,IMEXP(COMPLEX(0,-2*PI()*41*B293/Nt_load2)))</f>
        <v>-1.01703539757806-0.644030562722051i</v>
      </c>
      <c r="BE293" s="223" t="str">
        <f t="shared" ref="BE293:BE355" ca="1" si="506">IMPRODUCT(O293,IMEXP(COMPLEX(0,-2*PI()*42*B293/Nt_load2)))</f>
        <v>0.618877294649484-1.0325343867466i</v>
      </c>
      <c r="BF293" s="223" t="str">
        <f t="shared" ref="BF293:BF355" ca="1" si="507">IMPRODUCT(O293,IMEXP(COMPLEX(0,-2*PI()*43*B293/Nt_load2)))</f>
        <v>1.0474114158095+0.59335123803593i</v>
      </c>
      <c r="BG293" s="223" t="str">
        <f t="shared" ref="BG293:BG355" ca="1" si="508">IMPRODUCT(O293,IMEXP(COMPLEX(0,-2*PI()*44*B293/Nt_load2)))</f>
        <v>-0.567467768823439+1.06165752340074i</v>
      </c>
      <c r="BH293" s="223" t="str">
        <f t="shared" ref="BH293:BH355" ca="1" si="509">IMPRODUCT(O293,IMEXP(COMPLEX(0,-2*PI()*45*B293/Nt_load2)))</f>
        <v>-1.07526412819782-0.541242478245963i</v>
      </c>
      <c r="BI293" s="223" t="str">
        <f t="shared" ref="BI293:BI355" ca="1" si="510">IMPRODUCT(O293,IMEXP(COMPLEX(0,-2*PI()*46*B293/Nt_load2)))</f>
        <v>0.514691163437948-1.08822303409078i</v>
      </c>
      <c r="BJ293" s="223" t="str">
        <f t="shared" ref="BJ293:BJ355" ca="1" si="511">IMPRODUCT(O293,IMEXP(COMPLEX(0,-2*PI()*47*B293/Nt_load2)))</f>
        <v>1.10052643511879+0.48782981791971i</v>
      </c>
      <c r="BK293" s="223" t="str">
        <f t="shared" ref="BK293:BK355" ca="1" si="512">IMPRODUCT(O293,IMEXP(COMPLEX(0,-2*PI()*48*B293/Nt_load2)))</f>
        <v>-0.460674621959204+1.11216692017412i</v>
      </c>
      <c r="BL293" s="223" t="str">
        <f t="shared" ref="BL293:BL355" ca="1" si="513">IMPRODUCT(O293,IMEXP(COMPLEX(0,-2*PI()*49*B293/Nt_load2)))</f>
        <v>-1.12313747746333-0.43324193283216i</v>
      </c>
      <c r="BM293" s="223" t="str">
        <f t="shared" ref="BM293:BM355" ca="1" si="514">IMPRODUCT(O293,IMEXP(COMPLEX(0,-2*PI()*50*B293/Nt_load2)))</f>
        <v>0.405548274964734-1.13343149873293i</v>
      </c>
      <c r="BN293" s="223" t="str">
        <f t="shared" ref="BN293:BN355" ca="1" si="515">IMPRODUCT(O293,IMEXP(COMPLEX(0,-2*PI()*51*B293/Nt_load2)))</f>
        <v>1.14304278324941+0.377610329980893i</v>
      </c>
      <c r="BO293" s="223" t="str">
        <f t="shared" ref="BO293:BO355" ca="1" si="516">IMPRODUCT(O293,IMEXP(COMPLEX(0,-2*PI()*52*B293/Nt_load2)))</f>
        <v>-0.349444926654029+1.15196554153438i</v>
      </c>
      <c r="BP293" s="223" t="str">
        <f t="shared" ref="BP293:BP355" ca="1" si="517">IMPRODUCT(O293,IMEXP(COMPLEX(0,-2*PI()*53*B293/Nt_load2)))</f>
        <v>-1.16019439885188-0.321069030769966i</v>
      </c>
      <c r="BQ293" s="223" t="str">
        <f t="shared" ref="BQ293:BQ355" ca="1" si="518">IMPRODUCT(O293,IMEXP(COMPLEX(0,-2*PI()*54*B293/Nt_load2)))</f>
        <v>0.292499734908438-1.16772439844568i</v>
      </c>
      <c r="BR293" s="223" t="str">
        <f t="shared" ref="BR293:BR355" ca="1" si="519">IMPRODUCT(O293,IMEXP(COMPLEX(0,-2*PI()*55*B293/Nt_load2)))</f>
        <v>1.1745510045262+0.263754248142715i</v>
      </c>
      <c r="BS293" s="223" t="str">
        <f t="shared" ref="BS293:BS355" ca="1" si="520">IMPRODUCT(O293,IMEXP(COMPLEX(0,-2*PI()*56*B293/Nt_load2)))</f>
        <v>-0.234849885680349+1.18067010500087i</v>
      </c>
      <c r="BT293" s="223" t="str">
        <f t="shared" ref="BT293:BT355" ca="1" si="521">IMPRODUCT(O293,IMEXP(COMPLEX(0,-2*PI()*57*B293/Nt_load2)))</f>
        <v>-1.18607801395239-0.205804058428383i</v>
      </c>
      <c r="BU293" s="223" t="str">
        <f t="shared" ref="BU293:BU355" ca="1" si="522">IMPRODUCT(O293,IMEXP(COMPLEX(0,-2*PI()*58*B293/Nt_load2)))</f>
        <v>0.176634262507196-1.1907714738586i</v>
      </c>
      <c r="BV293" s="223" t="str">
        <f t="shared" ref="BV293:BV355" ca="1" si="523">IMPRODUCT(O293,IMEXP(COMPLEX(0,-2*PI()*59*B293/Nt_load2)))</f>
        <v>1.19474765755477+0.147358068710985i</v>
      </c>
      <c r="BW293" s="223" t="str">
        <f t="shared" ref="BW293:BW355" ca="1" si="524">IMPRODUCT(O293,IMEXP(COMPLEX(0,-2*PI()*60*B293/Nt_load2)))</f>
        <v>-0.117993111924324+1.1980041699365i</v>
      </c>
      <c r="BX293" s="223" t="str">
        <f t="shared" ref="BX293:BX355" ca="1" si="525">IMPRODUCT(O293,IMEXP(COMPLEX(0,-2*PI()*61*B293/Nt_load2)))</f>
        <v>-1.20053904940244-0.0885570805002445i</v>
      </c>
      <c r="BY293" s="223" t="str">
        <f t="shared" ref="BY293:BY355" ca="1" si="526">IMPRODUCT(O293,IMEXP(COMPLEX(0,-2*PI()*62*B293/Nt_load2)))</f>
        <v>0.0590677056010082-1.20235076903617i</v>
      </c>
      <c r="BZ293" s="223" t="str">
        <f t="shared" ref="BZ293:BZ355" ca="1" si="527">IMPRODUCT(O293,IMEXP(COMPLEX(0,-2*PI()*63*B293/Nt_load2)))</f>
        <v>1.20343823752542+0.0295427505246694i</v>
      </c>
      <c r="CA293" s="223" t="str">
        <f t="shared" ref="CA293:CA355" ca="1" si="528">IMPRODUCT(O293,IMEXP(COMPLEX(0,-2*PI()*64*B293/Nt_load2)))</f>
        <v>-8.90754471989392E-14+1.20380079981982i</v>
      </c>
      <c r="CB293" s="223" t="str">
        <f t="shared" ref="CB293:CB355" ca="1" si="529">IMPRODUCT(O293,IMEXP(COMPLEX(0,-2*PI()*65*B293/Nt_load2)))</f>
        <v>-1.20343823752542+0.0295427505245597i</v>
      </c>
      <c r="CC293" s="223" t="str">
        <f t="shared" ref="CC293:CC355" ca="1" si="530">IMPRODUCT(O293,IMEXP(COMPLEX(0,-2*PI()*66*B293/Nt_load2)))</f>
        <v>-0.0590677056008985-1.20235076903618i</v>
      </c>
      <c r="CD293" s="223" t="str">
        <f t="shared" ref="CD293:CD355" ca="1" si="531">IMPRODUCT(O293,IMEXP(COMPLEX(0,-2*PI()*67*B293/Nt_load2)))</f>
        <v>1.20053904940245-0.088557080500135i</v>
      </c>
      <c r="CE293" s="223" t="str">
        <f t="shared" ref="CE293:CE355" ca="1" si="532">IMPRODUCT(O293,IMEXP(COMPLEX(0,-2*PI()*68*B293/Nt_load2)))</f>
        <v>0.117993111924214+1.19800416993652i</v>
      </c>
      <c r="CF293" s="223" t="str">
        <f t="shared" ref="CF293:CF355" ca="1" si="533">IMPRODUCT(O293,IMEXP(COMPLEX(0,-2*PI()*69*B293/Nt_load2)))</f>
        <v>-1.19474765755478+0.147358068710877i</v>
      </c>
      <c r="CG293" s="223" t="str">
        <f t="shared" ref="CG293:CG355" ca="1" si="534">IMPRODUCT(O293,IMEXP(COMPLEX(0,-2*PI()*70*B293/Nt_load2)))</f>
        <v>-0.176634262507087-1.19077147385861i</v>
      </c>
      <c r="CH293" s="223" t="str">
        <f t="shared" ref="CH293:CH355" ca="1" si="535">IMPRODUCT(O293,IMEXP(COMPLEX(0,-2*PI()*71*B293/Nt_load2)))</f>
        <v>1.18607801395241-0.205804058428276i</v>
      </c>
      <c r="CI293" s="223" t="str">
        <f t="shared" ref="CI293:CI355" ca="1" si="536">IMPRODUCT(O293,IMEXP(COMPLEX(0,-2*PI()*72*B293/Nt_load2)))</f>
        <v>0.234849885680174+1.18067010500091i</v>
      </c>
      <c r="CJ293" s="223" t="str">
        <f t="shared" ref="CJ293:CJ355" ca="1" si="537">IMPRODUCT(O293,IMEXP(COMPLEX(0,-2*PI()*73*B293/Nt_load2)))</f>
        <v>-1.17455100452623+0.263754248142608i</v>
      </c>
      <c r="CK293" s="223" t="str">
        <f t="shared" ref="CK293:CK355" ca="1" si="538">IMPRODUCT(O293,IMEXP(COMPLEX(0,-2*PI()*74*B293/Nt_load2)))</f>
        <v>-0.292499734908298-1.16772439844572i</v>
      </c>
      <c r="CL293" s="223" t="str">
        <f t="shared" ref="CL293:CL355" ca="1" si="539">IMPRODUCT(O293,IMEXP(COMPLEX(0,-2*PI()*75*B293/Nt_load2)))</f>
        <v>1.16019439885192-0.321069030769827i</v>
      </c>
      <c r="CM293" s="223" t="str">
        <f t="shared" ref="CM293:CM355" ca="1" si="540">IMPRODUCT(O293,IMEXP(COMPLEX(0,-2*PI()*76*B293/Nt_load2)))</f>
        <v>0.349444926653957+1.1519655415344i</v>
      </c>
      <c r="CN293" s="223" t="str">
        <f t="shared" ref="CN293:CN355" ca="1" si="541">IMPRODUCT(O293,IMEXP(COMPLEX(0,-2*PI()*77*B293/Nt_load2)))</f>
        <v>-1.14304278324945+0.377610329980789i</v>
      </c>
      <c r="CO293" s="223" t="str">
        <f t="shared" ref="CO293:CO355" ca="1" si="542">IMPRODUCT(O293,IMEXP(COMPLEX(0,-2*PI()*78*B293/Nt_load2)))</f>
        <v>-0.405548274964663-1.13343149873295i</v>
      </c>
      <c r="CP293" s="223" t="str">
        <f t="shared" ref="CP293:CP355" ca="1" si="543">IMPRODUCT(O293,IMEXP(COMPLEX(0,-2*PI()*79*B293/Nt_load2)))</f>
        <v>1.12313747746337-0.433241932832057i</v>
      </c>
      <c r="CQ293" s="223" t="str">
        <f t="shared" ref="CQ293:CQ355" ca="1" si="544">IMPRODUCT(O293,IMEXP(COMPLEX(0,-2*PI()*80*B293/Nt_load2)))</f>
        <v>0.460674621959071+1.11216692017417i</v>
      </c>
      <c r="CR293" s="223" t="str">
        <f t="shared" ref="CR293:CR355" ca="1" si="545">IMPRODUCT(O293,IMEXP(COMPLEX(0,-2*PI()*81*B293/Nt_load2)))</f>
        <v>-1.10052643511883+0.48782981791961i</v>
      </c>
      <c r="CS293" s="223" t="str">
        <f t="shared" ref="CS293:CS355" ca="1" si="546">IMPRODUCT(O293,IMEXP(COMPLEX(0,-2*PI()*82*B293/Nt_load2)))</f>
        <v>-0.514691163437848-1.08822303409082i</v>
      </c>
      <c r="CT293" s="223" t="str">
        <f t="shared" ref="CT293:CT355" ca="1" si="547">IMPRODUCT(O293,IMEXP(COMPLEX(0,-2*PI()*83*B293/Nt_load2)))</f>
        <v>1.07526412819788-0.541242478245834i</v>
      </c>
      <c r="CU293" s="223" t="str">
        <f t="shared" ref="CU293:CU355" ca="1" si="548">IMPRODUCT(O293,IMEXP(COMPLEX(0,-2*PI()*84*B293/Nt_load2)))</f>
        <v>0.567467768823343+1.06165752340079i</v>
      </c>
      <c r="CV293" s="223" t="str">
        <f t="shared" ref="CV293:CV355" ca="1" si="549">IMPRODUCT(O293,IMEXP(COMPLEX(0,-2*PI()*85*B293/Nt_load2)))</f>
        <v>-1.04741141580956+0.593351238035835i</v>
      </c>
      <c r="CW293" s="223" t="str">
        <f t="shared" ref="CW293:CW355" ca="1" si="550">IMPRODUCT(O293,IMEXP(COMPLEX(0,-2*PI()*86*B293/Nt_load2)))</f>
        <v>-0.618877294649421-1.03253438674664i</v>
      </c>
      <c r="CX293" s="223" t="str">
        <f t="shared" ref="CX293:CX355" ca="1" si="551">IMPRODUCT(O293,IMEXP(COMPLEX(0,-2*PI()*87*B293/Nt_load2)))</f>
        <v>1.01703539757812-0.644030562721959i</v>
      </c>
      <c r="CY293" s="223" t="str">
        <f t="shared" ref="CY293:CY355" ca="1" si="552">IMPRODUCT(O293,IMEXP(COMPLEX(0,-2*PI()*88*B293/Nt_load2)))</f>
        <v>0.668795890865364+1.00092378431549i</v>
      </c>
      <c r="CZ293" s="223" t="str">
        <f t="shared" ref="CZ293:CZ355" ca="1" si="553">IMPRODUCT(O293,IMEXP(COMPLEX(0,-2*PI()*89*B293/Nt_load2)))</f>
        <v>-0.984209251992101+0.693158361372053i</v>
      </c>
      <c r="DA293" s="223" t="str">
        <f t="shared" ref="DA293:DA355" ca="1" si="554">IMPRODUCT(O293,IMEXP(COMPLEX(0,-2*PI()*90*B293/Nt_load2)))</f>
        <v>-0.717103299199716-0.966901868817991i</v>
      </c>
      <c r="DB293" s="223" t="str">
        <f t="shared" ref="DB293:DB355" ca="1" si="555">IMPRODUCT(O293,IMEXP(COMPLEX(0,-2*PI()*91*B293/Nt_load2)))</f>
        <v>0.949012060112217-0.740616280815108i</v>
      </c>
      <c r="DC293" s="223" t="str">
        <f t="shared" ref="DC293:DC355" ca="1" si="556">IMPRODUCT(O293,IMEXP(COMPLEX(0,-2*PI()*92*B293/Nt_load2)))</f>
        <v>0.763683142876414+0.930550602027232i</v>
      </c>
      <c r="DD293" s="223" t="str">
        <f t="shared" ref="DD293:DD355" ca="1" si="557">IMPRODUCT(O293,IMEXP(COMPLEX(0,-2*PI()*93*B293/Nt_load2)))</f>
        <v>-0.911528615055149+0.786289990768343i</v>
      </c>
      <c r="DE293" s="223" t="str">
        <f t="shared" ref="DE293:DE355" ca="1" si="558">IMPRODUCT(O293,IMEXP(COMPLEX(0,-2*PI()*94*B293/Nt_load2)))</f>
        <v>-0.808423206971157-0.891957557329557i</v>
      </c>
      <c r="DF293" s="223" t="str">
        <f t="shared" ref="DF293:DF355" ca="1" si="559">IMPRODUCT(O293,IMEXP(COMPLEX(0,-2*PI()*95*B293/Nt_load2)))</f>
        <v>0.87184921772391-0.830069459262925i</v>
      </c>
      <c r="DG293" s="223" t="str">
        <f t="shared" ref="DG293:DG355" ca="1" si="560">IMPRODUCT(O293,IMEXP(COMPLEX(0,-2*PI()*96*B293/Nt_load2)))</f>
        <v>0.851215708750726+0.851215708750043i</v>
      </c>
      <c r="DH293" s="223" t="str">
        <f t="shared" ref="DH293:DH355" ca="1" si="561">IMPRODUCT(O293,IMEXP(COMPLEX(0,-2*PI()*97*B293/Nt_load2)))</f>
        <v>-0.83006945926307+0.871849217723774i</v>
      </c>
      <c r="DI293" s="223" t="str">
        <f t="shared" ref="DI293:DI355" ca="1" si="562">IMPRODUCT(O293,IMEXP(COMPLEX(0,-2*PI()*98*B293/Nt_load2)))</f>
        <v>-0.891957557329469-0.808423206971253i</v>
      </c>
      <c r="DJ293" s="223" t="str">
        <f t="shared" ref="DJ293:DJ355" ca="1" si="563">IMPRODUCT(O293,IMEXP(COMPLEX(0,-2*PI()*99*B293/Nt_load2)))</f>
        <v>0.786289990768493-0.911528615055019i</v>
      </c>
      <c r="DK293" s="223" t="str">
        <f t="shared" ref="DK293:DK355" ca="1" si="564">IMPRODUCT(O293,IMEXP(COMPLEX(0,-2*PI()*100*B293/Nt_load2)))</f>
        <v>0.930550602027149+0.763683142876514i</v>
      </c>
      <c r="DL293" s="223" t="str">
        <f t="shared" ref="DL293:DL355" ca="1" si="565">IMPRODUCT(O293,IMEXP(COMPLEX(0,-2*PI()*101*B293/Nt_load2)))</f>
        <v>-0.740616280815266+0.949012060112096i</v>
      </c>
      <c r="DM293" s="223" t="str">
        <f t="shared" ref="DM293:DM355" ca="1" si="566">IMPRODUCT(O293,IMEXP(COMPLEX(0,-2*PI()*102*B293/Nt_load2)))</f>
        <v>-0.966901868817912-0.717103299199821i</v>
      </c>
      <c r="DN293" s="223" t="str">
        <f t="shared" ref="DN293:DN355" ca="1" si="567">IMPRODUCT(O293,IMEXP(COMPLEX(0,-2*PI()*103*B293/Nt_load2)))</f>
        <v>0.693158361371208-0.984209251992696i</v>
      </c>
      <c r="DO293" s="223" t="str">
        <f t="shared" ref="DO293:DO355" ca="1" si="568">IMPRODUCT(O293,IMEXP(COMPLEX(0,-2*PI()*104*B293/Nt_load2)))</f>
        <v>1.00092378431538+0.668795890865529i</v>
      </c>
      <c r="DP293" s="223" t="str">
        <f t="shared" ref="DP293:DP355" ca="1" si="569">IMPRODUCT(O293,IMEXP(COMPLEX(0,-2*PI()*105*B293/Nt_load2)))</f>
        <v>-0.644030562722126+1.01703539757801i</v>
      </c>
      <c r="DQ293" s="223" t="str">
        <f t="shared" ref="DQ293:DQ355" ca="1" si="570">IMPRODUCT(O293,IMEXP(COMPLEX(0,-2*PI()*106*B293/Nt_load2)))</f>
        <v>-1.03253438674657-0.618877294649531i</v>
      </c>
      <c r="DR293" s="223" t="str">
        <f t="shared" ref="DR293:DR355" ca="1" si="571">IMPRODUCT(O293,IMEXP(COMPLEX(0,-2*PI()*107*B293/Nt_load2)))</f>
        <v>0.593351238036007-1.04741141580946i</v>
      </c>
      <c r="DS293" s="223" t="str">
        <f t="shared" ref="DS293:DS355" ca="1" si="572">IMPRODUCT(O293,IMEXP(COMPLEX(0,-2*PI()*108*B293/Nt_load2)))</f>
        <v>1.06165752340073+0.567467768823457i</v>
      </c>
      <c r="DT293" s="223" t="str">
        <f t="shared" ref="DT293:DT355" ca="1" si="573">IMPRODUCT(O293,IMEXP(COMPLEX(0,-2*PI()*109*B293/Nt_load2)))</f>
        <v>-0.541242478245951+1.07526412819782i</v>
      </c>
      <c r="DU293" s="223" t="str">
        <f t="shared" ref="DU293:DU355" ca="1" si="574">IMPRODUCT(O293,IMEXP(COMPLEX(0,-2*PI()*110*B293/Nt_load2)))</f>
        <v>-1.08822303409077-0.514691163437966i</v>
      </c>
      <c r="DV293" s="223" t="str">
        <f t="shared" ref="DV293:DV355" ca="1" si="575">IMPRODUCT(O293,IMEXP(COMPLEX(0,-2*PI()*111*B293/Nt_load2)))</f>
        <v>0.487829817919792-1.10052643511875i</v>
      </c>
      <c r="DW293" s="223" t="str">
        <f t="shared" ref="DW293:DW355" ca="1" si="576">IMPRODUCT(O293,IMEXP(COMPLEX(0,-2*PI()*112*B293/Nt_load2)))</f>
        <v>1.11216692017407+0.460674621959318i</v>
      </c>
      <c r="DX293" s="223" t="str">
        <f t="shared" ref="DX293:DX355" ca="1" si="577">IMPRODUCT(O293,IMEXP(COMPLEX(0,-2*PI()*113*B293/Nt_load2)))</f>
        <v>-0.433241932832179+1.12313747746332i</v>
      </c>
      <c r="DY293" s="223" t="str">
        <f t="shared" ref="DY293:DY355" ca="1" si="578">IMPRODUCT(O293,IMEXP(COMPLEX(0,-2*PI()*114*B293/Nt_load2)))</f>
        <v>-1.13343149873291-0.405548274964786i</v>
      </c>
      <c r="DZ293" s="223" t="str">
        <f t="shared" ref="DZ293:DZ355" ca="1" si="579">IMPRODUCT(O293,IMEXP(COMPLEX(0,-2*PI()*115*B293/Nt_load2)))</f>
        <v>0.377610329980978-1.14304278324938i</v>
      </c>
      <c r="EA293" s="223" t="str">
        <f t="shared" ref="EA293:EA355" ca="1" si="580">IMPRODUCT(O293,IMEXP(COMPLEX(0,-2*PI()*116*B293/Nt_load2)))</f>
        <v>1.15196554153435+0.349444926654147i</v>
      </c>
      <c r="EB293" s="223" t="str">
        <f t="shared" ref="EB293:EB355" ca="1" si="581">IMPRODUCT(O293,IMEXP(COMPLEX(0,-2*PI()*117*B293/Nt_load2)))</f>
        <v>-0.321069030769953+1.16019439885188i</v>
      </c>
      <c r="EC293" s="223" t="str">
        <f t="shared" ref="EC293:EC355" ca="1" si="582">IMPRODUCT(O293,IMEXP(COMPLEX(0,-2*PI()*118*B293/Nt_load2)))</f>
        <v>-1.16772439844567-0.292499734908491i</v>
      </c>
      <c r="ED293" s="223" t="str">
        <f t="shared" ref="ED293:ED355" ca="1" si="583">IMPRODUCT(O293,IMEXP(COMPLEX(0,-2*PI()*119*B293/Nt_load2)))</f>
        <v>0.263754248142803-1.17455100452618i</v>
      </c>
      <c r="EE293" s="223" t="str">
        <f t="shared" ref="EE293:EE355" ca="1" si="584">IMPRODUCT(O293,IMEXP(COMPLEX(0,-2*PI()*120*B293/Nt_load2)))</f>
        <v>1.18067010500085+0.234849885680437i</v>
      </c>
      <c r="EF293" s="223" t="str">
        <f t="shared" ref="EF293:EF355" ca="1" si="585">IMPRODUCT(O293,IMEXP(COMPLEX(0,-2*PI()*121*B293/Nt_load2)))</f>
        <v>-0.205804058428403+1.18607801395239i</v>
      </c>
      <c r="EG293" s="223" t="str">
        <f t="shared" ref="EG293:EG355" ca="1" si="586">IMPRODUCT(O293,IMEXP(COMPLEX(0,-2*PI()*122*B293/Nt_load2)))</f>
        <v>-1.1907714738586-0.176634262507216i</v>
      </c>
      <c r="EH293" s="223" t="str">
        <f t="shared" ref="EH293:EH355" ca="1" si="587">IMPRODUCT(O293,IMEXP(COMPLEX(0,-2*PI()*123*B293/Nt_load2)))</f>
        <v>0.147358068711074-1.19474765755476i</v>
      </c>
      <c r="EI293" s="223" t="str">
        <f t="shared" ref="EI293:EI355" ca="1" si="588">IMPRODUCT(O293,IMEXP(COMPLEX(0,-2*PI()*124*B293/Nt_load2)))</f>
        <v>1.1980041699365+0.117993111924412i</v>
      </c>
      <c r="EJ293" s="223" t="str">
        <f t="shared" ref="EJ293:EJ355" ca="1" si="589">IMPRODUCT(O293,IMEXP(COMPLEX(0,-2*PI()*125*B293/Nt_load2)))</f>
        <v>-0.0885570805002651+1.20053904940244i</v>
      </c>
      <c r="EK293" s="223" t="str">
        <f t="shared" ref="EK293:EK355" ca="1" si="590">IMPRODUCT(O293,IMEXP(COMPLEX(0,-2*PI()*126*B293/Nt_load2)))</f>
        <v>-1.20235076903617-0.0590677056010971i</v>
      </c>
      <c r="EL293" s="223" t="str">
        <f t="shared" ref="EL293:EL355" ca="1" si="591">IMPRODUCT(O293,IMEXP(COMPLEX(0,-2*PI()*127*B293/Nt_load2)))</f>
        <v>0.0295427505247585-1.20343823752541i</v>
      </c>
      <c r="EM293" s="223" t="str">
        <f t="shared" ref="EM293:EM355" ca="1" si="592">IMPRODUCT(O293,IMEXP(COMPLEX(0,-2*PI()*128*B293/Nt_load2)))</f>
        <v>1.20380079981982+1.78150894397879E-13i</v>
      </c>
      <c r="EN293" s="223"/>
      <c r="EO293" s="223"/>
      <c r="EP293" s="223"/>
    </row>
    <row r="294" spans="1:146">
      <c r="A294" s="249">
        <f t="shared" si="461"/>
        <v>3.7890625000000029E-3</v>
      </c>
      <c r="B294" s="248">
        <v>194</v>
      </c>
      <c r="C294" s="247">
        <f t="shared" si="462"/>
        <v>38800</v>
      </c>
      <c r="N294" s="246">
        <f t="shared" ca="1" si="463"/>
        <v>1.4004043609917798</v>
      </c>
      <c r="O294" s="223">
        <f t="shared" ca="1" si="464"/>
        <v>-1.26659563900822</v>
      </c>
      <c r="P294" s="223" t="str">
        <f t="shared" ca="1" si="465"/>
        <v>-0.0621489023193829-1.2650699690907i</v>
      </c>
      <c r="Q294" s="223" t="str">
        <f t="shared" ca="1" si="466"/>
        <v>1.26049663481059-0.124148082489477i</v>
      </c>
      <c r="R294" s="223" t="str">
        <f t="shared" ca="1" si="467"/>
        <v>0.18584817905478+1.25288665373076i</v>
      </c>
      <c r="S294" s="223" t="str">
        <f t="shared" ca="1" si="468"/>
        <v>-1.24225835896219+0.247100551078309i</v>
      </c>
      <c r="T294" s="223" t="str">
        <f t="shared" ca="1" si="469"/>
        <v>-0.307757636230965-1.22863735499787i</v>
      </c>
      <c r="U294" s="223" t="str">
        <f t="shared" ca="1" si="470"/>
        <v>1.21205645602947-0.367673306281434i</v>
      </c>
      <c r="V294" s="223" t="str">
        <f t="shared" ca="1" si="471"/>
        <v>0.426703219132689+1.19255560689489i</v>
      </c>
      <c r="W294" s="223" t="str">
        <f t="shared" ca="1" si="472"/>
        <v>-1.17018178684777+0.484705166554267i</v>
      </c>
      <c r="X294" s="223" t="str">
        <f t="shared" ca="1" si="473"/>
        <v>-0.54153941677458-1.14498889638026i</v>
      </c>
      <c r="Y294" s="223" t="str">
        <f t="shared" ca="1" si="474"/>
        <v>1.11703762737224-0.597069051106511i</v>
      </c>
      <c r="Z294" s="223" t="str">
        <f t="shared" ca="1" si="475"/>
        <v>0.651160293797254+1.08639531687895i</v>
      </c>
      <c r="AA294" s="223" t="str">
        <f t="shared" ca="1" si="476"/>
        <v>-1.05313578491023+0.703682834305449i</v>
      </c>
      <c r="AB294" s="223" t="str">
        <f t="shared" ca="1" si="477"/>
        <v>-0.754510141230352-1.01733915659194i</v>
      </c>
      <c r="AC294" s="223" t="str">
        <f t="shared" ca="1" si="478"/>
        <v>0.979091669137031-0.80351976713775i</v>
      </c>
      <c r="AD294" s="223" t="str">
        <f t="shared" ca="1" si="479"/>
        <v>0.850593643546103+0.938485464092868i</v>
      </c>
      <c r="AE294" s="223" t="str">
        <f t="shared" ca="1" si="480"/>
        <v>-0.895618365364013+0.895618365364029i</v>
      </c>
      <c r="AF294" s="223" t="str">
        <f t="shared" ca="1" si="481"/>
        <v>-0.93848546409281-0.850593643546168i</v>
      </c>
      <c r="AG294" s="223" t="str">
        <f t="shared" ca="1" si="482"/>
        <v>0.803519767137817-0.979091669136976i</v>
      </c>
      <c r="AH294" s="223" t="str">
        <f t="shared" ca="1" si="483"/>
        <v>1.01733915659196+0.754510141230328i</v>
      </c>
      <c r="AI294" s="223" t="str">
        <f t="shared" ca="1" si="484"/>
        <v>-0.703682834305416+1.05313578491025i</v>
      </c>
      <c r="AJ294" s="223" t="str">
        <f t="shared" ca="1" si="485"/>
        <v>-1.08639531687891-0.651160293797328i</v>
      </c>
      <c r="AK294" s="223" t="str">
        <f t="shared" ca="1" si="486"/>
        <v>0.59706905110615-1.11703762737244i</v>
      </c>
      <c r="AL294" s="223" t="str">
        <f t="shared" ca="1" si="487"/>
        <v>1.14498889638044+0.541539416774203i</v>
      </c>
      <c r="AM294" s="223" t="str">
        <f t="shared" ca="1" si="488"/>
        <v>-0.484705166553997+1.17018178684788i</v>
      </c>
      <c r="AN294" s="223" t="str">
        <f t="shared" ca="1" si="489"/>
        <v>-1.19255560689499-0.426703219132423i</v>
      </c>
      <c r="AO294" s="223" t="str">
        <f t="shared" ca="1" si="490"/>
        <v>0.367673306281154-1.21205645602956i</v>
      </c>
      <c r="AP294" s="223" t="str">
        <f t="shared" ca="1" si="491"/>
        <v>1.22863735499795+0.307757636230679i</v>
      </c>
      <c r="AQ294" s="223" t="str">
        <f t="shared" ca="1" si="492"/>
        <v>-0.247100551078156+1.24225835896222i</v>
      </c>
      <c r="AR294" s="223" t="str">
        <f t="shared" ca="1" si="493"/>
        <v>-0.247100551078156+1.24225835896222i</v>
      </c>
      <c r="AS294" s="223" t="str">
        <f t="shared" ca="1" si="494"/>
        <v>0.124148082489357-1.2604966348106i</v>
      </c>
      <c r="AT294" s="223" t="str">
        <f t="shared" ca="1" si="495"/>
        <v>1.2650699690907+0.0621489023193117i</v>
      </c>
      <c r="AU294" s="223" t="str">
        <f t="shared" ca="1" si="496"/>
        <v>2.17229624422823E-14+1.26659563900822i</v>
      </c>
      <c r="AV294" s="223" t="str">
        <f t="shared" ca="1" si="497"/>
        <v>-1.2650699690907+0.062148902319391i</v>
      </c>
      <c r="AW294" s="223" t="str">
        <f t="shared" ca="1" si="498"/>
        <v>-0.124148082489436-1.2604966348106i</v>
      </c>
      <c r="AX294" s="223" t="str">
        <f t="shared" ca="1" si="499"/>
        <v>1.25288665373078-0.185848179054677i</v>
      </c>
      <c r="AY294" s="223" t="str">
        <f t="shared" ca="1" si="500"/>
        <v>0.247100551078233+1.24225835896221i</v>
      </c>
      <c r="AZ294" s="223" t="str">
        <f t="shared" ca="1" si="501"/>
        <v>-1.22863735499793+0.307757636230755i</v>
      </c>
      <c r="BA294" s="223" t="str">
        <f t="shared" ca="1" si="502"/>
        <v>-0.367673306281214-1.21205645602954i</v>
      </c>
      <c r="BB294" s="223" t="str">
        <f t="shared" ca="1" si="503"/>
        <v>1.19255560689496-0.426703219132498i</v>
      </c>
      <c r="BC294" s="223" t="str">
        <f t="shared" ca="1" si="504"/>
        <v>0.484705166554071+1.17018178684785i</v>
      </c>
      <c r="BD294" s="223" t="str">
        <f t="shared" ca="1" si="505"/>
        <v>-1.14498889638041+0.541539416774258i</v>
      </c>
      <c r="BE294" s="223" t="str">
        <f t="shared" ca="1" si="506"/>
        <v>-0.59706905110622-1.1170376273724i</v>
      </c>
      <c r="BF294" s="223" t="str">
        <f t="shared" ca="1" si="507"/>
        <v>1.08639531687912-0.651160293796964i</v>
      </c>
      <c r="BG294" s="223" t="str">
        <f t="shared" ca="1" si="508"/>
        <v>0.703682834305049+1.0531357849105i</v>
      </c>
      <c r="BH294" s="223" t="str">
        <f t="shared" ca="1" si="509"/>
        <v>-1.01733915659221+0.754510141229986i</v>
      </c>
      <c r="BI294" s="223" t="str">
        <f t="shared" ca="1" si="510"/>
        <v>-0.803519767137391-0.979091669137325i</v>
      </c>
      <c r="BJ294" s="223" t="str">
        <f t="shared" ca="1" si="511"/>
        <v>0.938485464093191-0.850593643545746i</v>
      </c>
      <c r="BK294" s="223" t="str">
        <f t="shared" ca="1" si="512"/>
        <v>0.895618365363598+0.895618365364443i</v>
      </c>
      <c r="BL294" s="223" t="str">
        <f t="shared" ca="1" si="513"/>
        <v>-0.850593643546605+0.938485464092414i</v>
      </c>
      <c r="BM294" s="223" t="str">
        <f t="shared" ca="1" si="514"/>
        <v>-0.97909166913739-0.803519767137313i</v>
      </c>
      <c r="BN294" s="223" t="str">
        <f t="shared" ca="1" si="515"/>
        <v>0.754510141229877-1.01733915659229i</v>
      </c>
      <c r="BO294" s="223" t="str">
        <f t="shared" ca="1" si="516"/>
        <v>1.05313578491056+0.703682834304964i</v>
      </c>
      <c r="BP294" s="223" t="str">
        <f t="shared" ca="1" si="517"/>
        <v>-0.651160293796877+1.08639531687918i</v>
      </c>
      <c r="BQ294" s="223" t="str">
        <f t="shared" ca="1" si="518"/>
        <v>-1.11703762737246-0.597069051106099i</v>
      </c>
      <c r="BR294" s="223" t="str">
        <f t="shared" ca="1" si="519"/>
        <v>0.541539416774167-1.14498889638046i</v>
      </c>
      <c r="BS294" s="223" t="str">
        <f t="shared" ca="1" si="520"/>
        <v>1.17018178684789+0.484705166553977i</v>
      </c>
      <c r="BT294" s="223" t="str">
        <f t="shared" ca="1" si="521"/>
        <v>-0.426703219132402+1.19255560689499i</v>
      </c>
      <c r="BU294" s="223" t="str">
        <f t="shared" ca="1" si="522"/>
        <v>-1.21205645602956-0.367673306281152i</v>
      </c>
      <c r="BV294" s="223" t="str">
        <f t="shared" ca="1" si="523"/>
        <v>0.307757636230622-1.22863735499796i</v>
      </c>
      <c r="BW294" s="223" t="str">
        <f t="shared" ca="1" si="524"/>
        <v>1.24225835896223+0.247100551078099i</v>
      </c>
      <c r="BX294" s="223" t="str">
        <f t="shared" ca="1" si="525"/>
        <v>-0.185848179054577+1.25288665373079i</v>
      </c>
      <c r="BY294" s="223" t="str">
        <f t="shared" ca="1" si="526"/>
        <v>-1.26049663481061-0.124148082489336i</v>
      </c>
      <c r="BZ294" s="223" t="str">
        <f t="shared" ca="1" si="527"/>
        <v>0.06214890231929-1.2650699690907i</v>
      </c>
      <c r="CA294" s="223" t="str">
        <f t="shared" ca="1" si="528"/>
        <v>1.26659563900822-4.34459248845646E-14i</v>
      </c>
      <c r="CB294" s="223" t="str">
        <f t="shared" ca="1" si="529"/>
        <v>0.0621489023194487+1.26506996909069i</v>
      </c>
      <c r="CC294" s="223" t="str">
        <f t="shared" ca="1" si="530"/>
        <v>-1.26049663481059+0.124148082489494i</v>
      </c>
      <c r="CD294" s="223" t="str">
        <f t="shared" ca="1" si="531"/>
        <v>-0.185848179054734-1.25288665373077i</v>
      </c>
      <c r="CE294" s="223" t="str">
        <f t="shared" ca="1" si="532"/>
        <v>1.2422583589622-0.247100551078255i</v>
      </c>
      <c r="CF294" s="223" t="str">
        <f t="shared" ca="1" si="533"/>
        <v>0.307757636230776+1.22863735499792i</v>
      </c>
      <c r="CG294" s="223" t="str">
        <f t="shared" ca="1" si="534"/>
        <v>-1.21205645602953+0.367673306281234i</v>
      </c>
      <c r="CH294" s="223" t="str">
        <f t="shared" ca="1" si="535"/>
        <v>-0.426703219132484-1.19255560689496i</v>
      </c>
      <c r="CI294" s="223" t="str">
        <f t="shared" ca="1" si="536"/>
        <v>1.17018178684783-0.484705166554124i</v>
      </c>
      <c r="CJ294" s="223" t="str">
        <f t="shared" ca="1" si="537"/>
        <v>0.54153941677431+1.14498889638039i</v>
      </c>
      <c r="CK294" s="223" t="str">
        <f t="shared" ca="1" si="538"/>
        <v>-1.11703762737239+0.597069051106239i</v>
      </c>
      <c r="CL294" s="223" t="str">
        <f t="shared" ca="1" si="539"/>
        <v>-0.651160293796983-1.08639531687911i</v>
      </c>
      <c r="CM294" s="223" t="str">
        <f t="shared" ca="1" si="540"/>
        <v>1.05313578491049-0.703682834305067i</v>
      </c>
      <c r="CN294" s="223" t="str">
        <f t="shared" ca="1" si="541"/>
        <v>0.754510141229974+1.01733915659222i</v>
      </c>
      <c r="CO294" s="223" t="str">
        <f t="shared" ca="1" si="542"/>
        <v>-0.979091669137288+0.803519767137436i</v>
      </c>
      <c r="CP294" s="223" t="str">
        <f t="shared" ca="1" si="543"/>
        <v>-0.850593643545789-0.938485464093153i</v>
      </c>
      <c r="CQ294" s="223" t="str">
        <f t="shared" ca="1" si="544"/>
        <v>0.895618365364403-0.895618365363639i</v>
      </c>
      <c r="CR294" s="223" t="str">
        <f t="shared" ca="1" si="545"/>
        <v>0.938485464092428+0.850593643546588i</v>
      </c>
      <c r="CS294" s="223" t="str">
        <f t="shared" ca="1" si="546"/>
        <v>-0.80351976713827+0.979091669136605i</v>
      </c>
      <c r="CT294" s="223" t="str">
        <f t="shared" ca="1" si="547"/>
        <v>-1.0173391565923-0.754510141229859i</v>
      </c>
      <c r="CU294" s="223" t="str">
        <f t="shared" ca="1" si="548"/>
        <v>0.703682834304946-1.05313578491057i</v>
      </c>
      <c r="CV294" s="223" t="str">
        <f t="shared" ca="1" si="549"/>
        <v>1.08639531687919+0.651160293796859i</v>
      </c>
      <c r="CW294" s="223" t="str">
        <f t="shared" ca="1" si="550"/>
        <v>-0.597069051106112+1.11703762737246i</v>
      </c>
      <c r="CX294" s="223" t="str">
        <f t="shared" ca="1" si="551"/>
        <v>-1.14498889638048-0.541539416774114i</v>
      </c>
      <c r="CY294" s="223" t="str">
        <f t="shared" ca="1" si="552"/>
        <v>0.484705166553924-1.17018178684791i</v>
      </c>
      <c r="CZ294" s="223" t="str">
        <f t="shared" ca="1" si="553"/>
        <v>1.19255560689501+0.426703219132347i</v>
      </c>
      <c r="DA294" s="223" t="str">
        <f t="shared" ca="1" si="554"/>
        <v>-0.367673306281096+1.21205645602957i</v>
      </c>
      <c r="DB294" s="223" t="str">
        <f t="shared" ca="1" si="555"/>
        <v>-1.22863735499796-0.307757636230636i</v>
      </c>
      <c r="DC294" s="223" t="str">
        <f t="shared" ca="1" si="556"/>
        <v>0.247100551078113-1.24225835896223i</v>
      </c>
      <c r="DD294" s="223" t="str">
        <f t="shared" ca="1" si="557"/>
        <v>1.2528866537308+0.18584817905452i</v>
      </c>
      <c r="DE294" s="223" t="str">
        <f t="shared" ca="1" si="558"/>
        <v>-0.124148082489278+1.26049663481061i</v>
      </c>
      <c r="DF294" s="223" t="str">
        <f t="shared" ca="1" si="559"/>
        <v>-1.2650699690907-0.0621489023192324i</v>
      </c>
      <c r="DG294" s="223" t="str">
        <f t="shared" ca="1" si="560"/>
        <v>-1.01167700544556E-13-1.26659563900822i</v>
      </c>
      <c r="DH294" s="223" t="str">
        <f t="shared" ca="1" si="561"/>
        <v>1.26506996909069-0.0621489023194344i</v>
      </c>
      <c r="DI294" s="223" t="str">
        <f t="shared" ca="1" si="562"/>
        <v>0.124148082489479+1.26049663481059i</v>
      </c>
      <c r="DJ294" s="223" t="str">
        <f t="shared" ca="1" si="563"/>
        <v>-1.25288665373076+0.185848179054791i</v>
      </c>
      <c r="DK294" s="223" t="str">
        <f t="shared" ca="1" si="564"/>
        <v>-0.247100551078312-1.24225835896219i</v>
      </c>
      <c r="DL294" s="223" t="str">
        <f t="shared" ca="1" si="565"/>
        <v>1.22863735499791-0.307757636230832i</v>
      </c>
      <c r="DM294" s="223" t="str">
        <f t="shared" ca="1" si="566"/>
        <v>0.36767330628129+1.21205645602951i</v>
      </c>
      <c r="DN294" s="223" t="str">
        <f t="shared" ca="1" si="567"/>
        <v>-1.19255560689495+0.426703219132539i</v>
      </c>
      <c r="DO294" s="223" t="str">
        <f t="shared" ca="1" si="568"/>
        <v>-0.484705166554111-1.17018178684784i</v>
      </c>
      <c r="DP294" s="223" t="str">
        <f t="shared" ca="1" si="569"/>
        <v>1.14498889638036-0.541539416774362i</v>
      </c>
      <c r="DQ294" s="223" t="str">
        <f t="shared" ca="1" si="570"/>
        <v>0.59706905110629+1.11703762737236i</v>
      </c>
      <c r="DR294" s="223" t="str">
        <f t="shared" ca="1" si="571"/>
        <v>-1.08639531687908+0.651160293797033i</v>
      </c>
      <c r="DS294" s="223" t="str">
        <f t="shared" ca="1" si="572"/>
        <v>-0.703682834305115-1.05313578491046i</v>
      </c>
      <c r="DT294" s="223" t="str">
        <f t="shared" ca="1" si="573"/>
        <v>1.01733915659218-0.754510141230021i</v>
      </c>
      <c r="DU294" s="223" t="str">
        <f t="shared" ca="1" si="574"/>
        <v>0.803519767137424+0.979091669137297i</v>
      </c>
      <c r="DV294" s="223" t="str">
        <f t="shared" ca="1" si="575"/>
        <v>-0.938485464093162+0.850593643545779i</v>
      </c>
      <c r="DW294" s="223" t="str">
        <f t="shared" ca="1" si="576"/>
        <v>-0.895618365363629-0.895618365364413i</v>
      </c>
      <c r="DX294" s="223" t="str">
        <f t="shared" ca="1" si="577"/>
        <v>0.8505936435466-0.938485464092419i</v>
      </c>
      <c r="DY294" s="223" t="str">
        <f t="shared" ca="1" si="578"/>
        <v>0.979091669136594+0.803519767138282i</v>
      </c>
      <c r="DZ294" s="223" t="str">
        <f t="shared" ca="1" si="579"/>
        <v>-0.75451014122987+1.01733915659229i</v>
      </c>
      <c r="EA294" s="223" t="str">
        <f t="shared" ca="1" si="580"/>
        <v>-1.05313578490992-0.703682834305916i</v>
      </c>
      <c r="EB294" s="223" t="str">
        <f t="shared" ca="1" si="581"/>
        <v>0.651160293797858-1.08639531687859i</v>
      </c>
      <c r="EC294" s="223" t="str">
        <f t="shared" ca="1" si="582"/>
        <v>1.11703762737252+0.597069051105997i</v>
      </c>
      <c r="ED294" s="223" t="str">
        <f t="shared" ca="1" si="583"/>
        <v>-0.541539416774062+1.14498889638051i</v>
      </c>
      <c r="EE294" s="223" t="str">
        <f t="shared" ca="1" si="584"/>
        <v>-1.17018178684794-0.48470516655387i</v>
      </c>
      <c r="EF294" s="223" t="str">
        <f t="shared" ca="1" si="585"/>
        <v>0.426703219132294-1.19255560689503i</v>
      </c>
      <c r="EG294" s="223" t="str">
        <f t="shared" ca="1" si="586"/>
        <v>1.21205645602959+0.36767330628104i</v>
      </c>
      <c r="EH294" s="223" t="str">
        <f t="shared" ca="1" si="587"/>
        <v>-0.30775763623058+1.22863735499797i</v>
      </c>
      <c r="EI294" s="223" t="str">
        <f t="shared" ca="1" si="588"/>
        <v>-1.24225835896224-0.247100551078056i</v>
      </c>
      <c r="EJ294" s="223" t="str">
        <f t="shared" ca="1" si="589"/>
        <v>0.185848179054534-1.2528866537308i</v>
      </c>
      <c r="EK294" s="223" t="str">
        <f t="shared" ca="1" si="590"/>
        <v>1.26049663481061+0.124148082489292i</v>
      </c>
      <c r="EL294" s="223" t="str">
        <f t="shared" ca="1" si="591"/>
        <v>-0.0621489023192466+1.2650699690907i</v>
      </c>
      <c r="EM294" s="223" t="str">
        <f t="shared" ca="1" si="592"/>
        <v>-1.26659563900822+8.68918497691293E-14i</v>
      </c>
      <c r="EN294" s="223"/>
      <c r="EO294" s="223"/>
      <c r="EP294" s="223"/>
    </row>
    <row r="295" spans="1:146">
      <c r="A295" s="249">
        <f t="shared" si="461"/>
        <v>3.8085937500000029E-3</v>
      </c>
      <c r="B295" s="248">
        <v>195</v>
      </c>
      <c r="C295" s="247">
        <f t="shared" si="462"/>
        <v>39000</v>
      </c>
      <c r="N295" s="246">
        <f t="shared" ca="1" si="463"/>
        <v>1.3784606227744869</v>
      </c>
      <c r="O295" s="223">
        <f t="shared" ca="1" si="464"/>
        <v>-1.2885393772255129</v>
      </c>
      <c r="P295" s="223" t="str">
        <f t="shared" ca="1" si="465"/>
        <v>-0.0947908369665816-1.28504802396171i</v>
      </c>
      <c r="Q295" s="223" t="str">
        <f t="shared" ca="1" si="466"/>
        <v>1.27459288411613-0.189067994174715i</v>
      </c>
      <c r="R295" s="223" t="str">
        <f t="shared" ca="1" si="467"/>
        <v>0.282320575541068+1.25723061499745i</v>
      </c>
      <c r="S295" s="223" t="str">
        <f t="shared" ca="1" si="468"/>
        <v>-1.23305530424635+0.374043237247572i</v>
      </c>
      <c r="T295" s="223" t="str">
        <f t="shared" ca="1" si="469"/>
        <v>-0.463738926243343-1.2021979599664i</v>
      </c>
      <c r="U295" s="223" t="str">
        <f t="shared" ca="1" si="470"/>
        <v>1.16482580077982-0.550921573818246i</v>
      </c>
      <c r="V295" s="223" t="str">
        <f t="shared" ca="1" si="471"/>
        <v>0.635118729651344+1.12114134965524i</v>
      </c>
      <c r="W295" s="223" t="str">
        <f t="shared" ca="1" si="472"/>
        <v>-1.07138133641826+0.715874122060107i</v>
      </c>
      <c r="X295" s="223" t="str">
        <f t="shared" ca="1" si="473"/>
        <v>-0.792750130576218-1.01581541489195i</v>
      </c>
      <c r="Y295" s="223" t="str">
        <f t="shared" ca="1" si="474"/>
        <v>0.954744701619427-0.865330157448788i</v>
      </c>
      <c r="Z295" s="223" t="str">
        <f t="shared" ca="1" si="475"/>
        <v>0.933220885223671+0.888500144087248i</v>
      </c>
      <c r="AA295" s="223" t="str">
        <f t="shared" ca="1" si="476"/>
        <v>-0.81744072729228+0.996054408164825i</v>
      </c>
      <c r="AB295" s="223" t="str">
        <f t="shared" ca="1" si="477"/>
        <v>-1.05349022596737-0.74195152837091i</v>
      </c>
      <c r="AC295" s="223" t="str">
        <f t="shared" ca="1" si="478"/>
        <v>0.662441629832665-1.10521708895825i</v>
      </c>
      <c r="AD295" s="223" t="str">
        <f t="shared" ca="1" si="479"/>
        <v>1.15095468478516+0.579341902706696i</v>
      </c>
      <c r="AE295" s="223" t="str">
        <f t="shared" ca="1" si="480"/>
        <v>-0.493102671614242+1.19045515745349i</v>
      </c>
      <c r="AF295" s="223" t="str">
        <f t="shared" ca="1" si="481"/>
        <v>-1.22350445047942-0.404191274420621i</v>
      </c>
      <c r="AG295" s="223" t="str">
        <f t="shared" ca="1" si="482"/>
        <v>0.313089529690706-1.24992346688058i</v>
      </c>
      <c r="AH295" s="223" t="str">
        <f t="shared" ca="1" si="483"/>
        <v>1.26956903971806+0.220291125672519i</v>
      </c>
      <c r="AI295" s="223" t="str">
        <f t="shared" ca="1" si="484"/>
        <v>-0.126298944957693+1.28233470793053i</v>
      </c>
      <c r="AJ295" s="223" t="str">
        <f t="shared" ca="1" si="485"/>
        <v>-1.28815129325588-0.0316223393175454i</v>
      </c>
      <c r="AK295" s="223" t="str">
        <f t="shared" ca="1" si="486"/>
        <v>-0.0632256305192242-1.28698727511431i</v>
      </c>
      <c r="AL295" s="223" t="str">
        <f t="shared" ca="1" si="487"/>
        <v>1.27884896142083-0.15773097518745i</v>
      </c>
      <c r="AM295" s="223" t="str">
        <f t="shared" ca="1" si="488"/>
        <v>0.251381562033616+1.26378045440268i</v>
      </c>
      <c r="AN295" s="223" t="str">
        <f t="shared" ca="1" si="489"/>
        <v>-1.24186341160491+0.34366989041479i</v>
      </c>
      <c r="AO295" s="223" t="str">
        <f t="shared" ca="1" si="490"/>
        <v>-0.43409584188334-1.2132166033814i</v>
      </c>
      <c r="AP295" s="223" t="str">
        <f t="shared" ca="1" si="491"/>
        <v>1.17799526926793-0.522169390373553i</v>
      </c>
      <c r="AQ295" s="223" t="str">
        <f t="shared" ca="1" si="492"/>
        <v>0.607413257696352+1.13639027672513i</v>
      </c>
      <c r="AR295" s="223" t="str">
        <f t="shared" ca="1" si="493"/>
        <v>0.607413257696352+1.13639027672513i</v>
      </c>
      <c r="AS295" s="223" t="str">
        <f t="shared" ca="1" si="494"/>
        <v>-0.767582010824325-1.03496453239693i</v>
      </c>
      <c r="AT295" s="223" t="str">
        <f t="shared" ca="1" si="495"/>
        <v>0.975693415507298-0.841638928280064i</v>
      </c>
      <c r="AU295" s="223" t="str">
        <f t="shared" ca="1" si="496"/>
        <v>0.911134931461675+0.911134931462427i</v>
      </c>
      <c r="AV295" s="223" t="str">
        <f t="shared" ca="1" si="497"/>
        <v>-0.841638928279897+0.975693415507442i</v>
      </c>
      <c r="AW295" s="223" t="str">
        <f t="shared" ca="1" si="498"/>
        <v>-1.03496453239704-0.767582010824177i</v>
      </c>
      <c r="AX295" s="223" t="str">
        <f t="shared" ca="1" si="499"/>
        <v>0.689365499946479-1.08862708681359i</v>
      </c>
      <c r="AY295" s="223" t="str">
        <f t="shared" ca="1" si="500"/>
        <v>1.13639027672523+0.607413257696158i</v>
      </c>
      <c r="AZ295" s="223" t="str">
        <f t="shared" ca="1" si="501"/>
        <v>-0.522169390374523+1.1779952692675i</v>
      </c>
      <c r="BA295" s="223" t="str">
        <f t="shared" ca="1" si="502"/>
        <v>-1.21321660338146-0.434095841883166i</v>
      </c>
      <c r="BB295" s="223" t="str">
        <f t="shared" ca="1" si="503"/>
        <v>0.343669890414596-1.24186341160497i</v>
      </c>
      <c r="BC295" s="223" t="str">
        <f t="shared" ca="1" si="504"/>
        <v>1.26378045440272+0.251381562033417i</v>
      </c>
      <c r="BD295" s="223" t="str">
        <f t="shared" ca="1" si="505"/>
        <v>-0.157730975187231+1.27884896142085i</v>
      </c>
      <c r="BE295" s="223" t="str">
        <f t="shared" ca="1" si="506"/>
        <v>-1.28698727511426-0.0632256305203209i</v>
      </c>
      <c r="BF295" s="223" t="str">
        <f t="shared" ca="1" si="507"/>
        <v>-0.031622339317729-1.28815129325588i</v>
      </c>
      <c r="BG295" s="223" t="str">
        <f t="shared" ca="1" si="508"/>
        <v>1.28233470793051-0.126298944957895i</v>
      </c>
      <c r="BH295" s="223" t="str">
        <f t="shared" ca="1" si="509"/>
        <v>0.220291125672465+1.26956903971807i</v>
      </c>
      <c r="BI295" s="223" t="str">
        <f t="shared" ca="1" si="510"/>
        <v>-1.24992346688065+0.313089529690423i</v>
      </c>
      <c r="BJ295" s="223" t="str">
        <f t="shared" ca="1" si="511"/>
        <v>-0.404191274420066-1.2235044504796i</v>
      </c>
      <c r="BK295" s="223" t="str">
        <f t="shared" ca="1" si="512"/>
        <v>1.19045515745331-0.493102671614666i</v>
      </c>
      <c r="BL295" s="223" t="str">
        <f t="shared" ca="1" si="513"/>
        <v>0.579341902706877+1.15095468478506i</v>
      </c>
      <c r="BM295" s="223" t="str">
        <f t="shared" ca="1" si="514"/>
        <v>-1.10521708895827+0.662441629832634i</v>
      </c>
      <c r="BN295" s="223" t="str">
        <f t="shared" ca="1" si="515"/>
        <v>-0.741951528370641-1.05349022596756i</v>
      </c>
      <c r="BO295" s="223" t="str">
        <f t="shared" ca="1" si="516"/>
        <v>0.996054408165191-0.817440727291835i</v>
      </c>
      <c r="BP295" s="223" t="str">
        <f t="shared" ca="1" si="517"/>
        <v>0.88850014408758+0.933220885223354i</v>
      </c>
      <c r="BQ295" s="223" t="str">
        <f t="shared" ca="1" si="518"/>
        <v>-0.865330157448658+0.954744701619544i</v>
      </c>
      <c r="BR295" s="223" t="str">
        <f t="shared" ca="1" si="519"/>
        <v>-1.0158154148919-0.792750130576274i</v>
      </c>
      <c r="BS295" s="223" t="str">
        <f t="shared" ca="1" si="520"/>
        <v>0.715874122060374-1.07138133641808i</v>
      </c>
      <c r="BT295" s="223" t="str">
        <f t="shared" ca="1" si="521"/>
        <v>1.12114134965496+0.635118729651838i</v>
      </c>
      <c r="BU295" s="223" t="str">
        <f t="shared" ca="1" si="522"/>
        <v>-0.550921573817861+1.16482580078i</v>
      </c>
      <c r="BV295" s="223" t="str">
        <f t="shared" ca="1" si="523"/>
        <v>-1.20219795996647-0.463738926243177i</v>
      </c>
      <c r="BW295" s="223" t="str">
        <f t="shared" ca="1" si="524"/>
        <v>0.374043237247637-1.23305530424633i</v>
      </c>
      <c r="BX295" s="223" t="str">
        <f t="shared" ca="1" si="525"/>
        <v>1.25723061499738+0.282320575541377i</v>
      </c>
      <c r="BY295" s="223" t="str">
        <f t="shared" ca="1" si="526"/>
        <v>-0.189067994175273+1.27459288411604i</v>
      </c>
      <c r="BZ295" s="223" t="str">
        <f t="shared" ca="1" si="527"/>
        <v>-1.28504802396174-0.0947908369661507i</v>
      </c>
      <c r="CA295" s="223" t="str">
        <f t="shared" ca="1" si="528"/>
        <v>-1.83742941730491E-13-1.28853937722551i</v>
      </c>
      <c r="CB295" s="223" t="str">
        <f t="shared" ca="1" si="529"/>
        <v>1.28504802396171-0.0947908369665171i</v>
      </c>
      <c r="CC295" s="223" t="str">
        <f t="shared" ca="1" si="530"/>
        <v>0.189067994174406+1.27459288411617i</v>
      </c>
      <c r="CD295" s="223" t="str">
        <f t="shared" ca="1" si="531"/>
        <v>-1.25723061499758+0.282320575540521i</v>
      </c>
      <c r="CE295" s="223" t="str">
        <f t="shared" ca="1" si="532"/>
        <v>-0.374043237247988-1.23305530424623i</v>
      </c>
      <c r="CF295" s="223" t="str">
        <f t="shared" ca="1" si="533"/>
        <v>1.20219795996634-0.463738926243519i</v>
      </c>
      <c r="CG295" s="223" t="str">
        <f t="shared" ca="1" si="534"/>
        <v>0.550921573818194+1.16482580077984i</v>
      </c>
      <c r="CH295" s="223" t="str">
        <f t="shared" ca="1" si="535"/>
        <v>-1.12114134965539+0.635118729651074i</v>
      </c>
      <c r="CI295" s="223" t="str">
        <f t="shared" ca="1" si="536"/>
        <v>-0.715874122059643-1.07138133641857i</v>
      </c>
      <c r="CJ295" s="223" t="str">
        <f t="shared" ca="1" si="537"/>
        <v>1.01581541489168-0.792750130576564i</v>
      </c>
      <c r="CK295" s="223" t="str">
        <f t="shared" ca="1" si="538"/>
        <v>0.865330157448931+0.954744701619298i</v>
      </c>
      <c r="CL295" s="223" t="str">
        <f t="shared" ca="1" si="539"/>
        <v>-0.888500144087288+0.933220885223634i</v>
      </c>
      <c r="CM295" s="223" t="str">
        <f t="shared" ca="1" si="540"/>
        <v>-0.996054408164634-0.817440727292513i</v>
      </c>
      <c r="CN295" s="223" t="str">
        <f t="shared" ca="1" si="541"/>
        <v>0.741951528371359-1.05349022596706i</v>
      </c>
      <c r="CO295" s="223" t="str">
        <f t="shared" ca="1" si="542"/>
        <v>1.10521708895848+0.662441629832288i</v>
      </c>
      <c r="CP295" s="223" t="str">
        <f t="shared" ca="1" si="543"/>
        <v>-0.579341902706516+1.15095468478525i</v>
      </c>
      <c r="CQ295" s="223" t="str">
        <f t="shared" ca="1" si="544"/>
        <v>-1.19045515745347-0.493102671614293i</v>
      </c>
      <c r="CR295" s="223" t="str">
        <f t="shared" ca="1" si="545"/>
        <v>0.4041912744209-1.22350445047933i</v>
      </c>
      <c r="CS295" s="223" t="str">
        <f t="shared" ca="1" si="546"/>
        <v>1.24992346688044+0.313089529691239i</v>
      </c>
      <c r="CT295" s="223" t="str">
        <f t="shared" ca="1" si="547"/>
        <v>-0.220291125672068+1.26956903971814i</v>
      </c>
      <c r="CU295" s="223" t="str">
        <f t="shared" ca="1" si="548"/>
        <v>-1.28233470793055-0.126298944957492i</v>
      </c>
      <c r="CV295" s="223" t="str">
        <f t="shared" ca="1" si="549"/>
        <v>0.031622339317325-1.28815129325589i</v>
      </c>
      <c r="CW295" s="223" t="str">
        <f t="shared" ca="1" si="550"/>
        <v>1.2869872751143-0.0632256305194443i</v>
      </c>
      <c r="CX295" s="223" t="str">
        <f t="shared" ca="1" si="551"/>
        <v>0.157730975186396+1.27884896142096i</v>
      </c>
      <c r="CY295" s="223" t="str">
        <f t="shared" ca="1" si="552"/>
        <v>-1.26378045440264+0.251381562033814i</v>
      </c>
      <c r="CZ295" s="223" t="str">
        <f t="shared" ca="1" si="553"/>
        <v>-0.343669890414985-1.24186341160486i</v>
      </c>
      <c r="DA295" s="223" t="str">
        <f t="shared" ca="1" si="554"/>
        <v>1.21321660338133-0.434095841883547i</v>
      </c>
      <c r="DB295" s="223" t="str">
        <f t="shared" ca="1" si="555"/>
        <v>0.522169390373754+1.17799526926784i</v>
      </c>
      <c r="DC295" s="223" t="str">
        <f t="shared" ca="1" si="556"/>
        <v>-1.13639027672563+0.607413257695416i</v>
      </c>
      <c r="DD295" s="223" t="str">
        <f t="shared" ca="1" si="557"/>
        <v>-0.68936549994682-1.08862708681338i</v>
      </c>
      <c r="DE295" s="223" t="str">
        <f t="shared" ca="1" si="558"/>
        <v>1.0349645323968-0.767582010824502i</v>
      </c>
      <c r="DF295" s="223" t="str">
        <f t="shared" ca="1" si="559"/>
        <v>0.841638928280231+0.975693415507155i</v>
      </c>
      <c r="DG295" s="223" t="str">
        <f t="shared" ca="1" si="560"/>
        <v>-0.911134931462271+0.911134931461831i</v>
      </c>
      <c r="DH295" s="223" t="str">
        <f t="shared" ca="1" si="561"/>
        <v>-0.975693415506749-0.8416389282807i</v>
      </c>
      <c r="DI295" s="223" t="str">
        <f t="shared" ca="1" si="562"/>
        <v>0.767582010824-1.03496453239717i</v>
      </c>
      <c r="DJ295" s="223" t="str">
        <f t="shared" ca="1" si="563"/>
        <v>1.08862708681371+0.689365499946293i</v>
      </c>
      <c r="DK295" s="223" t="str">
        <f t="shared" ca="1" si="564"/>
        <v>-0.607413257695963+1.13639027672534i</v>
      </c>
      <c r="DL295" s="223" t="str">
        <f t="shared" ca="1" si="565"/>
        <v>-1.17799526926759-0.522169390374322i</v>
      </c>
      <c r="DM295" s="223" t="str">
        <f t="shared" ca="1" si="566"/>
        <v>0.434095841884201-1.2132166033811i</v>
      </c>
      <c r="DN295" s="223" t="str">
        <f t="shared" ca="1" si="567"/>
        <v>1.24186341160503+0.343669890414383i</v>
      </c>
      <c r="DO295" s="223" t="str">
        <f t="shared" ca="1" si="568"/>
        <v>-0.251381562033202+1.26378045440277i</v>
      </c>
      <c r="DP295" s="223" t="str">
        <f t="shared" ca="1" si="569"/>
        <v>-1.27884896142088-0.157730975187013i</v>
      </c>
      <c r="DQ295" s="223" t="str">
        <f t="shared" ca="1" si="570"/>
        <v>0.0632256305200642-1.28698727511427i</v>
      </c>
      <c r="DR295" s="223" t="str">
        <f t="shared" ca="1" si="571"/>
        <v>1.2881512932559-0.0316223393167046i</v>
      </c>
      <c r="DS295" s="223" t="str">
        <f t="shared" ca="1" si="572"/>
        <v>0.126298944958041+1.2823347079305i</v>
      </c>
      <c r="DT295" s="223" t="str">
        <f t="shared" ca="1" si="573"/>
        <v>-1.26956903971805+0.22029112567261i</v>
      </c>
      <c r="DU295" s="223" t="str">
        <f t="shared" ca="1" si="574"/>
        <v>-0.313089529690566-1.24992346688061i</v>
      </c>
      <c r="DV295" s="223" t="str">
        <f t="shared" ca="1" si="575"/>
        <v>1.22350445047955-0.40419127442024i</v>
      </c>
      <c r="DW295" s="223" t="str">
        <f t="shared" ca="1" si="576"/>
        <v>0.493102671613652+1.19045515745373i</v>
      </c>
      <c r="DX295" s="223" t="str">
        <f t="shared" ca="1" si="577"/>
        <v>-1.15095468478497+0.579341902707074i</v>
      </c>
      <c r="DY295" s="223" t="str">
        <f t="shared" ca="1" si="578"/>
        <v>-0.662441629832824-1.10521708895816i</v>
      </c>
      <c r="DZ295" s="223" t="str">
        <f t="shared" ca="1" si="579"/>
        <v>1.05349022596741-0.741951528370851i</v>
      </c>
      <c r="EA295" s="223" t="str">
        <f t="shared" ca="1" si="580"/>
        <v>0.817440727292034+0.996054408165028i</v>
      </c>
      <c r="EB295" s="223" t="str">
        <f t="shared" ca="1" si="581"/>
        <v>-0.933220885224062+0.888500144086838i</v>
      </c>
      <c r="EC295" s="223" t="str">
        <f t="shared" ca="1" si="582"/>
        <v>-0.954744701619668-0.865330157448522i</v>
      </c>
      <c r="ED295" s="223" t="str">
        <f t="shared" ca="1" si="583"/>
        <v>0.79275013057613-1.01581541489202i</v>
      </c>
      <c r="EE295" s="223" t="str">
        <f t="shared" ca="1" si="584"/>
        <v>1.07138133641819+0.715874122060221i</v>
      </c>
      <c r="EF295" s="223" t="str">
        <f t="shared" ca="1" si="585"/>
        <v>-0.635118729651678+1.12114134965505i</v>
      </c>
      <c r="EG295" s="223" t="str">
        <f t="shared" ca="1" si="586"/>
        <v>-1.16482580077954-0.550921573818821i</v>
      </c>
      <c r="EH295" s="223" t="str">
        <f t="shared" ca="1" si="587"/>
        <v>0.463738926242936-1.20219795996656i</v>
      </c>
      <c r="EI295" s="223" t="str">
        <f t="shared" ca="1" si="588"/>
        <v>1.23305530424641+0.374043237247391i</v>
      </c>
      <c r="EJ295" s="223" t="str">
        <f t="shared" ca="1" si="589"/>
        <v>-0.282320575541126+1.25723061499744i</v>
      </c>
      <c r="EK295" s="223" t="str">
        <f t="shared" ca="1" si="590"/>
        <v>-1.27459288411608-0.189067994175019i</v>
      </c>
      <c r="EL295" s="223" t="str">
        <f t="shared" ca="1" si="591"/>
        <v>0.0947908369659673-1.28504802396175i</v>
      </c>
      <c r="EM295" s="223" t="str">
        <f t="shared" ca="1" si="592"/>
        <v>1.28853937722551-3.6748588346098E-13i</v>
      </c>
      <c r="EN295" s="223"/>
      <c r="EO295" s="223"/>
      <c r="EP295" s="223"/>
    </row>
    <row r="296" spans="1:146">
      <c r="A296" s="249">
        <f t="shared" si="461"/>
        <v>3.828125000000003E-3</v>
      </c>
      <c r="B296" s="248">
        <v>196</v>
      </c>
      <c r="C296" s="247">
        <f t="shared" si="462"/>
        <v>39200</v>
      </c>
      <c r="N296" s="246">
        <f t="shared" ca="1" si="463"/>
        <v>1.3673588981485458</v>
      </c>
      <c r="O296" s="223">
        <f t="shared" ca="1" si="464"/>
        <v>-1.299641101851454</v>
      </c>
      <c r="P296" s="223" t="str">
        <f t="shared" ca="1" si="465"/>
        <v>-0.127387104258238-1.29338297471799i</v>
      </c>
      <c r="Q296" s="223" t="str">
        <f t="shared" ca="1" si="466"/>
        <v>1.27466886250294-0.253547401065594i</v>
      </c>
      <c r="R296" s="223" t="str">
        <f t="shared" ca="1" si="467"/>
        <v>0.377265897797568+1.24367899233711i</v>
      </c>
      <c r="S296" s="223" t="str">
        <f t="shared" ca="1" si="468"/>
        <v>-1.20071181361097+0.49735111769928i</v>
      </c>
      <c r="T296" s="223" t="str">
        <f t="shared" ca="1" si="469"/>
        <v>-0.612646574457772-1.1461811237439i</v>
      </c>
      <c r="U296" s="223" t="str">
        <f t="shared" ca="1" si="470"/>
        <v>1.0806120830889-0.722041909797439i</v>
      </c>
      <c r="V296" s="223" t="str">
        <f t="shared" ca="1" si="471"/>
        <v>0.824483586837605+1.00463615735104i</v>
      </c>
      <c r="W296" s="223" t="str">
        <f t="shared" ca="1" si="472"/>
        <v>-0.91898503622789+0.918985036227949i</v>
      </c>
      <c r="X296" s="223" t="str">
        <f t="shared" ca="1" si="473"/>
        <v>-1.00463615735101-0.824483586837641i</v>
      </c>
      <c r="Y296" s="223" t="str">
        <f t="shared" ca="1" si="474"/>
        <v>0.722041909797475-1.08061208308887i</v>
      </c>
      <c r="Z296" s="223" t="str">
        <f t="shared" ca="1" si="475"/>
        <v>1.14618112374394+0.612646574457695i</v>
      </c>
      <c r="AA296" s="223" t="str">
        <f t="shared" ca="1" si="476"/>
        <v>-0.497351117699201+1.200711813611i</v>
      </c>
      <c r="AB296" s="223" t="str">
        <f t="shared" ca="1" si="477"/>
        <v>-1.2436789923371-0.377265897797607i</v>
      </c>
      <c r="AC296" s="223" t="str">
        <f t="shared" ca="1" si="478"/>
        <v>0.253547401065592-1.27466886250294i</v>
      </c>
      <c r="AD296" s="223" t="str">
        <f t="shared" ca="1" si="479"/>
        <v>1.293382974718+0.127387104258187i</v>
      </c>
      <c r="AE296" s="223" t="str">
        <f t="shared" ca="1" si="480"/>
        <v>-4.77649213960298E-14+1.29964110185145i</v>
      </c>
      <c r="AF296" s="223" t="str">
        <f t="shared" ca="1" si="481"/>
        <v>-1.29338297471799+0.127387104258239i</v>
      </c>
      <c r="AG296" s="223" t="str">
        <f t="shared" ca="1" si="482"/>
        <v>-0.253547401065624-1.27466886250294i</v>
      </c>
      <c r="AH296" s="223" t="str">
        <f t="shared" ca="1" si="483"/>
        <v>1.24367899233712-0.377265897797533i</v>
      </c>
      <c r="AI296" s="223" t="str">
        <f t="shared" ca="1" si="484"/>
        <v>0.497351117699241+1.20071181361098i</v>
      </c>
      <c r="AJ296" s="223" t="str">
        <f t="shared" ca="1" si="485"/>
        <v>-1.14618112374379+0.612646574457969i</v>
      </c>
      <c r="AK296" s="223" t="str">
        <f t="shared" ca="1" si="486"/>
        <v>-0.722041909797296-1.08061208308899i</v>
      </c>
      <c r="AL296" s="223" t="str">
        <f t="shared" ca="1" si="487"/>
        <v>1.00463615735066-0.824483586838067i</v>
      </c>
      <c r="AM296" s="223" t="str">
        <f t="shared" ca="1" si="488"/>
        <v>0.918985036228012+0.918985036227827i</v>
      </c>
      <c r="AN296" s="223" t="str">
        <f t="shared" ca="1" si="489"/>
        <v>-0.824483586837878+1.00463615735081i</v>
      </c>
      <c r="AO296" s="223" t="str">
        <f t="shared" ca="1" si="490"/>
        <v>-1.08061208308914-0.722041909797076i</v>
      </c>
      <c r="AP296" s="223" t="str">
        <f t="shared" ca="1" si="491"/>
        <v>0.612646574457738-1.14618112374391i</v>
      </c>
      <c r="AQ296" s="223" t="str">
        <f t="shared" ca="1" si="492"/>
        <v>1.20071181361078+0.497351117699731i</v>
      </c>
      <c r="AR296" s="223" t="str">
        <f t="shared" ca="1" si="493"/>
        <v>1.20071181361078+0.497351117699731i</v>
      </c>
      <c r="AS296" s="223" t="str">
        <f t="shared" ca="1" si="494"/>
        <v>-1.27466886250291-0.253547401065748i</v>
      </c>
      <c r="AT296" s="223" t="str">
        <f t="shared" ca="1" si="495"/>
        <v>0.127387104258878-1.29338297471793i</v>
      </c>
      <c r="AU296" s="223" t="str">
        <f t="shared" ca="1" si="496"/>
        <v>1.29964110185145-1.63036309532365E-13i</v>
      </c>
      <c r="AV296" s="223" t="str">
        <f t="shared" ca="1" si="497"/>
        <v>0.127387104257915+1.29338297471802i</v>
      </c>
      <c r="AW296" s="223" t="str">
        <f t="shared" ca="1" si="498"/>
        <v>-1.27466886250284+0.253547401066104i</v>
      </c>
      <c r="AX296" s="223" t="str">
        <f t="shared" ca="1" si="499"/>
        <v>-0.377265897797611-1.2436789923371i</v>
      </c>
      <c r="AY296" s="223" t="str">
        <f t="shared" ca="1" si="500"/>
        <v>1.20071181361115-0.497351117698838i</v>
      </c>
      <c r="AZ296" s="223" t="str">
        <f t="shared" ca="1" si="501"/>
        <v>0.612646574458025+1.14618112374376i</v>
      </c>
      <c r="BA296" s="223" t="str">
        <f t="shared" ca="1" si="502"/>
        <v>-1.08061208308894+0.722041909797379i</v>
      </c>
      <c r="BB296" s="223" t="str">
        <f t="shared" ca="1" si="503"/>
        <v>-0.824483586837145-1.00463615735142i</v>
      </c>
      <c r="BC296" s="223" t="str">
        <f t="shared" ca="1" si="504"/>
        <v>0.91898503622777-0.91898503622807i</v>
      </c>
      <c r="BD296" s="223" t="str">
        <f t="shared" ca="1" si="505"/>
        <v>1.00463615735087+0.824483586837815i</v>
      </c>
      <c r="BE296" s="223" t="str">
        <f t="shared" ca="1" si="506"/>
        <v>-0.722041909796993+1.0806120830892i</v>
      </c>
      <c r="BF296" s="223" t="str">
        <f t="shared" ca="1" si="507"/>
        <v>-1.14618112374396-0.61264657445765i</v>
      </c>
      <c r="BG296" s="223" t="str">
        <f t="shared" ca="1" si="508"/>
        <v>0.497351117699639-1.20071181361082i</v>
      </c>
      <c r="BH296" s="223" t="str">
        <f t="shared" ca="1" si="509"/>
        <v>1.24367899233722+0.377265897797203i</v>
      </c>
      <c r="BI296" s="223" t="str">
        <f t="shared" ca="1" si="510"/>
        <v>-0.253547401065685+1.27466886250292i</v>
      </c>
      <c r="BJ296" s="223" t="str">
        <f t="shared" ca="1" si="511"/>
        <v>-1.29338297471793-0.127387104258815i</v>
      </c>
      <c r="BK296" s="223" t="str">
        <f t="shared" ca="1" si="512"/>
        <v>-2.63023475178863E-13-1.29964110185145i</v>
      </c>
      <c r="BL296" s="223" t="str">
        <f t="shared" ca="1" si="513"/>
        <v>1.29338297471801-0.127387104258015i</v>
      </c>
      <c r="BM296" s="223" t="str">
        <f t="shared" ca="1" si="514"/>
        <v>0.253547401066165+1.27466886250283i</v>
      </c>
      <c r="BN296" s="223" t="str">
        <f t="shared" ca="1" si="515"/>
        <v>-1.24367899233708+0.377265897797671i</v>
      </c>
      <c r="BO296" s="223" t="str">
        <f t="shared" ca="1" si="516"/>
        <v>-0.497351117698931-1.20071181361111i</v>
      </c>
      <c r="BP296" s="223" t="str">
        <f t="shared" ca="1" si="517"/>
        <v>1.14618112374371-0.612646574458114i</v>
      </c>
      <c r="BQ296" s="223" t="str">
        <f t="shared" ca="1" si="518"/>
        <v>0.722041909797431+1.0806120830889i</v>
      </c>
      <c r="BR296" s="223" t="str">
        <f t="shared" ca="1" si="519"/>
        <v>-1.00463615735135+0.824483586837223i</v>
      </c>
      <c r="BS296" s="223" t="str">
        <f t="shared" ca="1" si="520"/>
        <v>-0.918985036228141-0.918985036227698i</v>
      </c>
      <c r="BT296" s="223" t="str">
        <f t="shared" ca="1" si="521"/>
        <v>0.824483586837766-1.00463615735091i</v>
      </c>
      <c r="BU296" s="223" t="str">
        <f t="shared" ca="1" si="522"/>
        <v>1.08061208308925+0.72204190979691i</v>
      </c>
      <c r="BV296" s="223" t="str">
        <f t="shared" ca="1" si="523"/>
        <v>-0.612646574457594+1.14618112374399i</v>
      </c>
      <c r="BW296" s="223" t="str">
        <f t="shared" ca="1" si="524"/>
        <v>-1.20071181361086-0.497351117699547i</v>
      </c>
      <c r="BX296" s="223" t="str">
        <f t="shared" ca="1" si="525"/>
        <v>0.377265897797108-1.24367899233725i</v>
      </c>
      <c r="BY296" s="223" t="str">
        <f t="shared" ca="1" si="526"/>
        <v>1.27466886250294+0.253547401065623i</v>
      </c>
      <c r="BZ296" s="223" t="str">
        <f t="shared" ca="1" si="527"/>
        <v>-0.127387104258715+1.29338297471795i</v>
      </c>
      <c r="CA296" s="223" t="str">
        <f t="shared" ca="1" si="528"/>
        <v>-1.29964110185145+3.26072619064731E-13i</v>
      </c>
      <c r="CB296" s="223" t="str">
        <f t="shared" ca="1" si="529"/>
        <v>-0.127387104258115-1.293382974718i</v>
      </c>
      <c r="CC296" s="223" t="str">
        <f t="shared" ca="1" si="530"/>
        <v>1.27466886250307-0.253547401064959i</v>
      </c>
      <c r="CD296" s="223" t="str">
        <f t="shared" ca="1" si="531"/>
        <v>0.377265897797802+1.24367899233704i</v>
      </c>
      <c r="CE296" s="223" t="str">
        <f t="shared" ca="1" si="532"/>
        <v>-1.20071181361109+0.497351117698989i</v>
      </c>
      <c r="CF296" s="223" t="str">
        <f t="shared" ca="1" si="533"/>
        <v>-0.61264657445817-1.14618112374368i</v>
      </c>
      <c r="CG296" s="223" t="str">
        <f t="shared" ca="1" si="534"/>
        <v>1.08061208308885-0.722041909797514i</v>
      </c>
      <c r="CH296" s="223" t="str">
        <f t="shared" ca="1" si="535"/>
        <v>0.824483586837242+1.00463615735133i</v>
      </c>
      <c r="CI296" s="223" t="str">
        <f t="shared" ca="1" si="536"/>
        <v>-0.918985036227628+0.918985036228211i</v>
      </c>
      <c r="CJ296" s="223" t="str">
        <f t="shared" ca="1" si="537"/>
        <v>-1.00463615735097-0.824483586837689i</v>
      </c>
      <c r="CK296" s="223" t="str">
        <f t="shared" ca="1" si="538"/>
        <v>0.722041909797932-1.08061208308857i</v>
      </c>
      <c r="CL296" s="223" t="str">
        <f t="shared" ca="1" si="539"/>
        <v>1.14618112374404+0.612646574457505i</v>
      </c>
      <c r="CM296" s="223" t="str">
        <f t="shared" ca="1" si="540"/>
        <v>-0.497351117699454+1.20071181361089i</v>
      </c>
      <c r="CN296" s="223" t="str">
        <f t="shared" ca="1" si="541"/>
        <v>-1.24367899233728-0.377265897797012i</v>
      </c>
      <c r="CO296" s="223" t="str">
        <f t="shared" ca="1" si="542"/>
        <v>0.253547401065525-1.27466886250296i</v>
      </c>
      <c r="CP296" s="223" t="str">
        <f t="shared" ca="1" si="543"/>
        <v>1.29338297471795+0.127387104258616i</v>
      </c>
      <c r="CQ296" s="223" t="str">
        <f t="shared" ca="1" si="544"/>
        <v>4.2605978471123E-13+1.29964110185145i</v>
      </c>
      <c r="CR296" s="223" t="str">
        <f t="shared" ca="1" si="545"/>
        <v>-1.29338297471799+0.127387104258214i</v>
      </c>
      <c r="CS296" s="223" t="str">
        <f t="shared" ca="1" si="546"/>
        <v>-0.253547401065058-1.27466886250305i</v>
      </c>
      <c r="CT296" s="223" t="str">
        <f t="shared" ca="1" si="547"/>
        <v>1.24367899233703-0.377265897797828i</v>
      </c>
      <c r="CU296" s="223" t="str">
        <f t="shared" ca="1" si="548"/>
        <v>0.497351117699081+1.20071181361105i</v>
      </c>
      <c r="CV296" s="223" t="str">
        <f t="shared" ca="1" si="549"/>
        <v>-1.14618112374364+0.612646574458257i</v>
      </c>
      <c r="CW296" s="223" t="str">
        <f t="shared" ca="1" si="550"/>
        <v>-0.722041909797597-1.08061208308879i</v>
      </c>
      <c r="CX296" s="223" t="str">
        <f t="shared" ca="1" si="551"/>
        <v>1.00463615735127-0.82448358683732i</v>
      </c>
      <c r="CY296" s="223" t="str">
        <f t="shared" ca="1" si="552"/>
        <v>0.91898503622823+0.91898503622761i</v>
      </c>
      <c r="CZ296" s="223" t="str">
        <f t="shared" ca="1" si="553"/>
        <v>-0.824483586837611+1.00463615735103i</v>
      </c>
      <c r="DA296" s="223" t="str">
        <f t="shared" ca="1" si="554"/>
        <v>-1.08061208308862-0.722041909797849i</v>
      </c>
      <c r="DB296" s="223" t="str">
        <f t="shared" ca="1" si="555"/>
        <v>0.612646574457417-1.14618112374408i</v>
      </c>
      <c r="DC296" s="223" t="str">
        <f t="shared" ca="1" si="556"/>
        <v>1.2007118136109+0.49735111769943i</v>
      </c>
      <c r="DD296" s="223" t="str">
        <f t="shared" ca="1" si="557"/>
        <v>-0.37726589779819+1.24367899233692i</v>
      </c>
      <c r="DE296" s="223" t="str">
        <f t="shared" ca="1" si="558"/>
        <v>-1.27466886250297-0.253547401065428i</v>
      </c>
      <c r="DF296" s="223" t="str">
        <f t="shared" ca="1" si="559"/>
        <v>0.127387104258516-1.29338297471796i</v>
      </c>
      <c r="DG296" s="223" t="str">
        <f t="shared" ca="1" si="560"/>
        <v>1.29964110185145-5.26046950357728E-13i</v>
      </c>
      <c r="DH296" s="223" t="str">
        <f t="shared" ca="1" si="561"/>
        <v>0.12738710425824+1.29338297471799i</v>
      </c>
      <c r="DI296" s="223" t="str">
        <f t="shared" ca="1" si="562"/>
        <v>-1.27466886250303+0.253547401065155i</v>
      </c>
      <c r="DJ296" s="223" t="str">
        <f t="shared" ca="1" si="563"/>
        <v>-0.377265897797923-1.243678992337i</v>
      </c>
      <c r="DK296" s="223" t="str">
        <f t="shared" ca="1" si="564"/>
        <v>1.20071181361101-0.497351117699174i</v>
      </c>
      <c r="DL296" s="223" t="str">
        <f t="shared" ca="1" si="565"/>
        <v>0.612646574457173+1.14618112374422i</v>
      </c>
      <c r="DM296" s="223" t="str">
        <f t="shared" ca="1" si="566"/>
        <v>-1.08061208308878+0.722041909797619i</v>
      </c>
      <c r="DN296" s="223" t="str">
        <f t="shared" ca="1" si="567"/>
        <v>-0.824483586837397-1.00463615735121i</v>
      </c>
      <c r="DO296" s="223" t="str">
        <f t="shared" ca="1" si="568"/>
        <v>0.918985036227538-0.918985036228301i</v>
      </c>
      <c r="DP296" s="223" t="str">
        <f t="shared" ca="1" si="569"/>
        <v>1.0046361573511+0.824483586837535i</v>
      </c>
      <c r="DQ296" s="223" t="str">
        <f t="shared" ca="1" si="570"/>
        <v>-0.722041909797828+1.08061208308864i</v>
      </c>
      <c r="DR296" s="223" t="str">
        <f t="shared" ca="1" si="571"/>
        <v>-1.1461811237441-0.612646574457395i</v>
      </c>
      <c r="DS296" s="223" t="str">
        <f t="shared" ca="1" si="572"/>
        <v>0.497351117699337-1.20071181361094i</v>
      </c>
      <c r="DT296" s="223" t="str">
        <f t="shared" ca="1" si="573"/>
        <v>1.24367899233695+0.377265897798093i</v>
      </c>
      <c r="DU296" s="223" t="str">
        <f t="shared" ca="1" si="574"/>
        <v>-0.253547401065402+1.27466886250298i</v>
      </c>
      <c r="DV296" s="223" t="str">
        <f t="shared" ca="1" si="575"/>
        <v>-1.29338297471797-0.12738710425849i</v>
      </c>
      <c r="DW296" s="223" t="str">
        <f t="shared" ca="1" si="576"/>
        <v>-6.26034116004227E-13-1.29964110185145i</v>
      </c>
      <c r="DX296" s="223" t="str">
        <f t="shared" ca="1" si="577"/>
        <v>1.29338297471798-0.127387104258413i</v>
      </c>
      <c r="DY296" s="223" t="str">
        <f t="shared" ca="1" si="578"/>
        <v>0.253547401065181+1.27466886250302i</v>
      </c>
      <c r="DZ296" s="223" t="str">
        <f t="shared" ca="1" si="579"/>
        <v>-1.24367899233698+0.377265897798019i</v>
      </c>
      <c r="EA296" s="223" t="str">
        <f t="shared" ca="1" si="580"/>
        <v>-0.497351117699266-1.20071181361097i</v>
      </c>
      <c r="EB296" s="223" t="str">
        <f t="shared" ca="1" si="581"/>
        <v>1.14618112374413-0.612646574457326i</v>
      </c>
      <c r="EC296" s="223" t="str">
        <f t="shared" ca="1" si="582"/>
        <v>0.722041909797701+1.08061208308872i</v>
      </c>
      <c r="ED296" s="223" t="str">
        <f t="shared" ca="1" si="583"/>
        <v>-1.00463615735114+0.824483586837475i</v>
      </c>
      <c r="EE296" s="223" t="str">
        <f t="shared" ca="1" si="584"/>
        <v>-0.918985036227484-0.918985036228356i</v>
      </c>
      <c r="EF296" s="223" t="str">
        <f t="shared" ca="1" si="585"/>
        <v>0.824483586837514-1.00463615735111i</v>
      </c>
      <c r="EG296" s="223" t="str">
        <f t="shared" ca="1" si="586"/>
        <v>1.08061208308869+0.722041909797745i</v>
      </c>
      <c r="EH296" s="223" t="str">
        <f t="shared" ca="1" si="587"/>
        <v>-0.612646574457242+1.14618112374418i</v>
      </c>
      <c r="EI296" s="223" t="str">
        <f t="shared" ca="1" si="588"/>
        <v>-1.20071181361095-0.497351117699314i</v>
      </c>
      <c r="EJ296" s="223" t="str">
        <f t="shared" ca="1" si="589"/>
        <v>0.377265897798069-1.24367899233696i</v>
      </c>
      <c r="EK296" s="223" t="str">
        <f t="shared" ca="1" si="590"/>
        <v>1.27466886250301+0.253547401065232i</v>
      </c>
      <c r="EL296" s="223" t="str">
        <f t="shared" ca="1" si="591"/>
        <v>-0.127387104258317+1.29338297471798i</v>
      </c>
      <c r="EM296" s="223" t="str">
        <f t="shared" ca="1" si="592"/>
        <v>-1.29964110185145-6.77623545253295E-13i</v>
      </c>
      <c r="EN296" s="223"/>
      <c r="EO296" s="223"/>
      <c r="EP296" s="223"/>
    </row>
    <row r="297" spans="1:146">
      <c r="A297" s="249">
        <f t="shared" si="461"/>
        <v>3.847656250000003E-3</v>
      </c>
      <c r="B297" s="248">
        <v>197</v>
      </c>
      <c r="C297" s="247">
        <f t="shared" si="462"/>
        <v>39400</v>
      </c>
      <c r="N297" s="246">
        <f t="shared" ca="1" si="463"/>
        <v>1.3606698604212739</v>
      </c>
      <c r="O297" s="223">
        <f t="shared" ca="1" si="464"/>
        <v>-1.3063301395787259</v>
      </c>
      <c r="P297" s="223" t="str">
        <f t="shared" ca="1" si="465"/>
        <v>-0.159908754418917-1.29650592896136i</v>
      </c>
      <c r="Q297" s="223" t="str">
        <f t="shared" ca="1" si="466"/>
        <v>1.26718106238136-0.317412332327891i</v>
      </c>
      <c r="R297" s="223" t="str">
        <f t="shared" ca="1" si="467"/>
        <v>0.470141733310413+1.21879661312774i</v>
      </c>
      <c r="S297" s="223" t="str">
        <f t="shared" ca="1" si="468"/>
        <v>-1.15208032835361+0.615799765014904i</v>
      </c>
      <c r="T297" s="223" t="str">
        <f t="shared" ca="1" si="469"/>
        <v>-0.752195595065442-1.06803568308176i</v>
      </c>
      <c r="U297" s="223" t="str">
        <f t="shared" ca="1" si="470"/>
        <v>0.967926787005999-0.877277703220603i</v>
      </c>
      <c r="V297" s="223" t="str">
        <f t="shared" ca="1" si="471"/>
        <v>0.989164738147073+0.853259371104828i</v>
      </c>
      <c r="W297" s="223" t="str">
        <f t="shared" ca="1" si="472"/>
        <v>-0.725758140046311+1.08617381469463i</v>
      </c>
      <c r="X297" s="223" t="str">
        <f t="shared" ca="1" si="473"/>
        <v>-1.16684582605586-0.587340831023847i</v>
      </c>
      <c r="Y297" s="223" t="str">
        <f t="shared" ca="1" si="474"/>
        <v>0.44008936920453-1.22996739009005i</v>
      </c>
      <c r="Z297" s="223" t="str">
        <f t="shared" ca="1" si="475"/>
        <v>1.27458909972048+0.28621855363606i</v>
      </c>
      <c r="AA297" s="223" t="str">
        <f t="shared" ca="1" si="476"/>
        <v>-0.128042744607818+1.30003980290031i</v>
      </c>
      <c r="AB297" s="223" t="str">
        <f t="shared" ca="1" si="477"/>
        <v>-1.3059366973641+0.0320589464817232i</v>
      </c>
      <c r="AC297" s="223" t="str">
        <f t="shared" ca="1" si="478"/>
        <v>-0.191678441175758-1.29219108833028i</v>
      </c>
      <c r="AD297" s="223" t="str">
        <f t="shared" ca="1" si="479"/>
        <v>1.2590097225532-0.348414913699584i</v>
      </c>
      <c r="AE297" s="223" t="str">
        <f t="shared" ca="1" si="480"/>
        <v>0.49991090161589+1.20689167865942i</v>
      </c>
      <c r="AF297" s="223" t="str">
        <f t="shared" ca="1" si="481"/>
        <v>-1.13662086054068+0.643887764253637i</v>
      </c>
      <c r="AG297" s="223" t="str">
        <f t="shared" ca="1" si="482"/>
        <v>-0.778179955584503-1.04925420670983i</v>
      </c>
      <c r="AH297" s="223" t="str">
        <f t="shared" ca="1" si="483"/>
        <v>0.946105792961454-0.900767596051586i</v>
      </c>
      <c r="AI297" s="223" t="str">
        <f t="shared" ca="1" si="484"/>
        <v>1.00980685343714+0.828727067449324i</v>
      </c>
      <c r="AJ297" s="223" t="str">
        <f t="shared" ca="1" si="485"/>
        <v>-0.698883515461803+1.10365767581598i</v>
      </c>
      <c r="AK297" s="223" t="str">
        <f t="shared" ca="1" si="486"/>
        <v>-1.18090845946368-0.558528104878259i</v>
      </c>
      <c r="AL297" s="223" t="str">
        <f t="shared" ca="1" si="487"/>
        <v>0.409771911719134-1.24039728068785i</v>
      </c>
      <c r="AM297" s="223" t="str">
        <f t="shared" ca="1" si="488"/>
        <v>1.28122937224591+0.254852367589779i</v>
      </c>
      <c r="AN297" s="223" t="str">
        <f t="shared" ca="1" si="489"/>
        <v>-0.096099606634586+1.30279058147365i</v>
      </c>
      <c r="AO297" s="223" t="str">
        <f t="shared" ca="1" si="490"/>
        <v>-1.3047566077151+0.0640985818528471i</v>
      </c>
      <c r="AP297" s="223" t="str">
        <f t="shared" ca="1" si="491"/>
        <v>-0.223332668007377-1.28709788010566i</v>
      </c>
      <c r="AQ297" s="223" t="str">
        <f t="shared" ca="1" si="492"/>
        <v>1.25008000234563-0.379207622955201i</v>
      </c>
      <c r="AR297" s="223" t="str">
        <f t="shared" ca="1" si="493"/>
        <v>1.25008000234563-0.379207622955201i</v>
      </c>
      <c r="AS297" s="223" t="str">
        <f t="shared" ca="1" si="494"/>
        <v>-1.12047673482248+0.671587909579469i</v>
      </c>
      <c r="AT297" s="223" t="str">
        <f t="shared" ca="1" si="495"/>
        <v>-0.803695569596665-1.02984069883767i</v>
      </c>
      <c r="AU297" s="223" t="str">
        <f t="shared" ca="1" si="496"/>
        <v>0.923714900164766-0.923714900164206i</v>
      </c>
      <c r="AV297" s="223" t="str">
        <f t="shared" ca="1" si="497"/>
        <v>1.02984069883796+0.803695569596294i</v>
      </c>
      <c r="AW297" s="223" t="str">
        <f t="shared" ca="1" si="498"/>
        <v>-0.67158790958018+1.12047673482206i</v>
      </c>
      <c r="AX297" s="223" t="str">
        <f t="shared" ca="1" si="499"/>
        <v>-1.19425975777246-0.529378942287121i</v>
      </c>
      <c r="AY297" s="223" t="str">
        <f t="shared" ca="1" si="500"/>
        <v>0.379207622955997-1.25008000234538i</v>
      </c>
      <c r="AZ297" s="223" t="str">
        <f t="shared" ca="1" si="501"/>
        <v>1.28709788010574+0.223332668006914i</v>
      </c>
      <c r="BA297" s="223" t="str">
        <f t="shared" ca="1" si="502"/>
        <v>-0.0640985818523599+1.30475660771513i</v>
      </c>
      <c r="BB297" s="223" t="str">
        <f t="shared" ca="1" si="503"/>
        <v>-1.30279058147362+0.096099606635054i</v>
      </c>
      <c r="BC297" s="223" t="str">
        <f t="shared" ca="1" si="504"/>
        <v>-0.254852367590239-1.28122937224582i</v>
      </c>
      <c r="BD297" s="223" t="str">
        <f t="shared" ca="1" si="505"/>
        <v>1.24039728068811-0.409771911718363i</v>
      </c>
      <c r="BE297" s="223" t="str">
        <f t="shared" ca="1" si="506"/>
        <v>0.558528104878684+1.18090845946348i</v>
      </c>
      <c r="BF297" s="223" t="str">
        <f t="shared" ca="1" si="507"/>
        <v>-1.10365767581642+0.698883515461101i</v>
      </c>
      <c r="BG297" s="223" t="str">
        <f t="shared" ca="1" si="508"/>
        <v>-0.828727067449501-1.009806853437i</v>
      </c>
      <c r="BH297" s="223" t="str">
        <f t="shared" ca="1" si="509"/>
        <v>0.900767596051904-0.946105792961151i</v>
      </c>
      <c r="BI297" s="223" t="str">
        <f t="shared" ca="1" si="510"/>
        <v>1.04925420670988+0.77817995558444i</v>
      </c>
      <c r="BJ297" s="223" t="str">
        <f t="shared" ca="1" si="511"/>
        <v>-0.643887764254117+1.1366208605404i</v>
      </c>
      <c r="BK297" s="223" t="str">
        <f t="shared" ca="1" si="512"/>
        <v>-1.2068916786594-0.499910901615937i</v>
      </c>
      <c r="BL297" s="223" t="str">
        <f t="shared" ca="1" si="513"/>
        <v>0.34841491370026-1.25900972255301i</v>
      </c>
      <c r="BM297" s="223" t="str">
        <f t="shared" ca="1" si="514"/>
        <v>1.29219108833028+0.19167844117579i</v>
      </c>
      <c r="BN297" s="223" t="str">
        <f t="shared" ca="1" si="515"/>
        <v>-0.0320589464812634+1.30593669736411i</v>
      </c>
      <c r="BO297" s="223" t="str">
        <f t="shared" ca="1" si="516"/>
        <v>-1.30003980290033+0.128042744607638i</v>
      </c>
      <c r="BP297" s="223" t="str">
        <f t="shared" ca="1" si="517"/>
        <v>-0.286218553636372-1.27458909972041i</v>
      </c>
      <c r="BQ297" s="223" t="str">
        <f t="shared" ca="1" si="518"/>
        <v>1.22996739009015-0.440089369204263i</v>
      </c>
      <c r="BR297" s="223" t="str">
        <f t="shared" ca="1" si="519"/>
        <v>0.587340831024182+1.16684582605569i</v>
      </c>
      <c r="BS297" s="223" t="str">
        <f t="shared" ca="1" si="520"/>
        <v>-1.08617381469487+0.725758140045959i</v>
      </c>
      <c r="BT297" s="223" t="str">
        <f t="shared" ca="1" si="521"/>
        <v>-0.853259371105008-0.989164738146918i</v>
      </c>
      <c r="BU297" s="223" t="str">
        <f t="shared" ca="1" si="522"/>
        <v>0.877277703221024-0.967926787005617i</v>
      </c>
      <c r="BV297" s="223" t="str">
        <f t="shared" ca="1" si="523"/>
        <v>1.06803568308181+0.752195595065365i</v>
      </c>
      <c r="BW297" s="223" t="str">
        <f t="shared" ca="1" si="524"/>
        <v>-0.615799765015414+1.15208032835334i</v>
      </c>
      <c r="BX297" s="223" t="str">
        <f t="shared" ca="1" si="525"/>
        <v>-1.21879661312772-0.47014173331046i</v>
      </c>
      <c r="BY297" s="223" t="str">
        <f t="shared" ca="1" si="526"/>
        <v>0.317412332327323-1.2671810623815i</v>
      </c>
      <c r="BZ297" s="223" t="str">
        <f t="shared" ca="1" si="527"/>
        <v>1.29650592896134+0.159908754419056i</v>
      </c>
      <c r="CA297" s="223" t="str">
        <f t="shared" ca="1" si="528"/>
        <v>4.6922185562443E-13+1.30633013957873i</v>
      </c>
      <c r="CB297" s="223" t="str">
        <f t="shared" ca="1" si="529"/>
        <v>-1.29650592896139+0.159908754418661i</v>
      </c>
      <c r="CC297" s="223" t="str">
        <f t="shared" ca="1" si="530"/>
        <v>-0.317412332328233-1.26718106238127i</v>
      </c>
      <c r="CD297" s="223" t="str">
        <f t="shared" ca="1" si="531"/>
        <v>1.21879661312784-0.470141733310158i</v>
      </c>
      <c r="CE297" s="223" t="str">
        <f t="shared" ca="1" si="532"/>
        <v>0.615799765015064+1.15208032835352i</v>
      </c>
      <c r="CF297" s="223" t="str">
        <f t="shared" ca="1" si="533"/>
        <v>-1.068035683082+0.752195595065101i</v>
      </c>
      <c r="CG297" s="223" t="str">
        <f t="shared" ca="1" si="534"/>
        <v>-0.877277703220785-0.967926787005835i</v>
      </c>
      <c r="CH297" s="223" t="str">
        <f t="shared" ca="1" si="535"/>
        <v>0.853259371105252-0.989164738146706i</v>
      </c>
      <c r="CI297" s="223" t="str">
        <f t="shared" ca="1" si="536"/>
        <v>1.08617381469469+0.72575814004623i</v>
      </c>
      <c r="CJ297" s="223" t="str">
        <f t="shared" ca="1" si="537"/>
        <v>-0.587340831024472+1.16684582605555i</v>
      </c>
      <c r="CK297" s="223" t="str">
        <f t="shared" ca="1" si="538"/>
        <v>-1.22996739009004-0.440089369204569i</v>
      </c>
      <c r="CL297" s="223" t="str">
        <f t="shared" ca="1" si="539"/>
        <v>0.286218553635456-1.27458909972061i</v>
      </c>
      <c r="CM297" s="223" t="str">
        <f t="shared" ca="1" si="540"/>
        <v>1.30003980290029+0.128042744607998i</v>
      </c>
      <c r="CN297" s="223" t="str">
        <f t="shared" ca="1" si="541"/>
        <v>0.0320589464822016+1.30593669736409i</v>
      </c>
      <c r="CO297" s="223" t="str">
        <f t="shared" ca="1" si="542"/>
        <v>-1.29219108833033+0.191678441175433i</v>
      </c>
      <c r="CP297" s="223" t="str">
        <f t="shared" ca="1" si="543"/>
        <v>-0.348414913699912-1.25900972255311i</v>
      </c>
      <c r="CQ297" s="223" t="str">
        <f t="shared" ca="1" si="544"/>
        <v>1.20689167865956-0.49991090161557i</v>
      </c>
      <c r="CR297" s="223" t="str">
        <f t="shared" ca="1" si="545"/>
        <v>0.643887764253803+1.13662086054058i</v>
      </c>
      <c r="CS297" s="223" t="str">
        <f t="shared" ca="1" si="546"/>
        <v>-1.04925420671007+0.778179955584179i</v>
      </c>
      <c r="CT297" s="223" t="str">
        <f t="shared" ca="1" si="547"/>
        <v>-0.900767596051669-0.946105792961374i</v>
      </c>
      <c r="CU297" s="223" t="str">
        <f t="shared" ca="1" si="548"/>
        <v>0.828727067449751-1.00980685343679i</v>
      </c>
      <c r="CV297" s="223" t="str">
        <f t="shared" ca="1" si="549"/>
        <v>1.10365767581625+0.698883515461375i</v>
      </c>
      <c r="CW297" s="223" t="str">
        <f t="shared" ca="1" si="550"/>
        <v>-0.558528104877802+1.18090845946389i</v>
      </c>
      <c r="CX297" s="223" t="str">
        <f t="shared" ca="1" si="551"/>
        <v>-1.24039728068801-0.40977191171867i</v>
      </c>
      <c r="CY297" s="223" t="str">
        <f t="shared" ca="1" si="552"/>
        <v>0.254852367589282-1.28122937224601i</v>
      </c>
      <c r="CZ297" s="223" t="str">
        <f t="shared" ca="1" si="553"/>
        <v>1.30279058147359+0.0960996066354141i</v>
      </c>
      <c r="DA297" s="223" t="str">
        <f t="shared" ca="1" si="554"/>
        <v>0.0640985818533343+1.30475660771508i</v>
      </c>
      <c r="DB297" s="223" t="str">
        <f t="shared" ca="1" si="555"/>
        <v>-1.2870978801058+0.223332668006559i</v>
      </c>
      <c r="DC297" s="223" t="str">
        <f t="shared" ca="1" si="556"/>
        <v>-0.379207622955651-1.25008000234549i</v>
      </c>
      <c r="DD297" s="223" t="str">
        <f t="shared" ca="1" si="557"/>
        <v>1.19425975777261-0.529378942286791i</v>
      </c>
      <c r="DE297" s="223" t="str">
        <f t="shared" ca="1" si="558"/>
        <v>0.671587909579871+1.12047673482224i</v>
      </c>
      <c r="DF297" s="223" t="str">
        <f t="shared" ca="1" si="559"/>
        <v>-1.02984069883816+0.803695569596039i</v>
      </c>
      <c r="DG297" s="223" t="str">
        <f t="shared" ca="1" si="560"/>
        <v>-0.923714900164512-0.923714900164461i</v>
      </c>
      <c r="DH297" s="223" t="str">
        <f t="shared" ca="1" si="561"/>
        <v>0.803695569596919-1.02984069883747i</v>
      </c>
      <c r="DI297" s="223" t="str">
        <f t="shared" ca="1" si="562"/>
        <v>1.12047673482232+0.671587909579746i</v>
      </c>
      <c r="DJ297" s="223" t="str">
        <f t="shared" ca="1" si="563"/>
        <v>-0.529378942286725+1.19425975777264i</v>
      </c>
      <c r="DK297" s="223" t="str">
        <f t="shared" ca="1" si="564"/>
        <v>-1.25008000234553-0.379207622955512i</v>
      </c>
      <c r="DL297" s="223" t="str">
        <f t="shared" ca="1" si="565"/>
        <v>0.223332668006416-1.28709788010583i</v>
      </c>
      <c r="DM297" s="223" t="str">
        <f t="shared" ca="1" si="566"/>
        <v>1.30475660771509+0.0640985818531892i</v>
      </c>
      <c r="DN297" s="223" t="str">
        <f t="shared" ca="1" si="567"/>
        <v>0.096099606635559+1.30279058147358i</v>
      </c>
      <c r="DO297" s="223" t="str">
        <f t="shared" ca="1" si="568"/>
        <v>-1.28122937224598+0.254852367589425i</v>
      </c>
      <c r="DP297" s="223" t="str">
        <f t="shared" ca="1" si="569"/>
        <v>-0.409771911718808-1.24039728068796i</v>
      </c>
      <c r="DQ297" s="223" t="str">
        <f t="shared" ca="1" si="570"/>
        <v>1.1809084594638-0.558528104877999i</v>
      </c>
      <c r="DR297" s="223" t="str">
        <f t="shared" ca="1" si="571"/>
        <v>0.698883515461498+1.10365767581617i</v>
      </c>
      <c r="DS297" s="223" t="str">
        <f t="shared" ca="1" si="572"/>
        <v>-1.0098068534375+0.828727067448888i</v>
      </c>
      <c r="DT297" s="223" t="str">
        <f t="shared" ca="1" si="573"/>
        <v>-0.946105792961474-0.900767596051565i</v>
      </c>
      <c r="DU297" s="223" t="str">
        <f t="shared" ca="1" si="574"/>
        <v>0.778179955584003-1.0492542067102i</v>
      </c>
      <c r="DV297" s="223" t="str">
        <f t="shared" ca="1" si="575"/>
        <v>1.13662086054062+0.643887764253741i</v>
      </c>
      <c r="DW297" s="223" t="str">
        <f t="shared" ca="1" si="576"/>
        <v>-0.499910901615435+1.20689167865961i</v>
      </c>
      <c r="DX297" s="223" t="str">
        <f t="shared" ca="1" si="577"/>
        <v>-1.25900972255313-0.348414913699843i</v>
      </c>
      <c r="DY297" s="223" t="str">
        <f t="shared" ca="1" si="578"/>
        <v>0.191678441175289-1.29219108833035i</v>
      </c>
      <c r="DZ297" s="223" t="str">
        <f t="shared" ca="1" si="579"/>
        <v>1.30593669736409+0.0320589464821305i</v>
      </c>
      <c r="EA297" s="223" t="str">
        <f t="shared" ca="1" si="580"/>
        <v>0.128042744608142+1.30003980290028i</v>
      </c>
      <c r="EB297" s="223" t="str">
        <f t="shared" ca="1" si="581"/>
        <v>-1.2745890997206+0.286218553635526i</v>
      </c>
      <c r="EC297" s="223" t="str">
        <f t="shared" ca="1" si="582"/>
        <v>-0.440089369204705-1.22996739008999i</v>
      </c>
      <c r="ED297" s="223" t="str">
        <f t="shared" ca="1" si="583"/>
        <v>1.16684582605605-0.587340831023474i</v>
      </c>
      <c r="EE297" s="223" t="str">
        <f t="shared" ca="1" si="584"/>
        <v>0.72575814004635+1.08617381469461i</v>
      </c>
      <c r="EF297" s="223" t="str">
        <f t="shared" ca="1" si="585"/>
        <v>-0.989164738147436+0.853259371104407i</v>
      </c>
      <c r="EG297" s="223" t="str">
        <f t="shared" ca="1" si="586"/>
        <v>-0.967926787005931-0.877277703220677i</v>
      </c>
      <c r="EH297" s="223" t="str">
        <f t="shared" ca="1" si="587"/>
        <v>0.752195595066014-1.06803568308136i</v>
      </c>
      <c r="EI297" s="223" t="str">
        <f t="shared" ca="1" si="588"/>
        <v>1.15208032835356+0.615799765015002i</v>
      </c>
      <c r="EJ297" s="223" t="str">
        <f t="shared" ca="1" si="589"/>
        <v>-0.470141733309953+1.21879661312792i</v>
      </c>
      <c r="EK297" s="223" t="str">
        <f t="shared" ca="1" si="590"/>
        <v>-1.26718106238129-0.317412332328165i</v>
      </c>
      <c r="EL297" s="223" t="str">
        <f t="shared" ca="1" si="591"/>
        <v>0.159908754418517-1.29650592896141i</v>
      </c>
      <c r="EM297" s="223" t="str">
        <f t="shared" ca="1" si="592"/>
        <v>1.30633013957873+3.98169172053422E-13i</v>
      </c>
      <c r="EN297" s="223"/>
      <c r="EO297" s="223"/>
      <c r="EP297" s="223"/>
    </row>
    <row r="298" spans="1:146">
      <c r="A298" s="249">
        <f t="shared" si="461"/>
        <v>3.867187500000003E-3</v>
      </c>
      <c r="B298" s="248">
        <v>198</v>
      </c>
      <c r="C298" s="247">
        <f t="shared" si="462"/>
        <v>39600</v>
      </c>
      <c r="N298" s="246">
        <f t="shared" ca="1" si="463"/>
        <v>1.3562038121159796</v>
      </c>
      <c r="O298" s="223">
        <f t="shared" ca="1" si="464"/>
        <v>-1.3107961878840202</v>
      </c>
      <c r="P298" s="223" t="str">
        <f t="shared" ca="1" si="465"/>
        <v>-0.192333746562499-1.29660879840625i</v>
      </c>
      <c r="Q298" s="223" t="str">
        <f t="shared" ca="1" si="466"/>
        <v>1.25435374411024-0.380504048346288i</v>
      </c>
      <c r="R298" s="223" t="str">
        <f t="shared" ca="1" si="467"/>
        <v>0.560437586578769+1.1849457193142i</v>
      </c>
      <c r="S298" s="223" t="str">
        <f t="shared" ca="1" si="468"/>
        <v>-1.08988719814761+0.728239343543881i</v>
      </c>
      <c r="T298" s="223" t="str">
        <f t="shared" ca="1" si="469"/>
        <v>-0.88027691795289-0.971235910523617i</v>
      </c>
      <c r="U298" s="223" t="str">
        <f t="shared" ca="1" si="470"/>
        <v>0.831560298500898-1.0132591554624i</v>
      </c>
      <c r="V298" s="223" t="str">
        <f t="shared" ca="1" si="471"/>
        <v>1.12430739222743+0.673883917269162i</v>
      </c>
      <c r="W298" s="223" t="str">
        <f t="shared" ca="1" si="472"/>
        <v>-0.501619984310522+1.21101776927987i</v>
      </c>
      <c r="X298" s="223" t="str">
        <f t="shared" ca="1" si="473"/>
        <v>-1.27151326881577-0.31849749354858i</v>
      </c>
      <c r="Y298" s="223" t="str">
        <f t="shared" ca="1" si="474"/>
        <v>0.128480493891299-1.30448434596231i</v>
      </c>
      <c r="Z298" s="223" t="str">
        <f t="shared" ca="1" si="475"/>
        <v>1.30921727646962-0.0643177204566762i</v>
      </c>
      <c r="AA298" s="223" t="str">
        <f t="shared" ca="1" si="476"/>
        <v>0.255723650391759+1.28560960668532i</v>
      </c>
      <c r="AB298" s="223" t="str">
        <f t="shared" ca="1" si="477"/>
        <v>-1.2341723713667+0.441593935563397i</v>
      </c>
      <c r="AC298" s="223" t="str">
        <f t="shared" ca="1" si="478"/>
        <v>-0.617905045612539-1.15601903132165i</v>
      </c>
      <c r="AD298" s="223" t="str">
        <f t="shared" ca="1" si="479"/>
        <v>1.05284137034454-0.780840377453877i</v>
      </c>
      <c r="AE298" s="223" t="str">
        <f t="shared" ca="1" si="480"/>
        <v>0.926872873206283+0.92687287320625i</v>
      </c>
      <c r="AF298" s="223" t="str">
        <f t="shared" ca="1" si="481"/>
        <v>-0.780840377453841+1.05284137034456i</v>
      </c>
      <c r="AG298" s="223" t="str">
        <f t="shared" ca="1" si="482"/>
        <v>-1.15601903132167-0.617905045612499i</v>
      </c>
      <c r="AH298" s="223" t="str">
        <f t="shared" ca="1" si="483"/>
        <v>0.441593935563344-1.23417237136672i</v>
      </c>
      <c r="AI298" s="223" t="str">
        <f t="shared" ca="1" si="484"/>
        <v>1.28560960668531+0.255723650391843i</v>
      </c>
      <c r="AJ298" s="223" t="str">
        <f t="shared" ca="1" si="485"/>
        <v>-0.0643177204566401+1.30921727646962i</v>
      </c>
      <c r="AK298" s="223" t="str">
        <f t="shared" ca="1" si="486"/>
        <v>-1.30448434596227+0.128480493891743i</v>
      </c>
      <c r="AL298" s="223" t="str">
        <f t="shared" ca="1" si="487"/>
        <v>-0.318497493548118-1.27151326881588i</v>
      </c>
      <c r="AM298" s="223" t="str">
        <f t="shared" ca="1" si="488"/>
        <v>1.2110177692799-0.501619984310443i</v>
      </c>
      <c r="AN298" s="223" t="str">
        <f t="shared" ca="1" si="489"/>
        <v>0.673883917269425+1.12430739222727i</v>
      </c>
      <c r="AO298" s="223" t="str">
        <f t="shared" ca="1" si="490"/>
        <v>-1.01325915546195+0.831560298501445i</v>
      </c>
      <c r="AP298" s="223" t="str">
        <f t="shared" ca="1" si="491"/>
        <v>-0.971235910523464-0.88027691795306i</v>
      </c>
      <c r="AQ298" s="223" t="str">
        <f t="shared" ca="1" si="492"/>
        <v>0.728239343543829-1.08988719814765i</v>
      </c>
      <c r="AR298" s="223" t="str">
        <f t="shared" ca="1" si="493"/>
        <v>0.728239343543829-1.08988719814765i</v>
      </c>
      <c r="AS298" s="223" t="str">
        <f t="shared" ca="1" si="494"/>
        <v>-0.38050404834671+1.25435374411011i</v>
      </c>
      <c r="AT298" s="223" t="str">
        <f t="shared" ca="1" si="495"/>
        <v>-1.29660879840625-0.192333746562566i</v>
      </c>
      <c r="AU298" s="223" t="str">
        <f t="shared" ca="1" si="496"/>
        <v>-3.06390335784803E-13-1.31079618788402i</v>
      </c>
      <c r="AV298" s="223" t="str">
        <f t="shared" ca="1" si="497"/>
        <v>1.29660879840635-0.192333746561882i</v>
      </c>
      <c r="AW298" s="223" t="str">
        <f t="shared" ca="1" si="498"/>
        <v>0.380504048346049+1.25435374411031i</v>
      </c>
      <c r="AX298" s="223" t="str">
        <f t="shared" ca="1" si="499"/>
        <v>-1.18494571931413+0.560437586578916i</v>
      </c>
      <c r="AY298" s="223" t="str">
        <f t="shared" ca="1" si="500"/>
        <v>-0.728239343544369-1.08988719814729i</v>
      </c>
      <c r="AZ298" s="223" t="str">
        <f t="shared" ca="1" si="501"/>
        <v>0.971235910523928-0.880276917952548i</v>
      </c>
      <c r="BA298" s="223" t="str">
        <f t="shared" ca="1" si="502"/>
        <v>1.01325915546235+0.831560298500957i</v>
      </c>
      <c r="BB298" s="223" t="str">
        <f t="shared" ca="1" si="503"/>
        <v>-0.673883917268899+1.12430739222759i</v>
      </c>
      <c r="BC298" s="223" t="str">
        <f t="shared" ca="1" si="504"/>
        <v>-1.21101776927964-0.501619984311081i</v>
      </c>
      <c r="BD298" s="223" t="str">
        <f t="shared" ca="1" si="505"/>
        <v>0.318497493548788-1.27151326881571i</v>
      </c>
      <c r="BE298" s="223" t="str">
        <f t="shared" ca="1" si="506"/>
        <v>1.30448434596233+0.128480493891134i</v>
      </c>
      <c r="BF298" s="223" t="str">
        <f t="shared" ca="1" si="507"/>
        <v>0.0643177204572335+1.3092172764696i</v>
      </c>
      <c r="BG298" s="223" t="str">
        <f t="shared" ca="1" si="508"/>
        <v>-1.2856096066854+0.255723650391403i</v>
      </c>
      <c r="BH298" s="223" t="str">
        <f t="shared" ca="1" si="509"/>
        <v>-0.441593935563326-1.23417237136673i</v>
      </c>
      <c r="BI298" s="223" t="str">
        <f t="shared" ca="1" si="510"/>
        <v>1.15601903132151-0.617905045612809i</v>
      </c>
      <c r="BJ298" s="223" t="str">
        <f t="shared" ca="1" si="511"/>
        <v>0.780840377453391+1.0528413703449i</v>
      </c>
      <c r="BK298" s="223" t="str">
        <f t="shared" ca="1" si="512"/>
        <v>-0.926872873206402+0.926872873206131i</v>
      </c>
      <c r="BL298" s="223" t="str">
        <f t="shared" ca="1" si="513"/>
        <v>-1.05284137034467-0.780840377453699i</v>
      </c>
      <c r="BM298" s="223" t="str">
        <f t="shared" ca="1" si="514"/>
        <v>0.617905045611999-1.15601903132194i</v>
      </c>
      <c r="BN298" s="223" t="str">
        <f t="shared" ca="1" si="515"/>
        <v>1.2341723713666+0.441593935563688i</v>
      </c>
      <c r="BO298" s="223" t="str">
        <f t="shared" ca="1" si="516"/>
        <v>-0.255723650391817+1.28560960668531i</v>
      </c>
      <c r="BP298" s="223" t="str">
        <f t="shared" ca="1" si="517"/>
        <v>-1.30921727646964-0.0643177204563526i</v>
      </c>
      <c r="BQ298" s="223" t="str">
        <f t="shared" ca="1" si="518"/>
        <v>-0.128480493890714-1.30448434596237i</v>
      </c>
      <c r="BR298" s="223" t="str">
        <f t="shared" ca="1" si="519"/>
        <v>1.27151326881581-0.318497493548415i</v>
      </c>
      <c r="BS298" s="223" t="str">
        <f t="shared" ca="1" si="520"/>
        <v>0.50161998431076+1.21101776927977i</v>
      </c>
      <c r="BT298" s="223" t="str">
        <f t="shared" ca="1" si="521"/>
        <v>-1.12430739222712+0.673883917269687i</v>
      </c>
      <c r="BU298" s="223" t="str">
        <f t="shared" ca="1" si="522"/>
        <v>-0.83156029850066-1.0132591554626i</v>
      </c>
      <c r="BV298" s="223" t="str">
        <f t="shared" ca="1" si="523"/>
        <v>0.880276917952805-0.971235910523694i</v>
      </c>
      <c r="BW298" s="223" t="str">
        <f t="shared" ca="1" si="524"/>
        <v>1.0898871981478+0.728239343543605i</v>
      </c>
      <c r="BX298" s="223" t="str">
        <f t="shared" ca="1" si="525"/>
        <v>-0.560437586579297+1.18494571931395i</v>
      </c>
      <c r="BY298" s="223" t="str">
        <f t="shared" ca="1" si="526"/>
        <v>-1.2543537441102-0.380504048346418i</v>
      </c>
      <c r="BZ298" s="223" t="str">
        <f t="shared" ca="1" si="527"/>
        <v>0.1923337465623-1.29660879840628i</v>
      </c>
      <c r="CA298" s="223" t="str">
        <f t="shared" ca="1" si="528"/>
        <v>1.31079618788402-6.12780671569606E-13i</v>
      </c>
      <c r="CB298" s="223" t="str">
        <f t="shared" ca="1" si="529"/>
        <v>0.192333746562186+1.2966087984063i</v>
      </c>
      <c r="CC298" s="223" t="str">
        <f t="shared" ca="1" si="530"/>
        <v>-1.25435374411021+0.380504048346378i</v>
      </c>
      <c r="CD298" s="223" t="str">
        <f t="shared" ca="1" si="531"/>
        <v>-0.560437586579193-1.184945719314i</v>
      </c>
      <c r="CE298" s="223" t="str">
        <f t="shared" ca="1" si="532"/>
        <v>1.08988719814786-0.728239343543509i</v>
      </c>
      <c r="CF298" s="223" t="str">
        <f t="shared" ca="1" si="533"/>
        <v>0.880276917952775+0.971235910523722i</v>
      </c>
      <c r="CG298" s="223" t="str">
        <f t="shared" ca="1" si="534"/>
        <v>-0.831560298500749+1.01325915546252i</v>
      </c>
      <c r="CH298" s="223" t="str">
        <f t="shared" ca="1" si="535"/>
        <v>-1.12430739222706-0.673883917269787i</v>
      </c>
      <c r="CI298" s="223" t="str">
        <f t="shared" ca="1" si="536"/>
        <v>0.501619984310798-1.21101776927975i</v>
      </c>
      <c r="CJ298" s="223" t="str">
        <f t="shared" ca="1" si="537"/>
        <v>1.2715132688158+0.318497493548455i</v>
      </c>
      <c r="CK298" s="223" t="str">
        <f t="shared" ca="1" si="538"/>
        <v>-0.128480493890829+1.30448434596236i</v>
      </c>
      <c r="CL298" s="223" t="str">
        <f t="shared" ca="1" si="539"/>
        <v>-1.30921727646964+0.0643177204562371i</v>
      </c>
      <c r="CM298" s="223" t="str">
        <f t="shared" ca="1" si="540"/>
        <v>-0.25572365039174-1.28560960668533i</v>
      </c>
      <c r="CN298" s="223" t="str">
        <f t="shared" ca="1" si="541"/>
        <v>1.23417237136664-0.441593935563579i</v>
      </c>
      <c r="CO298" s="223" t="str">
        <f t="shared" ca="1" si="542"/>
        <v>0.617905045611896+1.15601903132199i</v>
      </c>
      <c r="CP298" s="223" t="str">
        <f t="shared" ca="1" si="543"/>
        <v>-1.05284137034472+0.780840377453636i</v>
      </c>
      <c r="CQ298" s="223" t="str">
        <f t="shared" ca="1" si="544"/>
        <v>-0.926872873206321-0.926872873206212i</v>
      </c>
      <c r="CR298" s="223" t="str">
        <f t="shared" ca="1" si="545"/>
        <v>0.780840377453454-1.05284137034485i</v>
      </c>
      <c r="CS298" s="223" t="str">
        <f t="shared" ca="1" si="546"/>
        <v>1.15601903132147+0.617905045612878i</v>
      </c>
      <c r="CT298" s="223" t="str">
        <f t="shared" ca="1" si="547"/>
        <v>-0.441593935563364+1.23417237136671i</v>
      </c>
      <c r="CU298" s="223" t="str">
        <f t="shared" ca="1" si="548"/>
        <v>-1.28560960668537-0.255723650391516i</v>
      </c>
      <c r="CV298" s="223" t="str">
        <f t="shared" ca="1" si="549"/>
        <v>0.0643177204573489-1.30921727646959i</v>
      </c>
      <c r="CW298" s="223" t="str">
        <f t="shared" ca="1" si="550"/>
        <v>1.30448434596234-0.128480493891056i</v>
      </c>
      <c r="CX298" s="223" t="str">
        <f t="shared" ca="1" si="551"/>
        <v>0.318497493548677+1.27151326881574i</v>
      </c>
      <c r="CY298" s="223" t="str">
        <f t="shared" ca="1" si="552"/>
        <v>-1.21101776927967+0.501619984311009i</v>
      </c>
      <c r="CZ298" s="223" t="str">
        <f t="shared" ca="1" si="553"/>
        <v>-0.673883917268832-1.12430739222763i</v>
      </c>
      <c r="DA298" s="223" t="str">
        <f t="shared" ca="1" si="554"/>
        <v>1.01325915546238-0.831560298500925i</v>
      </c>
      <c r="DB298" s="223" t="str">
        <f t="shared" ca="1" si="555"/>
        <v>0.971235910523875+0.880276917952606i</v>
      </c>
      <c r="DC298" s="223" t="str">
        <f t="shared" ca="1" si="556"/>
        <v>-0.728239343544434+1.08988719814724i</v>
      </c>
      <c r="DD298" s="223" t="str">
        <f t="shared" ca="1" si="557"/>
        <v>-1.1849457193141-0.560437586578987i</v>
      </c>
      <c r="DE298" s="223" t="str">
        <f t="shared" ca="1" si="558"/>
        <v>0.38050404834616-1.25435374411027i</v>
      </c>
      <c r="DF298" s="223" t="str">
        <f t="shared" ca="1" si="559"/>
        <v>1.29660879840633+0.192333746561961i</v>
      </c>
      <c r="DG298" s="223" t="str">
        <f t="shared" ca="1" si="560"/>
        <v>-3.84756385753822E-13+1.31079618788402i</v>
      </c>
      <c r="DH298" s="223" t="str">
        <f t="shared" ca="1" si="561"/>
        <v>-1.29660879840625+0.192333746562526i</v>
      </c>
      <c r="DI298" s="223" t="str">
        <f t="shared" ca="1" si="562"/>
        <v>-0.380504048346635-1.25435374411013i</v>
      </c>
      <c r="DJ298" s="223" t="str">
        <f t="shared" ca="1" si="563"/>
        <v>1.18494571931443-0.560437586578291i</v>
      </c>
      <c r="DK298" s="223" t="str">
        <f t="shared" ca="1" si="564"/>
        <v>0.728239343543795+1.08988719814767i</v>
      </c>
      <c r="DL298" s="223" t="str">
        <f t="shared" ca="1" si="565"/>
        <v>-0.971235910523541+0.880276917952974i</v>
      </c>
      <c r="DM298" s="223" t="str">
        <f t="shared" ca="1" si="566"/>
        <v>-1.01325915546274-0.831560298500483i</v>
      </c>
      <c r="DN298" s="223" t="str">
        <f t="shared" ca="1" si="567"/>
        <v>0.673883917269492-1.12430739222723i</v>
      </c>
      <c r="DO298" s="223" t="str">
        <f t="shared" ca="1" si="568"/>
        <v>1.21101776927986+0.501619984310549i</v>
      </c>
      <c r="DP298" s="223" t="str">
        <f t="shared" ca="1" si="569"/>
        <v>-0.318497493548194+1.27151326881586i</v>
      </c>
      <c r="DQ298" s="223" t="str">
        <f t="shared" ca="1" si="570"/>
        <v>-1.30448434596227-0.128480493891747i</v>
      </c>
      <c r="DR298" s="223" t="str">
        <f t="shared" ca="1" si="571"/>
        <v>-0.0643177204565804-1.30921727646963i</v>
      </c>
      <c r="DS298" s="223" t="str">
        <f t="shared" ca="1" si="572"/>
        <v>1.28560960668528-0.255723650392003i</v>
      </c>
      <c r="DT298" s="223" t="str">
        <f t="shared" ca="1" si="573"/>
        <v>0.44159393556271+1.23417237136695i</v>
      </c>
      <c r="DU298" s="223" t="str">
        <f t="shared" ca="1" si="574"/>
        <v>-1.15601903132183+0.617905045612199i</v>
      </c>
      <c r="DV298" s="223" t="str">
        <f t="shared" ca="1" si="575"/>
        <v>-0.780840377453853-1.05284137034456i</v>
      </c>
      <c r="DW298" s="223" t="str">
        <f t="shared" ca="1" si="576"/>
        <v>0.926872873205917-0.926872873206616i</v>
      </c>
      <c r="DX298" s="223" t="str">
        <f t="shared" ca="1" si="577"/>
        <v>1.05284137034426+0.780840377454255i</v>
      </c>
      <c r="DY298" s="223" t="str">
        <f t="shared" ca="1" si="578"/>
        <v>-0.617905045612641+1.1560190313216i</v>
      </c>
      <c r="DZ298" s="223" t="str">
        <f t="shared" ca="1" si="579"/>
        <v>-1.23417237136683-0.44159393556304i</v>
      </c>
      <c r="EA298" s="223" t="str">
        <f t="shared" ca="1" si="580"/>
        <v>0.255723650391179-1.28560960668544i</v>
      </c>
      <c r="EB298" s="223" t="str">
        <f t="shared" ca="1" si="581"/>
        <v>1.3092172764696+0.0643177204570802i</v>
      </c>
      <c r="EC298" s="223" t="str">
        <f t="shared" ca="1" si="582"/>
        <v>0.128480493891397+1.3044843459623i</v>
      </c>
      <c r="ED298" s="223" t="str">
        <f t="shared" ca="1" si="583"/>
        <v>-1.27151326881566+0.31849749354901i</v>
      </c>
      <c r="EE298" s="223" t="str">
        <f t="shared" ca="1" si="584"/>
        <v>-0.501619984310018-1.21101776928008i</v>
      </c>
      <c r="EF298" s="223" t="str">
        <f t="shared" ca="1" si="585"/>
        <v>1.12430739222745-0.673883917269127i</v>
      </c>
      <c r="EG298" s="223" t="str">
        <f t="shared" ca="1" si="586"/>
        <v>0.831560298501133+1.01325915546221i</v>
      </c>
      <c r="EH298" s="223" t="str">
        <f t="shared" ca="1" si="587"/>
        <v>-0.880276917952406+0.971235910524056i</v>
      </c>
      <c r="EI298" s="223" t="str">
        <f t="shared" ca="1" si="588"/>
        <v>-1.08988719814744-0.728239343544149i</v>
      </c>
      <c r="EJ298" s="223" t="str">
        <f t="shared" ca="1" si="589"/>
        <v>0.560437586578744-1.18494571931421i</v>
      </c>
      <c r="EK298" s="223" t="str">
        <f t="shared" ca="1" si="590"/>
        <v>1.25435374411035+0.380504048345903i</v>
      </c>
      <c r="EL298" s="223" t="str">
        <f t="shared" ca="1" si="591"/>
        <v>-0.192333746562946+1.29660879840619i</v>
      </c>
      <c r="EM298" s="223" t="str">
        <f t="shared" ca="1" si="592"/>
        <v>-1.31079618788402-1.15621118343539E-13i</v>
      </c>
      <c r="EN298" s="223"/>
      <c r="EO298" s="223"/>
      <c r="EP298" s="223"/>
    </row>
    <row r="299" spans="1:146">
      <c r="A299" s="249">
        <f t="shared" si="461"/>
        <v>3.886718750000003E-3</v>
      </c>
      <c r="B299" s="248">
        <v>199</v>
      </c>
      <c r="C299" s="247">
        <f t="shared" si="462"/>
        <v>39800</v>
      </c>
      <c r="N299" s="246">
        <f t="shared" ca="1" si="463"/>
        <v>1.3530130899228874</v>
      </c>
      <c r="O299" s="223">
        <f t="shared" ca="1" si="464"/>
        <v>-1.3139869100771124</v>
      </c>
      <c r="P299" s="223" t="str">
        <f t="shared" ca="1" si="465"/>
        <v>-0.224641683953094-1.29464192489071i</v>
      </c>
      <c r="Q299" s="223" t="str">
        <f t="shared" ca="1" si="466"/>
        <v>1.23717657691128-0.442668857495171i</v>
      </c>
      <c r="R299" s="223" t="str">
        <f t="shared" ca="1" si="467"/>
        <v>0.647661772590556+1.14328291694526i</v>
      </c>
      <c r="S299" s="223" t="str">
        <f t="shared" ca="1" si="468"/>
        <v>-1.01572561707143+0.833584471231832i</v>
      </c>
      <c r="T299" s="223" t="str">
        <f t="shared" ca="1" si="469"/>
        <v>-0.994962512504103-0.858260565659124i</v>
      </c>
      <c r="U299" s="223" t="str">
        <f t="shared" ca="1" si="470"/>
        <v>0.675524276304603-1.127044165939i</v>
      </c>
      <c r="V299" s="223" t="str">
        <f t="shared" ca="1" si="471"/>
        <v>1.22594032486507+0.472897367008666i</v>
      </c>
      <c r="W299" s="223" t="str">
        <f t="shared" ca="1" si="472"/>
        <v>-0.256346129411866+1.28873902004617i</v>
      </c>
      <c r="X299" s="223" t="str">
        <f t="shared" ca="1" si="473"/>
        <v>-1.31359116178636-0.0322468530363608i</v>
      </c>
      <c r="Y299" s="223" t="str">
        <f t="shared" ca="1" si="474"/>
        <v>-0.192801922743727-1.29976498584949i</v>
      </c>
      <c r="Z299" s="223" t="str">
        <f t="shared" ca="1" si="475"/>
        <v>1.24766760004859-0.41217370081435i</v>
      </c>
      <c r="AA299" s="223" t="str">
        <f t="shared" ca="1" si="476"/>
        <v>0.619409141642453+1.15883299707238i</v>
      </c>
      <c r="AB299" s="223" t="str">
        <f t="shared" ca="1" si="477"/>
        <v>-1.03587688650738+0.808406256688905i</v>
      </c>
      <c r="AC299" s="223" t="str">
        <f t="shared" ca="1" si="478"/>
        <v>-0.973600079723282-0.882419676014092i</v>
      </c>
      <c r="AD299" s="223" t="str">
        <f t="shared" ca="1" si="479"/>
        <v>0.702979869454088-1.11012652567007i</v>
      </c>
      <c r="AE299" s="223" t="str">
        <f t="shared" ca="1" si="480"/>
        <v>1.21396561220799+0.502841020831123i</v>
      </c>
      <c r="AF299" s="223" t="str">
        <f t="shared" ca="1" si="481"/>
        <v>-0.287896161547765+1.28205982700499i</v>
      </c>
      <c r="AG299" s="223" t="str">
        <f t="shared" ca="1" si="482"/>
        <v>-1.3124041552981-0.0644742817741094i</v>
      </c>
      <c r="AH299" s="223" t="str">
        <f t="shared" ca="1" si="483"/>
        <v>-0.160846024865406-1.30410511698214i</v>
      </c>
      <c r="AI299" s="223" t="str">
        <f t="shared" ca="1" si="484"/>
        <v>1.25740707487693-0.381430266108282i</v>
      </c>
      <c r="AJ299" s="223" t="str">
        <f t="shared" ca="1" si="485"/>
        <v>0.590783401789083+1.1736850395334i</v>
      </c>
      <c r="AK299" s="223" t="str">
        <f t="shared" ca="1" si="486"/>
        <v>-1.05540418244123+0.782741088444676i</v>
      </c>
      <c r="AL299" s="223" t="str">
        <f t="shared" ca="1" si="487"/>
        <v>-0.951651186659503-0.906047249752217i</v>
      </c>
      <c r="AM299" s="223" t="str">
        <f t="shared" ca="1" si="488"/>
        <v>0.730012013816416-1.09254018669232i</v>
      </c>
      <c r="AN299" s="223" t="str">
        <f t="shared" ca="1" si="489"/>
        <v>1.20125965205921+0.532481782025052i</v>
      </c>
      <c r="AO299" s="223" t="str">
        <f t="shared" ca="1" si="490"/>
        <v>-0.319272775800972+1.27460836906335i</v>
      </c>
      <c r="AP299" s="223" t="str">
        <f t="shared" ca="1" si="491"/>
        <v>-1.31042660562064-0.0966628736152265i</v>
      </c>
      <c r="AQ299" s="223" t="str">
        <f t="shared" ca="1" si="492"/>
        <v>-0.128793239356638-1.3076597039559i</v>
      </c>
      <c r="AR299" s="223" t="str">
        <f t="shared" ca="1" si="493"/>
        <v>-0.128793239356638-1.3076597039559i</v>
      </c>
      <c r="AS299" s="223" t="str">
        <f t="shared" ca="1" si="494"/>
        <v>0.561801796103647+1.18783009801432i</v>
      </c>
      <c r="AT299" s="223" t="str">
        <f t="shared" ca="1" si="495"/>
        <v>-1.07429574235927+0.756604426237876i</v>
      </c>
      <c r="AU299" s="223" t="str">
        <f t="shared" ca="1" si="496"/>
        <v>-0.929129054505676-0.929129054506093i</v>
      </c>
      <c r="AV299" s="223" t="str">
        <f t="shared" ca="1" si="497"/>
        <v>0.756604426238326-1.07429574235895i</v>
      </c>
      <c r="AW299" s="223" t="str">
        <f t="shared" ca="1" si="498"/>
        <v>1.18783009801409+0.561801796104145i</v>
      </c>
      <c r="AX299" s="223" t="str">
        <f t="shared" ca="1" si="499"/>
        <v>-0.350457072072414+1.26638913470087i</v>
      </c>
      <c r="AY299" s="223" t="str">
        <f t="shared" ca="1" si="500"/>
        <v>-1.30765970395597-0.128793239355885i</v>
      </c>
      <c r="AZ299" s="223" t="str">
        <f t="shared" ca="1" si="501"/>
        <v>-0.0966628736159809-1.31042660562059i</v>
      </c>
      <c r="BA299" s="223" t="str">
        <f t="shared" ca="1" si="502"/>
        <v>1.27460836906349-0.319272775800437i</v>
      </c>
      <c r="BB299" s="223" t="str">
        <f t="shared" ca="1" si="503"/>
        <v>0.532481782024531+1.20125965205944i</v>
      </c>
      <c r="BC299" s="223" t="str">
        <f t="shared" ca="1" si="504"/>
        <v>-1.09254018669263+0.730012013815959i</v>
      </c>
      <c r="BD299" s="223" t="str">
        <f t="shared" ca="1" si="505"/>
        <v>-0.906047249751819-0.951651186659882i</v>
      </c>
      <c r="BE299" s="223" t="str">
        <f t="shared" ca="1" si="506"/>
        <v>0.782741088445134-1.05540418244089i</v>
      </c>
      <c r="BF299" s="223" t="str">
        <f t="shared" ca="1" si="507"/>
        <v>1.17368503953374+0.590783401788406i</v>
      </c>
      <c r="BG299" s="223" t="str">
        <f t="shared" ca="1" si="508"/>
        <v>-0.381430266108075+1.25740707487699i</v>
      </c>
      <c r="BH299" s="223" t="str">
        <f t="shared" ca="1" si="509"/>
        <v>-1.30410511698218-0.160846024865045i</v>
      </c>
      <c r="BI299" s="223" t="str">
        <f t="shared" ca="1" si="510"/>
        <v>-0.0644742817747531-1.31240415529806i</v>
      </c>
      <c r="BJ299" s="223" t="str">
        <f t="shared" ca="1" si="511"/>
        <v>1.28205982700511-0.287896161547228i</v>
      </c>
      <c r="BK299" s="223" t="str">
        <f t="shared" ca="1" si="512"/>
        <v>0.502841020830735+1.21396561220815i</v>
      </c>
      <c r="BL299" s="223" t="str">
        <f t="shared" ca="1" si="513"/>
        <v>-1.11012652567024+0.702979869453827i</v>
      </c>
      <c r="BM299" s="223" t="str">
        <f t="shared" ca="1" si="514"/>
        <v>-0.882419676013975-0.973600079723389i</v>
      </c>
      <c r="BN299" s="223" t="str">
        <f t="shared" ca="1" si="515"/>
        <v>0.808406256688839-1.03587688650744i</v>
      </c>
      <c r="BO299" s="223" t="str">
        <f t="shared" ca="1" si="516"/>
        <v>1.15883299707249+0.619409141642247i</v>
      </c>
      <c r="BP299" s="223" t="str">
        <f t="shared" ca="1" si="517"/>
        <v>-0.41217370081403+1.24766760004869i</v>
      </c>
      <c r="BQ299" s="223" t="str">
        <f t="shared" ca="1" si="518"/>
        <v>-1.29976498584956-0.19280192274321i</v>
      </c>
      <c r="BR299" s="223" t="str">
        <f t="shared" ca="1" si="519"/>
        <v>-0.0322468530356518-1.31359116178638i</v>
      </c>
      <c r="BS299" s="223" t="str">
        <f t="shared" ca="1" si="520"/>
        <v>1.28873902004624-0.256346129411472i</v>
      </c>
      <c r="BT299" s="223" t="str">
        <f t="shared" ca="1" si="521"/>
        <v>0.472897367008395+1.22594032486517i</v>
      </c>
      <c r="BU299" s="223" t="str">
        <f t="shared" ca="1" si="522"/>
        <v>-1.12704416593909+0.67552427630445i</v>
      </c>
      <c r="BV299" s="223" t="str">
        <f t="shared" ca="1" si="523"/>
        <v>-0.858260565659072-0.994962512504149i</v>
      </c>
      <c r="BW299" s="223" t="str">
        <f t="shared" ca="1" si="524"/>
        <v>0.833584471231745-1.01572561707151i</v>
      </c>
      <c r="BX299" s="223" t="str">
        <f t="shared" ca="1" si="525"/>
        <v>1.14328291694537+0.647661772590363i</v>
      </c>
      <c r="BY299" s="223" t="str">
        <f t="shared" ca="1" si="526"/>
        <v>-0.442668857494783+1.23717657691142i</v>
      </c>
      <c r="BZ299" s="223" t="str">
        <f t="shared" ca="1" si="527"/>
        <v>-1.29464192489081-0.224641683952481i</v>
      </c>
      <c r="CA299" s="223" t="str">
        <f t="shared" ca="1" si="528"/>
        <v>5.87874659351359E-13-1.31398691007711i</v>
      </c>
      <c r="CB299" s="223" t="str">
        <f t="shared" ca="1" si="529"/>
        <v>1.29464192489077-0.22464168395272i</v>
      </c>
      <c r="CC299" s="223" t="str">
        <f t="shared" ca="1" si="530"/>
        <v>0.442668857494942+1.23717657691136i</v>
      </c>
      <c r="CD299" s="223" t="str">
        <f t="shared" ca="1" si="531"/>
        <v>-1.14328291694528+0.64766177259051i</v>
      </c>
      <c r="CE299" s="223" t="str">
        <f t="shared" ca="1" si="532"/>
        <v>-0.833584471231933-1.01572561707135i</v>
      </c>
      <c r="CF299" s="223" t="str">
        <f t="shared" ca="1" si="533"/>
        <v>0.858260565658944-0.994962512504259i</v>
      </c>
      <c r="CG299" s="223" t="str">
        <f t="shared" ca="1" si="534"/>
        <v>1.12704416593918+0.675524276304306i</v>
      </c>
      <c r="CH299" s="223" t="str">
        <f t="shared" ca="1" si="535"/>
        <v>-0.472897367008237+1.22594032486523i</v>
      </c>
      <c r="CI299" s="223" t="str">
        <f t="shared" ca="1" si="536"/>
        <v>-1.28873902004603-0.256346129412552i</v>
      </c>
      <c r="CJ299" s="223" t="str">
        <f t="shared" ca="1" si="537"/>
        <v>0.0322468530368271-1.31359116178635i</v>
      </c>
      <c r="CK299" s="223" t="str">
        <f t="shared" ca="1" si="538"/>
        <v>1.29976498584953-0.192801922743452i</v>
      </c>
      <c r="CL299" s="223" t="str">
        <f t="shared" ca="1" si="539"/>
        <v>0.412173700814191+1.24766760004864i</v>
      </c>
      <c r="CM299" s="223" t="str">
        <f t="shared" ca="1" si="540"/>
        <v>-1.15883299707241+0.619409141642395i</v>
      </c>
      <c r="CN299" s="223" t="str">
        <f t="shared" ca="1" si="541"/>
        <v>-0.808406256689-1.03587688650731i</v>
      </c>
      <c r="CO299" s="223" t="str">
        <f t="shared" ca="1" si="542"/>
        <v>0.882419676013822-0.973600079723527i</v>
      </c>
      <c r="CP299" s="223" t="str">
        <f t="shared" ca="1" si="543"/>
        <v>1.11012652567033+0.702979869453686i</v>
      </c>
      <c r="CQ299" s="223" t="str">
        <f t="shared" ca="1" si="544"/>
        <v>-0.50284102083051+1.21396561220824i</v>
      </c>
      <c r="CR299" s="223" t="str">
        <f t="shared" ca="1" si="545"/>
        <v>-1.28205982700486-0.28789616154834i</v>
      </c>
      <c r="CS299" s="223" t="str">
        <f t="shared" ca="1" si="546"/>
        <v>0.06447428177451-1.31240415529808i</v>
      </c>
      <c r="CT299" s="223" t="str">
        <f t="shared" ca="1" si="547"/>
        <v>1.30410511698216-0.16084602486525i</v>
      </c>
      <c r="CU299" s="223" t="str">
        <f t="shared" ca="1" si="548"/>
        <v>0.381430266108237+1.25740707487695i</v>
      </c>
      <c r="CV299" s="223" t="str">
        <f t="shared" ca="1" si="549"/>
        <v>-1.17368503953366+0.590783401788557i</v>
      </c>
      <c r="CW299" s="223" t="str">
        <f t="shared" ca="1" si="550"/>
        <v>-0.782741088445299-1.05540418244077i</v>
      </c>
      <c r="CX299" s="223" t="str">
        <f t="shared" ca="1" si="551"/>
        <v>0.906047249751669-0.951651186660026i</v>
      </c>
      <c r="CY299" s="223" t="str">
        <f t="shared" ca="1" si="552"/>
        <v>1.09254018669272+0.730012013815818i</v>
      </c>
      <c r="CZ299" s="223" t="str">
        <f t="shared" ca="1" si="553"/>
        <v>-0.532481782025572+1.20125965205898i</v>
      </c>
      <c r="DA299" s="223" t="str">
        <f t="shared" ca="1" si="554"/>
        <v>-1.27460836906321-0.319272775801542i</v>
      </c>
      <c r="DB299" s="223" t="str">
        <f t="shared" ca="1" si="555"/>
        <v>0.0966628736157754-1.3104266056206i</v>
      </c>
      <c r="DC299" s="223" t="str">
        <f t="shared" ca="1" si="556"/>
        <v>1.30765970395595-0.12879323935609i</v>
      </c>
      <c r="DD299" s="223" t="str">
        <f t="shared" ca="1" si="557"/>
        <v>0.350457072072577+1.26638913470083i</v>
      </c>
      <c r="DE299" s="223" t="str">
        <f t="shared" ca="1" si="558"/>
        <v>-1.18783009801398+0.561801796104365i</v>
      </c>
      <c r="DF299" s="223" t="str">
        <f t="shared" ca="1" si="559"/>
        <v>-0.756604426238494-1.07429574235883i</v>
      </c>
      <c r="DG299" s="223" t="str">
        <f t="shared" ca="1" si="560"/>
        <v>0.929129054505558-0.929129054506211i</v>
      </c>
      <c r="DH299" s="223" t="str">
        <f t="shared" ca="1" si="561"/>
        <v>1.07429574235863+0.756604426238777i</v>
      </c>
      <c r="DI299" s="223" t="str">
        <f t="shared" ca="1" si="562"/>
        <v>-0.561801796104676+1.18783009801383i</v>
      </c>
      <c r="DJ299" s="223" t="str">
        <f t="shared" ca="1" si="563"/>
        <v>-1.26638913470072-0.35045707207298i</v>
      </c>
      <c r="DK299" s="223" t="str">
        <f t="shared" ca="1" si="564"/>
        <v>0.128793239356433-1.30765970395592i</v>
      </c>
      <c r="DL299" s="223" t="str">
        <f t="shared" ca="1" si="565"/>
        <v>1.31042660562063-0.096662873615432i</v>
      </c>
      <c r="DM299" s="223" t="str">
        <f t="shared" ca="1" si="566"/>
        <v>0.319272775801135+1.27460836906331i</v>
      </c>
      <c r="DN299" s="223" t="str">
        <f t="shared" ca="1" si="567"/>
        <v>-1.20125965205912+0.532481782025257i</v>
      </c>
      <c r="DO299" s="223" t="str">
        <f t="shared" ca="1" si="568"/>
        <v>-0.730012013816587-1.09254018669221i</v>
      </c>
      <c r="DP299" s="223" t="str">
        <f t="shared" ca="1" si="569"/>
        <v>0.951651186659387-0.906047249752339i</v>
      </c>
      <c r="DQ299" s="223" t="str">
        <f t="shared" ca="1" si="570"/>
        <v>1.05540418244052+0.782741088445636i</v>
      </c>
      <c r="DR299" s="223" t="str">
        <f t="shared" ca="1" si="571"/>
        <v>-0.590783401788865+1.17368503953351i</v>
      </c>
      <c r="DS299" s="223" t="str">
        <f t="shared" ca="1" si="572"/>
        <v>-1.25740707487685-0.381430266108567i</v>
      </c>
      <c r="DT299" s="223" t="str">
        <f t="shared" ca="1" si="573"/>
        <v>0.160846024865592-1.30410511698212i</v>
      </c>
      <c r="DU299" s="223" t="str">
        <f t="shared" ca="1" si="574"/>
        <v>1.31240415529809-0.064474281774166i</v>
      </c>
      <c r="DV299" s="223" t="str">
        <f t="shared" ca="1" si="575"/>
        <v>0.287896161547931+1.28205982700495i</v>
      </c>
      <c r="DW299" s="223" t="str">
        <f t="shared" ca="1" si="576"/>
        <v>-1.21396561220789+0.502841020831365i</v>
      </c>
      <c r="DX299" s="223" t="str">
        <f t="shared" ca="1" si="577"/>
        <v>-0.70297986945453-1.11012652566979i</v>
      </c>
      <c r="DY299" s="223" t="str">
        <f t="shared" ca="1" si="578"/>
        <v>0.973600079723759-0.882419676013567i</v>
      </c>
      <c r="DZ299" s="223" t="str">
        <f t="shared" ca="1" si="579"/>
        <v>1.0358768865071+0.808406256689273i</v>
      </c>
      <c r="EA299" s="223" t="str">
        <f t="shared" ca="1" si="580"/>
        <v>-0.619409141642765+1.15883299707221i</v>
      </c>
      <c r="EB299" s="223" t="str">
        <f t="shared" ca="1" si="581"/>
        <v>-1.24766760004851-0.412173700814589i</v>
      </c>
      <c r="EC299" s="223" t="str">
        <f t="shared" ca="1" si="582"/>
        <v>0.192801922743865-1.29976498584947i</v>
      </c>
      <c r="ED299" s="223" t="str">
        <f t="shared" ca="1" si="583"/>
        <v>1.31359116178636-0.0322468530364827i</v>
      </c>
      <c r="EE299" s="223" t="str">
        <f t="shared" ca="1" si="584"/>
        <v>0.256346129412214+1.2887390200461i</v>
      </c>
      <c r="EF299" s="223" t="str">
        <f t="shared" ca="1" si="585"/>
        <v>-1.2259403248649+0.4728973670091i</v>
      </c>
      <c r="EG299" s="223" t="str">
        <f t="shared" ca="1" si="586"/>
        <v>-0.675524276305099-1.1270441659387i</v>
      </c>
      <c r="EH299" s="223" t="str">
        <f t="shared" ca="1" si="587"/>
        <v>0.994962512504532-0.858260565658626i</v>
      </c>
      <c r="EI299" s="223" t="str">
        <f t="shared" ca="1" si="588"/>
        <v>1.01572561707118+0.833584471232142i</v>
      </c>
      <c r="EJ299" s="223" t="str">
        <f t="shared" ca="1" si="589"/>
        <v>-0.64766177259081+1.14328291694511i</v>
      </c>
      <c r="EK299" s="223" t="str">
        <f t="shared" ca="1" si="590"/>
        <v>-1.23717657691125-0.442668857495267i</v>
      </c>
      <c r="EL299" s="223" t="str">
        <f t="shared" ca="1" si="591"/>
        <v>0.224641683953061-1.29464192489071i</v>
      </c>
      <c r="EM299" s="223" t="str">
        <f t="shared" ca="1" si="592"/>
        <v>1.31398691007711-1.6869783082566E-13i</v>
      </c>
      <c r="EN299" s="223"/>
      <c r="EO299" s="223"/>
      <c r="EP299" s="223"/>
    </row>
    <row r="300" spans="1:146">
      <c r="A300" s="249">
        <f t="shared" si="461"/>
        <v>3.9062500000000026E-3</v>
      </c>
      <c r="B300" s="248">
        <v>200</v>
      </c>
      <c r="C300" s="247">
        <f t="shared" si="462"/>
        <v>40000</v>
      </c>
      <c r="N300" s="246">
        <f t="shared" ca="1" si="463"/>
        <v>1.3506213327089205</v>
      </c>
      <c r="O300" s="223">
        <f t="shared" ca="1" si="464"/>
        <v>-1.3163786672910793</v>
      </c>
      <c r="P300" s="223" t="str">
        <f t="shared" ca="1" si="465"/>
        <v>-0.256812738096977-1.29108482031591i</v>
      </c>
      <c r="Q300" s="223" t="str">
        <f t="shared" ca="1" si="466"/>
        <v>1.21617530774471-0.503756306691129i</v>
      </c>
      <c r="R300" s="223" t="str">
        <f t="shared" ca="1" si="467"/>
        <v>0.731340802928986+1.09452886013582i</v>
      </c>
      <c r="S300" s="223" t="str">
        <f t="shared" ca="1" si="468"/>
        <v>-0.930820282250838+0.930820282250826i</v>
      </c>
      <c r="T300" s="223" t="str">
        <f t="shared" ca="1" si="469"/>
        <v>-1.09452886013588-0.731340802928895i</v>
      </c>
      <c r="U300" s="223" t="str">
        <f t="shared" ca="1" si="470"/>
        <v>0.503756306691148-1.21617530774471i</v>
      </c>
      <c r="V300" s="223" t="str">
        <f t="shared" ca="1" si="471"/>
        <v>1.29108482031592+0.256812738096929i</v>
      </c>
      <c r="W300" s="223" t="str">
        <f t="shared" ca="1" si="472"/>
        <v>-1.83844568550646E-14+1.31637866729108i</v>
      </c>
      <c r="X300" s="223" t="str">
        <f t="shared" ca="1" si="473"/>
        <v>-1.2910848203159+0.256812738097022i</v>
      </c>
      <c r="Y300" s="223" t="str">
        <f t="shared" ca="1" si="474"/>
        <v>-0.503756306691109-1.21617530774472i</v>
      </c>
      <c r="Z300" s="223" t="str">
        <f t="shared" ca="1" si="475"/>
        <v>1.09452886013583-0.731340802928968i</v>
      </c>
      <c r="AA300" s="223" t="str">
        <f t="shared" ca="1" si="476"/>
        <v>0.930820282250809+0.930820282250855i</v>
      </c>
      <c r="AB300" s="223" t="str">
        <f t="shared" ca="1" si="477"/>
        <v>-0.731340802928913+1.09452886013587i</v>
      </c>
      <c r="AC300" s="223" t="str">
        <f t="shared" ca="1" si="478"/>
        <v>-1.2161753077447-0.503756306691161i</v>
      </c>
      <c r="AD300" s="223" t="str">
        <f t="shared" ca="1" si="479"/>
        <v>0.256812738096946-1.29108482031592i</v>
      </c>
      <c r="AE300" s="223" t="str">
        <f t="shared" ca="1" si="480"/>
        <v>1.31637866729108+3.67689137101292E-14i</v>
      </c>
      <c r="AF300" s="223" t="str">
        <f t="shared" ca="1" si="481"/>
        <v>0.256812738097003+1.29108482031591i</v>
      </c>
      <c r="AG300" s="223" t="str">
        <f t="shared" ca="1" si="482"/>
        <v>-1.21617530774473+0.503756306691092i</v>
      </c>
      <c r="AH300" s="223" t="str">
        <f t="shared" ca="1" si="483"/>
        <v>-0.731340802928954-1.09452886013584i</v>
      </c>
      <c r="AI300" s="223" t="str">
        <f t="shared" ca="1" si="484"/>
        <v>0.930820282250868-0.930820282250796i</v>
      </c>
      <c r="AJ300" s="223" t="str">
        <f t="shared" ca="1" si="485"/>
        <v>1.09452886013579+0.731340802929038i</v>
      </c>
      <c r="AK300" s="223" t="str">
        <f t="shared" ca="1" si="486"/>
        <v>-0.503756306691307+1.21617530774464i</v>
      </c>
      <c r="AL300" s="223" t="str">
        <f t="shared" ca="1" si="487"/>
        <v>-1.29108482031586-0.256812738097231i</v>
      </c>
      <c r="AM300" s="223" t="str">
        <f t="shared" ca="1" si="488"/>
        <v>3.26402927435633E-13-1.31637866729108i</v>
      </c>
      <c r="AN300" s="223" t="str">
        <f t="shared" ca="1" si="489"/>
        <v>1.29108482031599-0.256812738096591i</v>
      </c>
      <c r="AO300" s="223" t="str">
        <f t="shared" ca="1" si="490"/>
        <v>0.503756306690704+1.21617530774489i</v>
      </c>
      <c r="AP300" s="223" t="str">
        <f t="shared" ca="1" si="491"/>
        <v>-1.09452886013614+0.73134080292851i</v>
      </c>
      <c r="AQ300" s="223" t="str">
        <f t="shared" ca="1" si="492"/>
        <v>-0.93082028225042-0.930820282251245i</v>
      </c>
      <c r="AR300" s="223" t="str">
        <f t="shared" ca="1" si="493"/>
        <v>-0.93082028225042-0.930820282251245i</v>
      </c>
      <c r="AS300" s="223" t="str">
        <f t="shared" ca="1" si="494"/>
        <v>1.21617530774494+0.503756306690589i</v>
      </c>
      <c r="AT300" s="223" t="str">
        <f t="shared" ca="1" si="495"/>
        <v>-0.256812738096469+1.29108482031601i</v>
      </c>
      <c r="AU300" s="223" t="str">
        <f t="shared" ca="1" si="496"/>
        <v>-1.31637866729108+4.50254420329555E-13i</v>
      </c>
      <c r="AV300" s="223" t="str">
        <f t="shared" ca="1" si="497"/>
        <v>-0.256812738097352-1.29108482031584i</v>
      </c>
      <c r="AW300" s="223" t="str">
        <f t="shared" ca="1" si="498"/>
        <v>1.21617530774459-0.503756306691421i</v>
      </c>
      <c r="AX300" s="223" t="str">
        <f t="shared" ca="1" si="499"/>
        <v>0.731340802929141+1.09452886013572i</v>
      </c>
      <c r="AY300" s="223" t="str">
        <f t="shared" ca="1" si="500"/>
        <v>-0.930820282250709+0.930820282250955i</v>
      </c>
      <c r="AZ300" s="223" t="str">
        <f t="shared" ca="1" si="501"/>
        <v>-1.09452886013591-0.731340802928851i</v>
      </c>
      <c r="BA300" s="223" t="str">
        <f t="shared" ca="1" si="502"/>
        <v>0.503756306691099-1.21617530774473i</v>
      </c>
      <c r="BB300" s="223" t="str">
        <f t="shared" ca="1" si="503"/>
        <v>1.29108482031591+0.25681273809701i</v>
      </c>
      <c r="BC300" s="223" t="str">
        <f t="shared" ca="1" si="504"/>
        <v>-1.01275717270855E-13+1.31637866729108i</v>
      </c>
      <c r="BD300" s="223" t="str">
        <f t="shared" ca="1" si="505"/>
        <v>-1.29108482031595+0.256812738096811i</v>
      </c>
      <c r="BE300" s="223" t="str">
        <f t="shared" ca="1" si="506"/>
        <v>-0.503756306690912-1.2161753077448i</v>
      </c>
      <c r="BF300" s="223" t="str">
        <f t="shared" ca="1" si="507"/>
        <v>1.09452886013603-0.731340802928683i</v>
      </c>
      <c r="BG300" s="223" t="str">
        <f t="shared" ca="1" si="508"/>
        <v>0.930820282250566+0.930820282251099i</v>
      </c>
      <c r="BH300" s="223" t="str">
        <f t="shared" ca="1" si="509"/>
        <v>-0.731340802929309+1.09452886013561i</v>
      </c>
      <c r="BI300" s="223" t="str">
        <f t="shared" ca="1" si="510"/>
        <v>-1.21617530774452-0.503756306691608i</v>
      </c>
      <c r="BJ300" s="223" t="str">
        <f t="shared" ca="1" si="511"/>
        <v>0.256812738097551-1.2910848203158i</v>
      </c>
      <c r="BK300" s="223" t="str">
        <f t="shared" ca="1" si="512"/>
        <v>1.31637866729108+6.52805854871265E-13i</v>
      </c>
      <c r="BL300" s="223" t="str">
        <f t="shared" ca="1" si="513"/>
        <v>0.256812738097555+1.2910848203158i</v>
      </c>
      <c r="BM300" s="223" t="str">
        <f t="shared" ca="1" si="514"/>
        <v>-1.21617530774451+0.503756306691612i</v>
      </c>
      <c r="BN300" s="223" t="str">
        <f t="shared" ca="1" si="515"/>
        <v>-0.731340802929312-1.0945288601356i</v>
      </c>
      <c r="BO300" s="223" t="str">
        <f t="shared" ca="1" si="516"/>
        <v>0.930820282250563-0.930820282251101i</v>
      </c>
      <c r="BP300" s="223" t="str">
        <f t="shared" ca="1" si="517"/>
        <v>1.09452886013603+0.731340802928679i</v>
      </c>
      <c r="BQ300" s="223" t="str">
        <f t="shared" ca="1" si="518"/>
        <v>-0.503756306690908+1.21617530774481i</v>
      </c>
      <c r="BR300" s="223" t="str">
        <f t="shared" ca="1" si="519"/>
        <v>-1.29108482031595-0.256812738096808i</v>
      </c>
      <c r="BS300" s="223" t="str">
        <f t="shared" ca="1" si="520"/>
        <v>-1.05144626902857E-13-1.31637866729108i</v>
      </c>
      <c r="BT300" s="223" t="str">
        <f t="shared" ca="1" si="521"/>
        <v>1.2910848203159-0.256812738097014i</v>
      </c>
      <c r="BU300" s="223" t="str">
        <f t="shared" ca="1" si="522"/>
        <v>0.503756306691103+1.21617530774473i</v>
      </c>
      <c r="BV300" s="223" t="str">
        <f t="shared" ca="1" si="523"/>
        <v>-1.09452886013591+0.731340802928854i</v>
      </c>
      <c r="BW300" s="223" t="str">
        <f t="shared" ca="1" si="524"/>
        <v>-0.930820282250712-0.930820282250953i</v>
      </c>
      <c r="BX300" s="223" t="str">
        <f t="shared" ca="1" si="525"/>
        <v>0.731340802929138-1.09452886013572i</v>
      </c>
      <c r="BY300" s="223" t="str">
        <f t="shared" ca="1" si="526"/>
        <v>1.21617530774459+0.503756306691417i</v>
      </c>
      <c r="BZ300" s="223" t="str">
        <f t="shared" ca="1" si="527"/>
        <v>-0.256812738097348+1.29108482031584i</v>
      </c>
      <c r="CA300" s="223" t="str">
        <f t="shared" ca="1" si="528"/>
        <v>-1.31637866729108-4.46385510697553E-13i</v>
      </c>
      <c r="CB300" s="223" t="str">
        <f t="shared" ca="1" si="529"/>
        <v>-0.256812738096473-1.29108482031601i</v>
      </c>
      <c r="CC300" s="223" t="str">
        <f t="shared" ca="1" si="530"/>
        <v>1.21617530774494-0.503756306690593i</v>
      </c>
      <c r="CD300" s="223" t="str">
        <f t="shared" ca="1" si="531"/>
        <v>0.731340802928396+1.09452886013622i</v>
      </c>
      <c r="CE300" s="223" t="str">
        <f t="shared" ca="1" si="532"/>
        <v>-0.93082028225039+0.930820282251274i</v>
      </c>
      <c r="CF300" s="223" t="str">
        <f t="shared" ca="1" si="533"/>
        <v>-1.09452886013616-0.731340802928476i</v>
      </c>
      <c r="CG300" s="223" t="str">
        <f t="shared" ca="1" si="534"/>
        <v>0.503756306690683-1.2161753077449i</v>
      </c>
      <c r="CH300" s="223" t="str">
        <f t="shared" ca="1" si="535"/>
        <v>1.29108482031599+0.256812738096569i</v>
      </c>
      <c r="CI300" s="223" t="str">
        <f t="shared" ca="1" si="536"/>
        <v>3.48978703058699E-13+1.31637866729108i</v>
      </c>
      <c r="CJ300" s="223" t="str">
        <f t="shared" ca="1" si="537"/>
        <v>-1.29108482031586+0.256812738097253i</v>
      </c>
      <c r="CK300" s="223" t="str">
        <f t="shared" ca="1" si="538"/>
        <v>-0.503756306691328-1.21617530774463i</v>
      </c>
      <c r="CL300" s="223" t="str">
        <f t="shared" ca="1" si="539"/>
        <v>1.09452886013578-0.731340802929057i</v>
      </c>
      <c r="CM300" s="223" t="str">
        <f t="shared" ca="1" si="540"/>
        <v>0.930820282250884+0.93082028225078i</v>
      </c>
      <c r="CN300" s="223" t="str">
        <f t="shared" ca="1" si="541"/>
        <v>-0.731340802928935+1.09452886013586i</v>
      </c>
      <c r="CO300" s="223" t="str">
        <f t="shared" ca="1" si="542"/>
        <v>-1.21617530774469-0.503756306691192i</v>
      </c>
      <c r="CP300" s="223" t="str">
        <f t="shared" ca="1" si="543"/>
        <v>0.25681273809711-1.29108482031589i</v>
      </c>
      <c r="CQ300" s="223" t="str">
        <f t="shared" ca="1" si="544"/>
        <v>1.31637866729108+2.0255143454171E-13i</v>
      </c>
      <c r="CR300" s="223" t="str">
        <f t="shared" ca="1" si="545"/>
        <v>0.256812738096712+1.29108482031597i</v>
      </c>
      <c r="CS300" s="223" t="str">
        <f t="shared" ca="1" si="546"/>
        <v>-1.21617530774484+0.503756306690818i</v>
      </c>
      <c r="CT300" s="223" t="str">
        <f t="shared" ca="1" si="547"/>
        <v>-0.731340802928598-1.09452886013608i</v>
      </c>
      <c r="CU300" s="223" t="str">
        <f t="shared" ca="1" si="548"/>
        <v>0.93082028225117-0.930820282250495i</v>
      </c>
      <c r="CV300" s="223" t="str">
        <f t="shared" ca="1" si="549"/>
        <v>1.09452886013555+0.731340802929394i</v>
      </c>
      <c r="CW300" s="223" t="str">
        <f t="shared" ca="1" si="550"/>
        <v>-0.503756306691702+1.21617530774448i</v>
      </c>
      <c r="CX300" s="223" t="str">
        <f t="shared" ca="1" si="551"/>
        <v>-1.29108482031578-0.256812738097651i</v>
      </c>
      <c r="CY300" s="223" t="str">
        <f t="shared" ca="1" si="552"/>
        <v>-5.92812779214542E-13-1.31637866729108i</v>
      </c>
      <c r="CZ300" s="223" t="str">
        <f t="shared" ca="1" si="553"/>
        <v>1.29108482031581-0.256812738097493i</v>
      </c>
      <c r="DA300" s="223" t="str">
        <f t="shared" ca="1" si="554"/>
        <v>0.503756306691553+1.21617530774454i</v>
      </c>
      <c r="DB300" s="223" t="str">
        <f t="shared" ca="1" si="555"/>
        <v>-1.09452886013564+0.731340802929259i</v>
      </c>
      <c r="DC300" s="223" t="str">
        <f t="shared" ca="1" si="556"/>
        <v>-0.930820282251057-0.930820282250608i</v>
      </c>
      <c r="DD300" s="223" t="str">
        <f t="shared" ca="1" si="557"/>
        <v>0.731340802928733-1.09452886013599i</v>
      </c>
      <c r="DE300" s="223" t="str">
        <f t="shared" ca="1" si="558"/>
        <v>1.21617530774478+0.503756306690967i</v>
      </c>
      <c r="DF300" s="223" t="str">
        <f t="shared" ca="1" si="559"/>
        <v>-0.25681273809687+1.29108482031593i</v>
      </c>
      <c r="DG300" s="223" t="str">
        <f t="shared" ca="1" si="560"/>
        <v>-1.31637866729108+4.12826416141316E-14i</v>
      </c>
      <c r="DH300" s="223" t="str">
        <f t="shared" ca="1" si="561"/>
        <v>-0.256812738096952-1.29108482031592i</v>
      </c>
      <c r="DI300" s="223" t="str">
        <f t="shared" ca="1" si="562"/>
        <v>1.21617530774475-0.503756306691044i</v>
      </c>
      <c r="DJ300" s="223" t="str">
        <f t="shared" ca="1" si="563"/>
        <v>0.731340802928801+1.09452886013595i</v>
      </c>
      <c r="DK300" s="223" t="str">
        <f t="shared" ca="1" si="564"/>
        <v>-0.930820282250997+0.930820282250667i</v>
      </c>
      <c r="DL300" s="223" t="str">
        <f t="shared" ca="1" si="565"/>
        <v>-1.09452886013569-0.731340802929191i</v>
      </c>
      <c r="DM300" s="223" t="str">
        <f t="shared" ca="1" si="566"/>
        <v>0.503756306691477-1.21617530774457i</v>
      </c>
      <c r="DN300" s="223" t="str">
        <f t="shared" ca="1" si="567"/>
        <v>1.29108482031583+0.256812738097411i</v>
      </c>
      <c r="DO300" s="223" t="str">
        <f t="shared" ca="1" si="568"/>
        <v>-5.10247495986279E-13+1.31637866729108i</v>
      </c>
      <c r="DP300" s="223" t="str">
        <f t="shared" ca="1" si="569"/>
        <v>-1.29108482031604+0.256812738096337i</v>
      </c>
      <c r="DQ300" s="223" t="str">
        <f t="shared" ca="1" si="570"/>
        <v>-0.50375630669171-1.21617530774447i</v>
      </c>
      <c r="DR300" s="223" t="str">
        <f t="shared" ca="1" si="571"/>
        <v>1.09452886013555-0.7313408029294i</v>
      </c>
      <c r="DS300" s="223" t="str">
        <f t="shared" ca="1" si="572"/>
        <v>0.930820282251177+0.930820282250488i</v>
      </c>
      <c r="DT300" s="223" t="str">
        <f t="shared" ca="1" si="573"/>
        <v>-0.731340802928592+1.09452886013609i</v>
      </c>
      <c r="DU300" s="223" t="str">
        <f t="shared" ca="1" si="574"/>
        <v>-1.21617530774485-0.503756306690811i</v>
      </c>
      <c r="DV300" s="223" t="str">
        <f t="shared" ca="1" si="575"/>
        <v>0.256812738096704-1.29108482031597i</v>
      </c>
      <c r="DW300" s="223" t="str">
        <f t="shared" ca="1" si="576"/>
        <v>1.31637866729108-2.10289253805715E-13i</v>
      </c>
      <c r="DX300" s="223" t="str">
        <f t="shared" ca="1" si="577"/>
        <v>0.256812738097118+1.29108482031588i</v>
      </c>
      <c r="DY300" s="223" t="str">
        <f t="shared" ca="1" si="578"/>
        <v>-1.21617530774469+0.5037563066912i</v>
      </c>
      <c r="DZ300" s="223" t="str">
        <f t="shared" ca="1" si="579"/>
        <v>-0.731340802928941-1.09452886013585i</v>
      </c>
      <c r="EA300" s="223" t="str">
        <f t="shared" ca="1" si="580"/>
        <v>0.930820282250879-0.930820282250786i</v>
      </c>
      <c r="EB300" s="223" t="str">
        <f t="shared" ca="1" si="581"/>
        <v>1.09452886013578+0.73134080292905i</v>
      </c>
      <c r="EC300" s="223" t="str">
        <f t="shared" ca="1" si="582"/>
        <v>-0.503756306691321+1.21617530774464i</v>
      </c>
      <c r="ED300" s="223" t="str">
        <f t="shared" ca="1" si="583"/>
        <v>-1.29108482031586-0.256812738097245i</v>
      </c>
      <c r="EE300" s="223" t="str">
        <f t="shared" ca="1" si="584"/>
        <v>3.41240883794696E-13-1.31637866729108i</v>
      </c>
      <c r="EF300" s="223" t="str">
        <f t="shared" ca="1" si="585"/>
        <v>1.29108482031599-0.256812738096577i</v>
      </c>
      <c r="EG300" s="223" t="str">
        <f t="shared" ca="1" si="586"/>
        <v>0.503756306690689+1.2161753077449i</v>
      </c>
      <c r="EH300" s="223" t="str">
        <f t="shared" ca="1" si="587"/>
        <v>-1.09452886013616+0.731340802928483i</v>
      </c>
      <c r="EI300" s="223" t="str">
        <f t="shared" ca="1" si="588"/>
        <v>-0.930820282250396-0.930820282251269i</v>
      </c>
      <c r="EJ300" s="223" t="str">
        <f t="shared" ca="1" si="589"/>
        <v>0.731340802929508-1.09452886013547i</v>
      </c>
      <c r="EK300" s="223" t="str">
        <f t="shared" ca="1" si="590"/>
        <v>1.21617530774494+0.503756306690585i</v>
      </c>
      <c r="EL300" s="223" t="str">
        <f t="shared" ca="1" si="591"/>
        <v>-0.256812738096466+1.29108482031601i</v>
      </c>
      <c r="EM300" s="223" t="str">
        <f t="shared" ca="1" si="592"/>
        <v>-1.31637866729108+4.54123329961558E-13i</v>
      </c>
      <c r="EN300" s="223"/>
      <c r="EO300" s="223"/>
      <c r="EP300" s="223"/>
    </row>
    <row r="301" spans="1:146">
      <c r="A301" s="249">
        <f t="shared" si="461"/>
        <v>3.9257812500000022E-3</v>
      </c>
      <c r="B301" s="248">
        <v>201</v>
      </c>
      <c r="C301" s="247">
        <f t="shared" si="462"/>
        <v>40200</v>
      </c>
      <c r="N301" s="246">
        <f t="shared" ca="1" si="463"/>
        <v>1.3487630388837335</v>
      </c>
      <c r="O301" s="223">
        <f t="shared" ca="1" si="464"/>
        <v>-1.3182369611162663</v>
      </c>
      <c r="P301" s="223" t="str">
        <f t="shared" ca="1" si="465"/>
        <v>-0.288827353001195-1.28620661085666i</v>
      </c>
      <c r="Q301" s="223" t="str">
        <f t="shared" ca="1" si="466"/>
        <v>1.19167209864869-0.563618927073312i</v>
      </c>
      <c r="R301" s="223" t="str">
        <f t="shared" ca="1" si="467"/>
        <v>0.811021022349767+1.03922739906134i</v>
      </c>
      <c r="S301" s="223" t="str">
        <f t="shared" ca="1" si="468"/>
        <v>-0.836280675068441+1.01901095095201i</v>
      </c>
      <c r="T301" s="223" t="str">
        <f t="shared" ca="1" si="469"/>
        <v>-1.17748128840317-0.592694272887345i</v>
      </c>
      <c r="U301" s="223" t="str">
        <f t="shared" ca="1" si="470"/>
        <v>0.320305453967203-1.27873105139897i</v>
      </c>
      <c r="V301" s="223" t="str">
        <f t="shared" ca="1" si="471"/>
        <v>1.31783993278961+0.032351154510048i</v>
      </c>
      <c r="W301" s="223" t="str">
        <f t="shared" ca="1" si="472"/>
        <v>0.257175273237762+1.29290740754631i</v>
      </c>
      <c r="X301" s="223" t="str">
        <f t="shared" ca="1" si="473"/>
        <v>-1.20514509018147+0.534204078292699i</v>
      </c>
      <c r="Y301" s="223" t="str">
        <f t="shared" ca="1" si="474"/>
        <v>-0.785272840893156-1.05881785544476i</v>
      </c>
      <c r="Z301" s="223" t="str">
        <f t="shared" ca="1" si="475"/>
        <v>0.861036583579103-0.998180688749024i</v>
      </c>
      <c r="AA301" s="223" t="str">
        <f t="shared" ca="1" si="476"/>
        <v>1.16258120745841+0.621412601833587i</v>
      </c>
      <c r="AB301" s="223" t="str">
        <f t="shared" ca="1" si="477"/>
        <v>-0.351590614904641+1.27048523217077i</v>
      </c>
      <c r="AC301" s="223" t="str">
        <f t="shared" ca="1" si="478"/>
        <v>-1.31664908696464-0.0646828218944379i</v>
      </c>
      <c r="AD301" s="223" t="str">
        <f t="shared" ca="1" si="479"/>
        <v>-0.225368280706029-1.2988294051586i</v>
      </c>
      <c r="AE301" s="223" t="str">
        <f t="shared" ca="1" si="480"/>
        <v>1.21789214737517-0.504467444950549i</v>
      </c>
      <c r="AF301" s="223" t="str">
        <f t="shared" ca="1" si="481"/>
        <v>0.759051640440536+1.07777051954374i</v>
      </c>
      <c r="AG301" s="223" t="str">
        <f t="shared" ca="1" si="482"/>
        <v>-0.88527383584795+0.976749159823598i</v>
      </c>
      <c r="AH301" s="223" t="str">
        <f t="shared" ca="1" si="483"/>
        <v>-1.14698083106593-0.649756615064717i</v>
      </c>
      <c r="AI301" s="223" t="str">
        <f t="shared" ca="1" si="484"/>
        <v>0.382663990802594-1.26147412014519i</v>
      </c>
      <c r="AJ301" s="223" t="str">
        <f t="shared" ca="1" si="485"/>
        <v>1.3146651409624+0.0969755267650323i</v>
      </c>
      <c r="AK301" s="223" t="str">
        <f t="shared" ca="1" si="486"/>
        <v>0.193425534749331+1.30396903650354i</v>
      </c>
      <c r="AL301" s="223" t="str">
        <f t="shared" ca="1" si="487"/>
        <v>-1.22990559187932+0.474426939282578i</v>
      </c>
      <c r="AM301" s="223" t="str">
        <f t="shared" ca="1" si="488"/>
        <v>-0.732373215662056-1.09607397498247i</v>
      </c>
      <c r="AN301" s="223" t="str">
        <f t="shared" ca="1" si="489"/>
        <v>0.90897783226022-0.954729273727668i</v>
      </c>
      <c r="AO301" s="223" t="str">
        <f t="shared" ca="1" si="490"/>
        <v>1.13068955630938+0.677709239206566i</v>
      </c>
      <c r="AP301" s="223" t="str">
        <f t="shared" ca="1" si="491"/>
        <v>-0.413506864221089+1.25170314327922i</v>
      </c>
      <c r="AQ301" s="223" t="str">
        <f t="shared" ca="1" si="492"/>
        <v>-1.31188928983765-0.129209817205647i</v>
      </c>
      <c r="AR301" s="223" t="str">
        <f t="shared" ca="1" si="493"/>
        <v>-1.31188928983765-0.129209817205647i</v>
      </c>
      <c r="AS301" s="223" t="str">
        <f t="shared" ca="1" si="494"/>
        <v>1.24117818724378-0.444100656567068i</v>
      </c>
      <c r="AT301" s="223" t="str">
        <f t="shared" ca="1" si="495"/>
        <v>0.705253636644535+1.11371719644293i</v>
      </c>
      <c r="AU301" s="223" t="str">
        <f t="shared" ca="1" si="496"/>
        <v>-0.932134294416166+0.932134294415952i</v>
      </c>
      <c r="AV301" s="223" t="str">
        <f t="shared" ca="1" si="497"/>
        <v>-1.11371719644279-0.705253636644761i</v>
      </c>
      <c r="AW301" s="223" t="str">
        <f t="shared" ca="1" si="498"/>
        <v>0.44410065656612-1.24117818724412i</v>
      </c>
      <c r="AX301" s="223" t="str">
        <f t="shared" ca="1" si="499"/>
        <v>1.30832320565953+0.1613662764825i</v>
      </c>
      <c r="AY301" s="223" t="str">
        <f t="shared" ca="1" si="500"/>
        <v>0.129209817205344+1.31188928983768i</v>
      </c>
      <c r="AZ301" s="223" t="str">
        <f t="shared" ca="1" si="501"/>
        <v>-1.25170314327931+0.413506864220836i</v>
      </c>
      <c r="BA301" s="223" t="str">
        <f t="shared" ca="1" si="502"/>
        <v>-0.677709239206305-1.13068955630954i</v>
      </c>
      <c r="BB301" s="223" t="str">
        <f t="shared" ca="1" si="503"/>
        <v>0.954729273726947-0.908977832260977i</v>
      </c>
      <c r="BC301" s="223" t="str">
        <f t="shared" ca="1" si="504"/>
        <v>1.09607397498231+0.732373215662294i</v>
      </c>
      <c r="BD301" s="223" t="str">
        <f t="shared" ca="1" si="505"/>
        <v>-0.474426939282862+1.22990559187921i</v>
      </c>
      <c r="BE301" s="223" t="str">
        <f t="shared" ca="1" si="506"/>
        <v>-1.3039690365035-0.193425534749613i</v>
      </c>
      <c r="BF301" s="223" t="str">
        <f t="shared" ca="1" si="507"/>
        <v>-0.096975526766074-1.31466514096232i</v>
      </c>
      <c r="BG301" s="223" t="str">
        <f t="shared" ca="1" si="508"/>
        <v>1.26147412014512-0.382663990802823i</v>
      </c>
      <c r="BH301" s="223" t="str">
        <f t="shared" ca="1" si="509"/>
        <v>0.649756615064681+1.14698083106595i</v>
      </c>
      <c r="BI301" s="223" t="str">
        <f t="shared" ca="1" si="510"/>
        <v>-0.97674915982379+0.885273835847739i</v>
      </c>
      <c r="BJ301" s="223" t="str">
        <f t="shared" ca="1" si="511"/>
        <v>-1.07777051954341-0.759051640440998i</v>
      </c>
      <c r="BK301" s="223" t="str">
        <f t="shared" ca="1" si="512"/>
        <v>0.504467444950086-1.21789214737537i</v>
      </c>
      <c r="BL301" s="223" t="str">
        <f t="shared" ca="1" si="513"/>
        <v>1.29882940515862+0.225368280705942i</v>
      </c>
      <c r="BM301" s="223" t="str">
        <f t="shared" ca="1" si="514"/>
        <v>0.0646828218942837+1.31664908696465i</v>
      </c>
      <c r="BN301" s="223" t="str">
        <f t="shared" ca="1" si="515"/>
        <v>-1.27048523217089+0.351590614904222i</v>
      </c>
      <c r="BO301" s="223" t="str">
        <f t="shared" ca="1" si="516"/>
        <v>-0.62141260183412-1.16258120745813i</v>
      </c>
      <c r="BP301" s="223" t="str">
        <f t="shared" ca="1" si="517"/>
        <v>0.998180688748875-0.861036583579275i</v>
      </c>
      <c r="BQ301" s="223" t="str">
        <f t="shared" ca="1" si="518"/>
        <v>1.05881785544475+0.785272840893167i</v>
      </c>
      <c r="BR301" s="223" t="str">
        <f t="shared" ca="1" si="519"/>
        <v>-0.534204078292935+1.20514509018136i</v>
      </c>
      <c r="BS301" s="223" t="str">
        <f t="shared" ca="1" si="520"/>
        <v>-1.2929074075462-0.257175273238326i</v>
      </c>
      <c r="BT301" s="223" t="str">
        <f t="shared" ca="1" si="521"/>
        <v>-0.0323511545105773-1.31783993278959i</v>
      </c>
      <c r="BU301" s="223" t="str">
        <f t="shared" ca="1" si="522"/>
        <v>1.27873105139895-0.320305453967285i</v>
      </c>
      <c r="BV301" s="223" t="str">
        <f t="shared" ca="1" si="523"/>
        <v>0.592694272887204+1.17748128840324i</v>
      </c>
      <c r="BW301" s="223" t="str">
        <f t="shared" ca="1" si="524"/>
        <v>-1.01901095095227+0.83628067506813i</v>
      </c>
      <c r="BX301" s="223" t="str">
        <f t="shared" ca="1" si="525"/>
        <v>-1.03922739906172-0.811021022349271i</v>
      </c>
      <c r="BY301" s="223" t="str">
        <f t="shared" ca="1" si="526"/>
        <v>0.563618927073033-1.19167209864882i</v>
      </c>
      <c r="BZ301" s="223" t="str">
        <f t="shared" ca="1" si="527"/>
        <v>1.28620661085665+0.288827353001229i</v>
      </c>
      <c r="CA301" s="223" t="str">
        <f t="shared" ca="1" si="528"/>
        <v>-3.04255198304933E-13+1.31823696111627i</v>
      </c>
      <c r="CB301" s="223" t="str">
        <f t="shared" ca="1" si="529"/>
        <v>-1.28620661085678+0.288827353000635i</v>
      </c>
      <c r="CC301" s="223" t="str">
        <f t="shared" ca="1" si="530"/>
        <v>-0.563618927073701-1.19167209864851i</v>
      </c>
      <c r="CD301" s="223" t="str">
        <f t="shared" ca="1" si="531"/>
        <v>1.03922739906127-0.811021022349854i</v>
      </c>
      <c r="CE301" s="223" t="str">
        <f t="shared" ca="1" si="532"/>
        <v>1.01901095095193+0.836280675068542i</v>
      </c>
      <c r="CF301" s="223" t="str">
        <f t="shared" ca="1" si="533"/>
        <v>-0.592694272887747+1.17748128840297i</v>
      </c>
      <c r="CG301" s="223" t="str">
        <f t="shared" ca="1" si="534"/>
        <v>-1.27873105139913-0.320305453966568i</v>
      </c>
      <c r="CH301" s="223" t="str">
        <f t="shared" ca="1" si="535"/>
        <v>0.0323511545098372-1.31783993278961i</v>
      </c>
      <c r="CI301" s="223" t="str">
        <f t="shared" ca="1" si="536"/>
        <v>1.29290740754632-0.257175273237729i</v>
      </c>
      <c r="CJ301" s="223" t="str">
        <f t="shared" ca="1" si="537"/>
        <v>0.534204078292448+1.20514509018158i</v>
      </c>
      <c r="CK301" s="223" t="str">
        <f t="shared" ca="1" si="538"/>
        <v>-1.05881785544507+0.785272840892738i</v>
      </c>
      <c r="CL301" s="223" t="str">
        <f t="shared" ca="1" si="539"/>
        <v>-0.998180688749358-0.861036583578715i</v>
      </c>
      <c r="CM301" s="223" t="str">
        <f t="shared" ca="1" si="540"/>
        <v>0.621412601833467-1.16258120745848i</v>
      </c>
      <c r="CN301" s="223" t="str">
        <f t="shared" ca="1" si="541"/>
        <v>1.27048523217073+0.351590614904809i</v>
      </c>
      <c r="CO301" s="223" t="str">
        <f t="shared" ca="1" si="542"/>
        <v>-0.0646828218948539+1.31664908696462i</v>
      </c>
      <c r="CP301" s="223" t="str">
        <f t="shared" ca="1" si="543"/>
        <v>-1.2988294051585+0.225368280706634i</v>
      </c>
      <c r="CQ301" s="223" t="str">
        <f t="shared" ca="1" si="544"/>
        <v>-0.50446744495077-1.21789214737508i</v>
      </c>
      <c r="CR301" s="223" t="str">
        <f t="shared" ca="1" si="545"/>
        <v>1.07777051954374-0.759051640440532i</v>
      </c>
      <c r="CS301" s="223" t="str">
        <f t="shared" ca="1" si="546"/>
        <v>0.976749159823381+0.88527383584819i</v>
      </c>
      <c r="CT301" s="223" t="str">
        <f t="shared" ca="1" si="547"/>
        <v>-0.64975661506521+1.14698083106565i</v>
      </c>
      <c r="CU301" s="223" t="str">
        <f t="shared" ca="1" si="548"/>
        <v>-1.26147412014532-0.382663990802151i</v>
      </c>
      <c r="CV301" s="223" t="str">
        <f t="shared" ca="1" si="549"/>
        <v>0.0969755267653358-1.31466514096238i</v>
      </c>
      <c r="CW301" s="223" t="str">
        <f t="shared" ca="1" si="550"/>
        <v>1.30396903650359-0.193425534749049i</v>
      </c>
      <c r="CX301" s="223" t="str">
        <f t="shared" ca="1" si="551"/>
        <v>0.474426939282329+1.22990559187941i</v>
      </c>
      <c r="CY301" s="223" t="str">
        <f t="shared" ca="1" si="552"/>
        <v>-1.09607397498265+0.732373215661789i</v>
      </c>
      <c r="CZ301" s="223" t="str">
        <f t="shared" ca="1" si="553"/>
        <v>-0.954729273727484-0.908977832260413i</v>
      </c>
      <c r="DA301" s="223" t="str">
        <f t="shared" ca="1" si="554"/>
        <v>0.677709239206827-1.13068955630922i</v>
      </c>
      <c r="DB301" s="223" t="str">
        <f t="shared" ca="1" si="555"/>
        <v>1.25170314327913+0.413506864221378i</v>
      </c>
      <c r="DC301" s="223" t="str">
        <f t="shared" ca="1" si="556"/>
        <v>-0.129209817205912+1.31188928983762i</v>
      </c>
      <c r="DD301" s="223" t="str">
        <f t="shared" ca="1" si="557"/>
        <v>-1.30832320565944+0.161366276483236i</v>
      </c>
      <c r="DE301" s="223" t="str">
        <f t="shared" ca="1" si="558"/>
        <v>-0.444100656566818-1.24117818724387i</v>
      </c>
      <c r="DF301" s="223" t="str">
        <f t="shared" ca="1" si="559"/>
        <v>1.11371719644308-0.70525363664431i</v>
      </c>
      <c r="DG301" s="223" t="str">
        <f t="shared" ca="1" si="560"/>
        <v>0.932134294415737+0.932134294416381i</v>
      </c>
      <c r="DH301" s="223" t="str">
        <f t="shared" ca="1" si="561"/>
        <v>-0.705253636643878+1.11371719644335i</v>
      </c>
      <c r="DI301" s="223" t="str">
        <f t="shared" ca="1" si="562"/>
        <v>-1.24117818724401-0.444100656566406i</v>
      </c>
      <c r="DJ301" s="223" t="str">
        <f t="shared" ca="1" si="563"/>
        <v>0.161366276482802-1.30832320565949i</v>
      </c>
      <c r="DK301" s="223" t="str">
        <f t="shared" ca="1" si="564"/>
        <v>1.31188928983771-0.129209817205079i</v>
      </c>
      <c r="DL301" s="223" t="str">
        <f t="shared" ca="1" si="565"/>
        <v>0.413506864220512+1.25170314327941i</v>
      </c>
      <c r="DM301" s="223" t="str">
        <f t="shared" ca="1" si="566"/>
        <v>-1.130689556309+0.677709239207202i</v>
      </c>
      <c r="DN301" s="223" t="str">
        <f t="shared" ca="1" si="567"/>
        <v>-0.908977832260729-0.954729273727183i</v>
      </c>
      <c r="DO301" s="223" t="str">
        <f t="shared" ca="1" si="568"/>
        <v>0.732373215662485-1.09607397498218i</v>
      </c>
      <c r="DP301" s="223" t="str">
        <f t="shared" ca="1" si="569"/>
        <v>1.22990559187908+0.474426939283181i</v>
      </c>
      <c r="DQ301" s="223" t="str">
        <f t="shared" ca="1" si="570"/>
        <v>-0.193425534748618+1.30396903650365i</v>
      </c>
      <c r="DR301" s="223" t="str">
        <f t="shared" ca="1" si="571"/>
        <v>-1.31466514096235+0.0969755267657705i</v>
      </c>
      <c r="DS301" s="223" t="str">
        <f t="shared" ca="1" si="572"/>
        <v>-0.382663990802567-1.2614741201452i</v>
      </c>
      <c r="DT301" s="223" t="str">
        <f t="shared" ca="1" si="573"/>
        <v>1.14698083106606-0.649756615064481i</v>
      </c>
      <c r="DU301" s="223" t="str">
        <f t="shared" ca="1" si="574"/>
        <v>0.885273835848458+0.976749159823139i</v>
      </c>
      <c r="DV301" s="223" t="str">
        <f t="shared" ca="1" si="575"/>
        <v>-0.759051640440176+1.07777051954399i</v>
      </c>
      <c r="DW301" s="223" t="str">
        <f t="shared" ca="1" si="576"/>
        <v>-1.21789214737525-0.504467444950367i</v>
      </c>
      <c r="DX301" s="223" t="str">
        <f t="shared" ca="1" si="577"/>
        <v>0.225368280706204-1.29882940515857i</v>
      </c>
      <c r="DY301" s="223" t="str">
        <f t="shared" ca="1" si="578"/>
        <v>1.31664908696466-0.0646828218940171i</v>
      </c>
      <c r="DZ301" s="223" t="str">
        <f t="shared" ca="1" si="579"/>
        <v>0.351590614905157+1.27048523217063i</v>
      </c>
      <c r="EA301" s="223" t="str">
        <f t="shared" ca="1" si="580"/>
        <v>-1.16258120745827+0.621412601833852i</v>
      </c>
      <c r="EB301" s="223" t="str">
        <f t="shared" ca="1" si="581"/>
        <v>-0.861036583579046-0.998180688749073i</v>
      </c>
      <c r="EC301" s="223" t="str">
        <f t="shared" ca="1" si="582"/>
        <v>0.785272840893412-1.05881785544457i</v>
      </c>
      <c r="ED301" s="223" t="str">
        <f t="shared" ca="1" si="583"/>
        <v>1.20514509018124+0.534204078293213i</v>
      </c>
      <c r="EE301" s="223" t="str">
        <f t="shared" ca="1" si="584"/>
        <v>-0.257175273237228+1.29290740754642i</v>
      </c>
      <c r="EF301" s="223" t="str">
        <f t="shared" ca="1" si="585"/>
        <v>-1.3178399327896+0.0323511545101981i</v>
      </c>
      <c r="EG301" s="223" t="str">
        <f t="shared" ca="1" si="586"/>
        <v>-0.32030545396699-1.27873105139902i</v>
      </c>
      <c r="EH301" s="223" t="str">
        <f t="shared" ca="1" si="587"/>
        <v>1.17748128840338-0.592694272886931i</v>
      </c>
      <c r="EI301" s="223" t="str">
        <f t="shared" ca="1" si="588"/>
        <v>0.836280675067895+1.01901095095246i</v>
      </c>
      <c r="EJ301" s="223" t="str">
        <f t="shared" ca="1" si="589"/>
        <v>-0.811021022349452+1.03922739906158i</v>
      </c>
      <c r="EK301" s="223" t="str">
        <f t="shared" ca="1" si="590"/>
        <v>-1.19167209864866-0.563618927073376i</v>
      </c>
      <c r="EL301" s="223" t="str">
        <f t="shared" ca="1" si="591"/>
        <v>0.288827353001526-1.28620661085658i</v>
      </c>
      <c r="EM301" s="223" t="str">
        <f t="shared" ca="1" si="592"/>
        <v>1.31823696111627+6.08510396609866E-13i</v>
      </c>
      <c r="EN301" s="223"/>
      <c r="EO301" s="223"/>
      <c r="EP301" s="223"/>
    </row>
    <row r="302" spans="1:146">
      <c r="A302" s="249">
        <f t="shared" si="461"/>
        <v>3.9453125000000018E-3</v>
      </c>
      <c r="B302" s="248">
        <v>202</v>
      </c>
      <c r="C302" s="247">
        <f t="shared" si="462"/>
        <v>40400</v>
      </c>
      <c r="N302" s="246">
        <f t="shared" ca="1" si="463"/>
        <v>1.3472785712604063</v>
      </c>
      <c r="O302" s="223">
        <f t="shared" ca="1" si="464"/>
        <v>-1.3197214287395935</v>
      </c>
      <c r="P302" s="223" t="str">
        <f t="shared" ca="1" si="465"/>
        <v>-0.320666150177335-1.28017103138796i</v>
      </c>
      <c r="Q302" s="223" t="str">
        <f t="shared" ca="1" si="466"/>
        <v>1.16389039102164-0.622112375027182i</v>
      </c>
      <c r="R302" s="223" t="str">
        <f t="shared" ca="1" si="467"/>
        <v>0.886270743373597+0.977849077779636i</v>
      </c>
      <c r="S302" s="223" t="str">
        <f t="shared" ca="1" si="468"/>
        <v>-0.733197941685784+1.09730826470149i</v>
      </c>
      <c r="T302" s="223" t="str">
        <f t="shared" ca="1" si="469"/>
        <v>-1.24257587892464-0.444600758646607i</v>
      </c>
      <c r="U302" s="223" t="str">
        <f t="shared" ca="1" si="470"/>
        <v>0.12935532047664-1.31336660934366i</v>
      </c>
      <c r="V302" s="223" t="str">
        <f t="shared" ca="1" si="471"/>
        <v>1.30543743700637-0.193643351387808i</v>
      </c>
      <c r="W302" s="223" t="str">
        <f t="shared" ca="1" si="472"/>
        <v>0.505035526115783+1.21926361662908i</v>
      </c>
      <c r="X302" s="223" t="str">
        <f t="shared" ca="1" si="473"/>
        <v>-1.06001019102007+0.7861571372239i</v>
      </c>
      <c r="Y302" s="223" t="str">
        <f t="shared" ca="1" si="474"/>
        <v>-1.02015845994249-0.837222411359274i</v>
      </c>
      <c r="Z302" s="223" t="str">
        <f t="shared" ca="1" si="475"/>
        <v>0.564253618766721-1.19301404148616i</v>
      </c>
      <c r="AA302" s="223" t="str">
        <f t="shared" ca="1" si="476"/>
        <v>1.29436335154051+0.257464878504408i</v>
      </c>
      <c r="AB302" s="223" t="str">
        <f t="shared" ca="1" si="477"/>
        <v>0.0647556612683056+1.3181317664817i</v>
      </c>
      <c r="AC302" s="223" t="str">
        <f t="shared" ca="1" si="478"/>
        <v>-1.26289466709105+0.38309490900748i</v>
      </c>
      <c r="AD302" s="223" t="str">
        <f t="shared" ca="1" si="479"/>
        <v>-0.678472408085643-1.13196282666037i</v>
      </c>
      <c r="AE302" s="223" t="str">
        <f t="shared" ca="1" si="480"/>
        <v>0.933183971538941-0.93318397153899i</v>
      </c>
      <c r="AF302" s="223" t="str">
        <f t="shared" ca="1" si="481"/>
        <v>1.1319628266604+0.6784724080856i</v>
      </c>
      <c r="AG302" s="223" t="str">
        <f t="shared" ca="1" si="482"/>
        <v>-0.383094909007431+1.26289466709107i</v>
      </c>
      <c r="AH302" s="223" t="str">
        <f t="shared" ca="1" si="483"/>
        <v>-1.3181317664817-0.0647556612683864i</v>
      </c>
      <c r="AI302" s="223" t="str">
        <f t="shared" ca="1" si="484"/>
        <v>-0.257464878504328-1.29436335154053i</v>
      </c>
      <c r="AJ302" s="223" t="str">
        <f t="shared" ca="1" si="485"/>
        <v>1.1930140414863-0.564253618766418i</v>
      </c>
      <c r="AK302" s="223" t="str">
        <f t="shared" ca="1" si="486"/>
        <v>0.837222411359625+1.0201584599422i</v>
      </c>
      <c r="AL302" s="223" t="str">
        <f t="shared" ca="1" si="487"/>
        <v>-0.786157137223957+1.06001019102002i</v>
      </c>
      <c r="AM302" s="223" t="str">
        <f t="shared" ca="1" si="488"/>
        <v>-1.21926361662885-0.505035526116343i</v>
      </c>
      <c r="AN302" s="223" t="str">
        <f t="shared" ca="1" si="489"/>
        <v>0.193643351387629-1.3054374370064i</v>
      </c>
      <c r="AO302" s="223" t="str">
        <f t="shared" ca="1" si="490"/>
        <v>1.31336660934368-0.129355320476429i</v>
      </c>
      <c r="AP302" s="223" t="str">
        <f t="shared" ca="1" si="491"/>
        <v>0.444600758647153+1.24257587892444i</v>
      </c>
      <c r="AQ302" s="223" t="str">
        <f t="shared" ca="1" si="492"/>
        <v>-1.09730826470146+0.733197941685834i</v>
      </c>
      <c r="AR302" s="223" t="str">
        <f t="shared" ca="1" si="493"/>
        <v>-1.09730826470146+0.733197941685834i</v>
      </c>
      <c r="AS302" s="223" t="str">
        <f t="shared" ca="1" si="494"/>
        <v>0.622112375026918-1.16389039102178i</v>
      </c>
      <c r="AT302" s="223" t="str">
        <f t="shared" ca="1" si="495"/>
        <v>1.28017103138791+0.320666150177538i</v>
      </c>
      <c r="AU302" s="223" t="str">
        <f t="shared" ca="1" si="496"/>
        <v>5.94319003733357E-13+1.31972142873959i</v>
      </c>
      <c r="AV302" s="223" t="str">
        <f t="shared" ca="1" si="497"/>
        <v>-1.28017103138794+0.320666150177418i</v>
      </c>
      <c r="AW302" s="223" t="str">
        <f t="shared" ca="1" si="498"/>
        <v>-0.622112375026775-1.16389039102186i</v>
      </c>
      <c r="AX302" s="223" t="str">
        <f t="shared" ca="1" si="499"/>
        <v>0.977849077779433-0.886270743373822i</v>
      </c>
      <c r="AY302" s="223" t="str">
        <f t="shared" ca="1" si="500"/>
        <v>1.09730826470137+0.733197941685968i</v>
      </c>
      <c r="AZ302" s="223" t="str">
        <f t="shared" ca="1" si="501"/>
        <v>-0.444600758646068+1.24257587892483i</v>
      </c>
      <c r="BA302" s="223" t="str">
        <f t="shared" ca="1" si="502"/>
        <v>-1.31336660934366-0.12935532047659i</v>
      </c>
      <c r="BB302" s="223" t="str">
        <f t="shared" ca="1" si="503"/>
        <v>-0.193643351387469-1.30543743700643i</v>
      </c>
      <c r="BC302" s="223" t="str">
        <f t="shared" ca="1" si="504"/>
        <v>1.21926361662891-0.505035526116194i</v>
      </c>
      <c r="BD302" s="223" t="str">
        <f t="shared" ca="1" si="505"/>
        <v>0.786157137223842+1.06001019102011i</v>
      </c>
      <c r="BE302" s="223" t="str">
        <f t="shared" ca="1" si="506"/>
        <v>-0.837222411359736+1.02015845994211i</v>
      </c>
      <c r="BF302" s="223" t="str">
        <f t="shared" ca="1" si="507"/>
        <v>-1.19301404148624-0.564253618766548i</v>
      </c>
      <c r="BG302" s="223" t="str">
        <f t="shared" ca="1" si="508"/>
        <v>0.257464878504727-1.29436335154045i</v>
      </c>
      <c r="BH302" s="223" t="str">
        <f t="shared" ca="1" si="509"/>
        <v>1.31813176648168-0.0647556612687682i</v>
      </c>
      <c r="BI302" s="223" t="str">
        <f t="shared" ca="1" si="510"/>
        <v>0.38309490900742+1.26289466709107i</v>
      </c>
      <c r="BJ302" s="223" t="str">
        <f t="shared" ca="1" si="511"/>
        <v>-1.13196282666069+0.678472408085107i</v>
      </c>
      <c r="BK302" s="223" t="str">
        <f t="shared" ca="1" si="512"/>
        <v>-0.933183971539105-0.933183971538826i</v>
      </c>
      <c r="BL302" s="223" t="str">
        <f t="shared" ca="1" si="513"/>
        <v>0.678472408085894-1.13196282666022i</v>
      </c>
      <c r="BM302" s="223" t="str">
        <f t="shared" ca="1" si="514"/>
        <v>1.2628946670912+0.383094909007006i</v>
      </c>
      <c r="BN302" s="223" t="str">
        <f t="shared" ca="1" si="515"/>
        <v>-0.0647556612683359+1.3181317664817i</v>
      </c>
      <c r="BO302" s="223" t="str">
        <f t="shared" ca="1" si="516"/>
        <v>-1.29436335154062+0.257464878503863i</v>
      </c>
      <c r="BP302" s="223" t="str">
        <f t="shared" ca="1" si="517"/>
        <v>-0.564253618766938-1.19301404148605i</v>
      </c>
      <c r="BQ302" s="223" t="str">
        <f t="shared" ca="1" si="518"/>
        <v>1.0201584599427-0.837222411359025i</v>
      </c>
      <c r="BR302" s="223" t="str">
        <f t="shared" ca="1" si="519"/>
        <v>1.06001019102034+0.786157137223525i</v>
      </c>
      <c r="BS302" s="223" t="str">
        <f t="shared" ca="1" si="520"/>
        <v>-0.505035526115794+1.21926361662908i</v>
      </c>
      <c r="BT302" s="223" t="str">
        <f t="shared" ca="1" si="521"/>
        <v>-1.30543743700629-0.193643351388376i</v>
      </c>
      <c r="BU302" s="223" t="str">
        <f t="shared" ca="1" si="522"/>
        <v>-0.129355320476983-1.31336660934363i</v>
      </c>
      <c r="BV302" s="223" t="str">
        <f t="shared" ca="1" si="523"/>
        <v>1.24257587892468-0.444600758646476i</v>
      </c>
      <c r="BW302" s="223" t="str">
        <f t="shared" ca="1" si="524"/>
        <v>0.733197941685204+1.09730826470188i</v>
      </c>
      <c r="BX302" s="223" t="str">
        <f t="shared" ca="1" si="525"/>
        <v>-0.886270743373529+0.977849077779698i</v>
      </c>
      <c r="BY302" s="223" t="str">
        <f t="shared" ca="1" si="526"/>
        <v>-1.16389039102145-0.622112375027551i</v>
      </c>
      <c r="BZ302" s="223" t="str">
        <f t="shared" ca="1" si="527"/>
        <v>0.320666150176963-1.28017103138806i</v>
      </c>
      <c r="CA302" s="223" t="str">
        <f t="shared" ca="1" si="528"/>
        <v>1.31972142873959+1.61676595695003E-13i</v>
      </c>
      <c r="CB302" s="223" t="str">
        <f t="shared" ca="1" si="529"/>
        <v>0.320666150176721+1.28017103138812i</v>
      </c>
      <c r="CC302" s="223" t="str">
        <f t="shared" ca="1" si="530"/>
        <v>-1.16389039102156+0.622112375027332i</v>
      </c>
      <c r="CD302" s="223" t="str">
        <f t="shared" ca="1" si="531"/>
        <v>-0.88627074337329-0.977849077779916i</v>
      </c>
      <c r="CE302" s="223" t="str">
        <f t="shared" ca="1" si="532"/>
        <v>0.733197941685474-1.0973082647017i</v>
      </c>
      <c r="CF302" s="223" t="str">
        <f t="shared" ca="1" si="533"/>
        <v>1.24257587892458+0.444600758646781i</v>
      </c>
      <c r="CG302" s="223" t="str">
        <f t="shared" ca="1" si="534"/>
        <v>-0.129355320477305+1.31336660934359i</v>
      </c>
      <c r="CH302" s="223" t="str">
        <f t="shared" ca="1" si="535"/>
        <v>-1.30543743700634+0.193643351388056i</v>
      </c>
      <c r="CI302" s="223" t="str">
        <f t="shared" ca="1" si="536"/>
        <v>-0.505035526115496-1.2192636166292i</v>
      </c>
      <c r="CJ302" s="223" t="str">
        <f t="shared" ca="1" si="537"/>
        <v>1.06001019101978-0.78615713722429i</v>
      </c>
      <c r="CK302" s="223" t="str">
        <f t="shared" ca="1" si="538"/>
        <v>1.02015845994249+0.837222411359276i</v>
      </c>
      <c r="CL302" s="223" t="str">
        <f t="shared" ca="1" si="539"/>
        <v>-0.56425361876723+1.19301404148592i</v>
      </c>
      <c r="CM302" s="223" t="str">
        <f t="shared" ca="1" si="540"/>
        <v>-1.29436335154056-0.257464878504181i</v>
      </c>
      <c r="CN302" s="223" t="str">
        <f t="shared" ca="1" si="541"/>
        <v>-0.0647556612680505-1.31813176648172i</v>
      </c>
      <c r="CO302" s="223" t="str">
        <f t="shared" ca="1" si="542"/>
        <v>1.2628946670909-0.383094909007989i</v>
      </c>
      <c r="CP302" s="223" t="str">
        <f t="shared" ca="1" si="543"/>
        <v>0.678472408085617+1.13196282666039i</v>
      </c>
      <c r="CQ302" s="223" t="str">
        <f t="shared" ca="1" si="544"/>
        <v>-0.933183971539361+0.93318397153857i</v>
      </c>
      <c r="CR302" s="223" t="str">
        <f t="shared" ca="1" si="545"/>
        <v>-1.13196282666051-0.678472408085416i</v>
      </c>
      <c r="CS302" s="223" t="str">
        <f t="shared" ca="1" si="546"/>
        <v>0.383094909007693-1.26289466709099i</v>
      </c>
      <c r="CT302" s="223" t="str">
        <f t="shared" ca="1" si="547"/>
        <v>1.31813176648173+0.0647556612677423i</v>
      </c>
      <c r="CU302" s="223" t="str">
        <f t="shared" ca="1" si="548"/>
        <v>0.257464878504409+1.29436335154051i</v>
      </c>
      <c r="CV302" s="223" t="str">
        <f t="shared" ca="1" si="549"/>
        <v>-1.19301404148636+0.564253618766289i</v>
      </c>
      <c r="CW302" s="223" t="str">
        <f t="shared" ca="1" si="550"/>
        <v>-0.837222411359514-1.02015845994229i</v>
      </c>
      <c r="CX302" s="223" t="str">
        <f t="shared" ca="1" si="551"/>
        <v>0.786157137224102-1.06001019101992i</v>
      </c>
      <c r="CY302" s="223" t="str">
        <f t="shared" ca="1" si="552"/>
        <v>1.2192636166288+0.505035526116458i</v>
      </c>
      <c r="CZ302" s="223" t="str">
        <f t="shared" ca="1" si="553"/>
        <v>-0.193643351387751+1.30543743700638i</v>
      </c>
      <c r="DA302" s="223" t="str">
        <f t="shared" ca="1" si="554"/>
        <v>-1.3133666093437+0.129355320476268i</v>
      </c>
      <c r="DB302" s="223" t="str">
        <f t="shared" ca="1" si="555"/>
        <v>-0.444600758647-1.2425758789245i</v>
      </c>
      <c r="DC302" s="223" t="str">
        <f t="shared" ca="1" si="556"/>
        <v>1.09730826470153-0.733197941685731i</v>
      </c>
      <c r="DD302" s="223" t="str">
        <f t="shared" ca="1" si="557"/>
        <v>0.977849077779215+0.886270743374062i</v>
      </c>
      <c r="DE302" s="223" t="str">
        <f t="shared" ca="1" si="558"/>
        <v>-0.62211237502706+1.16389039102171i</v>
      </c>
      <c r="DF302" s="223" t="str">
        <f t="shared" ca="1" si="559"/>
        <v>-1.28017103138786-0.320666150177732i</v>
      </c>
      <c r="DG302" s="223" t="str">
        <f t="shared" ca="1" si="560"/>
        <v>-3.9513366906164E-13-1.31972142873959i</v>
      </c>
      <c r="DH302" s="223" t="str">
        <f t="shared" ca="1" si="561"/>
        <v>1.28017103138798-0.320666150177261i</v>
      </c>
      <c r="DI302" s="223" t="str">
        <f t="shared" ca="1" si="562"/>
        <v>0.622112375026633+1.16389039102194i</v>
      </c>
      <c r="DJ302" s="223" t="str">
        <f t="shared" ca="1" si="563"/>
        <v>-0.977849077779541+0.886270743373701i</v>
      </c>
      <c r="DK302" s="223" t="str">
        <f t="shared" ca="1" si="564"/>
        <v>-1.0973082647013-0.733197941686071i</v>
      </c>
      <c r="DL302" s="223" t="str">
        <f t="shared" ca="1" si="565"/>
        <v>0.444600758646186-1.24257587892479i</v>
      </c>
      <c r="DM302" s="223" t="str">
        <f t="shared" ca="1" si="566"/>
        <v>1.31336660934365+0.12935532047675i</v>
      </c>
      <c r="DN302" s="223" t="str">
        <f t="shared" ca="1" si="567"/>
        <v>0.193643351387346+1.30543743700644i</v>
      </c>
      <c r="DO302" s="223" t="str">
        <f t="shared" ca="1" si="568"/>
        <v>-1.21926361662896+0.505035526116079i</v>
      </c>
      <c r="DP302" s="223" t="str">
        <f t="shared" ca="1" si="569"/>
        <v>-0.786157137223774-1.06001019102016i</v>
      </c>
      <c r="DQ302" s="223" t="str">
        <f t="shared" ca="1" si="570"/>
        <v>0.837222411358846-1.02015845994284i</v>
      </c>
      <c r="DR302" s="223" t="str">
        <f t="shared" ca="1" si="571"/>
        <v>1.19301404148619+0.56425361876666i</v>
      </c>
      <c r="DS302" s="223" t="str">
        <f t="shared" ca="1" si="572"/>
        <v>-0.257464878504959+1.2943633515404i</v>
      </c>
      <c r="DT302" s="223" t="str">
        <f t="shared" ca="1" si="573"/>
        <v>-1.31813176648169+0.0647556612686066i</v>
      </c>
      <c r="DU302" s="223" t="str">
        <f t="shared" ca="1" si="574"/>
        <v>-0.383094909007301-1.26289466709111i</v>
      </c>
      <c r="DV302" s="223" t="str">
        <f t="shared" ca="1" si="575"/>
        <v>1.1319628266601-0.678472408086095i</v>
      </c>
      <c r="DW302" s="223" t="str">
        <f t="shared" ca="1" si="576"/>
        <v>0.933183971539018+0.933183971538914i</v>
      </c>
      <c r="DX302" s="223" t="str">
        <f t="shared" ca="1" si="577"/>
        <v>-0.678472408085969+1.13196282666018i</v>
      </c>
      <c r="DY302" s="223" t="str">
        <f t="shared" ca="1" si="578"/>
        <v>-1.26289466709115-0.383094909007162i</v>
      </c>
      <c r="DZ302" s="223" t="str">
        <f t="shared" ca="1" si="579"/>
        <v>0.06475566126846-1.3181317664817i</v>
      </c>
      <c r="EA302" s="223" t="str">
        <f t="shared" ca="1" si="580"/>
        <v>1.2943633515404-0.257464878504955i</v>
      </c>
      <c r="EB302" s="223" t="str">
        <f t="shared" ca="1" si="581"/>
        <v>0.564253618766792+1.19301404148612i</v>
      </c>
      <c r="EC302" s="223" t="str">
        <f t="shared" ca="1" si="582"/>
        <v>-1.02015845994275+0.837222411358959i</v>
      </c>
      <c r="ED302" s="223" t="str">
        <f t="shared" ca="1" si="583"/>
        <v>-1.06001019102025-0.786157137223655i</v>
      </c>
      <c r="EE302" s="223" t="str">
        <f t="shared" ca="1" si="584"/>
        <v>0.505035526115943-1.21926361662902i</v>
      </c>
      <c r="EF302" s="223" t="str">
        <f t="shared" ca="1" si="585"/>
        <v>1.30543743700628+0.193643351388461i</v>
      </c>
      <c r="EG302" s="223" t="str">
        <f t="shared" ca="1" si="586"/>
        <v>0.129355320476822+1.31336660934364i</v>
      </c>
      <c r="EH302" s="223" t="str">
        <f t="shared" ca="1" si="587"/>
        <v>-1.24257587892474+0.444600758646324i</v>
      </c>
      <c r="EI302" s="223" t="str">
        <f t="shared" ca="1" si="588"/>
        <v>-0.733197941686131-1.09730826470126i</v>
      </c>
      <c r="EJ302" s="223" t="str">
        <f t="shared" ca="1" si="589"/>
        <v>0.886270743373649-0.97784907777959i</v>
      </c>
      <c r="EK302" s="223" t="str">
        <f t="shared" ca="1" si="590"/>
        <v>1.16389039102137+0.622112375027694i</v>
      </c>
      <c r="EL302" s="223" t="str">
        <f t="shared" ca="1" si="591"/>
        <v>-0.320666150177191+1.280171031388i</v>
      </c>
      <c r="EM302" s="223" t="str">
        <f t="shared" ca="1" si="592"/>
        <v>-1.31972142873959-3.23353191390004E-13i</v>
      </c>
      <c r="EN302" s="223"/>
      <c r="EO302" s="223"/>
      <c r="EP302" s="223"/>
    </row>
    <row r="303" spans="1:146">
      <c r="A303" s="249">
        <f t="shared" si="461"/>
        <v>3.9648437500000014E-3</v>
      </c>
      <c r="B303" s="248">
        <v>203</v>
      </c>
      <c r="C303" s="247">
        <f t="shared" si="462"/>
        <v>40600</v>
      </c>
      <c r="N303" s="246">
        <f t="shared" ca="1" si="463"/>
        <v>1.3460661954098569</v>
      </c>
      <c r="O303" s="223">
        <f t="shared" ca="1" si="464"/>
        <v>-1.3209338045901429</v>
      </c>
      <c r="P303" s="223" t="str">
        <f t="shared" ca="1" si="465"/>
        <v>-0.352309897464042-1.27308438536409i</v>
      </c>
      <c r="Q303" s="223" t="str">
        <f t="shared" ca="1" si="466"/>
        <v>1.13300271611348-0.679095693837379i</v>
      </c>
      <c r="R303" s="223" t="str">
        <f t="shared" ca="1" si="467"/>
        <v>0.956682454746405+0.910837415178682i</v>
      </c>
      <c r="S303" s="223" t="str">
        <f t="shared" ca="1" si="468"/>
        <v>-0.622683885047002+1.16495961106459i</v>
      </c>
      <c r="T303" s="223" t="str">
        <f t="shared" ca="1" si="469"/>
        <v>-1.2888379267785-0.28941823475085i</v>
      </c>
      <c r="U303" s="223" t="str">
        <f t="shared" ca="1" si="470"/>
        <v>-0.0648151497317374-1.31934268197244i</v>
      </c>
      <c r="V303" s="223" t="str">
        <f t="shared" ca="1" si="471"/>
        <v>1.25426387215633-0.414352814775512i</v>
      </c>
      <c r="W303" s="223" t="str">
        <f t="shared" ca="1" si="472"/>
        <v>0.733871501619614+1.09831631837989i</v>
      </c>
      <c r="X303" s="223" t="str">
        <f t="shared" ca="1" si="473"/>
        <v>-0.862798088497853+1.00022276248516i</v>
      </c>
      <c r="Y303" s="223" t="str">
        <f t="shared" ca="1" si="474"/>
        <v>-1.19411001627429-0.564771976236789i</v>
      </c>
      <c r="Z303" s="223" t="str">
        <f t="shared" ca="1" si="475"/>
        <v>0.225829338160044-1.30148654473843i</v>
      </c>
      <c r="AA303" s="223" t="str">
        <f t="shared" ca="1" si="476"/>
        <v>1.31457314727311-0.129474154090504i</v>
      </c>
      <c r="AB303" s="223" t="str">
        <f t="shared" ca="1" si="477"/>
        <v>0.475397519863256+1.23242172741998i</v>
      </c>
      <c r="AC303" s="223" t="str">
        <f t="shared" ca="1" si="478"/>
        <v>-1.06098398043416+0.786879348674923i</v>
      </c>
      <c r="AD303" s="223" t="str">
        <f t="shared" ca="1" si="479"/>
        <v>-1.04135344597982-0.812680205649759i</v>
      </c>
      <c r="AE303" s="223" t="str">
        <f t="shared" ca="1" si="480"/>
        <v>0.505499482267637-1.22038370586309i</v>
      </c>
      <c r="AF303" s="223" t="str">
        <f t="shared" ca="1" si="481"/>
        <v>1.31099976761533+0.1616963989133i</v>
      </c>
      <c r="AG303" s="223" t="str">
        <f t="shared" ca="1" si="482"/>
        <v>0.193821243871609+1.30663669071898i</v>
      </c>
      <c r="AH303" s="223" t="str">
        <f t="shared" ca="1" si="483"/>
        <v>-1.20761057079489+0.535296950685725i</v>
      </c>
      <c r="AI303" s="223" t="str">
        <f t="shared" ca="1" si="484"/>
        <v>-0.837991534456765-1.02109563914835i</v>
      </c>
      <c r="AJ303" s="223" t="str">
        <f t="shared" ca="1" si="485"/>
        <v>0.760604505003544-1.07997541781158i</v>
      </c>
      <c r="AK303" s="223" t="str">
        <f t="shared" ca="1" si="486"/>
        <v>1.24371738421131+0.44500919576968i</v>
      </c>
      <c r="AL303" s="223" t="str">
        <f t="shared" ca="1" si="487"/>
        <v>-0.0971739188786518+1.31735467722203i</v>
      </c>
      <c r="AM303" s="223" t="str">
        <f t="shared" ca="1" si="488"/>
        <v>-1.29555243192918+0.257701401298829i</v>
      </c>
      <c r="AN303" s="223" t="str">
        <f t="shared" ca="1" si="489"/>
        <v>-0.593906804267416-1.1798901745306i</v>
      </c>
      <c r="AO303" s="223" t="str">
        <f t="shared" ca="1" si="490"/>
        <v>0.978747389030142-0.887084925233019i</v>
      </c>
      <c r="AP303" s="223" t="str">
        <f t="shared" ca="1" si="491"/>
        <v>1.1159956342667+0.706696441484353i</v>
      </c>
      <c r="AQ303" s="223" t="str">
        <f t="shared" ca="1" si="492"/>
        <v>-0.383446843139635+1.26405483844461i</v>
      </c>
      <c r="AR303" s="223" t="str">
        <f t="shared" ca="1" si="493"/>
        <v>-0.383446843139635+1.26405483844461i</v>
      </c>
      <c r="AS303" s="223" t="str">
        <f t="shared" ca="1" si="494"/>
        <v>-0.320960733479757-1.28134707385358i</v>
      </c>
      <c r="AT303" s="223" t="str">
        <f t="shared" ca="1" si="495"/>
        <v>1.1493273194899-0.651085884337197i</v>
      </c>
      <c r="AU303" s="223" t="str">
        <f t="shared" ca="1" si="496"/>
        <v>0.934041250724229+0.934041250724243i</v>
      </c>
      <c r="AV303" s="223" t="str">
        <f t="shared" ca="1" si="497"/>
        <v>-0.651085884337213+1.14932731948989i</v>
      </c>
      <c r="AW303" s="223" t="str">
        <f t="shared" ca="1" si="498"/>
        <v>-1.28134707385357-0.320960733479776i</v>
      </c>
      <c r="AX303" s="223" t="str">
        <f t="shared" ca="1" si="499"/>
        <v>-0.0324173383624822-1.32053596402464i</v>
      </c>
      <c r="AY303" s="223" t="str">
        <f t="shared" ca="1" si="500"/>
        <v>1.26405483844462-0.383446843139616i</v>
      </c>
      <c r="AZ303" s="223" t="str">
        <f t="shared" ca="1" si="501"/>
        <v>0.706696441484338+1.11599563426671i</v>
      </c>
      <c r="BA303" s="223" t="str">
        <f t="shared" ca="1" si="502"/>
        <v>-0.887084925233032+0.978747389030129i</v>
      </c>
      <c r="BB303" s="223" t="str">
        <f t="shared" ca="1" si="503"/>
        <v>-1.1798901745306-0.593906804267416i</v>
      </c>
      <c r="BC303" s="223" t="str">
        <f t="shared" ca="1" si="504"/>
        <v>0.257701401298847-1.29555243192918i</v>
      </c>
      <c r="BD303" s="223" t="str">
        <f t="shared" ca="1" si="505"/>
        <v>1.31735467722203-0.0971739188786143i</v>
      </c>
      <c r="BE303" s="223" t="str">
        <f t="shared" ca="1" si="506"/>
        <v>0.445009195769662+1.24371738421131i</v>
      </c>
      <c r="BF303" s="223" t="str">
        <f t="shared" ca="1" si="507"/>
        <v>-1.07997541781159+0.760604505003528i</v>
      </c>
      <c r="BG303" s="223" t="str">
        <f t="shared" ca="1" si="508"/>
        <v>-1.0210956391486-0.837991534456462i</v>
      </c>
      <c r="BH303" s="223" t="str">
        <f t="shared" ca="1" si="509"/>
        <v>0.535296950686103-1.20761057079472i</v>
      </c>
      <c r="BI303" s="223" t="str">
        <f t="shared" ca="1" si="510"/>
        <v>1.306636690719+0.193821243871498i</v>
      </c>
      <c r="BJ303" s="223" t="str">
        <f t="shared" ca="1" si="511"/>
        <v>0.161696398912778+1.3109997676154i</v>
      </c>
      <c r="BK303" s="223" t="str">
        <f t="shared" ca="1" si="512"/>
        <v>-1.2203837058631+0.50549948226762i</v>
      </c>
      <c r="BL303" s="223" t="str">
        <f t="shared" ca="1" si="513"/>
        <v>-0.812680205650143-1.04135344597952i</v>
      </c>
      <c r="BM303" s="223" t="str">
        <f t="shared" ca="1" si="514"/>
        <v>0.786879348675028-1.06098398043408i</v>
      </c>
      <c r="BN303" s="223" t="str">
        <f t="shared" ca="1" si="515"/>
        <v>1.23242172742012+0.475397519862906i</v>
      </c>
      <c r="BO303" s="223" t="str">
        <f t="shared" ca="1" si="516"/>
        <v>-0.129474154090933+1.31457314727307i</v>
      </c>
      <c r="BP303" s="223" t="str">
        <f t="shared" ca="1" si="517"/>
        <v>-1.30148654473839+0.225829338160294i</v>
      </c>
      <c r="BQ303" s="223" t="str">
        <f t="shared" ca="1" si="518"/>
        <v>-0.564771976236289-1.19411001627453i</v>
      </c>
      <c r="BR303" s="223" t="str">
        <f t="shared" ca="1" si="519"/>
        <v>1.00022276248507-0.862798088497953i</v>
      </c>
      <c r="BS303" s="223" t="str">
        <f t="shared" ca="1" si="520"/>
        <v>1.09831631838027+0.733871501619051i</v>
      </c>
      <c r="BT303" s="223" t="str">
        <f t="shared" ca="1" si="521"/>
        <v>-0.414352814775637+1.25426387215629i</v>
      </c>
      <c r="BU303" s="223" t="str">
        <f t="shared" ca="1" si="522"/>
        <v>-1.31934268197247-0.0648151497312593i</v>
      </c>
      <c r="BV303" s="223" t="str">
        <f t="shared" ca="1" si="523"/>
        <v>-0.289418234750607-1.28883792677855i</v>
      </c>
      <c r="BW303" s="223" t="str">
        <f t="shared" ca="1" si="524"/>
        <v>1.16495961106448-0.622683885047201i</v>
      </c>
      <c r="BX303" s="223" t="str">
        <f t="shared" ca="1" si="525"/>
        <v>0.910837415178359+0.956682454746713i</v>
      </c>
      <c r="BY303" s="223" t="str">
        <f t="shared" ca="1" si="526"/>
        <v>-0.679095693837268+1.13300271611354i</v>
      </c>
      <c r="BZ303" s="223" t="str">
        <f t="shared" ca="1" si="527"/>
        <v>-1.27308438536393-0.35230989746464i</v>
      </c>
      <c r="CA303" s="223" t="str">
        <f t="shared" ca="1" si="528"/>
        <v>1.87726008969399E-14-1.32093380459014i</v>
      </c>
      <c r="CB303" s="223" t="str">
        <f t="shared" ca="1" si="529"/>
        <v>1.27308438536394-0.352309897464604i</v>
      </c>
      <c r="CC303" s="223" t="str">
        <f t="shared" ca="1" si="530"/>
        <v>0.679095693837236+1.13300271611356i</v>
      </c>
      <c r="CD303" s="223" t="str">
        <f t="shared" ca="1" si="531"/>
        <v>-0.910837415178387+0.956682454746686i</v>
      </c>
      <c r="CE303" s="223" t="str">
        <f t="shared" ca="1" si="532"/>
        <v>-1.16495961106447-0.622683885047234i</v>
      </c>
      <c r="CF303" s="223" t="str">
        <f t="shared" ca="1" si="533"/>
        <v>0.289418234750644-1.28883792677854i</v>
      </c>
      <c r="CG303" s="223" t="str">
        <f t="shared" ca="1" si="534"/>
        <v>1.31934268197247-0.0648151497312218i</v>
      </c>
      <c r="CH303" s="223" t="str">
        <f t="shared" ca="1" si="535"/>
        <v>0.414352814775602+1.2542638721563i</v>
      </c>
      <c r="CI303" s="223" t="str">
        <f t="shared" ca="1" si="536"/>
        <v>-1.09831631838029+0.733871501619021i</v>
      </c>
      <c r="CJ303" s="223" t="str">
        <f t="shared" ca="1" si="537"/>
        <v>-1.00022276248505-0.862798088497981i</v>
      </c>
      <c r="CK303" s="223" t="str">
        <f t="shared" ca="1" si="538"/>
        <v>0.564771976236322-1.19411001627451i</v>
      </c>
      <c r="CL303" s="223" t="str">
        <f t="shared" ca="1" si="539"/>
        <v>1.30148654473838+0.225829338160331i</v>
      </c>
      <c r="CM303" s="223" t="str">
        <f t="shared" ca="1" si="540"/>
        <v>0.129474154090896+1.31457314727307i</v>
      </c>
      <c r="CN303" s="223" t="str">
        <f t="shared" ca="1" si="541"/>
        <v>-1.23242172742013+0.47539751986287i</v>
      </c>
      <c r="CO303" s="223" t="str">
        <f t="shared" ca="1" si="542"/>
        <v>-0.786879348675028-1.06098398043408i</v>
      </c>
      <c r="CP303" s="223" t="str">
        <f t="shared" ca="1" si="543"/>
        <v>0.812680205650172-1.0413534459795i</v>
      </c>
      <c r="CQ303" s="223" t="str">
        <f t="shared" ca="1" si="544"/>
        <v>1.2203837058631+0.50549948226762i</v>
      </c>
      <c r="CR303" s="223" t="str">
        <f t="shared" ca="1" si="545"/>
        <v>-0.161696398912816+1.31099976761539i</v>
      </c>
      <c r="CS303" s="223" t="str">
        <f t="shared" ca="1" si="546"/>
        <v>-1.30663669071901+0.193821243871424i</v>
      </c>
      <c r="CT303" s="223" t="str">
        <f t="shared" ca="1" si="547"/>
        <v>-0.535296950686069-1.20761057079474i</v>
      </c>
      <c r="CU303" s="223" t="str">
        <f t="shared" ca="1" si="548"/>
        <v>1.02109563914863-0.837991534456433i</v>
      </c>
      <c r="CV303" s="223" t="str">
        <f t="shared" ca="1" si="549"/>
        <v>1.07997541781157+0.760604505003558i</v>
      </c>
      <c r="CW303" s="223" t="str">
        <f t="shared" ca="1" si="550"/>
        <v>-0.445009195769697+1.2437173842113i</v>
      </c>
      <c r="CX303" s="223" t="str">
        <f t="shared" ca="1" si="551"/>
        <v>-1.31735467722203-0.0971739188786518i</v>
      </c>
      <c r="CY303" s="223" t="str">
        <f t="shared" ca="1" si="552"/>
        <v>-0.25770140129881-1.29555243192918i</v>
      </c>
      <c r="CZ303" s="223" t="str">
        <f t="shared" ca="1" si="553"/>
        <v>1.1798901745306-0.593906804267416i</v>
      </c>
      <c r="DA303" s="223" t="str">
        <f t="shared" ca="1" si="554"/>
        <v>0.887084925232976+0.978747389030179i</v>
      </c>
      <c r="DB303" s="223" t="str">
        <f t="shared" ca="1" si="555"/>
        <v>-0.706696441484338+1.11599563426671i</v>
      </c>
      <c r="DC303" s="223" t="str">
        <f t="shared" ca="1" si="556"/>
        <v>-1.2640548384446-0.383446843139689i</v>
      </c>
      <c r="DD303" s="223" t="str">
        <f t="shared" ca="1" si="557"/>
        <v>0.0324173383625573-1.32053596402464i</v>
      </c>
      <c r="DE303" s="223" t="str">
        <f t="shared" ca="1" si="558"/>
        <v>1.28134707385358-0.320960733479739i</v>
      </c>
      <c r="DF303" s="223" t="str">
        <f t="shared" ca="1" si="559"/>
        <v>0.651085884337148+1.14932731948993i</v>
      </c>
      <c r="DG303" s="223" t="str">
        <f t="shared" ca="1" si="560"/>
        <v>-0.934041250724256+0.934041250724215i</v>
      </c>
      <c r="DH303" s="223" t="str">
        <f t="shared" ca="1" si="561"/>
        <v>-1.1493273194899-0.651085884337197i</v>
      </c>
      <c r="DI303" s="223" t="str">
        <f t="shared" ca="1" si="562"/>
        <v>0.320960733479794-1.28134707385357i</v>
      </c>
      <c r="DJ303" s="223" t="str">
        <f t="shared" ca="1" si="563"/>
        <v>1.32053596402464-0.0324173383625009i</v>
      </c>
      <c r="DK303" s="223" t="str">
        <f t="shared" ca="1" si="564"/>
        <v>0.383446843139635+1.26405483844461i</v>
      </c>
      <c r="DL303" s="223" t="str">
        <f t="shared" ca="1" si="565"/>
        <v>-1.11599563426674+0.70669644148429i</v>
      </c>
      <c r="DM303" s="223" t="str">
        <f t="shared" ca="1" si="566"/>
        <v>-0.978747389030142-0.887084925233019i</v>
      </c>
      <c r="DN303" s="223" t="str">
        <f t="shared" ca="1" si="567"/>
        <v>0.593906804267401-1.17989017453061i</v>
      </c>
      <c r="DO303" s="223" t="str">
        <f t="shared" ca="1" si="568"/>
        <v>1.29555243192917+0.257701401298866i</v>
      </c>
      <c r="DP303" s="223" t="str">
        <f t="shared" ca="1" si="569"/>
        <v>0.0971739188786704+1.31735467722203i</v>
      </c>
      <c r="DQ303" s="223" t="str">
        <f t="shared" ca="1" si="570"/>
        <v>-1.24371738421132+0.445009195769644i</v>
      </c>
      <c r="DR303" s="223" t="str">
        <f t="shared" ca="1" si="571"/>
        <v>-0.760604505003574-1.07997541781156i</v>
      </c>
      <c r="DS303" s="223" t="str">
        <f t="shared" ca="1" si="572"/>
        <v>0.837991534456476-1.02109563914859i</v>
      </c>
      <c r="DT303" s="223" t="str">
        <f t="shared" ca="1" si="573"/>
        <v>1.20761057079468+0.535296950686189i</v>
      </c>
      <c r="DU303" s="223" t="str">
        <f t="shared" ca="1" si="574"/>
        <v>-0.19382124387148+1.306636690719i</v>
      </c>
      <c r="DV303" s="223" t="str">
        <f t="shared" ca="1" si="575"/>
        <v>-1.31099976761541+0.161696398912686i</v>
      </c>
      <c r="DW303" s="223" t="str">
        <f t="shared" ca="1" si="576"/>
        <v>-0.505499482267637-1.22038370586309i</v>
      </c>
      <c r="DX303" s="223" t="str">
        <f t="shared" ca="1" si="577"/>
        <v>1.04135344597954-0.812680205650129i</v>
      </c>
      <c r="DY303" s="223" t="str">
        <f t="shared" ca="1" si="578"/>
        <v>1.0609839804341+0.786879348675013i</v>
      </c>
      <c r="DZ303" s="223" t="str">
        <f t="shared" ca="1" si="579"/>
        <v>-0.475397519862923+1.23242172742011i</v>
      </c>
      <c r="EA303" s="223" t="str">
        <f t="shared" ca="1" si="580"/>
        <v>-1.31457314727308-0.129474154090877i</v>
      </c>
      <c r="EB303" s="223" t="str">
        <f t="shared" ca="1" si="581"/>
        <v>-0.225829338160275-1.30148654473839i</v>
      </c>
      <c r="EC303" s="223" t="str">
        <f t="shared" ca="1" si="582"/>
        <v>1.1941100162745-0.564771976236339i</v>
      </c>
      <c r="ED303" s="223" t="str">
        <f t="shared" ca="1" si="583"/>
        <v>0.862798088497939+1.00022276248508i</v>
      </c>
      <c r="EE303" s="223" t="str">
        <f t="shared" ca="1" si="584"/>
        <v>-0.733871501619129+1.09831631838022i</v>
      </c>
      <c r="EF303" s="223" t="str">
        <f t="shared" ca="1" si="585"/>
        <v>-1.25426387215629-0.414352814775654i</v>
      </c>
      <c r="EG303" s="223" t="str">
        <f t="shared" ca="1" si="586"/>
        <v>0.0648151497312781-1.31934268197247i</v>
      </c>
      <c r="EH303" s="223" t="str">
        <f t="shared" ca="1" si="587"/>
        <v>1.28883792677855-0.289418234750589i</v>
      </c>
      <c r="EI303" s="223" t="str">
        <f t="shared" ca="1" si="588"/>
        <v>0.622683885047184+1.16495961106449i</v>
      </c>
      <c r="EJ303" s="223" t="str">
        <f t="shared" ca="1" si="589"/>
        <v>-0.956682454746673+0.9108374151784i</v>
      </c>
      <c r="EK303" s="223" t="str">
        <f t="shared" ca="1" si="590"/>
        <v>-1.13300271611353-0.679095693837284i</v>
      </c>
      <c r="EL303" s="223" t="str">
        <f t="shared" ca="1" si="591"/>
        <v>0.352309897464585-1.27308438536394i</v>
      </c>
      <c r="EM303" s="223" t="str">
        <f t="shared" ca="1" si="592"/>
        <v>1.32093380459014+3.754520179388E-14i</v>
      </c>
      <c r="EN303" s="223"/>
      <c r="EO303" s="223"/>
      <c r="EP303" s="223"/>
    </row>
    <row r="304" spans="1:146">
      <c r="A304" s="249">
        <f t="shared" si="461"/>
        <v>3.9843750000000009E-3</v>
      </c>
      <c r="B304" s="248">
        <v>204</v>
      </c>
      <c r="C304" s="247">
        <f t="shared" si="462"/>
        <v>40800</v>
      </c>
      <c r="N304" s="246">
        <f t="shared" ca="1" si="463"/>
        <v>1.3450580185543539</v>
      </c>
      <c r="O304" s="223">
        <f t="shared" ca="1" si="464"/>
        <v>-1.3219419814456459</v>
      </c>
      <c r="P304" s="223" t="str">
        <f t="shared" ca="1" si="465"/>
        <v>-0.383739501433069-1.2650196035431i</v>
      </c>
      <c r="Q304" s="223" t="str">
        <f t="shared" ca="1" si="466"/>
        <v>1.09915458679904-0.73443161467019i</v>
      </c>
      <c r="R304" s="223" t="str">
        <f t="shared" ca="1" si="467"/>
        <v>1.02187497039653+0.838631115083098i</v>
      </c>
      <c r="S304" s="223" t="str">
        <f t="shared" ca="1" si="468"/>
        <v>-0.505885294847167+1.22131513982503i</v>
      </c>
      <c r="T304" s="223" t="str">
        <f t="shared" ca="1" si="469"/>
        <v>-1.31557646948149-0.129572972702849i</v>
      </c>
      <c r="U304" s="223" t="str">
        <f t="shared" ca="1" si="470"/>
        <v>-0.257898086846875-1.29654123694897i</v>
      </c>
      <c r="V304" s="223" t="str">
        <f t="shared" ca="1" si="471"/>
        <v>1.16584874367173-0.623159136326734i</v>
      </c>
      <c r="W304" s="223" t="str">
        <f t="shared" ca="1" si="472"/>
        <v>0.934754139415428+0.934754139415366i</v>
      </c>
      <c r="X304" s="223" t="str">
        <f t="shared" ca="1" si="473"/>
        <v>-0.623159136326765+1.16584874367172i</v>
      </c>
      <c r="Y304" s="223" t="str">
        <f t="shared" ca="1" si="474"/>
        <v>-1.29654123694896-0.257898086846908i</v>
      </c>
      <c r="Z304" s="223" t="str">
        <f t="shared" ca="1" si="475"/>
        <v>-0.129572972702941-1.31557646948148i</v>
      </c>
      <c r="AA304" s="223" t="str">
        <f t="shared" ca="1" si="476"/>
        <v>1.22131513982504-0.505885294847136i</v>
      </c>
      <c r="AB304" s="223" t="str">
        <f t="shared" ca="1" si="477"/>
        <v>0.838631115083064+1.02187497039656i</v>
      </c>
      <c r="AC304" s="223" t="str">
        <f t="shared" ca="1" si="478"/>
        <v>-0.734431614670112+1.0991545867991i</v>
      </c>
      <c r="AD304" s="223" t="str">
        <f t="shared" ca="1" si="479"/>
        <v>-1.2650196035431-0.383739501433063i</v>
      </c>
      <c r="AE304" s="223" t="str">
        <f t="shared" ca="1" si="480"/>
        <v>4.40500082594517E-14-1.32194198144565i</v>
      </c>
      <c r="AF304" s="223" t="str">
        <f t="shared" ca="1" si="481"/>
        <v>1.26501960354308-0.383739501433122i</v>
      </c>
      <c r="AG304" s="223" t="str">
        <f t="shared" ca="1" si="482"/>
        <v>0.734431614670164+1.09915458679906i</v>
      </c>
      <c r="AH304" s="223" t="str">
        <f t="shared" ca="1" si="483"/>
        <v>-0.838631115083133+1.02187497039651i</v>
      </c>
      <c r="AI304" s="223" t="str">
        <f t="shared" ca="1" si="484"/>
        <v>-1.22131513982522-0.505885294846714i</v>
      </c>
      <c r="AJ304" s="223" t="str">
        <f t="shared" ca="1" si="485"/>
        <v>0.129572972703403-1.31557646948144i</v>
      </c>
      <c r="AK304" s="223" t="str">
        <f t="shared" ca="1" si="486"/>
        <v>1.296541236949-0.257898086846701i</v>
      </c>
      <c r="AL304" s="223" t="str">
        <f t="shared" ca="1" si="487"/>
        <v>0.623159136326935+1.16584874367163i</v>
      </c>
      <c r="AM304" s="223" t="str">
        <f t="shared" ca="1" si="488"/>
        <v>-0.934754139415012+0.934754139415783i</v>
      </c>
      <c r="AN304" s="223" t="str">
        <f t="shared" ca="1" si="489"/>
        <v>-1.16584874367151-0.623159136327152i</v>
      </c>
      <c r="AO304" s="223" t="str">
        <f t="shared" ca="1" si="490"/>
        <v>0.257898086846961-1.29654123694895i</v>
      </c>
      <c r="AP304" s="223" t="str">
        <f t="shared" ca="1" si="491"/>
        <v>1.31557646948146-0.129572972703159i</v>
      </c>
      <c r="AQ304" s="223" t="str">
        <f t="shared" ca="1" si="492"/>
        <v>0.505885294847703+1.22131513982481i</v>
      </c>
      <c r="AR304" s="223" t="str">
        <f t="shared" ca="1" si="493"/>
        <v>0.505885294847703+1.22131513982481i</v>
      </c>
      <c r="AS304" s="223" t="str">
        <f t="shared" ca="1" si="494"/>
        <v>-1.09915458679908-0.734431614670133i</v>
      </c>
      <c r="AT304" s="223" t="str">
        <f t="shared" ca="1" si="495"/>
        <v>0.38373950143271-1.26501960354321i</v>
      </c>
      <c r="AU304" s="223" t="str">
        <f t="shared" ca="1" si="496"/>
        <v>1.32194198144565+6.14105928845913E-13i</v>
      </c>
      <c r="AV304" s="223" t="str">
        <f t="shared" ca="1" si="497"/>
        <v>0.383739501432829+1.26501960354317i</v>
      </c>
      <c r="AW304" s="223" t="str">
        <f t="shared" ca="1" si="498"/>
        <v>-1.09915458679901+0.734431614670237i</v>
      </c>
      <c r="AX304" s="223" t="str">
        <f t="shared" ca="1" si="499"/>
        <v>-1.02187497039682-0.838631115082745i</v>
      </c>
      <c r="AY304" s="223" t="str">
        <f t="shared" ca="1" si="500"/>
        <v>0.505885294847588-1.22131513982486i</v>
      </c>
      <c r="AZ304" s="223" t="str">
        <f t="shared" ca="1" si="501"/>
        <v>1.31557646948147+0.129572972703035i</v>
      </c>
      <c r="BA304" s="223" t="str">
        <f t="shared" ca="1" si="502"/>
        <v>0.257898086847045+1.29654123694893i</v>
      </c>
      <c r="BB304" s="223" t="str">
        <f t="shared" ca="1" si="503"/>
        <v>-1.16584874367146+0.623159136327245i</v>
      </c>
      <c r="BC304" s="223" t="str">
        <f t="shared" ca="1" si="504"/>
        <v>-0.934754139415101-0.934754139415694i</v>
      </c>
      <c r="BD304" s="223" t="str">
        <f t="shared" ca="1" si="505"/>
        <v>0.623159136326826-1.16584874367168i</v>
      </c>
      <c r="BE304" s="223" t="str">
        <f t="shared" ca="1" si="506"/>
        <v>1.29654123694903+0.25789808684658i</v>
      </c>
      <c r="BF304" s="223" t="str">
        <f t="shared" ca="1" si="507"/>
        <v>0.129572972703545+1.31557646948142i</v>
      </c>
      <c r="BG304" s="223" t="str">
        <f t="shared" ca="1" si="508"/>
        <v>-1.22131513982518+0.505885294846812i</v>
      </c>
      <c r="BH304" s="223" t="str">
        <f t="shared" ca="1" si="509"/>
        <v>-0.838631115083113-1.02187497039652i</v>
      </c>
      <c r="BI304" s="223" t="str">
        <f t="shared" ca="1" si="510"/>
        <v>0.734431614669841-1.09915458679928i</v>
      </c>
      <c r="BJ304" s="223" t="str">
        <f t="shared" ca="1" si="511"/>
        <v>1.26501960354293+0.383739501433633i</v>
      </c>
      <c r="BK304" s="223" t="str">
        <f t="shared" ca="1" si="512"/>
        <v>-2.26079651979607E-13+1.32194198144565i</v>
      </c>
      <c r="BL304" s="223" t="str">
        <f t="shared" ca="1" si="513"/>
        <v>-1.26501960354307+0.383739501433163i</v>
      </c>
      <c r="BM304" s="223" t="str">
        <f t="shared" ca="1" si="514"/>
        <v>-0.734431614670527-1.09915458679882i</v>
      </c>
      <c r="BN304" s="223" t="str">
        <f t="shared" ca="1" si="515"/>
        <v>0.838631115083491-1.02187497039621i</v>
      </c>
      <c r="BO304" s="223" t="str">
        <f t="shared" ca="1" si="516"/>
        <v>1.22131513982498+0.505885294847298i</v>
      </c>
      <c r="BP304" s="223" t="str">
        <f t="shared" ca="1" si="517"/>
        <v>-0.129572972702686+1.31557646948151i</v>
      </c>
      <c r="BQ304" s="223" t="str">
        <f t="shared" ca="1" si="518"/>
        <v>-1.29654123694887+0.257898086847389i</v>
      </c>
      <c r="BR304" s="223" t="str">
        <f t="shared" ca="1" si="519"/>
        <v>-0.623159136326395-1.16584874367191i</v>
      </c>
      <c r="BS304" s="223" t="str">
        <f t="shared" ca="1" si="520"/>
        <v>0.934754139415421-0.934754139415374i</v>
      </c>
      <c r="BT304" s="223" t="str">
        <f t="shared" ca="1" si="521"/>
        <v>1.16584874367185+0.623159136326516i</v>
      </c>
      <c r="BU304" s="223" t="str">
        <f t="shared" ca="1" si="522"/>
        <v>-0.257898086846273+1.29654123694909i</v>
      </c>
      <c r="BV304" s="223" t="str">
        <f t="shared" ca="1" si="523"/>
        <v>-1.31557646948152+0.129572972702548i</v>
      </c>
      <c r="BW304" s="223" t="str">
        <f t="shared" ca="1" si="524"/>
        <v>-0.50588529484717-1.22131513982503i</v>
      </c>
      <c r="BX304" s="223" t="str">
        <f t="shared" ca="1" si="525"/>
        <v>1.0218749703963-0.838631115083384i</v>
      </c>
      <c r="BY304" s="223" t="str">
        <f t="shared" ca="1" si="526"/>
        <v>1.09915458679874+0.734431614670644i</v>
      </c>
      <c r="BZ304" s="223" t="str">
        <f t="shared" ca="1" si="527"/>
        <v>-0.383739501433332+1.26501960354302i</v>
      </c>
      <c r="CA304" s="223" t="str">
        <f t="shared" ca="1" si="528"/>
        <v>-1.32194198144565+1.24374774006198E-13i</v>
      </c>
      <c r="CB304" s="223" t="str">
        <f t="shared" ca="1" si="529"/>
        <v>-0.383739501433499-1.26501960354297i</v>
      </c>
      <c r="CC304" s="223" t="str">
        <f t="shared" ca="1" si="530"/>
        <v>1.09915458679935-0.734431614669726i</v>
      </c>
      <c r="CD304" s="223" t="str">
        <f t="shared" ca="1" si="531"/>
        <v>1.02187497039646+0.838631115083191i</v>
      </c>
      <c r="CE304" s="223" t="str">
        <f t="shared" ca="1" si="532"/>
        <v>-0.50588529484694+1.22131513982512i</v>
      </c>
      <c r="CF304" s="223" t="str">
        <f t="shared" ca="1" si="533"/>
        <v>-1.31557646948155-0.1295729727023i</v>
      </c>
      <c r="CG304" s="223" t="str">
        <f t="shared" ca="1" si="534"/>
        <v>-0.257898086846444-1.29654123694906i</v>
      </c>
      <c r="CH304" s="223" t="str">
        <f t="shared" ca="1" si="535"/>
        <v>1.16584874367173-0.623159136326736i</v>
      </c>
      <c r="CI304" s="223" t="str">
        <f t="shared" ca="1" si="536"/>
        <v>0.934754139415596+0.934754139415198i</v>
      </c>
      <c r="CJ304" s="223" t="str">
        <f t="shared" ca="1" si="537"/>
        <v>-0.623159136327368+1.1658487436714i</v>
      </c>
      <c r="CK304" s="223" t="str">
        <f t="shared" ca="1" si="538"/>
        <v>-1.29654123694892-0.257898086847146i</v>
      </c>
      <c r="CL304" s="223" t="str">
        <f t="shared" ca="1" si="539"/>
        <v>-0.129572972702934-1.31557646948148i</v>
      </c>
      <c r="CM304" s="223" t="str">
        <f t="shared" ca="1" si="540"/>
        <v>1.22131513982491-0.50588529484746i</v>
      </c>
      <c r="CN304" s="223" t="str">
        <f t="shared" ca="1" si="541"/>
        <v>0.838631115082638+1.02187497039691i</v>
      </c>
      <c r="CO304" s="223" t="str">
        <f t="shared" ca="1" si="542"/>
        <v>-0.734431614670321+1.09915458679896i</v>
      </c>
      <c r="CP304" s="223" t="str">
        <f t="shared" ca="1" si="543"/>
        <v>-1.26501960354313-0.383739501432962i</v>
      </c>
      <c r="CQ304" s="223" t="str">
        <f t="shared" ca="1" si="544"/>
        <v>-5.12401050872505E-13-1.32194198144565i</v>
      </c>
      <c r="CR304" s="223" t="str">
        <f t="shared" ca="1" si="545"/>
        <v>1.26501960354325-0.383739501432576i</v>
      </c>
      <c r="CS304" s="223" t="str">
        <f t="shared" ca="1" si="546"/>
        <v>0.734431614670049+1.09915458679914i</v>
      </c>
      <c r="CT304" s="223" t="str">
        <f t="shared" ca="1" si="547"/>
        <v>-0.838631115082949+1.02187497039666i</v>
      </c>
      <c r="CU304" s="223" t="str">
        <f t="shared" ca="1" si="548"/>
        <v>-1.22131513982527-0.505885294846582i</v>
      </c>
      <c r="CV304" s="223" t="str">
        <f t="shared" ca="1" si="549"/>
        <v>0.12957297270326-1.31557646948145i</v>
      </c>
      <c r="CW304" s="223" t="str">
        <f t="shared" ca="1" si="550"/>
        <v>1.29654123694898-0.257898086846824i</v>
      </c>
      <c r="CX304" s="223" t="str">
        <f t="shared" ca="1" si="551"/>
        <v>0.623159136327012+1.16584874367158i</v>
      </c>
      <c r="CY304" s="223" t="str">
        <f t="shared" ca="1" si="552"/>
        <v>-0.93475413941588+0.934754139414914i</v>
      </c>
      <c r="CZ304" s="223" t="str">
        <f t="shared" ca="1" si="553"/>
        <v>-1.16584874367158-0.623159136327025i</v>
      </c>
      <c r="DA304" s="223" t="str">
        <f t="shared" ca="1" si="554"/>
        <v>0.257898086846839-1.29654123694898i</v>
      </c>
      <c r="DB304" s="223" t="str">
        <f t="shared" ca="1" si="555"/>
        <v>1.31557646948145-0.12957297270332i</v>
      </c>
      <c r="DC304" s="223" t="str">
        <f t="shared" ca="1" si="556"/>
        <v>0.505885294846569+1.22131513982528i</v>
      </c>
      <c r="DD304" s="223" t="str">
        <f t="shared" ca="1" si="557"/>
        <v>-1.02187497039667+0.838631115082938i</v>
      </c>
      <c r="DE304" s="223" t="str">
        <f t="shared" ca="1" si="558"/>
        <v>-1.09915458679913-0.734431614670061i</v>
      </c>
      <c r="DF304" s="223" t="str">
        <f t="shared" ca="1" si="559"/>
        <v>0.383739501432591-1.26501960354324i</v>
      </c>
      <c r="DG304" s="223" t="str">
        <f t="shared" ca="1" si="560"/>
        <v>1.32194198144565+4.52159303959213E-13i</v>
      </c>
      <c r="DH304" s="223" t="str">
        <f t="shared" ca="1" si="561"/>
        <v>0.383739501432948+1.26501960354314i</v>
      </c>
      <c r="DI304" s="223" t="str">
        <f t="shared" ca="1" si="562"/>
        <v>-1.09915458679896+0.734431614670309i</v>
      </c>
      <c r="DJ304" s="223" t="str">
        <f t="shared" ca="1" si="563"/>
        <v>-1.0218749703969-0.838631115082649i</v>
      </c>
      <c r="DK304" s="223" t="str">
        <f t="shared" ca="1" si="564"/>
        <v>0.505885294847473-1.2213151398249i</v>
      </c>
      <c r="DL304" s="223" t="str">
        <f t="shared" ca="1" si="565"/>
        <v>1.31557646948148+0.129572972702949i</v>
      </c>
      <c r="DM304" s="223" t="str">
        <f t="shared" ca="1" si="566"/>
        <v>0.257898086847205+1.2965412369489i</v>
      </c>
      <c r="DN304" s="223" t="str">
        <f t="shared" ca="1" si="567"/>
        <v>-1.16584874367204+0.623159136326162i</v>
      </c>
      <c r="DO304" s="223" t="str">
        <f t="shared" ca="1" si="568"/>
        <v>-0.934754139415135-0.93475413941566i</v>
      </c>
      <c r="DP304" s="223" t="str">
        <f t="shared" ca="1" si="569"/>
        <v>0.623159136326683-1.16584874367176i</v>
      </c>
      <c r="DQ304" s="223" t="str">
        <f t="shared" ca="1" si="570"/>
        <v>1.29654123694905+0.257898086846458i</v>
      </c>
      <c r="DR304" s="223" t="str">
        <f t="shared" ca="1" si="571"/>
        <v>0.129572972702285+1.31557646948155i</v>
      </c>
      <c r="DS304" s="223" t="str">
        <f t="shared" ca="1" si="572"/>
        <v>-1.2213151398251+0.505885294846996i</v>
      </c>
      <c r="DT304" s="223" t="str">
        <f t="shared" ca="1" si="573"/>
        <v>-0.838631115083237-1.02187497039642i</v>
      </c>
      <c r="DU304" s="223" t="str">
        <f t="shared" ca="1" si="574"/>
        <v>0.734431614669738-1.09915458679935i</v>
      </c>
      <c r="DV304" s="223" t="str">
        <f t="shared" ca="1" si="575"/>
        <v>1.26501960354294+0.383739501433585i</v>
      </c>
      <c r="DW304" s="223" t="str">
        <f t="shared" ca="1" si="576"/>
        <v>-6.41330270929078E-14+1.32194198144565i</v>
      </c>
      <c r="DX304" s="223" t="str">
        <f t="shared" ca="1" si="577"/>
        <v>-1.26501960354302+0.383739501433319i</v>
      </c>
      <c r="DY304" s="223" t="str">
        <f t="shared" ca="1" si="578"/>
        <v>-0.734431614670632-1.09915458679875i</v>
      </c>
      <c r="DZ304" s="223" t="str">
        <f t="shared" ca="1" si="579"/>
        <v>0.838631115083453-1.02187497039624i</v>
      </c>
      <c r="EA304" s="223" t="str">
        <f t="shared" ca="1" si="580"/>
        <v>1.22131513982505+0.505885294847115i</v>
      </c>
      <c r="EB304" s="223" t="str">
        <f t="shared" ca="1" si="581"/>
        <v>-0.129572972702563+1.31557646948152i</v>
      </c>
      <c r="EC304" s="223" t="str">
        <f t="shared" ca="1" si="582"/>
        <v>-1.29654123694911+0.257898086846185i</v>
      </c>
      <c r="ED304" s="223" t="str">
        <f t="shared" ca="1" si="583"/>
        <v>-0.62315913632657-1.16584874367182i</v>
      </c>
      <c r="EE304" s="223" t="str">
        <f t="shared" ca="1" si="584"/>
        <v>0.934754139415332-0.934754139415463i</v>
      </c>
      <c r="EF304" s="223" t="str">
        <f t="shared" ca="1" si="585"/>
        <v>1.16584874367191+0.623159136326407i</v>
      </c>
      <c r="EG304" s="223" t="str">
        <f t="shared" ca="1" si="586"/>
        <v>-0.257898086847477+1.29654123694885i</v>
      </c>
      <c r="EH304" s="223" t="str">
        <f t="shared" ca="1" si="587"/>
        <v>-1.3155764694815+0.129572972702746i</v>
      </c>
      <c r="EI304" s="223" t="str">
        <f t="shared" ca="1" si="588"/>
        <v>-0.505885294847285-1.22131513982498i</v>
      </c>
      <c r="EJ304" s="223" t="str">
        <f t="shared" ca="1" si="589"/>
        <v>1.02187497039622-0.838631115083479i</v>
      </c>
      <c r="EK304" s="223" t="str">
        <f t="shared" ca="1" si="590"/>
        <v>1.09915458679877+0.734431614670603i</v>
      </c>
      <c r="EL304" s="223" t="str">
        <f t="shared" ca="1" si="591"/>
        <v>-0.383739501433142+1.26501960354308i</v>
      </c>
      <c r="EM304" s="223" t="str">
        <f t="shared" ca="1" si="592"/>
        <v>-1.32194198144565+2.48749548012397E-13i</v>
      </c>
      <c r="EN304" s="223"/>
      <c r="EO304" s="223"/>
      <c r="EP304" s="223"/>
    </row>
    <row r="305" spans="1:146">
      <c r="A305" s="249">
        <f t="shared" si="461"/>
        <v>4.0039062500000005E-3</v>
      </c>
      <c r="B305" s="248">
        <v>205</v>
      </c>
      <c r="C305" s="247">
        <f t="shared" si="462"/>
        <v>41000</v>
      </c>
      <c r="N305" s="246">
        <f t="shared" ca="1" si="463"/>
        <v>1.3442070028195314</v>
      </c>
      <c r="O305" s="223">
        <f t="shared" ca="1" si="464"/>
        <v>-1.3227929971804684</v>
      </c>
      <c r="P305" s="223" t="str">
        <f t="shared" ca="1" si="465"/>
        <v>-0.414936009543032-1.25602922791398i</v>
      </c>
      <c r="Q305" s="223" t="str">
        <f t="shared" ca="1" si="466"/>
        <v>1.06247729792521-0.787986868407859i</v>
      </c>
      <c r="R305" s="223" t="str">
        <f t="shared" ca="1" si="467"/>
        <v>1.08149546543801+0.761675043326688i</v>
      </c>
      <c r="S305" s="223" t="str">
        <f t="shared" ca="1" si="468"/>
        <v>-0.383986538261011+1.26583397482609i</v>
      </c>
      <c r="T305" s="223" t="str">
        <f t="shared" ca="1" si="469"/>
        <v>-1.32239459666093+0.0324629652322925i</v>
      </c>
      <c r="U305" s="223" t="str">
        <f t="shared" ca="1" si="470"/>
        <v>-0.445635538888358-1.24546789596094i</v>
      </c>
      <c r="V305" s="223" t="str">
        <f t="shared" ca="1" si="471"/>
        <v>1.04281913381673-0.813824039664233i</v>
      </c>
      <c r="W305" s="223" t="str">
        <f t="shared" ca="1" si="472"/>
        <v>1.09986218052215+0.734904413680277i</v>
      </c>
      <c r="X305" s="223" t="str">
        <f t="shared" ca="1" si="473"/>
        <v>-0.352805767846525+1.27487623068434i</v>
      </c>
      <c r="Y305" s="223" t="str">
        <f t="shared" ca="1" si="474"/>
        <v>-1.32119963508388+0.0649063759881977i</v>
      </c>
      <c r="Z305" s="223" t="str">
        <f t="shared" ca="1" si="475"/>
        <v>-0.476066634048446-1.23415634071842i</v>
      </c>
      <c r="AA305" s="223" t="str">
        <f t="shared" ca="1" si="476"/>
        <v>1.02253281445556-0.839170993749948i</v>
      </c>
      <c r="AB305" s="223" t="str">
        <f t="shared" ca="1" si="477"/>
        <v>1.11756637975523+0.70769110509492i</v>
      </c>
      <c r="AC305" s="223" t="str">
        <f t="shared" ca="1" si="478"/>
        <v>-0.321412480429741+1.28315054877192i</v>
      </c>
      <c r="AD305" s="223" t="str">
        <f t="shared" ca="1" si="479"/>
        <v>-1.31920883224949+0.0973106895702086i</v>
      </c>
      <c r="AE305" s="223" t="str">
        <f t="shared" ca="1" si="480"/>
        <v>-0.506210964469467-1.22210137584432i</v>
      </c>
      <c r="AF305" s="223" t="str">
        <f t="shared" ca="1" si="481"/>
        <v>1.00163055956184-0.864012462607754i</v>
      </c>
      <c r="AG305" s="223" t="str">
        <f t="shared" ca="1" si="482"/>
        <v>1.13459739878973+0.680051509850007i</v>
      </c>
      <c r="AH305" s="223" t="str">
        <f t="shared" ca="1" si="483"/>
        <v>-0.289825586153023+1.29065194494904i</v>
      </c>
      <c r="AI305" s="223" t="str">
        <f t="shared" ca="1" si="484"/>
        <v>-1.31642338734295+0.129656386831513i</v>
      </c>
      <c r="AJ305" s="223" t="str">
        <f t="shared" ca="1" si="485"/>
        <v>-0.536050372334058-1.20931026279868i</v>
      </c>
      <c r="AK305" s="223" t="str">
        <f t="shared" ca="1" si="486"/>
        <v>0.980124959872415-0.888333482665594i</v>
      </c>
      <c r="AL305" s="223" t="str">
        <f t="shared" ca="1" si="487"/>
        <v>1.15094497877658+0.652002277004207i</v>
      </c>
      <c r="AM305" s="223" t="str">
        <f t="shared" ca="1" si="488"/>
        <v>-0.258064111780205+1.29737590065516i</v>
      </c>
      <c r="AN305" s="223" t="str">
        <f t="shared" ca="1" si="489"/>
        <v>-1.31284497821204+0.161923983934207i</v>
      </c>
      <c r="AO305" s="223" t="str">
        <f t="shared" ca="1" si="490"/>
        <v>-0.565566883497837-1.19579070647009i</v>
      </c>
      <c r="AP305" s="223" t="str">
        <f t="shared" ca="1" si="491"/>
        <v>0.958028969556945-0.912119403849817i</v>
      </c>
      <c r="AQ305" s="223" t="str">
        <f t="shared" ca="1" si="492"/>
        <v>1.16659927254437+0.623560302367481i</v>
      </c>
      <c r="AR305" s="223" t="str">
        <f t="shared" ca="1" si="493"/>
        <v>1.16659927254437+0.623560302367481i</v>
      </c>
      <c r="AS305" s="223" t="str">
        <f t="shared" ca="1" si="494"/>
        <v>-1.30847576035685+0.194094044082384i</v>
      </c>
      <c r="AT305" s="223" t="str">
        <f t="shared" ca="1" si="495"/>
        <v>-0.594742718320128-1.18155085053284i</v>
      </c>
      <c r="AU305" s="223" t="str">
        <f t="shared" ca="1" si="496"/>
        <v>0.935355898412292-0.935355898412481i</v>
      </c>
      <c r="AV305" s="223" t="str">
        <f t="shared" ca="1" si="497"/>
        <v>1.18155085053296+0.594742718319888i</v>
      </c>
      <c r="AW305" s="223" t="str">
        <f t="shared" ca="1" si="498"/>
        <v>-0.194094044082157+1.30847576035688i</v>
      </c>
      <c r="AX305" s="223" t="str">
        <f t="shared" ca="1" si="499"/>
        <v>-1.30331836563048+0.226147189237387i</v>
      </c>
      <c r="AY305" s="223" t="str">
        <f t="shared" ca="1" si="500"/>
        <v>-0.623560302367718-1.16659927254425i</v>
      </c>
      <c r="AZ305" s="223" t="str">
        <f t="shared" ca="1" si="501"/>
        <v>0.912119403850603-0.958028969556196i</v>
      </c>
      <c r="BA305" s="223" t="str">
        <f t="shared" ca="1" si="502"/>
        <v>1.19579070646962+0.565566883498819i</v>
      </c>
      <c r="BB305" s="223" t="str">
        <f t="shared" ca="1" si="503"/>
        <v>-0.161923983933941+1.31284497821207i</v>
      </c>
      <c r="BC305" s="223" t="str">
        <f t="shared" ca="1" si="504"/>
        <v>-1.29737590065511+0.258064111780449i</v>
      </c>
      <c r="BD305" s="223" t="str">
        <f t="shared" ca="1" si="505"/>
        <v>-0.652002277004423-1.15094497877646i</v>
      </c>
      <c r="BE305" s="223" t="str">
        <f t="shared" ca="1" si="506"/>
        <v>0.888333482665396-0.980124959872595i</v>
      </c>
      <c r="BF305" s="223" t="str">
        <f t="shared" ca="1" si="507"/>
        <v>1.20931026279878+0.536050372333814i</v>
      </c>
      <c r="BG305" s="223" t="str">
        <f t="shared" ca="1" si="508"/>
        <v>-0.129656386831265+1.31642338734297i</v>
      </c>
      <c r="BH305" s="223" t="str">
        <f t="shared" ca="1" si="509"/>
        <v>-1.29065194494893+0.289825586153504i</v>
      </c>
      <c r="BI305" s="223" t="str">
        <f t="shared" ca="1" si="510"/>
        <v>-0.680051509850576-1.13459739878939i</v>
      </c>
      <c r="BJ305" s="223" t="str">
        <f t="shared" ca="1" si="511"/>
        <v>0.864012462608163-1.00163055956149i</v>
      </c>
      <c r="BK305" s="223" t="str">
        <f t="shared" ca="1" si="512"/>
        <v>1.22210137584411+0.506210964469966i</v>
      </c>
      <c r="BL305" s="223" t="str">
        <f t="shared" ca="1" si="513"/>
        <v>-0.0973106895706353+1.31920883224946i</v>
      </c>
      <c r="BM305" s="223" t="str">
        <f t="shared" ca="1" si="514"/>
        <v>-1.28315054877199+0.32141248042949i</v>
      </c>
      <c r="BN305" s="223" t="str">
        <f t="shared" ca="1" si="515"/>
        <v>-0.707691105094828-1.11756637975529i</v>
      </c>
      <c r="BO305" s="223" t="str">
        <f t="shared" ca="1" si="516"/>
        <v>0.839170993749937-1.02253281445557i</v>
      </c>
      <c r="BP305" s="223" t="str">
        <f t="shared" ca="1" si="517"/>
        <v>1.23415634071846+0.476066634048319i</v>
      </c>
      <c r="BQ305" s="223" t="str">
        <f t="shared" ca="1" si="518"/>
        <v>-0.0649063759879397+1.32119963508389i</v>
      </c>
      <c r="BR305" s="223" t="str">
        <f t="shared" ca="1" si="519"/>
        <v>-1.27487623068424+0.352805767846891i</v>
      </c>
      <c r="BS305" s="223" t="str">
        <f t="shared" ca="1" si="520"/>
        <v>-0.734904413680695-1.09986218052187i</v>
      </c>
      <c r="BT305" s="223" t="str">
        <f t="shared" ca="1" si="521"/>
        <v>0.813824039664748-1.04281913381633i</v>
      </c>
      <c r="BU305" s="223" t="str">
        <f t="shared" ca="1" si="522"/>
        <v>1.24546789596076+0.445635538888863i</v>
      </c>
      <c r="BV305" s="223" t="str">
        <f t="shared" ca="1" si="523"/>
        <v>-0.0324629652327062+1.32239459666092i</v>
      </c>
      <c r="BW305" s="223" t="str">
        <f t="shared" ca="1" si="524"/>
        <v>-1.26583397482617+0.383986538260731i</v>
      </c>
      <c r="BX305" s="223" t="str">
        <f t="shared" ca="1" si="525"/>
        <v>-0.761675043326546-1.08149546543811i</v>
      </c>
      <c r="BY305" s="223" t="str">
        <f t="shared" ca="1" si="526"/>
        <v>0.787986868407839-1.06247729792523i</v>
      </c>
      <c r="BZ305" s="223" t="str">
        <f t="shared" ca="1" si="527"/>
        <v>1.25602922791403+0.414936009542892i</v>
      </c>
      <c r="CA305" s="223" t="str">
        <f t="shared" ca="1" si="528"/>
        <v>2.67708706490165E-13+1.32279299718047i</v>
      </c>
      <c r="CB305" s="223" t="str">
        <f t="shared" ca="1" si="529"/>
        <v>-1.25602922791386+0.414936009543401i</v>
      </c>
      <c r="CC305" s="223" t="str">
        <f t="shared" ca="1" si="530"/>
        <v>-0.787986868408269-1.06247729792491i</v>
      </c>
      <c r="CD305" s="223" t="str">
        <f t="shared" ca="1" si="531"/>
        <v>0.761675043327216-1.08149546543764i</v>
      </c>
      <c r="CE305" s="223" t="str">
        <f t="shared" ca="1" si="532"/>
        <v>1.26583397482594+0.383986538261515i</v>
      </c>
      <c r="CF305" s="223" t="str">
        <f t="shared" ca="1" si="533"/>
        <v>0.0324629652318884+1.32239459666094i</v>
      </c>
      <c r="CG305" s="223" t="str">
        <f t="shared" ca="1" si="534"/>
        <v>-1.24546789596103+0.445635538888092i</v>
      </c>
      <c r="CH305" s="223" t="str">
        <f t="shared" ca="1" si="535"/>
        <v>-0.813824039664104-1.04281913381683i</v>
      </c>
      <c r="CI305" s="223" t="str">
        <f t="shared" ca="1" si="536"/>
        <v>0.734904413680313-1.09986218052212i</v>
      </c>
      <c r="CJ305" s="223" t="str">
        <f t="shared" ca="1" si="537"/>
        <v>1.27487623068438+0.352805767846375i</v>
      </c>
      <c r="CK305" s="223" t="str">
        <f t="shared" ca="1" si="538"/>
        <v>0.0649063759884745+1.32119963508386i</v>
      </c>
      <c r="CL305" s="223" t="str">
        <f t="shared" ca="1" si="539"/>
        <v>-1.23415634071827+0.476066634048819i</v>
      </c>
      <c r="CM305" s="223" t="str">
        <f t="shared" ca="1" si="540"/>
        <v>-0.839170993750351-1.02253281445523i</v>
      </c>
      <c r="CN305" s="223" t="str">
        <f t="shared" ca="1" si="541"/>
        <v>0.707691105094375-1.11756637975558i</v>
      </c>
      <c r="CO305" s="223" t="str">
        <f t="shared" ca="1" si="542"/>
        <v>1.2831505487718+0.321412480430246i</v>
      </c>
      <c r="CP305" s="223" t="str">
        <f t="shared" ca="1" si="543"/>
        <v>0.0973106895698194+1.31920883224952i</v>
      </c>
      <c r="CQ305" s="223" t="str">
        <f t="shared" ca="1" si="544"/>
        <v>-1.22210137584443+0.50621096446921i</v>
      </c>
      <c r="CR305" s="223" t="str">
        <f t="shared" ca="1" si="545"/>
        <v>-0.864012462607543-1.00163055956203i</v>
      </c>
      <c r="CS305" s="223" t="str">
        <f t="shared" ca="1" si="546"/>
        <v>0.680051509850148-1.13459739878964i</v>
      </c>
      <c r="CT305" s="223" t="str">
        <f t="shared" ca="1" si="547"/>
        <v>1.29065194494903+0.289825586153054i</v>
      </c>
      <c r="CU305" s="223" t="str">
        <f t="shared" ca="1" si="548"/>
        <v>0.129656386831798+1.31642338734292i</v>
      </c>
      <c r="CV305" s="223" t="str">
        <f t="shared" ca="1" si="549"/>
        <v>-1.20931026279857+0.536050372334303i</v>
      </c>
      <c r="CW305" s="223" t="str">
        <f t="shared" ca="1" si="550"/>
        <v>-0.888333482665793-0.980124959872235i</v>
      </c>
      <c r="CX305" s="223" t="str">
        <f t="shared" ca="1" si="551"/>
        <v>0.65200227700399-1.1509449787767i</v>
      </c>
      <c r="CY305" s="223" t="str">
        <f t="shared" ca="1" si="552"/>
        <v>1.29737590065496+0.258064111781215i</v>
      </c>
      <c r="CZ305" s="223" t="str">
        <f t="shared" ca="1" si="553"/>
        <v>0.161923983933168+1.31284497821216i</v>
      </c>
      <c r="DA305" s="223" t="str">
        <f t="shared" ca="1" si="554"/>
        <v>-1.19579070646997+0.565566883498079i</v>
      </c>
      <c r="DB305" s="223" t="str">
        <f t="shared" ca="1" si="555"/>
        <v>-0.91211940385001-0.958028969556761i</v>
      </c>
      <c r="DC305" s="223" t="str">
        <f t="shared" ca="1" si="556"/>
        <v>0.623560302367279-1.16659927254448i</v>
      </c>
      <c r="DD305" s="223" t="str">
        <f t="shared" ca="1" si="557"/>
        <v>1.30331836563057+0.226147189236898i</v>
      </c>
      <c r="DE305" s="223" t="str">
        <f t="shared" ca="1" si="558"/>
        <v>0.194094044082612+1.30847576035681i</v>
      </c>
      <c r="DF305" s="223" t="str">
        <f t="shared" ca="1" si="559"/>
        <v>-1.18155085053272+0.594742718320367i</v>
      </c>
      <c r="DG305" s="223" t="str">
        <f t="shared" ca="1" si="560"/>
        <v>-0.935355898412671-0.935355898412103i</v>
      </c>
      <c r="DH305" s="223" t="str">
        <f t="shared" ca="1" si="561"/>
        <v>0.594742718319649-1.18155085053308i</v>
      </c>
      <c r="DI305" s="223" t="str">
        <f t="shared" ca="1" si="562"/>
        <v>1.30847576035672+0.194094044083231i</v>
      </c>
      <c r="DJ305" s="223" t="str">
        <f t="shared" ca="1" si="563"/>
        <v>0.226147189236355+1.30331836563066i</v>
      </c>
      <c r="DK305" s="223" t="str">
        <f t="shared" ca="1" si="564"/>
        <v>-1.16659927254474+0.623560302366793i</v>
      </c>
      <c r="DL305" s="223" t="str">
        <f t="shared" ca="1" si="565"/>
        <v>-0.958028969556381-0.912119403850409i</v>
      </c>
      <c r="DM305" s="223" t="str">
        <f t="shared" ca="1" si="566"/>
        <v>0.565566883498508-1.19579070646977i</v>
      </c>
      <c r="DN305" s="223" t="str">
        <f t="shared" ca="1" si="567"/>
        <v>1.31284497821211+0.161923983933639i</v>
      </c>
      <c r="DO305" s="223" t="str">
        <f t="shared" ca="1" si="568"/>
        <v>0.258064111780749+1.29737590065505i</v>
      </c>
      <c r="DP305" s="223" t="str">
        <f t="shared" ca="1" si="569"/>
        <v>-1.1509449787763+0.652002277004689i</v>
      </c>
      <c r="DQ305" s="223" t="str">
        <f t="shared" ca="1" si="570"/>
        <v>-0.980124959872774-0.888333482665197i</v>
      </c>
      <c r="DR305" s="223" t="str">
        <f t="shared" ca="1" si="571"/>
        <v>0.536050372333569-1.20931026279889i</v>
      </c>
      <c r="DS305" s="223" t="str">
        <f t="shared" ca="1" si="572"/>
        <v>1.316423387343+0.129656386830999i</v>
      </c>
      <c r="DT305" s="223" t="str">
        <f t="shared" ca="1" si="573"/>
        <v>0.289825586152445+1.29065194494917i</v>
      </c>
      <c r="DU305" s="223" t="str">
        <f t="shared" ca="1" si="574"/>
        <v>-1.13459739878996+0.680051509849611i</v>
      </c>
      <c r="DV305" s="223" t="str">
        <f t="shared" ca="1" si="575"/>
        <v>-1.00163055956162-0.864012462608017i</v>
      </c>
      <c r="DW305" s="223" t="str">
        <f t="shared" ca="1" si="576"/>
        <v>0.506210964469788-1.22210137584419i</v>
      </c>
      <c r="DX305" s="223" t="str">
        <f t="shared" ca="1" si="577"/>
        <v>1.31920883224948+0.0973106895702932i</v>
      </c>
      <c r="DY305" s="223" t="str">
        <f t="shared" ca="1" si="578"/>
        <v>0.321412480429786+1.28315054877191i</v>
      </c>
      <c r="DZ305" s="223" t="str">
        <f t="shared" ca="1" si="579"/>
        <v>-1.11756637975515+0.707691105095054i</v>
      </c>
      <c r="EA305" s="223" t="str">
        <f t="shared" ca="1" si="580"/>
        <v>-1.02253281445574-0.839170993749731i</v>
      </c>
      <c r="EB305" s="223" t="str">
        <f t="shared" ca="1" si="581"/>
        <v>0.476066634048069-1.23415634071856i</v>
      </c>
      <c r="EC305" s="223" t="str">
        <f t="shared" ca="1" si="582"/>
        <v>1.3211996350839+0.0649063759876722i</v>
      </c>
      <c r="ED305" s="223" t="str">
        <f t="shared" ca="1" si="583"/>
        <v>0.352805767845845+1.27487623068453i</v>
      </c>
      <c r="EE305" s="223" t="str">
        <f t="shared" ca="1" si="584"/>
        <v>-1.09986218052247+0.734904413679793i</v>
      </c>
      <c r="EF305" s="223" t="str">
        <f t="shared" ca="1" si="585"/>
        <v>-1.04281913381645-0.813824039664596i</v>
      </c>
      <c r="EG305" s="223" t="str">
        <f t="shared" ca="1" si="586"/>
        <v>0.445635538888682-1.24546789596082i</v>
      </c>
      <c r="EH305" s="223" t="str">
        <f t="shared" ca="1" si="587"/>
        <v>1.32239459666092+0.0324629652325137i</v>
      </c>
      <c r="EI305" s="223" t="str">
        <f t="shared" ca="1" si="588"/>
        <v>0.38398653826106+1.26583397482607i</v>
      </c>
      <c r="EJ305" s="223" t="str">
        <f t="shared" ca="1" si="589"/>
        <v>-1.08149546543791+0.761675043326827i</v>
      </c>
      <c r="EK305" s="223" t="str">
        <f t="shared" ca="1" si="590"/>
        <v>-1.06247729792539-0.787986868407624i</v>
      </c>
      <c r="EL305" s="223" t="str">
        <f t="shared" ca="1" si="591"/>
        <v>0.414936009542638-1.25602922791411i</v>
      </c>
      <c r="EM305" s="223" t="str">
        <f t="shared" ca="1" si="592"/>
        <v>1.32279299718047-5.3541741298033E-13i</v>
      </c>
      <c r="EN305" s="223"/>
      <c r="EO305" s="223"/>
      <c r="EP305" s="223"/>
    </row>
    <row r="306" spans="1:146">
      <c r="A306" s="249">
        <f t="shared" si="461"/>
        <v>4.0234375000000001E-3</v>
      </c>
      <c r="B306" s="248">
        <v>206</v>
      </c>
      <c r="C306" s="247">
        <f t="shared" si="462"/>
        <v>41200</v>
      </c>
      <c r="N306" s="246">
        <f t="shared" ca="1" si="463"/>
        <v>1.343479531256236</v>
      </c>
      <c r="O306" s="223">
        <f t="shared" ca="1" si="464"/>
        <v>-1.3235204687437638</v>
      </c>
      <c r="P306" s="223" t="str">
        <f t="shared" ca="1" si="465"/>
        <v>-0.445880616676685-1.24615284249394i</v>
      </c>
      <c r="Q306" s="223" t="str">
        <f t="shared" ca="1" si="466"/>
        <v>1.02309515757852-0.839632496824115i</v>
      </c>
      <c r="R306" s="223" t="str">
        <f t="shared" ca="1" si="467"/>
        <v>1.13522137196248+0.680425504977091i</v>
      </c>
      <c r="S306" s="223" t="str">
        <f t="shared" ca="1" si="468"/>
        <v>-0.258206034442151+1.29808939405627i</v>
      </c>
      <c r="T306" s="223" t="str">
        <f t="shared" ca="1" si="469"/>
        <v>-1.3091953581389+0.194200786330198i</v>
      </c>
      <c r="U306" s="223" t="str">
        <f t="shared" ca="1" si="470"/>
        <v>-0.623903230088178-1.16724084518545i</v>
      </c>
      <c r="V306" s="223" t="str">
        <f t="shared" ca="1" si="471"/>
        <v>0.888822022708215-0.980663980746i</v>
      </c>
      <c r="W306" s="223" t="str">
        <f t="shared" ca="1" si="472"/>
        <v>1.22277347193211+0.506489355784303i</v>
      </c>
      <c r="X306" s="223" t="str">
        <f t="shared" ca="1" si="473"/>
        <v>-0.0649420713259411+1.32192623037581i</v>
      </c>
      <c r="Y306" s="223" t="str">
        <f t="shared" ca="1" si="474"/>
        <v>-1.26653012170812+0.384197712108914i</v>
      </c>
      <c r="Z306" s="223" t="str">
        <f t="shared" ca="1" si="475"/>
        <v>-0.788420222712151-1.06306160856379i</v>
      </c>
      <c r="AA306" s="223" t="str">
        <f t="shared" ca="1" si="476"/>
        <v>0.735308575226165-1.10046705102087i</v>
      </c>
      <c r="AB306" s="223" t="str">
        <f t="shared" ca="1" si="477"/>
        <v>1.28385621892416+0.321589241600952i</v>
      </c>
      <c r="AC306" s="223" t="str">
        <f t="shared" ca="1" si="478"/>
        <v>0.12972769151386+1.31714735593182i</v>
      </c>
      <c r="AD306" s="223" t="str">
        <f t="shared" ca="1" si="479"/>
        <v>-1.19644833297408+0.565877917670632i</v>
      </c>
      <c r="AE306" s="223" t="str">
        <f t="shared" ca="1" si="480"/>
        <v>-0.935870298487933-0.935870298487894i</v>
      </c>
      <c r="AF306" s="223" t="str">
        <f t="shared" ca="1" si="481"/>
        <v>0.565877917670684-1.19644833297406i</v>
      </c>
      <c r="AG306" s="223" t="str">
        <f t="shared" ca="1" si="482"/>
        <v>1.31714735593182+0.129727691513936i</v>
      </c>
      <c r="AH306" s="223" t="str">
        <f t="shared" ca="1" si="483"/>
        <v>0.321589241601024+1.28385621892414i</v>
      </c>
      <c r="AI306" s="223" t="str">
        <f t="shared" ca="1" si="484"/>
        <v>-1.1004670510212+0.735308575225671i</v>
      </c>
      <c r="AJ306" s="223" t="str">
        <f t="shared" ca="1" si="485"/>
        <v>-1.06306160856415-0.788420222711669i</v>
      </c>
      <c r="AK306" s="223" t="str">
        <f t="shared" ca="1" si="486"/>
        <v>0.384197712108475-1.26653012170825i</v>
      </c>
      <c r="AL306" s="223" t="str">
        <f t="shared" ca="1" si="487"/>
        <v>1.32192623037579-0.0649420713263907i</v>
      </c>
      <c r="AM306" s="223" t="str">
        <f t="shared" ca="1" si="488"/>
        <v>0.506489355784606+1.22277347193199i</v>
      </c>
      <c r="AN306" s="223" t="str">
        <f t="shared" ca="1" si="489"/>
        <v>-0.980663980745874+0.888822022708352i</v>
      </c>
      <c r="AO306" s="223" t="str">
        <f t="shared" ca="1" si="490"/>
        <v>-1.16724084518549-0.623903230088117i</v>
      </c>
      <c r="AP306" s="223" t="str">
        <f t="shared" ca="1" si="491"/>
        <v>0.19420078633012-1.30919535813891i</v>
      </c>
      <c r="AQ306" s="223" t="str">
        <f t="shared" ca="1" si="492"/>
        <v>1.29808939405628-0.258206034442072i</v>
      </c>
      <c r="AR306" s="223" t="str">
        <f t="shared" ca="1" si="493"/>
        <v>1.29808939405628-0.258206034442072i</v>
      </c>
      <c r="AS306" s="223" t="str">
        <f t="shared" ca="1" si="494"/>
        <v>-0.839632496824366+1.02309515757831i</v>
      </c>
      <c r="AT306" s="223" t="str">
        <f t="shared" ca="1" si="495"/>
        <v>-1.24615284249381-0.445880616677052i</v>
      </c>
      <c r="AU306" s="223" t="str">
        <f t="shared" ca="1" si="496"/>
        <v>4.7150656508283E-13-1.32352046874376i</v>
      </c>
      <c r="AV306" s="223" t="str">
        <f t="shared" ca="1" si="497"/>
        <v>1.24615284249413-0.445880616676163i</v>
      </c>
      <c r="AW306" s="223" t="str">
        <f t="shared" ca="1" si="498"/>
        <v>0.839632496823666+1.02309515757889i</v>
      </c>
      <c r="AX306" s="223" t="str">
        <f t="shared" ca="1" si="499"/>
        <v>-0.680425504976599+1.13522137196278i</v>
      </c>
      <c r="AY306" s="223" t="str">
        <f t="shared" ca="1" si="500"/>
        <v>-1.29808939405636-0.258206034441705i</v>
      </c>
      <c r="AZ306" s="223" t="str">
        <f t="shared" ca="1" si="501"/>
        <v>-0.194200786330526-1.30919535813885i</v>
      </c>
      <c r="BA306" s="223" t="str">
        <f t="shared" ca="1" si="502"/>
        <v>1.16724084518529-0.62390323008848i</v>
      </c>
      <c r="BB306" s="223" t="str">
        <f t="shared" ca="1" si="503"/>
        <v>0.980663980746126+0.888822022708076i</v>
      </c>
      <c r="BC306" s="223" t="str">
        <f t="shared" ca="1" si="504"/>
        <v>-0.506489355784244+1.22277347193214i</v>
      </c>
      <c r="BD306" s="223" t="str">
        <f t="shared" ca="1" si="505"/>
        <v>-1.32192623037581-0.0649420713259987i</v>
      </c>
      <c r="BE306" s="223" t="str">
        <f t="shared" ca="1" si="506"/>
        <v>-0.384197712108832-1.26653012170815i</v>
      </c>
      <c r="BF306" s="223" t="str">
        <f t="shared" ca="1" si="507"/>
        <v>1.06306160856391-0.788420222711984i</v>
      </c>
      <c r="BG306" s="223" t="str">
        <f t="shared" ca="1" si="508"/>
        <v>1.10046705102069+0.73530857522644i</v>
      </c>
      <c r="BH306" s="223" t="str">
        <f t="shared" ca="1" si="509"/>
        <v>-0.321589241601392+1.28385621892405i</v>
      </c>
      <c r="BI306" s="223" t="str">
        <f t="shared" ca="1" si="510"/>
        <v>-1.31714735593187+0.12972769151339i</v>
      </c>
      <c r="BJ306" s="223" t="str">
        <f t="shared" ca="1" si="511"/>
        <v>-0.565877917670087-1.19644833297434i</v>
      </c>
      <c r="BK306" s="223" t="str">
        <f t="shared" ca="1" si="512"/>
        <v>0.935870298487469-0.935870298488357i</v>
      </c>
      <c r="BL306" s="223" t="str">
        <f t="shared" ca="1" si="513"/>
        <v>1.19644833297431+0.565877917670141i</v>
      </c>
      <c r="BM306" s="223" t="str">
        <f t="shared" ca="1" si="514"/>
        <v>-0.129727691513488+1.31714735593186i</v>
      </c>
      <c r="BN306" s="223" t="str">
        <f t="shared" ca="1" si="515"/>
        <v>-1.28385621892406+0.321589241601334i</v>
      </c>
      <c r="BO306" s="223" t="str">
        <f t="shared" ca="1" si="516"/>
        <v>-0.73530857522639-1.10046705102072i</v>
      </c>
      <c r="BP306" s="223" t="str">
        <f t="shared" ca="1" si="517"/>
        <v>0.788420222712032-1.06306160856388i</v>
      </c>
      <c r="BQ306" s="223" t="str">
        <f t="shared" ca="1" si="518"/>
        <v>1.26653012170813+0.384197712108889i</v>
      </c>
      <c r="BR306" s="223" t="str">
        <f t="shared" ca="1" si="519"/>
        <v>0.0649420713259009+1.32192623037582i</v>
      </c>
      <c r="BS306" s="223" t="str">
        <f t="shared" ca="1" si="520"/>
        <v>-1.22277347193218+0.506489355784154i</v>
      </c>
      <c r="BT306" s="223" t="str">
        <f t="shared" ca="1" si="521"/>
        <v>-0.888822022708003-0.980663980746191i</v>
      </c>
      <c r="BU306" s="223" t="str">
        <f t="shared" ca="1" si="522"/>
        <v>0.623903230088533-1.16724084518526i</v>
      </c>
      <c r="BV306" s="223" t="str">
        <f t="shared" ca="1" si="523"/>
        <v>1.30919535813884+0.194200786330586i</v>
      </c>
      <c r="BW306" s="223" t="str">
        <f t="shared" ca="1" si="524"/>
        <v>0.258206034441645+1.29808939405637i</v>
      </c>
      <c r="BX306" s="223" t="str">
        <f t="shared" ca="1" si="525"/>
        <v>-1.13522137196281+0.680425504976546i</v>
      </c>
      <c r="BY306" s="223" t="str">
        <f t="shared" ca="1" si="526"/>
        <v>-1.02309515757885-0.839632496823712i</v>
      </c>
      <c r="BZ306" s="223" t="str">
        <f t="shared" ca="1" si="527"/>
        <v>0.44588061667622-1.24615284249411i</v>
      </c>
      <c r="CA306" s="223" t="str">
        <f t="shared" ca="1" si="528"/>
        <v>1.32352046874376-4.11188580596127E-13i</v>
      </c>
      <c r="CB306" s="223" t="str">
        <f t="shared" ca="1" si="529"/>
        <v>0.445880616676995+1.24615284249383i</v>
      </c>
      <c r="CC306" s="223" t="str">
        <f t="shared" ca="1" si="530"/>
        <v>-1.02309515757838+0.83963249682429i</v>
      </c>
      <c r="CD306" s="223" t="str">
        <f t="shared" ca="1" si="531"/>
        <v>-1.13522137196254-0.680425504977002i</v>
      </c>
      <c r="CE306" s="223" t="str">
        <f t="shared" ca="1" si="532"/>
        <v>0.258206034442168-1.29808939405627i</v>
      </c>
      <c r="CF306" s="223" t="str">
        <f t="shared" ca="1" si="533"/>
        <v>1.30919535813892-0.19420078633006i</v>
      </c>
      <c r="CG306" s="223" t="str">
        <f t="shared" ca="1" si="534"/>
        <v>0.623903230088064+1.16724084518551i</v>
      </c>
      <c r="CH306" s="223" t="str">
        <f t="shared" ca="1" si="535"/>
        <v>-0.888822022708397+0.980663980745835i</v>
      </c>
      <c r="CI306" s="223" t="str">
        <f t="shared" ca="1" si="536"/>
        <v>-1.22277347193197-0.506489355784645i</v>
      </c>
      <c r="CJ306" s="223" t="str">
        <f t="shared" ca="1" si="537"/>
        <v>0.0649420713265073-1.32192623037579i</v>
      </c>
      <c r="CK306" s="223" t="str">
        <f t="shared" ca="1" si="538"/>
        <v>1.26653012170828-0.384197712108381i</v>
      </c>
      <c r="CL306" s="223" t="str">
        <f t="shared" ca="1" si="539"/>
        <v>0.788420222712692+1.06306160856339i</v>
      </c>
      <c r="CM306" s="223" t="str">
        <f t="shared" ca="1" si="540"/>
        <v>-0.735308575225705+1.10046705102118i</v>
      </c>
      <c r="CN306" s="223" t="str">
        <f t="shared" ca="1" si="541"/>
        <v>-1.28385621892424-0.321589241600608i</v>
      </c>
      <c r="CO306" s="223" t="str">
        <f t="shared" ca="1" si="542"/>
        <v>-0.129727691514231-1.31714735593179i</v>
      </c>
      <c r="CP306" s="223" t="str">
        <f t="shared" ca="1" si="543"/>
        <v>1.19644833297398-0.56587791767085i</v>
      </c>
      <c r="CQ306" s="223" t="str">
        <f t="shared" ca="1" si="544"/>
        <v>0.935870298488024+0.935870298487803i</v>
      </c>
      <c r="CR306" s="223" t="str">
        <f t="shared" ca="1" si="545"/>
        <v>-0.565877917670567+1.19644833297411i</v>
      </c>
      <c r="CS306" s="223" t="str">
        <f t="shared" ca="1" si="546"/>
        <v>-1.31714735593182-0.129727691513919i</v>
      </c>
      <c r="CT306" s="223" t="str">
        <f t="shared" ca="1" si="547"/>
        <v>-0.321589241600913-1.28385621892417i</v>
      </c>
      <c r="CU306" s="223" t="str">
        <f t="shared" ca="1" si="548"/>
        <v>1.10046705102101-0.735308575225966i</v>
      </c>
      <c r="CV306" s="223" t="str">
        <f t="shared" ca="1" si="549"/>
        <v>1.06306160856358+0.788420222712441i</v>
      </c>
      <c r="CW306" s="223" t="str">
        <f t="shared" ca="1" si="550"/>
        <v>-0.384197712109377+1.26653012170798i</v>
      </c>
      <c r="CX306" s="223" t="str">
        <f t="shared" ca="1" si="551"/>
        <v>-1.32192623037584+0.0649420713254676i</v>
      </c>
      <c r="CY306" s="223" t="str">
        <f t="shared" ca="1" si="552"/>
        <v>-0.506489355783753-1.22277347193234i</v>
      </c>
      <c r="CZ306" s="223" t="str">
        <f t="shared" ca="1" si="553"/>
        <v>0.980663980745624-0.888822022708629i</v>
      </c>
      <c r="DA306" s="223" t="str">
        <f t="shared" ca="1" si="554"/>
        <v>1.16724084518566+0.623903230087787i</v>
      </c>
      <c r="DB306" s="223" t="str">
        <f t="shared" ca="1" si="555"/>
        <v>-0.194200786329751+1.30919535813897i</v>
      </c>
      <c r="DC306" s="223" t="str">
        <f t="shared" ca="1" si="556"/>
        <v>-1.2980893940562+0.258206034442475i</v>
      </c>
      <c r="DD306" s="223" t="str">
        <f t="shared" ca="1" si="557"/>
        <v>-0.680425504977271-1.13522137196238i</v>
      </c>
      <c r="DE306" s="223" t="str">
        <f t="shared" ca="1" si="558"/>
        <v>0.839632496824048-1.02309515757857i</v>
      </c>
      <c r="DF306" s="223" t="str">
        <f t="shared" ca="1" si="559"/>
        <v>1.24615284249394+0.445880616676699i</v>
      </c>
      <c r="DG306" s="223" t="str">
        <f t="shared" ca="1" si="560"/>
        <v>-9.79346986745304E-14+1.32352046874376i</v>
      </c>
      <c r="DH306" s="223" t="str">
        <f t="shared" ca="1" si="561"/>
        <v>-1.246152842494+0.445880616676516i</v>
      </c>
      <c r="DI306" s="223" t="str">
        <f t="shared" ca="1" si="562"/>
        <v>-0.839632496823954-1.02309515757865i</v>
      </c>
      <c r="DJ306" s="223" t="str">
        <f t="shared" ca="1" si="563"/>
        <v>0.680425504977374-1.13522137196231i</v>
      </c>
      <c r="DK306" s="223" t="str">
        <f t="shared" ca="1" si="564"/>
        <v>1.29808939405618+0.258206034442593i</v>
      </c>
      <c r="DL306" s="223" t="str">
        <f t="shared" ca="1" si="565"/>
        <v>0.194200786329631+1.30919535813899i</v>
      </c>
      <c r="DM306" s="223" t="str">
        <f t="shared" ca="1" si="566"/>
        <v>-1.16724084518575+0.623903230087615i</v>
      </c>
      <c r="DN306" s="223" t="str">
        <f t="shared" ca="1" si="567"/>
        <v>-0.980663980746401-0.888822022707771i</v>
      </c>
      <c r="DO306" s="223" t="str">
        <f t="shared" ca="1" si="568"/>
        <v>0.506489355783864-1.22277347193229i</v>
      </c>
      <c r="DP306" s="223" t="str">
        <f t="shared" ca="1" si="569"/>
        <v>1.32192623037583+0.064942071325588i</v>
      </c>
      <c r="DQ306" s="223" t="str">
        <f t="shared" ca="1" si="570"/>
        <v>0.384197712109261+1.26653012170802i</v>
      </c>
      <c r="DR306" s="223" t="str">
        <f t="shared" ca="1" si="571"/>
        <v>-1.06306160856365+0.788420222712344i</v>
      </c>
      <c r="DS306" s="223" t="str">
        <f t="shared" ca="1" si="572"/>
        <v>-1.10046705102094-0.735308575226067i</v>
      </c>
      <c r="DT306" s="223" t="str">
        <f t="shared" ca="1" si="573"/>
        <v>0.321589241600956-1.28385621892416i</v>
      </c>
      <c r="DU306" s="223" t="str">
        <f t="shared" ca="1" si="574"/>
        <v>1.31714735593184-0.129727691513725i</v>
      </c>
      <c r="DV306" s="223" t="str">
        <f t="shared" ca="1" si="575"/>
        <v>0.56587791767039+1.1964483329742i</v>
      </c>
      <c r="DW306" s="223" t="str">
        <f t="shared" ca="1" si="576"/>
        <v>-0.935870298488163+0.935870298487664i</v>
      </c>
      <c r="DX306" s="223" t="str">
        <f t="shared" ca="1" si="577"/>
        <v>-1.1964483329739-0.565877917671028i</v>
      </c>
      <c r="DY306" s="223" t="str">
        <f t="shared" ca="1" si="578"/>
        <v>0.129727691514426-1.31714735593177i</v>
      </c>
      <c r="DZ306" s="223" t="str">
        <f t="shared" ca="1" si="579"/>
        <v>1.28385621892429-0.321589241600418i</v>
      </c>
      <c r="EA306" s="223" t="str">
        <f t="shared" ca="1" si="580"/>
        <v>0.735308575226731+1.1004670510205i</v>
      </c>
      <c r="EB306" s="223" t="str">
        <f t="shared" ca="1" si="581"/>
        <v>-0.788420222711702+1.06306160856412i</v>
      </c>
      <c r="EC306" s="223" t="str">
        <f t="shared" ca="1" si="582"/>
        <v>-1.26653012170825-0.384197712108496i</v>
      </c>
      <c r="ED306" s="223" t="str">
        <f t="shared" ca="1" si="583"/>
        <v>-0.0649420713263868-1.32192623037579i</v>
      </c>
      <c r="EE306" s="223" t="str">
        <f t="shared" ca="1" si="584"/>
        <v>1.22277347193199-0.506489355784602i</v>
      </c>
      <c r="EF306" s="223" t="str">
        <f t="shared" ca="1" si="585"/>
        <v>0.888822022708252+0.980663980745966i</v>
      </c>
      <c r="EG306" s="223" t="str">
        <f t="shared" ca="1" si="586"/>
        <v>-0.623903230088236+1.16724084518542i</v>
      </c>
      <c r="EH306" s="223" t="str">
        <f t="shared" ca="1" si="587"/>
        <v>-1.30919535813889-0.194200786330254i</v>
      </c>
      <c r="EI306" s="223" t="str">
        <f t="shared" ca="1" si="588"/>
        <v>-0.258206034441975-1.2980893940563i</v>
      </c>
      <c r="EJ306" s="223" t="str">
        <f t="shared" ca="1" si="589"/>
        <v>1.13522137196264-0.680425504976834i</v>
      </c>
      <c r="EK306" s="223" t="str">
        <f t="shared" ca="1" si="590"/>
        <v>1.02309515757825+0.839632496824441i</v>
      </c>
      <c r="EL306" s="223" t="str">
        <f t="shared" ca="1" si="591"/>
        <v>-0.445880616677108+1.24615284249379i</v>
      </c>
      <c r="EM306" s="223" t="str">
        <f t="shared" ca="1" si="592"/>
        <v>-1.32352046874376-5.31824549569533E-13i</v>
      </c>
      <c r="EN306" s="223"/>
      <c r="EO306" s="223"/>
      <c r="EP306" s="223"/>
    </row>
    <row r="307" spans="1:146">
      <c r="A307" s="249">
        <f t="shared" si="461"/>
        <v>4.0429687499999997E-3</v>
      </c>
      <c r="B307" s="248">
        <v>207</v>
      </c>
      <c r="C307" s="247">
        <f t="shared" si="462"/>
        <v>41400</v>
      </c>
      <c r="N307" s="246">
        <f t="shared" ca="1" si="463"/>
        <v>1.3428509415351935</v>
      </c>
      <c r="O307" s="223">
        <f t="shared" ca="1" si="464"/>
        <v>-1.3241490584648063</v>
      </c>
      <c r="P307" s="223" t="str">
        <f t="shared" ca="1" si="465"/>
        <v>-0.476554673773956-1.23542153613147i</v>
      </c>
      <c r="Q307" s="223" t="str">
        <f t="shared" ca="1" si="466"/>
        <v>0.981129735007196-0.889244157764302i</v>
      </c>
      <c r="R307" s="223" t="str">
        <f t="shared" ca="1" si="467"/>
        <v>1.18276211742591+0.595352418837295i</v>
      </c>
      <c r="S307" s="223" t="str">
        <f t="shared" ca="1" si="468"/>
        <v>-0.129789304080766+1.31777291882155i</v>
      </c>
      <c r="T307" s="223" t="str">
        <f t="shared" ca="1" si="469"/>
        <v>-1.27618317009395+0.353167446690915i</v>
      </c>
      <c r="U307" s="223" t="str">
        <f t="shared" ca="1" si="470"/>
        <v>-0.788794673171833-1.06356649656191i</v>
      </c>
      <c r="V307" s="223" t="str">
        <f t="shared" ca="1" si="471"/>
        <v>0.708416594654419-1.11871205296603i</v>
      </c>
      <c r="W307" s="223" t="str">
        <f t="shared" ca="1" si="472"/>
        <v>1.29870590560207+0.258328666213313i</v>
      </c>
      <c r="X307" s="223" t="str">
        <f t="shared" ca="1" si="473"/>
        <v>0.226379024035323+1.30465446249574i</v>
      </c>
      <c r="Y307" s="223" t="str">
        <f t="shared" ca="1" si="474"/>
        <v>-1.13576053135021+0.680748664677584i</v>
      </c>
      <c r="Z307" s="223" t="str">
        <f t="shared" ca="1" si="475"/>
        <v>-1.04388817988588-0.814658331405121i</v>
      </c>
      <c r="AA307" s="223" t="str">
        <f t="shared" ca="1" si="476"/>
        <v>0.384380182073292-1.26713164456679i</v>
      </c>
      <c r="AB307" s="223" t="str">
        <f t="shared" ca="1" si="477"/>
        <v>1.32056121922702-0.0974104476269231i</v>
      </c>
      <c r="AC307" s="223" t="str">
        <f t="shared" ca="1" si="478"/>
        <v>0.566146674407527+1.19701657135168i</v>
      </c>
      <c r="AD307" s="223" t="str">
        <f t="shared" ca="1" si="479"/>
        <v>-0.913054463086858+0.959011092986103i</v>
      </c>
      <c r="AE307" s="223" t="str">
        <f t="shared" ca="1" si="480"/>
        <v>-1.22335421310973-0.506729906656308i</v>
      </c>
      <c r="AF307" s="223" t="str">
        <f t="shared" ca="1" si="481"/>
        <v>0.0324962446422412-1.32375024952496i</v>
      </c>
      <c r="AG307" s="223" t="str">
        <f t="shared" ca="1" si="482"/>
        <v>1.24674468741522-0.446092382175664i</v>
      </c>
      <c r="AH307" s="223" t="str">
        <f t="shared" ca="1" si="483"/>
        <v>0.864898205011998+1.00265738116281i</v>
      </c>
      <c r="AI307" s="223" t="str">
        <f t="shared" ca="1" si="484"/>
        <v>-0.624199545231382+1.16779521182704i</v>
      </c>
      <c r="AJ307" s="223" t="str">
        <f t="shared" ca="1" si="485"/>
        <v>-1.31419084128445-0.162089980311246i</v>
      </c>
      <c r="AK307" s="223" t="str">
        <f t="shared" ca="1" si="486"/>
        <v>-0.321741976444058-1.28446597059911i</v>
      </c>
      <c r="AL307" s="223" t="str">
        <f t="shared" ca="1" si="487"/>
        <v>1.0826041605495-0.762455874522685i</v>
      </c>
      <c r="AM307" s="223" t="str">
        <f t="shared" ca="1" si="488"/>
        <v>1.10098970427262+0.735657800963821i</v>
      </c>
      <c r="AN307" s="223" t="str">
        <f t="shared" ca="1" si="489"/>
        <v>-0.290122700862307+1.2919750568326i</v>
      </c>
      <c r="AO307" s="223" t="str">
        <f t="shared" ca="1" si="490"/>
        <v>-1.30981714432543+0.194293019597738i</v>
      </c>
      <c r="AP307" s="223" t="str">
        <f t="shared" ca="1" si="491"/>
        <v>-0.652670677160562-1.1521248700588i</v>
      </c>
      <c r="AQ307" s="223" t="str">
        <f t="shared" ca="1" si="492"/>
        <v>0.840031269921507-1.02358106400387i</v>
      </c>
      <c r="AR307" s="223" t="str">
        <f t="shared" ca="1" si="493"/>
        <v>0.840031269921507-1.02358106400387i</v>
      </c>
      <c r="AS307" s="223" t="str">
        <f t="shared" ca="1" si="494"/>
        <v>0.0649729147612868+1.32255406293303i</v>
      </c>
      <c r="AT307" s="223" t="str">
        <f t="shared" ca="1" si="495"/>
        <v>-1.21054998725393+0.536599904391302i</v>
      </c>
      <c r="AU307" s="223" t="str">
        <f t="shared" ca="1" si="496"/>
        <v>-0.936314778542443-0.93631477854205i</v>
      </c>
      <c r="AV307" s="223" t="str">
        <f t="shared" ca="1" si="497"/>
        <v>0.536599904390795-1.21054998725415i</v>
      </c>
      <c r="AW307" s="223" t="str">
        <f t="shared" ca="1" si="498"/>
        <v>1.32255406293299+0.0649729147620858i</v>
      </c>
      <c r="AX307" s="223" t="str">
        <f t="shared" ca="1" si="499"/>
        <v>0.415361381207375+1.25731684631788i</v>
      </c>
      <c r="AY307" s="223" t="str">
        <f t="shared" ca="1" si="500"/>
        <v>-1.02358106400354+0.840031269921907i</v>
      </c>
      <c r="AZ307" s="223" t="str">
        <f t="shared" ca="1" si="501"/>
        <v>-1.15212487005907-0.652670677160079i</v>
      </c>
      <c r="BA307" s="223" t="str">
        <f t="shared" ca="1" si="502"/>
        <v>0.194293019598492-1.30981714432532i</v>
      </c>
      <c r="BB307" s="223" t="str">
        <f t="shared" ca="1" si="503"/>
        <v>1.29197505683277-0.290122700861545i</v>
      </c>
      <c r="BC307" s="223" t="str">
        <f t="shared" ca="1" si="504"/>
        <v>0.735657800964252+1.10098970427233i</v>
      </c>
      <c r="BD307" s="223" t="str">
        <f t="shared" ca="1" si="505"/>
        <v>-0.762455874522262+1.08260416054979i</v>
      </c>
      <c r="BE307" s="223" t="str">
        <f t="shared" ca="1" si="506"/>
        <v>-1.28446597059891-0.321741976444834i</v>
      </c>
      <c r="BF307" s="223" t="str">
        <f t="shared" ca="1" si="507"/>
        <v>-0.162089980310433-1.31419084128455i</v>
      </c>
      <c r="BG307" s="223" t="str">
        <f t="shared" ca="1" si="508"/>
        <v>1.16779521182679-0.624199545231854i</v>
      </c>
      <c r="BH307" s="223" t="str">
        <f t="shared" ca="1" si="509"/>
        <v>1.00265738116281+0.86489820501199i</v>
      </c>
      <c r="BI307" s="223" t="str">
        <f t="shared" ca="1" si="510"/>
        <v>-0.446092382175922+1.24674468741513i</v>
      </c>
      <c r="BJ307" s="223" t="str">
        <f t="shared" ca="1" si="511"/>
        <v>-1.32375024952497+0.032496244641573i</v>
      </c>
      <c r="BK307" s="223" t="str">
        <f t="shared" ca="1" si="512"/>
        <v>-0.506729906656664-1.22335421310958i</v>
      </c>
      <c r="BL307" s="223" t="str">
        <f t="shared" ca="1" si="513"/>
        <v>0.959011092986007-0.91305446308696i</v>
      </c>
      <c r="BM307" s="223" t="str">
        <f t="shared" ca="1" si="514"/>
        <v>1.19701657135157+0.566146674407756i</v>
      </c>
      <c r="BN307" s="223" t="str">
        <f t="shared" ca="1" si="515"/>
        <v>-0.0974104476274394+1.32056121922698i</v>
      </c>
      <c r="BO307" s="223" t="str">
        <f t="shared" ca="1" si="516"/>
        <v>-1.26713164456668+0.384380182073661i</v>
      </c>
      <c r="BP307" s="223" t="str">
        <f t="shared" ca="1" si="517"/>
        <v>-0.814658331405247-1.04388817988578i</v>
      </c>
      <c r="BQ307" s="223" t="str">
        <f t="shared" ca="1" si="518"/>
        <v>0.680748664677828-1.13576053135007i</v>
      </c>
      <c r="BR307" s="223" t="str">
        <f t="shared" ca="1" si="519"/>
        <v>1.30465446249565+0.226379024035833i</v>
      </c>
      <c r="BS307" s="223" t="str">
        <f t="shared" ca="1" si="520"/>
        <v>0.25832866621371+1.29870590560199i</v>
      </c>
      <c r="BT307" s="223" t="str">
        <f t="shared" ca="1" si="521"/>
        <v>-1.11871205296594+0.708416594654561i</v>
      </c>
      <c r="BU307" s="223" t="str">
        <f t="shared" ca="1" si="522"/>
        <v>-1.06356649656182-0.788794673171948i</v>
      </c>
      <c r="BV307" s="223" t="str">
        <f t="shared" ca="1" si="523"/>
        <v>0.353167446691401-1.27618317009382i</v>
      </c>
      <c r="BW307" s="223" t="str">
        <f t="shared" ca="1" si="524"/>
        <v>1.31777291882149-0.129789304081309i</v>
      </c>
      <c r="BX307" s="223" t="str">
        <f t="shared" ca="1" si="525"/>
        <v>0.595352418837387+1.18276211742586i</v>
      </c>
      <c r="BY307" s="223" t="str">
        <f t="shared" ca="1" si="526"/>
        <v>-0.889244157764396+0.981129735007111i</v>
      </c>
      <c r="BZ307" s="223" t="str">
        <f t="shared" ca="1" si="527"/>
        <v>-1.23542153613131-0.476554673774367i</v>
      </c>
      <c r="CA307" s="223" t="str">
        <f t="shared" ca="1" si="528"/>
        <v>-5.5478459100158E-13-1.32414905846481i</v>
      </c>
      <c r="CB307" s="223" t="str">
        <f t="shared" ca="1" si="529"/>
        <v>1.2354215361314-0.476554673774139i</v>
      </c>
      <c r="CC307" s="223" t="str">
        <f t="shared" ca="1" si="530"/>
        <v>0.889244157764214+0.981129735007275i</v>
      </c>
      <c r="CD307" s="223" t="str">
        <f t="shared" ca="1" si="531"/>
        <v>-0.595352418837673+1.18276211742572i</v>
      </c>
      <c r="CE307" s="223" t="str">
        <f t="shared" ca="1" si="532"/>
        <v>-1.3177729188216-0.129789304080204i</v>
      </c>
      <c r="CF307" s="223" t="str">
        <f t="shared" ca="1" si="533"/>
        <v>-0.353167446691164-1.27618317009388i</v>
      </c>
      <c r="CG307" s="223" t="str">
        <f t="shared" ca="1" si="534"/>
        <v>1.06356649656197-0.78879467317175i</v>
      </c>
      <c r="CH307" s="223" t="str">
        <f t="shared" ca="1" si="535"/>
        <v>1.11871205296581+0.708416594654768i</v>
      </c>
      <c r="CI307" s="223" t="str">
        <f t="shared" ca="1" si="536"/>
        <v>-0.258328666212696+1.29870590560219i</v>
      </c>
      <c r="CJ307" s="223" t="str">
        <f t="shared" ca="1" si="537"/>
        <v>-1.30465446249569+0.226379024035592i</v>
      </c>
      <c r="CK307" s="223" t="str">
        <f t="shared" ca="1" si="538"/>
        <v>-0.680748664677618-1.13576053135019i</v>
      </c>
      <c r="CL307" s="223" t="str">
        <f t="shared" ca="1" si="539"/>
        <v>0.81465833140544-1.04388817988563i</v>
      </c>
      <c r="CM307" s="223" t="str">
        <f t="shared" ca="1" si="540"/>
        <v>1.26713164456661+0.384380182073896i</v>
      </c>
      <c r="CN307" s="223" t="str">
        <f t="shared" ca="1" si="541"/>
        <v>0.0974104476271948+1.320561219227i</v>
      </c>
      <c r="CO307" s="223" t="str">
        <f t="shared" ca="1" si="542"/>
        <v>-1.19701657135169+0.5661466744075i</v>
      </c>
      <c r="CP307" s="223" t="str">
        <f t="shared" ca="1" si="543"/>
        <v>-0.959011092985837-0.913054463087138i</v>
      </c>
      <c r="CQ307" s="223" t="str">
        <f t="shared" ca="1" si="544"/>
        <v>0.506729906656959-1.22335421310946i</v>
      </c>
      <c r="CR307" s="223" t="str">
        <f t="shared" ca="1" si="545"/>
        <v>1.32375024952497+0.0324962446418182i</v>
      </c>
      <c r="CS307" s="223" t="str">
        <f t="shared" ca="1" si="546"/>
        <v>0.446092382175655+1.24674468741522i</v>
      </c>
      <c r="CT307" s="223" t="str">
        <f t="shared" ca="1" si="547"/>
        <v>-1.00265738116297+0.864898205011805i</v>
      </c>
      <c r="CU307" s="223" t="str">
        <f t="shared" ca="1" si="548"/>
        <v>-1.16779521182666-0.624199545232105i</v>
      </c>
      <c r="CV307" s="223" t="str">
        <f t="shared" ca="1" si="549"/>
        <v>0.162089980310751-1.31419084128451i</v>
      </c>
      <c r="CW307" s="223" t="str">
        <f t="shared" ca="1" si="550"/>
        <v>1.28446597059898-0.32174197644456i</v>
      </c>
      <c r="CX307" s="223" t="str">
        <f t="shared" ca="1" si="551"/>
        <v>0.762455874522063+1.08260416054993i</v>
      </c>
      <c r="CY307" s="223" t="str">
        <f t="shared" ca="1" si="552"/>
        <v>-0.735657800964488+1.10098970427217i</v>
      </c>
      <c r="CZ307" s="223" t="str">
        <f t="shared" ca="1" si="553"/>
        <v>-1.29197505683271-0.290122700861821i</v>
      </c>
      <c r="DA307" s="223" t="str">
        <f t="shared" ca="1" si="554"/>
        <v>-0.194293019598249-1.30981714432535i</v>
      </c>
      <c r="DB307" s="223" t="str">
        <f t="shared" ca="1" si="555"/>
        <v>1.15212487005921-0.652670677159833i</v>
      </c>
      <c r="DC307" s="223" t="str">
        <f t="shared" ca="1" si="556"/>
        <v>1.02358106400336+0.840031269922125i</v>
      </c>
      <c r="DD307" s="223" t="str">
        <f t="shared" ca="1" si="557"/>
        <v>-0.415361381206392+1.2573168463182i</v>
      </c>
      <c r="DE307" s="223" t="str">
        <f t="shared" ca="1" si="558"/>
        <v>-1.322554062933+0.0649729147618408i</v>
      </c>
      <c r="DF307" s="223" t="str">
        <f t="shared" ca="1" si="559"/>
        <v>-0.536599904390535-1.21054998725427i</v>
      </c>
      <c r="DG307" s="223" t="str">
        <f t="shared" ca="1" si="560"/>
        <v>0.936314778542617-0.936314778541877i</v>
      </c>
      <c r="DH307" s="223" t="str">
        <f t="shared" ca="1" si="561"/>
        <v>1.21054998725436+0.536599904390322i</v>
      </c>
      <c r="DI307" s="223" t="str">
        <f t="shared" ca="1" si="562"/>
        <v>-0.0649729147615318+1.32255406293301i</v>
      </c>
      <c r="DJ307" s="223" t="str">
        <f t="shared" ca="1" si="563"/>
        <v>-1.25731684631813+0.415361381206615i</v>
      </c>
      <c r="DK307" s="223" t="str">
        <f t="shared" ca="1" si="564"/>
        <v>-0.840031269921317-1.02358106400402i</v>
      </c>
      <c r="DL307" s="223" t="str">
        <f t="shared" ca="1" si="565"/>
        <v>0.652670677159629-1.15212487005933i</v>
      </c>
      <c r="DM307" s="223" t="str">
        <f t="shared" ca="1" si="566"/>
        <v>1.3098171443254+0.194293019597943i</v>
      </c>
      <c r="DN307" s="223" t="str">
        <f t="shared" ca="1" si="567"/>
        <v>0.290122700862123+1.29197505683264i</v>
      </c>
      <c r="DO307" s="223" t="str">
        <f t="shared" ca="1" si="568"/>
        <v>-1.1009897042728+0.735657800963555i</v>
      </c>
      <c r="DP307" s="223" t="str">
        <f t="shared" ca="1" si="569"/>
        <v>-1.08260416055011-0.76245587452181i</v>
      </c>
      <c r="DQ307" s="223" t="str">
        <f t="shared" ca="1" si="570"/>
        <v>0.321741976444259-1.28446597059906i</v>
      </c>
      <c r="DR307" s="223" t="str">
        <f t="shared" ca="1" si="571"/>
        <v>1.31419084128449-0.16208998031091i</v>
      </c>
      <c r="DS307" s="223" t="str">
        <f t="shared" ca="1" si="572"/>
        <v>0.624199545231117+1.16779521182719i</v>
      </c>
      <c r="DT307" s="223" t="str">
        <f t="shared" ca="1" si="573"/>
        <v>-0.864898205012597+1.00265738116229i</v>
      </c>
      <c r="DU307" s="223" t="str">
        <f t="shared" ca="1" si="574"/>
        <v>-1.24674468741533-0.446092382175363i</v>
      </c>
      <c r="DV307" s="223" t="str">
        <f t="shared" ca="1" si="575"/>
        <v>-0.0324962446420525-1.32375024952496i</v>
      </c>
      <c r="DW307" s="223" t="str">
        <f t="shared" ca="1" si="576"/>
        <v>1.22335421310989-0.506729906655925i</v>
      </c>
      <c r="DX307" s="223" t="str">
        <f t="shared" ca="1" si="577"/>
        <v>0.913054463086382+0.959011092986558i</v>
      </c>
      <c r="DY307" s="223" t="str">
        <f t="shared" ca="1" si="578"/>
        <v>-0.566146674407221+1.19701657135182i</v>
      </c>
      <c r="DZ307" s="223" t="str">
        <f t="shared" ca="1" si="579"/>
        <v>-1.32056121922702-0.0974104476269612i</v>
      </c>
      <c r="EA307" s="223" t="str">
        <f t="shared" ca="1" si="580"/>
        <v>-0.384380182072896-1.26713164456691i</v>
      </c>
      <c r="EB307" s="223" t="str">
        <f t="shared" ca="1" si="581"/>
        <v>1.04388817988627-0.814658331404616i</v>
      </c>
      <c r="EC307" s="223" t="str">
        <f t="shared" ca="1" si="582"/>
        <v>1.13576053135031+0.680748664677416i</v>
      </c>
      <c r="ED307" s="223" t="str">
        <f t="shared" ca="1" si="583"/>
        <v>-0.22637902403536+1.30465446249573i</v>
      </c>
      <c r="EE307" s="223" t="str">
        <f t="shared" ca="1" si="584"/>
        <v>-1.29870590560214+0.258328666212925i</v>
      </c>
      <c r="EF307" s="223" t="str">
        <f t="shared" ca="1" si="585"/>
        <v>-0.708416594653885-1.11871205296637i</v>
      </c>
      <c r="EG307" s="223" t="str">
        <f t="shared" ca="1" si="586"/>
        <v>0.788794673171562-1.06356649656211i</v>
      </c>
      <c r="EH307" s="223" t="str">
        <f t="shared" ca="1" si="587"/>
        <v>1.27618317009395+0.353167446690938i</v>
      </c>
      <c r="EI307" s="223" t="str">
        <f t="shared" ca="1" si="588"/>
        <v>0.129789304080512+1.31777291882157i</v>
      </c>
      <c r="EJ307" s="223" t="str">
        <f t="shared" ca="1" si="589"/>
        <v>-1.18276211742619+0.59535241883674i</v>
      </c>
      <c r="EK307" s="223" t="str">
        <f t="shared" ca="1" si="590"/>
        <v>-0.981129735007433-0.889244157764041i</v>
      </c>
      <c r="EL307" s="223" t="str">
        <f t="shared" ca="1" si="591"/>
        <v>0.47655467377392-1.23542153613148i</v>
      </c>
      <c r="EM307" s="223" t="str">
        <f t="shared" ca="1" si="592"/>
        <v>1.32414905846481+2.45275690157113E-13i</v>
      </c>
      <c r="EN307" s="223"/>
      <c r="EO307" s="223"/>
      <c r="EP307" s="223"/>
    </row>
    <row r="308" spans="1:146">
      <c r="A308" s="249">
        <f t="shared" si="461"/>
        <v>4.0624999999999993E-3</v>
      </c>
      <c r="B308" s="248">
        <v>208</v>
      </c>
      <c r="C308" s="247">
        <f t="shared" si="462"/>
        <v>41600</v>
      </c>
      <c r="N308" s="246">
        <f t="shared" ca="1" si="463"/>
        <v>1.3423027316276754</v>
      </c>
      <c r="O308" s="223">
        <f t="shared" ca="1" si="464"/>
        <v>-1.3246972683723244</v>
      </c>
      <c r="P308" s="223" t="str">
        <f t="shared" ca="1" si="465"/>
        <v>-0.506939697505375-1.2238606930228i</v>
      </c>
      <c r="Q308" s="223" t="str">
        <f t="shared" ca="1" si="466"/>
        <v>0.936702421485392-0.936702421485341i</v>
      </c>
      <c r="R308" s="223" t="str">
        <f t="shared" ca="1" si="467"/>
        <v>1.22386069302278+0.50693969750543i</v>
      </c>
      <c r="S308" s="223" t="str">
        <f t="shared" ca="1" si="468"/>
        <v>5.7773458292681E-14+1.32469726837232i</v>
      </c>
      <c r="T308" s="223" t="str">
        <f t="shared" ca="1" si="469"/>
        <v>-1.22386069302279+0.506939697505416i</v>
      </c>
      <c r="U308" s="223" t="str">
        <f t="shared" ca="1" si="470"/>
        <v>-0.936702421485382-0.936702421485351i</v>
      </c>
      <c r="V308" s="223" t="str">
        <f t="shared" ca="1" si="471"/>
        <v>0.506939697505373-1.2238606930228i</v>
      </c>
      <c r="W308" s="223" t="str">
        <f t="shared" ca="1" si="472"/>
        <v>1.32469726837232+1.62286463718865E-14i</v>
      </c>
      <c r="X308" s="223" t="str">
        <f t="shared" ca="1" si="473"/>
        <v>0.506939697505352+1.22386069302281i</v>
      </c>
      <c r="Y308" s="223" t="str">
        <f t="shared" ca="1" si="474"/>
        <v>-0.936702421485404+0.936702421485329i</v>
      </c>
      <c r="Z308" s="223" t="str">
        <f t="shared" ca="1" si="475"/>
        <v>-1.22386069302278-0.506939697505442i</v>
      </c>
      <c r="AA308" s="223" t="str">
        <f t="shared" ca="1" si="476"/>
        <v>-4.15448119207944E-14-1.32469726837232i</v>
      </c>
      <c r="AB308" s="223" t="str">
        <f t="shared" ca="1" si="477"/>
        <v>1.22386069302279-0.506939697505397i</v>
      </c>
      <c r="AC308" s="223" t="str">
        <f t="shared" ca="1" si="478"/>
        <v>0.936702421485376+0.936702421485356i</v>
      </c>
      <c r="AD308" s="223" t="str">
        <f t="shared" ca="1" si="479"/>
        <v>-0.506939697505388+1.2238606930228i</v>
      </c>
      <c r="AE308" s="223" t="str">
        <f t="shared" ca="1" si="480"/>
        <v>-1.32469726837232-3.24572927437729E-14i</v>
      </c>
      <c r="AF308" s="223" t="str">
        <f t="shared" ca="1" si="481"/>
        <v>-0.506939697505328-1.22386069302282i</v>
      </c>
      <c r="AG308" s="223" t="str">
        <f t="shared" ca="1" si="482"/>
        <v>0.936702421485409-0.936702421485323i</v>
      </c>
      <c r="AH308" s="223" t="str">
        <f t="shared" ca="1" si="483"/>
        <v>1.22386069302282+0.506939697505335i</v>
      </c>
      <c r="AI308" s="223" t="str">
        <f t="shared" ca="1" si="484"/>
        <v>-3.70010523322837E-13+1.32469726837232i</v>
      </c>
      <c r="AJ308" s="223" t="str">
        <f t="shared" ca="1" si="485"/>
        <v>-1.22386069302265+0.506939697505747i</v>
      </c>
      <c r="AK308" s="223" t="str">
        <f t="shared" ca="1" si="486"/>
        <v>-0.936702421485272-0.936702421485461i</v>
      </c>
      <c r="AL308" s="223" t="str">
        <f t="shared" ca="1" si="487"/>
        <v>0.506939697504794-1.22386069302304i</v>
      </c>
      <c r="AM308" s="223" t="str">
        <f t="shared" ca="1" si="488"/>
        <v>1.32469726837232-8.3089623841589E-14i</v>
      </c>
      <c r="AN308" s="223" t="str">
        <f t="shared" ca="1" si="489"/>
        <v>0.506939697504948+1.22386069302298i</v>
      </c>
      <c r="AO308" s="223" t="str">
        <f t="shared" ca="1" si="490"/>
        <v>-0.936702421485154+0.936702421485579i</v>
      </c>
      <c r="AP308" s="223" t="str">
        <f t="shared" ca="1" si="491"/>
        <v>-1.22386069302271-0.506939697505593i</v>
      </c>
      <c r="AQ308" s="223" t="str">
        <f t="shared" ca="1" si="492"/>
        <v>-5.5501485142848E-13-1.32469726837232i</v>
      </c>
      <c r="AR308" s="223" t="str">
        <f t="shared" ca="1" si="493"/>
        <v>-5.5501485142848E-13-1.32469726837232i</v>
      </c>
      <c r="AS308" s="223" t="str">
        <f t="shared" ca="1" si="494"/>
        <v>0.93670242148498+0.936702421485753i</v>
      </c>
      <c r="AT308" s="223" t="str">
        <f t="shared" ca="1" si="495"/>
        <v>-0.506939697505192+1.22386069302288i</v>
      </c>
      <c r="AU308" s="223" t="str">
        <f t="shared" ca="1" si="496"/>
        <v>-1.32469726837232-3.28465711402043E-13i</v>
      </c>
      <c r="AV308" s="223" t="str">
        <f t="shared" ca="1" si="497"/>
        <v>-0.506939697505802-1.22386069302263i</v>
      </c>
      <c r="AW308" s="223" t="str">
        <f t="shared" ca="1" si="498"/>
        <v>0.936702421485445-0.936702421485287i</v>
      </c>
      <c r="AX308" s="223" t="str">
        <f t="shared" ca="1" si="499"/>
        <v>1.22386069302256+0.506939697505973i</v>
      </c>
      <c r="AY308" s="223" t="str">
        <f t="shared" ca="1" si="500"/>
        <v>1.43459516184848E-13+1.32469726837232i</v>
      </c>
      <c r="AZ308" s="223" t="str">
        <f t="shared" ca="1" si="501"/>
        <v>-1.22386069302296+0.506939697504986i</v>
      </c>
      <c r="BA308" s="223" t="str">
        <f t="shared" ca="1" si="502"/>
        <v>-0.936702421485621-0.936702421485111i</v>
      </c>
      <c r="BB308" s="223" t="str">
        <f t="shared" ca="1" si="503"/>
        <v>0.506939697505572-1.22386069302272i</v>
      </c>
      <c r="BC308" s="223" t="str">
        <f t="shared" ca="1" si="504"/>
        <v>1.32469726837232-5.7773458292681E-13i</v>
      </c>
      <c r="BD308" s="223" t="str">
        <f t="shared" ca="1" si="505"/>
        <v>0.506939697505422+1.22386069302278i</v>
      </c>
      <c r="BE308" s="223" t="str">
        <f t="shared" ca="1" si="506"/>
        <v>-0.936702421485737+0.936702421484996i</v>
      </c>
      <c r="BF308" s="223" t="str">
        <f t="shared" ca="1" si="507"/>
        <v>-1.2238606930229-0.506939697505136i</v>
      </c>
      <c r="BG308" s="223" t="str">
        <f t="shared" ca="1" si="508"/>
        <v>2.68095819058784E-13-1.32469726837232i</v>
      </c>
      <c r="BH308" s="223" t="str">
        <f t="shared" ca="1" si="509"/>
        <v>1.22386069302262-0.506939697505824i</v>
      </c>
      <c r="BI308" s="223" t="str">
        <f t="shared" ca="1" si="510"/>
        <v>0.93670242148533+0.936702421485403i</v>
      </c>
      <c r="BJ308" s="223" t="str">
        <f t="shared" ca="1" si="511"/>
        <v>-0.506939697505952+1.22386069302256i</v>
      </c>
      <c r="BK308" s="223" t="str">
        <f t="shared" ca="1" si="512"/>
        <v>-1.32469726837232+1.66179247683178E-13i</v>
      </c>
      <c r="BL308" s="223" t="str">
        <f t="shared" ca="1" si="513"/>
        <v>-0.506939697505042-1.22386069302294i</v>
      </c>
      <c r="BM308" s="223" t="str">
        <f t="shared" ca="1" si="514"/>
        <v>0.936702421485095-0.936702421485637i</v>
      </c>
      <c r="BN308" s="223" t="str">
        <f t="shared" ca="1" si="515"/>
        <v>1.22386069302273+0.506939697505551i</v>
      </c>
      <c r="BO308" s="223" t="str">
        <f t="shared" ca="1" si="516"/>
        <v>6.00454314425141E-13+1.32469726837232i</v>
      </c>
      <c r="BP308" s="223" t="str">
        <f t="shared" ca="1" si="517"/>
        <v>-1.22386069302276+0.506939697505478i</v>
      </c>
      <c r="BQ308" s="223" t="str">
        <f t="shared" ca="1" si="518"/>
        <v>-0.93670242148504-0.936702421485693i</v>
      </c>
      <c r="BR308" s="223" t="str">
        <f t="shared" ca="1" si="519"/>
        <v>0.50693969750508-1.22386069302293i</v>
      </c>
      <c r="BS308" s="223" t="str">
        <f t="shared" ca="1" si="520"/>
        <v>1.32469726837232+2.45376087560454E-13i</v>
      </c>
      <c r="BT308" s="223" t="str">
        <f t="shared" ca="1" si="521"/>
        <v>0.506939697505879+1.2238606930226i</v>
      </c>
      <c r="BU308" s="223" t="str">
        <f t="shared" ca="1" si="522"/>
        <v>-0.936702421485387+0.936702421485346i</v>
      </c>
      <c r="BV308" s="223" t="str">
        <f t="shared" ca="1" si="523"/>
        <v>-1.22386069302257-0.506939697505931i</v>
      </c>
      <c r="BW308" s="223" t="str">
        <f t="shared" ca="1" si="524"/>
        <v>-1.88898979181509E-13-1.32469726837232i</v>
      </c>
      <c r="BX308" s="223" t="str">
        <f t="shared" ca="1" si="525"/>
        <v>1.22386069302292-0.506939697505098i</v>
      </c>
      <c r="BY308" s="223" t="str">
        <f t="shared" ca="1" si="526"/>
        <v>0.936702421485653+0.93670242148508i</v>
      </c>
      <c r="BZ308" s="223" t="str">
        <f t="shared" ca="1" si="527"/>
        <v>-0.506939697505461+1.22386069302277i</v>
      </c>
      <c r="CA308" s="223" t="str">
        <f t="shared" ca="1" si="528"/>
        <v>-1.32469726837232+6.98474367613326E-13i</v>
      </c>
      <c r="CB308" s="223" t="str">
        <f t="shared" ca="1" si="529"/>
        <v>-0.506939697505499-1.22386069302275i</v>
      </c>
      <c r="CC308" s="223" t="str">
        <f t="shared" ca="1" si="530"/>
        <v>0.936702421485677-0.936702421485056i</v>
      </c>
      <c r="CD308" s="223" t="str">
        <f t="shared" ca="1" si="531"/>
        <v>1.22386069302293+0.506939697505059i</v>
      </c>
      <c r="CE308" s="223" t="str">
        <f t="shared" ca="1" si="532"/>
        <v>-2.22656356062123E-13+1.32469726837232i</v>
      </c>
      <c r="CF308" s="223" t="str">
        <f t="shared" ca="1" si="533"/>
        <v>-1.22386069302259+0.506939697505901i</v>
      </c>
      <c r="CG308" s="223" t="str">
        <f t="shared" ca="1" si="534"/>
        <v>-0.936702421485363-0.93670242148537i</v>
      </c>
      <c r="CH308" s="223" t="str">
        <f t="shared" ca="1" si="535"/>
        <v>0.506939697505841-1.22386069302261i</v>
      </c>
      <c r="CI308" s="223" t="str">
        <f t="shared" ca="1" si="536"/>
        <v>1.32469726837232-2.86919032369695E-13i</v>
      </c>
      <c r="CJ308" s="223" t="str">
        <f t="shared" ca="1" si="537"/>
        <v>0.506939697505119+1.22386069302291i</v>
      </c>
      <c r="CK308" s="223" t="str">
        <f t="shared" ca="1" si="538"/>
        <v>-0.936702421485009+0.936702421485723i</v>
      </c>
      <c r="CL308" s="223" t="str">
        <f t="shared" ca="1" si="539"/>
        <v>-1.22386069302278-0.50693969750544i</v>
      </c>
      <c r="CM308" s="223" t="str">
        <f t="shared" ca="1" si="540"/>
        <v>6.34211691305755E-13-1.32469726837232i</v>
      </c>
      <c r="CN308" s="223" t="str">
        <f t="shared" ca="1" si="541"/>
        <v>1.22386069302274-0.50693969750552i</v>
      </c>
      <c r="CO308" s="223" t="str">
        <f t="shared" ca="1" si="542"/>
        <v>0.936702421485072+0.936702421485661i</v>
      </c>
      <c r="CP308" s="223" t="str">
        <f t="shared" ca="1" si="543"/>
        <v>-0.506939697505038+1.22386069302294i</v>
      </c>
      <c r="CQ308" s="223" t="str">
        <f t="shared" ca="1" si="544"/>
        <v>-1.32469726837232-1.24636302873937E-13i</v>
      </c>
      <c r="CR308" s="223" t="str">
        <f t="shared" ca="1" si="545"/>
        <v>-0.506939697505922-1.22386069302258i</v>
      </c>
      <c r="CS308" s="223" t="str">
        <f t="shared" ca="1" si="546"/>
        <v>0.936702421485301-0.936702421485432i</v>
      </c>
      <c r="CT308" s="223" t="str">
        <f t="shared" ca="1" si="547"/>
        <v>1.22386069302262+0.50693969750582i</v>
      </c>
      <c r="CU308" s="223" t="str">
        <f t="shared" ca="1" si="548"/>
        <v>3.09638763868026E-13+1.32469726837232i</v>
      </c>
      <c r="CV308" s="223" t="str">
        <f t="shared" ca="1" si="549"/>
        <v>-1.2238606930229+0.50693969750514i</v>
      </c>
      <c r="CW308" s="223" t="str">
        <f t="shared" ca="1" si="550"/>
        <v>-0.936702421485739-0.936702421484993i</v>
      </c>
      <c r="CX308" s="223" t="str">
        <f t="shared" ca="1" si="551"/>
        <v>0.506939697505418-1.22386069302279i</v>
      </c>
      <c r="CY308" s="223" t="str">
        <f t="shared" ca="1" si="552"/>
        <v>1.32469726837232+5.36191638117569E-13i</v>
      </c>
      <c r="CZ308" s="223" t="str">
        <f t="shared" ca="1" si="553"/>
        <v>0.506939697505541+1.22386069302273i</v>
      </c>
      <c r="DA308" s="223" t="str">
        <f t="shared" ca="1" si="554"/>
        <v>-0.936702421485592+0.936702421485141i</v>
      </c>
      <c r="DB308" s="223" t="str">
        <f t="shared" ca="1" si="555"/>
        <v>-1.22386069302298-0.506939697504948i</v>
      </c>
      <c r="DC308" s="223" t="str">
        <f t="shared" ca="1" si="556"/>
        <v>1.01916571375606E-13-1.32469726837232i</v>
      </c>
      <c r="DD308" s="223" t="str">
        <f t="shared" ca="1" si="557"/>
        <v>1.22386069302306-0.50693969750476i</v>
      </c>
      <c r="DE308" s="223" t="str">
        <f t="shared" ca="1" si="558"/>
        <v>0.936702421485448+0.936702421485285i</v>
      </c>
      <c r="DF308" s="223" t="str">
        <f t="shared" ca="1" si="559"/>
        <v>-0.506939697505798+1.22386069302263i</v>
      </c>
      <c r="DG308" s="223" t="str">
        <f t="shared" ca="1" si="560"/>
        <v>-1.32469726837232+3.32358495366357E-13i</v>
      </c>
      <c r="DH308" s="223" t="str">
        <f t="shared" ca="1" si="561"/>
        <v>-0.506939697505161-1.22386069302289i</v>
      </c>
      <c r="DI308" s="223" t="str">
        <f t="shared" ca="1" si="562"/>
        <v>0.936702421484978-0.936702421485755i</v>
      </c>
      <c r="DJ308" s="223" t="str">
        <f t="shared" ca="1" si="563"/>
        <v>1.22386069302279+0.506939697505397i</v>
      </c>
      <c r="DK308" s="223" t="str">
        <f t="shared" ca="1" si="564"/>
        <v>-5.13471906619238E-13+1.32469726837232i</v>
      </c>
      <c r="DL308" s="223" t="str">
        <f t="shared" ca="1" si="565"/>
        <v>-1.2238606930227+0.506939697505632i</v>
      </c>
      <c r="DM308" s="223" t="str">
        <f t="shared" ca="1" si="566"/>
        <v>-0.936702421485103-0.936702421485629i</v>
      </c>
      <c r="DN308" s="223" t="str">
        <f t="shared" ca="1" si="567"/>
        <v>0.506939697504927-1.22386069302299i</v>
      </c>
      <c r="DO308" s="223" t="str">
        <f t="shared" ca="1" si="568"/>
        <v>1.32469726837232+3.89651818741951E-15i</v>
      </c>
      <c r="DP308" s="223" t="str">
        <f t="shared" ca="1" si="569"/>
        <v>0.506939697504781+1.22386069302305i</v>
      </c>
      <c r="DQ308" s="223" t="str">
        <f t="shared" ca="1" si="570"/>
        <v>-0.936702421485216+0.936702421485517i</v>
      </c>
      <c r="DR308" s="223" t="str">
        <f t="shared" ca="1" si="571"/>
        <v>-1.22386069302264-0.506939697505777i</v>
      </c>
      <c r="DS308" s="223" t="str">
        <f t="shared" ca="1" si="572"/>
        <v>-4.30378548554543E-13-1.32469726837232i</v>
      </c>
      <c r="DT308" s="223" t="str">
        <f t="shared" ca="1" si="573"/>
        <v>1.22386069302288-0.506939697505181i</v>
      </c>
      <c r="DU308" s="223" t="str">
        <f t="shared" ca="1" si="574"/>
        <v>0.936702421485824+0.936702421484909i</v>
      </c>
      <c r="DV308" s="223" t="str">
        <f t="shared" ca="1" si="575"/>
        <v>-0.506939697505377+1.2238606930228i</v>
      </c>
      <c r="DW308" s="223" t="str">
        <f t="shared" ca="1" si="576"/>
        <v>-1.32469726837232-4.90752175120907E-13i</v>
      </c>
      <c r="DX308" s="223" t="str">
        <f t="shared" ca="1" si="577"/>
        <v>-0.506939697505583-1.22386069302272i</v>
      </c>
      <c r="DY308" s="223" t="str">
        <f t="shared" ca="1" si="578"/>
        <v>0.93670242148556-0.936702421485172i</v>
      </c>
      <c r="DZ308" s="223" t="str">
        <f t="shared" ca="1" si="579"/>
        <v>1.22386069302303+0.506939697504837i</v>
      </c>
      <c r="EA308" s="223" t="str">
        <f t="shared" ca="1" si="580"/>
        <v>-5.64771083789453E-14+1.32469726837232i</v>
      </c>
      <c r="EB308" s="223" t="str">
        <f t="shared" ca="1" si="581"/>
        <v>-1.22386069302301+0.506939697504871i</v>
      </c>
      <c r="EC308" s="223" t="str">
        <f t="shared" ca="1" si="582"/>
        <v>-0.93670242148548-0.936702421485253i</v>
      </c>
      <c r="ED308" s="223" t="str">
        <f t="shared" ca="1" si="583"/>
        <v>0.506939697505687-1.22386069302267i</v>
      </c>
      <c r="EE308" s="223" t="str">
        <f t="shared" ca="1" si="584"/>
        <v>1.32469726837232-3.77797958363016E-13i</v>
      </c>
      <c r="EF308" s="223" t="str">
        <f t="shared" ca="1" si="585"/>
        <v>0.506939697505273+1.22386069302285i</v>
      </c>
      <c r="EG308" s="223" t="str">
        <f t="shared" ca="1" si="586"/>
        <v>-0.936702421484946+0.936702421485787i</v>
      </c>
      <c r="EH308" s="223" t="str">
        <f t="shared" ca="1" si="587"/>
        <v>-1.22386069302284-0.506939697505286i</v>
      </c>
      <c r="EI308" s="223" t="str">
        <f t="shared" ca="1" si="588"/>
        <v>3.92732121932721E-13-1.32469726837232i</v>
      </c>
      <c r="EJ308" s="223" t="str">
        <f t="shared" ca="1" si="589"/>
        <v>1.22386069302268-0.506939697505674i</v>
      </c>
      <c r="EK308" s="223" t="str">
        <f t="shared" ca="1" si="590"/>
        <v>0.936702421485243+0.93670242148549i</v>
      </c>
      <c r="EL308" s="223" t="str">
        <f t="shared" ca="1" si="591"/>
        <v>-0.506939697504884+1.22386069302301i</v>
      </c>
      <c r="EM308" s="223" t="str">
        <f t="shared" ca="1" si="592"/>
        <v>-1.32469726837232+4.15429448092413E-14i</v>
      </c>
      <c r="EN308" s="223"/>
      <c r="EO308" s="223"/>
      <c r="EP308" s="223"/>
    </row>
    <row r="309" spans="1:146">
      <c r="A309" s="249">
        <f t="shared" si="461"/>
        <v>4.0820312499999989E-3</v>
      </c>
      <c r="B309" s="248">
        <v>209</v>
      </c>
      <c r="C309" s="247">
        <f t="shared" si="462"/>
        <v>41800</v>
      </c>
      <c r="N309" s="246">
        <f t="shared" ca="1" si="463"/>
        <v>1.3418207502386841</v>
      </c>
      <c r="O309" s="223">
        <f t="shared" ca="1" si="464"/>
        <v>-1.3251792497613157</v>
      </c>
      <c r="P309" s="223" t="str">
        <f t="shared" ca="1" si="465"/>
        <v>-0.537017380465417-1.21149179818768i</v>
      </c>
      <c r="Q309" s="223" t="str">
        <f t="shared" ca="1" si="466"/>
        <v>0.889935991954633-0.981893056407716i</v>
      </c>
      <c r="R309" s="223" t="str">
        <f t="shared" ca="1" si="467"/>
        <v>1.25829504198553+0.415684533405567i</v>
      </c>
      <c r="S309" s="223" t="str">
        <f t="shared" ca="1" si="468"/>
        <v>0.129890280485626+1.31879814946539i</v>
      </c>
      <c r="T309" s="223" t="str">
        <f t="shared" ca="1" si="469"/>
        <v>-1.15302122610454+0.653178456587749i</v>
      </c>
      <c r="U309" s="223" t="str">
        <f t="shared" ca="1" si="470"/>
        <v>-1.06439395397016-0.789408357410625i</v>
      </c>
      <c r="V309" s="223" t="str">
        <f t="shared" ca="1" si="471"/>
        <v>0.290348417052843-1.29298021667498i</v>
      </c>
      <c r="W309" s="223" t="str">
        <f t="shared" ca="1" si="472"/>
        <v>1.29971630206169-0.258529646565055i</v>
      </c>
      <c r="X309" s="223" t="str">
        <f t="shared" ca="1" si="473"/>
        <v>0.763049067109568+1.08344642930843i</v>
      </c>
      <c r="Y309" s="223" t="str">
        <f t="shared" ca="1" si="474"/>
        <v>-0.681278288850255+1.13664415589895i</v>
      </c>
      <c r="Z309" s="223" t="str">
        <f t="shared" ca="1" si="475"/>
        <v>-1.31521328506297-0.162216086723312i</v>
      </c>
      <c r="AA309" s="223" t="str">
        <f t="shared" ca="1" si="476"/>
        <v>-0.384679230821263-1.26811747617195i</v>
      </c>
      <c r="AB309" s="223" t="str">
        <f t="shared" ca="1" si="477"/>
        <v>1.00343745112609-0.865571097989956i</v>
      </c>
      <c r="AC309" s="223" t="str">
        <f t="shared" ca="1" si="478"/>
        <v>1.1979478532536+0.566587137943549i</v>
      </c>
      <c r="AD309" s="223" t="str">
        <f t="shared" ca="1" si="479"/>
        <v>-0.0325215268021719+1.32478013054711i</v>
      </c>
      <c r="AE309" s="223" t="str">
        <f t="shared" ca="1" si="480"/>
        <v>-1.22430598576312+0.507124143797711i</v>
      </c>
      <c r="AF309" s="223" t="str">
        <f t="shared" ca="1" si="481"/>
        <v>-0.959757206027423-0.913764821754701i</v>
      </c>
      <c r="AG309" s="223" t="str">
        <f t="shared" ca="1" si="482"/>
        <v>0.446439443170518-1.24771465791645i</v>
      </c>
      <c r="AH309" s="223" t="str">
        <f t="shared" ca="1" si="483"/>
        <v>1.32158861917559-0.0974862332000264i</v>
      </c>
      <c r="AI309" s="223" t="str">
        <f t="shared" ca="1" si="484"/>
        <v>0.624685174047373+1.16870375943751i</v>
      </c>
      <c r="AJ309" s="223" t="str">
        <f t="shared" ca="1" si="485"/>
        <v>-0.81529213763538+1.04470032751402i</v>
      </c>
      <c r="AK309" s="223" t="str">
        <f t="shared" ca="1" si="486"/>
        <v>-1.28546528835342-0.321992292510897i</v>
      </c>
      <c r="AL309" s="223" t="str">
        <f t="shared" ca="1" si="487"/>
        <v>-0.226555147484575-1.30566948694768i</v>
      </c>
      <c r="AM309" s="223" t="str">
        <f t="shared" ca="1" si="488"/>
        <v>1.10184627703043-0.736230144582617i</v>
      </c>
      <c r="AN309" s="223" t="str">
        <f t="shared" ca="1" si="489"/>
        <v>1.11958241375606+0.708967744545631i</v>
      </c>
      <c r="AO309" s="223" t="str">
        <f t="shared" ca="1" si="490"/>
        <v>-0.194444180056126+1.31083618535661i</v>
      </c>
      <c r="AP309" s="223" t="str">
        <f t="shared" ca="1" si="491"/>
        <v>-1.27717604380864+0.353442211852641i</v>
      </c>
      <c r="AQ309" s="223" t="str">
        <f t="shared" ca="1" si="492"/>
        <v>-0.840684816361227-1.02437741264519i</v>
      </c>
      <c r="AR309" s="223" t="str">
        <f t="shared" ca="1" si="493"/>
        <v>-0.840684816361227-1.02437741264519i</v>
      </c>
      <c r="AS309" s="223" t="str">
        <f t="shared" ca="1" si="494"/>
        <v>1.32358301331901+0.0650234638521297i</v>
      </c>
      <c r="AT309" s="223" t="str">
        <f t="shared" ca="1" si="495"/>
        <v>0.476925434508106+1.23638269719259i</v>
      </c>
      <c r="AU309" s="223" t="str">
        <f t="shared" ca="1" si="496"/>
        <v>-0.937043233793657+0.937043233794199i</v>
      </c>
      <c r="AV309" s="223" t="str">
        <f t="shared" ca="1" si="497"/>
        <v>-1.23638269719239-0.47692543450862i</v>
      </c>
      <c r="AW309" s="223" t="str">
        <f t="shared" ca="1" si="498"/>
        <v>-0.0650234638529333-1.32358301331897i</v>
      </c>
      <c r="AX309" s="223" t="str">
        <f t="shared" ca="1" si="499"/>
        <v>1.18368230932711-0.595815604515362i</v>
      </c>
      <c r="AY309" s="223" t="str">
        <f t="shared" ca="1" si="500"/>
        <v>1.02437741264486+0.840684816361624i</v>
      </c>
      <c r="AZ309" s="223" t="str">
        <f t="shared" ca="1" si="501"/>
        <v>-0.353442211851865+1.27717604380885i</v>
      </c>
      <c r="BA309" s="223" t="str">
        <f t="shared" ca="1" si="502"/>
        <v>-1.31083618535668+0.194444180055619i</v>
      </c>
      <c r="BB309" s="223" t="str">
        <f t="shared" ca="1" si="503"/>
        <v>-0.708967744546311-1.11958241375563i</v>
      </c>
      <c r="BC309" s="223" t="str">
        <f t="shared" ca="1" si="504"/>
        <v>0.736230144583044-1.10184627703015i</v>
      </c>
      <c r="BD309" s="223" t="str">
        <f t="shared" ca="1" si="505"/>
        <v>1.30566948694758+0.2265551474851i</v>
      </c>
      <c r="BE309" s="223" t="str">
        <f t="shared" ca="1" si="506"/>
        <v>0.321992292511659+1.28546528835323i</v>
      </c>
      <c r="BF309" s="223" t="str">
        <f t="shared" ca="1" si="507"/>
        <v>-1.04470032751435+0.81529213763496i</v>
      </c>
      <c r="BG309" s="223" t="str">
        <f t="shared" ca="1" si="508"/>
        <v>-1.16870375943788-0.62468517404668i</v>
      </c>
      <c r="BH309" s="223" t="str">
        <f t="shared" ca="1" si="509"/>
        <v>0.0974862332004259-1.32158861917556i</v>
      </c>
      <c r="BI309" s="223" t="str">
        <f t="shared" ca="1" si="510"/>
        <v>1.24771465791639-0.446439443170673i</v>
      </c>
      <c r="BJ309" s="223" t="str">
        <f t="shared" ca="1" si="511"/>
        <v>0.91376482175422+0.95975720602788i</v>
      </c>
      <c r="BK309" s="223" t="str">
        <f t="shared" ca="1" si="512"/>
        <v>-0.507124143797698+1.22430598576312i</v>
      </c>
      <c r="BL309" s="223" t="str">
        <f t="shared" ca="1" si="513"/>
        <v>-1.3247801305471+0.0325215268027126i</v>
      </c>
      <c r="BM309" s="223" t="str">
        <f t="shared" ca="1" si="514"/>
        <v>-0.566587137943288-1.19794785325372i</v>
      </c>
      <c r="BN309" s="223" t="str">
        <f t="shared" ca="1" si="515"/>
        <v>0.865571097989747-1.00343745112627i</v>
      </c>
      <c r="BO309" s="223" t="str">
        <f t="shared" ca="1" si="516"/>
        <v>1.2681174761718+0.384679230821755i</v>
      </c>
      <c r="BP309" s="223" t="str">
        <f t="shared" ca="1" si="517"/>
        <v>0.162216086723354+1.31521328506297i</v>
      </c>
      <c r="BQ309" s="223" t="str">
        <f t="shared" ca="1" si="518"/>
        <v>-1.13664415589867+0.681278288850711i</v>
      </c>
      <c r="BR309" s="223" t="str">
        <f t="shared" ca="1" si="519"/>
        <v>-1.08344642930835-0.763049067109671i</v>
      </c>
      <c r="BS309" s="223" t="str">
        <f t="shared" ca="1" si="520"/>
        <v>0.258529646564636-1.29971630206177i</v>
      </c>
      <c r="BT309" s="223" t="str">
        <f t="shared" ca="1" si="521"/>
        <v>1.29298021667506-0.290348417052489i</v>
      </c>
      <c r="BU309" s="223" t="str">
        <f t="shared" ca="1" si="522"/>
        <v>0.789408357410727+1.06439395397008i</v>
      </c>
      <c r="BV309" s="223" t="str">
        <f t="shared" ca="1" si="523"/>
        <v>-0.653178456588332+1.15302122610421i</v>
      </c>
      <c r="BW309" s="223" t="str">
        <f t="shared" ca="1" si="524"/>
        <v>-1.31879814946538-0.129890280485734i</v>
      </c>
      <c r="BX309" s="223" t="str">
        <f t="shared" ca="1" si="525"/>
        <v>-0.415684533406054-1.25829504198537i</v>
      </c>
      <c r="BY309" s="223" t="str">
        <f t="shared" ca="1" si="526"/>
        <v>0.981893056407904-0.889935991954426i</v>
      </c>
      <c r="BZ309" s="223" t="str">
        <f t="shared" ca="1" si="527"/>
        <v>1.21149179818779+0.537017380465185i</v>
      </c>
      <c r="CA309" s="223" t="str">
        <f t="shared" ca="1" si="528"/>
        <v>-5.13658154903019E-13+1.32517924976132i</v>
      </c>
      <c r="CB309" s="223" t="str">
        <f t="shared" ca="1" si="529"/>
        <v>-1.21149179818768+0.537017380465417i</v>
      </c>
      <c r="CC309" s="223" t="str">
        <f t="shared" ca="1" si="530"/>
        <v>-0.981893056408074-0.889935991954238i</v>
      </c>
      <c r="CD309" s="223" t="str">
        <f t="shared" ca="1" si="531"/>
        <v>0.415684533405813-1.25829504198545i</v>
      </c>
      <c r="CE309" s="223" t="str">
        <f t="shared" ca="1" si="532"/>
        <v>1.31879814946534-0.129890280486061i</v>
      </c>
      <c r="CF309" s="223" t="str">
        <f t="shared" ca="1" si="533"/>
        <v>0.653178456587437+1.15302122610471i</v>
      </c>
      <c r="CG309" s="223" t="str">
        <f t="shared" ca="1" si="534"/>
        <v>-0.789408357410523+1.06439395397023i</v>
      </c>
      <c r="CH309" s="223" t="str">
        <f t="shared" ca="1" si="535"/>
        <v>-1.29298021667513-0.290348417052168i</v>
      </c>
      <c r="CI309" s="223" t="str">
        <f t="shared" ca="1" si="536"/>
        <v>-0.258529646564958-1.29971630206171i</v>
      </c>
      <c r="CJ309" s="223" t="str">
        <f t="shared" ca="1" si="537"/>
        <v>1.08344642930821-0.763049067109879i</v>
      </c>
      <c r="CK309" s="223" t="str">
        <f t="shared" ca="1" si="538"/>
        <v>1.1366441558988+0.681278288850494i</v>
      </c>
      <c r="CL309" s="223" t="str">
        <f t="shared" ca="1" si="539"/>
        <v>-0.162216086723028+1.31521328506301i</v>
      </c>
      <c r="CM309" s="223" t="str">
        <f t="shared" ca="1" si="540"/>
        <v>-1.2681174761721+0.384679230820771i</v>
      </c>
      <c r="CN309" s="223" t="str">
        <f t="shared" ca="1" si="541"/>
        <v>-0.865571097989939-1.00343745112611i</v>
      </c>
      <c r="CO309" s="223" t="str">
        <f t="shared" ca="1" si="542"/>
        <v>0.56658713794306-1.19794785325383i</v>
      </c>
      <c r="CP309" s="223" t="str">
        <f t="shared" ca="1" si="543"/>
        <v>1.3247801305471+0.0325215268024218i</v>
      </c>
      <c r="CQ309" s="223" t="str">
        <f t="shared" ca="1" si="544"/>
        <v>0.507124143798001+1.224305985763i</v>
      </c>
      <c r="CR309" s="223" t="str">
        <f t="shared" ca="1" si="545"/>
        <v>-0.913764821754964+0.959757206027172i</v>
      </c>
      <c r="CS309" s="223" t="str">
        <f t="shared" ca="1" si="546"/>
        <v>-1.24771465791649-0.446439443170398i</v>
      </c>
      <c r="CT309" s="223" t="str">
        <f t="shared" ca="1" si="547"/>
        <v>-0.0974862332007161-1.32158861917554i</v>
      </c>
      <c r="CU309" s="223" t="str">
        <f t="shared" ca="1" si="548"/>
        <v>1.16870375943774-0.624685174046937i</v>
      </c>
      <c r="CV309" s="223" t="str">
        <f t="shared" ca="1" si="549"/>
        <v>1.0447003275145+0.81529213763476i</v>
      </c>
      <c r="CW309" s="223" t="str">
        <f t="shared" ca="1" si="550"/>
        <v>-0.321992292511414+1.28546528835329i</v>
      </c>
      <c r="CX309" s="223" t="str">
        <f t="shared" ca="1" si="551"/>
        <v>-1.30566948694754+0.226555147485386i</v>
      </c>
      <c r="CY309" s="223" t="str">
        <f t="shared" ca="1" si="552"/>
        <v>-0.736230144582189-1.10184627703072i</v>
      </c>
      <c r="CZ309" s="223" t="str">
        <f t="shared" ca="1" si="553"/>
        <v>0.708967744546098-1.11958241375576i</v>
      </c>
      <c r="DA309" s="223" t="str">
        <f t="shared" ca="1" si="554"/>
        <v>1.31083618535673+0.194444180055331i</v>
      </c>
      <c r="DB309" s="223" t="str">
        <f t="shared" ca="1" si="555"/>
        <v>0.353442211852146+1.27717604380877i</v>
      </c>
      <c r="DC309" s="223" t="str">
        <f t="shared" ca="1" si="556"/>
        <v>-1.02437741264466+0.840684816361877i</v>
      </c>
      <c r="DD309" s="223" t="str">
        <f t="shared" ca="1" si="557"/>
        <v>-1.18368230932666-0.595815604516245i</v>
      </c>
      <c r="DE309" s="223" t="str">
        <f t="shared" ca="1" si="558"/>
        <v>0.0650234638526428-1.32358301331899i</v>
      </c>
      <c r="DF309" s="223" t="str">
        <f t="shared" ca="1" si="559"/>
        <v>1.23638269719228-0.476925434508891i</v>
      </c>
      <c r="DG309" s="223" t="str">
        <f t="shared" ca="1" si="560"/>
        <v>0.937043233793862+0.937043233793993i</v>
      </c>
      <c r="DH309" s="223" t="str">
        <f t="shared" ca="1" si="561"/>
        <v>-0.47692543450787+1.23638269719268i</v>
      </c>
      <c r="DI309" s="223" t="str">
        <f t="shared" ca="1" si="562"/>
        <v>-1.323583013319+0.0650234638523827i</v>
      </c>
      <c r="DJ309" s="223" t="str">
        <f t="shared" ca="1" si="563"/>
        <v>-0.59581560451608-1.18368230932675i</v>
      </c>
      <c r="DK309" s="223" t="str">
        <f t="shared" ca="1" si="564"/>
        <v>0.840684816362079-1.02437741264449i</v>
      </c>
      <c r="DL309" s="223" t="str">
        <f t="shared" ca="1" si="565"/>
        <v>1.27717604380872+0.353442211852324i</v>
      </c>
      <c r="DM309" s="223" t="str">
        <f t="shared" ca="1" si="566"/>
        <v>0.194444180056414+1.31083618535657i</v>
      </c>
      <c r="DN309" s="223" t="str">
        <f t="shared" ca="1" si="567"/>
        <v>-1.11958241375594+0.708967744545814i</v>
      </c>
      <c r="DO309" s="223" t="str">
        <f t="shared" ca="1" si="568"/>
        <v>-1.10184627703061-0.736230144582344i</v>
      </c>
      <c r="DP309" s="223" t="str">
        <f t="shared" ca="1" si="569"/>
        <v>0.226555147485644-1.30566948694749i</v>
      </c>
      <c r="DQ309" s="223" t="str">
        <f t="shared" ca="1" si="570"/>
        <v>1.28546528835334-0.321992292511233i</v>
      </c>
      <c r="DR309" s="223" t="str">
        <f t="shared" ca="1" si="571"/>
        <v>0.815292137634554+1.04470032751466i</v>
      </c>
      <c r="DS309" s="223" t="str">
        <f t="shared" ca="1" si="572"/>
        <v>-0.624685174047166+1.16870375943762i</v>
      </c>
      <c r="DT309" s="223" t="str">
        <f t="shared" ca="1" si="573"/>
        <v>-1.32158861917562-0.0974862331995485i</v>
      </c>
      <c r="DU309" s="223" t="str">
        <f t="shared" ca="1" si="574"/>
        <v>-0.446439443170153-1.24771465791658i</v>
      </c>
      <c r="DV309" s="223" t="str">
        <f t="shared" ca="1" si="575"/>
        <v>0.959757206027351-0.913764821754775i</v>
      </c>
      <c r="DW309" s="223" t="str">
        <f t="shared" ca="1" si="576"/>
        <v>1.22430598576293+0.507124143798172i</v>
      </c>
      <c r="DX309" s="223" t="str">
        <f t="shared" ca="1" si="577"/>
        <v>0.0325215268021615+1.32478013054711i</v>
      </c>
      <c r="DY309" s="223" t="str">
        <f t="shared" ca="1" si="578"/>
        <v>-1.19794785325391+0.566587137942892i</v>
      </c>
      <c r="DZ309" s="223" t="str">
        <f t="shared" ca="1" si="579"/>
        <v>-1.00343745112594-0.865571097990135i</v>
      </c>
      <c r="EA309" s="223" t="str">
        <f t="shared" ca="1" si="580"/>
        <v>0.384679230821021-1.26811747617203i</v>
      </c>
      <c r="EB309" s="223" t="str">
        <f t="shared" ca="1" si="581"/>
        <v>1.31521328506303-0.162216086722844i</v>
      </c>
      <c r="EC309" s="223" t="str">
        <f t="shared" ca="1" si="582"/>
        <v>0.681278288850271+1.13664415589894i</v>
      </c>
      <c r="ED309" s="223" t="str">
        <f t="shared" ca="1" si="583"/>
        <v>-0.763049067109044+1.0834464293088i</v>
      </c>
      <c r="EE309" s="223" t="str">
        <f t="shared" ca="1" si="584"/>
        <v>-1.29971630206167-0.25852964656514i</v>
      </c>
      <c r="EF309" s="223" t="str">
        <f t="shared" ca="1" si="585"/>
        <v>-0.290348417053236-1.29298021667489i</v>
      </c>
      <c r="EG309" s="223" t="str">
        <f t="shared" ca="1" si="586"/>
        <v>1.06439395397034-0.789408357410375i</v>
      </c>
      <c r="EH309" s="223" t="str">
        <f t="shared" ca="1" si="587"/>
        <v>1.15302122610462+0.653178456587599i</v>
      </c>
      <c r="EI309" s="223" t="str">
        <f t="shared" ca="1" si="588"/>
        <v>-0.12989028048632+1.31879814946532i</v>
      </c>
      <c r="EJ309" s="223" t="str">
        <f t="shared" ca="1" si="589"/>
        <v>-1.2582950419855+0.415684533405638i</v>
      </c>
      <c r="EK309" s="223" t="str">
        <f t="shared" ca="1" si="590"/>
        <v>-0.88993599195505-0.981893056407339i</v>
      </c>
      <c r="EL309" s="223" t="str">
        <f t="shared" ca="1" si="591"/>
        <v>0.537017380465723-1.21149179818755i</v>
      </c>
      <c r="EM309" s="223" t="str">
        <f t="shared" ca="1" si="592"/>
        <v>1.32517924976132-3.28582635070969E-13i</v>
      </c>
      <c r="EN309" s="223"/>
      <c r="EO309" s="223"/>
      <c r="EP309" s="223"/>
    </row>
    <row r="310" spans="1:146">
      <c r="A310" s="249">
        <f t="shared" si="461"/>
        <v>4.1015624999999984E-3</v>
      </c>
      <c r="B310" s="248">
        <v>210</v>
      </c>
      <c r="C310" s="247">
        <f t="shared" si="462"/>
        <v>42000</v>
      </c>
      <c r="N310" s="246">
        <f t="shared" ca="1" si="463"/>
        <v>1.3413939896349698</v>
      </c>
      <c r="O310" s="223">
        <f t="shared" ca="1" si="464"/>
        <v>-1.32560601036503</v>
      </c>
      <c r="P310" s="223" t="str">
        <f t="shared" ca="1" si="465"/>
        <v>-0.566769601613358-1.19833364027007i</v>
      </c>
      <c r="Q310" s="223" t="str">
        <f t="shared" ca="1" si="466"/>
        <v>0.840955550422548-1.02470730305263i</v>
      </c>
      <c r="R310" s="223" t="str">
        <f t="shared" ca="1" si="467"/>
        <v>1.28587925947662+0.322095986879297i</v>
      </c>
      <c r="S310" s="223" t="str">
        <f t="shared" ca="1" si="468"/>
        <v>0.258612903428606+1.30013486258008i</v>
      </c>
      <c r="T310" s="223" t="str">
        <f t="shared" ca="1" si="469"/>
        <v>-1.06473673130118+0.789662578405466i</v>
      </c>
      <c r="U310" s="223" t="str">
        <f t="shared" ca="1" si="470"/>
        <v>-1.16908012868889-0.624886347603037i</v>
      </c>
      <c r="V310" s="223" t="str">
        <f t="shared" ca="1" si="471"/>
        <v>0.0650444040030327-1.32400925987086i</v>
      </c>
      <c r="W310" s="223" t="str">
        <f t="shared" ca="1" si="472"/>
        <v>1.22470026115021-0.50728745801024i</v>
      </c>
      <c r="X310" s="223" t="str">
        <f t="shared" ca="1" si="473"/>
        <v>0.982209265157276+0.890222586859656i</v>
      </c>
      <c r="Y310" s="223" t="str">
        <f t="shared" ca="1" si="474"/>
        <v>-0.384803112885446+1.26852586060733i</v>
      </c>
      <c r="Z310" s="223" t="str">
        <f t="shared" ca="1" si="475"/>
        <v>-1.31125832692122+0.194506798841739i</v>
      </c>
      <c r="AA310" s="223" t="str">
        <f t="shared" ca="1" si="476"/>
        <v>-0.736467240070732-1.1022011155041i</v>
      </c>
      <c r="AB310" s="223" t="str">
        <f t="shared" ca="1" si="477"/>
        <v>0.681497687647695-1.1370102006784i</v>
      </c>
      <c r="AC310" s="223" t="str">
        <f t="shared" ca="1" si="478"/>
        <v>1.31922285510015+0.129932110339605i</v>
      </c>
      <c r="AD310" s="223" t="str">
        <f t="shared" ca="1" si="479"/>
        <v>0.446583214487702+1.24811647183014i</v>
      </c>
      <c r="AE310" s="223" t="str">
        <f t="shared" ca="1" si="480"/>
        <v>-0.93734499911073+0.937344999110785i</v>
      </c>
      <c r="AF310" s="223" t="str">
        <f t="shared" ca="1" si="481"/>
        <v>-1.24811647183012-0.446583214487752i</v>
      </c>
      <c r="AG310" s="223" t="str">
        <f t="shared" ca="1" si="482"/>
        <v>-0.129932110339683-1.31922285510014i</v>
      </c>
      <c r="AH310" s="223" t="str">
        <f t="shared" ca="1" si="483"/>
        <v>1.13701020067843-0.68149768764765i</v>
      </c>
      <c r="AI310" s="223" t="str">
        <f t="shared" ca="1" si="484"/>
        <v>1.10220111550407+0.736467240070785i</v>
      </c>
      <c r="AJ310" s="223" t="str">
        <f t="shared" ca="1" si="485"/>
        <v>-0.19450679884154+1.31125832692125i</v>
      </c>
      <c r="AK310" s="223" t="str">
        <f t="shared" ca="1" si="486"/>
        <v>-1.26852586060719+0.38480311288589i</v>
      </c>
      <c r="AL310" s="223" t="str">
        <f t="shared" ca="1" si="487"/>
        <v>-0.890222586859316-0.982209265157583i</v>
      </c>
      <c r="AM310" s="223" t="str">
        <f t="shared" ca="1" si="488"/>
        <v>0.507287458010419-1.22470026115014i</v>
      </c>
      <c r="AN310" s="223" t="str">
        <f t="shared" ca="1" si="489"/>
        <v>1.32400925987085-0.0650444040032334i</v>
      </c>
      <c r="AO310" s="223" t="str">
        <f t="shared" ca="1" si="490"/>
        <v>0.62488634760346+1.16908012868866i</v>
      </c>
      <c r="AP310" s="223" t="str">
        <f t="shared" ca="1" si="491"/>
        <v>-0.789662578405839+1.06473673130091i</v>
      </c>
      <c r="AQ310" s="223" t="str">
        <f t="shared" ca="1" si="492"/>
        <v>-1.30013486258004-0.258612903428784i</v>
      </c>
      <c r="AR310" s="223" t="str">
        <f t="shared" ca="1" si="493"/>
        <v>-1.30013486258004-0.258612903428784i</v>
      </c>
      <c r="AS310" s="223" t="str">
        <f t="shared" ca="1" si="494"/>
        <v>1.02470730305233-0.840955550422916i</v>
      </c>
      <c r="AT310" s="223" t="str">
        <f t="shared" ca="1" si="495"/>
        <v>1.19833364026985+0.56676960161384i</v>
      </c>
      <c r="AU310" s="223" t="str">
        <f t="shared" ca="1" si="496"/>
        <v>-1.85132534530586E-13+1.32560601036503i</v>
      </c>
      <c r="AV310" s="223" t="str">
        <f t="shared" ca="1" si="497"/>
        <v>-1.19833364027002+0.566769601613471i</v>
      </c>
      <c r="AW310" s="223" t="str">
        <f t="shared" ca="1" si="498"/>
        <v>-1.02470730305293-0.840955550422183i</v>
      </c>
      <c r="AX310" s="223" t="str">
        <f t="shared" ca="1" si="499"/>
        <v>0.322095986879881-1.28587925947647i</v>
      </c>
      <c r="AY310" s="223" t="str">
        <f t="shared" ca="1" si="500"/>
        <v>1.30013486258012-0.25861290342842i</v>
      </c>
      <c r="AZ310" s="223" t="str">
        <f t="shared" ca="1" si="501"/>
        <v>0.78966257840551+1.06473673130115i</v>
      </c>
      <c r="BA310" s="223" t="str">
        <f t="shared" ca="1" si="502"/>
        <v>-0.624886347602623+1.16908012868911i</v>
      </c>
      <c r="BB310" s="223" t="str">
        <f t="shared" ca="1" si="503"/>
        <v>-1.32400925987083-0.0650444040036409i</v>
      </c>
      <c r="BC310" s="223" t="str">
        <f t="shared" ca="1" si="504"/>
        <v>-0.50728745801006-1.22470026115029i</v>
      </c>
      <c r="BD310" s="223" t="str">
        <f t="shared" ca="1" si="505"/>
        <v>0.890222586859591-0.982209265157334i</v>
      </c>
      <c r="BE310" s="223" t="str">
        <f t="shared" ca="1" si="506"/>
        <v>1.26852586060746+0.384803112885001i</v>
      </c>
      <c r="BF310" s="223" t="str">
        <f t="shared" ca="1" si="507"/>
        <v>0.194506798841174+1.3112583269213i</v>
      </c>
      <c r="BG310" s="223" t="str">
        <f t="shared" ca="1" si="508"/>
        <v>-1.10220111550428+0.736467240070462i</v>
      </c>
      <c r="BH310" s="223" t="str">
        <f t="shared" ca="1" si="509"/>
        <v>-1.13701020067844-0.681497687647628i</v>
      </c>
      <c r="BI310" s="223" t="str">
        <f t="shared" ca="1" si="510"/>
        <v>0.129932110339283-1.31922285510018i</v>
      </c>
      <c r="BJ310" s="223" t="str">
        <f t="shared" ca="1" si="511"/>
        <v>1.24811647183034-0.446583214487156i</v>
      </c>
      <c r="BK310" s="223" t="str">
        <f t="shared" ca="1" si="512"/>
        <v>0.937344999110547+0.937344999110968i</v>
      </c>
      <c r="BL310" s="223" t="str">
        <f t="shared" ca="1" si="513"/>
        <v>-0.446583214487678+1.24811647183015i</v>
      </c>
      <c r="BM310" s="223" t="str">
        <f t="shared" ca="1" si="514"/>
        <v>-1.31922285510011+0.129932110340005i</v>
      </c>
      <c r="BN310" s="223" t="str">
        <f t="shared" ca="1" si="515"/>
        <v>-0.681497687647151-1.13701020067873i</v>
      </c>
      <c r="BO310" s="223" t="str">
        <f t="shared" ca="1" si="516"/>
        <v>0.736467240070955-1.10220111550395i</v>
      </c>
      <c r="BP310" s="223" t="str">
        <f t="shared" ca="1" si="517"/>
        <v>1.31125832692122+0.19450679884176i</v>
      </c>
      <c r="BQ310" s="223" t="str">
        <f t="shared" ca="1" si="518"/>
        <v>0.384803112885731+1.26852586060724i</v>
      </c>
      <c r="BR310" s="223" t="str">
        <f t="shared" ca="1" si="519"/>
        <v>-0.982209265157733+0.890222586859152i</v>
      </c>
      <c r="BS310" s="223" t="str">
        <f t="shared" ca="1" si="520"/>
        <v>-1.22470026115008-0.507287458010573i</v>
      </c>
      <c r="BT310" s="223" t="str">
        <f t="shared" ca="1" si="521"/>
        <v>-0.0650444040030486-1.32400925987086i</v>
      </c>
      <c r="BU310" s="223" t="str">
        <f t="shared" ca="1" si="522"/>
        <v>1.16908012868877-0.624886347603264i</v>
      </c>
      <c r="BV310" s="223" t="str">
        <f t="shared" ca="1" si="523"/>
        <v>1.0647367313016+0.789662578404898i</v>
      </c>
      <c r="BW310" s="223" t="str">
        <f t="shared" ca="1" si="524"/>
        <v>-0.258612903429001+1.30013486258i</v>
      </c>
      <c r="BX310" s="223" t="str">
        <f t="shared" ca="1" si="525"/>
        <v>-1.28587925947661+0.322095986879342i</v>
      </c>
      <c r="BY310" s="223" t="str">
        <f t="shared" ca="1" si="526"/>
        <v>-0.840955550422773-1.02470730305245i</v>
      </c>
      <c r="BZ310" s="223" t="str">
        <f t="shared" ca="1" si="527"/>
        <v>0.566769601612815-1.19833364027033i</v>
      </c>
      <c r="CA310" s="223" t="str">
        <f t="shared" ca="1" si="528"/>
        <v>1.32560601036503+3.70265069061171E-13i</v>
      </c>
      <c r="CB310" s="223" t="str">
        <f t="shared" ca="1" si="529"/>
        <v>0.566769601613304+1.1983336402701i</v>
      </c>
      <c r="CC310" s="223" t="str">
        <f t="shared" ca="1" si="530"/>
        <v>-0.840955550422355+1.02470730305279i</v>
      </c>
      <c r="CD310" s="223" t="str">
        <f t="shared" ca="1" si="531"/>
        <v>-1.28587925947676-0.322095986878745i</v>
      </c>
      <c r="CE310" s="223" t="str">
        <f t="shared" ca="1" si="532"/>
        <v>-0.258612903428202-1.30013486258016i</v>
      </c>
      <c r="CF310" s="223" t="str">
        <f t="shared" ca="1" si="533"/>
        <v>1.06473673130124-0.789662578405392i</v>
      </c>
      <c r="CG310" s="223" t="str">
        <f t="shared" ca="1" si="534"/>
        <v>1.16908012868902+0.624886347602786i</v>
      </c>
      <c r="CH310" s="223" t="str">
        <f t="shared" ca="1" si="535"/>
        <v>-0.0650444040025087+1.32400925987089i</v>
      </c>
      <c r="CI310" s="223" t="str">
        <f t="shared" ca="1" si="536"/>
        <v>-1.22470026115036+0.507287458009889i</v>
      </c>
      <c r="CJ310" s="223" t="str">
        <f t="shared" ca="1" si="537"/>
        <v>-0.982209265157184-0.890222586859756i</v>
      </c>
      <c r="CK310" s="223" t="str">
        <f t="shared" ca="1" si="538"/>
        <v>0.384803112885214-1.2685258606074i</v>
      </c>
      <c r="CL310" s="223" t="str">
        <f t="shared" ca="1" si="539"/>
        <v>1.31125832692114-0.194506798842294i</v>
      </c>
      <c r="CM310" s="223" t="str">
        <f t="shared" ca="1" si="540"/>
        <v>0.736467240070276+1.10220111550441i</v>
      </c>
      <c r="CN310" s="223" t="str">
        <f t="shared" ca="1" si="541"/>
        <v>-0.681497687647786+1.13701020067835i</v>
      </c>
      <c r="CO310" s="223" t="str">
        <f t="shared" ca="1" si="542"/>
        <v>-1.31922285510016-0.129932110339467i</v>
      </c>
      <c r="CP310" s="223" t="str">
        <f t="shared" ca="1" si="543"/>
        <v>-0.446583214488187-1.24811647182997i</v>
      </c>
      <c r="CQ310" s="223" t="str">
        <f t="shared" ca="1" si="544"/>
        <v>0.937344999111098-0.937344999110417i</v>
      </c>
      <c r="CR310" s="223" t="str">
        <f t="shared" ca="1" si="545"/>
        <v>1.24811647183008+0.446583214487888i</v>
      </c>
      <c r="CS310" s="223" t="str">
        <f t="shared" ca="1" si="546"/>
        <v>0.129932110339859+1.31922285510012i</v>
      </c>
      <c r="CT310" s="223" t="str">
        <f t="shared" ca="1" si="547"/>
        <v>-1.13701020067814+0.681497687648124i</v>
      </c>
      <c r="CU310" s="223" t="str">
        <f t="shared" ca="1" si="548"/>
        <v>-1.10220111550387-0.736467240071077i</v>
      </c>
      <c r="CV310" s="223" t="str">
        <f t="shared" ca="1" si="549"/>
        <v>0.194506798841906-1.31125832692119i</v>
      </c>
      <c r="CW310" s="223" t="str">
        <f t="shared" ca="1" si="550"/>
        <v>1.26852586060731-0.384803112885518i</v>
      </c>
      <c r="CX310" s="223" t="str">
        <f t="shared" ca="1" si="551"/>
        <v>0.890222586859991+0.982209265156971i</v>
      </c>
      <c r="CY310" s="223" t="str">
        <f t="shared" ca="1" si="552"/>
        <v>-0.507287458010778+1.22470026114999i</v>
      </c>
      <c r="CZ310" s="223" t="str">
        <f t="shared" ca="1" si="553"/>
        <v>-1.32400925987087+0.065044404002826i</v>
      </c>
      <c r="DA310" s="223" t="str">
        <f t="shared" ca="1" si="554"/>
        <v>-0.624886347603134-1.16908012868884i</v>
      </c>
      <c r="DB310" s="223" t="str">
        <f t="shared" ca="1" si="555"/>
        <v>0.789662578405077-1.06473673130147i</v>
      </c>
      <c r="DC310" s="223" t="str">
        <f t="shared" ca="1" si="556"/>
        <v>1.30013486257997+0.258612903429147i</v>
      </c>
      <c r="DD310" s="223" t="str">
        <f t="shared" ca="1" si="557"/>
        <v>0.322095986879126+1.28587925947666i</v>
      </c>
      <c r="DE310" s="223" t="str">
        <f t="shared" ca="1" si="558"/>
        <v>-1.02470730305259+0.840955550422601i</v>
      </c>
      <c r="DF310" s="223" t="str">
        <f t="shared" ca="1" si="559"/>
        <v>-1.19833364027027-0.566769601612949i</v>
      </c>
      <c r="DG310" s="223" t="str">
        <f t="shared" ca="1" si="560"/>
        <v>5.93073592437549E-13-1.32560601036503i</v>
      </c>
      <c r="DH310" s="223" t="str">
        <f t="shared" ca="1" si="561"/>
        <v>1.19833364027016-0.56676960161317i</v>
      </c>
      <c r="DI310" s="223" t="str">
        <f t="shared" ca="1" si="562"/>
        <v>1.0247073030527+0.840955550422469i</v>
      </c>
      <c r="DJ310" s="223" t="str">
        <f t="shared" ca="1" si="563"/>
        <v>-0.322095986878961+1.28587925947671i</v>
      </c>
      <c r="DK310" s="223" t="str">
        <f t="shared" ca="1" si="564"/>
        <v>-1.3001348625802+0.258612903427983i</v>
      </c>
      <c r="DL310" s="223" t="str">
        <f t="shared" ca="1" si="565"/>
        <v>-0.789662578405274-1.06473673130132i</v>
      </c>
      <c r="DM310" s="223" t="str">
        <f t="shared" ca="1" si="566"/>
        <v>0.624886347602916-1.16908012868895i</v>
      </c>
      <c r="DN310" s="223" t="str">
        <f t="shared" ca="1" si="567"/>
        <v>1.32400925987088+0.0650444040026559i</v>
      </c>
      <c r="DO310" s="223" t="str">
        <f t="shared" ca="1" si="568"/>
        <v>0.507287458010936+1.22470026114992i</v>
      </c>
      <c r="DP310" s="223" t="str">
        <f t="shared" ca="1" si="569"/>
        <v>-0.890222586859921+0.982209265157034i</v>
      </c>
      <c r="DQ310" s="223" t="str">
        <f t="shared" ca="1" si="570"/>
        <v>-1.26852586060733-0.384803112885427i</v>
      </c>
      <c r="DR310" s="223" t="str">
        <f t="shared" ca="1" si="571"/>
        <v>-0.194506798842149-1.31125832692116i</v>
      </c>
      <c r="DS310" s="223" t="str">
        <f t="shared" ca="1" si="572"/>
        <v>1.10220111550449-0.736467240070153i</v>
      </c>
      <c r="DT310" s="223" t="str">
        <f t="shared" ca="1" si="573"/>
        <v>1.13701020067823+0.681497687647977i</v>
      </c>
      <c r="DU310" s="223" t="str">
        <f t="shared" ca="1" si="574"/>
        <v>-0.129932110339689+1.31922285510014i</v>
      </c>
      <c r="DV310" s="223" t="str">
        <f t="shared" ca="1" si="575"/>
        <v>-1.24811647183004+0.446583214487978i</v>
      </c>
      <c r="DW310" s="223" t="str">
        <f t="shared" ca="1" si="576"/>
        <v>-0.937344999110313-0.937344999111202i</v>
      </c>
      <c r="DX310" s="223" t="str">
        <f t="shared" ca="1" si="577"/>
        <v>0.446583214488027-1.24811647183003i</v>
      </c>
      <c r="DY310" s="223" t="str">
        <f t="shared" ca="1" si="578"/>
        <v>1.31922285510015-0.129932110339637i</v>
      </c>
      <c r="DZ310" s="223" t="str">
        <f t="shared" ca="1" si="579"/>
        <v>0.681497687647933+1.13701020067826i</v>
      </c>
      <c r="EA310" s="223" t="str">
        <f t="shared" ca="1" si="580"/>
        <v>-0.736467240070197+1.10220111550446i</v>
      </c>
      <c r="EB310" s="223" t="str">
        <f t="shared" ca="1" si="581"/>
        <v>-1.31125832692117-0.194506798842052i</v>
      </c>
      <c r="EC310" s="223" t="str">
        <f t="shared" ca="1" si="582"/>
        <v>-0.384803112885377-1.26852586060735i</v>
      </c>
      <c r="ED310" s="223" t="str">
        <f t="shared" ca="1" si="583"/>
        <v>0.98220926515707-0.890222586859882i</v>
      </c>
      <c r="EE310" s="223" t="str">
        <f t="shared" ca="1" si="584"/>
        <v>1.2247002611499+0.507287458010985i</v>
      </c>
      <c r="EF310" s="223" t="str">
        <f t="shared" ca="1" si="585"/>
        <v>0.0650444040026034+1.32400925987088i</v>
      </c>
      <c r="EG310" s="223" t="str">
        <f t="shared" ca="1" si="586"/>
        <v>-1.16908012868891+0.624886347603003i</v>
      </c>
      <c r="EH310" s="223" t="str">
        <f t="shared" ca="1" si="587"/>
        <v>-1.06473673130138-0.789662578405195i</v>
      </c>
      <c r="EI310" s="223" t="str">
        <f t="shared" ca="1" si="588"/>
        <v>0.258612903428035-1.30013486258019i</v>
      </c>
      <c r="EJ310" s="223" t="str">
        <f t="shared" ca="1" si="589"/>
        <v>1.28587925947672-0.32209598687891i</v>
      </c>
      <c r="EK310" s="223" t="str">
        <f t="shared" ca="1" si="590"/>
        <v>0.840955550422428+1.02470730305273i</v>
      </c>
      <c r="EL310" s="223" t="str">
        <f t="shared" ca="1" si="591"/>
        <v>-0.566769601613218+1.19833364027014i</v>
      </c>
      <c r="EM310" s="223" t="str">
        <f t="shared" ca="1" si="592"/>
        <v>-1.32560601036503+6.1580546032617E-13i</v>
      </c>
      <c r="EN310" s="223"/>
      <c r="EO310" s="223"/>
      <c r="EP310" s="223"/>
    </row>
    <row r="311" spans="1:146">
      <c r="A311" s="249">
        <f t="shared" si="461"/>
        <v>4.121093749999998E-3</v>
      </c>
      <c r="B311" s="248">
        <v>211</v>
      </c>
      <c r="C311" s="247">
        <f t="shared" si="462"/>
        <v>42200</v>
      </c>
      <c r="N311" s="246">
        <f t="shared" ca="1" si="463"/>
        <v>1.3410137592409204</v>
      </c>
      <c r="O311" s="223">
        <f t="shared" ca="1" si="464"/>
        <v>-1.3259862407590794</v>
      </c>
      <c r="P311" s="223" t="str">
        <f t="shared" ca="1" si="465"/>
        <v>-0.596178436811398-1.1844031332969i</v>
      </c>
      <c r="Q311" s="223" t="str">
        <f t="shared" ca="1" si="466"/>
        <v>0.789889081386772-1.06504213521736i</v>
      </c>
      <c r="R311" s="223" t="str">
        <f t="shared" ca="1" si="467"/>
        <v>1.30646459713529+0.22669311219031i</v>
      </c>
      <c r="S311" s="223" t="str">
        <f t="shared" ca="1" si="468"/>
        <v>0.384913487942607+1.26888971840828i</v>
      </c>
      <c r="T311" s="223" t="str">
        <f t="shared" ca="1" si="469"/>
        <v>-0.960341666903566+0.914321274766849i</v>
      </c>
      <c r="U311" s="223" t="str">
        <f t="shared" ca="1" si="470"/>
        <v>-1.24847447550103-0.446711310249487i</v>
      </c>
      <c r="V311" s="223" t="str">
        <f t="shared" ca="1" si="471"/>
        <v>-0.162314871036221-1.31601420711286i</v>
      </c>
      <c r="W311" s="223" t="str">
        <f t="shared" ca="1" si="472"/>
        <v>1.10251726552246-0.736678484759308i</v>
      </c>
      <c r="X311" s="223" t="str">
        <f t="shared" ca="1" si="473"/>
        <v>1.1537233784736+0.653576220991745i</v>
      </c>
      <c r="Y311" s="223" t="str">
        <f t="shared" ca="1" si="474"/>
        <v>-0.0650630610242674+1.32438903226074i</v>
      </c>
      <c r="Z311" s="223" t="str">
        <f t="shared" ca="1" si="475"/>
        <v>-1.21222955723059+0.53734440655778i</v>
      </c>
      <c r="AA311" s="223" t="str">
        <f t="shared" ca="1" si="476"/>
        <v>-1.02500122512193-0.841196766030956i</v>
      </c>
      <c r="AB311" s="223" t="str">
        <f t="shared" ca="1" si="477"/>
        <v>0.290525229781296-1.29376759951041i</v>
      </c>
      <c r="AC311" s="223" t="str">
        <f t="shared" ca="1" si="478"/>
        <v>1.28624809484227-0.322188375328828i</v>
      </c>
      <c r="AD311" s="223" t="str">
        <f t="shared" ca="1" si="479"/>
        <v>0.866098202594223+1.00404851184863i</v>
      </c>
      <c r="AE311" s="223" t="str">
        <f t="shared" ca="1" si="480"/>
        <v>-0.507432965882567+1.2250515482289i</v>
      </c>
      <c r="AF311" s="223" t="str">
        <f t="shared" ca="1" si="481"/>
        <v>-1.32239342359628+0.0975455991405734i</v>
      </c>
      <c r="AG311" s="223" t="str">
        <f t="shared" ca="1" si="482"/>
        <v>-0.681693165136641-1.1373363351658i</v>
      </c>
      <c r="AH311" s="223" t="str">
        <f t="shared" ca="1" si="483"/>
        <v>0.709399482809116-1.12026420297738i</v>
      </c>
      <c r="AI311" s="223" t="str">
        <f t="shared" ca="1" si="484"/>
        <v>1.31960125458085+0.129969379436201i</v>
      </c>
      <c r="AJ311" s="223" t="str">
        <f t="shared" ca="1" si="485"/>
        <v>0.477215866562363+1.23713561398237i</v>
      </c>
      <c r="AK311" s="223" t="str">
        <f t="shared" ca="1" si="486"/>
        <v>-0.890477933986032+0.982490997295327i</v>
      </c>
      <c r="AL311" s="223" t="str">
        <f t="shared" ca="1" si="487"/>
        <v>-1.27795380241758-0.35365744664697i</v>
      </c>
      <c r="AM311" s="223" t="str">
        <f t="shared" ca="1" si="488"/>
        <v>-0.258687082698395-1.30050778695377i</v>
      </c>
      <c r="AN311" s="223" t="str">
        <f t="shared" ca="1" si="489"/>
        <v>1.04533651598456-0.815788623990098i</v>
      </c>
      <c r="AO311" s="223" t="str">
        <f t="shared" ca="1" si="490"/>
        <v>1.19867736447518+0.566932171055083i</v>
      </c>
      <c r="AP311" s="223" t="str">
        <f t="shared" ca="1" si="491"/>
        <v>0.0325413313527328+1.32558687849427i</v>
      </c>
      <c r="AQ311" s="223" t="str">
        <f t="shared" ca="1" si="492"/>
        <v>-1.16941546195871+0.625065586970114i</v>
      </c>
      <c r="AR311" s="223" t="str">
        <f t="shared" ca="1" si="493"/>
        <v>-1.16941546195871+0.625065586970114i</v>
      </c>
      <c r="AS311" s="223" t="str">
        <f t="shared" ca="1" si="494"/>
        <v>0.194562590227538-1.31163444189543i</v>
      </c>
      <c r="AT311" s="223" t="str">
        <f t="shared" ca="1" si="495"/>
        <v>1.25906130267924-0.415937671746697i</v>
      </c>
      <c r="AU311" s="223" t="str">
        <f t="shared" ca="1" si="496"/>
        <v>0.937613862601176+0.93761386260043i</v>
      </c>
      <c r="AV311" s="223" t="str">
        <f t="shared" ca="1" si="497"/>
        <v>-0.415937671745696+1.25906130267957i</v>
      </c>
      <c r="AW311" s="223" t="str">
        <f t="shared" ca="1" si="498"/>
        <v>-1.31163444189547+0.194562590227275i</v>
      </c>
      <c r="AX311" s="223" t="str">
        <f t="shared" ca="1" si="499"/>
        <v>-0.763513739136031-1.08410621289287i</v>
      </c>
      <c r="AY311" s="223" t="str">
        <f t="shared" ca="1" si="500"/>
        <v>0.625065586970347-1.16941546195859i</v>
      </c>
      <c r="AZ311" s="223" t="str">
        <f t="shared" ca="1" si="501"/>
        <v>1.32558687849427+0.0325413313529972i</v>
      </c>
      <c r="BA311" s="223" t="str">
        <f t="shared" ca="1" si="502"/>
        <v>0.566932171054844+1.19867736447529i</v>
      </c>
      <c r="BB311" s="223" t="str">
        <f t="shared" ca="1" si="503"/>
        <v>-0.815788623990306+1.0453365159844i</v>
      </c>
      <c r="BC311" s="223" t="str">
        <f t="shared" ca="1" si="504"/>
        <v>-1.30050778695372-0.258687082698636i</v>
      </c>
      <c r="BD311" s="223" t="str">
        <f t="shared" ca="1" si="505"/>
        <v>-0.353657446646734-1.27795380241764i</v>
      </c>
      <c r="BE311" s="223" t="str">
        <f t="shared" ca="1" si="506"/>
        <v>0.982490997295491-0.890477933985849i</v>
      </c>
      <c r="BF311" s="223" t="str">
        <f t="shared" ca="1" si="507"/>
        <v>1.23713561398228+0.477215866562593i</v>
      </c>
      <c r="BG311" s="223" t="str">
        <f t="shared" ca="1" si="508"/>
        <v>0.129969379435957+1.31960125458088i</v>
      </c>
      <c r="BH311" s="223" t="str">
        <f t="shared" ca="1" si="509"/>
        <v>-1.12026420297709+0.709399482809578i</v>
      </c>
      <c r="BI311" s="223" t="str">
        <f t="shared" ca="1" si="510"/>
        <v>-1.13733633516608-0.681693165136173i</v>
      </c>
      <c r="BJ311" s="223" t="str">
        <f t="shared" ca="1" si="511"/>
        <v>0.0975455991412129-1.32239342359624i</v>
      </c>
      <c r="BK311" s="223" t="str">
        <f t="shared" ca="1" si="512"/>
        <v>1.22505154822909-0.507432965882096i</v>
      </c>
      <c r="BL311" s="223" t="str">
        <f t="shared" ca="1" si="513"/>
        <v>1.00404851184838+0.866098202594508i</v>
      </c>
      <c r="BM311" s="223" t="str">
        <f t="shared" ca="1" si="514"/>
        <v>-0.322188375329231+1.28624809484217i</v>
      </c>
      <c r="BN311" s="223" t="str">
        <f t="shared" ca="1" si="515"/>
        <v>-1.29376759951047+0.290525229781019i</v>
      </c>
      <c r="BO311" s="223" t="str">
        <f t="shared" ca="1" si="516"/>
        <v>-0.841196766030845-1.02500122512202i</v>
      </c>
      <c r="BP311" s="223" t="str">
        <f t="shared" ca="1" si="517"/>
        <v>0.537344406557789-1.21222955723058i</v>
      </c>
      <c r="BQ311" s="223" t="str">
        <f t="shared" ca="1" si="518"/>
        <v>1.32438903226074-0.0650630610242574i</v>
      </c>
      <c r="BR311" s="223" t="str">
        <f t="shared" ca="1" si="519"/>
        <v>0.653576220991851+1.15372337847354i</v>
      </c>
      <c r="BS311" s="223" t="str">
        <f t="shared" ca="1" si="520"/>
        <v>-0.736678484759097+1.1025172655226i</v>
      </c>
      <c r="BT311" s="223" t="str">
        <f t="shared" ca="1" si="521"/>
        <v>-1.31601420711291-0.162314871035838i</v>
      </c>
      <c r="BU311" s="223" t="str">
        <f t="shared" ca="1" si="522"/>
        <v>-0.446711310249854-1.2484744755009i</v>
      </c>
      <c r="BV311" s="223" t="str">
        <f t="shared" ca="1" si="523"/>
        <v>0.91432127476647-0.960341666903927i</v>
      </c>
      <c r="BW311" s="223" t="str">
        <f t="shared" ca="1" si="524"/>
        <v>1.2688897184081+0.384913487943207i</v>
      </c>
      <c r="BX311" s="223" t="str">
        <f t="shared" ca="1" si="525"/>
        <v>0.226693112189825+1.30646459713537i</v>
      </c>
      <c r="BY311" s="223" t="str">
        <f t="shared" ca="1" si="526"/>
        <v>-1.06504213521766+0.789889081386377i</v>
      </c>
      <c r="BZ311" s="223" t="str">
        <f t="shared" ca="1" si="527"/>
        <v>-1.18440313329675-0.596178436811695i</v>
      </c>
      <c r="CA311" s="223" t="str">
        <f t="shared" ca="1" si="528"/>
        <v>2.26771592205062E-13-1.32598624075908i</v>
      </c>
      <c r="CB311" s="223" t="str">
        <f t="shared" ca="1" si="529"/>
        <v>1.18440313329695-0.59617843681129i</v>
      </c>
      <c r="CC311" s="223" t="str">
        <f t="shared" ca="1" si="530"/>
        <v>1.06504213521738+0.789889081386741i</v>
      </c>
      <c r="CD311" s="223" t="str">
        <f t="shared" ca="1" si="531"/>
        <v>-0.226693112190272+1.30646459713529i</v>
      </c>
      <c r="CE311" s="223" t="str">
        <f t="shared" ca="1" si="532"/>
        <v>-1.26888971840823+0.384913487942774i</v>
      </c>
      <c r="CF311" s="223" t="str">
        <f t="shared" ca="1" si="533"/>
        <v>-0.914321274767069-0.960341666903357i</v>
      </c>
      <c r="CG311" s="223" t="str">
        <f t="shared" ca="1" si="534"/>
        <v>0.446711310249076-1.24847447550118i</v>
      </c>
      <c r="CH311" s="223" t="str">
        <f t="shared" ca="1" si="535"/>
        <v>1.31601420711281-0.16231487103666i</v>
      </c>
      <c r="CI311" s="223" t="str">
        <f t="shared" ca="1" si="536"/>
        <v>0.736678484759785+1.10251726552214i</v>
      </c>
      <c r="CJ311" s="223" t="str">
        <f t="shared" ca="1" si="537"/>
        <v>-0.653576220992311+1.15372337847328i</v>
      </c>
      <c r="CK311" s="223" t="str">
        <f t="shared" ca="1" si="538"/>
        <v>-1.32438903226072-0.0650630610247856i</v>
      </c>
      <c r="CL311" s="223" t="str">
        <f t="shared" ca="1" si="539"/>
        <v>-0.537344406557305-1.2122295572308i</v>
      </c>
      <c r="CM311" s="223" t="str">
        <f t="shared" ca="1" si="540"/>
        <v>0.841196766031254-1.02500122512168i</v>
      </c>
      <c r="CN311" s="223" t="str">
        <f t="shared" ca="1" si="541"/>
        <v>1.29376759951035+0.290525229781535i</v>
      </c>
      <c r="CO311" s="223" t="str">
        <f t="shared" ca="1" si="542"/>
        <v>0.322188375328718+1.2862480948423i</v>
      </c>
      <c r="CP311" s="223" t="str">
        <f t="shared" ca="1" si="543"/>
        <v>-1.00404851184871+0.866098202594137i</v>
      </c>
      <c r="CQ311" s="223" t="str">
        <f t="shared" ca="1" si="544"/>
        <v>-1.2250515482289-0.50743296588255i</v>
      </c>
      <c r="CR311" s="223" t="str">
        <f t="shared" ca="1" si="545"/>
        <v>-0.0975455991407231-1.32239342359627i</v>
      </c>
      <c r="CS311" s="223" t="str">
        <f t="shared" ca="1" si="546"/>
        <v>1.13733633516566-0.681693165136884i</v>
      </c>
      <c r="CT311" s="223" t="str">
        <f t="shared" ca="1" si="547"/>
        <v>1.12026420297753+0.709399482808877i</v>
      </c>
      <c r="CU311" s="223" t="str">
        <f t="shared" ca="1" si="548"/>
        <v>-0.129969379435133+1.31960125458096i</v>
      </c>
      <c r="CV311" s="223" t="str">
        <f t="shared" ca="1" si="549"/>
        <v>-1.23713561398198+0.477215866563364i</v>
      </c>
      <c r="CW311" s="223" t="str">
        <f t="shared" ca="1" si="550"/>
        <v>-0.982490997295136-0.890477933986241i</v>
      </c>
      <c r="CX311" s="223" t="str">
        <f t="shared" ca="1" si="551"/>
        <v>0.353657446647243-1.2779538024175i</v>
      </c>
      <c r="CY311" s="223" t="str">
        <f t="shared" ca="1" si="552"/>
        <v>1.30050778695382-0.258687082698116i</v>
      </c>
      <c r="CZ311" s="223" t="str">
        <f t="shared" ca="1" si="553"/>
        <v>0.81578862398989+1.04533651598472i</v>
      </c>
      <c r="DA311" s="223" t="str">
        <f t="shared" ca="1" si="554"/>
        <v>-0.566932171055322+1.19867736447507i</v>
      </c>
      <c r="DB311" s="223" t="str">
        <f t="shared" ca="1" si="555"/>
        <v>-1.32558687849428+0.0325413313524684i</v>
      </c>
      <c r="DC311" s="223" t="str">
        <f t="shared" ca="1" si="556"/>
        <v>-0.62506558696988-1.16941546195883i</v>
      </c>
      <c r="DD311" s="223" t="str">
        <f t="shared" ca="1" si="557"/>
        <v>0.763513739136463-1.08410621289256i</v>
      </c>
      <c r="DE311" s="223" t="str">
        <f t="shared" ca="1" si="558"/>
        <v>1.3116344418954+0.194562590227799i</v>
      </c>
      <c r="DF311" s="223" t="str">
        <f t="shared" ca="1" si="559"/>
        <v>0.415937671746446+1.25906130267932i</v>
      </c>
      <c r="DG311" s="223" t="str">
        <f t="shared" ca="1" si="560"/>
        <v>-0.937613862600617+0.937613862600989i</v>
      </c>
      <c r="DH311" s="223" t="str">
        <f t="shared" ca="1" si="561"/>
        <v>-1.25906130267948-0.415937671745948i</v>
      </c>
      <c r="DI311" s="223" t="str">
        <f t="shared" ca="1" si="562"/>
        <v>-0.194562590228319-1.31163444189532i</v>
      </c>
      <c r="DJ311" s="223" t="str">
        <f t="shared" ca="1" si="563"/>
        <v>1.08410621289226-0.763513739136894i</v>
      </c>
      <c r="DK311" s="223" t="str">
        <f t="shared" ca="1" si="564"/>
        <v>1.16941546195908+0.625065586969417i</v>
      </c>
      <c r="DL311" s="223" t="str">
        <f t="shared" ca="1" si="565"/>
        <v>-0.0325413313532992+1.32558687849426i</v>
      </c>
      <c r="DM311" s="223" t="str">
        <f t="shared" ca="1" si="566"/>
        <v>-1.19867736447542+0.566932171054571i</v>
      </c>
      <c r="DN311" s="223" t="str">
        <f t="shared" ca="1" si="567"/>
        <v>-1.04533651598421-0.815788623990545i</v>
      </c>
      <c r="DO311" s="223" t="str">
        <f t="shared" ca="1" si="568"/>
        <v>0.258687082698932-1.30050778695366i</v>
      </c>
      <c r="DP311" s="223" t="str">
        <f t="shared" ca="1" si="569"/>
        <v>1.27795380241772-0.353657446646442i</v>
      </c>
      <c r="DQ311" s="223" t="str">
        <f t="shared" ca="1" si="570"/>
        <v>0.890477933985625+0.982490997295694i</v>
      </c>
      <c r="DR311" s="223" t="str">
        <f t="shared" ca="1" si="571"/>
        <v>-0.477215866562874+1.23713561398217i</v>
      </c>
      <c r="DS311" s="223" t="str">
        <f t="shared" ca="1" si="572"/>
        <v>-1.31960125458091+0.129969379435656i</v>
      </c>
      <c r="DT311" s="223" t="str">
        <f t="shared" ca="1" si="573"/>
        <v>-0.709399482809322-1.12026420297725i</v>
      </c>
      <c r="DU311" s="223" t="str">
        <f t="shared" ca="1" si="574"/>
        <v>0.681693165136433-1.13733633516593i</v>
      </c>
      <c r="DV311" s="223" t="str">
        <f t="shared" ca="1" si="575"/>
        <v>1.32239342359631+0.0975455991401988i</v>
      </c>
      <c r="DW311" s="223" t="str">
        <f t="shared" ca="1" si="576"/>
        <v>0.507432965883035+1.2250515482287i</v>
      </c>
      <c r="DX311" s="223" t="str">
        <f t="shared" ca="1" si="577"/>
        <v>-0.866098202593739+1.00404851184905i</v>
      </c>
      <c r="DY311" s="223" t="str">
        <f t="shared" ca="1" si="578"/>
        <v>-1.28624809484213-0.322188375329376i</v>
      </c>
      <c r="DZ311" s="223" t="str">
        <f t="shared" ca="1" si="579"/>
        <v>-0.290525229780872-1.2937675995105i</v>
      </c>
      <c r="EA311" s="223" t="str">
        <f t="shared" ca="1" si="580"/>
        <v>1.02500122512212-0.841196766030729i</v>
      </c>
      <c r="EB311" s="223" t="str">
        <f t="shared" ca="1" si="581"/>
        <v>1.21222955723052+0.537344406557927i</v>
      </c>
      <c r="EC311" s="223" t="str">
        <f t="shared" ca="1" si="582"/>
        <v>0.0650630610241062+1.32438903226075i</v>
      </c>
      <c r="ED311" s="223" t="str">
        <f t="shared" ca="1" si="583"/>
        <v>-1.15372337847362+0.65357622099172i</v>
      </c>
      <c r="EE311" s="223" t="str">
        <f t="shared" ca="1" si="584"/>
        <v>-1.10251726552252-0.736678484759223i</v>
      </c>
      <c r="EF311" s="223" t="str">
        <f t="shared" ca="1" si="585"/>
        <v>0.162314871035989-1.31601420711289i</v>
      </c>
      <c r="EG311" s="223" t="str">
        <f t="shared" ca="1" si="586"/>
        <v>1.24847447550095-0.446711310249712i</v>
      </c>
      <c r="EH311" s="223" t="str">
        <f t="shared" ca="1" si="587"/>
        <v>0.960341666903822+0.91432127476658i</v>
      </c>
      <c r="EI311" s="223" t="str">
        <f t="shared" ca="1" si="588"/>
        <v>-0.384913487942127+1.26888971840843i</v>
      </c>
      <c r="EJ311" s="223" t="str">
        <f t="shared" ca="1" si="589"/>
        <v>-1.30646459713541+0.226693112189601i</v>
      </c>
      <c r="EK311" s="223" t="str">
        <f t="shared" ca="1" si="590"/>
        <v>-0.789889081386194-1.06504213521779i</v>
      </c>
      <c r="EL311" s="223" t="str">
        <f t="shared" ca="1" si="591"/>
        <v>0.596178436811898-1.18440313329665i</v>
      </c>
      <c r="EM311" s="223" t="str">
        <f t="shared" ca="1" si="592"/>
        <v>1.32598624075908+4.53543184410124E-13i</v>
      </c>
      <c r="EN311" s="223"/>
      <c r="EO311" s="223"/>
      <c r="EP311" s="223"/>
    </row>
    <row r="312" spans="1:146">
      <c r="A312" s="249">
        <f t="shared" si="461"/>
        <v>4.1406249999999976E-3</v>
      </c>
      <c r="B312" s="248">
        <v>212</v>
      </c>
      <c r="C312" s="247">
        <f t="shared" si="462"/>
        <v>42400</v>
      </c>
      <c r="N312" s="246">
        <f t="shared" ca="1" si="463"/>
        <v>1.3406731068994189</v>
      </c>
      <c r="O312" s="223">
        <f t="shared" ca="1" si="464"/>
        <v>-1.3263268931005809</v>
      </c>
      <c r="P312" s="223" t="str">
        <f t="shared" ca="1" si="465"/>
        <v>-0.625226169372171-1.16971589050249i</v>
      </c>
      <c r="Q312" s="223" t="str">
        <f t="shared" ca="1" si="466"/>
        <v>0.736867741060044-1.10280050759279i</v>
      </c>
      <c r="R312" s="223" t="str">
        <f t="shared" ca="1" si="467"/>
        <v>1.31994026658829+0.130002769203889i</v>
      </c>
      <c r="S312" s="223" t="str">
        <f t="shared" ca="1" si="468"/>
        <v>0.507563327889881+1.2253662699549i</v>
      </c>
      <c r="T312" s="223" t="str">
        <f t="shared" ca="1" si="469"/>
        <v>-0.841412873588617+1.02526455294289i</v>
      </c>
      <c r="U312" s="223" t="str">
        <f t="shared" ca="1" si="470"/>
        <v>-1.30084189375601-0.258753540673602i</v>
      </c>
      <c r="V312" s="223" t="str">
        <f t="shared" ca="1" si="471"/>
        <v>-0.385012374097661-1.26921570237431i</v>
      </c>
      <c r="W312" s="223" t="str">
        <f t="shared" ca="1" si="472"/>
        <v>0.937854740181467-0.937854740181545i</v>
      </c>
      <c r="X312" s="223" t="str">
        <f t="shared" ca="1" si="473"/>
        <v>1.26921570237434+0.385012374097562i</v>
      </c>
      <c r="Y312" s="223" t="str">
        <f t="shared" ca="1" si="474"/>
        <v>0.258753540673578+1.30084189375601i</v>
      </c>
      <c r="Z312" s="223" t="str">
        <f t="shared" ca="1" si="475"/>
        <v>-1.02526455294291+0.841412873588597i</v>
      </c>
      <c r="AA312" s="223" t="str">
        <f t="shared" ca="1" si="476"/>
        <v>-1.22536626995489-0.507563327889909i</v>
      </c>
      <c r="AB312" s="223" t="str">
        <f t="shared" ca="1" si="477"/>
        <v>-0.130002769203861-1.31994026658829i</v>
      </c>
      <c r="AC312" s="223" t="str">
        <f t="shared" ca="1" si="478"/>
        <v>1.1028005075928-0.736867741060023i</v>
      </c>
      <c r="AD312" s="223" t="str">
        <f t="shared" ca="1" si="479"/>
        <v>1.16971589050248+0.625226169372205i</v>
      </c>
      <c r="AE312" s="223" t="str">
        <f t="shared" ca="1" si="480"/>
        <v>-2.07983193959106E-14+1.32632689310058i</v>
      </c>
      <c r="AF312" s="223" t="str">
        <f t="shared" ca="1" si="481"/>
        <v>-1.1697158905025+0.62522616937215i</v>
      </c>
      <c r="AG312" s="223" t="str">
        <f t="shared" ca="1" si="482"/>
        <v>-1.10280050759277-0.736867741060072i</v>
      </c>
      <c r="AH312" s="223" t="str">
        <f t="shared" ca="1" si="483"/>
        <v>0.130002769203921-1.31994026658828i</v>
      </c>
      <c r="AI312" s="223" t="str">
        <f t="shared" ca="1" si="484"/>
        <v>1.22536626995486-0.507563327889975i</v>
      </c>
      <c r="AJ312" s="223" t="str">
        <f t="shared" ca="1" si="485"/>
        <v>1.02526455294287+0.841412873588636i</v>
      </c>
      <c r="AK312" s="223" t="str">
        <f t="shared" ca="1" si="486"/>
        <v>-0.258753540673757+1.30084189375598i</v>
      </c>
      <c r="AL312" s="223" t="str">
        <f t="shared" ca="1" si="487"/>
        <v>-1.2692157023744+0.385012374097387i</v>
      </c>
      <c r="AM312" s="223" t="str">
        <f t="shared" ca="1" si="488"/>
        <v>-0.937854740181237-0.937854740181774i</v>
      </c>
      <c r="AN312" s="223" t="str">
        <f t="shared" ca="1" si="489"/>
        <v>0.385012374098078-1.26921570237419i</v>
      </c>
      <c r="AO312" s="223" t="str">
        <f t="shared" ca="1" si="490"/>
        <v>1.30084189375612-0.25875354067303i</v>
      </c>
      <c r="AP312" s="223" t="str">
        <f t="shared" ca="1" si="491"/>
        <v>0.841412873589099+1.0252645529425i</v>
      </c>
      <c r="AQ312" s="223" t="str">
        <f t="shared" ca="1" si="492"/>
        <v>-0.507563327889441+1.22536626995508i</v>
      </c>
      <c r="AR312" s="223" t="str">
        <f t="shared" ca="1" si="493"/>
        <v>-0.507563327889441+1.22536626995508i</v>
      </c>
      <c r="AS312" s="223" t="str">
        <f t="shared" ca="1" si="494"/>
        <v>-0.736867741060224-1.10280050759267i</v>
      </c>
      <c r="AT312" s="223" t="str">
        <f t="shared" ca="1" si="495"/>
        <v>0.625226169372122-1.16971589050252i</v>
      </c>
      <c r="AU312" s="223" t="str">
        <f t="shared" ca="1" si="496"/>
        <v>1.32632689310058+4.15966387918212E-14i</v>
      </c>
      <c r="AV312" s="223" t="str">
        <f t="shared" ca="1" si="497"/>
        <v>0.625226169372016+1.16971589050258i</v>
      </c>
      <c r="AW312" s="223" t="str">
        <f t="shared" ca="1" si="498"/>
        <v>-0.736867741060325+1.1028005075926i</v>
      </c>
      <c r="AX312" s="223" t="str">
        <f t="shared" ca="1" si="499"/>
        <v>-1.31994026658824-0.130002769204336i</v>
      </c>
      <c r="AY312" s="223" t="str">
        <f t="shared" ca="1" si="500"/>
        <v>-0.50756332788933-1.22536626995513i</v>
      </c>
      <c r="AZ312" s="223" t="str">
        <f t="shared" ca="1" si="501"/>
        <v>0.841412873588143-1.02526455294328i</v>
      </c>
      <c r="BA312" s="223" t="str">
        <f t="shared" ca="1" si="502"/>
        <v>1.3008418937561+0.258753540673148i</v>
      </c>
      <c r="BB312" s="223" t="str">
        <f t="shared" ca="1" si="503"/>
        <v>0.385012374097999+1.26921570237421i</v>
      </c>
      <c r="BC312" s="223" t="str">
        <f t="shared" ca="1" si="504"/>
        <v>-0.937854740181322+0.93785474018169i</v>
      </c>
      <c r="BD312" s="223" t="str">
        <f t="shared" ca="1" si="505"/>
        <v>-1.26921570237437-0.385012374097467i</v>
      </c>
      <c r="BE312" s="223" t="str">
        <f t="shared" ca="1" si="506"/>
        <v>-0.258753540673656-1.300841893756i</v>
      </c>
      <c r="BF312" s="223" t="str">
        <f t="shared" ca="1" si="507"/>
        <v>1.02526455294295-0.841412873588543i</v>
      </c>
      <c r="BG312" s="223" t="str">
        <f t="shared" ca="1" si="508"/>
        <v>1.22536626995482+0.50756332789007i</v>
      </c>
      <c r="BH312" s="223" t="str">
        <f t="shared" ca="1" si="509"/>
        <v>0.130002769203539+1.31994026658832i</v>
      </c>
      <c r="BI312" s="223" t="str">
        <f t="shared" ca="1" si="510"/>
        <v>-1.10280050759304+0.736867741059658i</v>
      </c>
      <c r="BJ312" s="223" t="str">
        <f t="shared" ca="1" si="511"/>
        <v>-1.1697158905022-0.625226169372723i</v>
      </c>
      <c r="BK312" s="223" t="str">
        <f t="shared" ca="1" si="512"/>
        <v>-5.97293399207384E-13-1.32632689310058i</v>
      </c>
      <c r="BL312" s="223" t="str">
        <f t="shared" ca="1" si="513"/>
        <v>1.16971589050227-0.62522616937258i</v>
      </c>
      <c r="BM312" s="223" t="str">
        <f t="shared" ca="1" si="514"/>
        <v>1.10280050759295+0.736867741059793i</v>
      </c>
      <c r="BN312" s="223" t="str">
        <f t="shared" ca="1" si="515"/>
        <v>-0.1300027692037+1.31994026658831i</v>
      </c>
      <c r="BO312" s="223" t="str">
        <f t="shared" ca="1" si="516"/>
        <v>-1.22536626995487+0.507563327889954i</v>
      </c>
      <c r="BP312" s="223" t="str">
        <f t="shared" ca="1" si="517"/>
        <v>-1.02526455294282-0.841412873588698i</v>
      </c>
      <c r="BQ312" s="223" t="str">
        <f t="shared" ca="1" si="518"/>
        <v>0.258753540673817-1.30084189375596i</v>
      </c>
      <c r="BR312" s="223" t="str">
        <f t="shared" ca="1" si="519"/>
        <v>1.26921570237441-0.385012374097348i</v>
      </c>
      <c r="BS312" s="223" t="str">
        <f t="shared" ca="1" si="520"/>
        <v>0.937854740181182+0.93785474018183i</v>
      </c>
      <c r="BT312" s="223" t="str">
        <f t="shared" ca="1" si="521"/>
        <v>-0.385012374098155+1.26921570237416i</v>
      </c>
      <c r="BU312" s="223" t="str">
        <f t="shared" ca="1" si="522"/>
        <v>-1.30084189375588+0.258753540674246i</v>
      </c>
      <c r="BV312" s="223" t="str">
        <f t="shared" ca="1" si="523"/>
        <v>-0.841412873589036-1.02526455294255i</v>
      </c>
      <c r="BW312" s="223" t="str">
        <f t="shared" ca="1" si="524"/>
        <v>0.507563327889479-1.22536626995507i</v>
      </c>
      <c r="BX312" s="223" t="str">
        <f t="shared" ca="1" si="525"/>
        <v>1.31994026658826-0.130002769204212i</v>
      </c>
      <c r="BY312" s="223" t="str">
        <f t="shared" ca="1" si="526"/>
        <v>0.736867741060158+1.10280050759271i</v>
      </c>
      <c r="BZ312" s="223" t="str">
        <f t="shared" ca="1" si="527"/>
        <v>-0.62522616937216+1.1697158905025i</v>
      </c>
      <c r="CA312" s="223" t="str">
        <f t="shared" ca="1" si="528"/>
        <v>-1.32632689310058-8.31932775836425E-14i</v>
      </c>
      <c r="CB312" s="223" t="str">
        <f t="shared" ca="1" si="529"/>
        <v>-0.625226169371946-1.16971589050261i</v>
      </c>
      <c r="CC312" s="223" t="str">
        <f t="shared" ca="1" si="530"/>
        <v>0.73686774106036-1.10280050759258i</v>
      </c>
      <c r="CD312" s="223" t="str">
        <f t="shared" ca="1" si="531"/>
        <v>1.31994026658824+0.130002769204377i</v>
      </c>
      <c r="CE312" s="223" t="str">
        <f t="shared" ca="1" si="532"/>
        <v>0.507563327889257+1.22536626995516i</v>
      </c>
      <c r="CF312" s="223" t="str">
        <f t="shared" ca="1" si="533"/>
        <v>-0.841412873588174+1.02526455294325i</v>
      </c>
      <c r="CG312" s="223" t="str">
        <f t="shared" ca="1" si="534"/>
        <v>-1.30084189375608-0.258753540673226i</v>
      </c>
      <c r="CH312" s="223" t="str">
        <f t="shared" ca="1" si="535"/>
        <v>-0.385012374097923-1.26921570237423i</v>
      </c>
      <c r="CI312" s="223" t="str">
        <f t="shared" ca="1" si="536"/>
        <v>0.937854740181353-0.937854740181659i</v>
      </c>
      <c r="CJ312" s="223" t="str">
        <f t="shared" ca="1" si="537"/>
        <v>1.26921570237436+0.385012374097507i</v>
      </c>
      <c r="CK312" s="223" t="str">
        <f t="shared" ca="1" si="538"/>
        <v>0.258753540673579+1.30084189375601i</v>
      </c>
      <c r="CL312" s="223" t="str">
        <f t="shared" ca="1" si="539"/>
        <v>-1.02526455294298+0.841412873588511i</v>
      </c>
      <c r="CM312" s="223" t="str">
        <f t="shared" ca="1" si="540"/>
        <v>-1.22536626995481-0.507563327890108i</v>
      </c>
      <c r="CN312" s="223" t="str">
        <f t="shared" ca="1" si="541"/>
        <v>-0.13000276920346-1.31994026658833i</v>
      </c>
      <c r="CO312" s="223" t="str">
        <f t="shared" ca="1" si="542"/>
        <v>1.10280050759309-0.736867741059593i</v>
      </c>
      <c r="CP312" s="223" t="str">
        <f t="shared" ca="1" si="543"/>
        <v>1.16971589050278+0.625226169371629i</v>
      </c>
      <c r="CQ312" s="223" t="str">
        <f t="shared" ca="1" si="544"/>
        <v>5.18000282850128E-13+1.32632689310058i</v>
      </c>
      <c r="CR312" s="223" t="str">
        <f t="shared" ca="1" si="545"/>
        <v>-1.16971589050229+0.625226169372543i</v>
      </c>
      <c r="CS312" s="223" t="str">
        <f t="shared" ca="1" si="546"/>
        <v>-1.10280050759295-0.736867741059797i</v>
      </c>
      <c r="CT312" s="223" t="str">
        <f t="shared" ca="1" si="547"/>
        <v>0.130002769203779-1.3199402665883i</v>
      </c>
      <c r="CU312" s="223" t="str">
        <f t="shared" ca="1" si="548"/>
        <v>1.2253662699549-0.507563327889881i</v>
      </c>
      <c r="CV312" s="223" t="str">
        <f t="shared" ca="1" si="549"/>
        <v>1.02526455294282+0.841412873588701i</v>
      </c>
      <c r="CW312" s="223" t="str">
        <f t="shared" ca="1" si="550"/>
        <v>-0.258753540673894+1.30084189375595i</v>
      </c>
      <c r="CX312" s="223" t="str">
        <f t="shared" ca="1" si="551"/>
        <v>-1.26921570237443+0.385012374097272i</v>
      </c>
      <c r="CY312" s="223" t="str">
        <f t="shared" ca="1" si="552"/>
        <v>-0.937854740181179-0.937854740181833i</v>
      </c>
      <c r="CZ312" s="223" t="str">
        <f t="shared" ca="1" si="553"/>
        <v>0.385012374098231-1.26921570237414i</v>
      </c>
      <c r="DA312" s="223" t="str">
        <f t="shared" ca="1" si="554"/>
        <v>1.30084189375588-0.258753540674242i</v>
      </c>
      <c r="DB312" s="223" t="str">
        <f t="shared" ca="1" si="555"/>
        <v>0.841412873588975+1.0252645529426i</v>
      </c>
      <c r="DC312" s="223" t="str">
        <f t="shared" ca="1" si="556"/>
        <v>-0.507563327889552+1.22536626995504i</v>
      </c>
      <c r="DD312" s="223" t="str">
        <f t="shared" ca="1" si="557"/>
        <v>-1.31994026658826+0.130002769204133i</v>
      </c>
      <c r="DE312" s="223" t="str">
        <f t="shared" ca="1" si="558"/>
        <v>-0.736867741060155-1.10280050759271i</v>
      </c>
      <c r="DF312" s="223" t="str">
        <f t="shared" ca="1" si="559"/>
        <v>0.62522616937223-1.16971589050246i</v>
      </c>
      <c r="DG312" s="223" t="str">
        <f t="shared" ca="1" si="560"/>
        <v>1.32632689310058+1.62486393940899E-13i</v>
      </c>
      <c r="DH312" s="223" t="str">
        <f t="shared" ca="1" si="561"/>
        <v>0.625226169371943+1.16971589050262i</v>
      </c>
      <c r="DI312" s="223" t="str">
        <f t="shared" ca="1" si="562"/>
        <v>-0.736867741060426+1.10280050759253i</v>
      </c>
      <c r="DJ312" s="223" t="str">
        <f t="shared" ca="1" si="563"/>
        <v>-1.31994026658824-0.130002769204381i</v>
      </c>
      <c r="DK312" s="223" t="str">
        <f t="shared" ca="1" si="564"/>
        <v>-0.507563327890437-1.22536626995467i</v>
      </c>
      <c r="DL312" s="223" t="str">
        <f t="shared" ca="1" si="565"/>
        <v>0.841412873588237-1.0252645529432i</v>
      </c>
      <c r="DM312" s="223" t="str">
        <f t="shared" ca="1" si="566"/>
        <v>1.30084189375608+0.25875354067323i</v>
      </c>
      <c r="DN312" s="223" t="str">
        <f t="shared" ca="1" si="567"/>
        <v>0.385012374097919+1.26921570237423i</v>
      </c>
      <c r="DO312" s="223" t="str">
        <f t="shared" ca="1" si="568"/>
        <v>-0.937854740181355+0.937854740181656i</v>
      </c>
      <c r="DP312" s="223" t="str">
        <f t="shared" ca="1" si="569"/>
        <v>-1.26921570237432-0.385012374097655i</v>
      </c>
      <c r="DQ312" s="223" t="str">
        <f t="shared" ca="1" si="570"/>
        <v>-0.258753540673501-1.30084189375603i</v>
      </c>
      <c r="DR312" s="223" t="str">
        <f t="shared" ca="1" si="571"/>
        <v>1.02526455294303-0.84141287358845i</v>
      </c>
      <c r="DS312" s="223" t="str">
        <f t="shared" ca="1" si="572"/>
        <v>1.22536626995478+0.507563327890181i</v>
      </c>
      <c r="DT312" s="223" t="str">
        <f t="shared" ca="1" si="573"/>
        <v>0.130002769203456+1.31994026658833i</v>
      </c>
      <c r="DU312" s="223" t="str">
        <f t="shared" ca="1" si="574"/>
        <v>-1.10280050759309+0.736867741059589i</v>
      </c>
      <c r="DV312" s="223" t="str">
        <f t="shared" ca="1" si="575"/>
        <v>-1.16971589050275-0.625226169371699i</v>
      </c>
      <c r="DW312" s="223" t="str">
        <f t="shared" ca="1" si="576"/>
        <v>-4.38707166492872E-13-1.32632689310058i</v>
      </c>
      <c r="DX312" s="223" t="str">
        <f t="shared" ca="1" si="577"/>
        <v>1.16971589050233-0.625226169372473i</v>
      </c>
      <c r="DY312" s="223" t="str">
        <f t="shared" ca="1" si="578"/>
        <v>1.10280050759291+0.736867741059862i</v>
      </c>
      <c r="DZ312" s="223" t="str">
        <f t="shared" ca="1" si="579"/>
        <v>-0.130002769203783+1.3199402665883i</v>
      </c>
      <c r="EA312" s="223" t="str">
        <f t="shared" ca="1" si="580"/>
        <v>-1.2253662699549+0.507563327889877i</v>
      </c>
      <c r="EB312" s="223" t="str">
        <f t="shared" ca="1" si="581"/>
        <v>-1.02526455294272-0.84141287358882i</v>
      </c>
      <c r="EC312" s="223" t="str">
        <f t="shared" ca="1" si="582"/>
        <v>0.258753540673972-1.30084189375593i</v>
      </c>
      <c r="ED312" s="223" t="str">
        <f t="shared" ca="1" si="583"/>
        <v>1.26921570237445-0.385012374097196i</v>
      </c>
      <c r="EE312" s="223" t="str">
        <f t="shared" ca="1" si="584"/>
        <v>0.937854740181122+0.93785474018189i</v>
      </c>
      <c r="EF312" s="223" t="str">
        <f t="shared" ca="1" si="585"/>
        <v>-0.385012374098235+1.26921570237414i</v>
      </c>
      <c r="EG312" s="223" t="str">
        <f t="shared" ca="1" si="586"/>
        <v>-1.30084189375588+0.258753540674238i</v>
      </c>
      <c r="EH312" s="223" t="str">
        <f t="shared" ca="1" si="587"/>
        <v>-0.841412873588914-1.02526455294265i</v>
      </c>
      <c r="EI312" s="223" t="str">
        <f t="shared" ca="1" si="588"/>
        <v>0.507563327889625-1.22536626995501i</v>
      </c>
      <c r="EJ312" s="223" t="str">
        <f t="shared" ca="1" si="589"/>
        <v>1.31994026658827-0.130002769204054i</v>
      </c>
      <c r="EK312" s="223" t="str">
        <f t="shared" ca="1" si="590"/>
        <v>0.736867741060089+1.10280050759276i</v>
      </c>
      <c r="EL312" s="223" t="str">
        <f t="shared" ca="1" si="591"/>
        <v>-0.625226169372233+1.16971589050246i</v>
      </c>
      <c r="EM312" s="223" t="str">
        <f t="shared" ca="1" si="592"/>
        <v>-1.32632689310058-1.66386555167285E-13i</v>
      </c>
      <c r="EN312" s="223"/>
      <c r="EO312" s="223"/>
      <c r="EP312" s="223"/>
    </row>
    <row r="313" spans="1:146">
      <c r="A313" s="249">
        <f t="shared" si="461"/>
        <v>4.1601562499999972E-3</v>
      </c>
      <c r="B313" s="248">
        <v>213</v>
      </c>
      <c r="C313" s="247">
        <f t="shared" si="462"/>
        <v>42600</v>
      </c>
      <c r="N313" s="246">
        <f t="shared" ca="1" si="463"/>
        <v>1.3403664053340456</v>
      </c>
      <c r="O313" s="223">
        <f t="shared" ca="1" si="464"/>
        <v>-1.3266335946659542</v>
      </c>
      <c r="P313" s="223" t="str">
        <f t="shared" ca="1" si="465"/>
        <v>-0.653895300562154-1.15428663268663i</v>
      </c>
      <c r="Q313" s="223" t="str">
        <f t="shared" ca="1" si="466"/>
        <v>0.68202597155672-1.13789158913247i</v>
      </c>
      <c r="R313" s="223" t="str">
        <f t="shared" ca="1" si="467"/>
        <v>1.32623403743025+0.0325572182128646i</v>
      </c>
      <c r="S313" s="223" t="str">
        <f t="shared" ca="1" si="468"/>
        <v>0.62537074748932+1.16998637713478i</v>
      </c>
      <c r="T313" s="223" t="str">
        <f t="shared" ca="1" si="469"/>
        <v>-0.70974581560858+1.12081112223355i</v>
      </c>
      <c r="U313" s="223" t="str">
        <f t="shared" ca="1" si="470"/>
        <v>-1.32503560640149-0.0650948251748706i</v>
      </c>
      <c r="V313" s="223" t="str">
        <f t="shared" ca="1" si="471"/>
        <v>-0.596469494462285-1.18498136553796i</v>
      </c>
      <c r="W313" s="223" t="str">
        <f t="shared" ca="1" si="472"/>
        <v>0.737038135320222-1.10305552062442i</v>
      </c>
      <c r="X313" s="223" t="str">
        <f t="shared" ca="1" si="473"/>
        <v>1.3230390234697+0.0975932214482388i</v>
      </c>
      <c r="Y313" s="223" t="str">
        <f t="shared" ca="1" si="474"/>
        <v>0.567208950515089+1.19926256547592i</v>
      </c>
      <c r="Z313" s="223" t="str">
        <f t="shared" ca="1" si="475"/>
        <v>-0.763886490818775+1.08463547961557i</v>
      </c>
      <c r="AA313" s="223" t="str">
        <f t="shared" ca="1" si="476"/>
        <v>-1.32024549130179-0.130032831214262i</v>
      </c>
      <c r="AB313" s="223" t="str">
        <f t="shared" ca="1" si="477"/>
        <v>-0.537606741105539-1.21282137448768i</v>
      </c>
      <c r="AC313" s="223" t="str">
        <f t="shared" ca="1" si="478"/>
        <v>0.790274709658815-1.06556209475093i</v>
      </c>
      <c r="AD313" s="223" t="str">
        <f t="shared" ca="1" si="479"/>
        <v>1.31665669261708+0.162394114065001i</v>
      </c>
      <c r="AE313" s="223" t="str">
        <f t="shared" ca="1" si="480"/>
        <v>0.507680697497549+1.22564962525377i</v>
      </c>
      <c r="AF313" s="223" t="str">
        <f t="shared" ca="1" si="481"/>
        <v>-0.816186896564038+1.04584685512434i</v>
      </c>
      <c r="AG313" s="223" t="str">
        <f t="shared" ca="1" si="482"/>
        <v>-1.31227478917371-0.194657576773717i</v>
      </c>
      <c r="AH313" s="223" t="str">
        <f t="shared" ca="1" si="483"/>
        <v>-0.47744884602079-1.2377395905156i</v>
      </c>
      <c r="AI313" s="223" t="str">
        <f t="shared" ca="1" si="484"/>
        <v>0.841607443002271-1.02550163645871i</v>
      </c>
      <c r="AJ313" s="223" t="str">
        <f t="shared" ca="1" si="485"/>
        <v>1.30710242046654+0.226803785036399i</v>
      </c>
      <c r="AK313" s="223" t="str">
        <f t="shared" ca="1" si="486"/>
        <v>0.446929397212418+1.24908398773007i</v>
      </c>
      <c r="AL313" s="223" t="str">
        <f t="shared" ca="1" si="487"/>
        <v>-0.866521036586056+1.00453869395367i</v>
      </c>
      <c r="AM313" s="223" t="str">
        <f t="shared" ca="1" si="488"/>
        <v>-1.3011427021367-0.258813375181272i</v>
      </c>
      <c r="AN313" s="223" t="str">
        <f t="shared" ca="1" si="489"/>
        <v>-0.416140734846918-1.25967598345661i</v>
      </c>
      <c r="AO313" s="223" t="str">
        <f t="shared" ca="1" si="490"/>
        <v>0.890912670298706-0.982970654901529i</v>
      </c>
      <c r="AP313" s="223" t="str">
        <f t="shared" ca="1" si="491"/>
        <v>1.2943992240962+0.290667065825275i</v>
      </c>
      <c r="AQ313" s="223" t="str">
        <f t="shared" ca="1" si="492"/>
        <v>0.385101404861973+1.26950919747344i</v>
      </c>
      <c r="AR313" s="223" t="str">
        <f t="shared" ca="1" si="493"/>
        <v>0.385101404861973+1.26950919747344i</v>
      </c>
      <c r="AS313" s="223" t="str">
        <f t="shared" ca="1" si="494"/>
        <v>-1.28687604836381-0.322345669497606i</v>
      </c>
      <c r="AT313" s="223" t="str">
        <f t="shared" ca="1" si="495"/>
        <v>-0.353830104191901-1.2785777066193i</v>
      </c>
      <c r="AU313" s="223" t="str">
        <f t="shared" ca="1" si="496"/>
        <v>0.93807161093864-0.938071610937723i</v>
      </c>
      <c r="AV313" s="223" t="str">
        <f t="shared" ca="1" si="497"/>
        <v>1.2785777066193+0.35383010419188i</v>
      </c>
      <c r="AW313" s="223" t="str">
        <f t="shared" ca="1" si="498"/>
        <v>0.322345669497627+1.2868760483638i</v>
      </c>
      <c r="AX313" s="223" t="str">
        <f t="shared" ca="1" si="499"/>
        <v>-0.960810511082488+0.914767651532191i</v>
      </c>
      <c r="AY313" s="223" t="str">
        <f t="shared" ca="1" si="500"/>
        <v>-1.26950919747344-0.385101404861951i</v>
      </c>
      <c r="AZ313" s="223" t="str">
        <f t="shared" ca="1" si="501"/>
        <v>-0.290667065825297-1.29439922409619i</v>
      </c>
      <c r="BA313" s="223" t="str">
        <f t="shared" ca="1" si="502"/>
        <v>0.982970654901514-0.890912670298723i</v>
      </c>
      <c r="BB313" s="223" t="str">
        <f t="shared" ca="1" si="503"/>
        <v>1.25967598345662+0.416140734846895i</v>
      </c>
      <c r="BC313" s="223" t="str">
        <f t="shared" ca="1" si="504"/>
        <v>0.258813375181295+1.30114270213669i</v>
      </c>
      <c r="BD313" s="223" t="str">
        <f t="shared" ca="1" si="505"/>
        <v>-1.00453869395365+0.866521036586073i</v>
      </c>
      <c r="BE313" s="223" t="str">
        <f t="shared" ca="1" si="506"/>
        <v>-1.24908398773009-0.446929397212378i</v>
      </c>
      <c r="BF313" s="223" t="str">
        <f t="shared" ca="1" si="507"/>
        <v>-0.22680378503644-1.30710242046653i</v>
      </c>
      <c r="BG313" s="223" t="str">
        <f t="shared" ca="1" si="508"/>
        <v>1.02550163645868-0.841607443002303i</v>
      </c>
      <c r="BH313" s="223" t="str">
        <f t="shared" ca="1" si="509"/>
        <v>1.2377395905156+0.477448846020786i</v>
      </c>
      <c r="BI313" s="223" t="str">
        <f t="shared" ca="1" si="510"/>
        <v>0.194657576773479+1.31227478917374i</v>
      </c>
      <c r="BJ313" s="223" t="str">
        <f t="shared" ca="1" si="511"/>
        <v>-1.04584685512473+0.816186896563535i</v>
      </c>
      <c r="BK313" s="223" t="str">
        <f t="shared" ca="1" si="512"/>
        <v>-1.22564962525388-0.507680697497284i</v>
      </c>
      <c r="BL313" s="223" t="str">
        <f t="shared" ca="1" si="513"/>
        <v>-0.162394114065024-1.31665669261708i</v>
      </c>
      <c r="BM313" s="223" t="str">
        <f t="shared" ca="1" si="514"/>
        <v>1.06556209475116-0.790274709658499i</v>
      </c>
      <c r="BN313" s="223" t="str">
        <f t="shared" ca="1" si="515"/>
        <v>1.2128213744879+0.537606741105053i</v>
      </c>
      <c r="BO313" s="223" t="str">
        <f t="shared" ca="1" si="516"/>
        <v>0.130032831214566+1.32024549130176i</v>
      </c>
      <c r="BP313" s="223" t="str">
        <f t="shared" ca="1" si="517"/>
        <v>-1.08463547961563+0.763886490818678i</v>
      </c>
      <c r="BQ313" s="223" t="str">
        <f t="shared" ca="1" si="518"/>
        <v>-1.19926256547571-0.56720895051552i</v>
      </c>
      <c r="BR313" s="223" t="str">
        <f t="shared" ca="1" si="519"/>
        <v>-0.0975932214488254-1.32303902346966i</v>
      </c>
      <c r="BS313" s="223" t="str">
        <f t="shared" ca="1" si="520"/>
        <v>1.10305552062433-0.73703813532035i</v>
      </c>
      <c r="BT313" s="223" t="str">
        <f t="shared" ca="1" si="521"/>
        <v>1.1849813655379+0.596469494462407i</v>
      </c>
      <c r="BU313" s="223" t="str">
        <f t="shared" ca="1" si="522"/>
        <v>0.0650948251743755+1.32503560640151i</v>
      </c>
      <c r="BV313" s="223" t="str">
        <f t="shared" ca="1" si="523"/>
        <v>-1.12081112223332+0.709745815608945i</v>
      </c>
      <c r="BW313" s="223" t="str">
        <f t="shared" ca="1" si="524"/>
        <v>-1.16998637713484-0.625370747489199i</v>
      </c>
      <c r="BX313" s="223" t="str">
        <f t="shared" ca="1" si="525"/>
        <v>-0.0325572182126471-1.32623403743026i</v>
      </c>
      <c r="BY313" s="223" t="str">
        <f t="shared" ca="1" si="526"/>
        <v>1.1378915891328-0.682025971556166i</v>
      </c>
      <c r="BZ313" s="223" t="str">
        <f t="shared" ca="1" si="527"/>
        <v>1.15428663268682+0.653895300561829i</v>
      </c>
      <c r="CA313" s="223" t="str">
        <f t="shared" ca="1" si="528"/>
        <v>6.0457272754153E-14+1.32663359466595i</v>
      </c>
      <c r="CB313" s="223" t="str">
        <f t="shared" ca="1" si="529"/>
        <v>-1.15428663268679+0.653895300561868i</v>
      </c>
      <c r="CC313" s="223" t="str">
        <f t="shared" ca="1" si="530"/>
        <v>-1.13789158913213-0.682025971557291i</v>
      </c>
      <c r="CD313" s="223" t="str">
        <f t="shared" ca="1" si="531"/>
        <v>0.0325572182126015-1.32623403743026i</v>
      </c>
      <c r="CE313" s="223" t="str">
        <f t="shared" ca="1" si="532"/>
        <v>1.16998637713482-0.625370747489239i</v>
      </c>
      <c r="CF313" s="223" t="str">
        <f t="shared" ca="1" si="533"/>
        <v>1.12081112223334+0.709745815608906i</v>
      </c>
      <c r="CG313" s="223" t="str">
        <f t="shared" ca="1" si="534"/>
        <v>-0.0650948251743299+1.32503560640152i</v>
      </c>
      <c r="CH313" s="223" t="str">
        <f t="shared" ca="1" si="535"/>
        <v>-1.18498136553788+0.596469494462448i</v>
      </c>
      <c r="CI313" s="223" t="str">
        <f t="shared" ca="1" si="536"/>
        <v>-1.10305552062436-0.737038135320313i</v>
      </c>
      <c r="CJ313" s="223" t="str">
        <f t="shared" ca="1" si="537"/>
        <v>0.0975932214487801-1.32303902346966i</v>
      </c>
      <c r="CK313" s="223" t="str">
        <f t="shared" ca="1" si="538"/>
        <v>1.1992625654757-0.567208950515562i</v>
      </c>
      <c r="CL313" s="223" t="str">
        <f t="shared" ca="1" si="539"/>
        <v>1.08463547961566+0.763886490818641i</v>
      </c>
      <c r="CM313" s="223" t="str">
        <f t="shared" ca="1" si="540"/>
        <v>-0.13003283121452+1.32024549130177i</v>
      </c>
      <c r="CN313" s="223" t="str">
        <f t="shared" ca="1" si="541"/>
        <v>-1.21282137448788+0.537606741105094i</v>
      </c>
      <c r="CO313" s="223" t="str">
        <f t="shared" ca="1" si="542"/>
        <v>-1.06556209475119-0.790274709658463i</v>
      </c>
      <c r="CP313" s="223" t="str">
        <f t="shared" ca="1" si="543"/>
        <v>0.162394114064979-1.31665669261709i</v>
      </c>
      <c r="CQ313" s="223" t="str">
        <f t="shared" ca="1" si="544"/>
        <v>1.22564962525385-0.507680697497361i</v>
      </c>
      <c r="CR313" s="223" t="str">
        <f t="shared" ca="1" si="545"/>
        <v>1.04584685512395+0.816186896564539i</v>
      </c>
      <c r="CS313" s="223" t="str">
        <f t="shared" ca="1" si="546"/>
        <v>-0.194657576773434+1.31227478917375i</v>
      </c>
      <c r="CT313" s="223" t="str">
        <f t="shared" ca="1" si="547"/>
        <v>-1.2377395905156+0.477448846020794i</v>
      </c>
      <c r="CU313" s="223" t="str">
        <f t="shared" ca="1" si="548"/>
        <v>-1.02550163645874-0.841607443002238i</v>
      </c>
      <c r="CV313" s="223" t="str">
        <f t="shared" ca="1" si="549"/>
        <v>0.226803785036358-1.30710242046654i</v>
      </c>
      <c r="CW313" s="223" t="str">
        <f t="shared" ca="1" si="550"/>
        <v>1.24908398773007-0.446929397212421i</v>
      </c>
      <c r="CX313" s="223" t="str">
        <f t="shared" ca="1" si="551"/>
        <v>1.00453869395371+0.866521036586011i</v>
      </c>
      <c r="CY313" s="223" t="str">
        <f t="shared" ca="1" si="552"/>
        <v>-0.258813375181249+1.3011427021367i</v>
      </c>
      <c r="CZ313" s="223" t="str">
        <f t="shared" ca="1" si="553"/>
        <v>-1.2596759834566+0.416140734846939i</v>
      </c>
      <c r="DA313" s="223" t="str">
        <f t="shared" ca="1" si="554"/>
        <v>-0.98297065490152-0.890912670298717i</v>
      </c>
      <c r="DB313" s="223" t="str">
        <f t="shared" ca="1" si="555"/>
        <v>0.290667065825252-1.2943992240962i</v>
      </c>
      <c r="DC313" s="223" t="str">
        <f t="shared" ca="1" si="556"/>
        <v>1.26950919747343-0.385101404861995i</v>
      </c>
      <c r="DD313" s="223" t="str">
        <f t="shared" ca="1" si="557"/>
        <v>0.960810511082519+0.914767651532158i</v>
      </c>
      <c r="DE313" s="223" t="str">
        <f t="shared" ca="1" si="558"/>
        <v>-0.322345669497548+1.28687604836382i</v>
      </c>
      <c r="DF313" s="223" t="str">
        <f t="shared" ca="1" si="559"/>
        <v>-1.27857770661929+0.353830104191923i</v>
      </c>
      <c r="DG313" s="223" t="str">
        <f t="shared" ca="1" si="560"/>
        <v>-0.938071610937766-0.938071610938598i</v>
      </c>
      <c r="DH313" s="223" t="str">
        <f t="shared" ca="1" si="561"/>
        <v>0.353830104191821-1.27857770661932i</v>
      </c>
      <c r="DI313" s="223" t="str">
        <f t="shared" ca="1" si="562"/>
        <v>1.2868760483638-0.32234566949765i</v>
      </c>
      <c r="DJ313" s="223" t="str">
        <f t="shared" ca="1" si="563"/>
        <v>0.914767651532235+0.960810511082446i</v>
      </c>
      <c r="DK313" s="223" t="str">
        <f t="shared" ca="1" si="564"/>
        <v>-0.385101404861965+1.26950919747344i</v>
      </c>
      <c r="DL313" s="223" t="str">
        <f t="shared" ca="1" si="565"/>
        <v>-1.29439922409618+0.290667065825356i</v>
      </c>
      <c r="DM313" s="223" t="str">
        <f t="shared" ca="1" si="566"/>
        <v>-0.890912670298795-0.982970654901448i</v>
      </c>
      <c r="DN313" s="223" t="str">
        <f t="shared" ca="1" si="567"/>
        <v>0.41614073484691-1.25967598345661i</v>
      </c>
      <c r="DO313" s="223" t="str">
        <f t="shared" ca="1" si="568"/>
        <v>1.30114270213668-0.258813375181353i</v>
      </c>
      <c r="DP313" s="223" t="str">
        <f t="shared" ca="1" si="569"/>
        <v>0.866521036586148+1.00453869395359i</v>
      </c>
      <c r="DQ313" s="223" t="str">
        <f t="shared" ca="1" si="570"/>
        <v>-0.446929397212393+1.24908398773008i</v>
      </c>
      <c r="DR313" s="223" t="str">
        <f t="shared" ca="1" si="571"/>
        <v>-1.30710242046652+0.226803785036462i</v>
      </c>
      <c r="DS313" s="223" t="str">
        <f t="shared" ca="1" si="572"/>
        <v>-0.841607443002262-1.02550163645872i</v>
      </c>
      <c r="DT313" s="223" t="str">
        <f t="shared" ca="1" si="573"/>
        <v>0.477448846020765-1.23773959051561i</v>
      </c>
      <c r="DU313" s="223" t="str">
        <f t="shared" ca="1" si="574"/>
        <v>1.31227478917373-0.194657576773539i</v>
      </c>
      <c r="DV313" s="223" t="str">
        <f t="shared" ca="1" si="575"/>
        <v>0.816186896563612+1.04584685512467i</v>
      </c>
      <c r="DW313" s="223" t="str">
        <f t="shared" ca="1" si="576"/>
        <v>-0.507680697497263+1.22564962525389i</v>
      </c>
      <c r="DX313" s="223" t="str">
        <f t="shared" ca="1" si="577"/>
        <v>-1.31665669261707+0.162394114065085i</v>
      </c>
      <c r="DY313" s="223" t="str">
        <f t="shared" ca="1" si="578"/>
        <v>-0.790274709658487-1.06556209475117i</v>
      </c>
      <c r="DZ313" s="223" t="str">
        <f t="shared" ca="1" si="579"/>
        <v>0.537606741104998-1.21282137448792i</v>
      </c>
      <c r="EA313" s="223" t="str">
        <f t="shared" ca="1" si="580"/>
        <v>1.32024549130176-0.130032831214626i</v>
      </c>
      <c r="EB313" s="223" t="str">
        <f t="shared" ca="1" si="581"/>
        <v>0.763886490818665+1.08463547961564i</v>
      </c>
      <c r="EC313" s="223" t="str">
        <f t="shared" ca="1" si="582"/>
        <v>-0.567208950515534+1.19926256547571i</v>
      </c>
      <c r="ED313" s="223" t="str">
        <f t="shared" ca="1" si="583"/>
        <v>-1.32303902346976+0.0975932214475321i</v>
      </c>
      <c r="EE313" s="223" t="str">
        <f t="shared" ca="1" si="584"/>
        <v>-0.737038135320338-1.10305552062434i</v>
      </c>
      <c r="EF313" s="223" t="str">
        <f t="shared" ca="1" si="585"/>
        <v>0.596469494462353-1.18498136553793i</v>
      </c>
      <c r="EG313" s="223" t="str">
        <f t="shared" ca="1" si="586"/>
        <v>1.32503560640151-0.0650948251744358i</v>
      </c>
      <c r="EH313" s="223" t="str">
        <f t="shared" ca="1" si="587"/>
        <v>0.709745815608933+1.12081112223332i</v>
      </c>
      <c r="EI313" s="223" t="str">
        <f t="shared" ca="1" si="588"/>
        <v>-0.625370747489146+1.16998637713487i</v>
      </c>
      <c r="EJ313" s="223" t="str">
        <f t="shared" ca="1" si="589"/>
        <v>-1.32623403743026+0.0325572182127074i</v>
      </c>
      <c r="EK313" s="223" t="str">
        <f t="shared" ca="1" si="590"/>
        <v>-0.682025971556152-1.13789158913281i</v>
      </c>
      <c r="EL313" s="223" t="str">
        <f t="shared" ca="1" si="591"/>
        <v>0.653895300561776-1.15428663268685i</v>
      </c>
      <c r="EM313" s="223" t="str">
        <f t="shared" ca="1" si="592"/>
        <v>1.32663359466595-1.20914545508306E-13i</v>
      </c>
      <c r="EN313" s="223"/>
      <c r="EO313" s="223"/>
      <c r="EP313" s="223"/>
    </row>
    <row r="314" spans="1:146">
      <c r="A314" s="249">
        <f t="shared" si="461"/>
        <v>4.1796874999999968E-3</v>
      </c>
      <c r="B314" s="248">
        <v>214</v>
      </c>
      <c r="C314" s="247">
        <f t="shared" si="462"/>
        <v>42800</v>
      </c>
      <c r="N314" s="246">
        <f t="shared" ca="1" si="463"/>
        <v>1.3400890513016832</v>
      </c>
      <c r="O314" s="223">
        <f t="shared" ca="1" si="464"/>
        <v>-1.3269109486983166</v>
      </c>
      <c r="P314" s="223" t="str">
        <f t="shared" ca="1" si="465"/>
        <v>-0.68216856002584-1.13812948362115i</v>
      </c>
      <c r="Q314" s="223" t="str">
        <f t="shared" ca="1" si="466"/>
        <v>0.62550149127504-1.17023098155371i</v>
      </c>
      <c r="R314" s="223" t="str">
        <f t="shared" ca="1" si="467"/>
        <v>1.32531262634877-0.0651084342922062i</v>
      </c>
      <c r="S314" s="223" t="str">
        <f t="shared" ca="1" si="468"/>
        <v>0.737192224964537+1.10328613207422i</v>
      </c>
      <c r="T314" s="223" t="str">
        <f t="shared" ca="1" si="469"/>
        <v>-0.567327534644346+1.19951329055156i</v>
      </c>
      <c r="U314" s="223" t="str">
        <f t="shared" ca="1" si="470"/>
        <v>-1.32052150979868+0.130060016663377i</v>
      </c>
      <c r="V314" s="223" t="str">
        <f t="shared" ca="1" si="471"/>
        <v>-0.790439929262928-1.06578486759866i</v>
      </c>
      <c r="W314" s="223" t="str">
        <f t="shared" ca="1" si="472"/>
        <v>0.507786836290675-1.22590586696751i</v>
      </c>
      <c r="X314" s="223" t="str">
        <f t="shared" ca="1" si="473"/>
        <v>1.31254914126746-0.194698273062495i</v>
      </c>
      <c r="Y314" s="223" t="str">
        <f t="shared" ca="1" si="474"/>
        <v>0.841783394537468+1.02571603402523i</v>
      </c>
      <c r="Z314" s="223" t="str">
        <f t="shared" ca="1" si="475"/>
        <v>-0.447022834971499+1.24934512877327i</v>
      </c>
      <c r="AA314" s="223" t="str">
        <f t="shared" ca="1" si="476"/>
        <v>-1.3014147268892+0.258867484268249i</v>
      </c>
      <c r="AB314" s="223" t="str">
        <f t="shared" ca="1" si="477"/>
        <v>-0.89109892988295-0.983176160683794i</v>
      </c>
      <c r="AC314" s="223" t="str">
        <f t="shared" ca="1" si="478"/>
        <v>0.385181916488303-1.26977460873411i</v>
      </c>
      <c r="AD314" s="223" t="str">
        <f t="shared" ca="1" si="479"/>
        <v>1.2871450904434-0.322413061030288i</v>
      </c>
      <c r="AE314" s="223" t="str">
        <f t="shared" ca="1" si="480"/>
        <v>0.938267729855278+0.938267729855232i</v>
      </c>
      <c r="AF314" s="223" t="str">
        <f t="shared" ca="1" si="481"/>
        <v>-0.322413061030336+1.28714509044339i</v>
      </c>
      <c r="AG314" s="223" t="str">
        <f t="shared" ca="1" si="482"/>
        <v>-1.26977460873412+0.385181916488256i</v>
      </c>
      <c r="AH314" s="223" t="str">
        <f t="shared" ca="1" si="483"/>
        <v>-0.98317616068385-0.891098929882889i</v>
      </c>
      <c r="AI314" s="223" t="str">
        <f t="shared" ca="1" si="484"/>
        <v>0.258867484267909-1.30141472688927i</v>
      </c>
      <c r="AJ314" s="223" t="str">
        <f t="shared" ca="1" si="485"/>
        <v>1.24934512877334-0.44702283497133i</v>
      </c>
      <c r="AK314" s="223" t="str">
        <f t="shared" ca="1" si="486"/>
        <v>1.02571603402562+0.841783394536989i</v>
      </c>
      <c r="AL314" s="223" t="str">
        <f t="shared" ca="1" si="487"/>
        <v>-0.194698273062542+1.31254914126745i</v>
      </c>
      <c r="AM314" s="223" t="str">
        <f t="shared" ca="1" si="488"/>
        <v>-1.22590586696774+0.507786836290142i</v>
      </c>
      <c r="AN314" s="223" t="str">
        <f t="shared" ca="1" si="489"/>
        <v>-1.0657848675987-0.79043992926287i</v>
      </c>
      <c r="AO314" s="223" t="str">
        <f t="shared" ca="1" si="490"/>
        <v>0.130060016663839-1.32052150979864i</v>
      </c>
      <c r="AP314" s="223" t="str">
        <f t="shared" ca="1" si="491"/>
        <v>1.19951329055141-0.567327534644665i</v>
      </c>
      <c r="AQ314" s="223" t="str">
        <f t="shared" ca="1" si="492"/>
        <v>1.10328613207405+0.737192224964805i</v>
      </c>
      <c r="AR314" s="223" t="str">
        <f t="shared" ca="1" si="493"/>
        <v>1.10328613207405+0.737192224964805i</v>
      </c>
      <c r="AS314" s="223" t="str">
        <f t="shared" ca="1" si="494"/>
        <v>-1.17023098155373+0.625501491275004i</v>
      </c>
      <c r="AT314" s="223" t="str">
        <f t="shared" ca="1" si="495"/>
        <v>-1.13812948362081-0.682168560026409i</v>
      </c>
      <c r="AU314" s="223" t="str">
        <f t="shared" ca="1" si="496"/>
        <v>-6.43717910013501E-14-1.32691094869832i</v>
      </c>
      <c r="AV314" s="223" t="str">
        <f t="shared" ca="1" si="497"/>
        <v>1.1381294836214-0.68216856002542i</v>
      </c>
      <c r="AW314" s="223" t="str">
        <f t="shared" ca="1" si="498"/>
        <v>1.17023098155381+0.625501491274857i</v>
      </c>
      <c r="AX314" s="223" t="str">
        <f t="shared" ca="1" si="499"/>
        <v>0.065108434291875+1.32531262634879i</v>
      </c>
      <c r="AY314" s="223" t="str">
        <f t="shared" ca="1" si="500"/>
        <v>-1.10328613207395+0.737192224964943i</v>
      </c>
      <c r="AZ314" s="223" t="str">
        <f t="shared" ca="1" si="501"/>
        <v>-1.19951329055148-0.567327534644515i</v>
      </c>
      <c r="BA314" s="223" t="str">
        <f t="shared" ca="1" si="502"/>
        <v>-0.130060016663967-1.32052150979862i</v>
      </c>
      <c r="BB314" s="223" t="str">
        <f t="shared" ca="1" si="503"/>
        <v>1.0657848675986-0.790439929263003i</v>
      </c>
      <c r="BC314" s="223" t="str">
        <f t="shared" ca="1" si="504"/>
        <v>1.22590586696729+0.507786836291207i</v>
      </c>
      <c r="BD314" s="223" t="str">
        <f t="shared" ca="1" si="505"/>
        <v>0.194698273062688+1.31254914126743i</v>
      </c>
      <c r="BE314" s="223" t="str">
        <f t="shared" ca="1" si="506"/>
        <v>-1.0257160340255+0.841783394537132i</v>
      </c>
      <c r="BF314" s="223" t="str">
        <f t="shared" ca="1" si="507"/>
        <v>-1.24934512877339-0.447022834971173i</v>
      </c>
      <c r="BG314" s="223" t="str">
        <f t="shared" ca="1" si="508"/>
        <v>-0.258867484268054-1.30141472688924i</v>
      </c>
      <c r="BH314" s="223" t="str">
        <f t="shared" ca="1" si="509"/>
        <v>0.983176160683473-0.891098929883306i</v>
      </c>
      <c r="BI314" s="223" t="str">
        <f t="shared" ca="1" si="510"/>
        <v>1.2697746087341+0.385181916488351i</v>
      </c>
      <c r="BJ314" s="223" t="str">
        <f t="shared" ca="1" si="511"/>
        <v>0.322413061029711+1.28714509044354i</v>
      </c>
      <c r="BK314" s="223" t="str">
        <f t="shared" ca="1" si="512"/>
        <v>-0.93826772985516+0.93826772985535i</v>
      </c>
      <c r="BL314" s="223" t="str">
        <f t="shared" ca="1" si="513"/>
        <v>-1.28714509044327-0.322413061030804i</v>
      </c>
      <c r="BM314" s="223" t="str">
        <f t="shared" ca="1" si="514"/>
        <v>-0.385181916488571-1.26977460873403i</v>
      </c>
      <c r="BN314" s="223" t="str">
        <f t="shared" ca="1" si="515"/>
        <v>0.891098929883135-0.983176160683627i</v>
      </c>
      <c r="BO314" s="223" t="str">
        <f t="shared" ca="1" si="516"/>
        <v>1.30141472688928+0.258867484267827i</v>
      </c>
      <c r="BP314" s="223" t="str">
        <f t="shared" ca="1" si="517"/>
        <v>0.447022834971391+1.24934512877331i</v>
      </c>
      <c r="BQ314" s="223" t="str">
        <f t="shared" ca="1" si="518"/>
        <v>-0.841783394537974+1.02571603402481i</v>
      </c>
      <c r="BR314" s="223" t="str">
        <f t="shared" ca="1" si="519"/>
        <v>-1.31254914126747-0.19469827306246i</v>
      </c>
      <c r="BS314" s="223" t="str">
        <f t="shared" ca="1" si="520"/>
        <v>-0.507786836290201-1.22590586696771i</v>
      </c>
      <c r="BT314" s="223" t="str">
        <f t="shared" ca="1" si="521"/>
        <v>0.790439929262788-1.06578486759876i</v>
      </c>
      <c r="BU314" s="223" t="str">
        <f t="shared" ca="1" si="522"/>
        <v>1.32052150979865+0.130060016663737i</v>
      </c>
      <c r="BV314" s="223" t="str">
        <f t="shared" ca="1" si="523"/>
        <v>0.567327534644758+1.19951329055137i</v>
      </c>
      <c r="BW314" s="223" t="str">
        <f t="shared" ca="1" si="524"/>
        <v>-0.73719222496472+1.1032861320741i</v>
      </c>
      <c r="BX314" s="223" t="str">
        <f t="shared" ca="1" si="525"/>
        <v>-1.3253126263488-0.0651084342916068i</v>
      </c>
      <c r="BY314" s="223" t="str">
        <f t="shared" ca="1" si="526"/>
        <v>-0.625501491275094-1.17023098155369i</v>
      </c>
      <c r="BZ314" s="223" t="str">
        <f t="shared" ca="1" si="527"/>
        <v>0.682168560026322-1.13812948362086i</v>
      </c>
      <c r="CA314" s="223" t="str">
        <f t="shared" ca="1" si="528"/>
        <v>1.32691094869832-1.287435820027E-13i</v>
      </c>
      <c r="CB314" s="223" t="str">
        <f t="shared" ca="1" si="529"/>
        <v>0.682168560025507+1.13812948362135i</v>
      </c>
      <c r="CC314" s="223" t="str">
        <f t="shared" ca="1" si="530"/>
        <v>-0.6255014912748+1.17023098155384i</v>
      </c>
      <c r="CD314" s="223" t="str">
        <f t="shared" ca="1" si="531"/>
        <v>-1.32531262634879+0.0651084342919393i</v>
      </c>
      <c r="CE314" s="223" t="str">
        <f t="shared" ca="1" si="532"/>
        <v>-0.737192224964996-1.10328613207392i</v>
      </c>
      <c r="CF314" s="223" t="str">
        <f t="shared" ca="1" si="533"/>
        <v>0.567327534644456-1.19951329055151i</v>
      </c>
      <c r="CG314" s="223" t="str">
        <f t="shared" ca="1" si="534"/>
        <v>1.32052150979875-0.130060016662717i</v>
      </c>
      <c r="CH314" s="223" t="str">
        <f t="shared" ca="1" si="535"/>
        <v>0.790439929263055+1.06578486759856i</v>
      </c>
      <c r="CI314" s="223" t="str">
        <f t="shared" ca="1" si="536"/>
        <v>-0.507786836291147+1.22590586696732i</v>
      </c>
      <c r="CJ314" s="223" t="str">
        <f t="shared" ca="1" si="537"/>
        <v>-1.31254914126742+0.194698273062789i</v>
      </c>
      <c r="CK314" s="223" t="str">
        <f t="shared" ca="1" si="538"/>
        <v>-0.841783394537181-1.02571603402546i</v>
      </c>
      <c r="CL314" s="223" t="str">
        <f t="shared" ca="1" si="539"/>
        <v>0.447022834971077-1.24934512877343i</v>
      </c>
      <c r="CM314" s="223" t="str">
        <f t="shared" ca="1" si="540"/>
        <v>1.30141472688922-0.258867484268153i</v>
      </c>
      <c r="CN314" s="223" t="str">
        <f t="shared" ca="1" si="541"/>
        <v>0.891098929883382+0.983176160683404i</v>
      </c>
      <c r="CO314" s="223" t="str">
        <f t="shared" ca="1" si="542"/>
        <v>-0.385181916488252+1.26977460873413i</v>
      </c>
      <c r="CP314" s="223" t="str">
        <f t="shared" ca="1" si="543"/>
        <v>-1.28714509044352+0.322413061029809i</v>
      </c>
      <c r="CQ314" s="223" t="str">
        <f t="shared" ca="1" si="544"/>
        <v>-0.938267729855421-0.938267729855088i</v>
      </c>
      <c r="CR314" s="223" t="str">
        <f t="shared" ca="1" si="545"/>
        <v>0.322413061030667-1.2871450904433i</v>
      </c>
      <c r="CS314" s="223" t="str">
        <f t="shared" ca="1" si="546"/>
        <v>1.26977460873401-0.385181916488633i</v>
      </c>
      <c r="CT314" s="223" t="str">
        <f t="shared" ca="1" si="547"/>
        <v>0.983176160683721+0.891098929883031i</v>
      </c>
      <c r="CU314" s="223" t="str">
        <f t="shared" ca="1" si="548"/>
        <v>-0.258867484267764+1.3014147268893i</v>
      </c>
      <c r="CV314" s="223" t="str">
        <f t="shared" ca="1" si="549"/>
        <v>-1.24934512877329+0.44702283497145i</v>
      </c>
      <c r="CW314" s="223" t="str">
        <f t="shared" ca="1" si="550"/>
        <v>-1.0257160340249-0.841783394537866i</v>
      </c>
      <c r="CX314" s="223" t="str">
        <f t="shared" ca="1" si="551"/>
        <v>0.194698273062396-1.31254914126748i</v>
      </c>
      <c r="CY314" s="223" t="str">
        <f t="shared" ca="1" si="552"/>
        <v>1.22590586696769-0.507786836290261i</v>
      </c>
      <c r="CZ314" s="223" t="str">
        <f t="shared" ca="1" si="553"/>
        <v>1.0657848675988+0.790439929262736i</v>
      </c>
      <c r="DA314" s="223" t="str">
        <f t="shared" ca="1" si="554"/>
        <v>-0.130060016663673+1.32052150979865i</v>
      </c>
      <c r="DB314" s="223" t="str">
        <f t="shared" ca="1" si="555"/>
        <v>-1.19951329055134+0.567327534644816i</v>
      </c>
      <c r="DC314" s="223" t="str">
        <f t="shared" ca="1" si="556"/>
        <v>-1.10328613207414-0.737192224964666i</v>
      </c>
      <c r="DD314" s="223" t="str">
        <f t="shared" ca="1" si="557"/>
        <v>0.0651084342928985-1.32531262634874i</v>
      </c>
      <c r="DE314" s="223" t="str">
        <f t="shared" ca="1" si="558"/>
        <v>1.17023098155365-0.62550149127515i</v>
      </c>
      <c r="DF314" s="223" t="str">
        <f t="shared" ca="1" si="559"/>
        <v>1.13812948362089+0.682168560026266i</v>
      </c>
      <c r="DG314" s="223" t="str">
        <f t="shared" ca="1" si="560"/>
        <v>2.68541527851901E-13+1.32691094869832i</v>
      </c>
      <c r="DH314" s="223" t="str">
        <f t="shared" ca="1" si="561"/>
        <v>-1.13812948362131+0.682168560025563i</v>
      </c>
      <c r="DI314" s="223" t="str">
        <f t="shared" ca="1" si="562"/>
        <v>-1.17023098155387-0.625501491274744i</v>
      </c>
      <c r="DJ314" s="223" t="str">
        <f t="shared" ca="1" si="563"/>
        <v>-0.0651084342920789-1.32531262634878i</v>
      </c>
      <c r="DK314" s="223" t="str">
        <f t="shared" ca="1" si="564"/>
        <v>1.10328613207388-0.737192224965051i</v>
      </c>
      <c r="DL314" s="223" t="str">
        <f t="shared" ca="1" si="565"/>
        <v>1.19951329055157+0.56732753464433i</v>
      </c>
      <c r="DM314" s="223" t="str">
        <f t="shared" ca="1" si="566"/>
        <v>0.130060016662781+1.32052150979874i</v>
      </c>
      <c r="DN314" s="223" t="str">
        <f t="shared" ca="1" si="567"/>
        <v>-1.06578486759848+0.790439929263167i</v>
      </c>
      <c r="DO314" s="223" t="str">
        <f t="shared" ca="1" si="568"/>
        <v>-1.22590586696734-0.507786836291088i</v>
      </c>
      <c r="DP314" s="223" t="str">
        <f t="shared" ca="1" si="569"/>
        <v>-0.194698273062927-1.3125491412674i</v>
      </c>
      <c r="DQ314" s="223" t="str">
        <f t="shared" ca="1" si="570"/>
        <v>1.02571603402542-0.841783394537232i</v>
      </c>
      <c r="DR314" s="223" t="str">
        <f t="shared" ca="1" si="571"/>
        <v>1.24934512877347+0.447022834970945i</v>
      </c>
      <c r="DS314" s="223" t="str">
        <f t="shared" ca="1" si="572"/>
        <v>0.258867484268217+1.30141472688921i</v>
      </c>
      <c r="DT314" s="223" t="str">
        <f t="shared" ca="1" si="573"/>
        <v>-0.983176160684221+0.891098929882479i</v>
      </c>
      <c r="DU314" s="223" t="str">
        <f t="shared" ca="1" si="574"/>
        <v>-1.26977460873415-0.385181916488191i</v>
      </c>
      <c r="DV314" s="223" t="str">
        <f t="shared" ca="1" si="575"/>
        <v>-0.322413061029945-1.28714509044348i</v>
      </c>
      <c r="DW314" s="223" t="str">
        <f t="shared" ca="1" si="576"/>
        <v>0.938267729855042-0.938267729855468i</v>
      </c>
      <c r="DX314" s="223" t="str">
        <f t="shared" ca="1" si="577"/>
        <v>1.2871450904433+0.322413061030678i</v>
      </c>
      <c r="DY314" s="223" t="str">
        <f t="shared" ca="1" si="578"/>
        <v>0.385181916488766+1.26977460873397i</v>
      </c>
      <c r="DZ314" s="223" t="str">
        <f t="shared" ca="1" si="579"/>
        <v>-0.891098929883039+0.983176160683714i</v>
      </c>
      <c r="EA314" s="223" t="str">
        <f t="shared" ca="1" si="580"/>
        <v>-1.30141472688933-0.258867484267626i</v>
      </c>
      <c r="EB314" s="223" t="str">
        <f t="shared" ca="1" si="581"/>
        <v>-0.447022834971511-1.24934512877327i</v>
      </c>
      <c r="EC314" s="223" t="str">
        <f t="shared" ca="1" si="582"/>
        <v>0.841783394537816-1.02571603402494i</v>
      </c>
      <c r="ED314" s="223" t="str">
        <f t="shared" ca="1" si="583"/>
        <v>1.31254914126749+0.194698273062333i</v>
      </c>
      <c r="EE314" s="223" t="str">
        <f t="shared" ca="1" si="584"/>
        <v>0.50778683629039+1.22590586696763i</v>
      </c>
      <c r="EF314" s="223" t="str">
        <f t="shared" ca="1" si="585"/>
        <v>-0.790439929262684+1.06578486759884i</v>
      </c>
      <c r="EG314" s="223" t="str">
        <f t="shared" ca="1" si="586"/>
        <v>-1.32052150979867-0.130060016663534i</v>
      </c>
      <c r="EH314" s="223" t="str">
        <f t="shared" ca="1" si="587"/>
        <v>-0.567327534644873-1.19951329055131i</v>
      </c>
      <c r="EI314" s="223" t="str">
        <f t="shared" ca="1" si="588"/>
        <v>0.73719222496455-1.10328613207422i</v>
      </c>
      <c r="EJ314" s="223" t="str">
        <f t="shared" ca="1" si="589"/>
        <v>1.32531262634874+0.0651084342928342i</v>
      </c>
      <c r="EK314" s="223" t="str">
        <f t="shared" ca="1" si="590"/>
        <v>0.625501491275273+1.17023098155359i</v>
      </c>
      <c r="EL314" s="223" t="str">
        <f t="shared" ca="1" si="591"/>
        <v>-0.682168560026212+1.13812948362093i</v>
      </c>
      <c r="EM314" s="223" t="str">
        <f t="shared" ca="1" si="592"/>
        <v>-1.32691094869832+2.57487164005401E-13i</v>
      </c>
      <c r="EN314" s="223"/>
      <c r="EO314" s="223"/>
      <c r="EP314" s="223"/>
    </row>
    <row r="315" spans="1:146">
      <c r="A315" s="249">
        <f t="shared" si="461"/>
        <v>4.1992187499999964E-3</v>
      </c>
      <c r="B315" s="248">
        <v>215</v>
      </c>
      <c r="C315" s="247">
        <f t="shared" si="462"/>
        <v>43000</v>
      </c>
      <c r="N315" s="246">
        <f t="shared" ca="1" si="463"/>
        <v>1.3398372431699006</v>
      </c>
      <c r="O315" s="223">
        <f t="shared" ca="1" si="464"/>
        <v>-1.3271627568300992</v>
      </c>
      <c r="P315" s="223" t="str">
        <f t="shared" ca="1" si="465"/>
        <v>-0.710028916106907-1.12125818677454i</v>
      </c>
      <c r="Q315" s="223" t="str">
        <f t="shared" ca="1" si="466"/>
        <v>0.567435196493697-1.19974092240659i</v>
      </c>
      <c r="R315" s="223" t="str">
        <f t="shared" ca="1" si="467"/>
        <v>1.31718187523548-0.162458889162801i</v>
      </c>
      <c r="S315" s="223" t="str">
        <f t="shared" ca="1" si="468"/>
        <v>0.841943139925101+1.02591068434339i</v>
      </c>
      <c r="T315" s="223" t="str">
        <f t="shared" ca="1" si="469"/>
        <v>-0.416306723355093+1.26017843784371i</v>
      </c>
      <c r="U315" s="223" t="str">
        <f t="shared" ca="1" si="470"/>
        <v>-1.28738935220104+0.322474245415443i</v>
      </c>
      <c r="V315" s="223" t="str">
        <f t="shared" ca="1" si="471"/>
        <v>-0.961193755235991-0.915132530299411i</v>
      </c>
      <c r="W315" s="223" t="str">
        <f t="shared" ca="1" si="472"/>
        <v>0.258916609597856-1.30166169659832i</v>
      </c>
      <c r="X315" s="223" t="str">
        <f t="shared" ca="1" si="473"/>
        <v>1.23823329500412-0.477639288857302i</v>
      </c>
      <c r="Y315" s="223" t="str">
        <f t="shared" ca="1" si="474"/>
        <v>1.06598712178658+0.790589931191906i</v>
      </c>
      <c r="Z315" s="223" t="str">
        <f t="shared" ca="1" si="475"/>
        <v>-0.0976321490318922+1.32356675184604i</v>
      </c>
      <c r="AA315" s="223" t="str">
        <f t="shared" ca="1" si="476"/>
        <v>-1.17045305649963+0.625620192806736i</v>
      </c>
      <c r="AB315" s="223" t="str">
        <f t="shared" ca="1" si="477"/>
        <v>-1.15474704980186-0.654156123636227i</v>
      </c>
      <c r="AC315" s="223" t="str">
        <f t="shared" ca="1" si="478"/>
        <v>-0.0651207899316465-1.32556413116663i</v>
      </c>
      <c r="AD315" s="223" t="str">
        <f t="shared" ca="1" si="479"/>
        <v>1.08506811456467-0.76419118672747i</v>
      </c>
      <c r="AE315" s="223" t="str">
        <f t="shared" ca="1" si="480"/>
        <v>1.22613850734659+0.507883199090847i</v>
      </c>
      <c r="AF315" s="223" t="str">
        <f t="shared" ca="1" si="481"/>
        <v>0.226894251599995+1.30762379211597i</v>
      </c>
      <c r="AG315" s="223" t="str">
        <f t="shared" ca="1" si="482"/>
        <v>-0.983362738202456+0.891268033888705i</v>
      </c>
      <c r="AH315" s="223" t="str">
        <f t="shared" ca="1" si="483"/>
        <v>-1.27908770044812-0.353971238491513i</v>
      </c>
      <c r="AI315" s="223" t="str">
        <f t="shared" ca="1" si="484"/>
        <v>-0.385255012530419-1.27001557409232i</v>
      </c>
      <c r="AJ315" s="223" t="str">
        <f t="shared" ca="1" si="485"/>
        <v>0.866866670940805-1.00493938022593i</v>
      </c>
      <c r="AK315" s="223" t="str">
        <f t="shared" ca="1" si="486"/>
        <v>1.31279822395637+0.194735220989598i</v>
      </c>
      <c r="AL315" s="223" t="str">
        <f t="shared" ca="1" si="487"/>
        <v>0.537821179476398+1.21330513970043i</v>
      </c>
      <c r="AM315" s="223" t="str">
        <f t="shared" ca="1" si="488"/>
        <v>-0.737332122066535+1.10349550288423i</v>
      </c>
      <c r="AN315" s="223" t="str">
        <f t="shared" ca="1" si="489"/>
        <v>-1.32676304022064-0.032570204502674i</v>
      </c>
      <c r="AO315" s="223" t="str">
        <f t="shared" ca="1" si="490"/>
        <v>-0.682298015277671-1.13834546665985i</v>
      </c>
      <c r="AP315" s="223" t="str">
        <f t="shared" ca="1" si="491"/>
        <v>0.596707411766875-1.18545402604207i</v>
      </c>
      <c r="AQ315" s="223" t="str">
        <f t="shared" ca="1" si="492"/>
        <v>1.32077210540548-0.13008469817644i</v>
      </c>
      <c r="AR315" s="223" t="str">
        <f t="shared" ca="1" si="493"/>
        <v>1.32077210540548-0.13008469817644i</v>
      </c>
      <c r="AS315" s="223" t="str">
        <f t="shared" ca="1" si="494"/>
        <v>-0.447107666576335+1.24958221722523i</v>
      </c>
      <c r="AT315" s="223" t="str">
        <f t="shared" ca="1" si="495"/>
        <v>-1.29491552874687+0.290783005911764i</v>
      </c>
      <c r="AU315" s="223" t="str">
        <f t="shared" ca="1" si="496"/>
        <v>-0.938445785092438-0.938445785093154i</v>
      </c>
      <c r="AV315" s="223" t="str">
        <f t="shared" ca="1" si="497"/>
        <v>0.290783005911461-1.29491552874694i</v>
      </c>
      <c r="AW315" s="223" t="str">
        <f t="shared" ca="1" si="498"/>
        <v>1.24958221722514-0.447107666576591i</v>
      </c>
      <c r="AX315" s="223" t="str">
        <f t="shared" ca="1" si="499"/>
        <v>1.04626401822592+0.816512453844169i</v>
      </c>
      <c r="AY315" s="223" t="str">
        <f t="shared" ca="1" si="500"/>
        <v>-0.130084698176131+1.32077210540551i</v>
      </c>
      <c r="AZ315" s="223" t="str">
        <f t="shared" ca="1" si="501"/>
        <v>-1.18545402604252+0.596707411765973i</v>
      </c>
      <c r="BA315" s="223" t="str">
        <f t="shared" ca="1" si="502"/>
        <v>-1.13834546666-0.682298015277404i</v>
      </c>
      <c r="BB315" s="223" t="str">
        <f t="shared" ca="1" si="503"/>
        <v>-0.0325702045029463-1.32676304022064i</v>
      </c>
      <c r="BC315" s="223" t="str">
        <f t="shared" ca="1" si="504"/>
        <v>1.10349550288407-0.737332122066778i</v>
      </c>
      <c r="BD315" s="223" t="str">
        <f t="shared" ca="1" si="505"/>
        <v>1.21330513970056+0.537821179476115i</v>
      </c>
      <c r="BE315" s="223" t="str">
        <f t="shared" ca="1" si="506"/>
        <v>0.1947352209886+1.31279822395652i</v>
      </c>
      <c r="BF315" s="223" t="str">
        <f t="shared" ca="1" si="507"/>
        <v>-1.00493938022574+0.866866670941026i</v>
      </c>
      <c r="BG315" s="223" t="str">
        <f t="shared" ca="1" si="508"/>
        <v>-1.27001557409241-0.38525501253014i</v>
      </c>
      <c r="BH315" s="223" t="str">
        <f t="shared" ca="1" si="509"/>
        <v>-0.353971238491812-1.27908770044803i</v>
      </c>
      <c r="BI315" s="223" t="str">
        <f t="shared" ca="1" si="510"/>
        <v>0.891268033888573-0.983362738202575i</v>
      </c>
      <c r="BJ315" s="223" t="str">
        <f t="shared" ca="1" si="511"/>
        <v>1.30762379211586+0.226894251600638i</v>
      </c>
      <c r="BK315" s="223" t="str">
        <f t="shared" ca="1" si="512"/>
        <v>0.50788319909075+1.22613850734663i</v>
      </c>
      <c r="BL315" s="223" t="str">
        <f t="shared" ca="1" si="513"/>
        <v>-0.764191186727093+1.08506811456494i</v>
      </c>
      <c r="BM315" s="223" t="str">
        <f t="shared" ca="1" si="514"/>
        <v>-1.32556413116661-0.0651207899320336i</v>
      </c>
      <c r="BN315" s="223" t="str">
        <f t="shared" ca="1" si="515"/>
        <v>-0.654156123636382-1.15474704980177i</v>
      </c>
      <c r="BO315" s="223" t="str">
        <f t="shared" ca="1" si="516"/>
        <v>0.625620192806139-1.17045305649995i</v>
      </c>
      <c r="BP315" s="223" t="str">
        <f t="shared" ca="1" si="517"/>
        <v>1.32356675184605-0.0976321490317878i</v>
      </c>
      <c r="BQ315" s="223" t="str">
        <f t="shared" ca="1" si="518"/>
        <v>0.790589931192285+1.0659871217863i</v>
      </c>
      <c r="BR315" s="223" t="str">
        <f t="shared" ca="1" si="519"/>
        <v>-0.477639288857665+1.23823329500398i</v>
      </c>
      <c r="BS315" s="223" t="str">
        <f t="shared" ca="1" si="520"/>
        <v>-1.30166169659831+0.25891660959791i</v>
      </c>
      <c r="BT315" s="223" t="str">
        <f t="shared" ca="1" si="521"/>
        <v>-0.915132530298885-0.961193755236492i</v>
      </c>
      <c r="BU315" s="223" t="str">
        <f t="shared" ca="1" si="522"/>
        <v>0.322474245415668-1.28738935220098i</v>
      </c>
      <c r="BV315" s="223" t="str">
        <f t="shared" ca="1" si="523"/>
        <v>1.26017843784363-0.416306723355348i</v>
      </c>
      <c r="BW315" s="223" t="str">
        <f t="shared" ca="1" si="524"/>
        <v>1.02591068434307+0.841943139925499i</v>
      </c>
      <c r="BX315" s="223" t="str">
        <f t="shared" ca="1" si="525"/>
        <v>-0.162458889162744+1.31718187523549i</v>
      </c>
      <c r="BY315" s="223" t="str">
        <f t="shared" ca="1" si="526"/>
        <v>-1.19974092240636+0.567435196494201i</v>
      </c>
      <c r="BZ315" s="223" t="str">
        <f t="shared" ca="1" si="527"/>
        <v>-1.12125818677442-0.710028916107086i</v>
      </c>
      <c r="CA315" s="223" t="str">
        <f t="shared" ca="1" si="528"/>
        <v>-2.72495108171236E-13-1.3271627568301i</v>
      </c>
      <c r="CB315" s="223" t="str">
        <f t="shared" ca="1" si="529"/>
        <v>1.12125818677482-0.710028916106463i</v>
      </c>
      <c r="CC315" s="223" t="str">
        <f t="shared" ca="1" si="530"/>
        <v>1.19974092240662+0.567435196493641i</v>
      </c>
      <c r="CD315" s="223" t="str">
        <f t="shared" ca="1" si="531"/>
        <v>0.16245888916336+1.31718187523541i</v>
      </c>
      <c r="CE315" s="223" t="str">
        <f t="shared" ca="1" si="532"/>
        <v>-1.02591068434354+0.841943139924929i</v>
      </c>
      <c r="CF315" s="223" t="str">
        <f t="shared" ca="1" si="533"/>
        <v>-1.2601784378438-0.41630672335483i</v>
      </c>
      <c r="CG315" s="223" t="str">
        <f t="shared" ca="1" si="534"/>
        <v>-0.322474245414953-1.28738935220116i</v>
      </c>
      <c r="CH315" s="223" t="str">
        <f t="shared" ca="1" si="535"/>
        <v>0.915132530299365-0.961193755236036i</v>
      </c>
      <c r="CI315" s="223" t="str">
        <f t="shared" ca="1" si="536"/>
        <v>1.30166169659843+0.258916609597301i</v>
      </c>
      <c r="CJ315" s="223" t="str">
        <f t="shared" ca="1" si="537"/>
        <v>0.477639288856976+1.23823329500425i</v>
      </c>
      <c r="CK315" s="223" t="str">
        <f t="shared" ca="1" si="538"/>
        <v>-0.790589931191787+1.06598712178667i</v>
      </c>
      <c r="CL315" s="223" t="str">
        <f t="shared" ca="1" si="539"/>
        <v>-1.323566751846-0.0976321490325233i</v>
      </c>
      <c r="CM315" s="223" t="str">
        <f t="shared" ca="1" si="540"/>
        <v>-0.625620192806686-1.17045305649966i</v>
      </c>
      <c r="CN315" s="223" t="str">
        <f t="shared" ca="1" si="541"/>
        <v>0.654156123635844-1.15474704980208i</v>
      </c>
      <c r="CO315" s="223" t="str">
        <f t="shared" ca="1" si="542"/>
        <v>1.32556413116665-0.0651207899312971i</v>
      </c>
      <c r="CP315" s="223" t="str">
        <f t="shared" ca="1" si="543"/>
        <v>0.7641911867276+1.08506811456458i</v>
      </c>
      <c r="CQ315" s="223" t="str">
        <f t="shared" ca="1" si="544"/>
        <v>-0.507883199091431+1.22613850734635i</v>
      </c>
      <c r="CR315" s="223" t="str">
        <f t="shared" ca="1" si="545"/>
        <v>-1.30762379211599+0.226894251599874i</v>
      </c>
      <c r="CS315" s="223" t="str">
        <f t="shared" ca="1" si="546"/>
        <v>-0.891268033889032-0.983362738202158i</v>
      </c>
      <c r="CT315" s="223" t="str">
        <f t="shared" ca="1" si="547"/>
        <v>0.353971238492486-1.27908770044785i</v>
      </c>
      <c r="CU315" s="223" t="str">
        <f t="shared" ca="1" si="548"/>
        <v>1.27001557409224-0.385255012530697i</v>
      </c>
      <c r="CV315" s="223" t="str">
        <f t="shared" ca="1" si="549"/>
        <v>1.00493938022526+0.866866670941585i</v>
      </c>
      <c r="CW315" s="223" t="str">
        <f t="shared" ca="1" si="550"/>
        <v>-0.194735220989329+1.31279822395641i</v>
      </c>
      <c r="CX315" s="223" t="str">
        <f t="shared" ca="1" si="551"/>
        <v>-1.21330513970031+0.537821179476682i</v>
      </c>
      <c r="CY315" s="223" t="str">
        <f t="shared" ca="1" si="552"/>
        <v>-1.10349550288368-0.737332122067359i</v>
      </c>
      <c r="CZ315" s="223" t="str">
        <f t="shared" ca="1" si="553"/>
        <v>0.0325702045023638-1.32676304022065i</v>
      </c>
      <c r="DA315" s="223" t="str">
        <f t="shared" ca="1" si="554"/>
        <v>1.13834546665967-0.682298015277969i</v>
      </c>
      <c r="DB315" s="223" t="str">
        <f t="shared" ca="1" si="555"/>
        <v>1.18545402604219+0.596707411766631i</v>
      </c>
      <c r="DC315" s="223" t="str">
        <f t="shared" ca="1" si="556"/>
        <v>0.130084698176749+1.32077210540545i</v>
      </c>
      <c r="DD315" s="223" t="str">
        <f t="shared" ca="1" si="557"/>
        <v>-1.04626401822635+0.816512453843617i</v>
      </c>
      <c r="DE315" s="223" t="str">
        <f t="shared" ca="1" si="558"/>
        <v>-1.24958221722534-0.447107666576043i</v>
      </c>
      <c r="DF315" s="223" t="str">
        <f t="shared" ca="1" si="559"/>
        <v>-0.290783005912031-1.29491552874681i</v>
      </c>
      <c r="DG315" s="223" t="str">
        <f t="shared" ca="1" si="560"/>
        <v>0.93844578509296-0.938445785092632i</v>
      </c>
      <c r="DH315" s="223" t="str">
        <f t="shared" ca="1" si="561"/>
        <v>1.29491552874701+0.290783005911159i</v>
      </c>
      <c r="DI315" s="223" t="str">
        <f t="shared" ca="1" si="562"/>
        <v>0.447107666575677+1.24958221722547i</v>
      </c>
      <c r="DJ315" s="223" t="str">
        <f t="shared" ca="1" si="563"/>
        <v>-0.816512453843925+1.04626401822611i</v>
      </c>
      <c r="DK315" s="223" t="str">
        <f t="shared" ca="1" si="564"/>
        <v>-1.32077210540553-0.13008469817586i</v>
      </c>
      <c r="DL315" s="223" t="str">
        <f t="shared" ca="1" si="565"/>
        <v>-0.596707411766284-1.18545402604236i</v>
      </c>
      <c r="DM315" s="223" t="str">
        <f t="shared" ca="1" si="566"/>
        <v>0.682298015277138-1.13834546666016i</v>
      </c>
      <c r="DN315" s="223" t="str">
        <f t="shared" ca="1" si="567"/>
        <v>1.32676304022066-0.0325702045018989i</v>
      </c>
      <c r="DO315" s="223" t="str">
        <f t="shared" ca="1" si="568"/>
        <v>0.737332122066973+1.10349550288394i</v>
      </c>
      <c r="DP315" s="223" t="str">
        <f t="shared" ca="1" si="569"/>
        <v>-0.537821179475797+1.2133051397007i</v>
      </c>
      <c r="DQ315" s="223" t="str">
        <f t="shared" ca="1" si="570"/>
        <v>-1.31279822395648+0.194735220988869i</v>
      </c>
      <c r="DR315" s="223" t="str">
        <f t="shared" ca="1" si="571"/>
        <v>-0.866866670941231-1.00493938022556i</v>
      </c>
      <c r="DS315" s="223" t="str">
        <f t="shared" ca="1" si="572"/>
        <v>0.38525501253107-1.27001557409213i</v>
      </c>
      <c r="DT315" s="223" t="str">
        <f t="shared" ca="1" si="573"/>
        <v>1.27908770044795-0.35397123849211i</v>
      </c>
      <c r="DU315" s="223" t="str">
        <f t="shared" ca="1" si="574"/>
        <v>0.983362738202758+0.891268033888371i</v>
      </c>
      <c r="DV315" s="223" t="str">
        <f t="shared" ca="1" si="575"/>
        <v>-0.226894251600258+1.30762379211592i</v>
      </c>
      <c r="DW315" s="223" t="str">
        <f t="shared" ca="1" si="576"/>
        <v>-1.22613850734649+0.507883199091071i</v>
      </c>
      <c r="DX315" s="223" t="str">
        <f t="shared" ca="1" si="577"/>
        <v>-1.08506811456431-0.764191186727981i</v>
      </c>
      <c r="DY315" s="223" t="str">
        <f t="shared" ca="1" si="578"/>
        <v>0.0651207899317614-1.32556413116663i</v>
      </c>
      <c r="DZ315" s="223" t="str">
        <f t="shared" ca="1" si="579"/>
        <v>1.1547470498016-0.654156123636685i</v>
      </c>
      <c r="EA315" s="223" t="str">
        <f t="shared" ca="1" si="580"/>
        <v>1.17045305649948+0.625620192807029i</v>
      </c>
      <c r="EB315" s="223" t="str">
        <f t="shared" ca="1" si="581"/>
        <v>0.0976321490320596+1.32356675184603i</v>
      </c>
      <c r="EC315" s="223" t="str">
        <f t="shared" ca="1" si="582"/>
        <v>-1.06598712178691+0.790589931191474i</v>
      </c>
      <c r="ED315" s="223" t="str">
        <f t="shared" ca="1" si="583"/>
        <v>-1.23823329500411-0.47763928885734i</v>
      </c>
      <c r="EE315" s="223" t="str">
        <f t="shared" ca="1" si="584"/>
        <v>-0.258916609598177-1.30166169659826i</v>
      </c>
      <c r="EF315" s="223" t="str">
        <f t="shared" ca="1" si="585"/>
        <v>0.961193755236357-0.915132530299028i</v>
      </c>
      <c r="EG315" s="223" t="str">
        <f t="shared" ca="1" si="586"/>
        <v>1.28738935220107+0.32247424541533i</v>
      </c>
      <c r="EH315" s="223" t="str">
        <f t="shared" ca="1" si="587"/>
        <v>0.416306723354388+1.26017843784394i</v>
      </c>
      <c r="EI315" s="223" t="str">
        <f t="shared" ca="1" si="588"/>
        <v>-0.841943139925288+1.02591068434324i</v>
      </c>
      <c r="EJ315" s="223" t="str">
        <f t="shared" ca="1" si="589"/>
        <v>-1.31718187523553-0.162458889162399i</v>
      </c>
      <c r="EK315" s="223" t="str">
        <f t="shared" ca="1" si="590"/>
        <v>-0.567435196493288-1.19974092240679i</v>
      </c>
      <c r="EL315" s="223" t="str">
        <f t="shared" ca="1" si="591"/>
        <v>0.710028916106856-1.12125818677457i</v>
      </c>
      <c r="EM315" s="223" t="str">
        <f t="shared" ca="1" si="592"/>
        <v>1.3271627568301-5.44990216342472E-13i</v>
      </c>
      <c r="EN315" s="223"/>
      <c r="EO315" s="223"/>
      <c r="EP315" s="223"/>
    </row>
    <row r="316" spans="1:146">
      <c r="A316" s="249">
        <f t="shared" si="461"/>
        <v>4.2187499999999959E-3</v>
      </c>
      <c r="B316" s="248">
        <v>216</v>
      </c>
      <c r="C316" s="247">
        <f t="shared" si="462"/>
        <v>43200</v>
      </c>
      <c r="N316" s="246">
        <f t="shared" ca="1" si="463"/>
        <v>1.339607814064053</v>
      </c>
      <c r="O316" s="223">
        <f t="shared" ca="1" si="464"/>
        <v>-1.3273921859359468</v>
      </c>
      <c r="P316" s="223" t="str">
        <f t="shared" ca="1" si="465"/>
        <v>-0.737459586048838-1.10368626621359i</v>
      </c>
      <c r="Q316" s="223" t="str">
        <f t="shared" ca="1" si="466"/>
        <v>0.507970997808509-1.22635047220166i</v>
      </c>
      <c r="R316" s="223" t="str">
        <f t="shared" ca="1" si="467"/>
        <v>1.30188671728825-0.2589613689959i</v>
      </c>
      <c r="S316" s="223" t="str">
        <f t="shared" ca="1" si="468"/>
        <v>0.938608015969338+0.938608015969347i</v>
      </c>
      <c r="T316" s="223" t="str">
        <f t="shared" ca="1" si="469"/>
        <v>-0.258961368995911+1.30188671728825i</v>
      </c>
      <c r="U316" s="223" t="str">
        <f t="shared" ca="1" si="470"/>
        <v>-1.22635047220162+0.507970997808621i</v>
      </c>
      <c r="V316" s="223" t="str">
        <f t="shared" ca="1" si="471"/>
        <v>-1.10368626621356-0.737459586048871i</v>
      </c>
      <c r="W316" s="223" t="str">
        <f t="shared" ca="1" si="472"/>
        <v>1.39850517959061E-14-1.32739218593595i</v>
      </c>
      <c r="X316" s="223" t="str">
        <f t="shared" ca="1" si="473"/>
        <v>1.10368626621358-0.737459586048849i</v>
      </c>
      <c r="Y316" s="223" t="str">
        <f t="shared" ca="1" si="474"/>
        <v>1.22635047220166+0.50797099780852i</v>
      </c>
      <c r="Z316" s="223" t="str">
        <f t="shared" ca="1" si="475"/>
        <v>0.258961368995888+1.30188671728825i</v>
      </c>
      <c r="AA316" s="223" t="str">
        <f t="shared" ca="1" si="476"/>
        <v>-0.938608015969354+0.938608015969331i</v>
      </c>
      <c r="AB316" s="223" t="str">
        <f t="shared" ca="1" si="477"/>
        <v>-1.30188671728825-0.25896136899592i</v>
      </c>
      <c r="AC316" s="223" t="str">
        <f t="shared" ca="1" si="478"/>
        <v>-0.507970997808604-1.22635047220162i</v>
      </c>
      <c r="AD316" s="223" t="str">
        <f t="shared" ca="1" si="479"/>
        <v>0.737459586048875-1.10368626621356i</v>
      </c>
      <c r="AE316" s="223" t="str">
        <f t="shared" ca="1" si="480"/>
        <v>1.32739218593595+2.79701035918122E-14i</v>
      </c>
      <c r="AF316" s="223" t="str">
        <f t="shared" ca="1" si="481"/>
        <v>0.737459586048845+1.10368626621358i</v>
      </c>
      <c r="AG316" s="223" t="str">
        <f t="shared" ca="1" si="482"/>
        <v>-0.507970997808533+1.22635047220165i</v>
      </c>
      <c r="AH316" s="223" t="str">
        <f t="shared" ca="1" si="483"/>
        <v>-1.30188671728818+0.258961368996273i</v>
      </c>
      <c r="AI316" s="223" t="str">
        <f t="shared" ca="1" si="484"/>
        <v>-0.938608015969788-0.938608015968897i</v>
      </c>
      <c r="AJ316" s="223" t="str">
        <f t="shared" ca="1" si="485"/>
        <v>0.258961368996331-1.30188671728817i</v>
      </c>
      <c r="AK316" s="223" t="str">
        <f t="shared" ca="1" si="486"/>
        <v>1.22635047220168-0.507970997808478i</v>
      </c>
      <c r="AL316" s="223" t="str">
        <f t="shared" ca="1" si="487"/>
        <v>1.1036862662137+0.737459586048675i</v>
      </c>
      <c r="AM316" s="223" t="str">
        <f t="shared" ca="1" si="488"/>
        <v>4.9565110348854E-13+1.32739218593595i</v>
      </c>
      <c r="AN316" s="223" t="str">
        <f t="shared" ca="1" si="489"/>
        <v>-1.10368626621388+0.737459586048401i</v>
      </c>
      <c r="AO316" s="223" t="str">
        <f t="shared" ca="1" si="490"/>
        <v>-1.22635047220155-0.507970997808782i</v>
      </c>
      <c r="AP316" s="223" t="str">
        <f t="shared" ca="1" si="491"/>
        <v>-0.25896136899599-1.30188671728823i</v>
      </c>
      <c r="AQ316" s="223" t="str">
        <f t="shared" ca="1" si="492"/>
        <v>0.9386080159691-0.938608015969585i</v>
      </c>
      <c r="AR316" s="223" t="str">
        <f t="shared" ca="1" si="493"/>
        <v>0.9386080159691-0.938608015969585i</v>
      </c>
      <c r="AS316" s="223" t="str">
        <f t="shared" ca="1" si="494"/>
        <v>0.507970997808229+1.22635047220178i</v>
      </c>
      <c r="AT316" s="223" t="str">
        <f t="shared" ca="1" si="495"/>
        <v>-0.737459586048899+1.10368626621355i</v>
      </c>
      <c r="AU316" s="223" t="str">
        <f t="shared" ca="1" si="496"/>
        <v>-1.32739218593595+2.08147077878397E-13i</v>
      </c>
      <c r="AV316" s="223" t="str">
        <f t="shared" ca="1" si="497"/>
        <v>-0.737459586049276-1.10368626621329i</v>
      </c>
      <c r="AW316" s="223" t="str">
        <f t="shared" ca="1" si="498"/>
        <v>0.50797099780903-1.22635047220145i</v>
      </c>
      <c r="AX316" s="223" t="str">
        <f t="shared" ca="1" si="499"/>
        <v>1.30188671728829-0.258961368995728i</v>
      </c>
      <c r="AY316" s="223" t="str">
        <f t="shared" ca="1" si="500"/>
        <v>0.938608015969395+0.93860801596929i</v>
      </c>
      <c r="AZ316" s="223" t="str">
        <f t="shared" ca="1" si="501"/>
        <v>-0.258961368995583+1.30188671728831i</v>
      </c>
      <c r="BA316" s="223" t="str">
        <f t="shared" ca="1" si="502"/>
        <v>-1.22635047220188+0.507970997807981i</v>
      </c>
      <c r="BB316" s="223" t="str">
        <f t="shared" ca="1" si="503"/>
        <v>-1.1036862662134-0.737459586049122i</v>
      </c>
      <c r="BC316" s="223" t="str">
        <f t="shared" ca="1" si="504"/>
        <v>6.04935702273152E-14-1.32739218593595i</v>
      </c>
      <c r="BD316" s="223" t="str">
        <f t="shared" ca="1" si="505"/>
        <v>1.10368626621346-0.737459586049021i</v>
      </c>
      <c r="BE316" s="223" t="str">
        <f t="shared" ca="1" si="506"/>
        <v>1.22635047220185+0.507970997808058i</v>
      </c>
      <c r="BF316" s="223" t="str">
        <f t="shared" ca="1" si="507"/>
        <v>0.258961368995463+1.30188671728834i</v>
      </c>
      <c r="BG316" s="223" t="str">
        <f t="shared" ca="1" si="508"/>
        <v>-0.93860801596948+0.938608015969205i</v>
      </c>
      <c r="BH316" s="223" t="str">
        <f t="shared" ca="1" si="509"/>
        <v>-1.30188671728826-0.258961368995846i</v>
      </c>
      <c r="BI316" s="223" t="str">
        <f t="shared" ca="1" si="510"/>
        <v>-0.507970997808918-1.22635047220149i</v>
      </c>
      <c r="BJ316" s="223" t="str">
        <f t="shared" ca="1" si="511"/>
        <v>0.737459586049345-1.10368626621325i</v>
      </c>
      <c r="BK316" s="223" t="str">
        <f t="shared" ca="1" si="512"/>
        <v>1.32739218593595+3.29134218333028E-13i</v>
      </c>
      <c r="BL316" s="223" t="str">
        <f t="shared" ca="1" si="513"/>
        <v>0.737459586048798+1.10368626621361i</v>
      </c>
      <c r="BM316" s="223" t="str">
        <f t="shared" ca="1" si="514"/>
        <v>-0.507970997808341+1.22635047220173i</v>
      </c>
      <c r="BN316" s="223" t="str">
        <f t="shared" ca="1" si="515"/>
        <v>-1.30188671728814+0.258961368996458i</v>
      </c>
      <c r="BO316" s="223" t="str">
        <f t="shared" ca="1" si="516"/>
        <v>-0.938608015969015-0.93860801596967i</v>
      </c>
      <c r="BP316" s="223" t="str">
        <f t="shared" ca="1" si="517"/>
        <v>0.25896136899611-1.30188671728821i</v>
      </c>
      <c r="BQ316" s="223" t="str">
        <f t="shared" ca="1" si="518"/>
        <v>1.2263504722016-0.50797099780867i</v>
      </c>
      <c r="BR316" s="223" t="str">
        <f t="shared" ca="1" si="519"/>
        <v>1.10368626621381+0.737459586048502i</v>
      </c>
      <c r="BS316" s="223" t="str">
        <f t="shared" ca="1" si="520"/>
        <v>-5.97774866438741E-13+1.32739218593595i</v>
      </c>
      <c r="BT316" s="223" t="str">
        <f t="shared" ca="1" si="521"/>
        <v>-1.10368626621376+0.737459586048575i</v>
      </c>
      <c r="BU316" s="223" t="str">
        <f t="shared" ca="1" si="522"/>
        <v>-1.22635047220163-0.507970997808589i</v>
      </c>
      <c r="BV316" s="223" t="str">
        <f t="shared" ca="1" si="523"/>
        <v>-0.258961368996195-1.30188671728819i</v>
      </c>
      <c r="BW316" s="223" t="str">
        <f t="shared" ca="1" si="524"/>
        <v>0.938608015968953-0.938608015969732i</v>
      </c>
      <c r="BX316" s="223" t="str">
        <f t="shared" ca="1" si="525"/>
        <v>1.30188671728816+0.258961368996373i</v>
      </c>
      <c r="BY316" s="223" t="str">
        <f t="shared" ca="1" si="526"/>
        <v>0.507970997808422+1.2263504722017i</v>
      </c>
      <c r="BZ316" s="223" t="str">
        <f t="shared" ca="1" si="527"/>
        <v>-0.737459586048725+1.10368626621366i</v>
      </c>
      <c r="CA316" s="223" t="str">
        <f t="shared" ca="1" si="528"/>
        <v>-1.32739218593595+4.16294155756796E-13i</v>
      </c>
      <c r="CB316" s="223" t="str">
        <f t="shared" ca="1" si="529"/>
        <v>-0.737459586048351-1.10368626621391i</v>
      </c>
      <c r="CC316" s="223" t="str">
        <f t="shared" ca="1" si="530"/>
        <v>0.507970997808837-1.22635047220153i</v>
      </c>
      <c r="CD316" s="223" t="str">
        <f t="shared" ca="1" si="531"/>
        <v>1.30188671728825-0.258961368995931i</v>
      </c>
      <c r="CE316" s="223" t="str">
        <f t="shared" ca="1" si="532"/>
        <v>0.938608015969542+0.938608015969143i</v>
      </c>
      <c r="CF316" s="223" t="str">
        <f t="shared" ca="1" si="533"/>
        <v>-0.258961368995378+1.30188671728836i</v>
      </c>
      <c r="CG316" s="223" t="str">
        <f t="shared" ca="1" si="534"/>
        <v>-1.2263504722018+0.507970997808174i</v>
      </c>
      <c r="CH316" s="223" t="str">
        <f t="shared" ca="1" si="535"/>
        <v>-1.10368626621351-0.73745958604895i</v>
      </c>
      <c r="CI316" s="223" t="str">
        <f t="shared" ca="1" si="536"/>
        <v>-1.47653507651082E-13-1.32739218593595i</v>
      </c>
      <c r="CJ316" s="223" t="str">
        <f t="shared" ca="1" si="537"/>
        <v>1.10368626621335-0.737459586049195i</v>
      </c>
      <c r="CK316" s="223" t="str">
        <f t="shared" ca="1" si="538"/>
        <v>1.22635047220142+0.507970997809086i</v>
      </c>
      <c r="CL316" s="223" t="str">
        <f t="shared" ca="1" si="539"/>
        <v>0.258961368995668+1.3018867172883i</v>
      </c>
      <c r="CM316" s="223" t="str">
        <f t="shared" ca="1" si="540"/>
        <v>-0.938608015969333+0.938608015969353i</v>
      </c>
      <c r="CN316" s="223" t="str">
        <f t="shared" ca="1" si="541"/>
        <v>-1.3018867172883-0.258961368995641i</v>
      </c>
      <c r="CO316" s="223" t="str">
        <f t="shared" ca="1" si="542"/>
        <v>-0.507970997809111-1.22635047220141i</v>
      </c>
      <c r="CP316" s="223" t="str">
        <f t="shared" ca="1" si="543"/>
        <v>0.737459586049173-1.10368626621336i</v>
      </c>
      <c r="CQ316" s="223" t="str">
        <f t="shared" ca="1" si="544"/>
        <v>1.32739218593595+1.2098714045463E-13i</v>
      </c>
      <c r="CR316" s="223" t="str">
        <f t="shared" ca="1" si="545"/>
        <v>0.737459586048971+1.1036862662135i</v>
      </c>
      <c r="CS316" s="223" t="str">
        <f t="shared" ca="1" si="546"/>
        <v>-0.507970997808148+1.22635047220181i</v>
      </c>
      <c r="CT316" s="223" t="str">
        <f t="shared" ca="1" si="547"/>
        <v>-1.30188671728835+0.258961368995404i</v>
      </c>
      <c r="CU316" s="223" t="str">
        <f t="shared" ca="1" si="548"/>
        <v>-0.938608015969163-0.938608015969524i</v>
      </c>
      <c r="CV316" s="223" t="str">
        <f t="shared" ca="1" si="549"/>
        <v>0.258961368995905-1.30188671728825i</v>
      </c>
      <c r="CW316" s="223" t="str">
        <f t="shared" ca="1" si="550"/>
        <v>1.22635047220152-0.507970997808863i</v>
      </c>
      <c r="CX316" s="223" t="str">
        <f t="shared" ca="1" si="551"/>
        <v>1.10368626621321+0.737459586049396i</v>
      </c>
      <c r="CY316" s="223" t="str">
        <f t="shared" ca="1" si="552"/>
        <v>-3.89627788560344E-13+1.32739218593595i</v>
      </c>
      <c r="CZ316" s="223" t="str">
        <f t="shared" ca="1" si="553"/>
        <v>-1.10368626621365+0.737459586048748i</v>
      </c>
      <c r="DA316" s="223" t="str">
        <f t="shared" ca="1" si="554"/>
        <v>-1.22635047220171-0.507970997808397i</v>
      </c>
      <c r="DB316" s="223" t="str">
        <f t="shared" ca="1" si="555"/>
        <v>-0.258961368996399-1.30188671728815i</v>
      </c>
      <c r="DC316" s="223" t="str">
        <f t="shared" ca="1" si="556"/>
        <v>0.938608015969714-0.938608015968971i</v>
      </c>
      <c r="DD316" s="223" t="str">
        <f t="shared" ca="1" si="557"/>
        <v>1.3018867172882+0.258961368996168i</v>
      </c>
      <c r="DE316" s="223" t="str">
        <f t="shared" ca="1" si="558"/>
        <v>0.507970997808614+1.22635047220162i</v>
      </c>
      <c r="DF316" s="223" t="str">
        <f t="shared" ca="1" si="559"/>
        <v>-0.737459586048553+1.10368626621378i</v>
      </c>
      <c r="DG316" s="223" t="str">
        <f t="shared" ca="1" si="560"/>
        <v>-1.32739218593595-6.58268436666057E-13i</v>
      </c>
      <c r="DH316" s="223" t="str">
        <f t="shared" ca="1" si="561"/>
        <v>-0.737459586048525-1.1036862662138i</v>
      </c>
      <c r="DI316" s="223" t="str">
        <f t="shared" ca="1" si="562"/>
        <v>0.507970997808645-1.22635047220161i</v>
      </c>
      <c r="DJ316" s="223" t="str">
        <f t="shared" ca="1" si="563"/>
        <v>1.30188671728821-0.258961368996135i</v>
      </c>
      <c r="DK316" s="223" t="str">
        <f t="shared" ca="1" si="564"/>
        <v>0.93860801596969+0.938608015968995i</v>
      </c>
      <c r="DL316" s="223" t="str">
        <f t="shared" ca="1" si="565"/>
        <v>-0.258961368996507+1.30188671728813i</v>
      </c>
      <c r="DM316" s="223" t="str">
        <f t="shared" ca="1" si="566"/>
        <v>-1.22635047220169+0.507970997808435i</v>
      </c>
      <c r="DN316" s="223" t="str">
        <f t="shared" ca="1" si="567"/>
        <v>-1.10368626621367-0.737459586048713i</v>
      </c>
      <c r="DO316" s="223" t="str">
        <f t="shared" ca="1" si="568"/>
        <v>-4.31254095547201E-13-1.32739218593595i</v>
      </c>
      <c r="DP316" s="223" t="str">
        <f t="shared" ca="1" si="569"/>
        <v>1.10368626621395-0.737459586048301i</v>
      </c>
      <c r="DQ316" s="223" t="str">
        <f t="shared" ca="1" si="570"/>
        <v>1.2263504722015+0.507970997808893i</v>
      </c>
      <c r="DR316" s="223" t="str">
        <f t="shared" ca="1" si="571"/>
        <v>0.258961368995872+1.30188671728826i</v>
      </c>
      <c r="DS316" s="223" t="str">
        <f t="shared" ca="1" si="572"/>
        <v>-0.938608015969187+0.938608015969498i</v>
      </c>
      <c r="DT316" s="223" t="str">
        <f t="shared" ca="1" si="573"/>
        <v>-1.30188671728834-0.258961368995437i</v>
      </c>
      <c r="DU316" s="223" t="str">
        <f t="shared" ca="1" si="574"/>
        <v>-0.507970997808047-1.22635047220185i</v>
      </c>
      <c r="DV316" s="223" t="str">
        <f t="shared" ca="1" si="575"/>
        <v>0.737459586048936-1.10368626621352i</v>
      </c>
      <c r="DW316" s="223" t="str">
        <f t="shared" ca="1" si="576"/>
        <v>1.32739218593595-1.62613447441488E-13i</v>
      </c>
      <c r="DX316" s="223" t="str">
        <f t="shared" ca="1" si="577"/>
        <v>0.737459586049207+1.10368626621334i</v>
      </c>
      <c r="DY316" s="223" t="str">
        <f t="shared" ca="1" si="578"/>
        <v>-0.507970997809141+1.2263504722014i</v>
      </c>
      <c r="DZ316" s="223" t="str">
        <f t="shared" ca="1" si="579"/>
        <v>-1.30188671728831+0.258961368995608i</v>
      </c>
      <c r="EA316" s="223" t="str">
        <f t="shared" ca="1" si="580"/>
        <v>-0.938608015969309-0.938608015969376i</v>
      </c>
      <c r="EB316" s="223" t="str">
        <f t="shared" ca="1" si="581"/>
        <v>0.258961368995701-1.30188671728829i</v>
      </c>
      <c r="EC316" s="223" t="str">
        <f t="shared" ca="1" si="582"/>
        <v>1.22635047220144-0.507970997809055i</v>
      </c>
      <c r="ED316" s="223" t="str">
        <f t="shared" ca="1" si="583"/>
        <v>1.10368626621329+0.737459586049286i</v>
      </c>
      <c r="EE316" s="223" t="str">
        <f t="shared" ca="1" si="584"/>
        <v>-1.06027200664225E-13+1.32739218593595i</v>
      </c>
      <c r="EF316" s="223" t="str">
        <f t="shared" ca="1" si="585"/>
        <v>-1.10368626621349+0.737459586048984i</v>
      </c>
      <c r="EG316" s="223" t="str">
        <f t="shared" ca="1" si="586"/>
        <v>-1.22635047220182-0.507970997808135i</v>
      </c>
      <c r="EH316" s="223" t="str">
        <f t="shared" ca="1" si="587"/>
        <v>-0.258961368995345-1.30188671728836i</v>
      </c>
      <c r="EI316" s="223" t="str">
        <f t="shared" ca="1" si="588"/>
        <v>0.938608015969566-0.938608015969119i</v>
      </c>
      <c r="EJ316" s="223" t="str">
        <f t="shared" ca="1" si="589"/>
        <v>1.30188671728824+0.258961368995964i</v>
      </c>
      <c r="EK316" s="223" t="str">
        <f t="shared" ca="1" si="590"/>
        <v>0.507970997808807+1.22635047220154i</v>
      </c>
      <c r="EL316" s="223" t="str">
        <f t="shared" ca="1" si="591"/>
        <v>-0.73745958604838+1.10368626621389i</v>
      </c>
      <c r="EM316" s="223" t="str">
        <f t="shared" ca="1" si="592"/>
        <v>-1.32739218593595-5.25574868805379E-13i</v>
      </c>
      <c r="EN316" s="223"/>
      <c r="EO316" s="223"/>
      <c r="EP316" s="223"/>
    </row>
    <row r="317" spans="1:146">
      <c r="A317" s="249">
        <f t="shared" si="461"/>
        <v>4.2382812499999955E-3</v>
      </c>
      <c r="B317" s="248">
        <v>217</v>
      </c>
      <c r="C317" s="247">
        <f t="shared" si="462"/>
        <v>43400</v>
      </c>
      <c r="N317" s="246">
        <f t="shared" ca="1" si="463"/>
        <v>1.3393981050368118</v>
      </c>
      <c r="O317" s="223">
        <f t="shared" ca="1" si="464"/>
        <v>-1.327601894963188</v>
      </c>
      <c r="P317" s="223" t="str">
        <f t="shared" ca="1" si="465"/>
        <v>-0.764444046061662-1.08542714723316i</v>
      </c>
      <c r="Q317" s="223" t="str">
        <f t="shared" ca="1" si="466"/>
        <v>0.447255607757373-1.24999568512832i</v>
      </c>
      <c r="R317" s="223" t="str">
        <f t="shared" ca="1" si="467"/>
        <v>1.27951093127021-0.354088362234481i</v>
      </c>
      <c r="S317" s="223" t="str">
        <f t="shared" ca="1" si="468"/>
        <v>1.02625014271074+0.842221726207559i</v>
      </c>
      <c r="T317" s="223" t="str">
        <f t="shared" ca="1" si="469"/>
        <v>-0.0976644540371006+1.32400470011533i</v>
      </c>
      <c r="U317" s="223" t="str">
        <f t="shared" ca="1" si="470"/>
        <v>-1.13872212800049+0.682523777396723i</v>
      </c>
      <c r="V317" s="223" t="str">
        <f t="shared" ca="1" si="471"/>
        <v>-1.21370660406583-0.537999136390426i</v>
      </c>
      <c r="W317" s="223" t="str">
        <f t="shared" ca="1" si="472"/>
        <v>-0.259002281197631-1.30209239681532i</v>
      </c>
      <c r="X317" s="223" t="str">
        <f t="shared" ca="1" si="473"/>
        <v>0.915435333846898-0.96151179974791i</v>
      </c>
      <c r="Y317" s="223" t="str">
        <f t="shared" ca="1" si="474"/>
        <v>1.31323260908232+0.194799655935738i</v>
      </c>
      <c r="Z317" s="223" t="str">
        <f t="shared" ca="1" si="475"/>
        <v>0.596904853246364+1.18584627489434i</v>
      </c>
      <c r="AA317" s="223" t="str">
        <f t="shared" ca="1" si="476"/>
        <v>-0.625827201089602+1.17084034175724i</v>
      </c>
      <c r="AB317" s="223" t="str">
        <f t="shared" ca="1" si="477"/>
        <v>-1.31761771084543+0.162512644358206i</v>
      </c>
      <c r="AC317" s="223" t="str">
        <f t="shared" ca="1" si="478"/>
        <v>-0.891562941034353-0.983688118096393i</v>
      </c>
      <c r="AD317" s="223" t="str">
        <f t="shared" ca="1" si="479"/>
        <v>0.290879221621044-1.29534399675877i</v>
      </c>
      <c r="AE317" s="223" t="str">
        <f t="shared" ca="1" si="480"/>
        <v>1.22654421807971-0.508051249978865i</v>
      </c>
      <c r="AF317" s="223" t="str">
        <f t="shared" ca="1" si="481"/>
        <v>1.12162919419192+0.710263853962892i</v>
      </c>
      <c r="AG317" s="223" t="str">
        <f t="shared" ca="1" si="482"/>
        <v>0.0651423374184644+1.32600274033861i</v>
      </c>
      <c r="AH317" s="223" t="str">
        <f t="shared" ca="1" si="483"/>
        <v>-1.04661021120452+0.816782625496081i</v>
      </c>
      <c r="AI317" s="223" t="str">
        <f t="shared" ca="1" si="484"/>
        <v>-1.27043580308482-0.385382487601711i</v>
      </c>
      <c r="AJ317" s="223" t="str">
        <f t="shared" ca="1" si="485"/>
        <v>-0.41644447296907-1.26059541187621i</v>
      </c>
      <c r="AK317" s="223" t="str">
        <f t="shared" ca="1" si="486"/>
        <v>0.790851525472213-1.06633984084255i</v>
      </c>
      <c r="AL317" s="223" t="str">
        <f t="shared" ca="1" si="487"/>
        <v>1.32720204609355+0.0325809814914369i</v>
      </c>
      <c r="AM317" s="223" t="str">
        <f t="shared" ca="1" si="488"/>
        <v>0.737576094142287+1.10386063289695i</v>
      </c>
      <c r="AN317" s="223" t="str">
        <f t="shared" ca="1" si="489"/>
        <v>-0.477797332491272+1.23864300772017i</v>
      </c>
      <c r="AO317" s="223" t="str">
        <f t="shared" ca="1" si="490"/>
        <v>-1.28781532991446+0.32258094727859i</v>
      </c>
      <c r="AP317" s="223" t="str">
        <f t="shared" ca="1" si="491"/>
        <v>-1.00527189950528-0.867153504043486i</v>
      </c>
      <c r="AQ317" s="223" t="str">
        <f t="shared" ca="1" si="492"/>
        <v>0.13012774124105-1.32120912896837i</v>
      </c>
      <c r="AR317" s="223" t="str">
        <f t="shared" ca="1" si="493"/>
        <v>0.13012774124105-1.32120912896837i</v>
      </c>
      <c r="AS317" s="223" t="str">
        <f t="shared" ca="1" si="494"/>
        <v>1.20013789857689+0.567622952239682i</v>
      </c>
      <c r="AT317" s="223" t="str">
        <f t="shared" ca="1" si="495"/>
        <v>0.226969327484223+1.3080564651005i</v>
      </c>
      <c r="AU317" s="223" t="str">
        <f t="shared" ca="1" si="496"/>
        <v>-0.938756302644836+0.938756302644325i</v>
      </c>
      <c r="AV317" s="223" t="str">
        <f t="shared" ca="1" si="497"/>
        <v>-1.30805646510037-0.226969327484973i</v>
      </c>
      <c r="AW317" s="223" t="str">
        <f t="shared" ca="1" si="498"/>
        <v>-0.567622952238994-1.20013789857722i</v>
      </c>
      <c r="AX317" s="223" t="str">
        <f t="shared" ca="1" si="499"/>
        <v>0.654372574028321-1.15512913817867i</v>
      </c>
      <c r="AY317" s="223" t="str">
        <f t="shared" ca="1" si="500"/>
        <v>1.32120912896844-0.130127741240293i</v>
      </c>
      <c r="AZ317" s="223" t="str">
        <f t="shared" ca="1" si="501"/>
        <v>0.86715350404391+1.00527189950491i</v>
      </c>
      <c r="BA317" s="223" t="str">
        <f t="shared" ca="1" si="502"/>
        <v>-0.32258094727801+1.28781532991461i</v>
      </c>
      <c r="BB317" s="223" t="str">
        <f t="shared" ca="1" si="503"/>
        <v>-1.23864300771997+0.477797332491795i</v>
      </c>
      <c r="BC317" s="223" t="str">
        <f t="shared" ca="1" si="504"/>
        <v>-1.10386063289727-0.737576094141806i</v>
      </c>
      <c r="BD317" s="223" t="str">
        <f t="shared" ca="1" si="505"/>
        <v>-0.0325809814920157-1.32720204609353i</v>
      </c>
      <c r="BE317" s="223" t="str">
        <f t="shared" ca="1" si="506"/>
        <v>1.06633984084222-0.790851525472663i</v>
      </c>
      <c r="BF317" s="223" t="str">
        <f t="shared" ca="1" si="507"/>
        <v>1.26059541187639+0.416444472968539i</v>
      </c>
      <c r="BG317" s="223" t="str">
        <f t="shared" ca="1" si="508"/>
        <v>0.385382487602265+1.27043580308465i</v>
      </c>
      <c r="BH317" s="223" t="str">
        <f t="shared" ca="1" si="509"/>
        <v>-0.816782625495609+1.04661021120489i</v>
      </c>
      <c r="BI317" s="223" t="str">
        <f t="shared" ca="1" si="510"/>
        <v>-1.32600274033864-0.065142337417905i</v>
      </c>
      <c r="BJ317" s="223" t="str">
        <f t="shared" ca="1" si="511"/>
        <v>-0.710263853962377-1.12162919419225i</v>
      </c>
      <c r="BK317" s="223" t="str">
        <f t="shared" ca="1" si="512"/>
        <v>0.508051249979446-1.22654421807947i</v>
      </c>
      <c r="BL317" s="223" t="str">
        <f t="shared" ca="1" si="513"/>
        <v>1.29534399675887-0.290879221620596i</v>
      </c>
      <c r="BM317" s="223" t="str">
        <f t="shared" ca="1" si="514"/>
        <v>0.983688118096048+0.891562941034734i</v>
      </c>
      <c r="BN317" s="223" t="str">
        <f t="shared" ca="1" si="515"/>
        <v>-0.162512644358569+1.31761771084539i</v>
      </c>
      <c r="BO317" s="223" t="str">
        <f t="shared" ca="1" si="516"/>
        <v>-1.17084034175734+0.625827201089406i</v>
      </c>
      <c r="BP317" s="223" t="str">
        <f t="shared" ca="1" si="517"/>
        <v>-1.18584627489424-0.596904853246555i</v>
      </c>
      <c r="BQ317" s="223" t="str">
        <f t="shared" ca="1" si="518"/>
        <v>-0.194799655935668-1.31323260908233i</v>
      </c>
      <c r="BR317" s="223" t="str">
        <f t="shared" ca="1" si="519"/>
        <v>0.961511799747954-0.915435333846852i</v>
      </c>
      <c r="BS317" s="223" t="str">
        <f t="shared" ca="1" si="520"/>
        <v>1.30209239681532+0.259002281197618i</v>
      </c>
      <c r="BT317" s="223" t="str">
        <f t="shared" ca="1" si="521"/>
        <v>0.537999136390446+1.21370660406582i</v>
      </c>
      <c r="BU317" s="223" t="str">
        <f t="shared" ca="1" si="522"/>
        <v>-0.682523777396578+1.13872212800057i</v>
      </c>
      <c r="BV317" s="223" t="str">
        <f t="shared" ca="1" si="523"/>
        <v>-1.32400470011532+0.0976644540372783i</v>
      </c>
      <c r="BW317" s="223" t="str">
        <f t="shared" ca="1" si="524"/>
        <v>-0.84222172620781-1.02625014271053i</v>
      </c>
      <c r="BX317" s="223" t="str">
        <f t="shared" ca="1" si="525"/>
        <v>0.35408836223416-1.2795109312703i</v>
      </c>
      <c r="BY317" s="223" t="str">
        <f t="shared" ca="1" si="526"/>
        <v>1.24999568512816-0.447255607757824i</v>
      </c>
      <c r="BZ317" s="223" t="str">
        <f t="shared" ca="1" si="527"/>
        <v>1.08542714723344+0.764444046061267i</v>
      </c>
      <c r="CA317" s="223" t="str">
        <f t="shared" ca="1" si="528"/>
        <v>5.6013457589678E-13+1.32760189496319i</v>
      </c>
      <c r="CB317" s="223" t="str">
        <f t="shared" ca="1" si="529"/>
        <v>-1.08542714723358+0.764444046061073i</v>
      </c>
      <c r="CC317" s="223" t="str">
        <f t="shared" ca="1" si="530"/>
        <v>-1.24999568512811-0.447255607757977i</v>
      </c>
      <c r="CD317" s="223" t="str">
        <f t="shared" ca="1" si="531"/>
        <v>-0.354088362234003-1.27951093127034i</v>
      </c>
      <c r="CE317" s="223" t="str">
        <f t="shared" ca="1" si="532"/>
        <v>0.842221726207936-1.02625014271043i</v>
      </c>
      <c r="CF317" s="223" t="str">
        <f t="shared" ca="1" si="533"/>
        <v>1.3240047001153+0.0976644540374405i</v>
      </c>
      <c r="CG317" s="223" t="str">
        <f t="shared" ca="1" si="534"/>
        <v>0.682523777396439+1.13872212800066i</v>
      </c>
      <c r="CH317" s="223" t="str">
        <f t="shared" ca="1" si="535"/>
        <v>-0.537999136390595+1.21370660406575i</v>
      </c>
      <c r="CI317" s="223" t="str">
        <f t="shared" ca="1" si="536"/>
        <v>-1.30209239681537+0.259002281197386i</v>
      </c>
      <c r="CJ317" s="223" t="str">
        <f t="shared" ca="1" si="537"/>
        <v>-0.961511799747841-0.915435333846971i</v>
      </c>
      <c r="CK317" s="223" t="str">
        <f t="shared" ca="1" si="538"/>
        <v>0.194799655935829-1.31323260908231i</v>
      </c>
      <c r="CL317" s="223" t="str">
        <f t="shared" ca="1" si="539"/>
        <v>1.18584627489432-0.596904853246409i</v>
      </c>
      <c r="CM317" s="223" t="str">
        <f t="shared" ca="1" si="540"/>
        <v>1.17084034175727+0.625827201089549i</v>
      </c>
      <c r="CN317" s="223" t="str">
        <f t="shared" ca="1" si="541"/>
        <v>0.162512644358407+1.31761771084541i</v>
      </c>
      <c r="CO317" s="223" t="str">
        <f t="shared" ca="1" si="542"/>
        <v>-0.983688118096207+0.891562941034557i</v>
      </c>
      <c r="CP317" s="223" t="str">
        <f t="shared" ca="1" si="543"/>
        <v>-1.29534399675883-0.290879221620756i</v>
      </c>
      <c r="CQ317" s="223" t="str">
        <f t="shared" ca="1" si="544"/>
        <v>-0.508051249979261-1.22654421807954i</v>
      </c>
      <c r="CR317" s="223" t="str">
        <f t="shared" ca="1" si="545"/>
        <v>0.710263853962515-1.12162919419216i</v>
      </c>
      <c r="CS317" s="223" t="str">
        <f t="shared" ca="1" si="546"/>
        <v>1.32600274033858-0.0651423374190616i</v>
      </c>
      <c r="CT317" s="223" t="str">
        <f t="shared" ca="1" si="547"/>
        <v>0.816782625496552+1.04661021120416i</v>
      </c>
      <c r="CU317" s="223" t="str">
        <f t="shared" ca="1" si="548"/>
        <v>-0.385382487601193+1.27043580308497i</v>
      </c>
      <c r="CV317" s="223" t="str">
        <f t="shared" ca="1" si="549"/>
        <v>-1.26059541187644+0.416444472968383i</v>
      </c>
      <c r="CW317" s="223" t="str">
        <f t="shared" ca="1" si="550"/>
        <v>-1.06633984084212-0.790851525472794i</v>
      </c>
      <c r="CX317" s="223" t="str">
        <f t="shared" ca="1" si="551"/>
        <v>0.032580981492216-1.32720204609353i</v>
      </c>
      <c r="CY317" s="223" t="str">
        <f t="shared" ca="1" si="552"/>
        <v>1.10386063289738-0.73757609414164i</v>
      </c>
      <c r="CZ317" s="223" t="str">
        <f t="shared" ca="1" si="553"/>
        <v>1.2386430077199+0.477797332491983i</v>
      </c>
      <c r="DA317" s="223" t="str">
        <f t="shared" ca="1" si="554"/>
        <v>0.322580947277852+1.28781532991465i</v>
      </c>
      <c r="DB317" s="223" t="str">
        <f t="shared" ca="1" si="555"/>
        <v>-0.867153504044033+1.00527189950481i</v>
      </c>
      <c r="DC317" s="223" t="str">
        <f t="shared" ca="1" si="556"/>
        <v>-1.32120912896843-0.130127741240455i</v>
      </c>
      <c r="DD317" s="223" t="str">
        <f t="shared" ca="1" si="557"/>
        <v>-0.654372574028147-1.15512913817877i</v>
      </c>
      <c r="DE317" s="223" t="str">
        <f t="shared" ca="1" si="558"/>
        <v>0.567622952239176-1.20013789857713i</v>
      </c>
      <c r="DF317" s="223" t="str">
        <f t="shared" ca="1" si="559"/>
        <v>1.3080564651004-0.226969327484776i</v>
      </c>
      <c r="DG317" s="223" t="str">
        <f t="shared" ca="1" si="560"/>
        <v>0.938756302644721+0.938756302644441i</v>
      </c>
      <c r="DH317" s="223" t="str">
        <f t="shared" ca="1" si="561"/>
        <v>-0.226969327484458+1.30805646510046i</v>
      </c>
      <c r="DI317" s="223" t="str">
        <f t="shared" ca="1" si="562"/>
        <v>-1.20013789857699+0.567622952239467i</v>
      </c>
      <c r="DJ317" s="223" t="str">
        <f t="shared" ca="1" si="563"/>
        <v>-1.15512913817893-0.654372574027867i</v>
      </c>
      <c r="DK317" s="223" t="str">
        <f t="shared" ca="1" si="564"/>
        <v>-0.130127741240851-1.32120912896839i</v>
      </c>
      <c r="DL317" s="223" t="str">
        <f t="shared" ca="1" si="565"/>
        <v>1.00527189950455-0.867153504044335i</v>
      </c>
      <c r="DM317" s="223" t="str">
        <f t="shared" ca="1" si="566"/>
        <v>1.28781532991474+0.322580947277467i</v>
      </c>
      <c r="DN317" s="223" t="str">
        <f t="shared" ca="1" si="567"/>
        <v>0.477797332491086+1.23864300772024i</v>
      </c>
      <c r="DO317" s="223" t="str">
        <f t="shared" ca="1" si="568"/>
        <v>-0.737576094142439+1.10386063289685i</v>
      </c>
      <c r="DP317" s="223" t="str">
        <f t="shared" ca="1" si="569"/>
        <v>-1.32720204609355+0.0325809814912554i</v>
      </c>
      <c r="DQ317" s="223" t="str">
        <f t="shared" ca="1" si="570"/>
        <v>-0.790851525472082-1.06633984084265i</v>
      </c>
      <c r="DR317" s="223" t="str">
        <f t="shared" ca="1" si="571"/>
        <v>0.416444472969225-1.26059541187616i</v>
      </c>
      <c r="DS317" s="223" t="str">
        <f t="shared" ca="1" si="572"/>
        <v>1.27043580308486-0.385382487601573i</v>
      </c>
      <c r="DT317" s="223" t="str">
        <f t="shared" ca="1" si="573"/>
        <v>1.04661021120445+0.816782625496179i</v>
      </c>
      <c r="DU317" s="223" t="str">
        <f t="shared" ca="1" si="574"/>
        <v>-0.0651423374185892+1.32600274033861i</v>
      </c>
      <c r="DV317" s="223" t="str">
        <f t="shared" ca="1" si="575"/>
        <v>-1.12162919419191+0.710263853962915i</v>
      </c>
      <c r="DW317" s="223" t="str">
        <f t="shared" ca="1" si="576"/>
        <v>-1.22654421807967-0.508051249978964i</v>
      </c>
      <c r="DX317" s="223" t="str">
        <f t="shared" ca="1" si="577"/>
        <v>-0.29087922162107-1.29534399675876i</v>
      </c>
      <c r="DY317" s="223" t="str">
        <f t="shared" ca="1" si="578"/>
        <v>0.89156294103432-0.983688118096423i</v>
      </c>
      <c r="DZ317" s="223" t="str">
        <f t="shared" ca="1" si="579"/>
        <v>1.31761771084545+0.162512644358013i</v>
      </c>
      <c r="EA317" s="223" t="str">
        <f t="shared" ca="1" si="580"/>
        <v>0.6258272010899+1.17084034175708i</v>
      </c>
      <c r="EB317" s="223" t="str">
        <f t="shared" ca="1" si="581"/>
        <v>-0.596904853246055+1.1858462748945i</v>
      </c>
      <c r="EC317" s="223" t="str">
        <f t="shared" ca="1" si="582"/>
        <v>-1.31323260908225+0.194799655936222i</v>
      </c>
      <c r="ED317" s="223" t="str">
        <f t="shared" ca="1" si="583"/>
        <v>-0.915435333847259-0.961511799747568i</v>
      </c>
      <c r="EE317" s="223" t="str">
        <f t="shared" ca="1" si="584"/>
        <v>0.259002281198327-1.30209239681518i</v>
      </c>
      <c r="EF317" s="223" t="str">
        <f t="shared" ca="1" si="585"/>
        <v>1.21370660406611-0.537999136389786i</v>
      </c>
      <c r="EG317" s="223" t="str">
        <f t="shared" ca="1" si="586"/>
        <v>1.1387221280002+0.682523777397198i</v>
      </c>
      <c r="EH317" s="223" t="str">
        <f t="shared" ca="1" si="587"/>
        <v>0.0976644540365574+1.32400470011537i</v>
      </c>
      <c r="EI317" s="223" t="str">
        <f t="shared" ca="1" si="588"/>
        <v>-1.02625014271099+0.842221726207251i</v>
      </c>
      <c r="EJ317" s="223" t="str">
        <f t="shared" ca="1" si="589"/>
        <v>-1.2795109312701-0.354088362234857i</v>
      </c>
      <c r="EK317" s="223" t="str">
        <f t="shared" ca="1" si="590"/>
        <v>-0.447255607757143-1.24999568512841i</v>
      </c>
      <c r="EL317" s="223" t="str">
        <f t="shared" ca="1" si="591"/>
        <v>0.76444404606192-1.08542714723298i</v>
      </c>
      <c r="EM317" s="223" t="str">
        <f t="shared" ca="1" si="592"/>
        <v>1.32760189496319+2.38108598930749E-13i</v>
      </c>
      <c r="EN317" s="223"/>
      <c r="EO317" s="223"/>
      <c r="EP317" s="223"/>
    </row>
    <row r="318" spans="1:146">
      <c r="A318" s="249">
        <f t="shared" si="461"/>
        <v>4.2578124999999951E-3</v>
      </c>
      <c r="B318" s="248">
        <v>218</v>
      </c>
      <c r="C318" s="247">
        <f t="shared" si="462"/>
        <v>43600</v>
      </c>
      <c r="N318" s="246">
        <f t="shared" ca="1" si="463"/>
        <v>1.3392058674925904</v>
      </c>
      <c r="O318" s="223">
        <f t="shared" ca="1" si="464"/>
        <v>-1.3277941325074094</v>
      </c>
      <c r="P318" s="223" t="str">
        <f t="shared" ca="1" si="465"/>
        <v>-0.790966041243801-1.06649424748576i</v>
      </c>
      <c r="Q318" s="223" t="str">
        <f t="shared" ca="1" si="466"/>
        <v>0.385438291215324-1.27061976294488i</v>
      </c>
      <c r="R318" s="223" t="str">
        <f t="shared" ca="1" si="467"/>
        <v>1.25017668524721-0.447320370635409i</v>
      </c>
      <c r="S318" s="223" t="str">
        <f t="shared" ca="1" si="468"/>
        <v>1.10402047257355+0.737682895599166i</v>
      </c>
      <c r="T318" s="223" t="str">
        <f t="shared" ca="1" si="469"/>
        <v>0.0651517700677521+1.32619474632429i</v>
      </c>
      <c r="U318" s="223" t="str">
        <f t="shared" ca="1" si="470"/>
        <v>-1.02639874434193+0.842343680414594i</v>
      </c>
      <c r="V318" s="223" t="str">
        <f t="shared" ca="1" si="471"/>
        <v>-1.28800180634052-0.322627657191166i</v>
      </c>
      <c r="W318" s="223" t="str">
        <f t="shared" ca="1" si="472"/>
        <v>-0.508124816102121-1.22672182241219i</v>
      </c>
      <c r="X318" s="223" t="str">
        <f t="shared" ca="1" si="473"/>
        <v>0.68262260724577-1.13888701564207i</v>
      </c>
      <c r="Y318" s="223" t="str">
        <f t="shared" ca="1" si="474"/>
        <v>1.32140044083633-0.13014658381479i</v>
      </c>
      <c r="Z318" s="223" t="str">
        <f t="shared" ca="1" si="475"/>
        <v>0.891692039878699+0.983830556721059i</v>
      </c>
      <c r="AA318" s="223" t="str">
        <f t="shared" ca="1" si="476"/>
        <v>-0.259039784881996+1.30228094056904i</v>
      </c>
      <c r="AB318" s="223" t="str">
        <f t="shared" ca="1" si="477"/>
        <v>-1.20031167925884+0.567705144380362i</v>
      </c>
      <c r="AC318" s="223" t="str">
        <f t="shared" ca="1" si="478"/>
        <v>-1.17100988013525-0.62591782124073i</v>
      </c>
      <c r="AD318" s="223" t="str">
        <f t="shared" ca="1" si="479"/>
        <v>-0.194827863041797-1.3134227659454i</v>
      </c>
      <c r="AE318" s="223" t="str">
        <f t="shared" ca="1" si="480"/>
        <v>0.938892235115667-0.93889223511573i</v>
      </c>
      <c r="AF318" s="223" t="str">
        <f t="shared" ca="1" si="481"/>
        <v>1.3134227659454+0.194827863041841i</v>
      </c>
      <c r="AG318" s="223" t="str">
        <f t="shared" ca="1" si="482"/>
        <v>0.625917821240708+1.17100988013526i</v>
      </c>
      <c r="AH318" s="223" t="str">
        <f t="shared" ca="1" si="483"/>
        <v>-0.567705144380641+1.20031167925871i</v>
      </c>
      <c r="AI318" s="223" t="str">
        <f t="shared" ca="1" si="484"/>
        <v>-1.30228094056913+0.259039784881564i</v>
      </c>
      <c r="AJ318" s="223" t="str">
        <f t="shared" ca="1" si="485"/>
        <v>-0.983830556720674-0.891692039879123i</v>
      </c>
      <c r="AK318" s="223" t="str">
        <f t="shared" ca="1" si="486"/>
        <v>0.130146583814167-1.32140044083639i</v>
      </c>
      <c r="AL318" s="223" t="str">
        <f t="shared" ca="1" si="487"/>
        <v>1.13888701564188-0.68262260724608i</v>
      </c>
      <c r="AM318" s="223" t="str">
        <f t="shared" ca="1" si="488"/>
        <v>1.22672182241228+0.508124816101918i</v>
      </c>
      <c r="AN318" s="223" t="str">
        <f t="shared" ca="1" si="489"/>
        <v>0.322627657191251+1.2880018063405i</v>
      </c>
      <c r="AO318" s="223" t="str">
        <f t="shared" ca="1" si="490"/>
        <v>-0.842343680414636+1.0263987443419i</v>
      </c>
      <c r="AP318" s="223" t="str">
        <f t="shared" ca="1" si="491"/>
        <v>-1.32619474632428-0.0651517700679422i</v>
      </c>
      <c r="AQ318" s="223" t="str">
        <f t="shared" ca="1" si="492"/>
        <v>-0.737682895598924-1.10402047257372i</v>
      </c>
      <c r="AR318" s="223" t="str">
        <f t="shared" ca="1" si="493"/>
        <v>-0.737682895598924-1.10402047257372i</v>
      </c>
      <c r="AS318" s="223" t="str">
        <f t="shared" ca="1" si="494"/>
        <v>1.27061976294509-0.385438291214659i</v>
      </c>
      <c r="AT318" s="223" t="str">
        <f t="shared" ca="1" si="495"/>
        <v>1.06649424748606+0.790966041243387i</v>
      </c>
      <c r="AU318" s="223" t="str">
        <f t="shared" ca="1" si="496"/>
        <v>3.52005576987207E-13+1.32779413250741i</v>
      </c>
      <c r="AV318" s="223" t="str">
        <f t="shared" ca="1" si="497"/>
        <v>-1.06649424748565+0.790966041243953i</v>
      </c>
      <c r="AW318" s="223" t="str">
        <f t="shared" ca="1" si="498"/>
        <v>-1.27061976294491-0.38543829121525i</v>
      </c>
      <c r="AX318" s="223" t="str">
        <f t="shared" ca="1" si="499"/>
        <v>-0.447320370635354-1.25017668524723i</v>
      </c>
      <c r="AY318" s="223" t="str">
        <f t="shared" ca="1" si="500"/>
        <v>0.737682895599406-1.10402047257339i</v>
      </c>
      <c r="AZ318" s="223" t="str">
        <f t="shared" ca="1" si="501"/>
        <v>1.32619474632431-0.0651517700673262i</v>
      </c>
      <c r="BA318" s="223" t="str">
        <f t="shared" ca="1" si="502"/>
        <v>0.842343680414159+1.02639874434229i</v>
      </c>
      <c r="BB318" s="223" t="str">
        <f t="shared" ca="1" si="503"/>
        <v>-0.322627657190567+1.28800180634067i</v>
      </c>
      <c r="BC318" s="223" t="str">
        <f t="shared" ca="1" si="504"/>
        <v>-1.22672182241201+0.508124816102569i</v>
      </c>
      <c r="BD318" s="223" t="str">
        <f t="shared" ca="1" si="505"/>
        <v>-1.13888701564224-0.682622607245476i</v>
      </c>
      <c r="BE318" s="223" t="str">
        <f t="shared" ca="1" si="506"/>
        <v>-0.130146583814868-1.32140044083632i</v>
      </c>
      <c r="BF318" s="223" t="str">
        <f t="shared" ca="1" si="507"/>
        <v>0.983830556721102-0.891692039878652i</v>
      </c>
      <c r="BG318" s="223" t="str">
        <f t="shared" ca="1" si="508"/>
        <v>1.30228094056901+0.259039784882151i</v>
      </c>
      <c r="BH318" s="223" t="str">
        <f t="shared" ca="1" si="509"/>
        <v>0.5677051443801+1.20031167925896i</v>
      </c>
      <c r="BI318" s="223" t="str">
        <f t="shared" ca="1" si="510"/>
        <v>-0.625917821241118+1.17100988013504i</v>
      </c>
      <c r="BJ318" s="223" t="str">
        <f t="shared" ca="1" si="511"/>
        <v>-1.31342276594549+0.19482786304123i</v>
      </c>
      <c r="BK318" s="223" t="str">
        <f t="shared" ca="1" si="512"/>
        <v>-0.938892235116072-0.938892235115325i</v>
      </c>
      <c r="BL318" s="223" t="str">
        <f t="shared" ca="1" si="513"/>
        <v>0.194827863041456-1.31342276594545i</v>
      </c>
      <c r="BM318" s="223" t="str">
        <f t="shared" ca="1" si="514"/>
        <v>1.17100988013516-0.625917821240884i</v>
      </c>
      <c r="BN318" s="223" t="str">
        <f t="shared" ca="1" si="515"/>
        <v>1.20031167925887+0.567705144380305i</v>
      </c>
      <c r="BO318" s="223" t="str">
        <f t="shared" ca="1" si="516"/>
        <v>0.259039784881891+1.30228094056906i</v>
      </c>
      <c r="BP318" s="223" t="str">
        <f t="shared" ca="1" si="517"/>
        <v>-0.891692039878849+0.983830556720924i</v>
      </c>
      <c r="BQ318" s="223" t="str">
        <f t="shared" ca="1" si="518"/>
        <v>-1.32140044083629-0.130146583815169i</v>
      </c>
      <c r="BR318" s="223" t="str">
        <f t="shared" ca="1" si="519"/>
        <v>-0.682622607245249-1.13888701564238i</v>
      </c>
      <c r="BS318" s="223" t="str">
        <f t="shared" ca="1" si="520"/>
        <v>0.508124816101593-1.22672182241241i</v>
      </c>
      <c r="BT318" s="223" t="str">
        <f t="shared" ca="1" si="521"/>
        <v>1.2880018063404-0.322627657191628i</v>
      </c>
      <c r="BU318" s="223" t="str">
        <f t="shared" ca="1" si="522"/>
        <v>1.02639874434212+0.842343680414364i</v>
      </c>
      <c r="BV318" s="223" t="str">
        <f t="shared" ca="1" si="523"/>
        <v>-0.0651517700675531+1.3261947463243i</v>
      </c>
      <c r="BW318" s="223" t="str">
        <f t="shared" ca="1" si="524"/>
        <v>-1.10402047257354+0.737682895599186i</v>
      </c>
      <c r="BX318" s="223" t="str">
        <f t="shared" ca="1" si="525"/>
        <v>-1.25017668524714-0.447320370635604i</v>
      </c>
      <c r="BY318" s="223" t="str">
        <f t="shared" ca="1" si="526"/>
        <v>-0.38543829121496-1.270619762945i</v>
      </c>
      <c r="BZ318" s="223" t="str">
        <f t="shared" ca="1" si="527"/>
        <v>0.790966041244165-1.06649424748549i</v>
      </c>
      <c r="CA318" s="223" t="str">
        <f t="shared" ca="1" si="528"/>
        <v>1.32779413250741+5.79086932621297E-13i</v>
      </c>
      <c r="CB318" s="223" t="str">
        <f t="shared" ca="1" si="529"/>
        <v>0.790966041244266+1.06649424748541i</v>
      </c>
      <c r="CC318" s="223" t="str">
        <f t="shared" ca="1" si="530"/>
        <v>-0.385438291214913+1.27061976294501i</v>
      </c>
      <c r="CD318" s="223" t="str">
        <f t="shared" ca="1" si="531"/>
        <v>-1.2501766852471+0.447320370635721i</v>
      </c>
      <c r="CE318" s="223" t="str">
        <f t="shared" ca="1" si="532"/>
        <v>-1.10402047257357-0.737682895599145i</v>
      </c>
      <c r="CF318" s="223" t="str">
        <f t="shared" ca="1" si="533"/>
        <v>-0.0651517700676778-1.32619474632429i</v>
      </c>
      <c r="CG318" s="223" t="str">
        <f t="shared" ca="1" si="534"/>
        <v>1.02639874434209-0.842343680414402i</v>
      </c>
      <c r="CH318" s="223" t="str">
        <f t="shared" ca="1" si="535"/>
        <v>1.28800180634043+0.322627657191507i</v>
      </c>
      <c r="CI318" s="223" t="str">
        <f t="shared" ca="1" si="536"/>
        <v>0.508124816101708+1.22672182241236i</v>
      </c>
      <c r="CJ318" s="223" t="str">
        <f t="shared" ca="1" si="537"/>
        <v>-0.682622607245142+1.13888701564244i</v>
      </c>
      <c r="CK318" s="223" t="str">
        <f t="shared" ca="1" si="538"/>
        <v>-1.32140044083629+0.130146583815218i</v>
      </c>
      <c r="CL318" s="223" t="str">
        <f t="shared" ca="1" si="539"/>
        <v>-0.891692039878942-0.983830556720839i</v>
      </c>
      <c r="CM318" s="223" t="str">
        <f t="shared" ca="1" si="540"/>
        <v>0.259039784881843-1.30228094056907i</v>
      </c>
      <c r="CN318" s="223" t="str">
        <f t="shared" ca="1" si="541"/>
        <v>1.20031167925881-0.567705144380418i</v>
      </c>
      <c r="CO318" s="223" t="str">
        <f t="shared" ca="1" si="542"/>
        <v>1.17100988013519+0.625917821240842i</v>
      </c>
      <c r="CP318" s="223" t="str">
        <f t="shared" ca="1" si="543"/>
        <v>0.194827863041579+1.31342276594543i</v>
      </c>
      <c r="CQ318" s="223" t="str">
        <f t="shared" ca="1" si="544"/>
        <v>-0.938892235115983+0.938892235115414i</v>
      </c>
      <c r="CR318" s="223" t="str">
        <f t="shared" ca="1" si="545"/>
        <v>-1.31342276594531-0.19482786304245i</v>
      </c>
      <c r="CS318" s="223" t="str">
        <f t="shared" ca="1" si="546"/>
        <v>-0.625917821241195-1.171009880135i</v>
      </c>
      <c r="CT318" s="223" t="str">
        <f t="shared" ca="1" si="547"/>
        <v>0.567705144379987-1.20031167925902i</v>
      </c>
      <c r="CU318" s="223" t="str">
        <f t="shared" ca="1" si="548"/>
        <v>1.302280940569-0.259039784882236i</v>
      </c>
      <c r="CV318" s="223" t="str">
        <f t="shared" ca="1" si="549"/>
        <v>0.98383055672116+0.891692039878587i</v>
      </c>
      <c r="CW318" s="223" t="str">
        <f t="shared" ca="1" si="550"/>
        <v>-0.130146583814819+1.32140044083633i</v>
      </c>
      <c r="CX318" s="223" t="str">
        <f t="shared" ca="1" si="551"/>
        <v>-1.1388870156422+0.68262260724555i</v>
      </c>
      <c r="CY318" s="223" t="str">
        <f t="shared" ca="1" si="552"/>
        <v>-1.22672182241205-0.508124816102453i</v>
      </c>
      <c r="CZ318" s="223" t="str">
        <f t="shared" ca="1" si="553"/>
        <v>-0.322627657190652-1.28800180634065i</v>
      </c>
      <c r="DA318" s="223" t="str">
        <f t="shared" ca="1" si="554"/>
        <v>0.842343680415083-1.02639874434153i</v>
      </c>
      <c r="DB318" s="223" t="str">
        <f t="shared" ca="1" si="555"/>
        <v>1.32619474632432+0.0651517700672015i</v>
      </c>
      <c r="DC318" s="223" t="str">
        <f t="shared" ca="1" si="556"/>
        <v>0.737682895599479+1.10402047257335i</v>
      </c>
      <c r="DD318" s="223" t="str">
        <f t="shared" ca="1" si="557"/>
        <v>-0.447320370635272+1.25017668524726i</v>
      </c>
      <c r="DE318" s="223" t="str">
        <f t="shared" ca="1" si="558"/>
        <v>-1.27061976294489+0.385438291215296i</v>
      </c>
      <c r="DF318" s="223" t="str">
        <f t="shared" ca="1" si="559"/>
        <v>-1.0664942474857-0.790966041243882i</v>
      </c>
      <c r="DG318" s="223" t="str">
        <f t="shared" ca="1" si="560"/>
        <v>3.0255771366913E-13-1.32779413250741i</v>
      </c>
      <c r="DH318" s="223" t="str">
        <f t="shared" ca="1" si="561"/>
        <v>1.06649424748601-0.790966041243457i</v>
      </c>
      <c r="DI318" s="223" t="str">
        <f t="shared" ca="1" si="562"/>
        <v>1.27061976294474+0.385438291215804i</v>
      </c>
      <c r="DJ318" s="223" t="str">
        <f t="shared" ca="1" si="563"/>
        <v>0.447320370635981+1.25017668524701i</v>
      </c>
      <c r="DK318" s="223" t="str">
        <f t="shared" ca="1" si="564"/>
        <v>-0.737682895598853+1.10402047257376i</v>
      </c>
      <c r="DL318" s="223" t="str">
        <f t="shared" ca="1" si="565"/>
        <v>-1.32619474632427+0.0651517700680293i</v>
      </c>
      <c r="DM318" s="223" t="str">
        <f t="shared" ca="1" si="566"/>
        <v>-0.842343680414732-1.02639874434182i</v>
      </c>
      <c r="DN318" s="223" t="str">
        <f t="shared" ca="1" si="567"/>
        <v>0.322627657191093-1.28800180634054i</v>
      </c>
      <c r="DO318" s="223" t="str">
        <f t="shared" ca="1" si="568"/>
        <v>1.22672182241226-0.508124816101963i</v>
      </c>
      <c r="DP318" s="223" t="str">
        <f t="shared" ca="1" si="569"/>
        <v>1.13888701564192+0.682622607246005i</v>
      </c>
      <c r="DQ318" s="223" t="str">
        <f t="shared" ca="1" si="570"/>
        <v>0.130146583814291+1.32140044083638i</v>
      </c>
      <c r="DR318" s="223" t="str">
        <f t="shared" ca="1" si="571"/>
        <v>-0.983830556721464+0.891692039878251i</v>
      </c>
      <c r="DS318" s="223" t="str">
        <f t="shared" ca="1" si="572"/>
        <v>-1.30228094056914-0.259039784881497i</v>
      </c>
      <c r="DT318" s="223" t="str">
        <f t="shared" ca="1" si="573"/>
        <v>-0.567705144380736-1.20031167925866i</v>
      </c>
      <c r="DU318" s="223" t="str">
        <f t="shared" ca="1" si="574"/>
        <v>0.625917821240465-1.17100988013539i</v>
      </c>
      <c r="DV318" s="223" t="str">
        <f t="shared" ca="1" si="575"/>
        <v>1.31342276594537-0.194827863042001i</v>
      </c>
      <c r="DW318" s="223" t="str">
        <f t="shared" ca="1" si="576"/>
        <v>0.938892235115609+0.938892235115788i</v>
      </c>
      <c r="DX318" s="223" t="str">
        <f t="shared" ca="1" si="577"/>
        <v>-0.194827863042102+1.31342276594536i</v>
      </c>
      <c r="DY318" s="223" t="str">
        <f t="shared" ca="1" si="578"/>
        <v>-1.17100988013544+0.625917821240374i</v>
      </c>
      <c r="DZ318" s="223" t="str">
        <f t="shared" ca="1" si="579"/>
        <v>-1.20031167925862-0.567705144380829i</v>
      </c>
      <c r="EA318" s="223" t="str">
        <f t="shared" ca="1" si="580"/>
        <v>-0.259039784882581-1.30228094056893i</v>
      </c>
      <c r="EB318" s="223" t="str">
        <f t="shared" ca="1" si="581"/>
        <v>0.891692039878327-0.983830556721397i</v>
      </c>
      <c r="EC318" s="223" t="str">
        <f t="shared" ca="1" si="582"/>
        <v>1.32140044083637+0.130146583814393i</v>
      </c>
      <c r="ED318" s="223" t="str">
        <f t="shared" ca="1" si="583"/>
        <v>0.682622607245918+1.13888701564198i</v>
      </c>
      <c r="EE318" s="223" t="str">
        <f t="shared" ca="1" si="584"/>
        <v>-0.508124816102198+1.22672182241216i</v>
      </c>
      <c r="EF318" s="223" t="str">
        <f t="shared" ca="1" si="585"/>
        <v>-1.28800180634056+0.322627657190993i</v>
      </c>
      <c r="EG318" s="223" t="str">
        <f t="shared" ca="1" si="586"/>
        <v>-1.02639874434176-0.842343680414811i</v>
      </c>
      <c r="EH318" s="223" t="str">
        <f t="shared" ca="1" si="587"/>
        <v>0.0651517700681315-1.32619474632427i</v>
      </c>
      <c r="EI318" s="223" t="str">
        <f t="shared" ca="1" si="588"/>
        <v>1.1040204725739-0.737682895598641i</v>
      </c>
      <c r="EJ318" s="223" t="str">
        <f t="shared" ca="1" si="589"/>
        <v>1.25017668524738+0.44732037063494i</v>
      </c>
      <c r="EK318" s="223" t="str">
        <f t="shared" ca="1" si="590"/>
        <v>0.385438291215705+1.27061976294477i</v>
      </c>
      <c r="EL318" s="223" t="str">
        <f t="shared" ca="1" si="591"/>
        <v>-0.79096604124354+1.06649424748595i</v>
      </c>
      <c r="EM318" s="223" t="str">
        <f t="shared" ca="1" si="592"/>
        <v>-1.32779413250741+4.94478633180777E-14i</v>
      </c>
      <c r="EN318" s="223"/>
      <c r="EO318" s="223"/>
      <c r="EP318" s="223"/>
    </row>
    <row r="319" spans="1:146">
      <c r="A319" s="249">
        <f t="shared" si="461"/>
        <v>4.2773437499999947E-3</v>
      </c>
      <c r="B319" s="248">
        <v>219</v>
      </c>
      <c r="C319" s="247">
        <f t="shared" si="462"/>
        <v>43800</v>
      </c>
      <c r="N319" s="246">
        <f t="shared" ca="1" si="463"/>
        <v>1.3390291872870141</v>
      </c>
      <c r="O319" s="223">
        <f t="shared" ca="1" si="464"/>
        <v>-1.3279708127129857</v>
      </c>
      <c r="P319" s="223" t="str">
        <f t="shared" ca="1" si="465"/>
        <v>-0.817009595350061-1.04690104619468i</v>
      </c>
      <c r="Q319" s="223" t="str">
        <f t="shared" ca="1" si="466"/>
        <v>0.32267058697925-1.28817319166176i</v>
      </c>
      <c r="R319" s="223" t="str">
        <f t="shared" ca="1" si="467"/>
        <v>1.21404387227174-0.538148637104133i</v>
      </c>
      <c r="S319" s="223" t="str">
        <f t="shared" ca="1" si="468"/>
        <v>1.17116569816552+0.626001107713127i</v>
      </c>
      <c r="T319" s="223" t="str">
        <f t="shared" ca="1" si="469"/>
        <v>0.227032398359919+1.30841995151118i</v>
      </c>
      <c r="U319" s="223" t="str">
        <f t="shared" ca="1" si="470"/>
        <v>-0.891810691052898+0.983961468118209i</v>
      </c>
      <c r="V319" s="223" t="str">
        <f t="shared" ca="1" si="471"/>
        <v>-1.3243726182665-0.0976915933103387i</v>
      </c>
      <c r="W319" s="223" t="str">
        <f t="shared" ca="1" si="472"/>
        <v>-0.737781053862186-1.10416737679556i</v>
      </c>
      <c r="X319" s="223" t="str">
        <f t="shared" ca="1" si="473"/>
        <v>0.416560195730715-1.26094570967603i</v>
      </c>
      <c r="Y319" s="223" t="str">
        <f t="shared" ca="1" si="474"/>
        <v>1.25034303744617-0.447379892404063i</v>
      </c>
      <c r="Z319" s="223" t="str">
        <f t="shared" ca="1" si="475"/>
        <v>1.12194087566808+0.710461224081046i</v>
      </c>
      <c r="AA319" s="223" t="str">
        <f t="shared" ca="1" si="476"/>
        <v>0.130163901503196+1.32157627027843i</v>
      </c>
      <c r="AB319" s="223" t="str">
        <f t="shared" ca="1" si="477"/>
        <v>-0.961778987352095+0.91568971759301i</v>
      </c>
      <c r="AC319" s="223" t="str">
        <f t="shared" ca="1" si="478"/>
        <v>-1.31359753385452-0.194853787412273i</v>
      </c>
      <c r="AD319" s="223" t="str">
        <f t="shared" ca="1" si="479"/>
        <v>-0.654554412920138-1.15545012871364i</v>
      </c>
      <c r="AE319" s="223" t="str">
        <f t="shared" ca="1" si="480"/>
        <v>0.50819242868966-1.22688505363791i</v>
      </c>
      <c r="AF319" s="223" t="str">
        <f t="shared" ca="1" si="481"/>
        <v>1.27986648536768-0.354186757304899i</v>
      </c>
      <c r="AG319" s="223" t="str">
        <f t="shared" ca="1" si="482"/>
        <v>1.06663615835757+0.791071289519335i</v>
      </c>
      <c r="AH319" s="223" t="str">
        <f t="shared" ca="1" si="483"/>
        <v>0.0325900351859532+1.32757085273222i</v>
      </c>
      <c r="AI319" s="223" t="str">
        <f t="shared" ca="1" si="484"/>
        <v>-1.02653531998753+0.842455765150723i</v>
      </c>
      <c r="AJ319" s="223" t="str">
        <f t="shared" ca="1" si="485"/>
        <v>-1.29570395059305-0.290960051957578i</v>
      </c>
      <c r="AK319" s="223" t="str">
        <f t="shared" ca="1" si="486"/>
        <v>-0.56778068490181-1.20047139627316i</v>
      </c>
      <c r="AL319" s="223" t="str">
        <f t="shared" ca="1" si="487"/>
        <v>0.597070722845913-1.18617580119384i</v>
      </c>
      <c r="AM319" s="223" t="str">
        <f t="shared" ca="1" si="488"/>
        <v>1.30245422591398-0.259074253480351i</v>
      </c>
      <c r="AN319" s="223" t="str">
        <f t="shared" ca="1" si="489"/>
        <v>1.00555124728852+0.867394471099562i</v>
      </c>
      <c r="AO319" s="223" t="str">
        <f t="shared" ca="1" si="490"/>
        <v>-0.0651604393551228+1.32637121371079i</v>
      </c>
      <c r="AP319" s="223" t="str">
        <f t="shared" ca="1" si="491"/>
        <v>-1.0857287687825+0.764656471924238i</v>
      </c>
      <c r="AQ319" s="223" t="str">
        <f t="shared" ca="1" si="492"/>
        <v>-1.27078883536012-0.385489578771782i</v>
      </c>
      <c r="AR319" s="223" t="str">
        <f t="shared" ca="1" si="493"/>
        <v>-1.27078883536012-0.385489578771782i</v>
      </c>
      <c r="AS319" s="223" t="str">
        <f t="shared" ca="1" si="494"/>
        <v>0.682713439023812-1.1390385593095i</v>
      </c>
      <c r="AT319" s="223" t="str">
        <f t="shared" ca="1" si="495"/>
        <v>1.31798385416204-0.162557803829193i</v>
      </c>
      <c r="AU319" s="223" t="str">
        <f t="shared" ca="1" si="496"/>
        <v>0.939017166886983+0.939017166887344i</v>
      </c>
      <c r="AV319" s="223" t="str">
        <f t="shared" ca="1" si="497"/>
        <v>-0.162557803829662+1.31798385416198i</v>
      </c>
      <c r="AW319" s="223" t="str">
        <f t="shared" ca="1" si="498"/>
        <v>-1.13903855930907+0.68271343902454i</v>
      </c>
      <c r="AX319" s="223" t="str">
        <f t="shared" ca="1" si="499"/>
        <v>-1.23898720532391-0.477930104158795i</v>
      </c>
      <c r="AY319" s="223" t="str">
        <f t="shared" ca="1" si="500"/>
        <v>-0.38548957877133-1.27078883536026i</v>
      </c>
      <c r="AZ319" s="223" t="str">
        <f t="shared" ca="1" si="501"/>
        <v>0.764656471923545-1.08572876878299i</v>
      </c>
      <c r="BA319" s="223" t="str">
        <f t="shared" ca="1" si="502"/>
        <v>1.32637121371081-0.0651604393546503i</v>
      </c>
      <c r="BB319" s="223" t="str">
        <f t="shared" ca="1" si="503"/>
        <v>0.867394471099175+1.00555124728885i</v>
      </c>
      <c r="BC319" s="223" t="str">
        <f t="shared" ca="1" si="504"/>
        <v>-0.259074253480814+1.30245422591389i</v>
      </c>
      <c r="BD319" s="223" t="str">
        <f t="shared" ca="1" si="505"/>
        <v>-1.18617580119345+0.597070722846687i</v>
      </c>
      <c r="BE319" s="223" t="str">
        <f t="shared" ca="1" si="506"/>
        <v>-1.20047139627295-0.567780684902255i</v>
      </c>
      <c r="BF319" s="223" t="str">
        <f t="shared" ca="1" si="507"/>
        <v>-0.290960051957115-1.29570395059315i</v>
      </c>
      <c r="BG319" s="223" t="str">
        <f t="shared" ca="1" si="508"/>
        <v>0.842455765150083-1.02653531998805i</v>
      </c>
      <c r="BH319" s="223" t="str">
        <f t="shared" ca="1" si="509"/>
        <v>1.32757085273221+0.0325900351864261i</v>
      </c>
      <c r="BI319" s="223" t="str">
        <f t="shared" ca="1" si="510"/>
        <v>0.791071289519183+1.06663615835769i</v>
      </c>
      <c r="BJ319" s="223" t="str">
        <f t="shared" ca="1" si="511"/>
        <v>-0.354186757305482+1.27986648536752i</v>
      </c>
      <c r="BK319" s="223" t="str">
        <f t="shared" ca="1" si="512"/>
        <v>-1.22688505363779+0.508192428689954i</v>
      </c>
      <c r="BL319" s="223" t="str">
        <f t="shared" ca="1" si="513"/>
        <v>-1.15545012871359-0.654554412920222i</v>
      </c>
      <c r="BM319" s="223" t="str">
        <f t="shared" ca="1" si="514"/>
        <v>-0.194853787411767-1.3135975338546i</v>
      </c>
      <c r="BN319" s="223" t="str">
        <f t="shared" ca="1" si="515"/>
        <v>0.915689717592696-0.961778987352394i</v>
      </c>
      <c r="BO319" s="223" t="str">
        <f t="shared" ca="1" si="516"/>
        <v>1.32157627027844+0.130163901503104i</v>
      </c>
      <c r="BP319" s="223" t="str">
        <f t="shared" ca="1" si="517"/>
        <v>0.710461224080766+1.12194087566825i</v>
      </c>
      <c r="BQ319" s="223" t="str">
        <f t="shared" ca="1" si="518"/>
        <v>-0.447379892404642+1.25034303744596i</v>
      </c>
      <c r="BR319" s="223" t="str">
        <f t="shared" ca="1" si="519"/>
        <v>-1.26094570967592+0.416560195731027i</v>
      </c>
      <c r="BS319" s="223" t="str">
        <f t="shared" ca="1" si="520"/>
        <v>-1.10416737679551-0.737781053862265i</v>
      </c>
      <c r="BT319" s="223" t="str">
        <f t="shared" ca="1" si="521"/>
        <v>-0.0976915933098293-1.32437261826654i</v>
      </c>
      <c r="BU319" s="223" t="str">
        <f t="shared" ca="1" si="522"/>
        <v>0.983961468117918-0.891810691053219i</v>
      </c>
      <c r="BV319" s="223" t="str">
        <f t="shared" ca="1" si="523"/>
        <v>1.3084199515112+0.227032398359832i</v>
      </c>
      <c r="BW319" s="223" t="str">
        <f t="shared" ca="1" si="524"/>
        <v>0.626001107712835+1.17116569816568i</v>
      </c>
      <c r="BX319" s="223" t="str">
        <f t="shared" ca="1" si="525"/>
        <v>-0.538148637103453+1.21404387227204i</v>
      </c>
      <c r="BY319" s="223" t="str">
        <f t="shared" ca="1" si="526"/>
        <v>-1.28817319166168+0.322670586979567i</v>
      </c>
      <c r="BZ319" s="223" t="str">
        <f t="shared" ca="1" si="527"/>
        <v>-1.04690104619462-0.817009595350144i</v>
      </c>
      <c r="CA319" s="223" t="str">
        <f t="shared" ca="1" si="528"/>
        <v>5.10835784671986E-13-1.32797081271299i</v>
      </c>
      <c r="CB319" s="223" t="str">
        <f t="shared" ca="1" si="529"/>
        <v>1.04690104619441-0.81700959535041i</v>
      </c>
      <c r="CC319" s="223" t="str">
        <f t="shared" ca="1" si="530"/>
        <v>1.28817319166178+0.322670586979167i</v>
      </c>
      <c r="CD319" s="223" t="str">
        <f t="shared" ca="1" si="531"/>
        <v>0.53814863710383+1.21404387227187i</v>
      </c>
      <c r="CE319" s="223" t="str">
        <f t="shared" ca="1" si="532"/>
        <v>-0.626001107712471+1.17116569816587i</v>
      </c>
      <c r="CF319" s="223" t="str">
        <f t="shared" ca="1" si="533"/>
        <v>-1.30841995151113+0.227032398360239i</v>
      </c>
      <c r="CG319" s="223" t="str">
        <f t="shared" ca="1" si="534"/>
        <v>-0.983961468118144-0.891810691052969i</v>
      </c>
      <c r="CH319" s="223" t="str">
        <f t="shared" ca="1" si="535"/>
        <v>0.0976915933108481-1.32437261826647i</v>
      </c>
      <c r="CI319" s="223" t="str">
        <f t="shared" ca="1" si="536"/>
        <v>1.10416737679532-0.737781053862546i</v>
      </c>
      <c r="CJ319" s="223" t="str">
        <f t="shared" ca="1" si="537"/>
        <v>1.26094570967605+0.416560195730636i</v>
      </c>
      <c r="CK319" s="223" t="str">
        <f t="shared" ca="1" si="538"/>
        <v>0.447379892403751+1.25034303744628i</v>
      </c>
      <c r="CL319" s="223" t="str">
        <f t="shared" ca="1" si="539"/>
        <v>-0.710461224080418+1.12194087566847i</v>
      </c>
      <c r="CM319" s="223" t="str">
        <f t="shared" ca="1" si="540"/>
        <v>-1.3215762702784+0.130163901503514i</v>
      </c>
      <c r="CN319" s="223" t="str">
        <f t="shared" ca="1" si="541"/>
        <v>-0.915689717592941-0.961778987352162i</v>
      </c>
      <c r="CO319" s="223" t="str">
        <f t="shared" ca="1" si="542"/>
        <v>0.194853787412778-1.31359753385445i</v>
      </c>
      <c r="CP319" s="223" t="str">
        <f t="shared" ca="1" si="543"/>
        <v>1.15545012871342-0.654554412920516i</v>
      </c>
      <c r="CQ319" s="223" t="str">
        <f t="shared" ca="1" si="544"/>
        <v>1.22688505363794+0.508192428689573i</v>
      </c>
      <c r="CR319" s="223" t="str">
        <f t="shared" ca="1" si="545"/>
        <v>0.35418675730457+1.27986648536778i</v>
      </c>
      <c r="CS319" s="223" t="str">
        <f t="shared" ca="1" si="546"/>
        <v>-0.791071289519942+1.06663615835712i</v>
      </c>
      <c r="CT319" s="223" t="str">
        <f t="shared" ca="1" si="547"/>
        <v>-1.3275708527322+0.0325900351868009i</v>
      </c>
      <c r="CU319" s="223" t="str">
        <f t="shared" ca="1" si="548"/>
        <v>-0.842455765150343-1.02653531998784i</v>
      </c>
      <c r="CV319" s="223" t="str">
        <f t="shared" ca="1" si="549"/>
        <v>0.290960051958003-1.29570395059295i</v>
      </c>
      <c r="CW319" s="223" t="str">
        <f t="shared" ca="1" si="550"/>
        <v>1.2004713962728-0.56778068490256i</v>
      </c>
      <c r="CX319" s="223" t="str">
        <f t="shared" ca="1" si="551"/>
        <v>1.18617580119364+0.597070722846318i</v>
      </c>
      <c r="CY319" s="223" t="str">
        <f t="shared" ca="1" si="552"/>
        <v>0.259074253479886+1.30245422591407i</v>
      </c>
      <c r="CZ319" s="223" t="str">
        <f t="shared" ca="1" si="553"/>
        <v>-0.867394471098891+1.0055512472891i</v>
      </c>
      <c r="DA319" s="223" t="str">
        <f t="shared" ca="1" si="554"/>
        <v>-1.32637121371083-0.065160439354276i</v>
      </c>
      <c r="DB319" s="223" t="str">
        <f t="shared" ca="1" si="555"/>
        <v>-0.76465647192382-1.0857287687828i</v>
      </c>
      <c r="DC319" s="223" t="str">
        <f t="shared" ca="1" si="556"/>
        <v>0.385489578772198-1.27078883536i</v>
      </c>
      <c r="DD319" s="223" t="str">
        <f t="shared" ca="1" si="557"/>
        <v>1.23898720532379-0.47793010415911i</v>
      </c>
      <c r="DE319" s="223" t="str">
        <f t="shared" ca="1" si="558"/>
        <v>1.13903855930928+0.682713439024187i</v>
      </c>
      <c r="DF319" s="223" t="str">
        <f t="shared" ca="1" si="559"/>
        <v>0.162557803828723+1.31798385416209i</v>
      </c>
      <c r="DG319" s="223" t="str">
        <f t="shared" ca="1" si="560"/>
        <v>-0.939017166886717+0.939017166887608i</v>
      </c>
      <c r="DH319" s="223" t="str">
        <f t="shared" ca="1" si="561"/>
        <v>-1.31798385416209-0.162557803828745i</v>
      </c>
      <c r="DI319" s="223" t="str">
        <f t="shared" ca="1" si="562"/>
        <v>-0.682713439024102-1.13903855930933i</v>
      </c>
      <c r="DJ319" s="223" t="str">
        <f t="shared" ca="1" si="563"/>
        <v>0.477930104159201-1.23898720532375i</v>
      </c>
      <c r="DK319" s="223" t="str">
        <f t="shared" ca="1" si="564"/>
        <v>1.27078883536003-0.385489578772105i</v>
      </c>
      <c r="DL319" s="223" t="str">
        <f t="shared" ca="1" si="565"/>
        <v>1.08572876878274+0.764656471923901i</v>
      </c>
      <c r="DM319" s="223" t="str">
        <f t="shared" ca="1" si="566"/>
        <v>0.0651604393541024+1.32637121371084i</v>
      </c>
      <c r="DN319" s="223" t="str">
        <f t="shared" ca="1" si="567"/>
        <v>-1.00555124728916+0.867394471098817i</v>
      </c>
      <c r="DO319" s="223" t="str">
        <f t="shared" ca="1" si="568"/>
        <v>-1.30245422591407-0.259074253479909i</v>
      </c>
      <c r="DP319" s="223" t="str">
        <f t="shared" ca="1" si="569"/>
        <v>-0.59707072284623-1.18617580119368i</v>
      </c>
      <c r="DQ319" s="223" t="str">
        <f t="shared" ca="1" si="570"/>
        <v>0.567780684902648-1.20047139627276i</v>
      </c>
      <c r="DR319" s="223" t="str">
        <f t="shared" ca="1" si="571"/>
        <v>1.29570395059297-0.290960051957906i</v>
      </c>
      <c r="DS319" s="223" t="str">
        <f t="shared" ca="1" si="572"/>
        <v>1.02653531998778+0.842455765150418i</v>
      </c>
      <c r="DT319" s="223" t="str">
        <f t="shared" ca="1" si="573"/>
        <v>-0.0325900351869746+1.3275708527322i</v>
      </c>
      <c r="DU319" s="223" t="str">
        <f t="shared" ca="1" si="574"/>
        <v>-1.06663615835718+0.791071289519864i</v>
      </c>
      <c r="DV319" s="223" t="str">
        <f t="shared" ca="1" si="575"/>
        <v>-1.27986648536777-0.354186757304592i</v>
      </c>
      <c r="DW319" s="223" t="str">
        <f t="shared" ca="1" si="576"/>
        <v>-0.508192428689483-1.22688505363798i</v>
      </c>
      <c r="DX319" s="223" t="str">
        <f t="shared" ca="1" si="577"/>
        <v>0.654554412920601-1.15545012871337i</v>
      </c>
      <c r="DY319" s="223" t="str">
        <f t="shared" ca="1" si="578"/>
        <v>1.31359753385447-0.194853787412606i</v>
      </c>
      <c r="DZ319" s="223" t="str">
        <f t="shared" ca="1" si="579"/>
        <v>0.961778987352094+0.915689717593011i</v>
      </c>
      <c r="EA319" s="223" t="str">
        <f t="shared" ca="1" si="580"/>
        <v>-0.130163901503687+1.32157627027838i</v>
      </c>
      <c r="EB319" s="223" t="str">
        <f t="shared" ca="1" si="581"/>
        <v>-1.1219408756678+0.710461224081483i</v>
      </c>
      <c r="EC319" s="223" t="str">
        <f t="shared" ca="1" si="582"/>
        <v>-1.25034303744627-0.447379892403773i</v>
      </c>
      <c r="ED319" s="223" t="str">
        <f t="shared" ca="1" si="583"/>
        <v>-0.416560195730543-1.26094570967608i</v>
      </c>
      <c r="EE319" s="223" t="str">
        <f t="shared" ca="1" si="584"/>
        <v>0.737781053862627-1.10416737679527i</v>
      </c>
      <c r="EF319" s="223" t="str">
        <f t="shared" ca="1" si="585"/>
        <v>1.32437261826648-0.0976915933106749i</v>
      </c>
      <c r="EG319" s="223" t="str">
        <f t="shared" ca="1" si="586"/>
        <v>0.891810691052896+0.98396146811821i</v>
      </c>
      <c r="EH319" s="223" t="str">
        <f t="shared" ca="1" si="587"/>
        <v>-0.22703239836041+1.3084199515111i</v>
      </c>
      <c r="EI319" s="223" t="str">
        <f t="shared" ca="1" si="588"/>
        <v>-1.17116569816528+0.626001107713583i</v>
      </c>
      <c r="EJ319" s="223" t="str">
        <f t="shared" ca="1" si="589"/>
        <v>-1.21404387227186-0.538148637103851i</v>
      </c>
      <c r="EK319" s="223" t="str">
        <f t="shared" ca="1" si="590"/>
        <v>-0.322670586979071-1.28817319166181i</v>
      </c>
      <c r="EL319" s="223" t="str">
        <f t="shared" ca="1" si="591"/>
        <v>0.817009595350488-1.04690104619435i</v>
      </c>
      <c r="EM319" s="223" t="str">
        <f t="shared" ca="1" si="592"/>
        <v>1.32797081271299-3.37083651211523E-13i</v>
      </c>
      <c r="EN319" s="223"/>
      <c r="EO319" s="223"/>
      <c r="EP319" s="223"/>
    </row>
    <row r="320" spans="1:146">
      <c r="A320" s="249">
        <f t="shared" si="461"/>
        <v>4.2968749999999943E-3</v>
      </c>
      <c r="B320" s="248">
        <v>220</v>
      </c>
      <c r="C320" s="247">
        <f t="shared" si="462"/>
        <v>44000</v>
      </c>
      <c r="N320" s="246">
        <f t="shared" ca="1" si="463"/>
        <v>1.3388664250865769</v>
      </c>
      <c r="O320" s="223">
        <f t="shared" ca="1" si="464"/>
        <v>-1.3281335749134229</v>
      </c>
      <c r="P320" s="223" t="str">
        <f t="shared" ca="1" si="465"/>
        <v>-0.842559020397333-1.0266611368701i</v>
      </c>
      <c r="Q320" s="223" t="str">
        <f t="shared" ca="1" si="466"/>
        <v>0.259106006810309-1.3026138606844i</v>
      </c>
      <c r="R320" s="223" t="str">
        <f t="shared" ca="1" si="467"/>
        <v>1.17130924161113-0.626077833283269i</v>
      </c>
      <c r="S320" s="223" t="str">
        <f t="shared" ca="1" si="468"/>
        <v>1.22703542630354+0.508254715087221i</v>
      </c>
      <c r="T320" s="223" t="str">
        <f t="shared" ca="1" si="469"/>
        <v>0.385536826144576+1.27094458907486i</v>
      </c>
      <c r="U320" s="223" t="str">
        <f t="shared" ca="1" si="470"/>
        <v>-0.737871479695853+1.10430270861923i</v>
      </c>
      <c r="V320" s="223" t="str">
        <f t="shared" ca="1" si="471"/>
        <v>-1.32173824873438+0.130179854988692i</v>
      </c>
      <c r="W320" s="223" t="str">
        <f t="shared" ca="1" si="472"/>
        <v>-0.939132257142853-0.939132257142772i</v>
      </c>
      <c r="X320" s="223" t="str">
        <f t="shared" ca="1" si="473"/>
        <v>0.130179854988708-1.32173824873438i</v>
      </c>
      <c r="Y320" s="223" t="str">
        <f t="shared" ca="1" si="474"/>
        <v>1.10430270861924-0.737871479695838i</v>
      </c>
      <c r="Z320" s="223" t="str">
        <f t="shared" ca="1" si="475"/>
        <v>1.27094458907486+0.385536826144596i</v>
      </c>
      <c r="AA320" s="223" t="str">
        <f t="shared" ca="1" si="476"/>
        <v>0.50825471508721+1.22703542630355i</v>
      </c>
      <c r="AB320" s="223" t="str">
        <f t="shared" ca="1" si="477"/>
        <v>-0.62607783328328+1.17130924161112i</v>
      </c>
      <c r="AC320" s="223" t="str">
        <f t="shared" ca="1" si="478"/>
        <v>-1.30261386068441+0.259106006810296i</v>
      </c>
      <c r="AD320" s="223" t="str">
        <f t="shared" ca="1" si="479"/>
        <v>-1.02666113687005-0.842559020397385i</v>
      </c>
      <c r="AE320" s="223" t="str">
        <f t="shared" ca="1" si="480"/>
        <v>1.62708879895208E-14-1.32813357491342i</v>
      </c>
      <c r="AF320" s="223" t="str">
        <f t="shared" ca="1" si="481"/>
        <v>1.02666113687007-0.842559020397359i</v>
      </c>
      <c r="AG320" s="223" t="str">
        <f t="shared" ca="1" si="482"/>
        <v>1.3026138606844+0.259106006810328i</v>
      </c>
      <c r="AH320" s="223" t="str">
        <f t="shared" ca="1" si="483"/>
        <v>0.6260778332836+1.17130924161095i</v>
      </c>
      <c r="AI320" s="223" t="str">
        <f t="shared" ca="1" si="484"/>
        <v>-0.508254715087361+1.22703542630348i</v>
      </c>
      <c r="AJ320" s="223" t="str">
        <f t="shared" ca="1" si="485"/>
        <v>-1.27094458907472+0.385536826145061i</v>
      </c>
      <c r="AK320" s="223" t="str">
        <f t="shared" ca="1" si="486"/>
        <v>-1.10430270861921-0.737871479695874i</v>
      </c>
      <c r="AL320" s="223" t="str">
        <f t="shared" ca="1" si="487"/>
        <v>-0.130179854988009-1.32173824873445i</v>
      </c>
      <c r="AM320" s="223" t="str">
        <f t="shared" ca="1" si="488"/>
        <v>0.939132257142776-0.939132257142849i</v>
      </c>
      <c r="AN320" s="223" t="str">
        <f t="shared" ca="1" si="489"/>
        <v>1.32173824873433+0.130179854989241i</v>
      </c>
      <c r="AO320" s="223" t="str">
        <f t="shared" ca="1" si="490"/>
        <v>0.737871479695943+1.10430270861917i</v>
      </c>
      <c r="AP320" s="223" t="str">
        <f t="shared" ca="1" si="491"/>
        <v>-0.385536826144981+1.27094458907474i</v>
      </c>
      <c r="AQ320" s="223" t="str">
        <f t="shared" ca="1" si="492"/>
        <v>-1.22703542630345+0.508254715087438i</v>
      </c>
      <c r="AR320" s="223" t="str">
        <f t="shared" ca="1" si="493"/>
        <v>-1.22703542630345+0.508254715087438i</v>
      </c>
      <c r="AS320" s="223" t="str">
        <f t="shared" ca="1" si="494"/>
        <v>-0.259106006810668-1.30261386068433i</v>
      </c>
      <c r="AT320" s="223" t="str">
        <f t="shared" ca="1" si="495"/>
        <v>0.8425590203975-1.02666113686996i</v>
      </c>
      <c r="AU320" s="223" t="str">
        <f t="shared" ca="1" si="496"/>
        <v>1.32813357491342-4.959277957343E-13i</v>
      </c>
      <c r="AV320" s="223" t="str">
        <f t="shared" ca="1" si="497"/>
        <v>0.842559020397245+1.02666113687017i</v>
      </c>
      <c r="AW320" s="223" t="str">
        <f t="shared" ca="1" si="498"/>
        <v>-0.259106006809696+1.30261386068453i</v>
      </c>
      <c r="AX320" s="223" t="str">
        <f t="shared" ca="1" si="499"/>
        <v>-1.17130924161115+0.626077833283236i</v>
      </c>
      <c r="AY320" s="223" t="str">
        <f t="shared" ca="1" si="500"/>
        <v>-1.22703542630333-0.508254715087743i</v>
      </c>
      <c r="AZ320" s="223" t="str">
        <f t="shared" ca="1" si="501"/>
        <v>-0.385536826144667-1.27094458907484i</v>
      </c>
      <c r="BA320" s="223" t="str">
        <f t="shared" ca="1" si="502"/>
        <v>0.737871479696216-1.10430270861898i</v>
      </c>
      <c r="BB320" s="223" t="str">
        <f t="shared" ca="1" si="503"/>
        <v>1.32173824873436-0.130179854988913i</v>
      </c>
      <c r="BC320" s="223" t="str">
        <f t="shared" ca="1" si="504"/>
        <v>0.939132257142544+0.939132257143082i</v>
      </c>
      <c r="BD320" s="223" t="str">
        <f t="shared" ca="1" si="505"/>
        <v>-0.130179854988356+1.32173824873442i</v>
      </c>
      <c r="BE320" s="223" t="str">
        <f t="shared" ca="1" si="506"/>
        <v>-1.10430270861941+0.737871479695584i</v>
      </c>
      <c r="BF320" s="223" t="str">
        <f t="shared" ca="1" si="507"/>
        <v>-1.270944589075-0.38553682614413i</v>
      </c>
      <c r="BG320" s="223" t="str">
        <f t="shared" ca="1" si="508"/>
        <v>-0.50825471508704-1.22703542630362i</v>
      </c>
      <c r="BH320" s="223" t="str">
        <f t="shared" ca="1" si="509"/>
        <v>0.626077833282742-1.17130924161141i</v>
      </c>
      <c r="BI320" s="223" t="str">
        <f t="shared" ca="1" si="510"/>
        <v>1.30261386068442-0.259106006810246i</v>
      </c>
      <c r="BJ320" s="223" t="str">
        <f t="shared" ca="1" si="511"/>
        <v>1.02666113687052+0.842559020396812i</v>
      </c>
      <c r="BK320" s="223" t="str">
        <f t="shared" ca="1" si="512"/>
        <v>1.0217864223525E-13+1.32813357491342i</v>
      </c>
      <c r="BL320" s="223" t="str">
        <f t="shared" ca="1" si="513"/>
        <v>-1.02666113687042+0.842559020396941i</v>
      </c>
      <c r="BM320" s="223" t="str">
        <f t="shared" ca="1" si="514"/>
        <v>-1.30261386068444-0.25910600681012i</v>
      </c>
      <c r="BN320" s="223" t="str">
        <f t="shared" ca="1" si="515"/>
        <v>-0.626077833282856-1.17130924161135i</v>
      </c>
      <c r="BO320" s="223" t="str">
        <f t="shared" ca="1" si="516"/>
        <v>0.508254715086886-1.22703542630368i</v>
      </c>
      <c r="BP320" s="223" t="str">
        <f t="shared" ca="1" si="517"/>
        <v>1.27094458907495-0.385536826144289i</v>
      </c>
      <c r="BQ320" s="223" t="str">
        <f t="shared" ca="1" si="518"/>
        <v>1.10430270861948+0.737871479695477i</v>
      </c>
      <c r="BR320" s="223" t="str">
        <f t="shared" ca="1" si="519"/>
        <v>0.130179854988484+1.3217382487344i</v>
      </c>
      <c r="BS320" s="223" t="str">
        <f t="shared" ca="1" si="520"/>
        <v>-0.939132257142426+0.9391322571432i</v>
      </c>
      <c r="BT320" s="223" t="str">
        <f t="shared" ca="1" si="521"/>
        <v>-1.32173824873438-0.130179854988748i</v>
      </c>
      <c r="BU320" s="223" t="str">
        <f t="shared" ca="1" si="522"/>
        <v>-0.737871479696324-1.10430270861891i</v>
      </c>
      <c r="BV320" s="223" t="str">
        <f t="shared" ca="1" si="523"/>
        <v>0.385536826144543-1.27094458907487i</v>
      </c>
      <c r="BW320" s="223" t="str">
        <f t="shared" ca="1" si="524"/>
        <v>1.22703542630378-0.508254715086642i</v>
      </c>
      <c r="BX320" s="223" t="str">
        <f t="shared" ca="1" si="525"/>
        <v>1.17130924161122+0.626077833283089i</v>
      </c>
      <c r="BY320" s="223" t="str">
        <f t="shared" ca="1" si="526"/>
        <v>0.259106006809859+1.30261386068449i</v>
      </c>
      <c r="BZ320" s="223" t="str">
        <f t="shared" ca="1" si="527"/>
        <v>-0.842559020397146+1.02666113687025i</v>
      </c>
      <c r="CA320" s="223" t="str">
        <f t="shared" ca="1" si="528"/>
        <v>-1.32813357491342-3.67066164365707E-13i</v>
      </c>
      <c r="CB320" s="223" t="str">
        <f t="shared" ca="1" si="529"/>
        <v>-0.842559020397629-1.02666113686985i</v>
      </c>
      <c r="CC320" s="223" t="str">
        <f t="shared" ca="1" si="530"/>
        <v>0.259106006810505-1.30261386068436i</v>
      </c>
      <c r="CD320" s="223" t="str">
        <f t="shared" ca="1" si="531"/>
        <v>1.17130924161093-0.62607783328364i</v>
      </c>
      <c r="CE320" s="223" t="str">
        <f t="shared" ca="1" si="532"/>
        <v>1.2270354263035+0.508254715087319i</v>
      </c>
      <c r="CF320" s="223" t="str">
        <f t="shared" ca="1" si="533"/>
        <v>0.385536826145141+1.27094458907469i</v>
      </c>
      <c r="CG320" s="223" t="str">
        <f t="shared" ca="1" si="534"/>
        <v>-0.737871479695805+1.10430270861926i</v>
      </c>
      <c r="CH320" s="223" t="str">
        <f t="shared" ca="1" si="535"/>
        <v>-1.32173824873444+0.130179854988092i</v>
      </c>
      <c r="CI320" s="223" t="str">
        <f t="shared" ca="1" si="536"/>
        <v>-0.939132257142868-0.939132257142758i</v>
      </c>
      <c r="CJ320" s="223" t="str">
        <f t="shared" ca="1" si="537"/>
        <v>0.130179854989215-1.32173824873433i</v>
      </c>
      <c r="CK320" s="223" t="str">
        <f t="shared" ca="1" si="538"/>
        <v>1.10430270861913-0.737871479695996i</v>
      </c>
      <c r="CL320" s="223" t="str">
        <f t="shared" ca="1" si="539"/>
        <v>1.27094458907476+0.38553682614492i</v>
      </c>
      <c r="CM320" s="223" t="str">
        <f t="shared" ca="1" si="540"/>
        <v>0.508254715087533+1.22703542630341i</v>
      </c>
      <c r="CN320" s="223" t="str">
        <f t="shared" ca="1" si="541"/>
        <v>-0.626077833283437+1.17130924161104i</v>
      </c>
      <c r="CO320" s="223" t="str">
        <f t="shared" ca="1" si="542"/>
        <v>-1.30261386068432+0.259106006810732i</v>
      </c>
      <c r="CP320" s="223" t="str">
        <f t="shared" ca="1" si="543"/>
        <v>-1.02666113687-0.84255902039745i</v>
      </c>
      <c r="CQ320" s="223" t="str">
        <f t="shared" ca="1" si="544"/>
        <v>-5.9810643796955E-13-1.32813357491342i</v>
      </c>
      <c r="CR320" s="223" t="str">
        <f t="shared" ca="1" si="545"/>
        <v>1.0266611368701-0.842559020397324i</v>
      </c>
      <c r="CS320" s="223" t="str">
        <f t="shared" ca="1" si="546"/>
        <v>1.30261386068429+0.259106006810891i</v>
      </c>
      <c r="CT320" s="223" t="str">
        <f t="shared" ca="1" si="547"/>
        <v>0.626077833283293+1.17130924161111i</v>
      </c>
      <c r="CU320" s="223" t="str">
        <f t="shared" ca="1" si="548"/>
        <v>-0.508254715087683+1.22703542630335i</v>
      </c>
      <c r="CV320" s="223" t="str">
        <f t="shared" ca="1" si="549"/>
        <v>-1.27094458907481+0.385536826144765i</v>
      </c>
      <c r="CW320" s="223" t="str">
        <f t="shared" ca="1" si="550"/>
        <v>-1.10430270861904-0.737871479696131i</v>
      </c>
      <c r="CX320" s="223" t="str">
        <f t="shared" ca="1" si="551"/>
        <v>-0.130179854988978-1.32173824873435i</v>
      </c>
      <c r="CY320" s="223" t="str">
        <f t="shared" ca="1" si="552"/>
        <v>0.939132257143037-0.939132257142589i</v>
      </c>
      <c r="CZ320" s="223" t="str">
        <f t="shared" ca="1" si="553"/>
        <v>1.32173824873443+0.130179854988254i</v>
      </c>
      <c r="DA320" s="223" t="str">
        <f t="shared" ca="1" si="554"/>
        <v>0.737871479695669+1.10430270861935i</v>
      </c>
      <c r="DB320" s="223" t="str">
        <f t="shared" ca="1" si="555"/>
        <v>-0.385536826144069+1.27094458907502i</v>
      </c>
      <c r="DC320" s="223" t="str">
        <f t="shared" ca="1" si="556"/>
        <v>-1.22703542630359+0.5082547150871i</v>
      </c>
      <c r="DD320" s="223" t="str">
        <f t="shared" ca="1" si="557"/>
        <v>-1.17130924161082-0.62607783328385i</v>
      </c>
      <c r="DE320" s="223" t="str">
        <f t="shared" ca="1" si="558"/>
        <v>-0.259106006810345-1.3026138606844i</v>
      </c>
      <c r="DF320" s="223" t="str">
        <f t="shared" ca="1" si="559"/>
        <v>0.842559020397812-1.0266611368697i</v>
      </c>
      <c r="DG320" s="223" t="str">
        <f t="shared" ca="1" si="560"/>
        <v>1.32813357491342-2.04357284470499E-13i</v>
      </c>
      <c r="DH320" s="223" t="str">
        <f t="shared" ca="1" si="561"/>
        <v>0.842559020396961+1.0266611368704i</v>
      </c>
      <c r="DI320" s="223" t="str">
        <f t="shared" ca="1" si="562"/>
        <v>-0.259106006810093+1.30261386068445i</v>
      </c>
      <c r="DJ320" s="223" t="str">
        <f t="shared" ca="1" si="563"/>
        <v>-1.1713092416113+0.626077833282945i</v>
      </c>
      <c r="DK320" s="223" t="str">
        <f t="shared" ca="1" si="564"/>
        <v>-1.22703542630369-0.508254715086861i</v>
      </c>
      <c r="DL320" s="223" t="str">
        <f t="shared" ca="1" si="565"/>
        <v>-0.385536826144388-1.27094458907492i</v>
      </c>
      <c r="DM320" s="223" t="str">
        <f t="shared" ca="1" si="566"/>
        <v>0.737871479695392-1.10430270861954i</v>
      </c>
      <c r="DN320" s="223" t="str">
        <f t="shared" ca="1" si="567"/>
        <v>1.3217382487344-0.130179854988511i</v>
      </c>
      <c r="DO320" s="223" t="str">
        <f t="shared" ca="1" si="568"/>
        <v>0.939132257143272+0.939132257142354i</v>
      </c>
      <c r="DP320" s="223" t="str">
        <f t="shared" ca="1" si="569"/>
        <v>-0.130179854988721+1.32173824873438i</v>
      </c>
      <c r="DQ320" s="223" t="str">
        <f t="shared" ca="1" si="570"/>
        <v>-1.10430270861957+0.737871479695341i</v>
      </c>
      <c r="DR320" s="223" t="str">
        <f t="shared" ca="1" si="571"/>
        <v>-1.2709445890749-0.385536826144446i</v>
      </c>
      <c r="DS320" s="223" t="str">
        <f t="shared" ca="1" si="572"/>
        <v>-0.508254715086665-1.22703542630377i</v>
      </c>
      <c r="DT320" s="223" t="str">
        <f t="shared" ca="1" si="573"/>
        <v>0.626077833283-1.17130924161127i</v>
      </c>
      <c r="DU320" s="223" t="str">
        <f t="shared" ca="1" si="574"/>
        <v>1.30261386068449-0.259106006809886i</v>
      </c>
      <c r="DV320" s="223" t="str">
        <f t="shared" ca="1" si="575"/>
        <v>1.02666113687036+0.842559020397009i</v>
      </c>
      <c r="DW320" s="223" t="str">
        <f t="shared" ca="1" si="576"/>
        <v>-2.64887522130458E-13+1.32813357491342i</v>
      </c>
      <c r="DX320" s="223" t="str">
        <f t="shared" ca="1" si="577"/>
        <v>-1.02666113686983+0.842559020397649i</v>
      </c>
      <c r="DY320" s="223" t="str">
        <f t="shared" ca="1" si="578"/>
        <v>-1.30261386068438-0.259106006810405i</v>
      </c>
      <c r="DZ320" s="223" t="str">
        <f t="shared" ca="1" si="579"/>
        <v>-0.62607783328373-1.17130924161088i</v>
      </c>
      <c r="EA320" s="223" t="str">
        <f t="shared" ca="1" si="580"/>
        <v>0.508254715087156-1.22703542630357i</v>
      </c>
      <c r="EB320" s="223" t="str">
        <f t="shared" ca="1" si="581"/>
        <v>1.27094458907506-0.385536826143939i</v>
      </c>
      <c r="EC320" s="223" t="str">
        <f t="shared" ca="1" si="582"/>
        <v>1.10430270861927+0.737871479695782i</v>
      </c>
      <c r="ED320" s="223" t="str">
        <f t="shared" ca="1" si="583"/>
        <v>0.130179854988194+1.32173824873443i</v>
      </c>
      <c r="EE320" s="223" t="str">
        <f t="shared" ca="1" si="584"/>
        <v>-0.939132257142686+0.93913225714294i</v>
      </c>
      <c r="EF320" s="223" t="str">
        <f t="shared" ca="1" si="585"/>
        <v>-1.32173824873435-0.130179854989038i</v>
      </c>
      <c r="EG320" s="223" t="str">
        <f t="shared" ca="1" si="586"/>
        <v>-0.737871479696081-1.10430270861907i</v>
      </c>
      <c r="EH320" s="223" t="str">
        <f t="shared" ca="1" si="587"/>
        <v>0.385536826144895-1.27094458907477i</v>
      </c>
      <c r="EI320" s="223" t="str">
        <f t="shared" ca="1" si="588"/>
        <v>1.22703542630337-0.508254715087627i</v>
      </c>
      <c r="EJ320" s="223" t="str">
        <f t="shared" ca="1" si="589"/>
        <v>1.17130924161105+0.626077833283413i</v>
      </c>
      <c r="EK320" s="223" t="str">
        <f t="shared" ca="1" si="590"/>
        <v>0.259106006810758+1.30261386068431i</v>
      </c>
      <c r="EL320" s="223" t="str">
        <f t="shared" ca="1" si="591"/>
        <v>-0.842559020397371+1.02666113687006i</v>
      </c>
      <c r="EM320" s="223" t="str">
        <f t="shared" ca="1" si="592"/>
        <v>-1.32813357491342+6.24789427102893E-13i</v>
      </c>
      <c r="EN320" s="223"/>
      <c r="EO320" s="223"/>
      <c r="EP320" s="223"/>
    </row>
    <row r="321" spans="1:146">
      <c r="A321" s="249">
        <f t="shared" si="461"/>
        <v>4.3164062499999939E-3</v>
      </c>
      <c r="B321" s="248">
        <v>221</v>
      </c>
      <c r="C321" s="247">
        <f t="shared" si="462"/>
        <v>44200</v>
      </c>
      <c r="N321" s="246">
        <f t="shared" ca="1" si="463"/>
        <v>1.3387161690656144</v>
      </c>
      <c r="O321" s="223">
        <f t="shared" ca="1" si="464"/>
        <v>-1.3282838309343854</v>
      </c>
      <c r="P321" s="223" t="str">
        <f t="shared" ca="1" si="465"/>
        <v>-0.867598926100949-1.00578826745504i</v>
      </c>
      <c r="Q321" s="223" t="str">
        <f t="shared" ca="1" si="466"/>
        <v>0.19489971672433-1.31390716412633i</v>
      </c>
      <c r="R321" s="223" t="str">
        <f t="shared" ca="1" si="467"/>
        <v>1.12220533022844-0.71062868808443i</v>
      </c>
      <c r="S321" s="223" t="str">
        <f t="shared" ca="1" si="468"/>
        <v>1.27108837512201+0.385580443165122i</v>
      </c>
      <c r="T321" s="223" t="str">
        <f t="shared" ca="1" si="469"/>
        <v>0.538275485019387+1.21433003658349i</v>
      </c>
      <c r="U321" s="223" t="str">
        <f t="shared" ca="1" si="470"/>
        <v>-0.567914517437046+1.20075436139369i</v>
      </c>
      <c r="V321" s="223" t="str">
        <f t="shared" ca="1" si="471"/>
        <v>-1.28016816483763+0.354270243257839i</v>
      </c>
      <c r="W321" s="223" t="str">
        <f t="shared" ca="1" si="472"/>
        <v>-1.10442764193474-0.73795495746841i</v>
      </c>
      <c r="X321" s="223" t="str">
        <f t="shared" ca="1" si="473"/>
        <v>-0.162596120600817-1.31829451834076i</v>
      </c>
      <c r="Y321" s="223" t="str">
        <f t="shared" ca="1" si="474"/>
        <v>0.892020901242465-0.984193399321652i</v>
      </c>
      <c r="Z321" s="223" t="str">
        <f t="shared" ca="1" si="475"/>
        <v>1.32788377667837+0.0325977170382519i</v>
      </c>
      <c r="AA321" s="223" t="str">
        <f t="shared" ca="1" si="476"/>
        <v>0.842654341807897+1.02677728634501i</v>
      </c>
      <c r="AB321" s="223" t="str">
        <f t="shared" ca="1" si="477"/>
        <v>-0.227085912546262+1.30872836136639i</v>
      </c>
      <c r="AC321" s="223" t="str">
        <f t="shared" ca="1" si="478"/>
        <v>-1.13930704399318+0.682874362550865i</v>
      </c>
      <c r="AD321" s="223" t="str">
        <f t="shared" ca="1" si="479"/>
        <v>-1.26124292929827-0.416658383831224i</v>
      </c>
      <c r="AE321" s="223" t="str">
        <f t="shared" ca="1" si="480"/>
        <v>-0.50831221557697-1.22717424476598i</v>
      </c>
      <c r="AF321" s="223" t="str">
        <f t="shared" ca="1" si="481"/>
        <v>0.597211459385087-1.18645539667569i</v>
      </c>
      <c r="AG321" s="223" t="str">
        <f t="shared" ca="1" si="482"/>
        <v>1.28847682911933-0.322746644203039i</v>
      </c>
      <c r="AH321" s="223" t="str">
        <f t="shared" ca="1" si="483"/>
        <v>1.08598468772682+0.764836710379811i</v>
      </c>
      <c r="AI321" s="223" t="str">
        <f t="shared" ca="1" si="484"/>
        <v>0.130194582654775+1.32188778123148i</v>
      </c>
      <c r="AJ321" s="223" t="str">
        <f t="shared" ca="1" si="485"/>
        <v>-0.915905556348103+0.962005689885667i</v>
      </c>
      <c r="AK321" s="223" t="str">
        <f t="shared" ca="1" si="486"/>
        <v>-1.32668385488808-0.0651757984304032i</v>
      </c>
      <c r="AL321" s="223" t="str">
        <f t="shared" ca="1" si="487"/>
        <v>-0.817202174047843-1.04714781299165i</v>
      </c>
      <c r="AM321" s="223" t="str">
        <f t="shared" ca="1" si="488"/>
        <v>0.259135320305897-1.30276122957804i</v>
      </c>
      <c r="AN321" s="223" t="str">
        <f t="shared" ca="1" si="489"/>
        <v>1.15572248179585-0.654708699035975i</v>
      </c>
      <c r="AO321" s="223" t="str">
        <f t="shared" ca="1" si="490"/>
        <v>1.25063775789469+0.447485345067145i</v>
      </c>
      <c r="AP321" s="223" t="str">
        <f t="shared" ca="1" si="491"/>
        <v>0.478042757863043+1.23927924907037i</v>
      </c>
      <c r="AQ321" s="223" t="str">
        <f t="shared" ca="1" si="492"/>
        <v>-0.626148663480712+1.17144175559139i</v>
      </c>
      <c r="AR321" s="223" t="str">
        <f t="shared" ca="1" si="493"/>
        <v>-0.626148663480712+1.17144175559139i</v>
      </c>
      <c r="AS321" s="223" t="str">
        <f t="shared" ca="1" si="494"/>
        <v>-1.06688757695059-0.791257754255979i</v>
      </c>
      <c r="AT321" s="223" t="str">
        <f t="shared" ca="1" si="495"/>
        <v>-0.0977146203585981-1.32468478835152i</v>
      </c>
      <c r="AU321" s="223" t="str">
        <f t="shared" ca="1" si="496"/>
        <v>0.939238504194228-0.93923850419407i</v>
      </c>
      <c r="AV321" s="223" t="str">
        <f t="shared" ca="1" si="497"/>
        <v>1.3246847883515+0.0977146203587832i</v>
      </c>
      <c r="AW321" s="223" t="str">
        <f t="shared" ca="1" si="498"/>
        <v>0.791257754255799+1.06688757695073i</v>
      </c>
      <c r="AX321" s="223" t="str">
        <f t="shared" ca="1" si="499"/>
        <v>-0.291028634637978+1.29600936313843i</v>
      </c>
      <c r="AY321" s="223" t="str">
        <f t="shared" ca="1" si="500"/>
        <v>-1.17144175559087+0.62614866348168i</v>
      </c>
      <c r="AZ321" s="223" t="str">
        <f t="shared" ca="1" si="501"/>
        <v>-1.2392792490703-0.478042757863216i</v>
      </c>
      <c r="BA321" s="223" t="str">
        <f t="shared" ca="1" si="502"/>
        <v>-0.447485345066934-1.25063775789477i</v>
      </c>
      <c r="BB321" s="223" t="str">
        <f t="shared" ca="1" si="503"/>
        <v>0.654708699036137-1.15572248179575i</v>
      </c>
      <c r="BC321" s="223" t="str">
        <f t="shared" ca="1" si="504"/>
        <v>1.30276122957808-0.259135320305678i</v>
      </c>
      <c r="BD321" s="223" t="str">
        <f t="shared" ca="1" si="505"/>
        <v>1.04714781299154+0.817202174047989i</v>
      </c>
      <c r="BE321" s="223" t="str">
        <f t="shared" ca="1" si="506"/>
        <v>0.0651757984301991+1.32668385488809i</v>
      </c>
      <c r="BF321" s="223" t="str">
        <f t="shared" ca="1" si="507"/>
        <v>-0.962005689885795+0.915905556347969i</v>
      </c>
      <c r="BG321" s="223" t="str">
        <f t="shared" ca="1" si="508"/>
        <v>-1.32188778123159-0.130194582653663i</v>
      </c>
      <c r="BH321" s="223" t="str">
        <f t="shared" ca="1" si="509"/>
        <v>-0.76483671037963-1.08598468772695i</v>
      </c>
      <c r="BI321" s="223" t="str">
        <f t="shared" ca="1" si="510"/>
        <v>0.322746644202853-1.28847682911938i</v>
      </c>
      <c r="BJ321" s="223" t="str">
        <f t="shared" ca="1" si="511"/>
        <v>1.18645539667535-0.597211459385747i</v>
      </c>
      <c r="BK321" s="223" t="str">
        <f t="shared" ca="1" si="512"/>
        <v>1.22717424476589+0.508312215577193i</v>
      </c>
      <c r="BL321" s="223" t="str">
        <f t="shared" ca="1" si="513"/>
        <v>0.41665838383155+1.26124292929816i</v>
      </c>
      <c r="BM321" s="223" t="str">
        <f t="shared" ca="1" si="514"/>
        <v>-0.6828743625513+1.13930704399292i</v>
      </c>
      <c r="BN321" s="223" t="str">
        <f t="shared" ca="1" si="515"/>
        <v>-1.30872836136638+0.227085912546339i</v>
      </c>
      <c r="BO321" s="223" t="str">
        <f t="shared" ca="1" si="516"/>
        <v>-1.0267772863453-0.842654341807545i</v>
      </c>
      <c r="BP321" s="223" t="str">
        <f t="shared" ca="1" si="517"/>
        <v>-0.0325977170379439-1.32788377667838i</v>
      </c>
      <c r="BQ321" s="223" t="str">
        <f t="shared" ca="1" si="518"/>
        <v>0.984193399321516-0.892020901242614i</v>
      </c>
      <c r="BR321" s="223" t="str">
        <f t="shared" ca="1" si="519"/>
        <v>1.31829451834083+0.162596120600242i</v>
      </c>
      <c r="BS321" s="223" t="str">
        <f t="shared" ca="1" si="520"/>
        <v>0.737954957468248+1.10442764193485i</v>
      </c>
      <c r="BT321" s="223" t="str">
        <f t="shared" ca="1" si="521"/>
        <v>-0.354270243257535+1.28016816483772i</v>
      </c>
      <c r="BU321" s="223" t="str">
        <f t="shared" ca="1" si="522"/>
        <v>-1.20075436139389+0.56791451743663i</v>
      </c>
      <c r="BV321" s="223" t="str">
        <f t="shared" ca="1" si="523"/>
        <v>-1.21433003658346-0.538275485019458i</v>
      </c>
      <c r="BW321" s="223" t="str">
        <f t="shared" ca="1" si="524"/>
        <v>-0.385580443165536-1.27108837512189i</v>
      </c>
      <c r="BX321" s="223" t="str">
        <f t="shared" ca="1" si="525"/>
        <v>0.710628688084718-1.12220533022826i</v>
      </c>
      <c r="BY321" s="223" t="str">
        <f t="shared" ca="1" si="526"/>
        <v>1.31390716412631-0.194899716724498i</v>
      </c>
      <c r="BZ321" s="223" t="str">
        <f t="shared" ca="1" si="527"/>
        <v>1.00578826745547+0.867598926100446i</v>
      </c>
      <c r="CA321" s="223" t="str">
        <f t="shared" ca="1" si="528"/>
        <v>-2.23259188852621E-13+1.32828383093439i</v>
      </c>
      <c r="CB321" s="223" t="str">
        <f t="shared" ca="1" si="529"/>
        <v>-1.00578826745483+0.867598926101194i</v>
      </c>
      <c r="CC321" s="223" t="str">
        <f t="shared" ca="1" si="530"/>
        <v>-1.31390716412624-0.194899716724939i</v>
      </c>
      <c r="CD321" s="223" t="str">
        <f t="shared" ca="1" si="531"/>
        <v>-0.710628688084341-1.1222053302285i</v>
      </c>
      <c r="CE321" s="223" t="str">
        <f t="shared" ca="1" si="532"/>
        <v>0.385580443164663-1.27108837512215i</v>
      </c>
      <c r="CF321" s="223" t="str">
        <f t="shared" ca="1" si="533"/>
        <v>1.21433003658364-0.53827548501905i</v>
      </c>
      <c r="CG321" s="223" t="str">
        <f t="shared" ca="1" si="534"/>
        <v>1.20075436139373+0.567914517436966i</v>
      </c>
      <c r="CH321" s="223" t="str">
        <f t="shared" ca="1" si="535"/>
        <v>0.354270243258416+1.28016816483748i</v>
      </c>
      <c r="CI321" s="223" t="str">
        <f t="shared" ca="1" si="536"/>
        <v>-0.737954957468556+1.10442764193464i</v>
      </c>
      <c r="CJ321" s="223" t="str">
        <f t="shared" ca="1" si="537"/>
        <v>-1.31829451834072+0.162596120601148i</v>
      </c>
      <c r="CK321" s="223" t="str">
        <f t="shared" ca="1" si="538"/>
        <v>-0.984193399321268-0.892020901242889i</v>
      </c>
      <c r="CL321" s="223" t="str">
        <f t="shared" ca="1" si="539"/>
        <v>0.0325977170383147-1.32788377667837i</v>
      </c>
      <c r="CM321" s="223" t="str">
        <f t="shared" ca="1" si="540"/>
        <v>1.02677728634472-0.84265434180825i</v>
      </c>
      <c r="CN321" s="223" t="str">
        <f t="shared" ca="1" si="541"/>
        <v>1.30872836136631+0.227085912546705i</v>
      </c>
      <c r="CO321" s="223" t="str">
        <f t="shared" ca="1" si="542"/>
        <v>0.682874362550917+1.13930704399315i</v>
      </c>
      <c r="CP321" s="223" t="str">
        <f t="shared" ca="1" si="543"/>
        <v>-0.416658383830684+1.26124292929845i</v>
      </c>
      <c r="CQ321" s="223" t="str">
        <f t="shared" ca="1" si="544"/>
        <v>-1.22717424476606+0.508312215576781i</v>
      </c>
      <c r="CR321" s="223" t="str">
        <f t="shared" ca="1" si="545"/>
        <v>-1.18645539667576-0.597211459384933i</v>
      </c>
      <c r="CS321" s="223" t="str">
        <f t="shared" ca="1" si="546"/>
        <v>-0.322746644202456-1.28847682911948i</v>
      </c>
      <c r="CT321" s="223" t="str">
        <f t="shared" ca="1" si="547"/>
        <v>0.764836710379995-1.08598468772669i</v>
      </c>
      <c r="CU321" s="223" t="str">
        <f t="shared" ca="1" si="548"/>
        <v>1.32188778123149-0.130194582654609i</v>
      </c>
      <c r="CV321" s="223" t="str">
        <f t="shared" ca="1" si="549"/>
        <v>0.962005689885513+0.915905556348264i</v>
      </c>
      <c r="CW321" s="223" t="str">
        <f t="shared" ca="1" si="550"/>
        <v>-0.0651757984305697+1.32668385488807i</v>
      </c>
      <c r="CX321" s="223" t="str">
        <f t="shared" ca="1" si="551"/>
        <v>-1.04714781299096+0.817202174048738i</v>
      </c>
      <c r="CY321" s="223" t="str">
        <f t="shared" ca="1" si="552"/>
        <v>-1.302761229578-0.259135320306116i</v>
      </c>
      <c r="CZ321" s="223" t="str">
        <f t="shared" ca="1" si="553"/>
        <v>-0.654708699035814-1.15572248179594i</v>
      </c>
      <c r="DA321" s="223" t="str">
        <f t="shared" ca="1" si="554"/>
        <v>0.447485345067355-1.25063775789462i</v>
      </c>
      <c r="DB321" s="223" t="str">
        <f t="shared" ca="1" si="555"/>
        <v>1.23927924907044-0.47804275786287i</v>
      </c>
      <c r="DC321" s="223" t="str">
        <f t="shared" ca="1" si="556"/>
        <v>1.17144175559131+0.626148663480876i</v>
      </c>
      <c r="DD321" s="223" t="str">
        <f t="shared" ca="1" si="557"/>
        <v>0.291028634637616+1.29600936313851i</v>
      </c>
      <c r="DE321" s="223" t="str">
        <f t="shared" ca="1" si="558"/>
        <v>-0.791257754256127+1.06688757695048i</v>
      </c>
      <c r="DF321" s="223" t="str">
        <f t="shared" ca="1" si="559"/>
        <v>-1.32468478835144+0.0977146203596932i</v>
      </c>
      <c r="DG321" s="223" t="str">
        <f t="shared" ca="1" si="560"/>
        <v>-0.939238504193886-0.939238504194413i</v>
      </c>
      <c r="DH321" s="223" t="str">
        <f t="shared" ca="1" si="561"/>
        <v>0.0977146203589305-1.32468478835149i</v>
      </c>
      <c r="DI321" s="223" t="str">
        <f t="shared" ca="1" si="562"/>
        <v>1.06688757695084-0.79125775425565i</v>
      </c>
      <c r="DJ321" s="223" t="str">
        <f t="shared" ca="1" si="563"/>
        <v>1.29600936313838+0.291028634638196i</v>
      </c>
      <c r="DK321" s="223" t="str">
        <f t="shared" ca="1" si="564"/>
        <v>0.626148663481484+1.17144175559098i</v>
      </c>
      <c r="DL321" s="223" t="str">
        <f t="shared" ca="1" si="565"/>
        <v>-0.478042757863354+1.23927924907025i</v>
      </c>
      <c r="DM321" s="223" t="str">
        <f t="shared" ca="1" si="566"/>
        <v>-1.25063775789482+0.447485345066796i</v>
      </c>
      <c r="DN321" s="223" t="str">
        <f t="shared" ca="1" si="567"/>
        <v>-1.15572248179631-0.654708699035148i</v>
      </c>
      <c r="DO321" s="223" t="str">
        <f t="shared" ca="1" si="568"/>
        <v>-0.259135320305459-1.30276122957813i</v>
      </c>
      <c r="DP321" s="223" t="str">
        <f t="shared" ca="1" si="569"/>
        <v>0.817202174048195-1.04714781299138i</v>
      </c>
      <c r="DQ321" s="223" t="str">
        <f t="shared" ca="1" si="570"/>
        <v>1.32668385488809-0.0651757984300515i</v>
      </c>
      <c r="DR321" s="223" t="str">
        <f t="shared" ca="1" si="571"/>
        <v>0.915905556347833+0.962005689885924i</v>
      </c>
      <c r="DS321" s="223" t="str">
        <f t="shared" ca="1" si="572"/>
        <v>-0.130194582653848+1.32188778123157i</v>
      </c>
      <c r="DT321" s="223" t="str">
        <f t="shared" ca="1" si="573"/>
        <v>-1.08598468772708+0.764836710379446i</v>
      </c>
      <c r="DU321" s="223" t="str">
        <f t="shared" ca="1" si="574"/>
        <v>-1.28847682911931-0.322746644203105i</v>
      </c>
      <c r="DV321" s="223" t="str">
        <f t="shared" ca="1" si="575"/>
        <v>-0.597211459385616-1.18645539667542i</v>
      </c>
      <c r="DW321" s="223" t="str">
        <f t="shared" ca="1" si="576"/>
        <v>0.50831221557733-1.22717424476583i</v>
      </c>
      <c r="DX321" s="223" t="str">
        <f t="shared" ca="1" si="577"/>
        <v>1.26124292929823-0.416658383831338i</v>
      </c>
      <c r="DY321" s="223" t="str">
        <f t="shared" ca="1" si="578"/>
        <v>1.1393070439928+0.682874362551491i</v>
      </c>
      <c r="DZ321" s="223" t="str">
        <f t="shared" ca="1" si="579"/>
        <v>0.227085912546045+1.30872836136643i</v>
      </c>
      <c r="EA321" s="223" t="str">
        <f t="shared" ca="1" si="580"/>
        <v>-0.842654341807659+1.02677728634521i</v>
      </c>
      <c r="EB321" s="223" t="str">
        <f t="shared" ca="1" si="581"/>
        <v>-1.32788377667839+0.0325977170377207i</v>
      </c>
      <c r="EC321" s="223" t="str">
        <f t="shared" ca="1" si="582"/>
        <v>-0.892020901242449-0.984193399321666i</v>
      </c>
      <c r="ED321" s="223" t="str">
        <f t="shared" ca="1" si="583"/>
        <v>0.162596120600464-1.3182945183408i</v>
      </c>
      <c r="EE321" s="223" t="str">
        <f t="shared" ca="1" si="584"/>
        <v>1.10442764193493-0.737954957468124i</v>
      </c>
      <c r="EF321" s="223" t="str">
        <f t="shared" ca="1" si="585"/>
        <v>1.28016816483768+0.354270243257678i</v>
      </c>
      <c r="EG321" s="223" t="str">
        <f t="shared" ca="1" si="586"/>
        <v>0.567914517437657+1.2007543613934i</v>
      </c>
      <c r="EH321" s="223" t="str">
        <f t="shared" ca="1" si="587"/>
        <v>-0.538275485019662+1.21433003658337i</v>
      </c>
      <c r="EI321" s="223" t="str">
        <f t="shared" ca="1" si="588"/>
        <v>-1.27108837512195+0.385580443165322i</v>
      </c>
      <c r="EJ321" s="223" t="str">
        <f t="shared" ca="1" si="589"/>
        <v>-1.12220533022818-0.710628688084843i</v>
      </c>
      <c r="EK321" s="223" t="str">
        <f t="shared" ca="1" si="590"/>
        <v>-0.194899716724352-1.31390716412633i</v>
      </c>
      <c r="EL321" s="223" t="str">
        <f t="shared" ca="1" si="591"/>
        <v>0.867598926100615-1.00578826745533i</v>
      </c>
      <c r="EM321" s="223" t="str">
        <f t="shared" ca="1" si="592"/>
        <v>1.32828383093439+4.46518377705242E-13i</v>
      </c>
      <c r="EN321" s="223"/>
      <c r="EO321" s="223"/>
      <c r="EP321" s="223"/>
    </row>
    <row r="322" spans="1:146">
      <c r="A322" s="249">
        <f t="shared" si="461"/>
        <v>4.3359374999999934E-3</v>
      </c>
      <c r="B322" s="248">
        <v>222</v>
      </c>
      <c r="C322" s="247">
        <f t="shared" si="462"/>
        <v>44400</v>
      </c>
      <c r="N322" s="246">
        <f t="shared" ca="1" si="463"/>
        <v>1.338577197063892</v>
      </c>
      <c r="O322" s="223">
        <f t="shared" ca="1" si="464"/>
        <v>-1.3284228029361078</v>
      </c>
      <c r="P322" s="223" t="str">
        <f t="shared" ca="1" si="465"/>
        <v>-0.892114229134721-0.984296370782695i</v>
      </c>
      <c r="Q322" s="223" t="str">
        <f t="shared" ca="1" si="466"/>
        <v>0.13020820429237-1.32202608404508i</v>
      </c>
      <c r="R322" s="223" t="str">
        <f t="shared" ca="1" si="467"/>
        <v>1.06699920030891-0.791340539780934i</v>
      </c>
      <c r="S322" s="223" t="str">
        <f t="shared" ca="1" si="468"/>
        <v>1.30289753127174+0.259162432398359i</v>
      </c>
      <c r="T322" s="223" t="str">
        <f t="shared" ca="1" si="469"/>
        <v>0.682945808438317+1.13942624425505i</v>
      </c>
      <c r="U322" s="223" t="str">
        <f t="shared" ca="1" si="470"/>
        <v>-0.385620784607761+1.27122136303601i</v>
      </c>
      <c r="V322" s="223" t="str">
        <f t="shared" ca="1" si="471"/>
        <v>-1.20087999059527+0.567973935624285i</v>
      </c>
      <c r="W322" s="223" t="str">
        <f t="shared" ca="1" si="472"/>
        <v>-1.22730263815396-0.508365397859617i</v>
      </c>
      <c r="X322" s="223" t="str">
        <f t="shared" ca="1" si="473"/>
        <v>-0.44753216332405-1.25076860615828i</v>
      </c>
      <c r="Y322" s="223" t="str">
        <f t="shared" ca="1" si="474"/>
        <v>0.6262141744293-1.17156431795461i</v>
      </c>
      <c r="Z322" s="223" t="str">
        <f t="shared" ca="1" si="475"/>
        <v>1.28861163630431-0.322780411645048i</v>
      </c>
      <c r="AA322" s="223" t="str">
        <f t="shared" ca="1" si="476"/>
        <v>1.10454319293116+0.73803216617574i</v>
      </c>
      <c r="AB322" s="223" t="str">
        <f t="shared" ca="1" si="477"/>
        <v>0.194920108152174+1.31404463196597i</v>
      </c>
      <c r="AC322" s="223" t="str">
        <f t="shared" ca="1" si="478"/>
        <v>-0.842742504712479+1.02688471315507i</v>
      </c>
      <c r="AD322" s="223" t="str">
        <f t="shared" ca="1" si="479"/>
        <v>-1.32682265949192+0.0651826174636345i</v>
      </c>
      <c r="AE322" s="223" t="str">
        <f t="shared" ca="1" si="480"/>
        <v>-0.939336772239002-0.939336772238923i</v>
      </c>
      <c r="AF322" s="223" t="str">
        <f t="shared" ca="1" si="481"/>
        <v>0.0651826174635233-1.32682265949193i</v>
      </c>
      <c r="AG322" s="223" t="str">
        <f t="shared" ca="1" si="482"/>
        <v>1.02688471315501-0.842742504712551i</v>
      </c>
      <c r="AH322" s="223" t="str">
        <f t="shared" ca="1" si="483"/>
        <v>1.31404463196594+0.194920108152344i</v>
      </c>
      <c r="AI322" s="223" t="str">
        <f t="shared" ca="1" si="484"/>
        <v>0.738032166175817+1.10454319293111i</v>
      </c>
      <c r="AJ322" s="223" t="str">
        <f t="shared" ca="1" si="485"/>
        <v>-0.322780411644694+1.2886116363044i</v>
      </c>
      <c r="AK322" s="223" t="str">
        <f t="shared" ca="1" si="486"/>
        <v>-1.17156431795431+0.626214174429856i</v>
      </c>
      <c r="AL322" s="223" t="str">
        <f t="shared" ca="1" si="487"/>
        <v>-1.25076860615813-0.447532163324452i</v>
      </c>
      <c r="AM322" s="223" t="str">
        <f t="shared" ca="1" si="488"/>
        <v>-0.508365397859459-1.22730263815402i</v>
      </c>
      <c r="AN322" s="223" t="str">
        <f t="shared" ca="1" si="489"/>
        <v>0.567973935624201-1.20087999059531i</v>
      </c>
      <c r="AO322" s="223" t="str">
        <f t="shared" ca="1" si="490"/>
        <v>1.2712213630359-0.385620784608103i</v>
      </c>
      <c r="AP322" s="223" t="str">
        <f t="shared" ca="1" si="491"/>
        <v>1.13942624425537+0.68294580843778i</v>
      </c>
      <c r="AQ322" s="223" t="str">
        <f t="shared" ca="1" si="492"/>
        <v>0.259162432397941+1.30289753127182i</v>
      </c>
      <c r="AR322" s="223" t="str">
        <f t="shared" ca="1" si="493"/>
        <v>0.259162432397941+1.30289753127182i</v>
      </c>
      <c r="AS322" s="223" t="str">
        <f t="shared" ca="1" si="494"/>
        <v>-1.32202608404507+0.130208204292476i</v>
      </c>
      <c r="AT322" s="223" t="str">
        <f t="shared" ca="1" si="495"/>
        <v>-0.984296370782946-0.892114229134445i</v>
      </c>
      <c r="AU322" s="223" t="str">
        <f t="shared" ca="1" si="496"/>
        <v>-6.39899347141094E-13-1.32842280293611i</v>
      </c>
      <c r="AV322" s="223" t="str">
        <f t="shared" ca="1" si="497"/>
        <v>0.984296370782974-0.892114229134414i</v>
      </c>
      <c r="AW322" s="223" t="str">
        <f t="shared" ca="1" si="498"/>
        <v>1.32202608404507+0.130208204292517i</v>
      </c>
      <c r="AX322" s="223" t="str">
        <f t="shared" ca="1" si="499"/>
        <v>0.791340539781001+1.06699920030886i</v>
      </c>
      <c r="AY322" s="223" t="str">
        <f t="shared" ca="1" si="500"/>
        <v>-0.259162432398019+1.30289753127181i</v>
      </c>
      <c r="AZ322" s="223" t="str">
        <f t="shared" ca="1" si="501"/>
        <v>-1.13942624425473+0.682945808438845i</v>
      </c>
      <c r="BA322" s="223" t="str">
        <f t="shared" ca="1" si="502"/>
        <v>-1.27122136303588-0.385620784608178i</v>
      </c>
      <c r="BB322" s="223" t="str">
        <f t="shared" ca="1" si="503"/>
        <v>-0.567973935624129-1.20087999059534i</v>
      </c>
      <c r="BC322" s="223" t="str">
        <f t="shared" ca="1" si="504"/>
        <v>0.508365397859532-1.22730263815399i</v>
      </c>
      <c r="BD322" s="223" t="str">
        <f t="shared" ca="1" si="505"/>
        <v>1.25076860615815-0.447532163324395i</v>
      </c>
      <c r="BE322" s="223" t="str">
        <f t="shared" ca="1" si="506"/>
        <v>1.17156431795491+0.626214174428744i</v>
      </c>
      <c r="BF322" s="223" t="str">
        <f t="shared" ca="1" si="507"/>
        <v>0.322780411644635+1.28861163630442i</v>
      </c>
      <c r="BG322" s="223" t="str">
        <f t="shared" ca="1" si="508"/>
        <v>-0.738032166175867+1.10454319293108i</v>
      </c>
      <c r="BH322" s="223" t="str">
        <f t="shared" ca="1" si="509"/>
        <v>-1.31404463196595+0.194920108152284i</v>
      </c>
      <c r="BI322" s="223" t="str">
        <f t="shared" ca="1" si="510"/>
        <v>-1.0268847131553-0.842742504712188i</v>
      </c>
      <c r="BJ322" s="223" t="str">
        <f t="shared" ca="1" si="511"/>
        <v>-0.065182617462916-1.32682265949196i</v>
      </c>
      <c r="BK322" s="223" t="str">
        <f t="shared" ca="1" si="512"/>
        <v>0.939336772239245-0.93933677223868i</v>
      </c>
      <c r="BL322" s="223" t="str">
        <f t="shared" ca="1" si="513"/>
        <v>1.32682265949192+0.0651826174637138i</v>
      </c>
      <c r="BM322" s="223" t="str">
        <f t="shared" ca="1" si="514"/>
        <v>0.842742504712622+1.02688471315495i</v>
      </c>
      <c r="BN322" s="223" t="str">
        <f t="shared" ca="1" si="515"/>
        <v>-0.19492010815173+1.31404463196603i</v>
      </c>
      <c r="BO322" s="223" t="str">
        <f t="shared" ca="1" si="516"/>
        <v>-1.10454319293148+0.738032166175265i</v>
      </c>
      <c r="BP322" s="223" t="str">
        <f t="shared" ca="1" si="517"/>
        <v>-1.28861163630424-0.322780411645336i</v>
      </c>
      <c r="BQ322" s="223" t="str">
        <f t="shared" ca="1" si="518"/>
        <v>-0.626214174429271-1.17156431795463i</v>
      </c>
      <c r="BR322" s="223" t="str">
        <f t="shared" ca="1" si="519"/>
        <v>0.447532163323832-1.25076860615836i</v>
      </c>
      <c r="BS322" s="223" t="str">
        <f t="shared" ca="1" si="520"/>
        <v>1.22730263815376-0.508365397860084i</v>
      </c>
      <c r="BT322" s="223" t="str">
        <f t="shared" ca="1" si="521"/>
        <v>1.20087999059501+0.567973935624817i</v>
      </c>
      <c r="BU322" s="223" t="str">
        <f t="shared" ca="1" si="522"/>
        <v>0.38562078460745+1.2712213630361i</v>
      </c>
      <c r="BV322" s="223" t="str">
        <f t="shared" ca="1" si="523"/>
        <v>-0.682945808438366+1.13942624425502i</v>
      </c>
      <c r="BW322" s="223" t="str">
        <f t="shared" ca="1" si="524"/>
        <v>-1.3028975312717+0.259162432398568i</v>
      </c>
      <c r="BX322" s="223" t="str">
        <f t="shared" ca="1" si="525"/>
        <v>-1.06699920030919-0.791340539780551i</v>
      </c>
      <c r="BY322" s="223" t="str">
        <f t="shared" ca="1" si="526"/>
        <v>-0.13020820429176-1.32202608404515i</v>
      </c>
      <c r="BZ322" s="223" t="str">
        <f t="shared" ca="1" si="527"/>
        <v>0.892114229134978-0.984296370782463i</v>
      </c>
      <c r="CA322" s="223" t="str">
        <f t="shared" ca="1" si="528"/>
        <v>1.32842280293611+7.94189943256373E-14i</v>
      </c>
      <c r="CB322" s="223" t="str">
        <f t="shared" ca="1" si="529"/>
        <v>0.892114229134861+0.98429637078257i</v>
      </c>
      <c r="CC322" s="223" t="str">
        <f t="shared" ca="1" si="530"/>
        <v>-0.130208204291918+1.32202608404513i</v>
      </c>
      <c r="CD322" s="223" t="str">
        <f t="shared" ca="1" si="531"/>
        <v>-1.06699920030924+0.791340539780484i</v>
      </c>
      <c r="CE322" s="223" t="str">
        <f t="shared" ca="1" si="532"/>
        <v>-1.30289753127168-0.25916243239865i</v>
      </c>
      <c r="CF322" s="223" t="str">
        <f t="shared" ca="1" si="533"/>
        <v>-0.682945808438294-1.13942624425506i</v>
      </c>
      <c r="CG322" s="223" t="str">
        <f t="shared" ca="1" si="534"/>
        <v>0.385620784607602-1.27122136303605i</v>
      </c>
      <c r="CH322" s="223" t="str">
        <f t="shared" ca="1" si="535"/>
        <v>1.20087999059508-0.567973935624674i</v>
      </c>
      <c r="CI322" s="223" t="str">
        <f t="shared" ca="1" si="536"/>
        <v>1.22730263815373+0.508365397860161i</v>
      </c>
      <c r="CJ322" s="223" t="str">
        <f t="shared" ca="1" si="537"/>
        <v>0.447532163323754+1.25076860615838i</v>
      </c>
      <c r="CK322" s="223" t="str">
        <f t="shared" ca="1" si="538"/>
        <v>-0.626214174429346+1.17156431795459i</v>
      </c>
      <c r="CL322" s="223" t="str">
        <f t="shared" ca="1" si="539"/>
        <v>-1.28861163630426+0.322780411645255i</v>
      </c>
      <c r="CM322" s="223" t="str">
        <f t="shared" ca="1" si="540"/>
        <v>-1.10454319293143-0.738032166175335i</v>
      </c>
      <c r="CN322" s="223" t="str">
        <f t="shared" ca="1" si="541"/>
        <v>-0.194920108151572-1.31404463196605i</v>
      </c>
      <c r="CO322" s="223" t="str">
        <f t="shared" ca="1" si="542"/>
        <v>0.842742504712744-1.02688471315485i</v>
      </c>
      <c r="CP322" s="223" t="str">
        <f t="shared" ca="1" si="543"/>
        <v>1.32682265949193-0.0651826174635552i</v>
      </c>
      <c r="CQ322" s="223" t="str">
        <f t="shared" ca="1" si="544"/>
        <v>0.939336772239133+0.939336772238792i</v>
      </c>
      <c r="CR322" s="223" t="str">
        <f t="shared" ca="1" si="545"/>
        <v>-0.0651826174630747+1.32682265949195i</v>
      </c>
      <c r="CS322" s="223" t="str">
        <f t="shared" ca="1" si="546"/>
        <v>-1.02688471315541+0.842742504712066i</v>
      </c>
      <c r="CT322" s="223" t="str">
        <f t="shared" ca="1" si="547"/>
        <v>-1.31404463196593-0.194920108152441i</v>
      </c>
      <c r="CU322" s="223" t="str">
        <f t="shared" ca="1" si="548"/>
        <v>-0.738032166175734-1.10454319293117i</v>
      </c>
      <c r="CV322" s="223" t="str">
        <f t="shared" ca="1" si="549"/>
        <v>0.322780411644789-1.28861163630438i</v>
      </c>
      <c r="CW322" s="223" t="str">
        <f t="shared" ca="1" si="550"/>
        <v>1.17156431795436-0.626214174429769i</v>
      </c>
      <c r="CX322" s="223" t="str">
        <f t="shared" ca="1" si="551"/>
        <v>1.25076860615811+0.44753216332451i</v>
      </c>
      <c r="CY322" s="223" t="str">
        <f t="shared" ca="1" si="552"/>
        <v>0.50836539785942+1.22730263815404i</v>
      </c>
      <c r="CZ322" s="223" t="str">
        <f t="shared" ca="1" si="553"/>
        <v>-0.567973935624238+1.20087999059529i</v>
      </c>
      <c r="DA322" s="223" t="str">
        <f t="shared" ca="1" si="554"/>
        <v>-1.27122136303591+0.385620784608063i</v>
      </c>
      <c r="DB322" s="223" t="str">
        <f t="shared" ca="1" si="555"/>
        <v>-1.13942624425535-0.682945808437816i</v>
      </c>
      <c r="DC322" s="223" t="str">
        <f t="shared" ca="1" si="556"/>
        <v>-0.259162432397863-1.30289753127184i</v>
      </c>
      <c r="DD322" s="223" t="str">
        <f t="shared" ca="1" si="557"/>
        <v>0.791340539781128-1.06699920030876i</v>
      </c>
      <c r="DE322" s="223" t="str">
        <f t="shared" ca="1" si="558"/>
        <v>1.32202608404508-0.130208204292397i</v>
      </c>
      <c r="DF322" s="223" t="str">
        <f t="shared" ca="1" si="559"/>
        <v>0.984296370782893+0.892114229134504i</v>
      </c>
      <c r="DG322" s="223" t="str">
        <f t="shared" ca="1" si="560"/>
        <v>5.60480352815456E-13+1.32842280293611i</v>
      </c>
      <c r="DH322" s="223" t="str">
        <f t="shared" ca="1" si="561"/>
        <v>-0.984296370783053+0.892114229134328i</v>
      </c>
      <c r="DI322" s="223" t="str">
        <f t="shared" ca="1" si="562"/>
        <v>-1.32202608404506-0.130208204292634i</v>
      </c>
      <c r="DJ322" s="223" t="str">
        <f t="shared" ca="1" si="563"/>
        <v>-0.791340539780937-1.0669992003089i</v>
      </c>
      <c r="DK322" s="223" t="str">
        <f t="shared" ca="1" si="564"/>
        <v>0.259162432398096-1.30289753127179i</v>
      </c>
      <c r="DL322" s="223" t="str">
        <f t="shared" ca="1" si="565"/>
        <v>1.13942624425477-0.682945808438778i</v>
      </c>
      <c r="DM322" s="223" t="str">
        <f t="shared" ca="1" si="566"/>
        <v>1.27122136303584+0.38562078460829i</v>
      </c>
      <c r="DN322" s="223" t="str">
        <f t="shared" ca="1" si="567"/>
        <v>0.567973935624023+1.20087999059539i</v>
      </c>
      <c r="DO322" s="223" t="str">
        <f t="shared" ca="1" si="568"/>
        <v>-0.508365397859641+1.22730263815395i</v>
      </c>
      <c r="DP322" s="223" t="str">
        <f t="shared" ca="1" si="569"/>
        <v>-1.25076860615819+0.447532163324285i</v>
      </c>
      <c r="DQ322" s="223" t="str">
        <f t="shared" ca="1" si="570"/>
        <v>-1.17156431795485-0.626214174428847i</v>
      </c>
      <c r="DR322" s="223" t="str">
        <f t="shared" ca="1" si="571"/>
        <v>-0.322780411644631-1.28861163630442i</v>
      </c>
      <c r="DS322" s="223" t="str">
        <f t="shared" ca="1" si="572"/>
        <v>0.73803216617587-1.10454319293108i</v>
      </c>
      <c r="DT322" s="223" t="str">
        <f t="shared" ca="1" si="573"/>
        <v>1.31404463196595-0.19492010815228i</v>
      </c>
      <c r="DU322" s="223" t="str">
        <f t="shared" ca="1" si="574"/>
        <v>1.0268847131553+0.842742504712192i</v>
      </c>
      <c r="DV322" s="223" t="str">
        <f t="shared" ca="1" si="575"/>
        <v>0.0651826174629121+1.32682265949196i</v>
      </c>
      <c r="DW322" s="223" t="str">
        <f t="shared" ca="1" si="576"/>
        <v>-0.939336772239247+0.939336772238678i</v>
      </c>
      <c r="DX322" s="223" t="str">
        <f t="shared" ca="1" si="577"/>
        <v>-1.32682265949192-0.0651826174637177i</v>
      </c>
      <c r="DY322" s="223" t="str">
        <f t="shared" ca="1" si="578"/>
        <v>-0.842742504712618-1.02688471315495i</v>
      </c>
      <c r="DZ322" s="223" t="str">
        <f t="shared" ca="1" si="579"/>
        <v>0.194920108151734-1.31404463196603i</v>
      </c>
      <c r="EA322" s="223" t="str">
        <f t="shared" ca="1" si="580"/>
        <v>1.10454319293077-0.738032166176329i</v>
      </c>
      <c r="EB322" s="223" t="str">
        <f t="shared" ca="1" si="581"/>
        <v>1.28861163630422+0.322780411645414i</v>
      </c>
      <c r="EC322" s="223" t="str">
        <f t="shared" ca="1" si="582"/>
        <v>0.626214174429202+1.17156431795466i</v>
      </c>
      <c r="ED322" s="223" t="str">
        <f t="shared" ca="1" si="583"/>
        <v>-0.447532163323906+1.25076860615833i</v>
      </c>
      <c r="EE322" s="223" t="str">
        <f t="shared" ca="1" si="584"/>
        <v>-1.22730263815379+0.508365397860011i</v>
      </c>
      <c r="EF322" s="223" t="str">
        <f t="shared" ca="1" si="585"/>
        <v>-1.20087999059556-0.56797393562366i</v>
      </c>
      <c r="EG322" s="223" t="str">
        <f t="shared" ca="1" si="586"/>
        <v>-0.385620784607375-1.27122136303612i</v>
      </c>
      <c r="EH322" s="223" t="str">
        <f t="shared" ca="1" si="587"/>
        <v>0.682945808438434-1.13942624425498i</v>
      </c>
      <c r="EI322" s="223" t="str">
        <f t="shared" ca="1" si="588"/>
        <v>1.30289753127171-0.259162432398491i</v>
      </c>
      <c r="EJ322" s="223" t="str">
        <f t="shared" ca="1" si="589"/>
        <v>1.06699920030914+0.791340539780616i</v>
      </c>
      <c r="EK322" s="223" t="str">
        <f t="shared" ca="1" si="590"/>
        <v>0.130208204293034+1.32202608404502i</v>
      </c>
      <c r="EL322" s="223" t="str">
        <f t="shared" ca="1" si="591"/>
        <v>-0.892114229135038+0.98429637078241i</v>
      </c>
      <c r="EM322" s="223" t="str">
        <f t="shared" ca="1" si="592"/>
        <v>-1.32842280293611-1.58837988651274E-13i</v>
      </c>
      <c r="EN322" s="223"/>
      <c r="EO322" s="223"/>
      <c r="EP322" s="223"/>
    </row>
    <row r="323" spans="1:146">
      <c r="A323" s="249">
        <f t="shared" si="461"/>
        <v>4.355468749999993E-3</v>
      </c>
      <c r="B323" s="248">
        <v>223</v>
      </c>
      <c r="C323" s="247">
        <f t="shared" si="462"/>
        <v>44600</v>
      </c>
      <c r="N323" s="246">
        <f t="shared" ca="1" si="463"/>
        <v>1.3384484460694384</v>
      </c>
      <c r="O323" s="223">
        <f t="shared" ca="1" si="464"/>
        <v>-1.3285515539305615</v>
      </c>
      <c r="P323" s="223" t="str">
        <f t="shared" ca="1" si="465"/>
        <v>-0.916090162208559-0.962199587484845i</v>
      </c>
      <c r="Q323" s="223" t="str">
        <f t="shared" ca="1" si="466"/>
        <v>0.0651889349754975-1.32695125540016i</v>
      </c>
      <c r="R323" s="223" t="str">
        <f t="shared" ca="1" si="467"/>
        <v>1.00599098967616-0.867773795491479i</v>
      </c>
      <c r="S323" s="223" t="str">
        <f t="shared" ca="1" si="468"/>
        <v>1.32215421506831+0.130220824096631i</v>
      </c>
      <c r="T323" s="223" t="str">
        <f t="shared" ca="1" si="469"/>
        <v>0.817366885693022+1.04735887145897i</v>
      </c>
      <c r="U323" s="223" t="str">
        <f t="shared" ca="1" si="470"/>
        <v>-0.19493899984665+1.31417198942532i</v>
      </c>
      <c r="V323" s="223" t="str">
        <f t="shared" ca="1" si="471"/>
        <v>-1.08620357398254+0.764990867474155i</v>
      </c>
      <c r="W323" s="223" t="str">
        <f t="shared" ca="1" si="472"/>
        <v>-1.30302380835192-0.259187550471398i</v>
      </c>
      <c r="X323" s="223" t="str">
        <f t="shared" ca="1" si="473"/>
        <v>-0.710771919250145-1.12243151695628i</v>
      </c>
      <c r="Y323" s="223" t="str">
        <f t="shared" ca="1" si="474"/>
        <v>0.322811695584782-1.28873652879283i</v>
      </c>
      <c r="Z323" s="223" t="str">
        <f t="shared" ca="1" si="475"/>
        <v>1.15595542409227-0.654840659216394i</v>
      </c>
      <c r="AA323" s="223" t="str">
        <f t="shared" ca="1" si="476"/>
        <v>1.27134457005585+0.385658159048667i</v>
      </c>
      <c r="AB323" s="223" t="str">
        <f t="shared" ca="1" si="477"/>
        <v>0.597331830677437+1.18669453336183i</v>
      </c>
      <c r="AC323" s="223" t="str">
        <f t="shared" ca="1" si="478"/>
        <v>-0.447575538227729+1.25088983089298i</v>
      </c>
      <c r="AD323" s="223" t="str">
        <f t="shared" ca="1" si="479"/>
        <v>-1.21457479155842+0.538383977438164i</v>
      </c>
      <c r="AE323" s="223" t="str">
        <f t="shared" ca="1" si="480"/>
        <v>-1.22742158856252-0.508414668732107i</v>
      </c>
      <c r="AF323" s="223" t="str">
        <f t="shared" ca="1" si="481"/>
        <v>-0.478139110040513-1.23952903269789i</v>
      </c>
      <c r="AG323" s="223" t="str">
        <f t="shared" ca="1" si="482"/>
        <v>0.568028983767747-1.20099638011573i</v>
      </c>
      <c r="AH323" s="223" t="str">
        <f t="shared" ca="1" si="483"/>
        <v>1.2614971398279-0.416742363646094i</v>
      </c>
      <c r="AI323" s="223" t="str">
        <f t="shared" ca="1" si="484"/>
        <v>1.17167786619419+0.626274867228394i</v>
      </c>
      <c r="AJ323" s="223" t="str">
        <f t="shared" ca="1" si="485"/>
        <v>0.354341648395969+1.28042618985373i</v>
      </c>
      <c r="AK323" s="223" t="str">
        <f t="shared" ca="1" si="486"/>
        <v>-0.683011999678198+1.13953667766637i</v>
      </c>
      <c r="AL323" s="223" t="str">
        <f t="shared" ca="1" si="487"/>
        <v>-1.29627058103612+0.291087293078177i</v>
      </c>
      <c r="AM323" s="223" t="str">
        <f t="shared" ca="1" si="488"/>
        <v>-1.10465024547042-0.738103696396011i</v>
      </c>
      <c r="AN323" s="223" t="str">
        <f t="shared" ca="1" si="489"/>
        <v>-0.227131682975128-1.30899214284892i</v>
      </c>
      <c r="AO323" s="223" t="str">
        <f t="shared" ca="1" si="490"/>
        <v>0.791417236658948-1.06710261407722i</v>
      </c>
      <c r="AP323" s="223" t="str">
        <f t="shared" ca="1" si="491"/>
        <v>1.31856022793542-0.162628892753426i</v>
      </c>
      <c r="AQ323" s="223" t="str">
        <f t="shared" ca="1" si="492"/>
        <v>1.02698423901956+0.842824183478814i</v>
      </c>
      <c r="AR323" s="223" t="str">
        <f t="shared" ca="1" si="493"/>
        <v>1.02698423901956+0.842824183478814i</v>
      </c>
      <c r="AS323" s="223" t="str">
        <f t="shared" ca="1" si="494"/>
        <v>-0.892200693018036+0.984391768976888i</v>
      </c>
      <c r="AT323" s="223" t="str">
        <f t="shared" ca="1" si="495"/>
        <v>-1.32815141904139+0.0326042872894843i</v>
      </c>
      <c r="AU323" s="223" t="str">
        <f t="shared" ca="1" si="496"/>
        <v>-0.939427812940248-0.939427812940202i</v>
      </c>
      <c r="AV323" s="223" t="str">
        <f t="shared" ca="1" si="497"/>
        <v>0.0326042872894198-1.32815141904139i</v>
      </c>
      <c r="AW323" s="223" t="str">
        <f t="shared" ca="1" si="498"/>
        <v>0.984391768976844-0.892200693018084i</v>
      </c>
      <c r="AX323" s="223" t="str">
        <f t="shared" ca="1" si="499"/>
        <v>1.3249517859406+0.0977343152844078i</v>
      </c>
      <c r="AY323" s="223" t="str">
        <f t="shared" ca="1" si="500"/>
        <v>0.842824183478894+1.02698423901949i</v>
      </c>
      <c r="AZ323" s="223" t="str">
        <f t="shared" ca="1" si="501"/>
        <v>-0.162628892753362+1.31856022793543i</v>
      </c>
      <c r="BA323" s="223" t="str">
        <f t="shared" ca="1" si="502"/>
        <v>-1.06710261407718+0.791417236659i</v>
      </c>
      <c r="BB323" s="223" t="str">
        <f t="shared" ca="1" si="503"/>
        <v>-1.30899214284893-0.227131682975064i</v>
      </c>
      <c r="BC323" s="223" t="str">
        <f t="shared" ca="1" si="504"/>
        <v>-0.738103696396065-1.10465024547038i</v>
      </c>
      <c r="BD323" s="223" t="str">
        <f t="shared" ca="1" si="505"/>
        <v>0.291087293078096-1.29627058103614i</v>
      </c>
      <c r="BE323" s="223" t="str">
        <f t="shared" ca="1" si="506"/>
        <v>1.13953667766632-0.68301199967827i</v>
      </c>
      <c r="BF323" s="223" t="str">
        <f t="shared" ca="1" si="507"/>
        <v>1.28042618985375+0.354341648395906i</v>
      </c>
      <c r="BG323" s="223" t="str">
        <f t="shared" ca="1" si="508"/>
        <v>0.626274867228468+1.17167786619415i</v>
      </c>
      <c r="BH323" s="223" t="str">
        <f t="shared" ca="1" si="509"/>
        <v>-0.416742363646033+1.26149713982792i</v>
      </c>
      <c r="BI323" s="223" t="str">
        <f t="shared" ca="1" si="510"/>
        <v>-1.20099638011548+0.568028983768284i</v>
      </c>
      <c r="BJ323" s="223" t="str">
        <f t="shared" ca="1" si="511"/>
        <v>-1.23952903269767-0.478139110041088i</v>
      </c>
      <c r="BK323" s="223" t="str">
        <f t="shared" ca="1" si="512"/>
        <v>-0.508414668731555-1.22742158856274i</v>
      </c>
      <c r="BL323" s="223" t="str">
        <f t="shared" ca="1" si="513"/>
        <v>0.538383977438692-1.21457479155818i</v>
      </c>
      <c r="BM323" s="223" t="str">
        <f t="shared" ca="1" si="514"/>
        <v>1.25088983089319-0.447575538227149i</v>
      </c>
      <c r="BN323" s="223" t="str">
        <f t="shared" ca="1" si="515"/>
        <v>1.18669453336162+0.597331830677851i</v>
      </c>
      <c r="BO323" s="223" t="str">
        <f t="shared" ca="1" si="516"/>
        <v>0.385658159048242+1.27134457005598i</v>
      </c>
      <c r="BP323" s="223" t="str">
        <f t="shared" ca="1" si="517"/>
        <v>-0.654840659216821+1.15595542409203i</v>
      </c>
      <c r="BQ323" s="223" t="str">
        <f t="shared" ca="1" si="518"/>
        <v>-1.28873652879291+0.322811695584451i</v>
      </c>
      <c r="BR323" s="223" t="str">
        <f t="shared" ca="1" si="519"/>
        <v>-1.12243151695611-0.71077191925041i</v>
      </c>
      <c r="BS323" s="223" t="str">
        <f t="shared" ca="1" si="520"/>
        <v>-0.259187550471109-1.30302380835198i</v>
      </c>
      <c r="BT323" s="223" t="str">
        <f t="shared" ca="1" si="521"/>
        <v>0.764990867474326-1.08620357398242i</v>
      </c>
      <c r="BU323" s="223" t="str">
        <f t="shared" ca="1" si="522"/>
        <v>1.31417198942535-0.194938999846462i</v>
      </c>
      <c r="BV323" s="223" t="str">
        <f t="shared" ca="1" si="523"/>
        <v>1.04735887145886+0.817366885693153i</v>
      </c>
      <c r="BW323" s="223" t="str">
        <f t="shared" ca="1" si="524"/>
        <v>0.130220824096545+1.32215421506832i</v>
      </c>
      <c r="BX323" s="223" t="str">
        <f t="shared" ca="1" si="525"/>
        <v>-0.867773795491527+1.00599098967612i</v>
      </c>
      <c r="BY323" s="223" t="str">
        <f t="shared" ca="1" si="526"/>
        <v>-1.32695125540017+0.065188934975458i</v>
      </c>
      <c r="BZ323" s="223" t="str">
        <f t="shared" ca="1" si="527"/>
        <v>-0.962199587484846-0.916090162208558i</v>
      </c>
      <c r="CA323" s="223" t="str">
        <f t="shared" ca="1" si="528"/>
        <v>-6.44508047244696E-14-1.32855155393056i</v>
      </c>
      <c r="CB323" s="223" t="str">
        <f t="shared" ca="1" si="529"/>
        <v>0.962199587484757-0.91609016220865i</v>
      </c>
      <c r="CC323" s="223" t="str">
        <f t="shared" ca="1" si="530"/>
        <v>1.32695125540017+0.0651889349753293i</v>
      </c>
      <c r="CD323" s="223" t="str">
        <f t="shared" ca="1" si="531"/>
        <v>0.867773795491624+1.00599098967604i</v>
      </c>
      <c r="CE323" s="223" t="str">
        <f t="shared" ca="1" si="532"/>
        <v>-0.130220824096416+1.32215421506833i</v>
      </c>
      <c r="CF323" s="223" t="str">
        <f t="shared" ca="1" si="533"/>
        <v>-1.04735887145874+0.817366885693314i</v>
      </c>
      <c r="CG323" s="223" t="str">
        <f t="shared" ca="1" si="534"/>
        <v>-1.31417198942536-0.194938999846334i</v>
      </c>
      <c r="CH323" s="223" t="str">
        <f t="shared" ca="1" si="535"/>
        <v>-0.764990867474431-1.08620357398235i</v>
      </c>
      <c r="CI323" s="223" t="str">
        <f t="shared" ca="1" si="536"/>
        <v>0.259187550470909-1.30302380835202i</v>
      </c>
      <c r="CJ323" s="223" t="str">
        <f t="shared" ca="1" si="537"/>
        <v>1.12243151695604-0.710771919250519i</v>
      </c>
      <c r="CK323" s="223" t="str">
        <f t="shared" ca="1" si="538"/>
        <v>1.28873652879294+0.322811695584326i</v>
      </c>
      <c r="CL323" s="223" t="str">
        <f t="shared" ca="1" si="539"/>
        <v>0.654840659216934+1.15595542409197i</v>
      </c>
      <c r="CM323" s="223" t="str">
        <f t="shared" ca="1" si="540"/>
        <v>-0.385658159048118+1.27134457005602i</v>
      </c>
      <c r="CN323" s="223" t="str">
        <f t="shared" ca="1" si="541"/>
        <v>-1.18669453336156+0.597331830677967i</v>
      </c>
      <c r="CO323" s="223" t="str">
        <f t="shared" ca="1" si="542"/>
        <v>-1.25088983089277-0.447575538228308i</v>
      </c>
      <c r="CP323" s="223" t="str">
        <f t="shared" ca="1" si="543"/>
        <v>-0.538383977437635-1.21457479155865i</v>
      </c>
      <c r="CQ323" s="223" t="str">
        <f t="shared" ca="1" si="544"/>
        <v>0.508414668732622-1.2274215885623i</v>
      </c>
      <c r="CR323" s="223" t="str">
        <f t="shared" ca="1" si="545"/>
        <v>1.23952903269811-0.478139110039939i</v>
      </c>
      <c r="CS323" s="223" t="str">
        <f t="shared" ca="1" si="546"/>
        <v>1.20099638011553+0.568028983768167i</v>
      </c>
      <c r="CT323" s="223" t="str">
        <f t="shared" ca="1" si="547"/>
        <v>0.416742363646191+1.26149713982787i</v>
      </c>
      <c r="CU323" s="223" t="str">
        <f t="shared" ca="1" si="548"/>
        <v>-0.626274867228354+1.17167786619421i</v>
      </c>
      <c r="CV323" s="223" t="str">
        <f t="shared" ca="1" si="549"/>
        <v>-1.28042618985371+0.35434164839603i</v>
      </c>
      <c r="CW323" s="223" t="str">
        <f t="shared" ca="1" si="550"/>
        <v>-1.13953667766641-0.683011999678126i</v>
      </c>
      <c r="CX323" s="223" t="str">
        <f t="shared" ca="1" si="551"/>
        <v>-0.291087293078223-1.29627058103611i</v>
      </c>
      <c r="CY323" s="223" t="str">
        <f t="shared" ca="1" si="552"/>
        <v>0.738103696395958-1.10465024547045i</v>
      </c>
      <c r="CZ323" s="223" t="str">
        <f t="shared" ca="1" si="553"/>
        <v>1.3089921428489-0.227131682975229i</v>
      </c>
      <c r="DA323" s="223" t="str">
        <f t="shared" ca="1" si="554"/>
        <v>1.06710261407723+0.791417236658925i</v>
      </c>
      <c r="DB323" s="223" t="str">
        <f t="shared" ca="1" si="555"/>
        <v>0.162628892753489+1.31856022793541i</v>
      </c>
      <c r="DC323" s="223" t="str">
        <f t="shared" ca="1" si="556"/>
        <v>-0.842824183478765+1.0269842390196i</v>
      </c>
      <c r="DD323" s="223" t="str">
        <f t="shared" ca="1" si="557"/>
        <v>-1.32495178594059+0.097734315284574i</v>
      </c>
      <c r="DE323" s="223" t="str">
        <f t="shared" ca="1" si="558"/>
        <v>-0.98439176897693-0.892200693017988i</v>
      </c>
      <c r="DF323" s="223" t="str">
        <f t="shared" ca="1" si="559"/>
        <v>-0.0326042872895487-1.32815141904139i</v>
      </c>
      <c r="DG323" s="223" t="str">
        <f t="shared" ca="1" si="560"/>
        <v>0.93942781294013-0.93942781294032i</v>
      </c>
      <c r="DH323" s="223" t="str">
        <f t="shared" ca="1" si="561"/>
        <v>1.32815141904139+0.0326042872892798i</v>
      </c>
      <c r="DI323" s="223" t="str">
        <f t="shared" ca="1" si="562"/>
        <v>0.892200693018187+0.984391768976751i</v>
      </c>
      <c r="DJ323" s="223" t="str">
        <f t="shared" ca="1" si="563"/>
        <v>-0.0977343152843812+1.32495178594061i</v>
      </c>
      <c r="DK323" s="223" t="str">
        <f t="shared" ca="1" si="564"/>
        <v>-1.02698423901948+0.842824183478914i</v>
      </c>
      <c r="DL323" s="223" t="str">
        <f t="shared" ca="1" si="565"/>
        <v>-1.31856022793544-0.162628892753297i</v>
      </c>
      <c r="DM323" s="223" t="str">
        <f t="shared" ca="1" si="566"/>
        <v>-0.791417236659081-1.06710261407712i</v>
      </c>
      <c r="DN323" s="223" t="str">
        <f t="shared" ca="1" si="567"/>
        <v>0.227131682974963-1.30899214284894i</v>
      </c>
      <c r="DO323" s="223" t="str">
        <f t="shared" ca="1" si="568"/>
        <v>1.1046502454703-0.738103696396182i</v>
      </c>
      <c r="DP323" s="223" t="str">
        <f t="shared" ca="1" si="569"/>
        <v>1.29627058103614+0.291087293078107i</v>
      </c>
      <c r="DQ323" s="223" t="str">
        <f t="shared" ca="1" si="570"/>
        <v>0.683011999678292+1.13953667766631i</v>
      </c>
      <c r="DR323" s="223" t="str">
        <f t="shared" ca="1" si="571"/>
        <v>-0.354341648395844+1.28042618985376i</v>
      </c>
      <c r="DS323" s="223" t="str">
        <f t="shared" ca="1" si="572"/>
        <v>-1.17167786619476+0.626274867227326i</v>
      </c>
      <c r="DT323" s="223" t="str">
        <f t="shared" ca="1" si="573"/>
        <v>-1.26149713982753-0.416742363647226i</v>
      </c>
      <c r="DU323" s="223" t="str">
        <f t="shared" ca="1" si="574"/>
        <v>-0.568028983767182-1.200996380116i</v>
      </c>
      <c r="DV323" s="223" t="str">
        <f t="shared" ca="1" si="575"/>
        <v>0.478139110040957-1.23952903269772i</v>
      </c>
      <c r="DW323" s="223" t="str">
        <f t="shared" ca="1" si="576"/>
        <v>1.22742158856269-0.508414668731684i</v>
      </c>
      <c r="DX323" s="223" t="str">
        <f t="shared" ca="1" si="577"/>
        <v>1.21457479155818+0.538383977438702i</v>
      </c>
      <c r="DY323" s="223" t="str">
        <f t="shared" ca="1" si="578"/>
        <v>0.447575538227211+1.25088983089317i</v>
      </c>
      <c r="DZ323" s="223" t="str">
        <f t="shared" ca="1" si="579"/>
        <v>-0.597331830677794+1.18669453336165i</v>
      </c>
      <c r="EA323" s="223" t="str">
        <f t="shared" ca="1" si="580"/>
        <v>-1.27134457005596+0.385658159048303i</v>
      </c>
      <c r="EB323" s="223" t="str">
        <f t="shared" ca="1" si="581"/>
        <v>-1.1559554240921-0.654840659216701i</v>
      </c>
      <c r="EC323" s="223" t="str">
        <f t="shared" ca="1" si="582"/>
        <v>-0.322811695584587-1.28873652879288i</v>
      </c>
      <c r="ED323" s="223" t="str">
        <f t="shared" ca="1" si="583"/>
        <v>0.710771919250419-1.12243151695611i</v>
      </c>
      <c r="EE323" s="223" t="str">
        <f t="shared" ca="1" si="584"/>
        <v>1.30302380835198-0.259187550471099i</v>
      </c>
      <c r="EF323" s="223" t="str">
        <f t="shared" ca="1" si="585"/>
        <v>1.08620357398246+0.764990867474273i</v>
      </c>
      <c r="EG323" s="223" t="str">
        <f t="shared" ca="1" si="586"/>
        <v>0.194938999846525+1.31417198942534i</v>
      </c>
      <c r="EH323" s="223" t="str">
        <f t="shared" ca="1" si="587"/>
        <v>-0.817366885693102+1.0473588714589i</v>
      </c>
      <c r="EI323" s="223" t="str">
        <f t="shared" ca="1" si="588"/>
        <v>-1.32215421506831+0.130220824096684i</v>
      </c>
      <c r="EJ323" s="223" t="str">
        <f t="shared" ca="1" si="589"/>
        <v>-1.00599098967621-0.867773795491421i</v>
      </c>
      <c r="EK323" s="223" t="str">
        <f t="shared" ca="1" si="590"/>
        <v>-0.065188934975447-1.32695125540017i</v>
      </c>
      <c r="EL323" s="223" t="str">
        <f t="shared" ca="1" si="591"/>
        <v>0.916090162208511-0.962199587484892i</v>
      </c>
      <c r="EM323" s="223" t="str">
        <f t="shared" ca="1" si="592"/>
        <v>1.32855155393056-1.28901609448939E-13i</v>
      </c>
      <c r="EN323" s="223"/>
      <c r="EO323" s="223"/>
      <c r="EP323" s="223"/>
    </row>
    <row r="324" spans="1:146">
      <c r="A324" s="249">
        <f t="shared" si="461"/>
        <v>4.3749999999999926E-3</v>
      </c>
      <c r="B324" s="248">
        <v>224</v>
      </c>
      <c r="C324" s="247">
        <f t="shared" si="462"/>
        <v>44800</v>
      </c>
      <c r="N324" s="246">
        <f t="shared" ca="1" si="463"/>
        <v>1.3383289874258231</v>
      </c>
      <c r="O324" s="223">
        <f t="shared" ca="1" si="464"/>
        <v>-1.3286710125741767</v>
      </c>
      <c r="P324" s="223" t="str">
        <f t="shared" ca="1" si="465"/>
        <v>-0.939512282957199-0.939512282957195i</v>
      </c>
      <c r="Q324" s="223" t="str">
        <f t="shared" ca="1" si="466"/>
        <v>-3.2472977033638E-14-1.32867101257418i</v>
      </c>
      <c r="R324" s="223" t="str">
        <f t="shared" ca="1" si="467"/>
        <v>0.93951228295721-0.939512282957184i</v>
      </c>
      <c r="S324" s="223" t="str">
        <f t="shared" ca="1" si="468"/>
        <v>1.32867101257418-6.49459540672759E-14i</v>
      </c>
      <c r="T324" s="223" t="str">
        <f t="shared" ca="1" si="469"/>
        <v>0.939512282957206+0.939512282957188i</v>
      </c>
      <c r="U324" s="223" t="str">
        <f t="shared" ca="1" si="470"/>
        <v>-3.71121178075289E-14+1.32867101257418i</v>
      </c>
      <c r="V324" s="223" t="str">
        <f t="shared" ca="1" si="471"/>
        <v>-0.939512282957167+0.939512282957227i</v>
      </c>
      <c r="W324" s="223" t="str">
        <f t="shared" ca="1" si="472"/>
        <v>-1.32867101257418-1.1719722295388E-14i</v>
      </c>
      <c r="X324" s="223" t="str">
        <f t="shared" ca="1" si="473"/>
        <v>-0.939512282957158-0.939512282957236i</v>
      </c>
      <c r="Y324" s="223" t="str">
        <f t="shared" ca="1" si="474"/>
        <v>-2.3113448578749E-14-1.32867101257418i</v>
      </c>
      <c r="Z324" s="223" t="str">
        <f t="shared" ca="1" si="475"/>
        <v>0.939512282957219-0.939512282957175i</v>
      </c>
      <c r="AA324" s="223" t="str">
        <f t="shared" ca="1" si="476"/>
        <v>1.32867101257418-5.79466194528859E-14i</v>
      </c>
      <c r="AB324" s="223" t="str">
        <f t="shared" ca="1" si="477"/>
        <v>0.939512282957207+0.939512282957187i</v>
      </c>
      <c r="AC324" s="223" t="str">
        <f t="shared" ca="1" si="478"/>
        <v>-4.88318401029169E-14+1.32867101257418i</v>
      </c>
      <c r="AD324" s="223" t="str">
        <f t="shared" ca="1" si="479"/>
        <v>-0.93951228295717+0.939512282957224i</v>
      </c>
      <c r="AE324" s="223" t="str">
        <f t="shared" ca="1" si="480"/>
        <v>-1.32867101257418-2.34394445907759E-14i</v>
      </c>
      <c r="AF324" s="223" t="str">
        <f t="shared" ca="1" si="481"/>
        <v>-0.939512282957243-0.939512282957151i</v>
      </c>
      <c r="AG324" s="223" t="str">
        <f t="shared" ca="1" si="482"/>
        <v>-2.0834501645357E-14-1.32867101257418i</v>
      </c>
      <c r="AH324" s="223" t="str">
        <f t="shared" ca="1" si="483"/>
        <v>0.939512282956839-0.939512282957555i</v>
      </c>
      <c r="AI324" s="223" t="str">
        <f t="shared" ca="1" si="484"/>
        <v>1.32867101257418-3.10568607293385E-13i</v>
      </c>
      <c r="AJ324" s="223" t="str">
        <f t="shared" ca="1" si="485"/>
        <v>0.939512282957292+0.939512282957102i</v>
      </c>
      <c r="AK324" s="223" t="str">
        <f t="shared" ca="1" si="486"/>
        <v>-6.05515623983047E-14+1.32867101257418i</v>
      </c>
      <c r="AL324" s="223" t="str">
        <f t="shared" ca="1" si="487"/>
        <v>-0.939512282957364+0.93951228295703i</v>
      </c>
      <c r="AM324" s="223" t="str">
        <f t="shared" ca="1" si="488"/>
        <v>-1.32867101257418-4.12790181366003E-13i</v>
      </c>
      <c r="AN324" s="223" t="str">
        <f t="shared" ca="1" si="489"/>
        <v>-0.93951228295678-0.939512282957613i</v>
      </c>
      <c r="AO324" s="223" t="str">
        <f t="shared" ca="1" si="490"/>
        <v>-5.56679750345736E-13-1.32867101257418i</v>
      </c>
      <c r="AP324" s="223" t="str">
        <f t="shared" ca="1" si="491"/>
        <v>0.939512282956954-0.939512282957439i</v>
      </c>
      <c r="AQ324" s="223" t="str">
        <f t="shared" ca="1" si="492"/>
        <v>1.32867101257418-1.66678029930053E-13i</v>
      </c>
      <c r="AR324" s="223" t="str">
        <f t="shared" ca="1" si="493"/>
        <v>1.32867101257418-1.66678029930053E-13i</v>
      </c>
      <c r="AS324" s="223" t="str">
        <f t="shared" ca="1" si="494"/>
        <v>-1.85560589037644E-13+1.32867101257418i</v>
      </c>
      <c r="AT324" s="223" t="str">
        <f t="shared" ca="1" si="495"/>
        <v>-0.939512282957453+0.939512282956941i</v>
      </c>
      <c r="AU324" s="223" t="str">
        <f t="shared" ca="1" si="496"/>
        <v>-1.32867101257418-5.75562309453326E-13i</v>
      </c>
      <c r="AV324" s="223" t="str">
        <f t="shared" ca="1" si="497"/>
        <v>-0.9395122829576-0.939512282956794i</v>
      </c>
      <c r="AW324" s="223" t="str">
        <f t="shared" ca="1" si="498"/>
        <v>-3.93907622258413E-13-1.32867101257418i</v>
      </c>
      <c r="AX324" s="223" t="str">
        <f t="shared" ca="1" si="499"/>
        <v>0.939512282957043-0.93951228295735i</v>
      </c>
      <c r="AY324" s="223" t="str">
        <f t="shared" ca="1" si="500"/>
        <v>1.32867101257418-4.1669003290714E-14i</v>
      </c>
      <c r="AZ324" s="223" t="str">
        <f t="shared" ca="1" si="501"/>
        <v>0.939512282957102+0.939512282957292i</v>
      </c>
      <c r="BA324" s="223" t="str">
        <f t="shared" ca="1" si="502"/>
        <v>-3.48332717124968E-13+1.32867101257418i</v>
      </c>
      <c r="BB324" s="223" t="str">
        <f t="shared" ca="1" si="503"/>
        <v>-0.939512282957568+0.939512282956826i</v>
      </c>
      <c r="BC324" s="223" t="str">
        <f t="shared" ca="1" si="504"/>
        <v>-1.32867101257418+6.21137214586771E-13i</v>
      </c>
      <c r="BD324" s="223" t="str">
        <f t="shared" ca="1" si="505"/>
        <v>-0.939512282957511-0.939512282956883i</v>
      </c>
      <c r="BE324" s="223" t="str">
        <f t="shared" ca="1" si="506"/>
        <v>-2.68898595619072E-13-1.32867101257418i</v>
      </c>
      <c r="BF324" s="223" t="str">
        <f t="shared" ca="1" si="507"/>
        <v>0.939512282957131-0.939512282957263i</v>
      </c>
      <c r="BG324" s="223" t="str">
        <f t="shared" ca="1" si="508"/>
        <v>1.32867101257418+1.2110312479661E-13i</v>
      </c>
      <c r="BH324" s="223" t="str">
        <f t="shared" ca="1" si="509"/>
        <v>0.939512282956986+0.939512282957408i</v>
      </c>
      <c r="BI324" s="223" t="str">
        <f t="shared" ca="1" si="510"/>
        <v>-4.73341743764308E-13+1.32867101257418i</v>
      </c>
      <c r="BJ324" s="223" t="str">
        <f t="shared" ca="1" si="511"/>
        <v>-0.939512282957682+0.939512282956711i</v>
      </c>
      <c r="BK324" s="223" t="str">
        <f t="shared" ca="1" si="512"/>
        <v>-1.32867101257418+4.58365086499448E-13i</v>
      </c>
      <c r="BL324" s="223" t="str">
        <f t="shared" ca="1" si="513"/>
        <v>-0.939512282957423-0.93951228295697i</v>
      </c>
      <c r="BM324" s="223" t="str">
        <f t="shared" ca="1" si="514"/>
        <v>-1.06126467531749E-13-1.32867101257418i</v>
      </c>
      <c r="BN324" s="223" t="str">
        <f t="shared" ca="1" si="515"/>
        <v>0.93951228295722-0.939512282957174i</v>
      </c>
      <c r="BO324" s="223" t="str">
        <f t="shared" ca="1" si="516"/>
        <v>1.32867101257418+2.46112151435949E-13i</v>
      </c>
      <c r="BP324" s="223" t="str">
        <f t="shared" ca="1" si="517"/>
        <v>0.939512282956872+0.939512282957522i</v>
      </c>
      <c r="BQ324" s="223" t="str">
        <f t="shared" ca="1" si="518"/>
        <v>-5.98350770403647E-13+1.32867101257418i</v>
      </c>
      <c r="BR324" s="223" t="str">
        <f t="shared" ca="1" si="519"/>
        <v>-0.93951228295681+0.939512282957584i</v>
      </c>
      <c r="BS324" s="223" t="str">
        <f t="shared" ca="1" si="520"/>
        <v>-1.32867101257418+3.33356059860108E-13i</v>
      </c>
      <c r="BT324" s="223" t="str">
        <f t="shared" ca="1" si="521"/>
        <v>-0.939512282957334-0.939512282957059i</v>
      </c>
      <c r="BU324" s="223" t="str">
        <f t="shared" ca="1" si="522"/>
        <v>1.88825591075907E-14-1.32867101257418i</v>
      </c>
      <c r="BV324" s="223" t="str">
        <f t="shared" ca="1" si="523"/>
        <v>0.939512282957361-0.939512282957033i</v>
      </c>
      <c r="BW324" s="223" t="str">
        <f t="shared" ca="1" si="524"/>
        <v>1.32867101257418+3.71121178075289E-13i</v>
      </c>
      <c r="BX324" s="223" t="str">
        <f t="shared" ca="1" si="525"/>
        <v>0.939512282956783+0.939512282957611i</v>
      </c>
      <c r="BY324" s="223" t="str">
        <f t="shared" ca="1" si="526"/>
        <v>5.60585652188466E-13+1.32867101257418i</v>
      </c>
      <c r="BZ324" s="223" t="str">
        <f t="shared" ca="1" si="527"/>
        <v>-0.939512282956899+0.939512282957495i</v>
      </c>
      <c r="CA324" s="223" t="str">
        <f t="shared" ca="1" si="528"/>
        <v>-1.32867101257418+2.08347033220768E-13i</v>
      </c>
      <c r="CB324" s="223" t="str">
        <f t="shared" ca="1" si="529"/>
        <v>-0.939512282957194-0.9395122829572i</v>
      </c>
      <c r="CC324" s="223" t="str">
        <f t="shared" ca="1" si="530"/>
        <v>1.43891585746931E-13-1.32867101257418i</v>
      </c>
      <c r="CD324" s="223" t="str">
        <f t="shared" ca="1" si="531"/>
        <v>0.93951228295745-0.939512282956944i</v>
      </c>
      <c r="CE324" s="223" t="str">
        <f t="shared" ca="1" si="532"/>
        <v>1.32867101257418+4.96130204714629E-13i</v>
      </c>
      <c r="CF324" s="223" t="str">
        <f t="shared" ca="1" si="533"/>
        <v>0.939512282957656+0.939512282956738i</v>
      </c>
      <c r="CG324" s="223" t="str">
        <f t="shared" ca="1" si="534"/>
        <v>4.35576625549127E-13+1.32867101257418i</v>
      </c>
      <c r="CH324" s="223" t="str">
        <f t="shared" ca="1" si="535"/>
        <v>-0.939512282957041+0.939512282957353i</v>
      </c>
      <c r="CI324" s="223" t="str">
        <f t="shared" ca="1" si="536"/>
        <v>-1.32867101257418+8.3338006581428E-14i</v>
      </c>
      <c r="CJ324" s="223" t="str">
        <f t="shared" ca="1" si="537"/>
        <v>-0.939512282957105-0.939512282957289i</v>
      </c>
      <c r="CK324" s="223" t="str">
        <f t="shared" ca="1" si="538"/>
        <v>2.6890061238627E-13-1.32867101257418i</v>
      </c>
      <c r="CL324" s="223" t="str">
        <f t="shared" ca="1" si="539"/>
        <v>0.939512282957538-0.939512282956856i</v>
      </c>
      <c r="CM324" s="223" t="str">
        <f t="shared" ca="1" si="540"/>
        <v>1.32867101257418+6.96665434249936E-13i</v>
      </c>
      <c r="CN324" s="223" t="str">
        <f t="shared" ca="1" si="541"/>
        <v>0.939512282957514+0.93951228295688i</v>
      </c>
      <c r="CO324" s="223" t="str">
        <f t="shared" ca="1" si="542"/>
        <v>3.10567598909787E-13+1.32867101257418i</v>
      </c>
      <c r="CP324" s="223" t="str">
        <f t="shared" ca="1" si="543"/>
        <v>-0.939512282957128+0.939512282957265i</v>
      </c>
      <c r="CQ324" s="223" t="str">
        <f t="shared" ca="1" si="544"/>
        <v>-1.32867101257418-4.16710200579117E-14i</v>
      </c>
      <c r="CR324" s="223" t="str">
        <f t="shared" ca="1" si="545"/>
        <v>-0.939512282957017-0.939512282957378i</v>
      </c>
      <c r="CS324" s="223" t="str">
        <f t="shared" ca="1" si="546"/>
        <v>4.69435841921578E-13-1.32867101257418i</v>
      </c>
      <c r="CT324" s="223" t="str">
        <f t="shared" ca="1" si="547"/>
        <v>0.939512282957627-0.939512282956767i</v>
      </c>
      <c r="CU324" s="223" t="str">
        <f t="shared" ca="1" si="548"/>
        <v>1.32867101257418-5.37797191238145E-13i</v>
      </c>
      <c r="CV324" s="223" t="str">
        <f t="shared" ca="1" si="549"/>
        <v>0.939512282957426+0.939512282956968i</v>
      </c>
      <c r="CW324" s="223" t="str">
        <f t="shared" ca="1" si="550"/>
        <v>1.85558572270447E-13+1.32867101257418i</v>
      </c>
      <c r="CX324" s="223" t="str">
        <f t="shared" ca="1" si="551"/>
        <v>-0.939512282957217+0.939512282957176i</v>
      </c>
      <c r="CY324" s="223" t="str">
        <f t="shared" ca="1" si="552"/>
        <v>-1.32867101257418-2.4220624959322E-13i</v>
      </c>
      <c r="CZ324" s="223" t="str">
        <f t="shared" ca="1" si="553"/>
        <v>-0.939512282956928-0.939512282957466i</v>
      </c>
      <c r="DA324" s="223" t="str">
        <f t="shared" ca="1" si="554"/>
        <v>5.94444868560917E-13-1.32867101257418i</v>
      </c>
      <c r="DB324" s="223" t="str">
        <f t="shared" ca="1" si="555"/>
        <v>0.939512282956807-0.939512282957587i</v>
      </c>
      <c r="DC324" s="223" t="str">
        <f t="shared" ca="1" si="556"/>
        <v>1.32867101257418-4.12788164598806E-13i</v>
      </c>
      <c r="DD324" s="223" t="str">
        <f t="shared" ca="1" si="557"/>
        <v>0.939512282957337+0.939512282957057i</v>
      </c>
      <c r="DE324" s="223" t="str">
        <f t="shared" ca="1" si="558"/>
        <v>-1.49766572648607E-14+1.32867101257418i</v>
      </c>
      <c r="DF324" s="223" t="str">
        <f t="shared" ca="1" si="559"/>
        <v>-0.939512282957305+0.939512282957089i</v>
      </c>
      <c r="DG324" s="223" t="str">
        <f t="shared" ca="1" si="560"/>
        <v>-1.32867101257418-2.91689073336591E-13i</v>
      </c>
      <c r="DH324" s="223" t="str">
        <f t="shared" ca="1" si="561"/>
        <v>-0.939512282956786-0.939512282957608i</v>
      </c>
      <c r="DI324" s="223" t="str">
        <f t="shared" ca="1" si="562"/>
        <v>7.19453895200257E-13-1.32867101257418i</v>
      </c>
      <c r="DJ324" s="223" t="str">
        <f t="shared" ca="1" si="563"/>
        <v>0.939512282956843-0.939512282957551i</v>
      </c>
      <c r="DK324" s="223" t="str">
        <f t="shared" ca="1" si="564"/>
        <v>1.32867101257418-2.12252935063498E-13i</v>
      </c>
      <c r="DL324" s="223" t="str">
        <f t="shared" ca="1" si="565"/>
        <v>0.939512282957249+0.939512282957145i</v>
      </c>
      <c r="DM324" s="223" t="str">
        <f t="shared" ca="1" si="566"/>
        <v>-6.44594810082326E-14+1.32867101257418i</v>
      </c>
      <c r="DN324" s="223" t="str">
        <f t="shared" ca="1" si="567"/>
        <v>-0.939512282957447+0.939512282956946i</v>
      </c>
      <c r="DO324" s="223" t="str">
        <f t="shared" ca="1" si="568"/>
        <v>-1.32867101257418-4.92224302871899E-13i</v>
      </c>
      <c r="DP324" s="223" t="str">
        <f t="shared" ca="1" si="569"/>
        <v>-0.939512282956751-0.939512282957643i</v>
      </c>
      <c r="DQ324" s="223" t="str">
        <f t="shared" ca="1" si="570"/>
        <v>-4.39482527391856E-13-1.32867101257418i</v>
      </c>
      <c r="DR324" s="223" t="str">
        <f t="shared" ca="1" si="571"/>
        <v>0.939512282956984-0.93951228295741i</v>
      </c>
      <c r="DS324" s="223" t="str">
        <f t="shared" ca="1" si="572"/>
        <v>1.32867101257418-1.62770111320126E-13i</v>
      </c>
      <c r="DT324" s="223" t="str">
        <f t="shared" ca="1" si="573"/>
        <v>0.939512282957107+0.939512282957287i</v>
      </c>
      <c r="DU324" s="223" t="str">
        <f t="shared" ca="1" si="574"/>
        <v>-2.6499471054354E-13+1.32867101257418i</v>
      </c>
      <c r="DV324" s="223" t="str">
        <f t="shared" ca="1" si="575"/>
        <v>-0.939512282957482+0.939512282956912i</v>
      </c>
      <c r="DW324" s="223" t="str">
        <f t="shared" ca="1" si="576"/>
        <v>-1.32867101257418-6.92759532407206E-13i</v>
      </c>
      <c r="DX324" s="223" t="str">
        <f t="shared" ca="1" si="577"/>
        <v>-0.939512282957571-0.939512282956823i</v>
      </c>
      <c r="DY324" s="223" t="str">
        <f t="shared" ca="1" si="578"/>
        <v>-3.89999703648485E-13-1.32867101257418i</v>
      </c>
      <c r="DZ324" s="223" t="str">
        <f t="shared" ca="1" si="579"/>
        <v>0.939512282957126-0.939512282957268i</v>
      </c>
      <c r="EA324" s="223" t="str">
        <f t="shared" ca="1" si="580"/>
        <v>1.32867101257418+3.77651182151816E-14i</v>
      </c>
      <c r="EB324" s="223" t="str">
        <f t="shared" ca="1" si="581"/>
        <v>0.939512282957073+0.939512282957321i</v>
      </c>
      <c r="EC324" s="223" t="str">
        <f t="shared" ca="1" si="582"/>
        <v>-4.65529940078848E-13+1.32867101257418i</v>
      </c>
      <c r="ED324" s="223" t="str">
        <f t="shared" ca="1" si="583"/>
        <v>-0.939512282957624+0.93951228295677i</v>
      </c>
      <c r="EE324" s="223" t="str">
        <f t="shared" ca="1" si="584"/>
        <v>-1.32867101257418-7.42242356150578E-13i</v>
      </c>
      <c r="EF324" s="223" t="str">
        <f t="shared" ca="1" si="585"/>
        <v>-0.939512282957429-0.939512282956965i</v>
      </c>
      <c r="EG324" s="223" t="str">
        <f t="shared" ca="1" si="586"/>
        <v>-1.89464474113177E-13-1.32867101257418i</v>
      </c>
      <c r="EH324" s="223" t="str">
        <f t="shared" ca="1" si="587"/>
        <v>0.93951228295716-0.939512282957233i</v>
      </c>
      <c r="EI324" s="223" t="str">
        <f t="shared" ca="1" si="588"/>
        <v>1.32867101257418+2.3830034775049E-13i</v>
      </c>
      <c r="EJ324" s="223" t="str">
        <f t="shared" ca="1" si="589"/>
        <v>0.93951228295693+0.939512282957463i</v>
      </c>
      <c r="EK324" s="223" t="str">
        <f t="shared" ca="1" si="590"/>
        <v>-5.1501276382222E-13+1.32867101257418i</v>
      </c>
      <c r="EL324" s="223" t="str">
        <f t="shared" ca="1" si="591"/>
        <v>-0.939512282956804+0.939512282957589i</v>
      </c>
      <c r="EM324" s="223" t="str">
        <f t="shared" ca="1" si="592"/>
        <v>-1.32867101257418+4.16694066441535E-13i</v>
      </c>
      <c r="EN324" s="223"/>
      <c r="EO324" s="223"/>
      <c r="EP324" s="223"/>
    </row>
    <row r="325" spans="1:146">
      <c r="A325" s="249">
        <f t="shared" si="461"/>
        <v>4.3945312499999922E-3</v>
      </c>
      <c r="B325" s="248">
        <v>225</v>
      </c>
      <c r="C325" s="247">
        <f t="shared" si="462"/>
        <v>45000</v>
      </c>
      <c r="N325" s="246">
        <f t="shared" ca="1" si="463"/>
        <v>1.3382180065497782</v>
      </c>
      <c r="O325" s="223">
        <f t="shared" ca="1" si="464"/>
        <v>-1.3287819934502216</v>
      </c>
      <c r="P325" s="223" t="str">
        <f t="shared" ca="1" si="465"/>
        <v>-0.96236648263476-0.91624905960047i</v>
      </c>
      <c r="Q325" s="223" t="str">
        <f t="shared" ca="1" si="466"/>
        <v>-0.0652002421067308-1.32718141734533i</v>
      </c>
      <c r="R325" s="223" t="str">
        <f t="shared" ca="1" si="467"/>
        <v>0.867924312327692-1.00616548051901i</v>
      </c>
      <c r="S325" s="223" t="str">
        <f t="shared" ca="1" si="468"/>
        <v>1.3223835449587-0.13024341111936i</v>
      </c>
      <c r="T325" s="223" t="str">
        <f t="shared" ca="1" si="469"/>
        <v>1.04754053763101+0.81750865936532i</v>
      </c>
      <c r="U325" s="223" t="str">
        <f t="shared" ca="1" si="470"/>
        <v>0.194972812346761+1.31439993478512i</v>
      </c>
      <c r="V325" s="223" t="str">
        <f t="shared" ca="1" si="471"/>
        <v>-0.765123556437126+1.08639197783422i</v>
      </c>
      <c r="W325" s="223" t="str">
        <f t="shared" ca="1" si="472"/>
        <v>-1.30324982004083+0.25923250699148i</v>
      </c>
      <c r="X325" s="223" t="str">
        <f t="shared" ca="1" si="473"/>
        <v>-1.12262620460605-0.710895203844674i</v>
      </c>
      <c r="Y325" s="223" t="str">
        <f t="shared" ca="1" si="474"/>
        <v>-0.322867687820771-1.28896006232886i</v>
      </c>
      <c r="Z325" s="223" t="str">
        <f t="shared" ca="1" si="475"/>
        <v>0.654954242439096-1.15615592652054i</v>
      </c>
      <c r="AA325" s="223" t="str">
        <f t="shared" ca="1" si="476"/>
        <v>1.27156508692717-0.385725052110244i</v>
      </c>
      <c r="AB325" s="223" t="str">
        <f t="shared" ca="1" si="477"/>
        <v>1.18690036754075+0.597435438896268i</v>
      </c>
      <c r="AC325" s="223" t="str">
        <f t="shared" ca="1" si="478"/>
        <v>0.447653170963648+1.25110679985513i</v>
      </c>
      <c r="AD325" s="223" t="str">
        <f t="shared" ca="1" si="479"/>
        <v>-0.538477361051975+1.21478546161536i</v>
      </c>
      <c r="AE325" s="223" t="str">
        <f t="shared" ca="1" si="480"/>
        <v>-1.22763448691822+0.508502854118416i</v>
      </c>
      <c r="AF325" s="223" t="str">
        <f t="shared" ca="1" si="481"/>
        <v>-1.23974403111035-0.478222044079739i</v>
      </c>
      <c r="AG325" s="223" t="str">
        <f t="shared" ca="1" si="482"/>
        <v>-0.568127509358025-1.20120469497425i</v>
      </c>
      <c r="AH325" s="223" t="str">
        <f t="shared" ca="1" si="483"/>
        <v>0.416814648315991-1.26171594864564i</v>
      </c>
      <c r="AI325" s="223" t="str">
        <f t="shared" ca="1" si="484"/>
        <v>1.17188109570705-0.62638349566538i</v>
      </c>
      <c r="AJ325" s="223" t="str">
        <f t="shared" ca="1" si="485"/>
        <v>1.28064828194711+0.354403109556702i</v>
      </c>
      <c r="AK325" s="223" t="str">
        <f t="shared" ca="1" si="486"/>
        <v>0.683130469267538+1.13973433223531i</v>
      </c>
      <c r="AL325" s="223" t="str">
        <f t="shared" ca="1" si="487"/>
        <v>-0.291137782663178+1.2964954213662i</v>
      </c>
      <c r="AM325" s="223" t="str">
        <f t="shared" ca="1" si="488"/>
        <v>-1.10484184892895+0.738231721732959i</v>
      </c>
      <c r="AN325" s="223" t="str">
        <f t="shared" ca="1" si="489"/>
        <v>-1.30921918975558-0.227171079350549i</v>
      </c>
      <c r="AO325" s="223" t="str">
        <f t="shared" ca="1" si="490"/>
        <v>-0.791554509320339-1.0672877048351i</v>
      </c>
      <c r="AP325" s="223" t="str">
        <f t="shared" ca="1" si="491"/>
        <v>0.162657101011251-1.31878893444257i</v>
      </c>
      <c r="AQ325" s="223" t="str">
        <f t="shared" ca="1" si="492"/>
        <v>1.02716237117689-0.84297037276278i</v>
      </c>
      <c r="AR325" s="223" t="str">
        <f t="shared" ca="1" si="493"/>
        <v>1.02716237117689-0.84297037276278i</v>
      </c>
      <c r="AS325" s="223" t="str">
        <f t="shared" ca="1" si="494"/>
        <v>0.892355446740712+0.984562513398581i</v>
      </c>
      <c r="AT325" s="223" t="str">
        <f t="shared" ca="1" si="495"/>
        <v>-0.0326099425577987+1.32838178915699i</v>
      </c>
      <c r="AU325" s="223" t="str">
        <f t="shared" ca="1" si="496"/>
        <v>-0.939590758287106+0.939590758287355i</v>
      </c>
      <c r="AV325" s="223" t="str">
        <f t="shared" ca="1" si="497"/>
        <v>-1.32838178915698+0.0326099425581509i</v>
      </c>
      <c r="AW325" s="223" t="str">
        <f t="shared" ca="1" si="498"/>
        <v>-0.984562513398817-0.89235544674045i</v>
      </c>
      <c r="AX325" s="223" t="str">
        <f t="shared" ca="1" si="499"/>
        <v>-0.097751267467542-1.32518160107437i</v>
      </c>
      <c r="AY325" s="223" t="str">
        <f t="shared" ca="1" si="500"/>
        <v>0.842970372762507-1.02716237117711i</v>
      </c>
      <c r="AZ325" s="223" t="str">
        <f t="shared" ca="1" si="501"/>
        <v>1.31878893444269-0.16265710101025i</v>
      </c>
      <c r="BA325" s="223" t="str">
        <f t="shared" ca="1" si="502"/>
        <v>1.06728770483531+0.791554509320056i</v>
      </c>
      <c r="BB325" s="223" t="str">
        <f t="shared" ca="1" si="503"/>
        <v>0.227171079350896+1.30921918975552i</v>
      </c>
      <c r="BC325" s="223" t="str">
        <f t="shared" ca="1" si="504"/>
        <v>-0.738231721733766+1.10484184892841i</v>
      </c>
      <c r="BD325" s="223" t="str">
        <f t="shared" ca="1" si="505"/>
        <v>-1.29649542136612+0.291137782663504i</v>
      </c>
      <c r="BE325" s="223" t="str">
        <f t="shared" ca="1" si="506"/>
        <v>-1.13973433223549-0.683130469267236i</v>
      </c>
      <c r="BF325" s="223" t="str">
        <f t="shared" ca="1" si="507"/>
        <v>-0.354403109555768-1.28064828194737i</v>
      </c>
      <c r="BG325" s="223" t="str">
        <f t="shared" ca="1" si="508"/>
        <v>0.626383495665086-1.17188109570721i</v>
      </c>
      <c r="BH325" s="223" t="str">
        <f t="shared" ca="1" si="509"/>
        <v>1.26171594864552-0.416814648316343i</v>
      </c>
      <c r="BI325" s="223" t="str">
        <f t="shared" ca="1" si="510"/>
        <v>1.20120469497412+0.568127509358302i</v>
      </c>
      <c r="BJ325" s="223" t="str">
        <f t="shared" ca="1" si="511"/>
        <v>0.478222044079152+1.23974403111058i</v>
      </c>
      <c r="BK325" s="223" t="str">
        <f t="shared" ca="1" si="512"/>
        <v>-0.50850285411823+1.2276344869183i</v>
      </c>
      <c r="BL325" s="223" t="str">
        <f t="shared" ca="1" si="513"/>
        <v>-1.21478546161545+0.53847736105178i</v>
      </c>
      <c r="BM325" s="223" t="str">
        <f t="shared" ca="1" si="514"/>
        <v>-1.25110679985492-0.447653170964224i</v>
      </c>
      <c r="BN325" s="223" t="str">
        <f t="shared" ca="1" si="515"/>
        <v>-0.597435438896566-1.1869003675406i</v>
      </c>
      <c r="BO325" s="223" t="str">
        <f t="shared" ca="1" si="516"/>
        <v>0.385725052110303-1.27156508692715i</v>
      </c>
      <c r="BP325" s="223" t="str">
        <f t="shared" ca="1" si="517"/>
        <v>1.15615592652078-0.65495424243868i</v>
      </c>
      <c r="BQ325" s="223" t="str">
        <f t="shared" ca="1" si="518"/>
        <v>1.28896006232897+0.32286768782031i</v>
      </c>
      <c r="BR325" s="223" t="str">
        <f t="shared" ca="1" si="519"/>
        <v>0.710895203844733+1.12262620460601i</v>
      </c>
      <c r="BS325" s="223" t="str">
        <f t="shared" ca="1" si="520"/>
        <v>-0.25923250699181+1.30324982004076i</v>
      </c>
      <c r="BT325" s="223" t="str">
        <f t="shared" ca="1" si="521"/>
        <v>-1.08639197783387+0.765123556437629i</v>
      </c>
      <c r="BU325" s="223" t="str">
        <f t="shared" ca="1" si="522"/>
        <v>-1.31439993478516-0.194972812346552i</v>
      </c>
      <c r="BV325" s="223" t="str">
        <f t="shared" ca="1" si="523"/>
        <v>-0.817508659365058-1.04754053763121i</v>
      </c>
      <c r="BW325" s="223" t="str">
        <f t="shared" ca="1" si="524"/>
        <v>0.130243411120094-1.32238354495863i</v>
      </c>
      <c r="BX325" s="223" t="str">
        <f t="shared" ca="1" si="525"/>
        <v>1.00616548051887-0.867924312327856i</v>
      </c>
      <c r="BY325" s="223" t="str">
        <f t="shared" ca="1" si="526"/>
        <v>1.32718141734532+0.0652002421069235i</v>
      </c>
      <c r="BZ325" s="223" t="str">
        <f t="shared" ca="1" si="527"/>
        <v>0.916249059600045+0.962366482635165i</v>
      </c>
      <c r="CA325" s="223" t="str">
        <f t="shared" ca="1" si="528"/>
        <v>3.52266888125948E-13+1.32878199345022i</v>
      </c>
      <c r="CB325" s="223" t="str">
        <f t="shared" ca="1" si="529"/>
        <v>-0.916249059600519+0.962366482634713i</v>
      </c>
      <c r="CC325" s="223" t="str">
        <f t="shared" ca="1" si="530"/>
        <v>-1.32718141734536+0.0652002421062692i</v>
      </c>
      <c r="CD325" s="223" t="str">
        <f t="shared" ca="1" si="531"/>
        <v>-1.00616548051933-0.867924312327321i</v>
      </c>
      <c r="CE325" s="223" t="str">
        <f t="shared" ca="1" si="532"/>
        <v>-0.130243411119443-1.32238354495869i</v>
      </c>
      <c r="CF325" s="223" t="str">
        <f t="shared" ca="1" si="533"/>
        <v>0.817508659365575-1.04754053763081i</v>
      </c>
      <c r="CG325" s="223" t="str">
        <f t="shared" ca="1" si="534"/>
        <v>1.31439993478505-0.194972812347248i</v>
      </c>
      <c r="CH325" s="223" t="str">
        <f t="shared" ca="1" si="535"/>
        <v>1.08639197783427+0.765123556437054i</v>
      </c>
      <c r="CI325" s="223" t="str">
        <f t="shared" ca="1" si="536"/>
        <v>0.259232506991168+1.30324982004089i</v>
      </c>
      <c r="CJ325" s="223" t="str">
        <f t="shared" ca="1" si="537"/>
        <v>-0.710895203844137+1.12262620460639i</v>
      </c>
      <c r="CK325" s="223" t="str">
        <f t="shared" ca="1" si="538"/>
        <v>-1.2889600623288+0.322867687820994i</v>
      </c>
      <c r="CL325" s="223" t="str">
        <f t="shared" ca="1" si="539"/>
        <v>-1.15615592652046-0.65495424243925i</v>
      </c>
      <c r="CM325" s="223" t="str">
        <f t="shared" ca="1" si="540"/>
        <v>-0.385725052109678-1.27156508692734i</v>
      </c>
      <c r="CN325" s="223" t="str">
        <f t="shared" ca="1" si="541"/>
        <v>0.597435438895937-1.18690036754092i</v>
      </c>
      <c r="CO325" s="223" t="str">
        <f t="shared" ca="1" si="542"/>
        <v>1.25110679985514-0.447653170963607i</v>
      </c>
      <c r="CP325" s="223" t="str">
        <f t="shared" ca="1" si="543"/>
        <v>1.21478546161518+0.538477361052379i</v>
      </c>
      <c r="CQ325" s="223" t="str">
        <f t="shared" ca="1" si="544"/>
        <v>0.508502854118881+1.22763448691803i</v>
      </c>
      <c r="CR325" s="223" t="str">
        <f t="shared" ca="1" si="545"/>
        <v>-0.478222044079763+1.23974403111034i</v>
      </c>
      <c r="CS325" s="223" t="str">
        <f t="shared" ca="1" si="546"/>
        <v>-1.20120469497439+0.568127509357746i</v>
      </c>
      <c r="CT325" s="223" t="str">
        <f t="shared" ca="1" si="547"/>
        <v>-1.26171594864575-0.416814648315638i</v>
      </c>
      <c r="CU325" s="223" t="str">
        <f t="shared" ca="1" si="548"/>
        <v>-0.626383495665708-1.17188109570688i</v>
      </c>
      <c r="CV325" s="223" t="str">
        <f t="shared" ca="1" si="549"/>
        <v>0.354403109556364-1.2806482819472i</v>
      </c>
      <c r="CW325" s="223" t="str">
        <f t="shared" ca="1" si="550"/>
        <v>1.13973433223511-0.683130469267873i</v>
      </c>
      <c r="CX325" s="223" t="str">
        <f t="shared" ca="1" si="551"/>
        <v>1.29649542136628+0.291137782662816i</v>
      </c>
      <c r="CY325" s="223" t="str">
        <f t="shared" ca="1" si="552"/>
        <v>0.738231721733253+1.10484184892875i</v>
      </c>
      <c r="CZ325" s="223" t="str">
        <f t="shared" ca="1" si="553"/>
        <v>-0.227171079351505+1.30921918975541i</v>
      </c>
      <c r="DA325" s="223" t="str">
        <f t="shared" ca="1" si="554"/>
        <v>-1.06728770483487+0.791554509320653i</v>
      </c>
      <c r="DB325" s="223" t="str">
        <f t="shared" ca="1" si="555"/>
        <v>-1.31878893444261-0.162657101010864i</v>
      </c>
      <c r="DC325" s="223" t="str">
        <f t="shared" ca="1" si="556"/>
        <v>-0.84297037276203-1.0271623711775i</v>
      </c>
      <c r="DD325" s="223" t="str">
        <f t="shared" ca="1" si="557"/>
        <v>0.0977512674668018-1.32518160107443i</v>
      </c>
      <c r="DE325" s="223" t="str">
        <f t="shared" ca="1" si="558"/>
        <v>0.98456251339837-0.892355446740944i</v>
      </c>
      <c r="DF325" s="223" t="str">
        <f t="shared" ca="1" si="559"/>
        <v>1.32838178915696+0.032609942558768i</v>
      </c>
      <c r="DG325" s="223" t="str">
        <f t="shared" ca="1" si="560"/>
        <v>0.939590758287578+0.939590758286883i</v>
      </c>
      <c r="DH325" s="223" t="str">
        <f t="shared" ca="1" si="561"/>
        <v>0.0326099425585407+1.32838178915697i</v>
      </c>
      <c r="DI325" s="223" t="str">
        <f t="shared" ca="1" si="562"/>
        <v>-0.892355446741224+0.984562513398115i</v>
      </c>
      <c r="DJ325" s="223" t="str">
        <f t="shared" ca="1" si="563"/>
        <v>-1.32518160107434+0.0977512674679311i</v>
      </c>
      <c r="DK325" s="223" t="str">
        <f t="shared" ca="1" si="564"/>
        <v>-1.02716237117731-0.842970372762264i</v>
      </c>
      <c r="DL325" s="223" t="str">
        <f t="shared" ca="1" si="565"/>
        <v>-0.162657101010638-1.31878893444264i</v>
      </c>
      <c r="DM325" s="223" t="str">
        <f t="shared" ca="1" si="566"/>
        <v>0.791554509320896-1.06728770483469i</v>
      </c>
      <c r="DN325" s="223" t="str">
        <f t="shared" ca="1" si="567"/>
        <v>1.30921918975545-0.227171079351281i</v>
      </c>
      <c r="DO325" s="223" t="str">
        <f t="shared" ca="1" si="568"/>
        <v>1.10484184892858+0.738231721733504i</v>
      </c>
      <c r="DP325" s="223" t="str">
        <f t="shared" ca="1" si="569"/>
        <v>0.291137782662595+1.29649542136633i</v>
      </c>
      <c r="DQ325" s="223" t="str">
        <f t="shared" ca="1" si="570"/>
        <v>-0.683130469266967+1.13973433223565i</v>
      </c>
      <c r="DR325" s="223" t="str">
        <f t="shared" ca="1" si="571"/>
        <v>-1.28064828194726+0.354403109556144i</v>
      </c>
      <c r="DS325" s="223" t="str">
        <f t="shared" ca="1" si="572"/>
        <v>-1.17188109570674-0.626383495665975i</v>
      </c>
      <c r="DT325" s="223" t="str">
        <f t="shared" ca="1" si="573"/>
        <v>-0.416814648316713-1.2617159486454i</v>
      </c>
      <c r="DU325" s="223" t="str">
        <f t="shared" ca="1" si="574"/>
        <v>0.568127509358019-1.20120469497426i</v>
      </c>
      <c r="DV325" s="223" t="str">
        <f t="shared" ca="1" si="575"/>
        <v>1.23974403111042-0.478222044079552i</v>
      </c>
      <c r="DW325" s="223" t="str">
        <f t="shared" ca="1" si="576"/>
        <v>1.22763448691844+0.508502854117905i</v>
      </c>
      <c r="DX325" s="223" t="str">
        <f t="shared" ca="1" si="577"/>
        <v>0.53847736105217+1.21478546161527i</v>
      </c>
      <c r="DY325" s="223" t="str">
        <f t="shared" ca="1" si="578"/>
        <v>-0.447653170963892+1.25110679985504i</v>
      </c>
      <c r="DZ325" s="223" t="str">
        <f t="shared" ca="1" si="579"/>
        <v>-1.18690036754102+0.597435438895734i</v>
      </c>
      <c r="EA325" s="223" t="str">
        <f t="shared" ca="1" si="580"/>
        <v>-1.27156508692725-0.385725052109967i</v>
      </c>
      <c r="EB325" s="223" t="str">
        <f t="shared" ca="1" si="581"/>
        <v>-0.654954242439052-1.15615592652057i</v>
      </c>
      <c r="EC325" s="223" t="str">
        <f t="shared" ca="1" si="582"/>
        <v>0.322867687821288-1.28896006232873i</v>
      </c>
      <c r="ED325" s="223" t="str">
        <f t="shared" ca="1" si="583"/>
        <v>1.12262620460578-0.710895203845094i</v>
      </c>
      <c r="EE325" s="223" t="str">
        <f t="shared" ca="1" si="584"/>
        <v>1.30324982004083+0.259232506991464i</v>
      </c>
      <c r="EF325" s="223" t="str">
        <f t="shared" ca="1" si="585"/>
        <v>0.765123556436868+1.0863919778344i</v>
      </c>
      <c r="EG325" s="223" t="str">
        <f t="shared" ca="1" si="586"/>
        <v>-0.194972812346204+1.31439993478521i</v>
      </c>
      <c r="EH325" s="223" t="str">
        <f t="shared" ca="1" si="587"/>
        <v>-1.04754053763095+0.817508659365396i</v>
      </c>
      <c r="EI325" s="223" t="str">
        <f t="shared" ca="1" si="588"/>
        <v>-1.32238354495866-0.130243411119744i</v>
      </c>
      <c r="EJ325" s="223" t="str">
        <f t="shared" ca="1" si="589"/>
        <v>-0.86792431232715-1.00616548051948i</v>
      </c>
      <c r="EK325" s="223" t="str">
        <f t="shared" ca="1" si="590"/>
        <v>0.0652002421065716-1.32718141734534i</v>
      </c>
      <c r="EL325" s="223" t="str">
        <f t="shared" ca="1" si="591"/>
        <v>0.96236648263487-0.916249059600355i</v>
      </c>
      <c r="EM325" s="223" t="str">
        <f t="shared" ca="1" si="592"/>
        <v>1.32878199345022+6.5505142945913E-13i</v>
      </c>
      <c r="EN325" s="223"/>
      <c r="EO325" s="223"/>
      <c r="EP325" s="223"/>
    </row>
    <row r="326" spans="1:146">
      <c r="A326" s="249">
        <f t="shared" si="461"/>
        <v>4.4140624999999918E-3</v>
      </c>
      <c r="B326" s="248">
        <v>226</v>
      </c>
      <c r="C326" s="247">
        <f t="shared" si="462"/>
        <v>45200</v>
      </c>
      <c r="N326" s="246">
        <f t="shared" ca="1" si="463"/>
        <v>1.3381147862316183</v>
      </c>
      <c r="O326" s="223">
        <f t="shared" ca="1" si="464"/>
        <v>-1.3288852137683815</v>
      </c>
      <c r="P326" s="223" t="str">
        <f t="shared" ca="1" si="465"/>
        <v>-0.984638994609249-0.892424765269949i</v>
      </c>
      <c r="Q326" s="223" t="str">
        <f t="shared" ca="1" si="466"/>
        <v>-0.130253528479869-1.32248626824281i</v>
      </c>
      <c r="R326" s="223" t="str">
        <f t="shared" ca="1" si="467"/>
        <v>0.791615997592144-1.067370612172i</v>
      </c>
      <c r="S326" s="223" t="str">
        <f t="shared" ca="1" si="468"/>
        <v>1.30335105700953-0.259252644276525i</v>
      </c>
      <c r="T326" s="223" t="str">
        <f t="shared" ca="1" si="469"/>
        <v>1.13982286725547+0.683183535116115i</v>
      </c>
      <c r="U326" s="223" t="str">
        <f t="shared" ca="1" si="470"/>
        <v>0.385755015387013+1.27166386261307i</v>
      </c>
      <c r="V326" s="223" t="str">
        <f t="shared" ca="1" si="471"/>
        <v>-0.568171641730924+1.20129800503665i</v>
      </c>
      <c r="W326" s="223" t="str">
        <f t="shared" ca="1" si="472"/>
        <v>-1.22772985005751+0.508542354824062i</v>
      </c>
      <c r="X326" s="223" t="str">
        <f t="shared" ca="1" si="473"/>
        <v>-1.25120398633308-0.447687944841531i</v>
      </c>
      <c r="Y326" s="223" t="str">
        <f t="shared" ca="1" si="474"/>
        <v>-0.626432153386747-1.17197212790044i</v>
      </c>
      <c r="Z326" s="223" t="str">
        <f t="shared" ca="1" si="475"/>
        <v>0.322892768312185-1.28906018926345i</v>
      </c>
      <c r="AA326" s="223" t="str">
        <f t="shared" ca="1" si="476"/>
        <v>1.10492767348662-0.738289067869548i</v>
      </c>
      <c r="AB326" s="223" t="str">
        <f t="shared" ca="1" si="477"/>
        <v>1.31450203789921+0.194987957912978i</v>
      </c>
      <c r="AC326" s="223" t="str">
        <f t="shared" ca="1" si="478"/>
        <v>0.843035855039024+1.02724216156214i</v>
      </c>
      <c r="AD326" s="223" t="str">
        <f t="shared" ca="1" si="479"/>
        <v>-0.0652053068876792+1.3272845133301i</v>
      </c>
      <c r="AE326" s="223" t="str">
        <f t="shared" ca="1" si="480"/>
        <v>-0.939663746074124+0.939663746074191i</v>
      </c>
      <c r="AF326" s="223" t="str">
        <f t="shared" ca="1" si="481"/>
        <v>-1.3272845133301+0.065205306887663i</v>
      </c>
      <c r="AG326" s="223" t="str">
        <f t="shared" ca="1" si="482"/>
        <v>-1.02724216156212-0.843035855039051i</v>
      </c>
      <c r="AH326" s="223" t="str">
        <f t="shared" ca="1" si="483"/>
        <v>-0.194987957912832-1.31450203789923i</v>
      </c>
      <c r="AI326" s="223" t="str">
        <f t="shared" ca="1" si="484"/>
        <v>0.738289067869137-1.10492767348689i</v>
      </c>
      <c r="AJ326" s="223" t="str">
        <f t="shared" ca="1" si="485"/>
        <v>1.28906018926346-0.322892768312169i</v>
      </c>
      <c r="AK326" s="223" t="str">
        <f t="shared" ca="1" si="486"/>
        <v>1.17197212790074+0.626432153386188i</v>
      </c>
      <c r="AL326" s="223" t="str">
        <f t="shared" ca="1" si="487"/>
        <v>0.447687944841498+1.2512039863331i</v>
      </c>
      <c r="AM326" s="223" t="str">
        <f t="shared" ca="1" si="488"/>
        <v>-0.508542354824713+1.22772985005724i</v>
      </c>
      <c r="AN326" s="223" t="str">
        <f t="shared" ca="1" si="489"/>
        <v>-1.20129800503666+0.568171641730893i</v>
      </c>
      <c r="AO326" s="223" t="str">
        <f t="shared" ca="1" si="490"/>
        <v>-1.27166386261291-0.385755015387543i</v>
      </c>
      <c r="AP326" s="223" t="str">
        <f t="shared" ca="1" si="491"/>
        <v>-0.683183535116217-1.13982286725541i</v>
      </c>
      <c r="AQ326" s="223" t="str">
        <f t="shared" ca="1" si="492"/>
        <v>0.259252644277083-1.30335105700942i</v>
      </c>
      <c r="AR326" s="223" t="str">
        <f t="shared" ca="1" si="493"/>
        <v>0.259252644277083-1.30335105700942i</v>
      </c>
      <c r="AS326" s="223" t="str">
        <f t="shared" ca="1" si="494"/>
        <v>1.32248626824276+0.130253528480282i</v>
      </c>
      <c r="AT326" s="223" t="str">
        <f t="shared" ca="1" si="495"/>
        <v>0.89242476527012+0.984638994609095i</v>
      </c>
      <c r="AU326" s="223" t="str">
        <f t="shared" ca="1" si="496"/>
        <v>-4.3174146796286E-13+1.32888521376838i</v>
      </c>
      <c r="AV326" s="223" t="str">
        <f t="shared" ca="1" si="497"/>
        <v>-0.892424765269752+0.984638994609427i</v>
      </c>
      <c r="AW326" s="223" t="str">
        <f t="shared" ca="1" si="498"/>
        <v>-1.32248626824285+0.130253528479461i</v>
      </c>
      <c r="AX326" s="223" t="str">
        <f t="shared" ca="1" si="499"/>
        <v>-1.06737061217224-0.791615997591827i</v>
      </c>
      <c r="AY326" s="223" t="str">
        <f t="shared" ca="1" si="500"/>
        <v>-0.259252644276235-1.30335105700959i</v>
      </c>
      <c r="AZ326" s="223" t="str">
        <f t="shared" ca="1" si="501"/>
        <v>0.683183535115792-1.13982286725566i</v>
      </c>
      <c r="BA326" s="223" t="str">
        <f t="shared" ca="1" si="502"/>
        <v>1.27166386261315-0.385755015386753i</v>
      </c>
      <c r="BB326" s="223" t="str">
        <f t="shared" ca="1" si="503"/>
        <v>1.20129800503686+0.568171641730478i</v>
      </c>
      <c r="BC326" s="223" t="str">
        <f t="shared" ca="1" si="504"/>
        <v>0.508542354823916+1.22772985005757i</v>
      </c>
      <c r="BD326" s="223" t="str">
        <f t="shared" ca="1" si="505"/>
        <v>-0.447687944841049+1.25120398633326i</v>
      </c>
      <c r="BE326" s="223" t="str">
        <f t="shared" ca="1" si="506"/>
        <v>-1.1719721279005+0.626432153386625i</v>
      </c>
      <c r="BF326" s="223" t="str">
        <f t="shared" ca="1" si="507"/>
        <v>-1.28906018926357-0.322892768311707i</v>
      </c>
      <c r="BG326" s="223" t="str">
        <f t="shared" ca="1" si="508"/>
        <v>-0.738289067869534-1.10492767348663i</v>
      </c>
      <c r="BH326" s="223" t="str">
        <f t="shared" ca="1" si="509"/>
        <v>0.194987957912341-1.3145020378993i</v>
      </c>
      <c r="BI326" s="223" t="str">
        <f t="shared" ca="1" si="510"/>
        <v>1.02724216156216-0.843035855038998i</v>
      </c>
      <c r="BJ326" s="223" t="str">
        <f t="shared" ca="1" si="511"/>
        <v>1.32728451333007+0.0652053068883369i</v>
      </c>
      <c r="BK326" s="223" t="str">
        <f t="shared" ca="1" si="512"/>
        <v>0.939663746074181+0.939663746074134i</v>
      </c>
      <c r="BL326" s="223" t="str">
        <f t="shared" ca="1" si="513"/>
        <v>0.0652053068871186+1.32728451333013i</v>
      </c>
      <c r="BM326" s="223" t="str">
        <f t="shared" ca="1" si="514"/>
        <v>-0.843035855038976+1.02724216156218i</v>
      </c>
      <c r="BN326" s="223" t="str">
        <f t="shared" ca="1" si="515"/>
        <v>-1.31450203789929+0.194987957912404i</v>
      </c>
      <c r="BO326" s="223" t="str">
        <f t="shared" ca="1" si="516"/>
        <v>-1.10492767348664-0.738289067869512i</v>
      </c>
      <c r="BP326" s="223" t="str">
        <f t="shared" ca="1" si="517"/>
        <v>-0.322892768311732-1.28906018926357i</v>
      </c>
      <c r="BQ326" s="223" t="str">
        <f t="shared" ca="1" si="518"/>
        <v>0.626432153386534-1.17197212790055i</v>
      </c>
      <c r="BR326" s="223" t="str">
        <f t="shared" ca="1" si="519"/>
        <v>1.25120398633325-0.447687944841074i</v>
      </c>
      <c r="BS326" s="223" t="str">
        <f t="shared" ca="1" si="520"/>
        <v>1.2277298500576+0.508542354823856i</v>
      </c>
      <c r="BT326" s="223" t="str">
        <f t="shared" ca="1" si="521"/>
        <v>0.568171641730536+1.20129800503683i</v>
      </c>
      <c r="BU326" s="223" t="str">
        <f t="shared" ca="1" si="522"/>
        <v>-0.385755015386692+1.27166386261317i</v>
      </c>
      <c r="BV326" s="223" t="str">
        <f t="shared" ca="1" si="523"/>
        <v>-1.13982286725563+0.683183535115848i</v>
      </c>
      <c r="BW326" s="223" t="str">
        <f t="shared" ca="1" si="524"/>
        <v>-1.3033510570096-0.25925264427621i</v>
      </c>
      <c r="BX326" s="223" t="str">
        <f t="shared" ca="1" si="525"/>
        <v>-0.791615997591879-1.0673706121722i</v>
      </c>
      <c r="BY326" s="223" t="str">
        <f t="shared" ca="1" si="526"/>
        <v>0.130253528479359-1.32248626824286i</v>
      </c>
      <c r="BZ326" s="223" t="str">
        <f t="shared" ca="1" si="527"/>
        <v>0.98463899460941-0.892424765269772i</v>
      </c>
      <c r="CA326" s="223" t="str">
        <f t="shared" ca="1" si="528"/>
        <v>1.32888521376838-4.9620788290935E-13i</v>
      </c>
      <c r="CB326" s="223" t="str">
        <f t="shared" ca="1" si="529"/>
        <v>0.984638994609163+0.892424765270045i</v>
      </c>
      <c r="CC326" s="223" t="str">
        <f t="shared" ca="1" si="530"/>
        <v>0.130253528480346+1.32248626824276i</v>
      </c>
      <c r="CD326" s="223" t="str">
        <f t="shared" ca="1" si="531"/>
        <v>-0.791615997592173+1.06737061217198i</v>
      </c>
      <c r="CE326" s="223" t="str">
        <f t="shared" ca="1" si="532"/>
        <v>-1.30335105700942+0.259252644277108i</v>
      </c>
      <c r="CF326" s="223" t="str">
        <f t="shared" ca="1" si="533"/>
        <v>-1.13982286725544-0.683183535116163i</v>
      </c>
      <c r="CG326" s="223" t="str">
        <f t="shared" ca="1" si="534"/>
        <v>-0.385755015386339-1.27166386261328i</v>
      </c>
      <c r="CH326" s="223" t="str">
        <f t="shared" ca="1" si="535"/>
        <v>0.568171641730869-1.20129800503667i</v>
      </c>
      <c r="CI326" s="223" t="str">
        <f t="shared" ca="1" si="536"/>
        <v>1.22772985005774-0.508542354823517i</v>
      </c>
      <c r="CJ326" s="223" t="str">
        <f t="shared" ca="1" si="537"/>
        <v>1.25120398633313+0.447687944841419i</v>
      </c>
      <c r="CK326" s="223" t="str">
        <f t="shared" ca="1" si="538"/>
        <v>0.626432153386212+1.17197212790072i</v>
      </c>
      <c r="CL326" s="223" t="str">
        <f t="shared" ca="1" si="539"/>
        <v>-0.322892768312088+1.28906018926348i</v>
      </c>
      <c r="CM326" s="223" t="str">
        <f t="shared" ca="1" si="540"/>
        <v>-1.10492767348685+0.738289067869206i</v>
      </c>
      <c r="CN326" s="223" t="str">
        <f t="shared" ca="1" si="541"/>
        <v>-1.31450203789924-0.194987957912768i</v>
      </c>
      <c r="CO326" s="223" t="str">
        <f t="shared" ca="1" si="542"/>
        <v>-0.843035855038692-1.02724216156241i</v>
      </c>
      <c r="CP326" s="223" t="str">
        <f t="shared" ca="1" si="543"/>
        <v>0.0652053068874855-1.32728451333011i</v>
      </c>
      <c r="CQ326" s="223" t="str">
        <f t="shared" ca="1" si="544"/>
        <v>0.93966374607444-0.939663746073875i</v>
      </c>
      <c r="CR326" s="223" t="str">
        <f t="shared" ca="1" si="545"/>
        <v>1.32728451333008-0.0652053068880455i</v>
      </c>
      <c r="CS326" s="223" t="str">
        <f t="shared" ca="1" si="546"/>
        <v>1.02724216156191+0.84303585503931i</v>
      </c>
      <c r="CT326" s="223" t="str">
        <f t="shared" ca="1" si="547"/>
        <v>0.194987957913322+1.31450203789915i</v>
      </c>
      <c r="CU326" s="223" t="str">
        <f t="shared" ca="1" si="548"/>
        <v>-0.738289067869808+1.10492767348645i</v>
      </c>
      <c r="CV326" s="223" t="str">
        <f t="shared" ca="1" si="549"/>
        <v>-1.28906018926334+0.322892768312631i</v>
      </c>
      <c r="CW326" s="223" t="str">
        <f t="shared" ca="1" si="550"/>
        <v>-1.17197212790035-0.626432153386916i</v>
      </c>
      <c r="CX326" s="223" t="str">
        <f t="shared" ca="1" si="551"/>
        <v>-0.447687944841947-1.25120398633294i</v>
      </c>
      <c r="CY326" s="223" t="str">
        <f t="shared" ca="1" si="552"/>
        <v>0.508542354824255-1.22772985005743i</v>
      </c>
      <c r="CZ326" s="223" t="str">
        <f t="shared" ca="1" si="553"/>
        <v>1.20129800503646-0.568171641731307i</v>
      </c>
      <c r="DA326" s="223" t="str">
        <f t="shared" ca="1" si="554"/>
        <v>1.27166386261305+0.385755015387105i</v>
      </c>
      <c r="DB326" s="223" t="str">
        <f t="shared" ca="1" si="555"/>
        <v>0.683183535116644+1.13982286725516i</v>
      </c>
      <c r="DC326" s="223" t="str">
        <f t="shared" ca="1" si="556"/>
        <v>-0.259252644276632+1.30335105700951i</v>
      </c>
      <c r="DD326" s="223" t="str">
        <f t="shared" ca="1" si="557"/>
        <v>-1.06737061217245+0.791615997591532i</v>
      </c>
      <c r="DE326" s="223" t="str">
        <f t="shared" ca="1" si="558"/>
        <v>-1.32248626824281-0.130253528479864i</v>
      </c>
      <c r="DF326" s="223" t="str">
        <f t="shared" ca="1" si="559"/>
        <v>-0.892424765269508-0.984638994609649i</v>
      </c>
      <c r="DG326" s="223" t="str">
        <f t="shared" ca="1" si="560"/>
        <v>-6.44664149464907E-14-1.32888521376838i</v>
      </c>
      <c r="DH326" s="223" t="str">
        <f t="shared" ca="1" si="561"/>
        <v>0.892424765270421-0.984638994608822i</v>
      </c>
      <c r="DI326" s="223" t="str">
        <f t="shared" ca="1" si="562"/>
        <v>1.32248626824279-0.130253528479992i</v>
      </c>
      <c r="DJ326" s="223" t="str">
        <f t="shared" ca="1" si="563"/>
        <v>1.06737061217172+0.79161599759252i</v>
      </c>
      <c r="DK326" s="223" t="str">
        <f t="shared" ca="1" si="564"/>
        <v>0.259252644276685+1.3033510570095i</v>
      </c>
      <c r="DL326" s="223" t="str">
        <f t="shared" ca="1" si="565"/>
        <v>-0.683183535116468+1.13982286725526i</v>
      </c>
      <c r="DM326" s="223" t="str">
        <f t="shared" ca="1" si="566"/>
        <v>-1.27166386261301+0.385755015387229i</v>
      </c>
      <c r="DN326" s="223" t="str">
        <f t="shared" ca="1" si="567"/>
        <v>-1.20129800503649-0.568171641731259i</v>
      </c>
      <c r="DO326" s="223" t="str">
        <f t="shared" ca="1" si="568"/>
        <v>-0.508542354824304-1.22772985005741i</v>
      </c>
      <c r="DP326" s="223" t="str">
        <f t="shared" ca="1" si="569"/>
        <v>0.447687944841826-1.25120398633298i</v>
      </c>
      <c r="DQ326" s="223" t="str">
        <f t="shared" ca="1" si="570"/>
        <v>1.17197212790029-0.626432153387029i</v>
      </c>
      <c r="DR326" s="223" t="str">
        <f t="shared" ca="1" si="571"/>
        <v>1.28906018926335+0.32289276831258i</v>
      </c>
      <c r="DS326" s="223" t="str">
        <f t="shared" ca="1" si="572"/>
        <v>0.738289067869978+1.10492767348633i</v>
      </c>
      <c r="DT326" s="223" t="str">
        <f t="shared" ca="1" si="573"/>
        <v>-0.194987957913194+1.31450203789917i</v>
      </c>
      <c r="DU326" s="223" t="str">
        <f t="shared" ca="1" si="574"/>
        <v>-1.02724216156187+0.843035855039351i</v>
      </c>
      <c r="DV326" s="223" t="str">
        <f t="shared" ca="1" si="575"/>
        <v>-1.32728451333009-0.0652053068878412i</v>
      </c>
      <c r="DW326" s="223" t="str">
        <f t="shared" ca="1" si="576"/>
        <v>-0.939663746074532-0.939663746073783i</v>
      </c>
      <c r="DX326" s="223" t="str">
        <f t="shared" ca="1" si="577"/>
        <v>-0.0652053068875388-1.32728451333011i</v>
      </c>
      <c r="DY326" s="223" t="str">
        <f t="shared" ca="1" si="578"/>
        <v>0.843035855039585-1.02724216156168i</v>
      </c>
      <c r="DZ326" s="223" t="str">
        <f t="shared" ca="1" si="579"/>
        <v>1.31450203789922-0.194987957912895i</v>
      </c>
      <c r="EA326" s="223" t="str">
        <f t="shared" ca="1" si="580"/>
        <v>1.10492767348692+0.7382890678691i</v>
      </c>
      <c r="EB326" s="223" t="str">
        <f t="shared" ca="1" si="581"/>
        <v>0.322892768312286+1.28906018926343i</v>
      </c>
      <c r="EC326" s="223" t="str">
        <f t="shared" ca="1" si="582"/>
        <v>-0.626432153387296+1.17197212790014i</v>
      </c>
      <c r="ED326" s="223" t="str">
        <f t="shared" ca="1" si="583"/>
        <v>-1.25120398633308+0.447687944841542i</v>
      </c>
      <c r="EE326" s="223" t="str">
        <f t="shared" ca="1" si="584"/>
        <v>-1.22772985005729-0.508542354824584i</v>
      </c>
      <c r="EF326" s="223" t="str">
        <f t="shared" ca="1" si="585"/>
        <v>-0.568171641730986-1.20129800503662i</v>
      </c>
      <c r="EG326" s="223" t="str">
        <f t="shared" ca="1" si="586"/>
        <v>0.385755015387518-1.27166386261292i</v>
      </c>
      <c r="EH326" s="223" t="str">
        <f t="shared" ca="1" si="587"/>
        <v>1.13982286725542-0.683183535116208i</v>
      </c>
      <c r="EI326" s="223" t="str">
        <f t="shared" ca="1" si="588"/>
        <v>1.30335105700944+0.259252644276982i</v>
      </c>
      <c r="EJ326" s="223" t="str">
        <f t="shared" ca="1" si="589"/>
        <v>0.791615997592277+1.0673706121719i</v>
      </c>
      <c r="EK326" s="223" t="str">
        <f t="shared" ca="1" si="590"/>
        <v>-0.130253528480293+1.32248626824276i</v>
      </c>
      <c r="EL326" s="223" t="str">
        <f t="shared" ca="1" si="591"/>
        <v>-0.984638994609026+0.892424765270196i</v>
      </c>
      <c r="EM326" s="223" t="str">
        <f t="shared" ca="1" si="592"/>
        <v>-1.32888521376838-3.67275053016369E-13i</v>
      </c>
      <c r="EN326" s="223"/>
      <c r="EO326" s="223"/>
      <c r="EP326" s="223"/>
    </row>
    <row r="327" spans="1:146">
      <c r="A327" s="249">
        <f t="shared" si="461"/>
        <v>4.4335937499999914E-3</v>
      </c>
      <c r="B327" s="248">
        <v>227</v>
      </c>
      <c r="C327" s="247">
        <f t="shared" si="462"/>
        <v>45400</v>
      </c>
      <c r="N327" s="246">
        <f t="shared" ca="1" si="463"/>
        <v>1.3380186928022939</v>
      </c>
      <c r="O327" s="223">
        <f t="shared" ca="1" si="464"/>
        <v>-1.3289813071977059</v>
      </c>
      <c r="P327" s="223" t="str">
        <f t="shared" ca="1" si="465"/>
        <v>-1.00631640265186-0.868054498654751i</v>
      </c>
      <c r="Q327" s="223" t="str">
        <f t="shared" ca="1" si="466"/>
        <v>-0.195002057747429-1.31459709126226i</v>
      </c>
      <c r="R327" s="223" t="str">
        <f t="shared" ca="1" si="467"/>
        <v>0.711001836225269-1.12279459553616i</v>
      </c>
      <c r="S327" s="223" t="str">
        <f t="shared" ca="1" si="468"/>
        <v>1.2717558182916-0.385782909837106i</v>
      </c>
      <c r="T327" s="223" t="str">
        <f t="shared" ca="1" si="469"/>
        <v>1.21496767618775+0.538558131216922i</v>
      </c>
      <c r="U327" s="223" t="str">
        <f t="shared" ca="1" si="470"/>
        <v>0.568212726966019+1.20138487246792i</v>
      </c>
      <c r="V327" s="223" t="str">
        <f t="shared" ca="1" si="471"/>
        <v>-0.354456269075349+1.28084037576667i</v>
      </c>
      <c r="W327" s="223" t="str">
        <f t="shared" ca="1" si="472"/>
        <v>-1.105007572253+0.738342454518537i</v>
      </c>
      <c r="X327" s="223" t="str">
        <f t="shared" ca="1" si="473"/>
        <v>-1.31898674925796-0.162681499141265i</v>
      </c>
      <c r="Y327" s="223" t="str">
        <f t="shared" ca="1" si="474"/>
        <v>-0.892489297672924-0.984710195143837i</v>
      </c>
      <c r="Z327" s="223" t="str">
        <f t="shared" ca="1" si="475"/>
        <v>-0.0326148339625683-1.32858104287488i</v>
      </c>
      <c r="AA327" s="223" t="str">
        <f t="shared" ca="1" si="476"/>
        <v>0.843096816065239-1.02731644278751i</v>
      </c>
      <c r="AB327" s="223" t="str">
        <f t="shared" ca="1" si="477"/>
        <v>1.30941556913474-0.227205154405614i</v>
      </c>
      <c r="AC327" s="223" t="str">
        <f t="shared" ca="1" si="478"/>
        <v>1.13990528933904+0.683232937011819i</v>
      </c>
      <c r="AD327" s="223" t="str">
        <f t="shared" ca="1" si="479"/>
        <v>0.41687716939932+1.26190520266561i</v>
      </c>
      <c r="AE327" s="223" t="str">
        <f t="shared" ca="1" si="480"/>
        <v>-0.508579128187436+1.22781862881007i</v>
      </c>
      <c r="AF327" s="223" t="str">
        <f t="shared" ca="1" si="481"/>
        <v>-1.18707839942359+0.597525052615238i</v>
      </c>
      <c r="AG327" s="223" t="str">
        <f t="shared" ca="1" si="482"/>
        <v>-1.28915340289322-0.322916117110554i</v>
      </c>
      <c r="AH327" s="223" t="str">
        <f t="shared" ca="1" si="483"/>
        <v>-0.765238322925282-1.08655493372743i</v>
      </c>
      <c r="AI327" s="223" t="str">
        <f t="shared" ca="1" si="484"/>
        <v>0.130262947282935-1.32258189895601i</v>
      </c>
      <c r="AJ327" s="223" t="str">
        <f t="shared" ca="1" si="485"/>
        <v>0.96251083503462-0.916386494510848i</v>
      </c>
      <c r="AK327" s="223" t="str">
        <f t="shared" ca="1" si="486"/>
        <v>1.3273804910107-0.0652100219684407i</v>
      </c>
      <c r="AL327" s="223" t="str">
        <f t="shared" ca="1" si="487"/>
        <v>1.04769766591191+0.817631283479091i</v>
      </c>
      <c r="AM327" s="223" t="str">
        <f t="shared" ca="1" si="488"/>
        <v>0.259271391175156+1.30344530403045i</v>
      </c>
      <c r="AN327" s="223" t="str">
        <f t="shared" ca="1" si="489"/>
        <v>-0.655052483825197+1.15632934681922i</v>
      </c>
      <c r="AO327" s="223" t="str">
        <f t="shared" ca="1" si="490"/>
        <v>-1.25129446253111+0.447720317743007i</v>
      </c>
      <c r="AP327" s="223" t="str">
        <f t="shared" ca="1" si="491"/>
        <v>-1.23992998940167-0.478293776107638i</v>
      </c>
      <c r="AQ327" s="223" t="str">
        <f t="shared" ca="1" si="492"/>
        <v>-0.626477451515548-1.17205687473924i</v>
      </c>
      <c r="AR327" s="223" t="str">
        <f t="shared" ca="1" si="493"/>
        <v>-0.626477451515548-1.17205687473924i</v>
      </c>
      <c r="AS327" s="223" t="str">
        <f t="shared" ca="1" si="494"/>
        <v>1.06744779513857-0.79167324038061i</v>
      </c>
      <c r="AT327" s="223" t="str">
        <f t="shared" ca="1" si="495"/>
        <v>1.32538037477263+0.0977659298962516i</v>
      </c>
      <c r="AU327" s="223" t="str">
        <f t="shared" ca="1" si="496"/>
        <v>0.939731694389887+0.939731694389434i</v>
      </c>
      <c r="AV327" s="223" t="str">
        <f t="shared" ca="1" si="497"/>
        <v>0.0977659298955717+1.32538037477268i</v>
      </c>
      <c r="AW327" s="223" t="str">
        <f t="shared" ca="1" si="498"/>
        <v>-0.791673240381188+1.06744779513814i</v>
      </c>
      <c r="AX327" s="223" t="str">
        <f t="shared" ca="1" si="499"/>
        <v>-1.29668989221411+0.291181452552677i</v>
      </c>
      <c r="AY327" s="223" t="str">
        <f t="shared" ca="1" si="500"/>
        <v>-1.1720568747389-0.626477451516184i</v>
      </c>
      <c r="AZ327" s="223" t="str">
        <f t="shared" ca="1" si="501"/>
        <v>-0.478293776108236-1.23992998940144i</v>
      </c>
      <c r="BA327" s="223" t="str">
        <f t="shared" ca="1" si="502"/>
        <v>0.447720317742405-1.25129446253133i</v>
      </c>
      <c r="BB327" s="223" t="str">
        <f t="shared" ca="1" si="503"/>
        <v>1.15632934681957-0.655052483824571i</v>
      </c>
      <c r="BC327" s="223" t="str">
        <f t="shared" ca="1" si="504"/>
        <v>1.30344530403056+0.259271391174566i</v>
      </c>
      <c r="BD327" s="223" t="str">
        <f t="shared" ca="1" si="505"/>
        <v>0.817631283479565+1.04769766591154i</v>
      </c>
      <c r="BE327" s="223" t="str">
        <f t="shared" ca="1" si="506"/>
        <v>-0.0652100219691595+1.32738049101066i</v>
      </c>
      <c r="BF327" s="223" t="str">
        <f t="shared" ca="1" si="507"/>
        <v>-0.916386494510385+0.962510835035062i</v>
      </c>
      <c r="BG327" s="223" t="str">
        <f t="shared" ca="1" si="508"/>
        <v>-1.32258189895595+0.130262947283553i</v>
      </c>
      <c r="BH327" s="223" t="str">
        <f t="shared" ca="1" si="509"/>
        <v>-1.08655493372703-0.765238322925855i</v>
      </c>
      <c r="BI327" s="223" t="str">
        <f t="shared" ca="1" si="510"/>
        <v>-0.322916117111157-1.28915340289307i</v>
      </c>
      <c r="BJ327" s="223" t="str">
        <f t="shared" ca="1" si="511"/>
        <v>0.5975250526147-1.18707839942386i</v>
      </c>
      <c r="BK327" s="223" t="str">
        <f t="shared" ca="1" si="512"/>
        <v>1.22781862881012-0.508579128187295i</v>
      </c>
      <c r="BL327" s="223" t="str">
        <f t="shared" ca="1" si="513"/>
        <v>1.26190520266568+0.416877169399108i</v>
      </c>
      <c r="BM327" s="223" t="str">
        <f t="shared" ca="1" si="514"/>
        <v>0.683232937011299+1.13990528933935i</v>
      </c>
      <c r="BN327" s="223" t="str">
        <f t="shared" ca="1" si="515"/>
        <v>-0.227205154405745+1.30941556913471i</v>
      </c>
      <c r="BO327" s="223" t="str">
        <f t="shared" ca="1" si="516"/>
        <v>-1.02731644278727+0.843096816065528i</v>
      </c>
      <c r="BP327" s="223" t="str">
        <f t="shared" ca="1" si="517"/>
        <v>-1.32858104287487-0.0326148339631556i</v>
      </c>
      <c r="BQ327" s="223" t="str">
        <f t="shared" ca="1" si="518"/>
        <v>-0.98471019514379-0.892489297672975i</v>
      </c>
      <c r="BR327" s="223" t="str">
        <f t="shared" ca="1" si="519"/>
        <v>-0.162681499141581-1.31898674925792i</v>
      </c>
      <c r="BS327" s="223" t="str">
        <f t="shared" ca="1" si="520"/>
        <v>0.738342454518899-1.10500757225276i</v>
      </c>
      <c r="BT327" s="223" t="str">
        <f t="shared" ca="1" si="521"/>
        <v>1.28084037576668-0.354456269075303i</v>
      </c>
      <c r="BU327" s="223" t="str">
        <f t="shared" ca="1" si="522"/>
        <v>1.20138487246812+0.568212726965594i</v>
      </c>
      <c r="BV327" s="223" t="str">
        <f t="shared" ca="1" si="523"/>
        <v>0.538558131216537+1.21496767618792i</v>
      </c>
      <c r="BW327" s="223" t="str">
        <f t="shared" ca="1" si="524"/>
        <v>-0.385782909837009+1.27175581829163i</v>
      </c>
      <c r="BX327" s="223" t="str">
        <f t="shared" ca="1" si="525"/>
        <v>-1.1227945955359+0.711001836225682i</v>
      </c>
      <c r="BY327" s="223" t="str">
        <f t="shared" ca="1" si="526"/>
        <v>-1.31459709126222-0.195002057747698i</v>
      </c>
      <c r="BZ327" s="223" t="str">
        <f t="shared" ca="1" si="527"/>
        <v>-0.868054498654891-1.00631640265174i</v>
      </c>
      <c r="CA327" s="223" t="str">
        <f t="shared" ca="1" si="528"/>
        <v>-6.40167801484165E-13-1.32898130719771i</v>
      </c>
      <c r="CB327" s="223" t="str">
        <f t="shared" ca="1" si="529"/>
        <v>0.86805449865495-1.00631640265168i</v>
      </c>
      <c r="CC327" s="223" t="str">
        <f t="shared" ca="1" si="530"/>
        <v>1.31459709126223-0.195002057747619i</v>
      </c>
      <c r="CD327" s="223" t="str">
        <f t="shared" ca="1" si="531"/>
        <v>1.12279459553586+0.71100183622575i</v>
      </c>
      <c r="CE327" s="223" t="str">
        <f t="shared" ca="1" si="532"/>
        <v>0.385782909836933+1.27175581829165i</v>
      </c>
      <c r="CF327" s="223" t="str">
        <f t="shared" ca="1" si="533"/>
        <v>-0.538558131216608+1.21496767618789i</v>
      </c>
      <c r="CG327" s="223" t="str">
        <f t="shared" ca="1" si="534"/>
        <v>-1.20138487246816+0.568212726965522i</v>
      </c>
      <c r="CH327" s="223" t="str">
        <f t="shared" ca="1" si="535"/>
        <v>-1.28084037576666-0.354456269075378i</v>
      </c>
      <c r="CI327" s="223" t="str">
        <f t="shared" ca="1" si="536"/>
        <v>-0.738342454518833-1.1050075722528i</v>
      </c>
      <c r="CJ327" s="223" t="str">
        <f t="shared" ca="1" si="537"/>
        <v>0.162681499141735-1.3189867492579i</v>
      </c>
      <c r="CK327" s="223" t="str">
        <f t="shared" ca="1" si="538"/>
        <v>0.984710195143843-0.892489297672917i</v>
      </c>
      <c r="CL327" s="223" t="str">
        <f t="shared" ca="1" si="539"/>
        <v>1.32858104287487-0.0326148339630761i</v>
      </c>
      <c r="CM327" s="223" t="str">
        <f t="shared" ca="1" si="540"/>
        <v>1.02731644278722+0.843096816065591i</v>
      </c>
      <c r="CN327" s="223" t="str">
        <f t="shared" ca="1" si="541"/>
        <v>0.227205154405667+1.30941556913473i</v>
      </c>
      <c r="CO327" s="223" t="str">
        <f t="shared" ca="1" si="542"/>
        <v>-0.683232937011432+1.13990528933927i</v>
      </c>
      <c r="CP327" s="223" t="str">
        <f t="shared" ca="1" si="543"/>
        <v>-1.26190520266571+0.416877169399032i</v>
      </c>
      <c r="CQ327" s="223" t="str">
        <f t="shared" ca="1" si="544"/>
        <v>-1.22781862881009-0.508579128187368i</v>
      </c>
      <c r="CR327" s="223" t="str">
        <f t="shared" ca="1" si="545"/>
        <v>-0.597525052615777-1.18707839942332i</v>
      </c>
      <c r="CS327" s="223" t="str">
        <f t="shared" ca="1" si="546"/>
        <v>0.322916117111234-1.28915340289305i</v>
      </c>
      <c r="CT327" s="223" t="str">
        <f t="shared" ca="1" si="547"/>
        <v>1.08655493372708-0.76523832292579i</v>
      </c>
      <c r="CU327" s="223" t="str">
        <f t="shared" ca="1" si="548"/>
        <v>1.32258189895607+0.130262947282317i</v>
      </c>
      <c r="CV327" s="223" t="str">
        <f t="shared" ca="1" si="549"/>
        <v>0.916386494510355+0.96251083503509i</v>
      </c>
      <c r="CW327" s="223" t="str">
        <f t="shared" ca="1" si="550"/>
        <v>0.0652100219690801+1.32738049101067i</v>
      </c>
      <c r="CX327" s="223" t="str">
        <f t="shared" ca="1" si="551"/>
        <v>-0.817631283479659+1.04769766591146i</v>
      </c>
      <c r="CY327" s="223" t="str">
        <f t="shared" ca="1" si="552"/>
        <v>-1.30344530403059+0.25927139117445i</v>
      </c>
      <c r="CZ327" s="223" t="str">
        <f t="shared" ca="1" si="553"/>
        <v>-1.15632934681952-0.655052483824673i</v>
      </c>
      <c r="DA327" s="223" t="str">
        <f t="shared" ca="1" si="554"/>
        <v>-0.44772031774233-1.25129446253135i</v>
      </c>
      <c r="DB327" s="223" t="str">
        <f t="shared" ca="1" si="555"/>
        <v>0.478293776108309-1.23992998940141i</v>
      </c>
      <c r="DC327" s="223" t="str">
        <f t="shared" ca="1" si="556"/>
        <v>1.17205687473895-0.62647745151608i</v>
      </c>
      <c r="DD327" s="223" t="str">
        <f t="shared" ca="1" si="557"/>
        <v>1.29668989221407+0.291181452552827i</v>
      </c>
      <c r="DE327" s="223" t="str">
        <f t="shared" ca="1" si="558"/>
        <v>0.791673240381063+1.06744779513823i</v>
      </c>
      <c r="DF327" s="223" t="str">
        <f t="shared" ca="1" si="559"/>
        <v>-0.0977659298955756+1.32538037477268i</v>
      </c>
      <c r="DG327" s="223" t="str">
        <f t="shared" ca="1" si="560"/>
        <v>-0.939731694389916+0.939731694389404i</v>
      </c>
      <c r="DH327" s="223" t="str">
        <f t="shared" ca="1" si="561"/>
        <v>-1.32538037477264+0.0977659298962102i</v>
      </c>
      <c r="DI327" s="223" t="str">
        <f t="shared" ca="1" si="562"/>
        <v>-1.06744779513852-0.791673240380674i</v>
      </c>
      <c r="DJ327" s="223" t="str">
        <f t="shared" ca="1" si="563"/>
        <v>-0.291181452551974-1.29668989221427i</v>
      </c>
      <c r="DK327" s="223" t="str">
        <f t="shared" ca="1" si="564"/>
        <v>0.626477451515652-1.17205687473918i</v>
      </c>
      <c r="DL327" s="223" t="str">
        <f t="shared" ca="1" si="565"/>
        <v>1.23992998940123-0.478293776108762i</v>
      </c>
      <c r="DM327" s="223" t="str">
        <f t="shared" ca="1" si="566"/>
        <v>1.25129446253111+0.447720317743011i</v>
      </c>
      <c r="DN327" s="223" t="str">
        <f t="shared" ca="1" si="567"/>
        <v>0.655052483825161+1.15632934681924i</v>
      </c>
      <c r="DO327" s="223" t="str">
        <f t="shared" ca="1" si="568"/>
        <v>-0.259271391175234+1.30344530403043i</v>
      </c>
      <c r="DP327" s="223" t="str">
        <f t="shared" ca="1" si="569"/>
        <v>-1.04769766591196+0.817631283479029i</v>
      </c>
      <c r="DQ327" s="223" t="str">
        <f t="shared" ca="1" si="570"/>
        <v>-1.32738049101069-0.0652100219685201i</v>
      </c>
      <c r="DR327" s="223" t="str">
        <f t="shared" ca="1" si="571"/>
        <v>-0.962510835034539-0.916386494510933i</v>
      </c>
      <c r="DS327" s="223" t="str">
        <f t="shared" ca="1" si="572"/>
        <v>-0.1302629472828-1.32258189895602i</v>
      </c>
      <c r="DT327" s="223" t="str">
        <f t="shared" ca="1" si="573"/>
        <v>0.765238322925393-1.08655493372735i</v>
      </c>
      <c r="DU327" s="223" t="str">
        <f t="shared" ca="1" si="574"/>
        <v>1.28915340289322-0.322916117110531i</v>
      </c>
      <c r="DV327" s="223" t="str">
        <f t="shared" ca="1" si="575"/>
        <v>1.18707839942357+0.597525052615276i</v>
      </c>
      <c r="DW327" s="223" t="str">
        <f t="shared" ca="1" si="576"/>
        <v>0.508579128187886+1.22781862880988i</v>
      </c>
      <c r="DX327" s="223" t="str">
        <f t="shared" ca="1" si="577"/>
        <v>-0.416877169399791+1.26190520266545i</v>
      </c>
      <c r="DY327" s="223" t="str">
        <f t="shared" ca="1" si="578"/>
        <v>-1.13990528933903+0.683232937011848i</v>
      </c>
      <c r="DZ327" s="223" t="str">
        <f t="shared" ca="1" si="579"/>
        <v>-1.30941556913481-0.22720515440519i</v>
      </c>
      <c r="EA327" s="223" t="str">
        <f t="shared" ca="1" si="580"/>
        <v>-0.843096816064914-1.02731644278778i</v>
      </c>
      <c r="EB327" s="223" t="str">
        <f t="shared" ca="1" si="581"/>
        <v>0.032614833962591-1.32858104287488i</v>
      </c>
      <c r="EC327" s="223" t="str">
        <f t="shared" ca="1" si="582"/>
        <v>0.892489297673453-0.984710195143358i</v>
      </c>
      <c r="ED327" s="223" t="str">
        <f t="shared" ca="1" si="583"/>
        <v>1.318986749258-0.162681499140942i</v>
      </c>
      <c r="EE327" s="223" t="str">
        <f t="shared" ca="1" si="584"/>
        <v>1.10500757225311+0.738342454518367i</v>
      </c>
      <c r="EF327" s="223" t="str">
        <f t="shared" ca="1" si="585"/>
        <v>0.354456269075919+1.28084037576651i</v>
      </c>
      <c r="EG327" s="223" t="str">
        <f t="shared" ca="1" si="586"/>
        <v>-0.568212726966245+1.20138487246781i</v>
      </c>
      <c r="EH327" s="223" t="str">
        <f t="shared" ca="1" si="587"/>
        <v>-1.21496767618769+0.538558131217052i</v>
      </c>
      <c r="EI327" s="223" t="str">
        <f t="shared" ca="1" si="588"/>
        <v>-1.27175581829144-0.385782909837625i</v>
      </c>
      <c r="EJ327" s="223" t="str">
        <f t="shared" ca="1" si="589"/>
        <v>-0.711001836225138-1.12279459553625i</v>
      </c>
      <c r="EK327" s="223" t="str">
        <f t="shared" ca="1" si="590"/>
        <v>0.195002057747065-1.31459709126231i</v>
      </c>
      <c r="EL327" s="223" t="str">
        <f t="shared" ca="1" si="591"/>
        <v>1.00631640265221-0.868054498654346i</v>
      </c>
      <c r="EM327" s="223" t="str">
        <f t="shared" ca="1" si="592"/>
        <v>1.32898130719771+7.94535368896897E-14i</v>
      </c>
      <c r="EN327" s="223"/>
      <c r="EO327" s="223"/>
      <c r="EP327" s="223"/>
    </row>
    <row r="328" spans="1:146">
      <c r="A328" s="249">
        <f t="shared" si="461"/>
        <v>4.4531249999999909E-3</v>
      </c>
      <c r="B328" s="248">
        <v>228</v>
      </c>
      <c r="C328" s="247">
        <f t="shared" si="462"/>
        <v>45600</v>
      </c>
      <c r="N328" s="246">
        <f t="shared" ca="1" si="463"/>
        <v>1.3379291646104281</v>
      </c>
      <c r="O328" s="223">
        <f t="shared" ca="1" si="464"/>
        <v>-1.3290708353895717</v>
      </c>
      <c r="P328" s="223" t="str">
        <f t="shared" ca="1" si="465"/>
        <v>-1.02738564901569-0.84315361214891i</v>
      </c>
      <c r="Q328" s="223" t="str">
        <f t="shared" ca="1" si="466"/>
        <v>-0.259288857258347-1.30353311196333i</v>
      </c>
      <c r="R328" s="223" t="str">
        <f t="shared" ca="1" si="467"/>
        <v>0.626519654813198-1.17213583155532i</v>
      </c>
      <c r="S328" s="223" t="str">
        <f t="shared" ca="1" si="468"/>
        <v>1.22790134207409-0.508613389143247i</v>
      </c>
      <c r="T328" s="223" t="str">
        <f t="shared" ca="1" si="469"/>
        <v>1.27184149142959+0.385808898499376i</v>
      </c>
      <c r="U328" s="223" t="str">
        <f t="shared" ca="1" si="470"/>
        <v>0.738392193716924+1.105082012224i</v>
      </c>
      <c r="V328" s="223" t="str">
        <f t="shared" ca="1" si="471"/>
        <v>-0.130271722580347+1.32267099604516i</v>
      </c>
      <c r="W328" s="223" t="str">
        <f t="shared" ca="1" si="472"/>
        <v>-0.939795000381287+0.939795000381185i</v>
      </c>
      <c r="X328" s="223" t="str">
        <f t="shared" ca="1" si="473"/>
        <v>-1.32267099604516+0.130271722580345i</v>
      </c>
      <c r="Y328" s="223" t="str">
        <f t="shared" ca="1" si="474"/>
        <v>-1.10508201222399-0.738392193716935i</v>
      </c>
      <c r="Z328" s="223" t="str">
        <f t="shared" ca="1" si="475"/>
        <v>-0.385808898499369-1.27184149142959i</v>
      </c>
      <c r="AA328" s="223" t="str">
        <f t="shared" ca="1" si="476"/>
        <v>0.508613389143257-1.22790134207409i</v>
      </c>
      <c r="AB328" s="223" t="str">
        <f t="shared" ca="1" si="477"/>
        <v>1.17213583155527-0.6265196548133i</v>
      </c>
      <c r="AC328" s="223" t="str">
        <f t="shared" ca="1" si="478"/>
        <v>1.30353311196333+0.259288857258348i</v>
      </c>
      <c r="AD328" s="223" t="str">
        <f t="shared" ca="1" si="479"/>
        <v>0.843153612148924+1.02738564901567i</v>
      </c>
      <c r="AE328" s="223" t="str">
        <f t="shared" ca="1" si="480"/>
        <v>-1.17233930847337E-14+1.32907083538957i</v>
      </c>
      <c r="AF328" s="223" t="str">
        <f t="shared" ca="1" si="481"/>
        <v>-0.843153612148943+1.02738564901566i</v>
      </c>
      <c r="AG328" s="223" t="str">
        <f t="shared" ca="1" si="482"/>
        <v>-1.30353311196325+0.259288857258733i</v>
      </c>
      <c r="AH328" s="223" t="str">
        <f t="shared" ca="1" si="483"/>
        <v>-1.17213583155557-0.626519654812737i</v>
      </c>
      <c r="AI328" s="223" t="str">
        <f t="shared" ca="1" si="484"/>
        <v>-0.508613389142747-1.2279013420743i</v>
      </c>
      <c r="AJ328" s="223" t="str">
        <f t="shared" ca="1" si="485"/>
        <v>0.385808898499645-1.2718414914295i</v>
      </c>
      <c r="AK328" s="223" t="str">
        <f t="shared" ca="1" si="486"/>
        <v>1.105082012224-0.738392193716923i</v>
      </c>
      <c r="AL328" s="223" t="str">
        <f t="shared" ca="1" si="487"/>
        <v>1.32267099604518+0.130271722580115i</v>
      </c>
      <c r="AM328" s="223" t="str">
        <f t="shared" ca="1" si="488"/>
        <v>0.93979500038155+0.939795000380921i</v>
      </c>
      <c r="AN328" s="223" t="str">
        <f t="shared" ca="1" si="489"/>
        <v>0.130271722579685+1.32267099604522i</v>
      </c>
      <c r="AO328" s="223" t="str">
        <f t="shared" ca="1" si="490"/>
        <v>-0.738392193717282+1.10508201222376i</v>
      </c>
      <c r="AP328" s="223" t="str">
        <f t="shared" ca="1" si="491"/>
        <v>-1.27184149142963+0.385808898499231i</v>
      </c>
      <c r="AQ328" s="223" t="str">
        <f t="shared" ca="1" si="492"/>
        <v>-1.22790134207414-0.508613389143128i</v>
      </c>
      <c r="AR328" s="223" t="str">
        <f t="shared" ca="1" si="493"/>
        <v>-1.22790134207414-0.508613389143128i</v>
      </c>
      <c r="AS328" s="223" t="str">
        <f t="shared" ca="1" si="494"/>
        <v>0.259288857257842-1.30353311196343i</v>
      </c>
      <c r="AT328" s="223" t="str">
        <f t="shared" ca="1" si="495"/>
        <v>1.02738564901603-0.843153612148492i</v>
      </c>
      <c r="AU328" s="223" t="str">
        <f t="shared" ca="1" si="496"/>
        <v>1.32907083538957+2.87868041840535E-13i</v>
      </c>
      <c r="AV328" s="223" t="str">
        <f t="shared" ca="1" si="497"/>
        <v>1.02738564901566+0.843153612148938i</v>
      </c>
      <c r="AW328" s="223" t="str">
        <f t="shared" ca="1" si="498"/>
        <v>0.259288857258573+1.30353311196328i</v>
      </c>
      <c r="AX328" s="223" t="str">
        <f t="shared" ca="1" si="499"/>
        <v>-0.626519654812864+1.1721358315555i</v>
      </c>
      <c r="AY328" s="223" t="str">
        <f t="shared" ca="1" si="500"/>
        <v>-1.22790134207435+0.508613389142631i</v>
      </c>
      <c r="AZ328" s="223" t="str">
        <f t="shared" ca="1" si="501"/>
        <v>-1.27184149142946-0.385808898499783i</v>
      </c>
      <c r="BA328" s="223" t="str">
        <f t="shared" ca="1" si="502"/>
        <v>-0.738392193716803-1.10508201222408i</v>
      </c>
      <c r="BB328" s="223" t="str">
        <f t="shared" ca="1" si="503"/>
        <v>0.130271722580221-1.32267099604517i</v>
      </c>
      <c r="BC328" s="223" t="str">
        <f t="shared" ca="1" si="504"/>
        <v>0.939795000381022-0.939795000381449i</v>
      </c>
      <c r="BD328" s="223" t="str">
        <f t="shared" ca="1" si="505"/>
        <v>1.3226709960451-0.130271722580858i</v>
      </c>
      <c r="BE328" s="223" t="str">
        <f t="shared" ca="1" si="506"/>
        <v>1.10508201222368+0.738392193717401i</v>
      </c>
      <c r="BF328" s="223" t="str">
        <f t="shared" ca="1" si="507"/>
        <v>0.385808898499094+1.27184149142967i</v>
      </c>
      <c r="BG328" s="223" t="str">
        <f t="shared" ca="1" si="508"/>
        <v>-0.508613389143261+1.22790134207408i</v>
      </c>
      <c r="BH328" s="223" t="str">
        <f t="shared" ca="1" si="509"/>
        <v>-1.17213583155522+0.626519654813396i</v>
      </c>
      <c r="BI328" s="223" t="str">
        <f t="shared" ca="1" si="510"/>
        <v>-1.30353311196339-0.25928885725802i</v>
      </c>
      <c r="BJ328" s="223" t="str">
        <f t="shared" ca="1" si="511"/>
        <v>-0.843153612149403-1.02738564901528i</v>
      </c>
      <c r="BK328" s="223" t="str">
        <f t="shared" ca="1" si="512"/>
        <v>3.94027597664935E-13-1.32907083538957i</v>
      </c>
      <c r="BL328" s="223" t="str">
        <f t="shared" ca="1" si="513"/>
        <v>0.843153612149077-1.02738564901555i</v>
      </c>
      <c r="BM328" s="223" t="str">
        <f t="shared" ca="1" si="514"/>
        <v>1.30353311196331-0.259288857258432i</v>
      </c>
      <c r="BN328" s="223" t="str">
        <f t="shared" ca="1" si="515"/>
        <v>1.17213583155543+0.626519654812991i</v>
      </c>
      <c r="BO328" s="223" t="str">
        <f t="shared" ca="1" si="516"/>
        <v>0.50861338914372+1.2279013420739i</v>
      </c>
      <c r="BP328" s="223" t="str">
        <f t="shared" ca="1" si="517"/>
        <v>-0.385808898499921+1.27184149142942i</v>
      </c>
      <c r="BQ328" s="223" t="str">
        <f t="shared" ca="1" si="518"/>
        <v>-1.10508201222416+0.738392193716684i</v>
      </c>
      <c r="BR328" s="223" t="str">
        <f t="shared" ca="1" si="519"/>
        <v>-1.32267099604515-0.130271722580364i</v>
      </c>
      <c r="BS328" s="223" t="str">
        <f t="shared" ca="1" si="520"/>
        <v>-0.939795000381373-0.939795000381098i</v>
      </c>
      <c r="BT328" s="223" t="str">
        <f t="shared" ca="1" si="521"/>
        <v>-0.130271722580677-1.32267099604512i</v>
      </c>
      <c r="BU328" s="223" t="str">
        <f t="shared" ca="1" si="522"/>
        <v>0.738392193716422-1.10508201222433i</v>
      </c>
      <c r="BV328" s="223" t="str">
        <f t="shared" ca="1" si="523"/>
        <v>1.2718414914297-0.385808898498992i</v>
      </c>
      <c r="BW328" s="223" t="str">
        <f t="shared" ca="1" si="524"/>
        <v>1.22790134207402+0.508613389143429i</v>
      </c>
      <c r="BX328" s="223" t="str">
        <f t="shared" ca="1" si="525"/>
        <v>0.626519654813269+1.17213583155528i</v>
      </c>
      <c r="BY328" s="223" t="str">
        <f t="shared" ca="1" si="526"/>
        <v>-0.259288857258123+1.30353311196337i</v>
      </c>
      <c r="BZ328" s="223" t="str">
        <f t="shared" ca="1" si="527"/>
        <v>-1.02738564901535+0.84315361214932i</v>
      </c>
      <c r="CA328" s="223" t="str">
        <f t="shared" ca="1" si="528"/>
        <v>-1.32907083538957-5.75736083681068E-13i</v>
      </c>
      <c r="CB328" s="223" t="str">
        <f t="shared" ca="1" si="529"/>
        <v>-1.02738564901548-0.84315361214916i</v>
      </c>
      <c r="CC328" s="223" t="str">
        <f t="shared" ca="1" si="530"/>
        <v>-0.259288857258328-1.30353311196333i</v>
      </c>
      <c r="CD328" s="223" t="str">
        <f t="shared" ca="1" si="531"/>
        <v>0.626519654813085-1.17213583155538i</v>
      </c>
      <c r="CE328" s="223" t="str">
        <f t="shared" ca="1" si="532"/>
        <v>1.22790134207397-0.508613389143552i</v>
      </c>
      <c r="CF328" s="223" t="str">
        <f t="shared" ca="1" si="533"/>
        <v>1.27184149142976+0.385808898498793i</v>
      </c>
      <c r="CG328" s="223" t="str">
        <f t="shared" ca="1" si="534"/>
        <v>0.738392193716532+1.10508201222426i</v>
      </c>
      <c r="CH328" s="223" t="str">
        <f t="shared" ca="1" si="535"/>
        <v>-0.130271722580545+1.32267099604514i</v>
      </c>
      <c r="CI328" s="223" t="str">
        <f t="shared" ca="1" si="536"/>
        <v>-0.939795000381226+0.939795000381246i</v>
      </c>
      <c r="CJ328" s="223" t="str">
        <f t="shared" ca="1" si="537"/>
        <v>-1.32267099604513+0.130271722580571i</v>
      </c>
      <c r="CK328" s="223" t="str">
        <f t="shared" ca="1" si="538"/>
        <v>-1.10508201222428-0.738392193716509i</v>
      </c>
      <c r="CL328" s="223" t="str">
        <f t="shared" ca="1" si="539"/>
        <v>-0.385808898498819-1.27184149142975i</v>
      </c>
      <c r="CM328" s="223" t="str">
        <f t="shared" ca="1" si="540"/>
        <v>0.508613389143527-1.22790134207397i</v>
      </c>
      <c r="CN328" s="223" t="str">
        <f t="shared" ca="1" si="541"/>
        <v>1.17213583155533-0.626519654813176i</v>
      </c>
      <c r="CO328" s="223" t="str">
        <f t="shared" ca="1" si="542"/>
        <v>1.30353311196335+0.259288857258227i</v>
      </c>
      <c r="CP328" s="223" t="str">
        <f t="shared" ca="1" si="543"/>
        <v>0.843153612149181+1.02738564901546i</v>
      </c>
      <c r="CQ328" s="223" t="str">
        <f t="shared" ca="1" si="544"/>
        <v>6.02436173754E-13+1.32907083538957i</v>
      </c>
      <c r="CR328" s="223" t="str">
        <f t="shared" ca="1" si="545"/>
        <v>-0.8431536121493+1.02738564901536i</v>
      </c>
      <c r="CS328" s="223" t="str">
        <f t="shared" ca="1" si="546"/>
        <v>-1.30353311196337+0.25928885725815i</v>
      </c>
      <c r="CT328" s="223" t="str">
        <f t="shared" ca="1" si="547"/>
        <v>-1.1721358315553-0.626519654813245i</v>
      </c>
      <c r="CU328" s="223" t="str">
        <f t="shared" ca="1" si="548"/>
        <v>-0.508613389143454-1.227901342074i</v>
      </c>
      <c r="CV328" s="223" t="str">
        <f t="shared" ca="1" si="549"/>
        <v>0.385808898498895-1.27184149142973i</v>
      </c>
      <c r="CW328" s="223" t="str">
        <f t="shared" ca="1" si="550"/>
        <v>1.10508201222432-0.738392193716443i</v>
      </c>
      <c r="CX328" s="223" t="str">
        <f t="shared" ca="1" si="551"/>
        <v>1.32267099604512+0.13027172258065i</v>
      </c>
      <c r="CY328" s="223" t="str">
        <f t="shared" ca="1" si="552"/>
        <v>0.93979500038117+0.939795000381301i</v>
      </c>
      <c r="CZ328" s="223" t="str">
        <f t="shared" ca="1" si="553"/>
        <v>0.13027172258039+1.32267099604515i</v>
      </c>
      <c r="DA328" s="223" t="str">
        <f t="shared" ca="1" si="554"/>
        <v>-0.738392193716661+1.10508201222417i</v>
      </c>
      <c r="DB328" s="223" t="str">
        <f t="shared" ca="1" si="555"/>
        <v>-1.27184149142941+0.385808898499946i</v>
      </c>
      <c r="DC328" s="223" t="str">
        <f t="shared" ca="1" si="556"/>
        <v>-1.22790134207393-0.508613389143626i</v>
      </c>
      <c r="DD328" s="223" t="str">
        <f t="shared" ca="1" si="557"/>
        <v>-0.626519654813081-1.17213583155538i</v>
      </c>
      <c r="DE328" s="223" t="str">
        <f t="shared" ca="1" si="558"/>
        <v>0.259288857258332-1.30353311196333i</v>
      </c>
      <c r="DF328" s="223" t="str">
        <f t="shared" ca="1" si="559"/>
        <v>1.02738564901558-0.84315361214904i</v>
      </c>
      <c r="DG328" s="223" t="str">
        <f t="shared" ca="1" si="560"/>
        <v>1.32907083538957-4.20727687737865E-13i</v>
      </c>
      <c r="DH328" s="223" t="str">
        <f t="shared" ca="1" si="561"/>
        <v>1.02738564901525+0.843153612149441i</v>
      </c>
      <c r="DI328" s="223" t="str">
        <f t="shared" ca="1" si="562"/>
        <v>0.259288857257972+1.3035331119634i</v>
      </c>
      <c r="DJ328" s="223" t="str">
        <f t="shared" ca="1" si="563"/>
        <v>-0.626519654813405+1.17213583155521i</v>
      </c>
      <c r="DK328" s="223" t="str">
        <f t="shared" ca="1" si="564"/>
        <v>-1.22790134207408+0.508613389143287i</v>
      </c>
      <c r="DL328" s="223" t="str">
        <f t="shared" ca="1" si="565"/>
        <v>-1.27184149142968-0.385808898499069i</v>
      </c>
      <c r="DM328" s="223" t="str">
        <f t="shared" ca="1" si="566"/>
        <v>-0.738392193717424-1.10508201222367i</v>
      </c>
      <c r="DN328" s="223" t="str">
        <f t="shared" ca="1" si="567"/>
        <v>0.130271722580831-1.32267099604511i</v>
      </c>
      <c r="DO328" s="223" t="str">
        <f t="shared" ca="1" si="568"/>
        <v>0.93979500038143-0.939795000381041i</v>
      </c>
      <c r="DP328" s="223" t="str">
        <f t="shared" ca="1" si="569"/>
        <v>1.32267099604516-0.130271722580285i</v>
      </c>
      <c r="DQ328" s="223" t="str">
        <f t="shared" ca="1" si="570"/>
        <v>1.10508201222412+0.738392193716749i</v>
      </c>
      <c r="DR328" s="223" t="str">
        <f t="shared" ca="1" si="571"/>
        <v>0.385808898499844+1.27184149142944i</v>
      </c>
      <c r="DS328" s="223" t="str">
        <f t="shared" ca="1" si="572"/>
        <v>-0.508613389143793+1.22790134207387i</v>
      </c>
      <c r="DT328" s="223" t="str">
        <f t="shared" ca="1" si="573"/>
        <v>-1.17213583155547+0.626519654812922i</v>
      </c>
      <c r="DU328" s="223" t="str">
        <f t="shared" ca="1" si="574"/>
        <v>-1.30353311196329-0.25928885725851i</v>
      </c>
      <c r="DV328" s="223" t="str">
        <f t="shared" ca="1" si="575"/>
        <v>-0.843153612149016-1.0273856490156i</v>
      </c>
      <c r="DW328" s="223" t="str">
        <f t="shared" ca="1" si="576"/>
        <v>-3.90117062105198E-13-1.32907083538957i</v>
      </c>
      <c r="DX328" s="223" t="str">
        <f t="shared" ca="1" si="577"/>
        <v>0.843153612149464-1.02738564901523i</v>
      </c>
      <c r="DY328" s="223" t="str">
        <f t="shared" ca="1" si="578"/>
        <v>1.30353311196341-0.259288857257941i</v>
      </c>
      <c r="DZ328" s="223" t="str">
        <f t="shared" ca="1" si="579"/>
        <v>1.1721358315552+0.626519654813432i</v>
      </c>
      <c r="EA328" s="223" t="str">
        <f t="shared" ca="1" si="580"/>
        <v>0.508613389143118+1.22790134207414i</v>
      </c>
      <c r="EB328" s="223" t="str">
        <f t="shared" ca="1" si="581"/>
        <v>-0.385808898499242+1.27184149142963i</v>
      </c>
      <c r="EC328" s="223" t="str">
        <f t="shared" ca="1" si="582"/>
        <v>-1.10508201222377+0.738392193717272i</v>
      </c>
      <c r="ED328" s="223" t="str">
        <f t="shared" ca="1" si="583"/>
        <v>-1.32267099604509-0.130271722581012i</v>
      </c>
      <c r="EE328" s="223" t="str">
        <f t="shared" ca="1" si="584"/>
        <v>-0.939795000380913-0.939795000381558i</v>
      </c>
      <c r="EF328" s="223" t="str">
        <f t="shared" ca="1" si="585"/>
        <v>-0.130271722580104-1.32267099604518i</v>
      </c>
      <c r="EG328" s="223" t="str">
        <f t="shared" ca="1" si="586"/>
        <v>0.7383921937169-1.10508201222401i</v>
      </c>
      <c r="EH328" s="223" t="str">
        <f t="shared" ca="1" si="587"/>
        <v>1.2718414914295-0.38580889849967i</v>
      </c>
      <c r="EI328" s="223" t="str">
        <f t="shared" ca="1" si="588"/>
        <v>1.22790134207432+0.508613389142704i</v>
      </c>
      <c r="EJ328" s="223" t="str">
        <f t="shared" ca="1" si="589"/>
        <v>0.626519654812761+1.17213583155555i</v>
      </c>
      <c r="EK328" s="223" t="str">
        <f t="shared" ca="1" si="590"/>
        <v>-0.259288857258688+1.30353311196326i</v>
      </c>
      <c r="EL328" s="223" t="str">
        <f t="shared" ca="1" si="591"/>
        <v>-1.02738564901571+0.843153612148876i</v>
      </c>
      <c r="EM328" s="223" t="str">
        <f t="shared" ca="1" si="592"/>
        <v>-1.32907083538957+2.08408576089065E-13i</v>
      </c>
      <c r="EN328" s="223"/>
      <c r="EO328" s="223"/>
      <c r="EP328" s="223"/>
    </row>
    <row r="329" spans="1:146">
      <c r="A329" s="249">
        <f t="shared" si="461"/>
        <v>4.4726562499999905E-3</v>
      </c>
      <c r="B329" s="248">
        <v>229</v>
      </c>
      <c r="C329" s="247">
        <f t="shared" si="462"/>
        <v>45800</v>
      </c>
      <c r="N329" s="246">
        <f t="shared" ca="1" si="463"/>
        <v>1.3378457023724848</v>
      </c>
      <c r="O329" s="223">
        <f t="shared" ca="1" si="464"/>
        <v>-1.329154297627515</v>
      </c>
      <c r="P329" s="223" t="str">
        <f t="shared" ca="1" si="465"/>
        <v>-1.0478340422992-0.817737712656452i</v>
      </c>
      <c r="Q329" s="223" t="str">
        <f t="shared" ca="1" si="466"/>
        <v>-0.322958150356758-1.28932120901653i</v>
      </c>
      <c r="R329" s="223" t="str">
        <f t="shared" ca="1" si="467"/>
        <v>0.538628234085915-1.21512582572637i</v>
      </c>
      <c r="S329" s="223" t="str">
        <f t="shared" ca="1" si="468"/>
        <v>1.17220943867768-0.626558998639912i</v>
      </c>
      <c r="T329" s="223" t="str">
        <f t="shared" ca="1" si="469"/>
        <v>1.30958601273756+0.227234729176334i</v>
      </c>
      <c r="U329" s="223" t="str">
        <f t="shared" ca="1" si="470"/>
        <v>0.892605470945122+0.984838372597519i</v>
      </c>
      <c r="V329" s="223" t="str">
        <f t="shared" ca="1" si="471"/>
        <v>0.0977786558615542+1.32555289647739i</v>
      </c>
      <c r="W329" s="223" t="str">
        <f t="shared" ca="1" si="472"/>
        <v>-0.738438562851937+1.1051514085386i</v>
      </c>
      <c r="X329" s="223" t="str">
        <f t="shared" ca="1" si="473"/>
        <v>-1.26206946195367+0.41693143333846i</v>
      </c>
      <c r="Y329" s="223" t="str">
        <f t="shared" ca="1" si="474"/>
        <v>-1.25145734064369-0.447778596463367i</v>
      </c>
      <c r="Z329" s="223" t="str">
        <f t="shared" ca="1" si="475"/>
        <v>-0.711094385693441-1.12294074711757i</v>
      </c>
      <c r="AA329" s="223" t="str">
        <f t="shared" ca="1" si="476"/>
        <v>0.130279903310158-1.32275405638962i</v>
      </c>
      <c r="AB329" s="223" t="str">
        <f t="shared" ca="1" si="477"/>
        <v>0.916505778425656-0.962636122849167i</v>
      </c>
      <c r="AC329" s="223" t="str">
        <f t="shared" ca="1" si="478"/>
        <v>1.31476820933187-0.195027440715327i</v>
      </c>
      <c r="AD329" s="223" t="str">
        <f t="shared" ca="1" si="479"/>
        <v>1.15647986354191+0.655137750495105i</v>
      </c>
      <c r="AE329" s="223" t="str">
        <f t="shared" ca="1" si="480"/>
        <v>0.508645328758877+1.22797845112749i</v>
      </c>
      <c r="AF329" s="223" t="str">
        <f t="shared" ca="1" si="481"/>
        <v>-0.354502407829867+1.28100709980254i</v>
      </c>
      <c r="AG329" s="223" t="str">
        <f t="shared" ca="1" si="482"/>
        <v>-1.06758674235414+0.791776290660044i</v>
      </c>
      <c r="AH329" s="223" t="str">
        <f t="shared" ca="1" si="483"/>
        <v>-1.32875398120322-0.0326190793600229i</v>
      </c>
      <c r="AI329" s="223" t="str">
        <f t="shared" ca="1" si="484"/>
        <v>-1.02745016619825-0.843206560031929i</v>
      </c>
      <c r="AJ329" s="223" t="str">
        <f t="shared" ca="1" si="485"/>
        <v>-0.291219354970301-1.29685867934497i</v>
      </c>
      <c r="AK329" s="223" t="str">
        <f t="shared" ca="1" si="486"/>
        <v>0.568286689905107-1.20154125396442i</v>
      </c>
      <c r="AL329" s="223" t="str">
        <f t="shared" ca="1" si="487"/>
        <v>1.18723291867921-0.597602831072735i</v>
      </c>
      <c r="AM329" s="223" t="str">
        <f t="shared" ca="1" si="488"/>
        <v>1.30361497049783+0.25930513993294i</v>
      </c>
      <c r="AN329" s="223" t="str">
        <f t="shared" ca="1" si="489"/>
        <v>0.868167491305859+1.00644739253544i</v>
      </c>
      <c r="AO329" s="223" t="str">
        <f t="shared" ca="1" si="490"/>
        <v>0.065218510207235+1.32755327306592i</v>
      </c>
      <c r="AP329" s="223" t="str">
        <f t="shared" ca="1" si="491"/>
        <v>-0.765337932231852+1.08669636807563i</v>
      </c>
      <c r="AQ329" s="223" t="str">
        <f t="shared" ca="1" si="492"/>
        <v>-1.27192135981147+0.385833126308551i</v>
      </c>
      <c r="AR329" s="223" t="str">
        <f t="shared" ca="1" si="493"/>
        <v>-1.27192135981147+0.385833126308551i</v>
      </c>
      <c r="AS329" s="223" t="str">
        <f t="shared" ca="1" si="494"/>
        <v>-0.683321871866867-1.14005366817973i</v>
      </c>
      <c r="AT329" s="223" t="str">
        <f t="shared" ca="1" si="495"/>
        <v>0.162702675016112-1.31915843871928i</v>
      </c>
      <c r="AU329" s="223" t="str">
        <f t="shared" ca="1" si="496"/>
        <v>0.939854017095331-0.939854017095986i</v>
      </c>
      <c r="AV329" s="223" t="str">
        <f t="shared" ca="1" si="497"/>
        <v>1.31915843871917-0.162702675016996i</v>
      </c>
      <c r="AW329" s="223" t="str">
        <f t="shared" ca="1" si="498"/>
        <v>1.14005366818019+0.683321871866103i</v>
      </c>
      <c r="AX329" s="223" t="str">
        <f t="shared" ca="1" si="499"/>
        <v>0.478356034505755+1.24009138822654i</v>
      </c>
      <c r="AY329" s="223" t="str">
        <f t="shared" ca="1" si="500"/>
        <v>-0.385833126307699+1.27192135981173i</v>
      </c>
      <c r="AZ329" s="223" t="str">
        <f t="shared" ca="1" si="501"/>
        <v>-1.08669636807512+0.76533793223258i</v>
      </c>
      <c r="BA329" s="223" t="str">
        <f t="shared" ca="1" si="502"/>
        <v>-1.32755327306597-0.0652185102063458i</v>
      </c>
      <c r="BB329" s="223" t="str">
        <f t="shared" ca="1" si="503"/>
        <v>-1.00644739253602-0.868167491305185i</v>
      </c>
      <c r="BC329" s="223" t="str">
        <f t="shared" ca="1" si="504"/>
        <v>-0.259305139933813-1.30361497049765i</v>
      </c>
      <c r="BD329" s="223" t="str">
        <f t="shared" ca="1" si="505"/>
        <v>0.597602831071939-1.18723291867961i</v>
      </c>
      <c r="BE329" s="223" t="str">
        <f t="shared" ca="1" si="506"/>
        <v>1.20154125396404-0.568286689905911i</v>
      </c>
      <c r="BF329" s="223" t="str">
        <f t="shared" ca="1" si="507"/>
        <v>1.29685867934516+0.291219354969452i</v>
      </c>
      <c r="BG329" s="223" t="str">
        <f t="shared" ca="1" si="508"/>
        <v>0.843206560032633+1.02745016619767i</v>
      </c>
      <c r="BH329" s="223" t="str">
        <f t="shared" ca="1" si="509"/>
        <v>0.0326190793609319+1.32875398120319i</v>
      </c>
      <c r="BI329" s="223" t="str">
        <f t="shared" ca="1" si="510"/>
        <v>-0.791776290660405+1.06758674235387i</v>
      </c>
      <c r="BJ329" s="223" t="str">
        <f t="shared" ca="1" si="511"/>
        <v>-1.28100709980238+0.354502407830452i</v>
      </c>
      <c r="BK329" s="223" t="str">
        <f t="shared" ca="1" si="512"/>
        <v>-1.22797845112721-0.508645328759538i</v>
      </c>
      <c r="BL329" s="223" t="str">
        <f t="shared" ca="1" si="513"/>
        <v>-0.655137750494499-1.15647986354225i</v>
      </c>
      <c r="BM329" s="223" t="str">
        <f t="shared" ca="1" si="514"/>
        <v>0.195027440715923-1.31476820933178i</v>
      </c>
      <c r="BN329" s="223" t="str">
        <f t="shared" ca="1" si="515"/>
        <v>0.962636122849555-0.916505778425246i</v>
      </c>
      <c r="BO329" s="223" t="str">
        <f t="shared" ca="1" si="516"/>
        <v>1.32275405638967-0.130279903309634i</v>
      </c>
      <c r="BP329" s="223" t="str">
        <f t="shared" ca="1" si="517"/>
        <v>1.12294074711726+0.711094385693925i</v>
      </c>
      <c r="BQ329" s="223" t="str">
        <f t="shared" ca="1" si="518"/>
        <v>0.447778596462864+1.25145734064388i</v>
      </c>
      <c r="BR329" s="223" t="str">
        <f t="shared" ca="1" si="519"/>
        <v>-0.416931433339004+1.26206946195349i</v>
      </c>
      <c r="BS329" s="223" t="str">
        <f t="shared" ca="1" si="520"/>
        <v>-1.1051514085389+0.738438562851492i</v>
      </c>
      <c r="BT329" s="223" t="str">
        <f t="shared" ca="1" si="521"/>
        <v>-1.32555289647735-0.0977786558621354i</v>
      </c>
      <c r="BU329" s="223" t="str">
        <f t="shared" ca="1" si="522"/>
        <v>-0.984838372597154-0.892605470945526i</v>
      </c>
      <c r="BV329" s="223" t="str">
        <f t="shared" ca="1" si="523"/>
        <v>-0.227234729175756-1.30958601273766i</v>
      </c>
      <c r="BW329" s="223" t="str">
        <f t="shared" ca="1" si="524"/>
        <v>0.626558998640281-1.17220943867748i</v>
      </c>
      <c r="BX329" s="223" t="str">
        <f t="shared" ca="1" si="525"/>
        <v>1.21512582572655-0.538628234085494i</v>
      </c>
      <c r="BY329" s="223" t="str">
        <f t="shared" ca="1" si="526"/>
        <v>1.28932120901642+0.32295815035717i</v>
      </c>
      <c r="BZ329" s="223" t="str">
        <f t="shared" ca="1" si="527"/>
        <v>0.817737712656073+1.0478340422995i</v>
      </c>
      <c r="CA329" s="223" t="str">
        <f t="shared" ca="1" si="528"/>
        <v>-4.31829467036695E-13+1.32915429762752i</v>
      </c>
      <c r="CB329" s="223" t="str">
        <f t="shared" ca="1" si="529"/>
        <v>-0.817737712656754+1.04783404229897i</v>
      </c>
      <c r="CC329" s="223" t="str">
        <f t="shared" ca="1" si="530"/>
        <v>-1.28932120901663+0.322958150356333i</v>
      </c>
      <c r="CD329" s="223" t="str">
        <f t="shared" ca="1" si="531"/>
        <v>-1.2151258257262-0.538628234086283i</v>
      </c>
      <c r="CE329" s="223" t="str">
        <f t="shared" ca="1" si="532"/>
        <v>-0.626558998639519-1.17220943867789i</v>
      </c>
      <c r="CF329" s="223" t="str">
        <f t="shared" ca="1" si="533"/>
        <v>0.227234729176606-1.30958601273751i</v>
      </c>
      <c r="CG329" s="223" t="str">
        <f t="shared" ca="1" si="534"/>
        <v>0.984838372597733-0.892605470944885i</v>
      </c>
      <c r="CH329" s="223" t="str">
        <f t="shared" ca="1" si="535"/>
        <v>1.32555289647741-0.0977786558612741i</v>
      </c>
      <c r="CI329" s="223" t="str">
        <f t="shared" ca="1" si="536"/>
        <v>1.10515140853842+0.738438562852211i</v>
      </c>
      <c r="CJ329" s="223" t="str">
        <f t="shared" ca="1" si="537"/>
        <v>0.416931433338184+1.26206946195376i</v>
      </c>
      <c r="CK329" s="223" t="str">
        <f t="shared" ca="1" si="538"/>
        <v>-0.447778596463676+1.25145734064358i</v>
      </c>
      <c r="CL329" s="223" t="str">
        <f t="shared" ca="1" si="539"/>
        <v>-1.12294074711772+0.711094385693195i</v>
      </c>
      <c r="CM329" s="223" t="str">
        <f t="shared" ca="1" si="540"/>
        <v>-1.32275405638959-0.130279903310494i</v>
      </c>
      <c r="CN329" s="223" t="str">
        <f t="shared" ca="1" si="541"/>
        <v>-0.96263612284896-0.916505778425873i</v>
      </c>
      <c r="CO329" s="223" t="str">
        <f t="shared" ca="1" si="542"/>
        <v>-0.195027440715068-1.3147682093319i</v>
      </c>
      <c r="CP329" s="223" t="str">
        <f t="shared" ca="1" si="543"/>
        <v>0.65513775049525-1.15647986354182i</v>
      </c>
      <c r="CQ329" s="223" t="str">
        <f t="shared" ca="1" si="544"/>
        <v>1.22797845112755-0.50864532875874i</v>
      </c>
      <c r="CR329" s="223" t="str">
        <f t="shared" ca="1" si="545"/>
        <v>1.28100709980249+0.354502407830047i</v>
      </c>
      <c r="CS329" s="223" t="str">
        <f t="shared" ca="1" si="546"/>
        <v>0.791776290659711+1.06758674235438i</v>
      </c>
      <c r="CT329" s="223" t="str">
        <f t="shared" ca="1" si="547"/>
        <v>-0.0326190793604735+1.32875398120321i</v>
      </c>
      <c r="CU329" s="223" t="str">
        <f t="shared" ca="1" si="548"/>
        <v>-0.843206560032248+1.02745016619799i</v>
      </c>
      <c r="CV329" s="223" t="str">
        <f t="shared" ca="1" si="549"/>
        <v>-1.29685867934507+0.291219354969863i</v>
      </c>
      <c r="CW329" s="223" t="str">
        <f t="shared" ca="1" si="550"/>
        <v>-1.20154125396423-0.568286689905497i</v>
      </c>
      <c r="CX329" s="223" t="str">
        <f t="shared" ca="1" si="551"/>
        <v>-0.597602831072315-1.18723291867942i</v>
      </c>
      <c r="CY329" s="223" t="str">
        <f t="shared" ca="1" si="552"/>
        <v>0.259305139933364-1.30361497049774i</v>
      </c>
      <c r="CZ329" s="223" t="str">
        <f t="shared" ca="1" si="553"/>
        <v>1.00644739253575-0.868167491305503i</v>
      </c>
      <c r="DA329" s="223" t="str">
        <f t="shared" ca="1" si="554"/>
        <v>1.32755327306594-0.0652185102068037i</v>
      </c>
      <c r="DB329" s="223" t="str">
        <f t="shared" ca="1" si="555"/>
        <v>1.0866963680754+0.765337932232174i</v>
      </c>
      <c r="DC329" s="223" t="str">
        <f t="shared" ca="1" si="556"/>
        <v>0.385833126308138+1.2719213598116i</v>
      </c>
      <c r="DD329" s="223" t="str">
        <f t="shared" ca="1" si="557"/>
        <v>-0.478356034505292+1.24009138822672i</v>
      </c>
      <c r="DE329" s="223" t="str">
        <f t="shared" ca="1" si="558"/>
        <v>-1.14005366817991+0.683321871866561i</v>
      </c>
      <c r="DF329" s="223" t="str">
        <f t="shared" ca="1" si="559"/>
        <v>-1.31915843871922-0.162702675016578i</v>
      </c>
      <c r="DG329" s="223" t="str">
        <f t="shared" ca="1" si="560"/>
        <v>-0.939854017095655-0.939854017095662i</v>
      </c>
      <c r="DH329" s="223" t="str">
        <f t="shared" ca="1" si="561"/>
        <v>-0.162702675016566-1.31915843871923i</v>
      </c>
      <c r="DI329" s="223" t="str">
        <f t="shared" ca="1" si="562"/>
        <v>0.68332187186644-1.14005366817998i</v>
      </c>
      <c r="DJ329" s="223" t="str">
        <f t="shared" ca="1" si="563"/>
        <v>1.24009138822672-0.478356034505282i</v>
      </c>
      <c r="DK329" s="223" t="str">
        <f t="shared" ca="1" si="564"/>
        <v>1.27192135981159+0.385833126308148i</v>
      </c>
      <c r="DL329" s="223" t="str">
        <f t="shared" ca="1" si="565"/>
        <v>0.765337932232227+1.08669636807537i</v>
      </c>
      <c r="DM329" s="223" t="str">
        <f t="shared" ca="1" si="566"/>
        <v>-0.0652185102067393+1.32755327306595i</v>
      </c>
      <c r="DN329" s="223" t="str">
        <f t="shared" ca="1" si="567"/>
        <v>-0.868167491305455+1.00644739253579i</v>
      </c>
      <c r="DO329" s="223" t="str">
        <f t="shared" ca="1" si="568"/>
        <v>-1.30361497049774+0.259305139933353i</v>
      </c>
      <c r="DP329" s="223" t="str">
        <f t="shared" ca="1" si="569"/>
        <v>-1.18723291867941-0.597602831072325i</v>
      </c>
      <c r="DQ329" s="223" t="str">
        <f t="shared" ca="1" si="570"/>
        <v>-0.568286689905555-1.20154125396421i</v>
      </c>
      <c r="DR329" s="223" t="str">
        <f t="shared" ca="1" si="571"/>
        <v>0.291219354969799-1.29685867934508i</v>
      </c>
      <c r="DS329" s="223" t="str">
        <f t="shared" ca="1" si="572"/>
        <v>1.027450166198-0.84320656003224i</v>
      </c>
      <c r="DT329" s="223" t="str">
        <f t="shared" ca="1" si="573"/>
        <v>1.32875398120321-0.0326190793604625i</v>
      </c>
      <c r="DU329" s="223" t="str">
        <f t="shared" ca="1" si="574"/>
        <v>1.06758674235442+0.79177629065966i</v>
      </c>
      <c r="DV329" s="223" t="str">
        <f t="shared" ca="1" si="575"/>
        <v>0.354502407830109+1.28100709980247i</v>
      </c>
      <c r="DW329" s="223" t="str">
        <f t="shared" ca="1" si="576"/>
        <v>-0.508645328758751+1.22797845112754i</v>
      </c>
      <c r="DX329" s="223" t="str">
        <f t="shared" ca="1" si="577"/>
        <v>-1.15647986354183+0.65513775049524i</v>
      </c>
      <c r="DY329" s="223" t="str">
        <f t="shared" ca="1" si="578"/>
        <v>-1.31476820933191-0.195027440715004i</v>
      </c>
      <c r="DZ329" s="223" t="str">
        <f t="shared" ca="1" si="579"/>
        <v>-0.916505778425919-0.962636122848916i</v>
      </c>
      <c r="EA329" s="223" t="str">
        <f t="shared" ca="1" si="580"/>
        <v>-0.130279903310558-1.32275405638958i</v>
      </c>
      <c r="EB329" s="223" t="str">
        <f t="shared" ca="1" si="581"/>
        <v>0.711094385693205-1.12294074711772i</v>
      </c>
      <c r="EC329" s="223" t="str">
        <f t="shared" ca="1" si="582"/>
        <v>1.25145734064359-0.447778596463665i</v>
      </c>
      <c r="ED329" s="223" t="str">
        <f t="shared" ca="1" si="583"/>
        <v>1.26206946195378+0.416931433338123i</v>
      </c>
      <c r="EE329" s="223" t="str">
        <f t="shared" ca="1" si="584"/>
        <v>0.738438562852264+1.10515140853838i</v>
      </c>
      <c r="EF329" s="223" t="str">
        <f t="shared" ca="1" si="585"/>
        <v>-0.0977786558612851+1.32555289647741i</v>
      </c>
      <c r="EG329" s="223" t="str">
        <f t="shared" ca="1" si="586"/>
        <v>-0.892605470944893+0.984838372597725i</v>
      </c>
      <c r="EH329" s="223" t="str">
        <f t="shared" ca="1" si="587"/>
        <v>-1.3095860127375+0.22723472917667i</v>
      </c>
      <c r="EI329" s="223" t="str">
        <f t="shared" ca="1" si="588"/>
        <v>-1.17220943867792-0.626558998639462i</v>
      </c>
      <c r="EJ329" s="223" t="str">
        <f t="shared" ca="1" si="589"/>
        <v>-0.538628234086274-1.21512582572621i</v>
      </c>
      <c r="EK329" s="223" t="str">
        <f t="shared" ca="1" si="590"/>
        <v>0.322958150356343-1.28932120901663i</v>
      </c>
      <c r="EL329" s="223" t="str">
        <f t="shared" ca="1" si="591"/>
        <v>1.04783404229893-0.817737712656805i</v>
      </c>
      <c r="EM329" s="223" t="str">
        <f t="shared" ca="1" si="592"/>
        <v>1.32915429762752-4.96307206398922E-13i</v>
      </c>
      <c r="EN329" s="223"/>
      <c r="EO329" s="223"/>
      <c r="EP329" s="223"/>
    </row>
    <row r="330" spans="1:146">
      <c r="A330" s="249">
        <f t="shared" si="461"/>
        <v>4.4921874999999901E-3</v>
      </c>
      <c r="B330" s="248">
        <v>230</v>
      </c>
      <c r="C330" s="247">
        <f t="shared" si="462"/>
        <v>46000</v>
      </c>
      <c r="N330" s="246">
        <f t="shared" ca="1" si="463"/>
        <v>1.3377678610519206</v>
      </c>
      <c r="O330" s="223">
        <f t="shared" ca="1" si="464"/>
        <v>-1.3292321389480792</v>
      </c>
      <c r="P330" s="223" t="str">
        <f t="shared" ca="1" si="465"/>
        <v>-1.06764926508922-0.79182266068036i</v>
      </c>
      <c r="Q330" s="223" t="str">
        <f t="shared" ca="1" si="466"/>
        <v>-0.385855722450777-1.27199584931102i</v>
      </c>
      <c r="R330" s="223" t="str">
        <f t="shared" ca="1" si="467"/>
        <v>0.447804820414419-1.25153063167711i</v>
      </c>
      <c r="S330" s="223" t="str">
        <f t="shared" ca="1" si="468"/>
        <v>1.10521613123127-0.738481809172486i</v>
      </c>
      <c r="T330" s="223" t="str">
        <f t="shared" ca="1" si="469"/>
        <v>1.32763102062322+0.0652223296994405i</v>
      </c>
      <c r="U330" s="223" t="str">
        <f t="shared" ca="1" si="470"/>
        <v>1.02751033835261+0.843255942043095i</v>
      </c>
      <c r="V330" s="223" t="str">
        <f t="shared" ca="1" si="471"/>
        <v>0.322977064254783+1.28939671753027i</v>
      </c>
      <c r="W330" s="223" t="str">
        <f t="shared" ca="1" si="472"/>
        <v>-0.508675117342613+1.22805036713034i</v>
      </c>
      <c r="X330" s="223" t="str">
        <f t="shared" ca="1" si="473"/>
        <v>-1.14012043490765+0.68336189030299i</v>
      </c>
      <c r="Y330" s="223" t="str">
        <f t="shared" ca="1" si="474"/>
        <v>-1.32283152288294-0.130287533093834i</v>
      </c>
      <c r="Z330" s="223" t="str">
        <f t="shared" ca="1" si="475"/>
        <v>-0.984896049211507-0.892657745981097i</v>
      </c>
      <c r="AA330" s="223" t="str">
        <f t="shared" ca="1" si="476"/>
        <v>-0.259320326021551-1.30369131611918i</v>
      </c>
      <c r="AB330" s="223" t="str">
        <f t="shared" ca="1" si="477"/>
        <v>0.568319971358448-1.20161162168465i</v>
      </c>
      <c r="AC330" s="223" t="str">
        <f t="shared" ca="1" si="478"/>
        <v>1.17227808859358-0.626595692784326i</v>
      </c>
      <c r="AD330" s="223" t="str">
        <f t="shared" ca="1" si="479"/>
        <v>1.31484520813768+0.195038862409159i</v>
      </c>
      <c r="AE330" s="223" t="str">
        <f t="shared" ca="1" si="480"/>
        <v>0.939909059221329+0.939909059221243i</v>
      </c>
      <c r="AF330" s="223" t="str">
        <f t="shared" ca="1" si="481"/>
        <v>0.195038862409147+1.31484520813768i</v>
      </c>
      <c r="AG330" s="223" t="str">
        <f t="shared" ca="1" si="482"/>
        <v>-0.62659569278422+1.17227808859364i</v>
      </c>
      <c r="AH330" s="223" t="str">
        <f t="shared" ca="1" si="483"/>
        <v>-1.20161162168466+0.568319971358437i</v>
      </c>
      <c r="AI330" s="223" t="str">
        <f t="shared" ca="1" si="484"/>
        <v>-1.30369131611913-0.259320326021823i</v>
      </c>
      <c r="AJ330" s="223" t="str">
        <f t="shared" ca="1" si="485"/>
        <v>-0.892657745980689-0.984896049211876i</v>
      </c>
      <c r="AK330" s="223" t="str">
        <f t="shared" ca="1" si="486"/>
        <v>-0.130287533093155-1.32283152288301i</v>
      </c>
      <c r="AL330" s="223" t="str">
        <f t="shared" ca="1" si="487"/>
        <v>0.683361890302668-1.14012043490784i</v>
      </c>
      <c r="AM330" s="223" t="str">
        <f t="shared" ca="1" si="488"/>
        <v>1.22805036713024-0.508675117342855i</v>
      </c>
      <c r="AN330" s="223" t="str">
        <f t="shared" ca="1" si="489"/>
        <v>1.28939671753027+0.322977064254803i</v>
      </c>
      <c r="AO330" s="223" t="str">
        <f t="shared" ca="1" si="490"/>
        <v>0.843255942042991+1.0275103383527i</v>
      </c>
      <c r="AP330" s="223" t="str">
        <f t="shared" ca="1" si="491"/>
        <v>0.0652223296990185+1.32763102062324i</v>
      </c>
      <c r="AQ330" s="223" t="str">
        <f t="shared" ca="1" si="492"/>
        <v>-0.738481809173041+1.1052161312309i</v>
      </c>
      <c r="AR330" s="223" t="str">
        <f t="shared" ca="1" si="493"/>
        <v>-0.738481809173041+1.1052161312309i</v>
      </c>
      <c r="AS330" s="223" t="str">
        <f t="shared" ca="1" si="494"/>
        <v>-1.2719958493111-0.385855722450533i</v>
      </c>
      <c r="AT330" s="223" t="str">
        <f t="shared" ca="1" si="495"/>
        <v>-0.7918226606804-1.0676492650892i</v>
      </c>
      <c r="AU330" s="223" t="str">
        <f t="shared" ca="1" si="496"/>
        <v>1.43951777798921E-13-1.32923213894808i</v>
      </c>
      <c r="AV330" s="223" t="str">
        <f t="shared" ca="1" si="497"/>
        <v>0.791822660680662-1.067649265089i</v>
      </c>
      <c r="AW330" s="223" t="str">
        <f t="shared" ca="1" si="498"/>
        <v>1.27199584931118-0.385855722450258i</v>
      </c>
      <c r="AX330" s="223" t="str">
        <f t="shared" ca="1" si="499"/>
        <v>1.25153063167729+0.447804820413918i</v>
      </c>
      <c r="AY330" s="223" t="str">
        <f t="shared" ca="1" si="500"/>
        <v>0.738481809172802+1.10521613123106i</v>
      </c>
      <c r="AZ330" s="223" t="str">
        <f t="shared" ca="1" si="501"/>
        <v>-0.065222329699306+1.32763102062323i</v>
      </c>
      <c r="BA330" s="223" t="str">
        <f t="shared" ca="1" si="502"/>
        <v>-0.843255942043213+1.02751033835251i</v>
      </c>
      <c r="BB330" s="223" t="str">
        <f t="shared" ca="1" si="503"/>
        <v>-1.28939671753034+0.322977064254524i</v>
      </c>
      <c r="BC330" s="223" t="str">
        <f t="shared" ca="1" si="504"/>
        <v>-1.22805036713013-0.508675117343121i</v>
      </c>
      <c r="BD330" s="223" t="str">
        <f t="shared" ca="1" si="505"/>
        <v>-0.683361890303556-1.14012043490731i</v>
      </c>
      <c r="BE330" s="223" t="str">
        <f t="shared" ca="1" si="506"/>
        <v>0.13028753309346-1.32283152288298i</v>
      </c>
      <c r="BF330" s="223" t="str">
        <f t="shared" ca="1" si="507"/>
        <v>0.892657745980903-0.984896049211682i</v>
      </c>
      <c r="BG330" s="223" t="str">
        <f t="shared" ca="1" si="508"/>
        <v>1.30369131611919-0.259320326021522i</v>
      </c>
      <c r="BH330" s="223" t="str">
        <f t="shared" ca="1" si="509"/>
        <v>1.20161162168453+0.568319971358696i</v>
      </c>
      <c r="BI330" s="223" t="str">
        <f t="shared" ca="1" si="510"/>
        <v>0.626595692783983+1.17227808859376i</v>
      </c>
      <c r="BJ330" s="223" t="str">
        <f t="shared" ca="1" si="511"/>
        <v>-0.195038862408555+1.31484520813777i</v>
      </c>
      <c r="BK330" s="223" t="str">
        <f t="shared" ca="1" si="512"/>
        <v>-0.939909059220958+0.939909059221614i</v>
      </c>
      <c r="BL330" s="223" t="str">
        <f t="shared" ca="1" si="513"/>
        <v>-1.31484520813765+0.195038862409397i</v>
      </c>
      <c r="BM330" s="223" t="str">
        <f t="shared" ca="1" si="514"/>
        <v>-1.17227808859356-0.626595692784363i</v>
      </c>
      <c r="BN330" s="223" t="str">
        <f t="shared" ca="1" si="515"/>
        <v>-0.568319971358272-1.20161162168473i</v>
      </c>
      <c r="BO330" s="223" t="str">
        <f t="shared" ca="1" si="516"/>
        <v>0.259320326021945-1.3036913161191i</v>
      </c>
      <c r="BP330" s="223" t="str">
        <f t="shared" ca="1" si="517"/>
        <v>0.984896049211972-0.892657745980582i</v>
      </c>
      <c r="BQ330" s="223" t="str">
        <f t="shared" ca="1" si="518"/>
        <v>1.32283152288289-0.130287533094346i</v>
      </c>
      <c r="BR330" s="223" t="str">
        <f t="shared" ca="1" si="519"/>
        <v>1.14012043490777+0.683361890302792i</v>
      </c>
      <c r="BS330" s="223" t="str">
        <f t="shared" ca="1" si="520"/>
        <v>0.508675117342688+1.22805036713031i</v>
      </c>
      <c r="BT330" s="223" t="str">
        <f t="shared" ca="1" si="521"/>
        <v>-0.322977064254907+1.28939671753024i</v>
      </c>
      <c r="BU330" s="223" t="str">
        <f t="shared" ca="1" si="522"/>
        <v>-1.02751033835279+0.843255942042879i</v>
      </c>
      <c r="BV330" s="223" t="str">
        <f t="shared" ca="1" si="523"/>
        <v>-1.32763102062325+0.0652223296988747i</v>
      </c>
      <c r="BW330" s="223" t="str">
        <f t="shared" ca="1" si="524"/>
        <v>-1.10521613123155-0.738481809172062i</v>
      </c>
      <c r="BX330" s="223" t="str">
        <f t="shared" ca="1" si="525"/>
        <v>-0.447804820414756-1.25153063167698i</v>
      </c>
      <c r="BY330" s="223" t="str">
        <f t="shared" ca="1" si="526"/>
        <v>0.385855722450707-1.27199584931105i</v>
      </c>
      <c r="BZ330" s="223" t="str">
        <f t="shared" ca="1" si="527"/>
        <v>1.06764926508926-0.791822660680315i</v>
      </c>
      <c r="CA330" s="223" t="str">
        <f t="shared" ca="1" si="528"/>
        <v>1.32923213894808+2.87903555597841E-13i</v>
      </c>
      <c r="CB330" s="223" t="str">
        <f t="shared" ca="1" si="529"/>
        <v>1.06764926508891+0.791822660680777i</v>
      </c>
      <c r="CC330" s="223" t="str">
        <f t="shared" ca="1" si="530"/>
        <v>0.385855722451385+1.27199584931084i</v>
      </c>
      <c r="CD330" s="223" t="str">
        <f t="shared" ca="1" si="531"/>
        <v>-0.447804820414089+1.25153063167722i</v>
      </c>
      <c r="CE330" s="223" t="str">
        <f t="shared" ca="1" si="532"/>
        <v>-1.10521613123116+0.738481809172651i</v>
      </c>
      <c r="CF330" s="223" t="str">
        <f t="shared" ca="1" si="533"/>
        <v>-1.32763102062322-0.0652223296994497i</v>
      </c>
      <c r="CG330" s="223" t="str">
        <f t="shared" ca="1" si="534"/>
        <v>-1.02751033835242-0.843255942043325i</v>
      </c>
      <c r="CH330" s="223" t="str">
        <f t="shared" ca="1" si="535"/>
        <v>-0.322977064254349-1.28939671753038i</v>
      </c>
      <c r="CI330" s="223" t="str">
        <f t="shared" ca="1" si="536"/>
        <v>0.508675117343289-1.22805036713006i</v>
      </c>
      <c r="CJ330" s="223" t="str">
        <f t="shared" ca="1" si="537"/>
        <v>1.14012043490741-0.683361890303399i</v>
      </c>
      <c r="CK330" s="223" t="str">
        <f t="shared" ca="1" si="538"/>
        <v>1.32283152288297+0.130287533093566i</v>
      </c>
      <c r="CL330" s="223" t="str">
        <f t="shared" ca="1" si="539"/>
        <v>0.984896049211586+0.892657745981009i</v>
      </c>
      <c r="CM330" s="223" t="str">
        <f t="shared" ca="1" si="540"/>
        <v>0.25932032602138+1.30369131611921i</v>
      </c>
      <c r="CN330" s="223" t="str">
        <f t="shared" ca="1" si="541"/>
        <v>-0.568319971358861+1.20161162168446i</v>
      </c>
      <c r="CO330" s="223" t="str">
        <f t="shared" ca="1" si="542"/>
        <v>-1.17227808859383+0.626595692783856i</v>
      </c>
      <c r="CP330" s="223" t="str">
        <f t="shared" ca="1" si="543"/>
        <v>-1.31484520813775-0.195038862408697i</v>
      </c>
      <c r="CQ330" s="223" t="str">
        <f t="shared" ca="1" si="544"/>
        <v>-0.939909059221513-0.939909059221059i</v>
      </c>
      <c r="CR330" s="223" t="str">
        <f t="shared" ca="1" si="545"/>
        <v>-0.195038862409255-1.31484520813767i</v>
      </c>
      <c r="CS330" s="223" t="str">
        <f t="shared" ca="1" si="546"/>
        <v>0.626595692784491-1.17227808859349i</v>
      </c>
      <c r="CT330" s="223" t="str">
        <f t="shared" ca="1" si="547"/>
        <v>1.2016116216848-0.568319971358142i</v>
      </c>
      <c r="CU330" s="223" t="str">
        <f t="shared" ca="1" si="548"/>
        <v>1.30369131611907+0.259320326022087i</v>
      </c>
      <c r="CV330" s="223" t="str">
        <f t="shared" ca="1" si="549"/>
        <v>0.892657745981484+0.984896049211156i</v>
      </c>
      <c r="CW330" s="223" t="str">
        <f t="shared" ca="1" si="550"/>
        <v>0.130287533094203+1.32283152288291i</v>
      </c>
      <c r="CX330" s="223" t="str">
        <f t="shared" ca="1" si="551"/>
        <v>-0.683361890302915+1.14012043490769i</v>
      </c>
      <c r="CY330" s="223" t="str">
        <f t="shared" ca="1" si="552"/>
        <v>-1.22805036713037+0.508675117342555i</v>
      </c>
      <c r="CZ330" s="223" t="str">
        <f t="shared" ca="1" si="553"/>
        <v>-1.28939671753021-0.322977064255047i</v>
      </c>
      <c r="DA330" s="223" t="str">
        <f t="shared" ca="1" si="554"/>
        <v>-0.843255942042768-1.02751033835288i</v>
      </c>
      <c r="DB330" s="223" t="str">
        <f t="shared" ca="1" si="555"/>
        <v>-0.0652223296987308-1.32763102062326i</v>
      </c>
      <c r="DC330" s="223" t="str">
        <f t="shared" ca="1" si="556"/>
        <v>0.738481809172244-1.10521613123143i</v>
      </c>
      <c r="DD330" s="223" t="str">
        <f t="shared" ca="1" si="557"/>
        <v>1.25153063167703-0.447804820414621i</v>
      </c>
      <c r="DE330" s="223" t="str">
        <f t="shared" ca="1" si="558"/>
        <v>1.27199584931103+0.385855722450772i</v>
      </c>
      <c r="DF330" s="223" t="str">
        <f t="shared" ca="1" si="559"/>
        <v>0.791822660680138+1.06764926508939i</v>
      </c>
      <c r="DG330" s="223" t="str">
        <f t="shared" ca="1" si="560"/>
        <v>-4.31855333396762E-13+1.32923213894808i</v>
      </c>
      <c r="DH330" s="223" t="str">
        <f t="shared" ca="1" si="561"/>
        <v>-0.791822660679861+1.06764926508959i</v>
      </c>
      <c r="DI330" s="223" t="str">
        <f t="shared" ca="1" si="562"/>
        <v>-1.27199584931088+0.385855722451248i</v>
      </c>
      <c r="DJ330" s="223" t="str">
        <f t="shared" ca="1" si="563"/>
        <v>-1.2515306316772-0.447804820414153i</v>
      </c>
      <c r="DK330" s="223" t="str">
        <f t="shared" ca="1" si="564"/>
        <v>-0.738481809172531-1.10521613123124i</v>
      </c>
      <c r="DL330" s="223" t="str">
        <f t="shared" ca="1" si="565"/>
        <v>0.0652223296995935-1.32763102062322i</v>
      </c>
      <c r="DM330" s="223" t="str">
        <f t="shared" ca="1" si="566"/>
        <v>0.843255942043493-1.02751033835228i</v>
      </c>
      <c r="DN330" s="223" t="str">
        <f t="shared" ca="1" si="567"/>
        <v>1.28939671753042-0.322977064254208i</v>
      </c>
      <c r="DO330" s="223" t="str">
        <f t="shared" ca="1" si="568"/>
        <v>1.22805036713056+0.508675117342096i</v>
      </c>
      <c r="DP330" s="223" t="str">
        <f t="shared" ca="1" si="569"/>
        <v>0.683361890303277+1.14012043490748i</v>
      </c>
      <c r="DQ330" s="223" t="str">
        <f t="shared" ca="1" si="570"/>
        <v>-0.130287533093709+1.32283152288296i</v>
      </c>
      <c r="DR330" s="223" t="str">
        <f t="shared" ca="1" si="571"/>
        <v>-0.892657745981171+0.984896049211439i</v>
      </c>
      <c r="DS330" s="223" t="str">
        <f t="shared" ca="1" si="572"/>
        <v>-1.30369131611924+0.259320326021239i</v>
      </c>
      <c r="DT330" s="223" t="str">
        <f t="shared" ca="1" si="573"/>
        <v>-1.20161162168443-0.568319971358924i</v>
      </c>
      <c r="DU330" s="223" t="str">
        <f t="shared" ca="1" si="574"/>
        <v>-0.626595692784862-1.17227808859329i</v>
      </c>
      <c r="DV330" s="223" t="str">
        <f t="shared" ca="1" si="575"/>
        <v>0.195038862408765-1.31484520813774i</v>
      </c>
      <c r="DW330" s="223" t="str">
        <f t="shared" ca="1" si="576"/>
        <v>0.939909059221215-0.939909059221357i</v>
      </c>
      <c r="DX330" s="223" t="str">
        <f t="shared" ca="1" si="577"/>
        <v>1.31484520813769-0.195038862409113i</v>
      </c>
      <c r="DY330" s="223" t="str">
        <f t="shared" ca="1" si="578"/>
        <v>1.17227808859346+0.626595692784551i</v>
      </c>
      <c r="DZ330" s="223" t="str">
        <f t="shared" ca="1" si="579"/>
        <v>0.568319971358012+1.20161162168486i</v>
      </c>
      <c r="EA330" s="223" t="str">
        <f t="shared" ca="1" si="580"/>
        <v>-0.259320326022228+1.30369131611905i</v>
      </c>
      <c r="EB330" s="223" t="str">
        <f t="shared" ca="1" si="581"/>
        <v>-0.984896049211303+0.89265774598132i</v>
      </c>
      <c r="EC330" s="223" t="str">
        <f t="shared" ca="1" si="582"/>
        <v>-1.32283152288292+0.13028753309406i</v>
      </c>
      <c r="ED330" s="223" t="str">
        <f t="shared" ca="1" si="583"/>
        <v>-1.14012043490758-0.683361890303104i</v>
      </c>
      <c r="EE330" s="223" t="str">
        <f t="shared" ca="1" si="584"/>
        <v>-0.508675117342422-1.22805036713042i</v>
      </c>
      <c r="EF330" s="223" t="str">
        <f t="shared" ca="1" si="585"/>
        <v>0.322977064255186-1.28939671753017i</v>
      </c>
      <c r="EG330" s="223" t="str">
        <f t="shared" ca="1" si="586"/>
        <v>1.02751033835216-0.843255942043649i</v>
      </c>
      <c r="EH330" s="223" t="str">
        <f t="shared" ca="1" si="587"/>
        <v>1.3276310206232-0.0652223296999455i</v>
      </c>
      <c r="EI330" s="223" t="str">
        <f t="shared" ca="1" si="588"/>
        <v>1.10521613123135+0.738481809172364i</v>
      </c>
      <c r="EJ330" s="223" t="str">
        <f t="shared" ca="1" si="589"/>
        <v>0.447804820414485+1.25153063167708i</v>
      </c>
      <c r="EK330" s="223" t="str">
        <f t="shared" ca="1" si="590"/>
        <v>-0.38585572245091+1.27199584931098i</v>
      </c>
      <c r="EL330" s="223" t="str">
        <f t="shared" ca="1" si="591"/>
        <v>-1.06764926508947+0.791822660680022i</v>
      </c>
      <c r="EM330" s="223" t="str">
        <f t="shared" ca="1" si="592"/>
        <v>-1.32923213894808-5.75807111195681E-13i</v>
      </c>
      <c r="EN330" s="223"/>
      <c r="EO330" s="223"/>
      <c r="EP330" s="223"/>
    </row>
    <row r="331" spans="1:146">
      <c r="A331" s="249">
        <f t="shared" si="461"/>
        <v>4.5117187499999897E-3</v>
      </c>
      <c r="B331" s="248">
        <v>231</v>
      </c>
      <c r="C331" s="247">
        <f t="shared" si="462"/>
        <v>46200</v>
      </c>
      <c r="N331" s="246">
        <f t="shared" ca="1" si="463"/>
        <v>1.3376952429930207</v>
      </c>
      <c r="O331" s="223">
        <f t="shared" ca="1" si="464"/>
        <v>-1.3293047570069791</v>
      </c>
      <c r="P331" s="223" t="str">
        <f t="shared" ca="1" si="465"/>
        <v>-1.08681938137906-0.765424567975327i</v>
      </c>
      <c r="Q331" s="223" t="str">
        <f t="shared" ca="1" si="466"/>
        <v>-0.447829284701711-1.25159900477946i</v>
      </c>
      <c r="R331" s="223" t="str">
        <f t="shared" ca="1" si="467"/>
        <v>0.354542537265816-1.28115210895135i</v>
      </c>
      <c r="S331" s="223" t="str">
        <f t="shared" ca="1" si="468"/>
        <v>1.02756647287123-0.843302010451992i</v>
      </c>
      <c r="T331" s="223" t="str">
        <f t="shared" ca="1" si="469"/>
        <v>1.32570294818065-0.0977897243401139i</v>
      </c>
      <c r="U331" s="223" t="str">
        <f t="shared" ca="1" si="470"/>
        <v>1.14018272149436+0.683399223446364i</v>
      </c>
      <c r="V331" s="223" t="str">
        <f t="shared" ca="1" si="471"/>
        <v>0.538689206442576+1.2152633771589i</v>
      </c>
      <c r="W331" s="223" t="str">
        <f t="shared" ca="1" si="472"/>
        <v>-0.259334493102117+1.30376253884243i</v>
      </c>
      <c r="X331" s="223" t="str">
        <f t="shared" ca="1" si="473"/>
        <v>-0.962745092615787+0.916609526268193i</v>
      </c>
      <c r="Y331" s="223" t="str">
        <f t="shared" ca="1" si="474"/>
        <v>-1.31491704021574+0.195049517691402i</v>
      </c>
      <c r="Z331" s="223" t="str">
        <f t="shared" ca="1" si="475"/>
        <v>-1.18736731265342-0.597670479314138i</v>
      </c>
      <c r="AA331" s="223" t="str">
        <f t="shared" ca="1" si="476"/>
        <v>-0.626629924700421-1.17234213200385i</v>
      </c>
      <c r="AB331" s="223" t="str">
        <f t="shared" ca="1" si="477"/>
        <v>0.162721092850749-1.31930776657414i</v>
      </c>
      <c r="AC331" s="223" t="str">
        <f t="shared" ca="1" si="478"/>
        <v>0.892706513288801-0.984949855643999i</v>
      </c>
      <c r="AD331" s="223" t="str">
        <f t="shared" ca="1" si="479"/>
        <v>1.29700548288207-0.291252320806584i</v>
      </c>
      <c r="AE331" s="223" t="str">
        <f t="shared" ca="1" si="480"/>
        <v>1.22811745746865+0.508702907070653i</v>
      </c>
      <c r="AF331" s="223" t="str">
        <f t="shared" ca="1" si="481"/>
        <v>0.711174881103315+1.12306786326075i</v>
      </c>
      <c r="AG331" s="223" t="str">
        <f t="shared" ca="1" si="482"/>
        <v>-0.0652258928986309+1.32770355121049i</v>
      </c>
      <c r="AH331" s="223" t="str">
        <f t="shared" ca="1" si="483"/>
        <v>-0.817830280020082+1.04795265641328i</v>
      </c>
      <c r="AI331" s="223" t="str">
        <f t="shared" ca="1" si="484"/>
        <v>-1.27206534046053+0.385876802361096i</v>
      </c>
      <c r="AJ331" s="223" t="str">
        <f t="shared" ca="1" si="485"/>
        <v>-1.26221232737453-0.416978629698389i</v>
      </c>
      <c r="AK331" s="223" t="str">
        <f t="shared" ca="1" si="486"/>
        <v>-0.791865919207264-1.06770759246126i</v>
      </c>
      <c r="AL331" s="223" t="str">
        <f t="shared" ca="1" si="487"/>
        <v>-0.0326227718188635-1.32890439526711i</v>
      </c>
      <c r="AM331" s="223" t="str">
        <f t="shared" ca="1" si="488"/>
        <v>0.738522153604329-1.10527651094059i</v>
      </c>
      <c r="AN331" s="223" t="str">
        <f t="shared" ca="1" si="489"/>
        <v>1.2402317657444-0.478410184088836i</v>
      </c>
      <c r="AO331" s="223" t="str">
        <f t="shared" ca="1" si="490"/>
        <v>1.28946715931709+0.322994709003261i</v>
      </c>
      <c r="AP331" s="223" t="str">
        <f t="shared" ca="1" si="491"/>
        <v>0.868265767286307+1.00656132170877i</v>
      </c>
      <c r="AQ331" s="223" t="str">
        <f t="shared" ca="1" si="492"/>
        <v>0.130294650907975+1.32290379126607i</v>
      </c>
      <c r="AR331" s="223" t="str">
        <f t="shared" ca="1" si="493"/>
        <v>0.130294650907975+1.32290379126607i</v>
      </c>
      <c r="AS331" s="223" t="str">
        <f t="shared" ca="1" si="494"/>
        <v>-1.20167726763232+0.568351019579545i</v>
      </c>
      <c r="AT331" s="223" t="str">
        <f t="shared" ca="1" si="495"/>
        <v>-1.30973425700019-0.227260451996279i</v>
      </c>
      <c r="AU331" s="223" t="str">
        <f t="shared" ca="1" si="496"/>
        <v>-0.939960407943574-0.939960407942767i</v>
      </c>
      <c r="AV331" s="223" t="str">
        <f t="shared" ca="1" si="497"/>
        <v>-0.227260451996099-1.30973425700022i</v>
      </c>
      <c r="AW331" s="223" t="str">
        <f t="shared" ca="1" si="498"/>
        <v>0.56835101957971-1.20167726763224i</v>
      </c>
      <c r="AX331" s="223" t="str">
        <f t="shared" ca="1" si="499"/>
        <v>1.15661077629041-0.655211911651703i</v>
      </c>
      <c r="AY331" s="223" t="str">
        <f t="shared" ca="1" si="500"/>
        <v>1.32290379126606+0.130294650908156i</v>
      </c>
      <c r="AZ331" s="223" t="str">
        <f t="shared" ca="1" si="501"/>
        <v>1.00656132170865+0.868265767286444i</v>
      </c>
      <c r="BA331" s="223" t="str">
        <f t="shared" ca="1" si="502"/>
        <v>0.322994709004404+1.2894671593168i</v>
      </c>
      <c r="BB331" s="223" t="str">
        <f t="shared" ca="1" si="503"/>
        <v>-0.478410184089006+1.24023176574433i</v>
      </c>
      <c r="BC331" s="223" t="str">
        <f t="shared" ca="1" si="504"/>
        <v>-1.10527651094067+0.738522153604209i</v>
      </c>
      <c r="BD331" s="223" t="str">
        <f t="shared" ca="1" si="505"/>
        <v>-1.32890439526714-0.0326227718176855i</v>
      </c>
      <c r="BE331" s="223" t="str">
        <f t="shared" ca="1" si="506"/>
        <v>-1.06770759246116-0.791865919207394i</v>
      </c>
      <c r="BF331" s="223" t="str">
        <f t="shared" ca="1" si="507"/>
        <v>-0.416978629698234-1.26221232737459i</v>
      </c>
      <c r="BG331" s="223" t="str">
        <f t="shared" ca="1" si="508"/>
        <v>0.385876802361253-1.27206534046048i</v>
      </c>
      <c r="BH331" s="223" t="str">
        <f t="shared" ca="1" si="509"/>
        <v>1.04795265641338-0.817830280019953i</v>
      </c>
      <c r="BI331" s="223" t="str">
        <f t="shared" ca="1" si="510"/>
        <v>1.3277035512105-0.0652258928984682i</v>
      </c>
      <c r="BJ331" s="223" t="str">
        <f t="shared" ca="1" si="511"/>
        <v>1.12306786326111+0.71117488110275i</v>
      </c>
      <c r="BK331" s="223" t="str">
        <f t="shared" ca="1" si="512"/>
        <v>0.508702907070904+1.22811745746854i</v>
      </c>
      <c r="BL331" s="223" t="str">
        <f t="shared" ca="1" si="513"/>
        <v>-0.29125232080691+1.297005482882i</v>
      </c>
      <c r="BM331" s="223" t="str">
        <f t="shared" ca="1" si="514"/>
        <v>-0.984949855644489+0.892706513288262i</v>
      </c>
      <c r="BN331" s="223" t="str">
        <f t="shared" ca="1" si="515"/>
        <v>-1.31930776657411+0.162721092850981i</v>
      </c>
      <c r="BO331" s="223" t="str">
        <f t="shared" ca="1" si="516"/>
        <v>-1.17234213200378-0.626629924700548i</v>
      </c>
      <c r="BP331" s="223" t="str">
        <f t="shared" ca="1" si="517"/>
        <v>-0.597670479313528-1.18736731265372i</v>
      </c>
      <c r="BQ331" s="223" t="str">
        <f t="shared" ca="1" si="518"/>
        <v>0.195049517691199-1.31491704021578i</v>
      </c>
      <c r="BR331" s="223" t="str">
        <f t="shared" ca="1" si="519"/>
        <v>0.916609526268333-0.962745092615655i</v>
      </c>
      <c r="BS331" s="223" t="str">
        <f t="shared" ca="1" si="520"/>
        <v>1.30376253884257-0.259334493101411i</v>
      </c>
      <c r="BT331" s="223" t="str">
        <f t="shared" ca="1" si="521"/>
        <v>1.215263377159+0.538689206442354i</v>
      </c>
      <c r="BU331" s="223" t="str">
        <f t="shared" ca="1" si="522"/>
        <v>0.683399223446242+1.14018272149444i</v>
      </c>
      <c r="BV331" s="223" t="str">
        <f t="shared" ca="1" si="523"/>
        <v>-0.0977897243407896+1.3257029481806i</v>
      </c>
      <c r="BW331" s="223" t="str">
        <f t="shared" ca="1" si="524"/>
        <v>-0.84330201045183+1.02756647287136i</v>
      </c>
      <c r="BX331" s="223" t="str">
        <f t="shared" ca="1" si="525"/>
        <v>-1.2811521089514+0.354542537265641i</v>
      </c>
      <c r="BY331" s="223" t="str">
        <f t="shared" ca="1" si="526"/>
        <v>-1.25159900477927-0.447829284702257i</v>
      </c>
      <c r="BZ331" s="223" t="str">
        <f t="shared" ca="1" si="527"/>
        <v>-0.765424567975566-1.08681938137889i</v>
      </c>
      <c r="CA331" s="223" t="str">
        <f t="shared" ca="1" si="528"/>
        <v>1.43960218606782E-13-1.32930475700698i</v>
      </c>
      <c r="CB331" s="223" t="str">
        <f t="shared" ca="1" si="529"/>
        <v>0.765424567975801-1.08681938137873i</v>
      </c>
      <c r="CC331" s="223" t="str">
        <f t="shared" ca="1" si="530"/>
        <v>1.25159900477939-0.447829284701916i</v>
      </c>
      <c r="CD331" s="223" t="str">
        <f t="shared" ca="1" si="531"/>
        <v>1.28115210895131+0.354542537265991i</v>
      </c>
      <c r="CE331" s="223" t="str">
        <f t="shared" ca="1" si="532"/>
        <v>0.84330201045155+1.02756647287159i</v>
      </c>
      <c r="CF331" s="223" t="str">
        <f t="shared" ca="1" si="533"/>
        <v>0.0977897243405024+1.32570294818062i</v>
      </c>
      <c r="CG331" s="223" t="str">
        <f t="shared" ca="1" si="534"/>
        <v>-0.683399223446488+1.14018272149429i</v>
      </c>
      <c r="CH331" s="223" t="str">
        <f t="shared" ca="1" si="535"/>
        <v>-1.21526337715911+0.538689206442091i</v>
      </c>
      <c r="CI331" s="223" t="str">
        <f t="shared" ca="1" si="536"/>
        <v>-1.3037625388425-0.259334493101767i</v>
      </c>
      <c r="CJ331" s="223" t="str">
        <f t="shared" ca="1" si="537"/>
        <v>-0.91660952626807-0.962745092615906i</v>
      </c>
      <c r="CK331" s="223" t="str">
        <f t="shared" ca="1" si="538"/>
        <v>-0.195049517690839-1.31491704021583i</v>
      </c>
      <c r="CL331" s="223" t="str">
        <f t="shared" ca="1" si="539"/>
        <v>0.597670479313786-1.18736731265359i</v>
      </c>
      <c r="CM331" s="223" t="str">
        <f t="shared" ca="1" si="540"/>
        <v>1.17234213200392-0.626629924700294i</v>
      </c>
      <c r="CN331" s="223" t="str">
        <f t="shared" ca="1" si="541"/>
        <v>1.31930776657407+0.162721092851267i</v>
      </c>
      <c r="CO331" s="223" t="str">
        <f t="shared" ca="1" si="542"/>
        <v>0.984949855644245+0.89270651328853i</v>
      </c>
      <c r="CP331" s="223" t="str">
        <f t="shared" ca="1" si="543"/>
        <v>0.291252320806555+1.29700548288208i</v>
      </c>
      <c r="CQ331" s="223" t="str">
        <f t="shared" ca="1" si="544"/>
        <v>-0.50870290707117+1.22811745746843i</v>
      </c>
      <c r="CR331" s="223" t="str">
        <f t="shared" ca="1" si="545"/>
        <v>-1.12306786326054+0.711174881103655i</v>
      </c>
      <c r="CS331" s="223" t="str">
        <f t="shared" ca="1" si="546"/>
        <v>-1.32770355121049-0.0652258928987558i</v>
      </c>
      <c r="CT331" s="223" t="str">
        <f t="shared" ca="1" si="547"/>
        <v>-1.04795265641321-0.817830280020181i</v>
      </c>
      <c r="CU331" s="223" t="str">
        <f t="shared" ca="1" si="548"/>
        <v>-0.38587680236094-1.27206534046057i</v>
      </c>
      <c r="CV331" s="223" t="str">
        <f t="shared" ca="1" si="549"/>
        <v>0.416978629698543-1.26221232737448i</v>
      </c>
      <c r="CW331" s="223" t="str">
        <f t="shared" ca="1" si="550"/>
        <v>1.06770759246136-0.791865919207133i</v>
      </c>
      <c r="CX331" s="223" t="str">
        <f t="shared" ca="1" si="551"/>
        <v>1.32890439526711-0.0326227718187195i</v>
      </c>
      <c r="CY331" s="223" t="str">
        <f t="shared" ca="1" si="552"/>
        <v>1.10527651094051+0.738522153604449i</v>
      </c>
      <c r="CZ331" s="223" t="str">
        <f t="shared" ca="1" si="553"/>
        <v>0.478410184088736+1.24023176574444i</v>
      </c>
      <c r="DA331" s="223" t="str">
        <f t="shared" ca="1" si="554"/>
        <v>-0.322994709003438+1.28946715931704i</v>
      </c>
      <c r="DB331" s="223" t="str">
        <f t="shared" ca="1" si="555"/>
        <v>-1.00656132170881+0.868265767286255i</v>
      </c>
      <c r="DC331" s="223" t="str">
        <f t="shared" ca="1" si="556"/>
        <v>-1.32290379126609+0.130294650907832i</v>
      </c>
      <c r="DD331" s="223" t="str">
        <f t="shared" ca="1" si="557"/>
        <v>-1.15661077629088-0.655211911650868i</v>
      </c>
      <c r="DE331" s="223" t="str">
        <f t="shared" ca="1" si="558"/>
        <v>-0.568351019579449-1.20167726763236i</v>
      </c>
      <c r="DF331" s="223" t="str">
        <f t="shared" ca="1" si="559"/>
        <v>0.227260451996458-1.30973425700016i</v>
      </c>
      <c r="DG331" s="223" t="str">
        <f t="shared" ca="1" si="560"/>
        <v>0.939960407942816-0.939960407943525i</v>
      </c>
      <c r="DH331" s="223" t="str">
        <f t="shared" ca="1" si="561"/>
        <v>1.30973425700024-0.227260451995957i</v>
      </c>
      <c r="DI331" s="223" t="str">
        <f t="shared" ca="1" si="562"/>
        <v>1.20167726763215+0.568351019579908i</v>
      </c>
      <c r="DJ331" s="223" t="str">
        <f t="shared" ca="1" si="563"/>
        <v>0.65521191165161+1.15661077629046i</v>
      </c>
      <c r="DK331" s="223" t="str">
        <f t="shared" ca="1" si="564"/>
        <v>-0.130294650908337+1.32290379126604i</v>
      </c>
      <c r="DL331" s="223" t="str">
        <f t="shared" ca="1" si="565"/>
        <v>-0.868265767286525+1.00656132170858i</v>
      </c>
      <c r="DM331" s="223" t="str">
        <f t="shared" ca="1" si="566"/>
        <v>-1.28946715931684+0.322994709004264i</v>
      </c>
      <c r="DN331" s="223" t="str">
        <f t="shared" ca="1" si="567"/>
        <v>-1.24023176574425-0.478410184089211i</v>
      </c>
      <c r="DO331" s="223" t="str">
        <f t="shared" ca="1" si="568"/>
        <v>-0.73852215360409-1.10527651094075i</v>
      </c>
      <c r="DP331" s="223" t="str">
        <f t="shared" ca="1" si="569"/>
        <v>0.0326227718178672-1.32890439526713i</v>
      </c>
      <c r="DQ331" s="223" t="str">
        <f t="shared" ca="1" si="570"/>
        <v>0.79186591920748-1.0677075924611i</v>
      </c>
      <c r="DR331" s="223" t="str">
        <f t="shared" ca="1" si="571"/>
        <v>1.26221232737464-0.416978629698061i</v>
      </c>
      <c r="DS331" s="223" t="str">
        <f t="shared" ca="1" si="572"/>
        <v>1.2720653404608+0.385876802360197i</v>
      </c>
      <c r="DT331" s="223" t="str">
        <f t="shared" ca="1" si="573"/>
        <v>0.81783028001984+1.04795265641347i</v>
      </c>
      <c r="DU331" s="223" t="str">
        <f t="shared" ca="1" si="574"/>
        <v>0.065225892898249+1.32770355121051i</v>
      </c>
      <c r="DV331" s="223" t="str">
        <f t="shared" ca="1" si="575"/>
        <v>-0.711174881102871+1.12306786326103i</v>
      </c>
      <c r="DW331" s="223" t="str">
        <f t="shared" ca="1" si="576"/>
        <v>-1.22811745746863+0.508702907070702i</v>
      </c>
      <c r="DX331" s="223" t="str">
        <f t="shared" ca="1" si="577"/>
        <v>-1.29700548288199-0.291252320806976i</v>
      </c>
      <c r="DY331" s="223" t="str">
        <f t="shared" ca="1" si="578"/>
        <v>-0.892706513289163-0.984949855643672i</v>
      </c>
      <c r="DZ331" s="223" t="str">
        <f t="shared" ca="1" si="579"/>
        <v>-0.162721092850763-1.31930776657414i</v>
      </c>
      <c r="EA331" s="223" t="str">
        <f t="shared" ca="1" si="580"/>
        <v>0.626629924700675-1.17234213200371i</v>
      </c>
      <c r="EB331" s="223" t="str">
        <f t="shared" ca="1" si="581"/>
        <v>1.18736731265321-0.597670479314546i</v>
      </c>
      <c r="EC331" s="223" t="str">
        <f t="shared" ca="1" si="582"/>
        <v>1.31491704021576+0.195049517691267i</v>
      </c>
      <c r="ED331" s="223" t="str">
        <f t="shared" ca="1" si="583"/>
        <v>0.962745092615557+0.916609526268437i</v>
      </c>
      <c r="EE331" s="223" t="str">
        <f t="shared" ca="1" si="584"/>
        <v>0.25933449310253+1.30376253884235i</v>
      </c>
      <c r="EF331" s="223" t="str">
        <f t="shared" ca="1" si="585"/>
        <v>-0.538689206442486+1.21526337715894i</v>
      </c>
      <c r="EG331" s="223" t="str">
        <f t="shared" ca="1" si="586"/>
        <v>-1.14018272149455+0.683399223446053i</v>
      </c>
      <c r="EH331" s="223" t="str">
        <f t="shared" ca="1" si="587"/>
        <v>-1.32570294818069-0.0977897243395767i</v>
      </c>
      <c r="EI331" s="223" t="str">
        <f t="shared" ca="1" si="588"/>
        <v>-1.02756647287127-0.843302010451942i</v>
      </c>
      <c r="EJ331" s="223" t="str">
        <f t="shared" ca="1" si="589"/>
        <v>-0.354542537265575-1.28115210895142i</v>
      </c>
      <c r="EK331" s="223" t="str">
        <f t="shared" ca="1" si="590"/>
        <v>0.447829284701113-1.25159900477968i</v>
      </c>
      <c r="EL331" s="223" t="str">
        <f t="shared" ca="1" si="591"/>
        <v>1.08681938137902-0.765424567975386i</v>
      </c>
      <c r="EM331" s="223" t="str">
        <f t="shared" ca="1" si="592"/>
        <v>1.32930475700698+2.87920437213564E-13i</v>
      </c>
      <c r="EN331" s="223"/>
      <c r="EO331" s="223"/>
      <c r="EP331" s="223"/>
    </row>
    <row r="332" spans="1:146">
      <c r="A332" s="249">
        <f t="shared" si="461"/>
        <v>4.5312499999999893E-3</v>
      </c>
      <c r="B332" s="248">
        <v>232</v>
      </c>
      <c r="C332" s="247">
        <f t="shared" si="462"/>
        <v>46400</v>
      </c>
      <c r="N332" s="246">
        <f t="shared" ca="1" si="463"/>
        <v>1.3376274920905389</v>
      </c>
      <c r="O332" s="223">
        <f t="shared" ca="1" si="464"/>
        <v>-1.3293725079094609</v>
      </c>
      <c r="P332" s="223" t="str">
        <f t="shared" ca="1" si="465"/>
        <v>-1.10533284375714-0.738559793989112i</v>
      </c>
      <c r="Q332" s="223" t="str">
        <f t="shared" ca="1" si="466"/>
        <v>-0.50872883421858-1.22818005114075i</v>
      </c>
      <c r="R332" s="223" t="str">
        <f t="shared" ca="1" si="467"/>
        <v>0.259347710647447-1.30382898793033i</v>
      </c>
      <c r="S332" s="223" t="str">
        <f t="shared" ca="1" si="468"/>
        <v>0.940008315065748-0.940008315065748i</v>
      </c>
      <c r="T332" s="223" t="str">
        <f t="shared" ca="1" si="469"/>
        <v>1.30382898793033-0.259347710647443i</v>
      </c>
      <c r="U332" s="223" t="str">
        <f t="shared" ca="1" si="470"/>
        <v>1.22818005114075+0.508728834218584i</v>
      </c>
      <c r="V332" s="223" t="str">
        <f t="shared" ca="1" si="471"/>
        <v>0.738559793989111+1.10533284375714i</v>
      </c>
      <c r="W332" s="223" t="str">
        <f t="shared" ca="1" si="472"/>
        <v>-1.44130856111793E-19+1.32937250790946i</v>
      </c>
      <c r="X332" s="223" t="str">
        <f t="shared" ca="1" si="473"/>
        <v>-0.738559793989119+1.10533284375714i</v>
      </c>
      <c r="Y332" s="223" t="str">
        <f t="shared" ca="1" si="474"/>
        <v>-1.22818005114075+0.508728834218576i</v>
      </c>
      <c r="Z332" s="223" t="str">
        <f t="shared" ca="1" si="475"/>
        <v>-1.30382898793033-0.259347710647447i</v>
      </c>
      <c r="AA332" s="223" t="str">
        <f t="shared" ca="1" si="476"/>
        <v>-0.94000831506574-0.940008315065754i</v>
      </c>
      <c r="AB332" s="223" t="str">
        <f t="shared" ca="1" si="477"/>
        <v>-0.259347710647438-1.30382898793033i</v>
      </c>
      <c r="AC332" s="223" t="str">
        <f t="shared" ca="1" si="478"/>
        <v>0.508728834218584-1.22818005114075i</v>
      </c>
      <c r="AD332" s="223" t="str">
        <f t="shared" ca="1" si="479"/>
        <v>1.10533284375714-0.738559793989111i</v>
      </c>
      <c r="AE332" s="223" t="str">
        <f t="shared" ca="1" si="480"/>
        <v>1.32937250790946+2.88261712223588E-19i</v>
      </c>
      <c r="AF332" s="223" t="str">
        <f t="shared" ca="1" si="481"/>
        <v>1.10533284375714+0.738559793989111i</v>
      </c>
      <c r="AG332" s="223" t="str">
        <f t="shared" ca="1" si="482"/>
        <v>0.508728834218567+1.22818005114076i</v>
      </c>
      <c r="AH332" s="223" t="str">
        <f t="shared" ca="1" si="483"/>
        <v>-0.259347710648105+1.3038289879302i</v>
      </c>
      <c r="AI332" s="223" t="str">
        <f t="shared" ca="1" si="484"/>
        <v>-0.940008315065754+0.94000831506574i</v>
      </c>
      <c r="AJ332" s="223" t="str">
        <f t="shared" ca="1" si="485"/>
        <v>-1.3038289879302+0.259347710648086i</v>
      </c>
      <c r="AK332" s="223" t="str">
        <f t="shared" ca="1" si="486"/>
        <v>-1.22818005114075-0.508728834218584i</v>
      </c>
      <c r="AL332" s="223" t="str">
        <f t="shared" ca="1" si="487"/>
        <v>-0.73855979398856-1.10533284375751i</v>
      </c>
      <c r="AM332" s="223" t="str">
        <f t="shared" ca="1" si="488"/>
        <v>1.88919519648533E-14-1.32937250790946i</v>
      </c>
      <c r="AN332" s="223" t="str">
        <f t="shared" ca="1" si="489"/>
        <v>0.73855979398966-1.10533284375678i</v>
      </c>
      <c r="AO332" s="223" t="str">
        <f t="shared" ca="1" si="490"/>
        <v>1.22818005114076-0.508728834218567i</v>
      </c>
      <c r="AP332" s="223" t="str">
        <f t="shared" ca="1" si="491"/>
        <v>1.30382898793019+0.259347710648124i</v>
      </c>
      <c r="AQ332" s="223" t="str">
        <f t="shared" ca="1" si="492"/>
        <v>0.94000831506574+0.940008315065754i</v>
      </c>
      <c r="AR332" s="223" t="str">
        <f t="shared" ca="1" si="493"/>
        <v>0.94000831506574+0.940008315065754i</v>
      </c>
      <c r="AS332" s="223" t="str">
        <f t="shared" ca="1" si="494"/>
        <v>-0.508728834218584+1.22818005114075i</v>
      </c>
      <c r="AT332" s="223" t="str">
        <f t="shared" ca="1" si="495"/>
        <v>-1.10533284375679+0.738559793989645i</v>
      </c>
      <c r="AU332" s="223" t="str">
        <f t="shared" ca="1" si="496"/>
        <v>-1.32937250790946-5.76523424447177E-19i</v>
      </c>
      <c r="AV332" s="223" t="str">
        <f t="shared" ca="1" si="497"/>
        <v>-1.1053328437575-0.738559793988576i</v>
      </c>
      <c r="AW332" s="223" t="str">
        <f t="shared" ca="1" si="498"/>
        <v>-0.508728834218584-1.22818005114075i</v>
      </c>
      <c r="AX332" s="223" t="str">
        <f t="shared" ca="1" si="499"/>
        <v>0.259347710648105-1.3038289879302i</v>
      </c>
      <c r="AY332" s="223" t="str">
        <f t="shared" ca="1" si="500"/>
        <v>0.940008315065768-0.940008315065726i</v>
      </c>
      <c r="AZ332" s="223" t="str">
        <f t="shared" ca="1" si="501"/>
        <v>1.3038289879302-0.259347710648086i</v>
      </c>
      <c r="BA332" s="223" t="str">
        <f t="shared" ca="1" si="502"/>
        <v>1.22818005114074+0.508728834218601i</v>
      </c>
      <c r="BB332" s="223" t="str">
        <f t="shared" ca="1" si="503"/>
        <v>0.73855979398856+1.10533284375751i</v>
      </c>
      <c r="BC332" s="223" t="str">
        <f t="shared" ca="1" si="504"/>
        <v>-1.88922402265656E-14+1.32937250790946i</v>
      </c>
      <c r="BD332" s="223" t="str">
        <f t="shared" ca="1" si="505"/>
        <v>-0.738559793989692+1.10533284375675i</v>
      </c>
      <c r="BE332" s="223" t="str">
        <f t="shared" ca="1" si="506"/>
        <v>-1.22818005114076+0.508728834218567i</v>
      </c>
      <c r="BF332" s="223" t="str">
        <f t="shared" ca="1" si="507"/>
        <v>-1.30382898793046-0.259347710646789i</v>
      </c>
      <c r="BG332" s="223" t="str">
        <f t="shared" ca="1" si="508"/>
        <v>-0.94000831506574-0.940008315065754i</v>
      </c>
      <c r="BH332" s="223" t="str">
        <f t="shared" ca="1" si="509"/>
        <v>-0.259347710648105-1.3038289879302i</v>
      </c>
      <c r="BI332" s="223" t="str">
        <f t="shared" ca="1" si="510"/>
        <v>0.508728834218619-1.22818005114073i</v>
      </c>
      <c r="BJ332" s="223" t="str">
        <f t="shared" ca="1" si="511"/>
        <v>1.10533284375677-0.738559793989676i</v>
      </c>
      <c r="BK332" s="223" t="str">
        <f t="shared" ca="1" si="512"/>
        <v>1.32937250790946+3.77839039297068E-14i</v>
      </c>
      <c r="BL332" s="223" t="str">
        <f t="shared" ca="1" si="513"/>
        <v>1.10533284375677+0.738559793989676i</v>
      </c>
      <c r="BM332" s="223" t="str">
        <f t="shared" ca="1" si="514"/>
        <v>0.50872883421855+1.22818005114076i</v>
      </c>
      <c r="BN332" s="223" t="str">
        <f t="shared" ca="1" si="515"/>
        <v>-0.259347710646845+1.30382898793045i</v>
      </c>
      <c r="BO332" s="223" t="str">
        <f t="shared" ca="1" si="516"/>
        <v>-0.940008315065768+0.940008315065726i</v>
      </c>
      <c r="BP332" s="223" t="str">
        <f t="shared" ca="1" si="517"/>
        <v>-1.30382898793021+0.259347710648049i</v>
      </c>
      <c r="BQ332" s="223" t="str">
        <f t="shared" ca="1" si="518"/>
        <v>-1.22818005114074-0.508728834218601i</v>
      </c>
      <c r="BR332" s="223" t="str">
        <f t="shared" ca="1" si="519"/>
        <v>-0.738559793989629-1.1053328437568i</v>
      </c>
      <c r="BS332" s="223" t="str">
        <f t="shared" ca="1" si="520"/>
        <v>1.88925284882778E-14-1.32937250790946i</v>
      </c>
      <c r="BT332" s="223" t="str">
        <f t="shared" ca="1" si="521"/>
        <v>0.73855979398966-1.10533284375678i</v>
      </c>
      <c r="BU332" s="223" t="str">
        <f t="shared" ca="1" si="522"/>
        <v>1.22818005114076-0.508728834218567i</v>
      </c>
      <c r="BV332" s="223" t="str">
        <f t="shared" ca="1" si="523"/>
        <v>1.3038289879302+0.259347710648086i</v>
      </c>
      <c r="BW332" s="223" t="str">
        <f t="shared" ca="1" si="524"/>
        <v>0.94000831506574+0.940008315065754i</v>
      </c>
      <c r="BX332" s="223" t="str">
        <f t="shared" ca="1" si="525"/>
        <v>0.259347710646808+1.30382898793045i</v>
      </c>
      <c r="BY332" s="223" t="str">
        <f t="shared" ca="1" si="526"/>
        <v>-0.508728834218584+1.22818005114075i</v>
      </c>
      <c r="BZ332" s="223" t="str">
        <f t="shared" ca="1" si="527"/>
        <v>-1.10533284375679+0.738559793989645i</v>
      </c>
      <c r="CA332" s="223" t="str">
        <f t="shared" ca="1" si="528"/>
        <v>-1.32937250790946-1.15304684889435E-18i</v>
      </c>
      <c r="CB332" s="223" t="str">
        <f t="shared" ca="1" si="529"/>
        <v>-1.10533284375674-0.738559793989708i</v>
      </c>
      <c r="CC332" s="223" t="str">
        <f t="shared" ca="1" si="530"/>
        <v>-0.508728834218584-1.22818005114075i</v>
      </c>
      <c r="CD332" s="223" t="str">
        <f t="shared" ca="1" si="531"/>
        <v>0.259347710648142-1.30382898793019i</v>
      </c>
      <c r="CE332" s="223" t="str">
        <f t="shared" ca="1" si="532"/>
        <v>0.94000831506574-0.940008315065754i</v>
      </c>
      <c r="CF332" s="223" t="str">
        <f t="shared" ca="1" si="533"/>
        <v>1.30382898793046-0.259347710646752i</v>
      </c>
      <c r="CG332" s="223" t="str">
        <f t="shared" ca="1" si="534"/>
        <v>1.22818005114076+0.508728834218567i</v>
      </c>
      <c r="CH332" s="223" t="str">
        <f t="shared" ca="1" si="535"/>
        <v>0.73855979398966+1.10533284375678i</v>
      </c>
      <c r="CI332" s="223" t="str">
        <f t="shared" ca="1" si="536"/>
        <v>-5.66758558945602E-14+1.32937250790946i</v>
      </c>
      <c r="CJ332" s="223" t="str">
        <f t="shared" ca="1" si="537"/>
        <v>-0.73855979398856+1.10533284375751i</v>
      </c>
      <c r="CK332" s="223" t="str">
        <f t="shared" ca="1" si="538"/>
        <v>-1.22818005114077+0.508728834218532i</v>
      </c>
      <c r="CL332" s="223" t="str">
        <f t="shared" ca="1" si="539"/>
        <v>-1.30382898793046-0.259347710646789i</v>
      </c>
      <c r="CM332" s="223" t="str">
        <f t="shared" ca="1" si="540"/>
        <v>-0.940008315065713-0.940008315065781i</v>
      </c>
      <c r="CN332" s="223" t="str">
        <f t="shared" ca="1" si="541"/>
        <v>-0.259347710648105-1.3038289879302i</v>
      </c>
      <c r="CO332" s="223" t="str">
        <f t="shared" ca="1" si="542"/>
        <v>0.508728834218619-1.22818005114073i</v>
      </c>
      <c r="CP332" s="223" t="str">
        <f t="shared" ca="1" si="543"/>
        <v>1.10533284375681-0.738559793989613i</v>
      </c>
      <c r="CQ332" s="223" t="str">
        <f t="shared" ca="1" si="544"/>
        <v>1.32937250790946+3.77844804531313E-14i</v>
      </c>
      <c r="CR332" s="223" t="str">
        <f t="shared" ca="1" si="545"/>
        <v>1.10533284375677+0.738559793989676i</v>
      </c>
      <c r="CS332" s="223" t="str">
        <f t="shared" ca="1" si="546"/>
        <v>0.50872883421855+1.22818005114076i</v>
      </c>
      <c r="CT332" s="223" t="str">
        <f t="shared" ca="1" si="547"/>
        <v>-0.259347710646845+1.30382898793045i</v>
      </c>
      <c r="CU332" s="223" t="str">
        <f t="shared" ca="1" si="548"/>
        <v>-0.940008315065768+0.940008315065726i</v>
      </c>
      <c r="CV332" s="223" t="str">
        <f t="shared" ca="1" si="549"/>
        <v>-1.30382898793021+0.259347710648049i</v>
      </c>
      <c r="CW332" s="223" t="str">
        <f t="shared" ca="1" si="550"/>
        <v>-1.22818005114074-0.508728834218601i</v>
      </c>
      <c r="CX332" s="223" t="str">
        <f t="shared" ca="1" si="551"/>
        <v>-0.73855979398856-1.10533284375751i</v>
      </c>
      <c r="CY332" s="223" t="str">
        <f t="shared" ca="1" si="552"/>
        <v>1.88931050117023E-14-1.32937250790946i</v>
      </c>
      <c r="CZ332" s="223" t="str">
        <f t="shared" ca="1" si="553"/>
        <v>0.738559793988592-1.10533284375749i</v>
      </c>
      <c r="DA332" s="223" t="str">
        <f t="shared" ca="1" si="554"/>
        <v>1.22818005114076-0.508728834218567i</v>
      </c>
      <c r="DB332" s="223" t="str">
        <f t="shared" ca="1" si="555"/>
        <v>1.30382898793045+0.259347710646826i</v>
      </c>
      <c r="DC332" s="223" t="str">
        <f t="shared" ca="1" si="556"/>
        <v>0.940008315065687+0.940008315065808i</v>
      </c>
      <c r="DD332" s="223" t="str">
        <f t="shared" ca="1" si="557"/>
        <v>0.259347710646808+1.30382898793045i</v>
      </c>
      <c r="DE332" s="223" t="str">
        <f t="shared" ca="1" si="558"/>
        <v>-0.508728834218584+1.22818005114075i</v>
      </c>
      <c r="DF332" s="223" t="str">
        <f t="shared" ca="1" si="559"/>
        <v>-1.10533284375679+0.738559793989645i</v>
      </c>
      <c r="DG332" s="223" t="str">
        <f t="shared" ca="1" si="560"/>
        <v>-1.32937250790946-7.55678078594136E-14i</v>
      </c>
      <c r="DH332" s="223" t="str">
        <f t="shared" ca="1" si="561"/>
        <v>-1.10533284375679-0.738559793989645i</v>
      </c>
      <c r="DI332" s="223" t="str">
        <f t="shared" ca="1" si="562"/>
        <v>-0.508728834218584-1.22818005114075i</v>
      </c>
      <c r="DJ332" s="223" t="str">
        <f t="shared" ca="1" si="563"/>
        <v>0.259347710646808-1.30382898793045i</v>
      </c>
      <c r="DK332" s="223" t="str">
        <f t="shared" ca="1" si="564"/>
        <v>0.940008315065794-0.9400083150657i</v>
      </c>
      <c r="DL332" s="223" t="str">
        <f t="shared" ca="1" si="565"/>
        <v>1.30382898793021-0.259347710648012i</v>
      </c>
      <c r="DM332" s="223" t="str">
        <f t="shared" ca="1" si="566"/>
        <v>1.22818005114076+0.508728834218567i</v>
      </c>
      <c r="DN332" s="223" t="str">
        <f t="shared" ca="1" si="567"/>
        <v>0.73855979398853+1.10533284375753i</v>
      </c>
      <c r="DO332" s="223" t="str">
        <f t="shared" ca="1" si="568"/>
        <v>-5.66764324179846E-14+1.32937250790946i</v>
      </c>
      <c r="DP332" s="223" t="str">
        <f t="shared" ca="1" si="569"/>
        <v>-0.738559793988623+1.10533284375747i</v>
      </c>
      <c r="DQ332" s="223" t="str">
        <f t="shared" ca="1" si="570"/>
        <v>-1.22818005114074+0.508728834218601i</v>
      </c>
      <c r="DR332" s="223" t="str">
        <f t="shared" ca="1" si="571"/>
        <v>-1.30382898793019-0.259347710648124i</v>
      </c>
      <c r="DS332" s="223" t="str">
        <f t="shared" ca="1" si="572"/>
        <v>-0.940008315065713-0.940008315065781i</v>
      </c>
      <c r="DT332" s="223" t="str">
        <f t="shared" ca="1" si="573"/>
        <v>-0.259347710646697-1.30382898793047i</v>
      </c>
      <c r="DU332" s="223" t="str">
        <f t="shared" ca="1" si="574"/>
        <v>0.50872883421855-1.22818005114076i</v>
      </c>
      <c r="DV332" s="223" t="str">
        <f t="shared" ca="1" si="575"/>
        <v>1.10533284375752-0.738559793988544i</v>
      </c>
      <c r="DW332" s="223" t="str">
        <f t="shared" ca="1" si="576"/>
        <v>1.32937250790946+3.77850569765557E-14i</v>
      </c>
      <c r="DX332" s="223" t="str">
        <f t="shared" ca="1" si="577"/>
        <v>1.10533284375748+0.738559793988608i</v>
      </c>
      <c r="DY332" s="223" t="str">
        <f t="shared" ca="1" si="578"/>
        <v>0.508728834218479+1.22818005114079i</v>
      </c>
      <c r="DZ332" s="223" t="str">
        <f t="shared" ca="1" si="579"/>
        <v>-0.25934771064677+1.30382898793046i</v>
      </c>
      <c r="EA332" s="223" t="str">
        <f t="shared" ca="1" si="580"/>
        <v>-0.940008315065768+0.940008315065726i</v>
      </c>
      <c r="EB332" s="223" t="str">
        <f t="shared" ca="1" si="581"/>
        <v>-1.30382898793021+0.259347710648049i</v>
      </c>
      <c r="EC332" s="223" t="str">
        <f t="shared" ca="1" si="582"/>
        <v>-1.22818005114071-0.508728834218672i</v>
      </c>
      <c r="ED332" s="223" t="str">
        <f t="shared" ca="1" si="583"/>
        <v>-0.73855979398856-1.10533284375751i</v>
      </c>
      <c r="EE332" s="223" t="str">
        <f t="shared" ca="1" si="584"/>
        <v>1.88936815351267E-14-1.32937250790946i</v>
      </c>
      <c r="EF332" s="223" t="str">
        <f t="shared" ca="1" si="585"/>
        <v>0.738559793988592-1.10533284375749i</v>
      </c>
      <c r="EG332" s="223" t="str">
        <f t="shared" ca="1" si="586"/>
        <v>1.22818005114078-0.508728834218496i</v>
      </c>
      <c r="EH332" s="223" t="str">
        <f t="shared" ca="1" si="587"/>
        <v>1.3038289879302+0.259347710648086i</v>
      </c>
      <c r="EI332" s="223" t="str">
        <f t="shared" ca="1" si="588"/>
        <v>0.94000831506574+0.940008315065754i</v>
      </c>
      <c r="EJ332" s="223" t="str">
        <f t="shared" ca="1" si="589"/>
        <v>0.259347710646733+1.30382898793047i</v>
      </c>
      <c r="EK332" s="223" t="str">
        <f t="shared" ca="1" si="590"/>
        <v>-0.508728834218655+1.22818005114072i</v>
      </c>
      <c r="EL332" s="223" t="str">
        <f t="shared" ca="1" si="591"/>
        <v>-1.10533284375683+0.738559793989581i</v>
      </c>
      <c r="EM332" s="223" t="str">
        <f t="shared" ca="1" si="592"/>
        <v>-1.32937250790946-2.30609369778871E-18i</v>
      </c>
      <c r="EN332" s="223"/>
      <c r="EO332" s="223"/>
      <c r="EP332" s="223"/>
    </row>
    <row r="333" spans="1:146">
      <c r="A333" s="249">
        <f t="shared" si="461"/>
        <v>4.5507812499999889E-3</v>
      </c>
      <c r="B333" s="248">
        <v>233</v>
      </c>
      <c r="C333" s="247">
        <f t="shared" si="462"/>
        <v>46600</v>
      </c>
      <c r="N333" s="246">
        <f t="shared" ca="1" si="463"/>
        <v>1.3375642888188508</v>
      </c>
      <c r="O333" s="223">
        <f t="shared" ca="1" si="464"/>
        <v>-1.329435711181149</v>
      </c>
      <c r="P333" s="223" t="str">
        <f t="shared" ca="1" si="465"/>
        <v>-1.12317850036167-0.711244941274825i</v>
      </c>
      <c r="Q333" s="223" t="str">
        <f t="shared" ca="1" si="466"/>
        <v>-0.56840700970356-1.20179564880373i</v>
      </c>
      <c r="R333" s="223" t="str">
        <f t="shared" ca="1" si="467"/>
        <v>0.16273712303965-1.31943773591197i</v>
      </c>
      <c r="S333" s="223" t="str">
        <f t="shared" ca="1" si="468"/>
        <v>0.843385086900623-1.02766770181677i</v>
      </c>
      <c r="T333" s="223" t="str">
        <f t="shared" ca="1" si="469"/>
        <v>1.26233667205323-0.4170197076318i</v>
      </c>
      <c r="U333" s="223" t="str">
        <f t="shared" ca="1" si="470"/>
        <v>1.28959418895862+0.32302652827265i</v>
      </c>
      <c r="V333" s="223" t="str">
        <f t="shared" ca="1" si="471"/>
        <v>0.916699824480769+0.962839935794448i</v>
      </c>
      <c r="W333" s="223" t="str">
        <f t="shared" ca="1" si="472"/>
        <v>0.259360040994116+1.30389097676886i</v>
      </c>
      <c r="X333" s="223" t="str">
        <f t="shared" ca="1" si="473"/>
        <v>-0.478457313846497+1.24035394504574i</v>
      </c>
      <c r="Y333" s="223" t="str">
        <f t="shared" ca="1" si="474"/>
        <v>-1.06781277584003+0.791943928518007i</v>
      </c>
      <c r="Z333" s="223" t="str">
        <f t="shared" ca="1" si="475"/>
        <v>-1.3258335475288+0.0977993579268901i</v>
      </c>
      <c r="AA333" s="223" t="str">
        <f t="shared" ca="1" si="476"/>
        <v>-1.1724576232747-0.626691656070798i</v>
      </c>
      <c r="AB333" s="223" t="str">
        <f t="shared" ca="1" si="477"/>
        <v>-0.655276458726888-1.15672471781409i</v>
      </c>
      <c r="AC333" s="223" t="str">
        <f t="shared" ca="1" si="478"/>
        <v>0.0652323185154516-1.32783434764462i</v>
      </c>
      <c r="AD333" s="223" t="str">
        <f t="shared" ca="1" si="479"/>
        <v>0.765499972461474-1.08692644752311i</v>
      </c>
      <c r="AE333" s="223" t="str">
        <f t="shared" ca="1" si="480"/>
        <v>1.22823844334986-0.508753021063489i</v>
      </c>
      <c r="AF333" s="223" t="str">
        <f t="shared" ca="1" si="481"/>
        <v>1.30986328322023+0.227282840168919i</v>
      </c>
      <c r="AG333" s="223" t="str">
        <f t="shared" ca="1" si="482"/>
        <v>0.985046886286685+0.892794456737178i</v>
      </c>
      <c r="AH333" s="223" t="str">
        <f t="shared" ca="1" si="483"/>
        <v>0.354577464415069+1.28127831945004i</v>
      </c>
      <c r="AI333" s="223" t="str">
        <f t="shared" ca="1" si="484"/>
        <v>-0.385914816351298+1.27219065579192i</v>
      </c>
      <c r="AJ333" s="223" t="str">
        <f t="shared" ca="1" si="485"/>
        <v>-1.00666048136807+0.868351302996388i</v>
      </c>
      <c r="AK333" s="223" t="str">
        <f t="shared" ca="1" si="486"/>
        <v>-1.31504657700867+0.195068732659843i</v>
      </c>
      <c r="AL333" s="223" t="str">
        <f t="shared" ca="1" si="487"/>
        <v>-1.21538309674224-0.538742274484724i</v>
      </c>
      <c r="AM333" s="223" t="str">
        <f t="shared" ca="1" si="488"/>
        <v>-0.738594907845388-1.10538539535702i</v>
      </c>
      <c r="AN333" s="223" t="str">
        <f t="shared" ca="1" si="489"/>
        <v>-0.0326259855949317-1.32903531000033i</v>
      </c>
      <c r="AO333" s="223" t="str">
        <f t="shared" ca="1" si="490"/>
        <v>0.683466547347183-1.14029504463584i</v>
      </c>
      <c r="AP333" s="223" t="str">
        <f t="shared" ca="1" si="491"/>
        <v>1.1874842841042-0.59772935779436i</v>
      </c>
      <c r="AQ333" s="223" t="str">
        <f t="shared" ca="1" si="492"/>
        <v>1.3230341148601+0.13030748666166i</v>
      </c>
      <c r="AR333" s="223" t="str">
        <f t="shared" ca="1" si="493"/>
        <v>1.3230341148601+0.13030748666166i</v>
      </c>
      <c r="AS333" s="223" t="str">
        <f t="shared" ca="1" si="494"/>
        <v>0.447873401834042+1.25172230390504i</v>
      </c>
      <c r="AT333" s="223" t="str">
        <f t="shared" ca="1" si="495"/>
        <v>-0.291281013028353+1.29713325514879i</v>
      </c>
      <c r="AU333" s="223" t="str">
        <f t="shared" ca="1" si="496"/>
        <v>-0.940053006528181+0.940053006527321i</v>
      </c>
      <c r="AV333" s="223" t="str">
        <f t="shared" ca="1" si="497"/>
        <v>-1.29713325514877+0.291281013028457i</v>
      </c>
      <c r="AW333" s="223" t="str">
        <f t="shared" ca="1" si="498"/>
        <v>-1.25172230390507-0.447873401833942i</v>
      </c>
      <c r="AX333" s="223" t="str">
        <f t="shared" ca="1" si="499"/>
        <v>-0.817910847164184-1.04805589366927i</v>
      </c>
      <c r="AY333" s="223" t="str">
        <f t="shared" ca="1" si="500"/>
        <v>-0.130307486661803-1.32303411486009i</v>
      </c>
      <c r="AZ333" s="223" t="str">
        <f t="shared" ca="1" si="501"/>
        <v>0.597729357794233-1.18748428410427i</v>
      </c>
      <c r="BA333" s="223" t="str">
        <f t="shared" ca="1" si="502"/>
        <v>1.14029504463646-0.683466547346139i</v>
      </c>
      <c r="BB333" s="223" t="str">
        <f t="shared" ca="1" si="503"/>
        <v>1.32903531000034+0.0326259855948256i</v>
      </c>
      <c r="BC333" s="223" t="str">
        <f t="shared" ca="1" si="504"/>
        <v>1.10538539535708+0.738594907845298i</v>
      </c>
      <c r="BD333" s="223" t="str">
        <f t="shared" ca="1" si="505"/>
        <v>0.538742274483613+1.21538309674273i</v>
      </c>
      <c r="BE333" s="223" t="str">
        <f t="shared" ca="1" si="506"/>
        <v>-0.195068732659719+1.31504657700868i</v>
      </c>
      <c r="BF333" s="223" t="str">
        <f t="shared" ca="1" si="507"/>
        <v>-0.868351302996293+1.00666048136816i</v>
      </c>
      <c r="BG333" s="223" t="str">
        <f t="shared" ca="1" si="508"/>
        <v>-1.27219065579227+0.385914816350152i</v>
      </c>
      <c r="BH333" s="223" t="str">
        <f t="shared" ca="1" si="509"/>
        <v>-1.28127831945007-0.354577464414931i</v>
      </c>
      <c r="BI333" s="223" t="str">
        <f t="shared" ca="1" si="510"/>
        <v>-0.892794456737285-0.98504688628659i</v>
      </c>
      <c r="BJ333" s="223" t="str">
        <f t="shared" ca="1" si="511"/>
        <v>-0.227282840169583-1.30986328322011i</v>
      </c>
      <c r="BK333" s="223" t="str">
        <f t="shared" ca="1" si="512"/>
        <v>0.508753021063758-1.22823844334975i</v>
      </c>
      <c r="BL333" s="223" t="str">
        <f t="shared" ca="1" si="513"/>
        <v>1.08692644752297-0.76549997246167i</v>
      </c>
      <c r="BM333" s="223" t="str">
        <f t="shared" ca="1" si="514"/>
        <v>1.32783434764459-0.0652323185161049i</v>
      </c>
      <c r="BN333" s="223" t="str">
        <f t="shared" ca="1" si="515"/>
        <v>1.15672471781393+0.655276458727158i</v>
      </c>
      <c r="BO333" s="223" t="str">
        <f t="shared" ca="1" si="516"/>
        <v>0.626691656070875+1.17245762327466i</v>
      </c>
      <c r="BP333" s="223" t="str">
        <f t="shared" ca="1" si="517"/>
        <v>-0.097799357926266+1.32583354752885i</v>
      </c>
      <c r="BQ333" s="223" t="str">
        <f t="shared" ca="1" si="518"/>
        <v>-0.791943928518218+1.06781277583987i</v>
      </c>
      <c r="BR333" s="223" t="str">
        <f t="shared" ca="1" si="519"/>
        <v>-1.24035394504568+0.478457313846632i</v>
      </c>
      <c r="BS333" s="223" t="str">
        <f t="shared" ca="1" si="520"/>
        <v>-1.30389097676899-0.259360040993456i</v>
      </c>
      <c r="BT333" s="223" t="str">
        <f t="shared" ca="1" si="521"/>
        <v>-0.962839935794254-0.916699824480972i</v>
      </c>
      <c r="BU333" s="223" t="str">
        <f t="shared" ca="1" si="522"/>
        <v>-0.323026528272762-1.28959418895859i</v>
      </c>
      <c r="BV333" s="223" t="str">
        <f t="shared" ca="1" si="523"/>
        <v>0.417019707631183-1.26233667205343i</v>
      </c>
      <c r="BW333" s="223" t="str">
        <f t="shared" ca="1" si="524"/>
        <v>1.02766770181696-0.843385086900383i</v>
      </c>
      <c r="BX333" s="223" t="str">
        <f t="shared" ca="1" si="525"/>
        <v>1.31943773591196-0.162737123039742i</v>
      </c>
      <c r="BY333" s="223" t="str">
        <f t="shared" ca="1" si="526"/>
        <v>1.20179564880394+0.568407009703114i</v>
      </c>
      <c r="BZ333" s="223" t="str">
        <f t="shared" ca="1" si="527"/>
        <v>0.711244941274575+1.12317850036183i</v>
      </c>
      <c r="CA333" s="223" t="str">
        <f t="shared" ca="1" si="528"/>
        <v>1.43972094397032E-13+1.32943571118115i</v>
      </c>
      <c r="CB333" s="223" t="str">
        <f t="shared" ca="1" si="529"/>
        <v>-0.711244941274332+1.12317850036199i</v>
      </c>
      <c r="CC333" s="223" t="str">
        <f t="shared" ca="1" si="530"/>
        <v>-1.20179564880385+0.568407009703306i</v>
      </c>
      <c r="CD333" s="223" t="str">
        <f t="shared" ca="1" si="531"/>
        <v>-1.31943773591199-0.162737123039531i</v>
      </c>
      <c r="CE333" s="223" t="str">
        <f t="shared" ca="1" si="532"/>
        <v>-1.0276677018171-0.84338508690022i</v>
      </c>
      <c r="CF333" s="223" t="str">
        <f t="shared" ca="1" si="533"/>
        <v>-0.417019707631385-1.26233667205336i</v>
      </c>
      <c r="CG333" s="223" t="str">
        <f t="shared" ca="1" si="534"/>
        <v>0.323026528272555-1.28959418895865i</v>
      </c>
      <c r="CH333" s="223" t="str">
        <f t="shared" ca="1" si="535"/>
        <v>0.962839935794108-0.916699824481125i</v>
      </c>
      <c r="CI333" s="223" t="str">
        <f t="shared" ca="1" si="536"/>
        <v>1.30389097676894-0.259360040993738i</v>
      </c>
      <c r="CJ333" s="223" t="str">
        <f t="shared" ca="1" si="537"/>
        <v>1.24035394504579+0.478457313846363i</v>
      </c>
      <c r="CK333" s="223" t="str">
        <f t="shared" ca="1" si="538"/>
        <v>0.79194392851845+1.0678127758397i</v>
      </c>
      <c r="CL333" s="223" t="str">
        <f t="shared" ca="1" si="539"/>
        <v>0.0977993579264778+1.32583354752883i</v>
      </c>
      <c r="CM333" s="223" t="str">
        <f t="shared" ca="1" si="540"/>
        <v>-0.626691656070688+1.17245762327476i</v>
      </c>
      <c r="CN333" s="223" t="str">
        <f t="shared" ca="1" si="541"/>
        <v>-1.15672471781383+0.655276458727343i</v>
      </c>
      <c r="CO333" s="223" t="str">
        <f t="shared" ca="1" si="542"/>
        <v>-1.3278343476446-0.0652323185158927i</v>
      </c>
      <c r="CP333" s="223" t="str">
        <f t="shared" ca="1" si="543"/>
        <v>-1.0869264475231-0.765499972461495i</v>
      </c>
      <c r="CQ333" s="223" t="str">
        <f t="shared" ca="1" si="544"/>
        <v>-0.508753021063955-1.22823844334967i</v>
      </c>
      <c r="CR333" s="223" t="str">
        <f t="shared" ca="1" si="545"/>
        <v>0.227282840169299-1.30986328322016i</v>
      </c>
      <c r="CS333" s="223" t="str">
        <f t="shared" ca="1" si="546"/>
        <v>0.892794456737071-0.985046886286782i</v>
      </c>
      <c r="CT333" s="223" t="str">
        <f t="shared" ca="1" si="547"/>
        <v>1.28127831945-0.354577464415209i</v>
      </c>
      <c r="CU333" s="223" t="str">
        <f t="shared" ca="1" si="548"/>
        <v>1.27219065579195+0.385914816351179i</v>
      </c>
      <c r="CV333" s="223" t="str">
        <f t="shared" ca="1" si="549"/>
        <v>0.868351302996482+1.00666048136799i</v>
      </c>
      <c r="CW333" s="223" t="str">
        <f t="shared" ca="1" si="550"/>
        <v>0.195068732659966+1.31504657700865i</v>
      </c>
      <c r="CX333" s="223" t="str">
        <f t="shared" ca="1" si="551"/>
        <v>-0.538742274484627+1.21538309674228i</v>
      </c>
      <c r="CY333" s="223" t="str">
        <f t="shared" ca="1" si="552"/>
        <v>-1.10538539535696+0.738594907845475i</v>
      </c>
      <c r="CZ333" s="223" t="str">
        <f t="shared" ca="1" si="553"/>
        <v>-1.32903531000033+0.0326259855950379i</v>
      </c>
      <c r="DA333" s="223" t="str">
        <f t="shared" ca="1" si="554"/>
        <v>-1.14029504463591-0.683466547347059i</v>
      </c>
      <c r="DB333" s="223" t="str">
        <f t="shared" ca="1" si="555"/>
        <v>-0.597729357794489-1.18748428410414i</v>
      </c>
      <c r="DC333" s="223" t="str">
        <f t="shared" ca="1" si="556"/>
        <v>0.130307486661517-1.32303411486011i</v>
      </c>
      <c r="DD333" s="223" t="str">
        <f t="shared" ca="1" si="557"/>
        <v>0.81791084716503-1.04805589366861i</v>
      </c>
      <c r="DE333" s="223" t="str">
        <f t="shared" ca="1" si="558"/>
        <v>1.25172230390499-0.447873401834178i</v>
      </c>
      <c r="DF333" s="223" t="str">
        <f t="shared" ca="1" si="559"/>
        <v>1.29713325514882+0.291281013028212i</v>
      </c>
      <c r="DG333" s="223" t="str">
        <f t="shared" ca="1" si="560"/>
        <v>0.940053006527397+0.940053006528105i</v>
      </c>
      <c r="DH333" s="223" t="str">
        <f t="shared" ca="1" si="561"/>
        <v>0.29128101302856+1.29713325514875i</v>
      </c>
      <c r="DI333" s="223" t="str">
        <f t="shared" ca="1" si="562"/>
        <v>-0.447873401833843+1.25172230390511i</v>
      </c>
      <c r="DJ333" s="223" t="str">
        <f t="shared" ca="1" si="563"/>
        <v>-1.04805589366923+0.817910847164239i</v>
      </c>
      <c r="DK333" s="223" t="str">
        <f t="shared" ca="1" si="564"/>
        <v>-1.32303411486008+0.130307486661871i</v>
      </c>
      <c r="DL333" s="223" t="str">
        <f t="shared" ca="1" si="565"/>
        <v>-1.1874842841043-0.597729357794171i</v>
      </c>
      <c r="DM333" s="223" t="str">
        <f t="shared" ca="1" si="566"/>
        <v>-0.683466547346198-1.14029504463643i</v>
      </c>
      <c r="DN333" s="223" t="str">
        <f t="shared" ca="1" si="567"/>
        <v>0.0326259855947571-1.32903531000034i</v>
      </c>
      <c r="DO333" s="223" t="str">
        <f t="shared" ca="1" si="568"/>
        <v>0.738594907845243-1.10538539535712i</v>
      </c>
      <c r="DP333" s="223" t="str">
        <f t="shared" ca="1" si="569"/>
        <v>1.21538309674266-0.538742274483779i</v>
      </c>
      <c r="DQ333" s="223" t="str">
        <f t="shared" ca="1" si="570"/>
        <v>1.31504657700871+0.19506873265954i</v>
      </c>
      <c r="DR333" s="223" t="str">
        <f t="shared" ca="1" si="571"/>
        <v>1.00666048136827+0.868351302996155i</v>
      </c>
      <c r="DS333" s="223" t="str">
        <f t="shared" ca="1" si="572"/>
        <v>0.385914816350291+1.27219065579222i</v>
      </c>
      <c r="DT333" s="223" t="str">
        <f t="shared" ca="1" si="573"/>
        <v>-0.354577464414791+1.28127831945011i</v>
      </c>
      <c r="DU333" s="223" t="str">
        <f t="shared" ca="1" si="574"/>
        <v>-0.985046886286493+0.892794456737391i</v>
      </c>
      <c r="DV333" s="223" t="str">
        <f t="shared" ca="1" si="575"/>
        <v>-1.30986328322032+0.227282840168385i</v>
      </c>
      <c r="DW333" s="223" t="str">
        <f t="shared" ca="1" si="576"/>
        <v>-1.22823844334981-0.508753021063625i</v>
      </c>
      <c r="DX333" s="223" t="str">
        <f t="shared" ca="1" si="577"/>
        <v>-0.765499972461786-1.08692644752289i</v>
      </c>
      <c r="DY333" s="223" t="str">
        <f t="shared" ca="1" si="578"/>
        <v>-0.0652323185148901-1.32783434764465i</v>
      </c>
      <c r="DZ333" s="223" t="str">
        <f t="shared" ca="1" si="579"/>
        <v>0.655276458727033-1.156724717814i</v>
      </c>
      <c r="EA333" s="223" t="str">
        <f t="shared" ca="1" si="580"/>
        <v>1.1724576232746-0.626691656071003i</v>
      </c>
      <c r="EB333" s="223" t="str">
        <f t="shared" ca="1" si="581"/>
        <v>1.32583354752876+0.097799357927479i</v>
      </c>
      <c r="EC333" s="223" t="str">
        <f t="shared" ca="1" si="582"/>
        <v>1.06781277583992+0.791943928518162i</v>
      </c>
      <c r="ED333" s="223" t="str">
        <f t="shared" ca="1" si="583"/>
        <v>0.478457313846695+1.24035394504566i</v>
      </c>
      <c r="EE333" s="223" t="str">
        <f t="shared" ca="1" si="584"/>
        <v>-0.259360040994723+1.30389097676874i</v>
      </c>
      <c r="EF333" s="223" t="str">
        <f t="shared" ca="1" si="585"/>
        <v>-0.916699824480922+0.962839935794301i</v>
      </c>
      <c r="EG333" s="223" t="str">
        <f t="shared" ca="1" si="586"/>
        <v>-1.28959418895858+0.323026528272828i</v>
      </c>
      <c r="EH333" s="223" t="str">
        <f t="shared" ca="1" si="587"/>
        <v>-1.26233667205307-0.417019707632267i</v>
      </c>
      <c r="EI333" s="223" t="str">
        <f t="shared" ca="1" si="588"/>
        <v>-0.843385086900437-1.02766770181692i</v>
      </c>
      <c r="EJ333" s="223" t="str">
        <f t="shared" ca="1" si="589"/>
        <v>-0.16273712303981-1.31943773591195i</v>
      </c>
      <c r="EK333" s="223" t="str">
        <f t="shared" ca="1" si="590"/>
        <v>0.568407009704145-1.20179564880346i</v>
      </c>
      <c r="EL333" s="223" t="str">
        <f t="shared" ca="1" si="591"/>
        <v>1.12317850036175-0.711244941274696i</v>
      </c>
      <c r="EM333" s="223" t="str">
        <f t="shared" ca="1" si="592"/>
        <v>1.32943571118115-2.87944188794065E-13i</v>
      </c>
      <c r="EN333" s="223"/>
      <c r="EO333" s="223"/>
      <c r="EP333" s="223"/>
    </row>
    <row r="334" spans="1:146">
      <c r="A334" s="249">
        <f t="shared" si="461"/>
        <v>4.5703124999999884E-3</v>
      </c>
      <c r="B334" s="248">
        <v>234</v>
      </c>
      <c r="C334" s="247">
        <f t="shared" si="462"/>
        <v>46800</v>
      </c>
      <c r="N334" s="246">
        <f t="shared" ca="1" si="463"/>
        <v>1.3375053459776551</v>
      </c>
      <c r="O334" s="223">
        <f t="shared" ca="1" si="464"/>
        <v>-1.3294946540223447</v>
      </c>
      <c r="P334" s="223" t="str">
        <f t="shared" ca="1" si="465"/>
        <v>-1.14034560159738-0.683496850023107i</v>
      </c>
      <c r="Q334" s="223" t="str">
        <f t="shared" ca="1" si="466"/>
        <v>-0.626719441533765-1.17250960621975i</v>
      </c>
      <c r="R334" s="223" t="str">
        <f t="shared" ca="1" si="467"/>
        <v>0.0652352107036407-1.32789321948658i</v>
      </c>
      <c r="S334" s="223" t="str">
        <f t="shared" ca="1" si="468"/>
        <v>0.738627654733467-1.10543440453829i</v>
      </c>
      <c r="T334" s="223" t="str">
        <f t="shared" ca="1" si="469"/>
        <v>1.20184893250106-0.568432211015579i</v>
      </c>
      <c r="U334" s="223" t="str">
        <f t="shared" ca="1" si="470"/>
        <v>1.32309277387537+0.130313264070766i</v>
      </c>
      <c r="V334" s="223" t="str">
        <f t="shared" ca="1" si="471"/>
        <v>1.06786011917401+0.791979040727505i</v>
      </c>
      <c r="W334" s="223" t="str">
        <f t="shared" ca="1" si="472"/>
        <v>0.508775577512281+1.22829289943443i</v>
      </c>
      <c r="X334" s="223" t="str">
        <f t="shared" ca="1" si="473"/>
        <v>-0.195077381370521+1.31510488188266i</v>
      </c>
      <c r="Y334" s="223" t="str">
        <f t="shared" ca="1" si="474"/>
        <v>-0.843422479843254+1.02771326524914i</v>
      </c>
      <c r="Z334" s="223" t="str">
        <f t="shared" ca="1" si="475"/>
        <v>-1.25177780118732+0.447893259079263i</v>
      </c>
      <c r="AA334" s="223" t="str">
        <f t="shared" ca="1" si="476"/>
        <v>-1.3039487870399-0.259371540171924i</v>
      </c>
      <c r="AB334" s="223" t="str">
        <f t="shared" ca="1" si="477"/>
        <v>-0.985090560051237-0.892834040329967i</v>
      </c>
      <c r="AC334" s="223" t="str">
        <f t="shared" ca="1" si="478"/>
        <v>-0.385931926554442-1.27224706057431i</v>
      </c>
      <c r="AD334" s="223" t="str">
        <f t="shared" ca="1" si="479"/>
        <v>0.323040850214789-1.28965136535674i</v>
      </c>
      <c r="AE334" s="223" t="str">
        <f t="shared" ca="1" si="480"/>
        <v>0.940094685410506-0.94009468541042i</v>
      </c>
      <c r="AF334" s="223" t="str">
        <f t="shared" ca="1" si="481"/>
        <v>1.28965136535674-0.323040850214782i</v>
      </c>
      <c r="AG334" s="223" t="str">
        <f t="shared" ca="1" si="482"/>
        <v>1.27224706057427+0.385931926554576i</v>
      </c>
      <c r="AH334" s="223" t="str">
        <f t="shared" ca="1" si="483"/>
        <v>0.892834040329975+0.985090560051229i</v>
      </c>
      <c r="AI334" s="223" t="str">
        <f t="shared" ca="1" si="484"/>
        <v>0.259371540172177+1.30394878703985i</v>
      </c>
      <c r="AJ334" s="223" t="str">
        <f t="shared" ca="1" si="485"/>
        <v>-0.447893259078897+1.25177780118745i</v>
      </c>
      <c r="AK334" s="223" t="str">
        <f t="shared" ca="1" si="486"/>
        <v>-1.02771326524957+0.84342247984273i</v>
      </c>
      <c r="AL334" s="223" t="str">
        <f t="shared" ca="1" si="487"/>
        <v>-1.31510488188272+0.195077381370141i</v>
      </c>
      <c r="AM334" s="223" t="str">
        <f t="shared" ca="1" si="488"/>
        <v>-1.22829289943433-0.508775577512523i</v>
      </c>
      <c r="AN334" s="223" t="str">
        <f t="shared" ca="1" si="489"/>
        <v>-0.791979040727492-1.06786011917402i</v>
      </c>
      <c r="AO334" s="223" t="str">
        <f t="shared" ca="1" si="490"/>
        <v>-0.13031326407091-1.32309277387535i</v>
      </c>
      <c r="AP334" s="223" t="str">
        <f t="shared" ca="1" si="491"/>
        <v>0.568432211015222-1.20184893250123i</v>
      </c>
      <c r="AQ334" s="223" t="str">
        <f t="shared" ca="1" si="492"/>
        <v>1.10543440453793-0.738627654734006i</v>
      </c>
      <c r="AR334" s="223" t="str">
        <f t="shared" ca="1" si="493"/>
        <v>1.10543440453793-0.738627654734006i</v>
      </c>
      <c r="AS334" s="223" t="str">
        <f t="shared" ca="1" si="494"/>
        <v>1.17250960621963+0.626719441533998i</v>
      </c>
      <c r="AT334" s="223" t="str">
        <f t="shared" ca="1" si="495"/>
        <v>0.683496850023026+1.14034560159743i</v>
      </c>
      <c r="AU334" s="223" t="str">
        <f t="shared" ca="1" si="496"/>
        <v>1.43979054226282E-13+1.32949465402234i</v>
      </c>
      <c r="AV334" s="223" t="str">
        <f t="shared" ca="1" si="497"/>
        <v>-0.683496850022812+1.14034560159755i</v>
      </c>
      <c r="AW334" s="223" t="str">
        <f t="shared" ca="1" si="498"/>
        <v>-1.17250960621951+0.626719441534218i</v>
      </c>
      <c r="AX334" s="223" t="str">
        <f t="shared" ca="1" si="499"/>
        <v>-1.32789321948656-0.0652352107041951i</v>
      </c>
      <c r="AY334" s="223" t="str">
        <f t="shared" ca="1" si="500"/>
        <v>-1.10543440453807-0.738627654733799i</v>
      </c>
      <c r="AZ334" s="223" t="str">
        <f t="shared" ca="1" si="501"/>
        <v>-0.568432211015448-1.20184893250112i</v>
      </c>
      <c r="BA334" s="223" t="str">
        <f t="shared" ca="1" si="502"/>
        <v>0.130313264070623-1.32309277387538i</v>
      </c>
      <c r="BB334" s="223" t="str">
        <f t="shared" ca="1" si="503"/>
        <v>0.791979040727291-1.06786011917417i</v>
      </c>
      <c r="BC334" s="223" t="str">
        <f t="shared" ca="1" si="504"/>
        <v>1.22829289943423-0.508775577512754i</v>
      </c>
      <c r="BD334" s="223" t="str">
        <f t="shared" ca="1" si="505"/>
        <v>1.31510488188256+0.195077381371201i</v>
      </c>
      <c r="BE334" s="223" t="str">
        <f t="shared" ca="1" si="506"/>
        <v>1.02771326524889+0.843422479843559i</v>
      </c>
      <c r="BF334" s="223" t="str">
        <f t="shared" ca="1" si="507"/>
        <v>0.447893259079133+1.25177780118736i</v>
      </c>
      <c r="BG334" s="223" t="str">
        <f t="shared" ca="1" si="508"/>
        <v>-0.259371540171951+1.3039487870399i</v>
      </c>
      <c r="BH334" s="223" t="str">
        <f t="shared" ca="1" si="509"/>
        <v>-0.892834040329804+0.985090560051385i</v>
      </c>
      <c r="BI334" s="223" t="str">
        <f t="shared" ca="1" si="510"/>
        <v>-1.2722470605742+0.385931926554816i</v>
      </c>
      <c r="BJ334" s="223" t="str">
        <f t="shared" ca="1" si="511"/>
        <v>-1.2896513653569-0.323040850214136i</v>
      </c>
      <c r="BK334" s="223" t="str">
        <f t="shared" ca="1" si="512"/>
        <v>-0.940094685410135-0.940094685410791i</v>
      </c>
      <c r="BL334" s="223" t="str">
        <f t="shared" ca="1" si="513"/>
        <v>-0.323040850214555-1.2896513653568i</v>
      </c>
      <c r="BM334" s="223" t="str">
        <f t="shared" ca="1" si="514"/>
        <v>0.385931926554474-1.2722470605743i</v>
      </c>
      <c r="BN334" s="223" t="str">
        <f t="shared" ca="1" si="515"/>
        <v>0.985090560051145-0.892834040330069i</v>
      </c>
      <c r="BO334" s="223" t="str">
        <f t="shared" ca="1" si="516"/>
        <v>1.30394878703982-0.259371540172336i</v>
      </c>
      <c r="BP334" s="223" t="str">
        <f t="shared" ca="1" si="517"/>
        <v>1.25177780118748+0.447893259078796i</v>
      </c>
      <c r="BQ334" s="223" t="str">
        <f t="shared" ca="1" si="518"/>
        <v>0.843422479842812+1.0277132652495i</v>
      </c>
      <c r="BR334" s="223" t="str">
        <f t="shared" ca="1" si="519"/>
        <v>0.195077381370246+1.3151048818827i</v>
      </c>
      <c r="BS334" s="223" t="str">
        <f t="shared" ca="1" si="520"/>
        <v>-0.50877557751239+1.22829289943438i</v>
      </c>
      <c r="BT334" s="223" t="str">
        <f t="shared" ca="1" si="521"/>
        <v>-1.06786011917396+0.791979040727577i</v>
      </c>
      <c r="BU334" s="223" t="str">
        <f t="shared" ca="1" si="522"/>
        <v>-1.32309277387534+0.130313264071015i</v>
      </c>
      <c r="BV334" s="223" t="str">
        <f t="shared" ca="1" si="523"/>
        <v>-1.20184893250129-0.568432211015092i</v>
      </c>
      <c r="BW334" s="223" t="str">
        <f t="shared" ca="1" si="524"/>
        <v>-0.738627654733027-1.10543440453859i</v>
      </c>
      <c r="BX334" s="223" t="str">
        <f t="shared" ca="1" si="525"/>
        <v>-0.0652352107032679-1.3278932194866i</v>
      </c>
      <c r="BY334" s="223" t="str">
        <f t="shared" ca="1" si="526"/>
        <v>0.626719441533905-1.17250960621968i</v>
      </c>
      <c r="BZ334" s="223" t="str">
        <f t="shared" ca="1" si="527"/>
        <v>1.14034560159735-0.68349685002315i</v>
      </c>
      <c r="CA334" s="223" t="str">
        <f t="shared" ca="1" si="528"/>
        <v>1.32949465402234-2.87958108452565E-13i</v>
      </c>
      <c r="CB334" s="223" t="str">
        <f t="shared" ca="1" si="529"/>
        <v>1.14034560159761+0.68349685002272i</v>
      </c>
      <c r="CC334" s="223" t="str">
        <f t="shared" ca="1" si="530"/>
        <v>0.626719441533146+1.17250960622008i</v>
      </c>
      <c r="CD334" s="223" t="str">
        <f t="shared" ca="1" si="531"/>
        <v>-0.0652352107040512+1.32789321948656i</v>
      </c>
      <c r="CE334" s="223" t="str">
        <f t="shared" ca="1" si="532"/>
        <v>-0.738627654733679+1.10543440453815i</v>
      </c>
      <c r="CF334" s="223" t="str">
        <f t="shared" ca="1" si="533"/>
        <v>-1.20184893250107+0.568432211015544i</v>
      </c>
      <c r="CG334" s="223" t="str">
        <f t="shared" ca="1" si="534"/>
        <v>-1.32309277387539-0.130313264070518i</v>
      </c>
      <c r="CH334" s="223" t="str">
        <f t="shared" ca="1" si="535"/>
        <v>-1.06786011917426-0.791979040727176i</v>
      </c>
      <c r="CI334" s="223" t="str">
        <f t="shared" ca="1" si="536"/>
        <v>-0.508775577512852-1.22829289943419i</v>
      </c>
      <c r="CJ334" s="223" t="str">
        <f t="shared" ca="1" si="537"/>
        <v>0.195077381371095-1.31510488188258i</v>
      </c>
      <c r="CK334" s="223" t="str">
        <f t="shared" ca="1" si="538"/>
        <v>0.843422479843477-1.02771326524896i</v>
      </c>
      <c r="CL334" s="223" t="str">
        <f t="shared" ca="1" si="539"/>
        <v>1.25177780118731-0.447893259079268i</v>
      </c>
      <c r="CM334" s="223" t="str">
        <f t="shared" ca="1" si="540"/>
        <v>1.30394878703994+0.259371540171771i</v>
      </c>
      <c r="CN334" s="223" t="str">
        <f t="shared" ca="1" si="541"/>
        <v>0.985090560051481+0.892834040329698i</v>
      </c>
      <c r="CO334" s="223" t="str">
        <f t="shared" ca="1" si="542"/>
        <v>0.385931926554953+1.27224706057415i</v>
      </c>
      <c r="CP334" s="223" t="str">
        <f t="shared" ca="1" si="543"/>
        <v>-0.323040850215317+1.28965136535661i</v>
      </c>
      <c r="CQ334" s="223" t="str">
        <f t="shared" ca="1" si="544"/>
        <v>-0.940094685410689+0.940094685410236i</v>
      </c>
      <c r="CR334" s="223" t="str">
        <f t="shared" ca="1" si="545"/>
        <v>-1.28965136535678+0.323040850214621i</v>
      </c>
      <c r="CS334" s="223" t="str">
        <f t="shared" ca="1" si="546"/>
        <v>-1.27224706057434-0.385931926554337i</v>
      </c>
      <c r="CT334" s="223" t="str">
        <f t="shared" ca="1" si="547"/>
        <v>-0.892834040330175-0.985090560051048i</v>
      </c>
      <c r="CU334" s="223" t="str">
        <f t="shared" ca="1" si="548"/>
        <v>-0.259371540172404-1.30394878703981i</v>
      </c>
      <c r="CV334" s="223" t="str">
        <f t="shared" ca="1" si="549"/>
        <v>0.447893259079942-1.25177780118707i</v>
      </c>
      <c r="CW334" s="223" t="str">
        <f t="shared" ca="1" si="550"/>
        <v>1.02771326524941-0.843422479842924i</v>
      </c>
      <c r="CX334" s="223" t="str">
        <f t="shared" ca="1" si="551"/>
        <v>1.31510488188268-0.195077381370388i</v>
      </c>
      <c r="CY334" s="223" t="str">
        <f t="shared" ca="1" si="552"/>
        <v>1.22829289943441+0.508775577512326i</v>
      </c>
      <c r="CZ334" s="223" t="str">
        <f t="shared" ca="1" si="553"/>
        <v>0.791979040727693+1.06786011917387i</v>
      </c>
      <c r="DA334" s="223" t="str">
        <f t="shared" ca="1" si="554"/>
        <v>0.130313264071084+1.32309277387534i</v>
      </c>
      <c r="DB334" s="223" t="str">
        <f t="shared" ca="1" si="555"/>
        <v>-0.568432211015031+1.20184893250132i</v>
      </c>
      <c r="DC334" s="223" t="str">
        <f t="shared" ca="1" si="556"/>
        <v>-1.10543440453855+0.738627654733084i</v>
      </c>
      <c r="DD334" s="223" t="str">
        <f t="shared" ca="1" si="557"/>
        <v>-1.3278932194866+0.0652352107033362i</v>
      </c>
      <c r="DE334" s="223" t="str">
        <f t="shared" ca="1" si="558"/>
        <v>-1.17250960621975-0.626719441533777i</v>
      </c>
      <c r="DF334" s="223" t="str">
        <f t="shared" ca="1" si="559"/>
        <v>-0.683496850023273-1.14034560159728i</v>
      </c>
      <c r="DG334" s="223" t="str">
        <f t="shared" ca="1" si="560"/>
        <v>-4.31937162678847E-13-1.32949465402234i</v>
      </c>
      <c r="DH334" s="223" t="str">
        <f t="shared" ca="1" si="561"/>
        <v>0.683496850023699-1.14034560159702i</v>
      </c>
      <c r="DI334" s="223" t="str">
        <f t="shared" ca="1" si="562"/>
        <v>1.17250960621998-0.62671944153334i</v>
      </c>
      <c r="DJ334" s="223" t="str">
        <f t="shared" ca="1" si="563"/>
        <v>1.32789321948657+0.065235210703983i</v>
      </c>
      <c r="DK334" s="223" t="str">
        <f t="shared" ca="1" si="564"/>
        <v>1.10543440453819+0.738627654733622i</v>
      </c>
      <c r="DL334" s="223" t="str">
        <f t="shared" ca="1" si="565"/>
        <v>0.568432211015674+1.20184893250101i</v>
      </c>
      <c r="DM334" s="223" t="str">
        <f t="shared" ca="1" si="566"/>
        <v>-0.130313264070374+1.32309277387541i</v>
      </c>
      <c r="DN334" s="223" t="str">
        <f t="shared" ca="1" si="567"/>
        <v>-0.79197904072706+1.06786011917434i</v>
      </c>
      <c r="DO334" s="223" t="str">
        <f t="shared" ca="1" si="568"/>
        <v>-1.22829289943463+0.508775577511798i</v>
      </c>
      <c r="DP334" s="223" t="str">
        <f t="shared" ca="1" si="569"/>
        <v>-1.31510488188261-0.195077381370878i</v>
      </c>
      <c r="DQ334" s="223" t="str">
        <f t="shared" ca="1" si="570"/>
        <v>-1.027713265249-0.843422479843424i</v>
      </c>
      <c r="DR334" s="223" t="str">
        <f t="shared" ca="1" si="571"/>
        <v>-0.447893259079332-1.25177780118729i</v>
      </c>
      <c r="DS334" s="223" t="str">
        <f t="shared" ca="1" si="572"/>
        <v>0.259371540171705-1.30394878703995i</v>
      </c>
      <c r="DT334" s="223" t="str">
        <f t="shared" ca="1" si="573"/>
        <v>0.892834040329591-0.985090560051579i</v>
      </c>
      <c r="DU334" s="223" t="str">
        <f t="shared" ca="1" si="574"/>
        <v>1.27224706057451-0.385931926553789i</v>
      </c>
      <c r="DV334" s="223" t="str">
        <f t="shared" ca="1" si="575"/>
        <v>1.28965136535664+0.323040850215177i</v>
      </c>
      <c r="DW334" s="223" t="str">
        <f t="shared" ca="1" si="576"/>
        <v>0.940094685410338+0.940094685410587i</v>
      </c>
      <c r="DX334" s="223" t="str">
        <f t="shared" ca="1" si="577"/>
        <v>0.323040850214834+1.28965136535673i</v>
      </c>
      <c r="DY334" s="223" t="str">
        <f t="shared" ca="1" si="578"/>
        <v>-0.385931926554271+1.27224706057436i</v>
      </c>
      <c r="DZ334" s="223" t="str">
        <f t="shared" ca="1" si="579"/>
        <v>-0.985090560051003+0.892834040330226i</v>
      </c>
      <c r="EA334" s="223" t="str">
        <f t="shared" ca="1" si="580"/>
        <v>-1.30394878703978+0.259371540172545i</v>
      </c>
      <c r="EB334" s="223" t="str">
        <f t="shared" ca="1" si="581"/>
        <v>-1.25177780118712-0.447893259079807i</v>
      </c>
      <c r="EC334" s="223" t="str">
        <f t="shared" ca="1" si="582"/>
        <v>-0.843422479843034-1.02771326524932i</v>
      </c>
      <c r="ED334" s="223" t="str">
        <f t="shared" ca="1" si="583"/>
        <v>-0.19507738137053-1.31510488188266i</v>
      </c>
      <c r="EE334" s="223" t="str">
        <f t="shared" ca="1" si="584"/>
        <v>0.508775577512124-1.22829289943449i</v>
      </c>
      <c r="EF334" s="223" t="str">
        <f t="shared" ca="1" si="585"/>
        <v>1.06786011917383-0.791979040727747i</v>
      </c>
      <c r="EG334" s="223" t="str">
        <f t="shared" ca="1" si="586"/>
        <v>1.32309277387532-0.130313264071227i</v>
      </c>
      <c r="EH334" s="223" t="str">
        <f t="shared" ca="1" si="587"/>
        <v>1.2018489325008+0.56843221101613i</v>
      </c>
      <c r="EI334" s="223" t="str">
        <f t="shared" ca="1" si="588"/>
        <v>0.738627654733203+1.10543440453847i</v>
      </c>
      <c r="EJ334" s="223" t="str">
        <f t="shared" ca="1" si="589"/>
        <v>0.0652352107034799+1.32789321948659i</v>
      </c>
      <c r="EK334" s="223" t="str">
        <f t="shared" ca="1" si="590"/>
        <v>-0.626719441533651+1.17250960621981i</v>
      </c>
      <c r="EL334" s="223" t="str">
        <f t="shared" ca="1" si="591"/>
        <v>-1.1403456015972+0.683496850023397i</v>
      </c>
      <c r="EM334" s="223" t="str">
        <f t="shared" ca="1" si="592"/>
        <v>-1.32949465402234+5.75916216905128E-13i</v>
      </c>
      <c r="EN334" s="223"/>
      <c r="EO334" s="223"/>
      <c r="EP334" s="223"/>
    </row>
    <row r="335" spans="1:146">
      <c r="A335" s="249">
        <f t="shared" si="461"/>
        <v>4.589843749999988E-3</v>
      </c>
      <c r="B335" s="248">
        <v>235</v>
      </c>
      <c r="C335" s="247">
        <f t="shared" si="462"/>
        <v>47000</v>
      </c>
      <c r="N335" s="246">
        <f t="shared" ca="1" si="463"/>
        <v>1.3374504050384906</v>
      </c>
      <c r="O335" s="223">
        <f t="shared" ca="1" si="464"/>
        <v>-1.3295495949615093</v>
      </c>
      <c r="P335" s="223" t="str">
        <f t="shared" ca="1" si="465"/>
        <v>-1.15682380660987-0.655332591836371i</v>
      </c>
      <c r="Q335" s="223" t="str">
        <f t="shared" ca="1" si="466"/>
        <v>-0.683525095310674-1.14039272601277i</v>
      </c>
      <c r="R335" s="223" t="str">
        <f t="shared" ca="1" si="467"/>
        <v>-0.0326287804424536-1.32914915948104i</v>
      </c>
      <c r="S335" s="223" t="str">
        <f t="shared" ca="1" si="468"/>
        <v>0.626745340513233-1.17255805980227i</v>
      </c>
      <c r="T335" s="223" t="str">
        <f t="shared" ca="1" si="469"/>
        <v>1.1232747154795-0.711305868826311i</v>
      </c>
      <c r="U335" s="223" t="str">
        <f t="shared" ca="1" si="470"/>
        <v>1.32794809424698-0.0652379065277695i</v>
      </c>
      <c r="V335" s="223" t="str">
        <f t="shared" ca="1" si="471"/>
        <v>1.18758600786429+0.597780561232359i</v>
      </c>
      <c r="W335" s="223" t="str">
        <f t="shared" ca="1" si="472"/>
        <v>0.738658178283896+1.10548008625964i</v>
      </c>
      <c r="X335" s="223" t="str">
        <f t="shared" ca="1" si="473"/>
        <v>0.0978077357374585+1.32594712273613i</v>
      </c>
      <c r="Y335" s="223" t="str">
        <f t="shared" ca="1" si="474"/>
        <v>-0.568455701293975+1.20189859852181i</v>
      </c>
      <c r="Z335" s="223" t="str">
        <f t="shared" ca="1" si="475"/>
        <v>-1.08701955717239+0.76556554767509i</v>
      </c>
      <c r="AA335" s="223" t="str">
        <f t="shared" ca="1" si="476"/>
        <v>-1.3231474502589+0.130318649224416i</v>
      </c>
      <c r="AB335" s="223" t="str">
        <f t="shared" ca="1" si="477"/>
        <v>-1.21548721040552-0.53878842489694i</v>
      </c>
      <c r="AC335" s="223" t="str">
        <f t="shared" ca="1" si="478"/>
        <v>-0.792011769006712-1.06790424815017i</v>
      </c>
      <c r="AD335" s="223" t="str">
        <f t="shared" ca="1" si="479"/>
        <v>-0.162751063630121-1.3195507632333i</v>
      </c>
      <c r="AE335" s="223" t="str">
        <f t="shared" ca="1" si="480"/>
        <v>0.508796602499455-1.22834365824362i</v>
      </c>
      <c r="AF335" s="223" t="str">
        <f t="shared" ca="1" si="481"/>
        <v>1.04814567354029-0.817980912064018i</v>
      </c>
      <c r="AG335" s="223" t="str">
        <f t="shared" ca="1" si="482"/>
        <v>1.31515922816915-0.195085442880376i</v>
      </c>
      <c r="AH335" s="223" t="str">
        <f t="shared" ca="1" si="483"/>
        <v>1.24046019779264+0.478498300054002i</v>
      </c>
      <c r="AI335" s="223" t="str">
        <f t="shared" ca="1" si="484"/>
        <v>0.843457334005848+1.02775573516963i</v>
      </c>
      <c r="AJ335" s="223" t="str">
        <f t="shared" ca="1" si="485"/>
        <v>0.227302309954816+1.3099754903629i</v>
      </c>
      <c r="AK335" s="223" t="str">
        <f t="shared" ca="1" si="486"/>
        <v>-0.447911768124575+1.25182953050239i</v>
      </c>
      <c r="AL335" s="223" t="str">
        <f t="shared" ca="1" si="487"/>
        <v>-1.00674671517419+0.868425688788799i</v>
      </c>
      <c r="AM335" s="223" t="str">
        <f t="shared" ca="1" si="488"/>
        <v>-1.30400267230439+0.259382258617121i</v>
      </c>
      <c r="AN335" s="223" t="str">
        <f t="shared" ca="1" si="489"/>
        <v>-1.26244480791189-0.417055430894531i</v>
      </c>
      <c r="AO335" s="223" t="str">
        <f t="shared" ca="1" si="490"/>
        <v>-0.89287093640934-0.985131268602222i</v>
      </c>
      <c r="AP335" s="223" t="str">
        <f t="shared" ca="1" si="491"/>
        <v>-0.291305965105745-1.29724437179589i</v>
      </c>
      <c r="AQ335" s="223" t="str">
        <f t="shared" ca="1" si="492"/>
        <v>0.385947875067587-1.27229963577497i</v>
      </c>
      <c r="AR335" s="223" t="str">
        <f t="shared" ca="1" si="493"/>
        <v>0.385947875067587-1.27229963577497i</v>
      </c>
      <c r="AS335" s="223" t="str">
        <f t="shared" ca="1" si="494"/>
        <v>1.28970465978492-0.323054199773621i</v>
      </c>
      <c r="AT335" s="223" t="str">
        <f t="shared" ca="1" si="495"/>
        <v>1.2813880779118+0.354607838672259i</v>
      </c>
      <c r="AU335" s="223" t="str">
        <f t="shared" ca="1" si="496"/>
        <v>0.940133534520783+0.940133534521439i</v>
      </c>
      <c r="AV335" s="223" t="str">
        <f t="shared" ca="1" si="497"/>
        <v>0.354607838671365+1.28138807791205i</v>
      </c>
      <c r="AW335" s="223" t="str">
        <f t="shared" ca="1" si="498"/>
        <v>-0.323054199774558+1.28970465978469i</v>
      </c>
      <c r="AX335" s="223" t="str">
        <f t="shared" ca="1" si="499"/>
        <v>-0.916778351965084+0.962922415789819i</v>
      </c>
      <c r="AY335" s="223" t="str">
        <f t="shared" ca="1" si="500"/>
        <v>-1.27229963577524+0.385947875066699i</v>
      </c>
      <c r="AZ335" s="223" t="str">
        <f t="shared" ca="1" si="501"/>
        <v>-1.29724437179569-0.291305965106651i</v>
      </c>
      <c r="BA335" s="223" t="str">
        <f t="shared" ca="1" si="502"/>
        <v>-0.985131268601599-0.892870936410027i</v>
      </c>
      <c r="BB335" s="223" t="str">
        <f t="shared" ca="1" si="503"/>
        <v>-0.417055430893614-1.26244480791219i</v>
      </c>
      <c r="BC335" s="223" t="str">
        <f t="shared" ca="1" si="504"/>
        <v>0.259382258618032-1.30400267230421i</v>
      </c>
      <c r="BD335" s="223" t="str">
        <f t="shared" ca="1" si="505"/>
        <v>0.868425688789502-1.00674671517358i</v>
      </c>
      <c r="BE335" s="223" t="str">
        <f t="shared" ca="1" si="506"/>
        <v>1.2518295305027-0.447911768123702i</v>
      </c>
      <c r="BF335" s="223" t="str">
        <f t="shared" ca="1" si="507"/>
        <v>1.30997549036274+0.22730230995575i</v>
      </c>
      <c r="BG335" s="223" t="str">
        <f t="shared" ca="1" si="508"/>
        <v>1.02775573516903+0.843457334006581i</v>
      </c>
      <c r="BH335" s="223" t="str">
        <f t="shared" ca="1" si="509"/>
        <v>0.478498300053101+1.24046019779298i</v>
      </c>
      <c r="BI335" s="223" t="str">
        <f t="shared" ca="1" si="510"/>
        <v>-0.195085442881293+1.31515922816902i</v>
      </c>
      <c r="BJ335" s="223" t="str">
        <f t="shared" ca="1" si="511"/>
        <v>-0.817980912063485+1.04814567354071i</v>
      </c>
      <c r="BK335" s="223" t="str">
        <f t="shared" ca="1" si="512"/>
        <v>-1.22834365824338+0.508796602500047i</v>
      </c>
      <c r="BL335" s="223" t="str">
        <f t="shared" ca="1" si="513"/>
        <v>-1.31955076323338-0.162751063629448i</v>
      </c>
      <c r="BM335" s="223" t="str">
        <f t="shared" ca="1" si="514"/>
        <v>-1.06790424815048-0.79201176900629i</v>
      </c>
      <c r="BN335" s="223" t="str">
        <f t="shared" ca="1" si="515"/>
        <v>-0.538788424897508-1.21548721040527i</v>
      </c>
      <c r="BO335" s="223" t="str">
        <f t="shared" ca="1" si="516"/>
        <v>0.130318649223873-1.32314745025896i</v>
      </c>
      <c r="BP335" s="223" t="str">
        <f t="shared" ca="1" si="517"/>
        <v>0.765565547674675-1.08701955717268i</v>
      </c>
      <c r="BQ335" s="223" t="str">
        <f t="shared" ca="1" si="518"/>
        <v>1.20189859852157-0.568455701294478i</v>
      </c>
      <c r="BR335" s="223" t="str">
        <f t="shared" ca="1" si="519"/>
        <v>1.32594712273617+0.0978077357369335i</v>
      </c>
      <c r="BS335" s="223" t="str">
        <f t="shared" ca="1" si="520"/>
        <v>1.10548008625992+0.738658178283483i</v>
      </c>
      <c r="BT335" s="223" t="str">
        <f t="shared" ca="1" si="521"/>
        <v>0.597780561232847+1.18758600786404i</v>
      </c>
      <c r="BU335" s="223" t="str">
        <f t="shared" ca="1" si="522"/>
        <v>-0.065237906527253+1.32794809424701i</v>
      </c>
      <c r="BV335" s="223" t="str">
        <f t="shared" ca="1" si="523"/>
        <v>-0.711305868825838+1.1232747154798i</v>
      </c>
      <c r="BW335" s="223" t="str">
        <f t="shared" ca="1" si="524"/>
        <v>-1.17255805980208+0.626745340513586i</v>
      </c>
      <c r="BX335" s="223" t="str">
        <f t="shared" ca="1" si="525"/>
        <v>-1.32914915948105-0.0326287804420831i</v>
      </c>
      <c r="BY335" s="223" t="str">
        <f t="shared" ca="1" si="526"/>
        <v>-1.14039272601299-0.683525095310317i</v>
      </c>
      <c r="BZ335" s="223" t="str">
        <f t="shared" ca="1" si="527"/>
        <v>-0.655332591836718-1.15682380660967i</v>
      </c>
      <c r="CA335" s="223" t="str">
        <f t="shared" ca="1" si="528"/>
        <v>-3.56379444420843E-13-1.32954959496151i</v>
      </c>
      <c r="CB335" s="223" t="str">
        <f t="shared" ca="1" si="529"/>
        <v>0.655332591836032-1.15682380661006i</v>
      </c>
      <c r="CC335" s="223" t="str">
        <f t="shared" ca="1" si="530"/>
        <v>1.14039272601258-0.683525095310994i</v>
      </c>
      <c r="CD335" s="223" t="str">
        <f t="shared" ca="1" si="531"/>
        <v>1.32914915948103-0.0326287804428712i</v>
      </c>
      <c r="CE335" s="223" t="str">
        <f t="shared" ca="1" si="532"/>
        <v>1.17255805980245+0.62674534051289i</v>
      </c>
      <c r="CF335" s="223" t="str">
        <f t="shared" ca="1" si="533"/>
        <v>0.711305868826505+1.12327471547938i</v>
      </c>
      <c r="CG335" s="223" t="str">
        <f t="shared" ca="1" si="534"/>
        <v>0.0652379065280404+1.32794809424697i</v>
      </c>
      <c r="CH335" s="223" t="str">
        <f t="shared" ca="1" si="535"/>
        <v>-0.597780561232142+1.1875860078644i</v>
      </c>
      <c r="CI335" s="223" t="str">
        <f t="shared" ca="1" si="536"/>
        <v>-1.10548008625948+0.738658178284138i</v>
      </c>
      <c r="CJ335" s="223" t="str">
        <f t="shared" ca="1" si="537"/>
        <v>-1.32594712273611+0.0978077357377198i</v>
      </c>
      <c r="CK335" s="223" t="str">
        <f t="shared" ca="1" si="538"/>
        <v>-1.20189859852191-0.568455701293765i</v>
      </c>
      <c r="CL335" s="223" t="str">
        <f t="shared" ca="1" si="539"/>
        <v>-0.76556554767532-1.08701955717222i</v>
      </c>
      <c r="CM335" s="223" t="str">
        <f t="shared" ca="1" si="540"/>
        <v>-0.130318649224658-1.32314745025888i</v>
      </c>
      <c r="CN335" s="223" t="str">
        <f t="shared" ca="1" si="541"/>
        <v>0.538788424896787-1.21548721040559i</v>
      </c>
      <c r="CO335" s="223" t="str">
        <f t="shared" ca="1" si="542"/>
        <v>1.06790424815001-0.792011769006923i</v>
      </c>
      <c r="CP335" s="223" t="str">
        <f t="shared" ca="1" si="543"/>
        <v>1.31955076323328-0.162751063630231i</v>
      </c>
      <c r="CQ335" s="223" t="str">
        <f t="shared" ca="1" si="544"/>
        <v>1.22834365824368+0.508796602499318i</v>
      </c>
      <c r="CR335" s="223" t="str">
        <f t="shared" ca="1" si="545"/>
        <v>0.817980912064105+1.04814567354022i</v>
      </c>
      <c r="CS335" s="223" t="str">
        <f t="shared" ca="1" si="546"/>
        <v>0.195085442880728+1.3151592281691i</v>
      </c>
      <c r="CT335" s="223" t="str">
        <f t="shared" ca="1" si="547"/>
        <v>-0.478498300053635+1.24046019779278i</v>
      </c>
      <c r="CU335" s="223" t="str">
        <f t="shared" ca="1" si="548"/>
        <v>-1.02775573516939+0.843457334006138i</v>
      </c>
      <c r="CV335" s="223" t="str">
        <f t="shared" ca="1" si="549"/>
        <v>-1.30997549036283+0.227302309955223i</v>
      </c>
      <c r="CW335" s="223" t="str">
        <f t="shared" ca="1" si="550"/>
        <v>-1.25182953050252-0.447911768124204i</v>
      </c>
      <c r="CX335" s="223" t="str">
        <f t="shared" ca="1" si="551"/>
        <v>-0.868425688789069-1.00674671517395i</v>
      </c>
      <c r="CY335" s="223" t="str">
        <f t="shared" ca="1" si="552"/>
        <v>-0.259382258617508-1.30400267230431i</v>
      </c>
      <c r="CZ335" s="223" t="str">
        <f t="shared" ca="1" si="553"/>
        <v>0.417055430894084-1.26244480791204i</v>
      </c>
      <c r="DA335" s="223" t="str">
        <f t="shared" ca="1" si="554"/>
        <v>0.985131268601983-0.892870936409603i</v>
      </c>
      <c r="DB335" s="223" t="str">
        <f t="shared" ca="1" si="555"/>
        <v>1.29724437179581-0.29130596510613i</v>
      </c>
      <c r="DC335" s="223" t="str">
        <f t="shared" ca="1" si="556"/>
        <v>1.2722996357751+0.385947875067173i</v>
      </c>
      <c r="DD335" s="223" t="str">
        <f t="shared" ca="1" si="557"/>
        <v>0.916778351964641+0.962922415790239i</v>
      </c>
      <c r="DE335" s="223" t="str">
        <f t="shared" ca="1" si="558"/>
        <v>0.323054199774003+1.28970465978483i</v>
      </c>
      <c r="DF335" s="223" t="str">
        <f t="shared" ca="1" si="559"/>
        <v>-0.354607838671843+1.28138807791192i</v>
      </c>
      <c r="DG335" s="223" t="str">
        <f t="shared" ca="1" si="560"/>
        <v>-0.940133534521214+0.940133534521008i</v>
      </c>
      <c r="DH335" s="223" t="str">
        <f t="shared" ca="1" si="561"/>
        <v>-1.28138807791195+0.354607838671709i</v>
      </c>
      <c r="DI335" s="223" t="str">
        <f t="shared" ca="1" si="562"/>
        <v>-1.28970465978479-0.323054199774139i</v>
      </c>
      <c r="DJ335" s="223" t="str">
        <f t="shared" ca="1" si="563"/>
        <v>-0.962922415790142-0.916778351964743i</v>
      </c>
      <c r="DK335" s="223" t="str">
        <f t="shared" ca="1" si="564"/>
        <v>-0.38594787506704-1.27229963577514i</v>
      </c>
      <c r="DL335" s="223" t="str">
        <f t="shared" ca="1" si="565"/>
        <v>0.291305965106266-1.29724437179578i</v>
      </c>
      <c r="DM335" s="223" t="str">
        <f t="shared" ca="1" si="566"/>
        <v>0.892870936409707-0.985131268601888i</v>
      </c>
      <c r="DN335" s="223" t="str">
        <f t="shared" ca="1" si="567"/>
        <v>1.26244480791208-0.417055430893951i</v>
      </c>
      <c r="DO335" s="223" t="str">
        <f t="shared" ca="1" si="568"/>
        <v>1.30400267230429+0.259382258617646i</v>
      </c>
      <c r="DP335" s="223" t="str">
        <f t="shared" ca="1" si="569"/>
        <v>1.00674671517386+0.868425688789175i</v>
      </c>
      <c r="DQ335" s="223" t="str">
        <f t="shared" ca="1" si="570"/>
        <v>0.447911768124001+1.25182953050259i</v>
      </c>
      <c r="DR335" s="223" t="str">
        <f t="shared" ca="1" si="571"/>
        <v>-0.227302309955361+1.3099754903628i</v>
      </c>
      <c r="DS335" s="223" t="str">
        <f t="shared" ca="1" si="572"/>
        <v>-0.843457334006247+1.0277557351693i</v>
      </c>
      <c r="DT335" s="223" t="str">
        <f t="shared" ca="1" si="573"/>
        <v>-1.24046019779285+0.478498300053433i</v>
      </c>
      <c r="DU335" s="223" t="str">
        <f t="shared" ca="1" si="574"/>
        <v>-1.31515922816907-0.195085442880941i</v>
      </c>
      <c r="DV335" s="223" t="str">
        <f t="shared" ca="1" si="575"/>
        <v>-1.04814567354014-0.817980912064216i</v>
      </c>
      <c r="DW335" s="223" t="str">
        <f t="shared" ca="1" si="576"/>
        <v>-0.508796602499258-1.2283436582437i</v>
      </c>
      <c r="DX335" s="223" t="str">
        <f t="shared" ca="1" si="577"/>
        <v>0.162751063630445-1.31955076323326i</v>
      </c>
      <c r="DY335" s="223" t="str">
        <f t="shared" ca="1" si="578"/>
        <v>0.792011769007036-1.06790424814993i</v>
      </c>
      <c r="DZ335" s="223" t="str">
        <f t="shared" ca="1" si="579"/>
        <v>1.21548721040561-0.538788424896728i</v>
      </c>
      <c r="EA335" s="223" t="str">
        <f t="shared" ca="1" si="580"/>
        <v>1.32314745025886+0.130318649224872i</v>
      </c>
      <c r="EB335" s="223" t="str">
        <f t="shared" ca="1" si="581"/>
        <v>1.08701955717215+0.765565547675434i</v>
      </c>
      <c r="EC335" s="223" t="str">
        <f t="shared" ca="1" si="582"/>
        <v>0.568455701293637+1.20189859852197i</v>
      </c>
      <c r="ED335" s="223" t="str">
        <f t="shared" ca="1" si="583"/>
        <v>-0.0978077357379348+1.3259471227361i</v>
      </c>
      <c r="EE335" s="223" t="str">
        <f t="shared" ca="1" si="584"/>
        <v>-0.738658178284255+1.1054800862594i</v>
      </c>
      <c r="EF335" s="223" t="str">
        <f t="shared" ca="1" si="585"/>
        <v>-1.18758600786446+0.597780561232017i</v>
      </c>
      <c r="EG335" s="223" t="str">
        <f t="shared" ca="1" si="586"/>
        <v>-1.32794809424696-0.0652379065281049i</v>
      </c>
      <c r="EH335" s="223" t="str">
        <f t="shared" ca="1" si="587"/>
        <v>-1.12327471547927-0.711305868826687i</v>
      </c>
      <c r="EI335" s="223" t="str">
        <f t="shared" ca="1" si="588"/>
        <v>-0.626745340512767-1.17255805980252i</v>
      </c>
      <c r="EJ335" s="223" t="str">
        <f t="shared" ca="1" si="589"/>
        <v>0.0326287804429357-1.32914915948103i</v>
      </c>
      <c r="EK335" s="223" t="str">
        <f t="shared" ca="1" si="590"/>
        <v>0.683525095311179-1.14039272601247i</v>
      </c>
      <c r="EL335" s="223" t="str">
        <f t="shared" ca="1" si="591"/>
        <v>1.15682380661013-0.655332591835909i</v>
      </c>
      <c r="EM335" s="223" t="str">
        <f t="shared" ca="1" si="592"/>
        <v>1.32954959496151+4.96459423520151E-13i</v>
      </c>
      <c r="EN335" s="223"/>
      <c r="EO335" s="223"/>
      <c r="EP335" s="223"/>
    </row>
    <row r="336" spans="1:146">
      <c r="A336" s="249">
        <f t="shared" si="461"/>
        <v>4.6093749999999876E-3</v>
      </c>
      <c r="B336" s="248">
        <v>236</v>
      </c>
      <c r="C336" s="247">
        <f t="shared" si="462"/>
        <v>47200</v>
      </c>
      <c r="N336" s="246">
        <f t="shared" ca="1" si="463"/>
        <v>1.3373992329968176</v>
      </c>
      <c r="O336" s="223">
        <f t="shared" ca="1" si="464"/>
        <v>-1.3296007670031822</v>
      </c>
      <c r="P336" s="223" t="str">
        <f t="shared" ca="1" si="465"/>
        <v>-1.17260318951399-0.626769462846645i</v>
      </c>
      <c r="Q336" s="223" t="str">
        <f t="shared" ca="1" si="466"/>
        <v>-0.738686607947041-1.10552263425728i</v>
      </c>
      <c r="R336" s="223" t="str">
        <f t="shared" ca="1" si="467"/>
        <v>-0.130323664961582-1.32319837589321i</v>
      </c>
      <c r="S336" s="223" t="str">
        <f t="shared" ca="1" si="468"/>
        <v>0.508816185192066-1.22839093504554i</v>
      </c>
      <c r="T336" s="223" t="str">
        <f t="shared" ca="1" si="469"/>
        <v>1.02779529169258-0.843489797205644i</v>
      </c>
      <c r="U336" s="223" t="str">
        <f t="shared" ca="1" si="470"/>
        <v>1.30405286108956-0.259392241787563i</v>
      </c>
      <c r="V336" s="223" t="str">
        <f t="shared" ca="1" si="471"/>
        <v>1.27234860436584+0.385962729526769i</v>
      </c>
      <c r="W336" s="223" t="str">
        <f t="shared" ca="1" si="472"/>
        <v>0.940169718618735+0.940169718618835i</v>
      </c>
      <c r="X336" s="223" t="str">
        <f t="shared" ca="1" si="473"/>
        <v>0.385962729526763+1.27234860436584i</v>
      </c>
      <c r="Y336" s="223" t="str">
        <f t="shared" ca="1" si="474"/>
        <v>-0.25939224178756+1.30405286108956i</v>
      </c>
      <c r="Z336" s="223" t="str">
        <f t="shared" ca="1" si="475"/>
        <v>-0.843489797205645+1.02779529169258i</v>
      </c>
      <c r="AA336" s="223" t="str">
        <f t="shared" ca="1" si="476"/>
        <v>-1.22839093504553+0.508816185192073i</v>
      </c>
      <c r="AB336" s="223" t="str">
        <f t="shared" ca="1" si="477"/>
        <v>-1.32319837589321-0.130323664961585i</v>
      </c>
      <c r="AC336" s="223" t="str">
        <f t="shared" ca="1" si="478"/>
        <v>-1.10552263425727-0.738686607947049i</v>
      </c>
      <c r="AD336" s="223" t="str">
        <f t="shared" ca="1" si="479"/>
        <v>-0.626769462846623-1.172603189514i</v>
      </c>
      <c r="AE336" s="223" t="str">
        <f t="shared" ca="1" si="480"/>
        <v>7.16727247588875E-15-1.32960076700318i</v>
      </c>
      <c r="AF336" s="223" t="str">
        <f t="shared" ca="1" si="481"/>
        <v>0.626769462846619-1.172603189514i</v>
      </c>
      <c r="AG336" s="223" t="str">
        <f t="shared" ca="1" si="482"/>
        <v>1.1055226342575-0.738686607946707i</v>
      </c>
      <c r="AH336" s="223" t="str">
        <f t="shared" ca="1" si="483"/>
        <v>1.32319837589326-0.130323664961063i</v>
      </c>
      <c r="AI336" s="223" t="str">
        <f t="shared" ca="1" si="484"/>
        <v>1.22839093504574+0.508816185191579i</v>
      </c>
      <c r="AJ336" s="223" t="str">
        <f t="shared" ca="1" si="485"/>
        <v>0.843489797205854+1.02779529169241i</v>
      </c>
      <c r="AK336" s="223" t="str">
        <f t="shared" ca="1" si="486"/>
        <v>0.259392241787555+1.30405286108956i</v>
      </c>
      <c r="AL336" s="223" t="str">
        <f t="shared" ca="1" si="487"/>
        <v>-0.385962729527029+1.27234860436576i</v>
      </c>
      <c r="AM336" s="223" t="str">
        <f t="shared" ca="1" si="488"/>
        <v>-0.940169718619126+0.940169718618444i</v>
      </c>
      <c r="AN336" s="223" t="str">
        <f t="shared" ca="1" si="489"/>
        <v>-1.27234860436565+0.385962729527406i</v>
      </c>
      <c r="AO336" s="223" t="str">
        <f t="shared" ca="1" si="490"/>
        <v>-1.30405286108964-0.259392241787169i</v>
      </c>
      <c r="AP336" s="223" t="str">
        <f t="shared" ca="1" si="491"/>
        <v>-1.02779529169266-0.843489797205549i</v>
      </c>
      <c r="AQ336" s="223" t="str">
        <f t="shared" ca="1" si="492"/>
        <v>-0.508816185191926-1.22839093504559i</v>
      </c>
      <c r="AR336" s="223" t="str">
        <f t="shared" ca="1" si="493"/>
        <v>-0.508816185191926-1.22839093504559i</v>
      </c>
      <c r="AS336" s="223" t="str">
        <f t="shared" ca="1" si="494"/>
        <v>0.738686607947478-1.10552263425698i</v>
      </c>
      <c r="AT336" s="223" t="str">
        <f t="shared" ca="1" si="495"/>
        <v>1.17260318951375-0.626769462847083i</v>
      </c>
      <c r="AU336" s="223" t="str">
        <f t="shared" ca="1" si="496"/>
        <v>1.32960076700318-2.5019214165567E-13i</v>
      </c>
      <c r="AV336" s="223" t="str">
        <f t="shared" ca="1" si="497"/>
        <v>1.17260318951401+0.626769462846608i</v>
      </c>
      <c r="AW336" s="223" t="str">
        <f t="shared" ca="1" si="498"/>
        <v>0.738686607946827+1.10552263425742i</v>
      </c>
      <c r="AX336" s="223" t="str">
        <f t="shared" ca="1" si="499"/>
        <v>0.130323664961187+1.32319837589325i</v>
      </c>
      <c r="AY336" s="223" t="str">
        <f t="shared" ca="1" si="500"/>
        <v>-0.508816185191464+1.22839093504578i</v>
      </c>
      <c r="AZ336" s="223" t="str">
        <f t="shared" ca="1" si="501"/>
        <v>-1.02779529169231+0.843489797205965i</v>
      </c>
      <c r="BA336" s="223" t="str">
        <f t="shared" ca="1" si="502"/>
        <v>-1.30405286108954+0.259392241787697i</v>
      </c>
      <c r="BB336" s="223" t="str">
        <f t="shared" ca="1" si="503"/>
        <v>-1.2723486043658-0.385962729526892i</v>
      </c>
      <c r="BC336" s="223" t="str">
        <f t="shared" ca="1" si="504"/>
        <v>-0.940169718618545-0.940169718619025i</v>
      </c>
      <c r="BD336" s="223" t="str">
        <f t="shared" ca="1" si="505"/>
        <v>-0.385962729526243-1.272348604366i</v>
      </c>
      <c r="BE336" s="223" t="str">
        <f t="shared" ca="1" si="506"/>
        <v>0.259392241787027-1.30405286108967i</v>
      </c>
      <c r="BF336" s="223" t="str">
        <f t="shared" ca="1" si="507"/>
        <v>0.843489797205437-1.02779529169275i</v>
      </c>
      <c r="BG336" s="223" t="str">
        <f t="shared" ca="1" si="508"/>
        <v>1.22839093504554-0.508816185192059i</v>
      </c>
      <c r="BH336" s="223" t="str">
        <f t="shared" ca="1" si="509"/>
        <v>1.32319837589318+0.130323664961862i</v>
      </c>
      <c r="BI336" s="223" t="str">
        <f t="shared" ca="1" si="510"/>
        <v>1.10552263425704+0.73868660794739i</v>
      </c>
      <c r="BJ336" s="223" t="str">
        <f t="shared" ca="1" si="511"/>
        <v>0.626769462847211+1.17260318951369i</v>
      </c>
      <c r="BK336" s="223" t="str">
        <f t="shared" ca="1" si="512"/>
        <v>3.94182975812608E-13+1.32960076700318i</v>
      </c>
      <c r="BL336" s="223" t="str">
        <f t="shared" ca="1" si="513"/>
        <v>-0.626769462846515+1.17260318951406i</v>
      </c>
      <c r="BM336" s="223" t="str">
        <f t="shared" ca="1" si="514"/>
        <v>-1.10552263425736+0.738686607946914i</v>
      </c>
      <c r="BN336" s="223" t="str">
        <f t="shared" ca="1" si="515"/>
        <v>-1.32319837589324+0.130323664961293i</v>
      </c>
      <c r="BO336" s="223" t="str">
        <f t="shared" ca="1" si="516"/>
        <v>-1.22839093504532-0.508816185192587i</v>
      </c>
      <c r="BP336" s="223" t="str">
        <f t="shared" ca="1" si="517"/>
        <v>-0.843489797206046-1.02779529169225i</v>
      </c>
      <c r="BQ336" s="223" t="str">
        <f t="shared" ca="1" si="518"/>
        <v>-0.259392241787801-1.30405286108952i</v>
      </c>
      <c r="BR336" s="223" t="str">
        <f t="shared" ca="1" si="519"/>
        <v>0.385962729526789-1.27234860436583i</v>
      </c>
      <c r="BS336" s="223" t="str">
        <f t="shared" ca="1" si="520"/>
        <v>0.940169718618949-0.940169718618621i</v>
      </c>
      <c r="BT336" s="223" t="str">
        <f t="shared" ca="1" si="521"/>
        <v>1.27234860436594-0.385962729526416i</v>
      </c>
      <c r="BU336" s="223" t="str">
        <f t="shared" ca="1" si="522"/>
        <v>1.30405286108969+0.259392241786923i</v>
      </c>
      <c r="BV336" s="223" t="str">
        <f t="shared" ca="1" si="523"/>
        <v>1.02779529169281+0.843489797205355i</v>
      </c>
      <c r="BW336" s="223" t="str">
        <f t="shared" ca="1" si="524"/>
        <v>0.508816185192158+1.2283909350455i</v>
      </c>
      <c r="BX336" s="223" t="str">
        <f t="shared" ca="1" si="525"/>
        <v>-0.130323664961757+1.32319837589319i</v>
      </c>
      <c r="BY336" s="223" t="str">
        <f t="shared" ca="1" si="526"/>
        <v>-0.738686607947239+1.10552263425714i</v>
      </c>
      <c r="BZ336" s="223" t="str">
        <f t="shared" ca="1" si="527"/>
        <v>-1.17260318951424+0.626769462846171i</v>
      </c>
      <c r="CA336" s="223" t="str">
        <f t="shared" ca="1" si="528"/>
        <v>-1.32960076700318+5.00384283311339E-13i</v>
      </c>
      <c r="CB336" s="223" t="str">
        <f t="shared" ca="1" si="529"/>
        <v>-1.17260318951411-0.626769462846422i</v>
      </c>
      <c r="CC336" s="223" t="str">
        <f t="shared" ca="1" si="530"/>
        <v>-0.738686607947066-1.10552263425726i</v>
      </c>
      <c r="CD336" s="223" t="str">
        <f t="shared" ca="1" si="531"/>
        <v>-0.130323664961474-1.32319837589322i</v>
      </c>
      <c r="CE336" s="223" t="str">
        <f t="shared" ca="1" si="532"/>
        <v>0.50881618519242-1.22839093504539i</v>
      </c>
      <c r="CF336" s="223" t="str">
        <f t="shared" ca="1" si="533"/>
        <v>1.02779529169218-0.843489797206129i</v>
      </c>
      <c r="CG336" s="223" t="str">
        <f t="shared" ca="1" si="534"/>
        <v>1.30405286108948-0.259392241787979i</v>
      </c>
      <c r="CH336" s="223" t="str">
        <f t="shared" ca="1" si="535"/>
        <v>1.27234860436588+0.385962729526615i</v>
      </c>
      <c r="CI336" s="223" t="str">
        <f t="shared" ca="1" si="536"/>
        <v>0.940169718618748+0.940169718618821i</v>
      </c>
      <c r="CJ336" s="223" t="str">
        <f t="shared" ca="1" si="537"/>
        <v>0.385962729526518+1.27234860436591i</v>
      </c>
      <c r="CK336" s="223" t="str">
        <f t="shared" ca="1" si="538"/>
        <v>-0.25939224178808+1.30405286108946i</v>
      </c>
      <c r="CL336" s="223" t="str">
        <f t="shared" ca="1" si="539"/>
        <v>-0.843489797205215+1.02779529169293i</v>
      </c>
      <c r="CM336" s="223" t="str">
        <f t="shared" ca="1" si="540"/>
        <v>-1.22839093504543+0.508816185192325i</v>
      </c>
      <c r="CN336" s="223" t="str">
        <f t="shared" ca="1" si="541"/>
        <v>-1.32319837589321-0.130323664961576i</v>
      </c>
      <c r="CO336" s="223" t="str">
        <f t="shared" ca="1" si="542"/>
        <v>-1.1055226342572-0.738686607947151i</v>
      </c>
      <c r="CP336" s="223" t="str">
        <f t="shared" ca="1" si="543"/>
        <v>-0.626769462846265-1.17260318951419i</v>
      </c>
      <c r="CQ336" s="223" t="str">
        <f t="shared" ca="1" si="544"/>
        <v>-6.82164644126485E-13-1.32960076700318i</v>
      </c>
      <c r="CR336" s="223" t="str">
        <f t="shared" ca="1" si="545"/>
        <v>0.626769462846261-1.17260318951419i</v>
      </c>
      <c r="CS336" s="223" t="str">
        <f t="shared" ca="1" si="546"/>
        <v>1.1055226342572-0.738686607947154i</v>
      </c>
      <c r="CT336" s="223" t="str">
        <f t="shared" ca="1" si="547"/>
        <v>1.32319837589321-0.130323664961579i</v>
      </c>
      <c r="CU336" s="223" t="str">
        <f t="shared" ca="1" si="548"/>
        <v>1.22839093504543+0.508816185192321i</v>
      </c>
      <c r="CV336" s="223" t="str">
        <f t="shared" ca="1" si="549"/>
        <v>0.843489797205218+1.02779529169293i</v>
      </c>
      <c r="CW336" s="223" t="str">
        <f t="shared" ca="1" si="550"/>
        <v>0.259392241788083+1.30405286108946i</v>
      </c>
      <c r="CX336" s="223" t="str">
        <f t="shared" ca="1" si="551"/>
        <v>-0.385962729526514+1.27234860436592i</v>
      </c>
      <c r="CY336" s="223" t="str">
        <f t="shared" ca="1" si="552"/>
        <v>-0.940169718618746+0.940169718618824i</v>
      </c>
      <c r="CZ336" s="223" t="str">
        <f t="shared" ca="1" si="553"/>
        <v>-1.27234860436586+0.385962729526692i</v>
      </c>
      <c r="DA336" s="223" t="str">
        <f t="shared" ca="1" si="554"/>
        <v>-1.30405286108948-0.259392241787975i</v>
      </c>
      <c r="DB336" s="223" t="str">
        <f t="shared" ca="1" si="555"/>
        <v>-1.02779529169218-0.843489797206126i</v>
      </c>
      <c r="DC336" s="223" t="str">
        <f t="shared" ca="1" si="556"/>
        <v>-0.508816185192424-1.22839093504539i</v>
      </c>
      <c r="DD336" s="223" t="str">
        <f t="shared" ca="1" si="557"/>
        <v>0.130323664961395-1.32319837589323i</v>
      </c>
      <c r="DE336" s="223" t="str">
        <f t="shared" ca="1" si="558"/>
        <v>0.738686607947062-1.10552263425726i</v>
      </c>
      <c r="DF336" s="223" t="str">
        <f t="shared" ca="1" si="559"/>
        <v>1.17260318951411-0.626769462846425i</v>
      </c>
      <c r="DG336" s="223" t="str">
        <f t="shared" ca="1" si="560"/>
        <v>1.32960076700318+5.72057008070227E-13i</v>
      </c>
      <c r="DH336" s="223" t="str">
        <f t="shared" ca="1" si="561"/>
        <v>1.17260318951428+0.6267694628461i</v>
      </c>
      <c r="DI336" s="223" t="str">
        <f t="shared" ca="1" si="562"/>
        <v>0.738686607947242+1.10552263425714i</v>
      </c>
      <c r="DJ336" s="223" t="str">
        <f t="shared" ca="1" si="563"/>
        <v>0.13032366496176+1.32319837589319i</v>
      </c>
      <c r="DK336" s="223" t="str">
        <f t="shared" ca="1" si="564"/>
        <v>-0.508816185192224+1.22839093504547i</v>
      </c>
      <c r="DL336" s="223" t="str">
        <f t="shared" ca="1" si="565"/>
        <v>-1.02779529169281+0.843489797205359i</v>
      </c>
      <c r="DM336" s="223" t="str">
        <f t="shared" ca="1" si="566"/>
        <v>-1.3040528610897+0.259392241786853i</v>
      </c>
      <c r="DN336" s="223" t="str">
        <f t="shared" ca="1" si="567"/>
        <v>-1.27234860436597-0.38596272952634i</v>
      </c>
      <c r="DO336" s="223" t="str">
        <f t="shared" ca="1" si="568"/>
        <v>-0.940169718618899-0.940169718618671i</v>
      </c>
      <c r="DP336" s="223" t="str">
        <f t="shared" ca="1" si="569"/>
        <v>-0.385962729526793-1.27234860436583i</v>
      </c>
      <c r="DQ336" s="223" t="str">
        <f t="shared" ca="1" si="570"/>
        <v>0.259392241787871-1.3040528610895i</v>
      </c>
      <c r="DR336" s="223" t="str">
        <f t="shared" ca="1" si="571"/>
        <v>0.843489797206044-1.02779529169225i</v>
      </c>
      <c r="DS336" s="223" t="str">
        <f t="shared" ca="1" si="572"/>
        <v>1.22839093504535-0.508816185192522i</v>
      </c>
      <c r="DT336" s="223" t="str">
        <f t="shared" ca="1" si="573"/>
        <v>1.32319837589324+0.130323664961289i</v>
      </c>
      <c r="DU336" s="223" t="str">
        <f t="shared" ca="1" si="574"/>
        <v>1.10552263425732+0.738686607946974i</v>
      </c>
      <c r="DV336" s="223" t="str">
        <f t="shared" ca="1" si="575"/>
        <v>0.626769462846519+1.17260318951406i</v>
      </c>
      <c r="DW336" s="223" t="str">
        <f t="shared" ca="1" si="576"/>
        <v>-4.65855700571496E-13+1.32960076700318i</v>
      </c>
      <c r="DX336" s="223" t="str">
        <f t="shared" ca="1" si="577"/>
        <v>-0.626769462847207+1.17260318951369i</v>
      </c>
      <c r="DY336" s="223" t="str">
        <f t="shared" ca="1" si="578"/>
        <v>-1.10552263425708+0.738686607947331i</v>
      </c>
      <c r="DZ336" s="223" t="str">
        <f t="shared" ca="1" si="579"/>
        <v>-1.32319837589318+0.130323664961866i</v>
      </c>
      <c r="EA336" s="223" t="str">
        <f t="shared" ca="1" si="580"/>
        <v>-1.22839093504551-0.508816185192126i</v>
      </c>
      <c r="EB336" s="223" t="str">
        <f t="shared" ca="1" si="581"/>
        <v>-0.84348979720544-1.02779529169275i</v>
      </c>
      <c r="EC336" s="223" t="str">
        <f t="shared" ca="1" si="582"/>
        <v>-0.259392241787106-1.30405286108965i</v>
      </c>
      <c r="ED336" s="223" t="str">
        <f t="shared" ca="1" si="583"/>
        <v>0.385962729526239-1.272348604366i</v>
      </c>
      <c r="EE336" s="223" t="str">
        <f t="shared" ca="1" si="584"/>
        <v>0.940169718618595-0.940169718618974i</v>
      </c>
      <c r="EF336" s="223" t="str">
        <f t="shared" ca="1" si="585"/>
        <v>1.2723486043658-0.385962729526894i</v>
      </c>
      <c r="EG336" s="223" t="str">
        <f t="shared" ca="1" si="586"/>
        <v>1.30405286108952+0.259392241787768i</v>
      </c>
      <c r="EH336" s="223" t="str">
        <f t="shared" ca="1" si="587"/>
        <v>1.02779529169232+0.843489797205961i</v>
      </c>
      <c r="EI336" s="223" t="str">
        <f t="shared" ca="1" si="588"/>
        <v>0.508816185191502+1.22839093504577i</v>
      </c>
      <c r="EJ336" s="223" t="str">
        <f t="shared" ca="1" si="589"/>
        <v>-0.130323664961183+1.32319837589325i</v>
      </c>
      <c r="EK336" s="223" t="str">
        <f t="shared" ca="1" si="590"/>
        <v>-0.738686607946885+1.10552263425738i</v>
      </c>
      <c r="EL336" s="223" t="str">
        <f t="shared" ca="1" si="591"/>
        <v>-1.17260318951401+0.626769462846612i</v>
      </c>
      <c r="EM336" s="223" t="str">
        <f t="shared" ca="1" si="592"/>
        <v>-1.32960076700318-2.08496286439936E-13i</v>
      </c>
      <c r="EN336" s="223"/>
      <c r="EO336" s="223"/>
      <c r="EP336" s="223"/>
    </row>
    <row r="337" spans="1:146">
      <c r="A337" s="249">
        <f t="shared" si="461"/>
        <v>4.6289062499999872E-3</v>
      </c>
      <c r="B337" s="248">
        <v>237</v>
      </c>
      <c r="C337" s="247">
        <f t="shared" si="462"/>
        <v>47400</v>
      </c>
      <c r="N337" s="246">
        <f t="shared" ca="1" si="463"/>
        <v>1.3373516196516642</v>
      </c>
      <c r="O337" s="223">
        <f t="shared" ca="1" si="464"/>
        <v>-1.3296483803483357</v>
      </c>
      <c r="P337" s="223" t="str">
        <f t="shared" ca="1" si="465"/>
        <v>-1.18767424537239-0.597824976261511i</v>
      </c>
      <c r="Q337" s="223" t="str">
        <f t="shared" ca="1" si="466"/>
        <v>-0.792070615392991-1.06798359331683i</v>
      </c>
      <c r="R337" s="223" t="str">
        <f t="shared" ca="1" si="467"/>
        <v>-0.227319198491485-1.31007282139587i</v>
      </c>
      <c r="S337" s="223" t="str">
        <f t="shared" ca="1" si="468"/>
        <v>0.385976550951341-1.27239416749632i</v>
      </c>
      <c r="T337" s="223" t="str">
        <f t="shared" ca="1" si="469"/>
        <v>0.91684646849411-0.962993960818462i</v>
      </c>
      <c r="U337" s="223" t="str">
        <f t="shared" ca="1" si="470"/>
        <v>1.2519225412972-0.447945047918739i</v>
      </c>
      <c r="V337" s="223" t="str">
        <f t="shared" ca="1" si="471"/>
        <v>1.31964880570805+0.162763156015933i</v>
      </c>
      <c r="W337" s="223" t="str">
        <f t="shared" ca="1" si="472"/>
        <v>1.10556222330693+0.738713060504273i</v>
      </c>
      <c r="X337" s="223" t="str">
        <f t="shared" ca="1" si="473"/>
        <v>0.655381282974992+1.15690975848983i</v>
      </c>
      <c r="Y337" s="223" t="str">
        <f t="shared" ca="1" si="474"/>
        <v>0.0652427536968889+1.32804676064249i</v>
      </c>
      <c r="Z337" s="223" t="str">
        <f t="shared" ca="1" si="475"/>
        <v>-0.538828456816925+1.21557752096986i</v>
      </c>
      <c r="AA337" s="223" t="str">
        <f t="shared" ca="1" si="476"/>
        <v>-1.02783209730611+0.843520002792029i</v>
      </c>
      <c r="AB337" s="223" t="str">
        <f t="shared" ca="1" si="477"/>
        <v>-1.29734075690814+0.291327609106938i</v>
      </c>
      <c r="AC337" s="223" t="str">
        <f t="shared" ca="1" si="478"/>
        <v>-1.28980048469738-0.32307820266515i</v>
      </c>
      <c r="AD337" s="223" t="str">
        <f t="shared" ca="1" si="479"/>
        <v>-1.0068215163428-0.868490212720986i</v>
      </c>
      <c r="AE337" s="223" t="str">
        <f t="shared" ca="1" si="480"/>
        <v>-0.508834406030357-1.22843492404062i</v>
      </c>
      <c r="AF337" s="223" t="str">
        <f t="shared" ca="1" si="481"/>
        <v>0.0978150028413005-1.32604564045967i</v>
      </c>
      <c r="AG337" s="223" t="str">
        <f t="shared" ca="1" si="482"/>
        <v>0.683575881149531-1.14047745706506i</v>
      </c>
      <c r="AH337" s="223" t="str">
        <f t="shared" ca="1" si="483"/>
        <v>1.12335817466556-0.711358718773455i</v>
      </c>
      <c r="AI337" s="223" t="str">
        <f t="shared" ca="1" si="484"/>
        <v>1.32324575996709-0.130328331885532i</v>
      </c>
      <c r="AJ337" s="223" t="str">
        <f t="shared" ca="1" si="485"/>
        <v>1.24055236384709+0.478533852424633i</v>
      </c>
      <c r="AK337" s="223" t="str">
        <f t="shared" ca="1" si="486"/>
        <v>0.892937276621022+0.98520446374526i</v>
      </c>
      <c r="AL337" s="223" t="str">
        <f t="shared" ca="1" si="487"/>
        <v>0.354634185994642+1.28148328490342i</v>
      </c>
      <c r="AM337" s="223" t="str">
        <f t="shared" ca="1" si="488"/>
        <v>-0.259401530690958+1.30409955955753i</v>
      </c>
      <c r="AN337" s="223" t="str">
        <f t="shared" ca="1" si="489"/>
        <v>-0.81804168795444+1.04822355064729i</v>
      </c>
      <c r="AO337" s="223" t="str">
        <f t="shared" ca="1" si="490"/>
        <v>-1.2019878994539+0.5684979374891i</v>
      </c>
      <c r="AP337" s="223" t="str">
        <f t="shared" ca="1" si="491"/>
        <v>-1.32924791511554-0.0326312047579119i</v>
      </c>
      <c r="AQ337" s="223" t="str">
        <f t="shared" ca="1" si="492"/>
        <v>-1.17264518073564-0.626791907621997i</v>
      </c>
      <c r="AR337" s="223" t="str">
        <f t="shared" ca="1" si="493"/>
        <v>-1.17264518073564-0.626791907621997i</v>
      </c>
      <c r="AS337" s="223" t="str">
        <f t="shared" ca="1" si="494"/>
        <v>-0.195099937707893-1.3152569443532i</v>
      </c>
      <c r="AT337" s="223" t="str">
        <f t="shared" ca="1" si="495"/>
        <v>0.417086418066108-1.26253860742067i</v>
      </c>
      <c r="AU337" s="223" t="str">
        <f t="shared" ca="1" si="496"/>
        <v>0.940203386338245-0.940203386337791i</v>
      </c>
      <c r="AV337" s="223" t="str">
        <f t="shared" ca="1" si="497"/>
        <v>1.26253860742047-0.417086418066719i</v>
      </c>
      <c r="AW337" s="223" t="str">
        <f t="shared" ca="1" si="498"/>
        <v>1.3152569443533+0.195099937707256i</v>
      </c>
      <c r="AX337" s="223" t="str">
        <f t="shared" ca="1" si="499"/>
        <v>1.08710032260417+0.765622429110365i</v>
      </c>
      <c r="AY337" s="223" t="str">
        <f t="shared" ca="1" si="500"/>
        <v>0.626791907622598+1.17264518073532i</v>
      </c>
      <c r="AZ337" s="223" t="str">
        <f t="shared" ca="1" si="501"/>
        <v>0.032631204757234+1.32924791511555i</v>
      </c>
      <c r="BA337" s="223" t="str">
        <f t="shared" ca="1" si="502"/>
        <v>-0.568497937489679+1.20198789945362i</v>
      </c>
      <c r="BB337" s="223" t="str">
        <f t="shared" ca="1" si="503"/>
        <v>-1.04822355064687+0.818041687954977i</v>
      </c>
      <c r="BC337" s="223" t="str">
        <f t="shared" ca="1" si="504"/>
        <v>-1.30409955955766+0.259401530690293i</v>
      </c>
      <c r="BD337" s="223" t="str">
        <f t="shared" ca="1" si="505"/>
        <v>-1.28148328490325-0.354634185995259i</v>
      </c>
      <c r="BE337" s="223" t="str">
        <f t="shared" ca="1" si="506"/>
        <v>-0.985204463745719-0.892937276620515i</v>
      </c>
      <c r="BF337" s="223" t="str">
        <f t="shared" ca="1" si="507"/>
        <v>-0.478533852424-1.24055236384733i</v>
      </c>
      <c r="BG337" s="223" t="str">
        <f t="shared" ca="1" si="508"/>
        <v>0.130328331886188-1.32324575996703i</v>
      </c>
      <c r="BH337" s="223" t="str">
        <f t="shared" ca="1" si="509"/>
        <v>0.711358718772878-1.12335817466593i</v>
      </c>
      <c r="BI337" s="223" t="str">
        <f t="shared" ca="1" si="510"/>
        <v>1.14047745706539-0.683575881148982i</v>
      </c>
      <c r="BJ337" s="223" t="str">
        <f t="shared" ca="1" si="511"/>
        <v>1.32604564045963-0.097815002841962i</v>
      </c>
      <c r="BK337" s="223" t="str">
        <f t="shared" ca="1" si="512"/>
        <v>1.22843492404068+0.508834406030216i</v>
      </c>
      <c r="BL337" s="223" t="str">
        <f t="shared" ca="1" si="513"/>
        <v>0.868490212720801+1.00682151634296i</v>
      </c>
      <c r="BM337" s="223" t="str">
        <f t="shared" ca="1" si="514"/>
        <v>0.323078202665666+1.28980048469726i</v>
      </c>
      <c r="BN337" s="223" t="str">
        <f t="shared" ca="1" si="515"/>
        <v>-0.291327609106789+1.29734075690817i</v>
      </c>
      <c r="BO337" s="223" t="str">
        <f t="shared" ca="1" si="516"/>
        <v>-0.843520002792319+1.02783209730588i</v>
      </c>
      <c r="BP337" s="223" t="str">
        <f t="shared" ca="1" si="517"/>
        <v>-1.21557752096965+0.53882845681741i</v>
      </c>
      <c r="BQ337" s="223" t="str">
        <f t="shared" ca="1" si="518"/>
        <v>-1.32804676064249-0.0652427536968774i</v>
      </c>
      <c r="BR337" s="223" t="str">
        <f t="shared" ca="1" si="519"/>
        <v>-1.15690975848965-0.655381282975319i</v>
      </c>
      <c r="BS337" s="223" t="str">
        <f t="shared" ca="1" si="520"/>
        <v>-0.738713060504604-1.10556222330671i</v>
      </c>
      <c r="BT337" s="223" t="str">
        <f t="shared" ca="1" si="521"/>
        <v>-0.162763156015944-1.31964880570805i</v>
      </c>
      <c r="BU337" s="223" t="str">
        <f t="shared" ca="1" si="522"/>
        <v>0.447945047919218-1.25192254129703i</v>
      </c>
      <c r="BV337" s="223" t="str">
        <f t="shared" ca="1" si="523"/>
        <v>0.962993960818191-0.916846468494396i</v>
      </c>
      <c r="BW337" s="223" t="str">
        <f t="shared" ca="1" si="524"/>
        <v>1.27239416749636-0.385976550951226i</v>
      </c>
      <c r="BX337" s="223" t="str">
        <f t="shared" ca="1" si="525"/>
        <v>1.31007282139578+0.227319198491985i</v>
      </c>
      <c r="BY337" s="223" t="str">
        <f t="shared" ca="1" si="526"/>
        <v>1.06798359331698+0.792070615392781i</v>
      </c>
      <c r="BZ337" s="223" t="str">
        <f t="shared" ca="1" si="527"/>
        <v>0.597824976261342+1.18767424537248i</v>
      </c>
      <c r="CA337" s="223" t="str">
        <f t="shared" ca="1" si="528"/>
        <v>-6.40491435941141E-13+1.32964838034834i</v>
      </c>
      <c r="CB337" s="223" t="str">
        <f t="shared" ca="1" si="529"/>
        <v>-0.597824976261338+1.18767424537248i</v>
      </c>
      <c r="CC337" s="223" t="str">
        <f t="shared" ca="1" si="530"/>
        <v>-1.06798359331698+0.792070615392784i</v>
      </c>
      <c r="CD337" s="223" t="str">
        <f t="shared" ca="1" si="531"/>
        <v>-1.31007282139578+0.227319198491989i</v>
      </c>
      <c r="CE337" s="223" t="str">
        <f t="shared" ca="1" si="532"/>
        <v>-1.27239416749636-0.385976550951223i</v>
      </c>
      <c r="CF337" s="223" t="str">
        <f t="shared" ca="1" si="533"/>
        <v>-0.962993960818193-0.916846468494392i</v>
      </c>
      <c r="CG337" s="223" t="str">
        <f t="shared" ca="1" si="534"/>
        <v>-0.447945047919222-1.25192254129702i</v>
      </c>
      <c r="CH337" s="223" t="str">
        <f t="shared" ca="1" si="535"/>
        <v>0.16276315601594-1.31964880570805i</v>
      </c>
      <c r="CI337" s="223" t="str">
        <f t="shared" ca="1" si="536"/>
        <v>0.738713060504602-1.10556222330671i</v>
      </c>
      <c r="CJ337" s="223" t="str">
        <f t="shared" ca="1" si="537"/>
        <v>1.15690975848965-0.655381282975323i</v>
      </c>
      <c r="CK337" s="223" t="str">
        <f t="shared" ca="1" si="538"/>
        <v>1.32804676064249-0.0652427536968814i</v>
      </c>
      <c r="CL337" s="223" t="str">
        <f t="shared" ca="1" si="539"/>
        <v>1.21557752096965+0.538828456817408i</v>
      </c>
      <c r="CM337" s="223" t="str">
        <f t="shared" ca="1" si="540"/>
        <v>0.843520002792323+1.02783209730587i</v>
      </c>
      <c r="CN337" s="223" t="str">
        <f t="shared" ca="1" si="541"/>
        <v>0.291327609106793+1.29734075690817i</v>
      </c>
      <c r="CO337" s="223" t="str">
        <f t="shared" ca="1" si="542"/>
        <v>-0.323078202665662+1.28980048469726i</v>
      </c>
      <c r="CP337" s="223" t="str">
        <f t="shared" ca="1" si="543"/>
        <v>-0.868490212720799+1.00682151634296i</v>
      </c>
      <c r="CQ337" s="223" t="str">
        <f t="shared" ca="1" si="544"/>
        <v>-1.22843492404068+0.50883440603022i</v>
      </c>
      <c r="CR337" s="223" t="str">
        <f t="shared" ca="1" si="545"/>
        <v>-1.32604564045963-0.0978150028419581i</v>
      </c>
      <c r="CS337" s="223" t="str">
        <f t="shared" ca="1" si="546"/>
        <v>-1.14047745706539-0.683575881148978i</v>
      </c>
      <c r="CT337" s="223" t="str">
        <f t="shared" ca="1" si="547"/>
        <v>-0.711358718772882-1.12335817466592i</v>
      </c>
      <c r="CU337" s="223" t="str">
        <f t="shared" ca="1" si="548"/>
        <v>-0.130328331886229-1.32324575996702i</v>
      </c>
      <c r="CV337" s="223" t="str">
        <f t="shared" ca="1" si="549"/>
        <v>0.478533852424032-1.24055236384732i</v>
      </c>
      <c r="CW337" s="223" t="str">
        <f t="shared" ca="1" si="550"/>
        <v>0.985204463745716-0.892937276620519i</v>
      </c>
      <c r="CX337" s="223" t="str">
        <f t="shared" ca="1" si="551"/>
        <v>1.28148328490324-0.354634185995299i</v>
      </c>
      <c r="CY337" s="223" t="str">
        <f t="shared" ca="1" si="552"/>
        <v>1.30409955955765+0.259401530690327i</v>
      </c>
      <c r="CZ337" s="223" t="str">
        <f t="shared" ca="1" si="553"/>
        <v>1.04822355064692+0.818041687954915i</v>
      </c>
      <c r="DA337" s="223" t="str">
        <f t="shared" ca="1" si="554"/>
        <v>0.568497937489716+1.20198789945361i</v>
      </c>
      <c r="DB337" s="223" t="str">
        <f t="shared" ca="1" si="555"/>
        <v>-0.0326312047572677+1.32924791511555i</v>
      </c>
      <c r="DC337" s="223" t="str">
        <f t="shared" ca="1" si="556"/>
        <v>-0.626791907622529+1.17264518073536i</v>
      </c>
      <c r="DD337" s="223" t="str">
        <f t="shared" ca="1" si="557"/>
        <v>-1.08710032260415+0.765622429110398i</v>
      </c>
      <c r="DE337" s="223" t="str">
        <f t="shared" ca="1" si="558"/>
        <v>-1.3152569443533+0.195099937707223i</v>
      </c>
      <c r="DF337" s="223" t="str">
        <f t="shared" ca="1" si="559"/>
        <v>-1.26253860742049-0.417086418066679i</v>
      </c>
      <c r="DG337" s="223" t="str">
        <f t="shared" ca="1" si="560"/>
        <v>-0.940203386338274-0.940203386337762i</v>
      </c>
      <c r="DH337" s="223" t="str">
        <f t="shared" ca="1" si="561"/>
        <v>-0.417086418066076-1.26253860742069i</v>
      </c>
      <c r="DI337" s="223" t="str">
        <f t="shared" ca="1" si="562"/>
        <v>0.195099937707852-1.31525694435321i</v>
      </c>
      <c r="DJ337" s="223" t="str">
        <f t="shared" ca="1" si="563"/>
        <v>0.765622429109807-1.08710032260457i</v>
      </c>
      <c r="DK337" s="223" t="str">
        <f t="shared" ca="1" si="564"/>
        <v>1.17264518073566-0.626791907621966i</v>
      </c>
      <c r="DL337" s="223" t="str">
        <f t="shared" ca="1" si="565"/>
        <v>1.32924791511557-0.0326312047566314i</v>
      </c>
      <c r="DM337" s="223" t="str">
        <f t="shared" ca="1" si="566"/>
        <v>1.20198789945391+0.568497937489062i</v>
      </c>
      <c r="DN337" s="223" t="str">
        <f t="shared" ca="1" si="567"/>
        <v>0.818041687954414+1.04822355064731i</v>
      </c>
      <c r="DO337" s="223" t="str">
        <f t="shared" ca="1" si="568"/>
        <v>0.259401530690888+1.30409955955754i</v>
      </c>
      <c r="DP337" s="223" t="str">
        <f t="shared" ca="1" si="569"/>
        <v>-0.354634185994601+1.28148328490343i</v>
      </c>
      <c r="DQ337" s="223" t="str">
        <f t="shared" ca="1" si="570"/>
        <v>-0.892937276621046+0.985204463745237i</v>
      </c>
      <c r="DR337" s="223" t="str">
        <f t="shared" ca="1" si="571"/>
        <v>-1.24055236384711+0.478533852424567i</v>
      </c>
      <c r="DS337" s="223" t="str">
        <f t="shared" ca="1" si="572"/>
        <v>-1.32324575996709-0.130328331885509i</v>
      </c>
      <c r="DT337" s="223" t="str">
        <f t="shared" ca="1" si="573"/>
        <v>-1.12335817466554-0.711358718773483i</v>
      </c>
      <c r="DU337" s="223" t="str">
        <f t="shared" ca="1" si="574"/>
        <v>-0.68357588114947-1.1404774570651i</v>
      </c>
      <c r="DV337" s="223" t="str">
        <f t="shared" ca="1" si="575"/>
        <v>-0.0978150028413232-1.32604564045967i</v>
      </c>
      <c r="DW337" s="223" t="str">
        <f t="shared" ca="1" si="576"/>
        <v>0.508834406030878-1.22843492404041i</v>
      </c>
      <c r="DX337" s="223" t="str">
        <f t="shared" ca="1" si="577"/>
        <v>1.00682151634259-0.868490212721232i</v>
      </c>
      <c r="DY337" s="223" t="str">
        <f t="shared" ca="1" si="578"/>
        <v>1.28980048469741-0.323078202665044i</v>
      </c>
      <c r="DZ337" s="223" t="str">
        <f t="shared" ca="1" si="579"/>
        <v>1.29734075690802+0.291327609107488i</v>
      </c>
      <c r="EA337" s="223" t="str">
        <f t="shared" ca="1" si="580"/>
        <v>1.02783209730624+0.843520002791881i</v>
      </c>
      <c r="EB337" s="223" t="str">
        <f t="shared" ca="1" si="581"/>
        <v>0.538828456816825+1.21557752096991i</v>
      </c>
      <c r="EC337" s="223" t="str">
        <f t="shared" ca="1" si="582"/>
        <v>-0.0652427536975927+1.32804676064245i</v>
      </c>
      <c r="ED337" s="223" t="str">
        <f t="shared" ca="1" si="583"/>
        <v>-0.655381282974825+1.15690975848993i</v>
      </c>
      <c r="EE337" s="223" t="str">
        <f t="shared" ca="1" si="584"/>
        <v>-1.10556222330706+0.738713060504072i</v>
      </c>
      <c r="EF337" s="223" t="str">
        <f t="shared" ca="1" si="585"/>
        <v>-1.31964880570797+0.162763156016583i</v>
      </c>
      <c r="EG337" s="223" t="str">
        <f t="shared" ca="1" si="586"/>
        <v>-1.25192254129722-0.447945047918682i</v>
      </c>
      <c r="EH337" s="223" t="str">
        <f t="shared" ca="1" si="587"/>
        <v>-0.916846468493932-0.962993960818632i</v>
      </c>
      <c r="EI337" s="223" t="str">
        <f t="shared" ca="1" si="588"/>
        <v>-0.385976550951843-1.27239416749617i</v>
      </c>
      <c r="EJ337" s="223" t="str">
        <f t="shared" ca="1" si="589"/>
        <v>0.227319198491425-1.31007282139588i</v>
      </c>
      <c r="EK337" s="223" t="str">
        <f t="shared" ca="1" si="590"/>
        <v>0.792070615393295-1.0679835933166i</v>
      </c>
      <c r="EL337" s="223" t="str">
        <f t="shared" ca="1" si="591"/>
        <v>1.18767424537219-0.597824976261917i</v>
      </c>
      <c r="EM337" s="223" t="str">
        <f t="shared" ca="1" si="592"/>
        <v>1.32964838034834+7.16747147345149E-14i</v>
      </c>
      <c r="EN337" s="223"/>
      <c r="EO337" s="223"/>
      <c r="EP337" s="223"/>
    </row>
    <row r="338" spans="1:146">
      <c r="A338" s="249">
        <f t="shared" si="461"/>
        <v>4.6484374999999868E-3</v>
      </c>
      <c r="B338" s="248">
        <v>238</v>
      </c>
      <c r="C338" s="247">
        <f t="shared" si="462"/>
        <v>47600</v>
      </c>
      <c r="N338" s="246">
        <f t="shared" ca="1" si="463"/>
        <v>1.3373073752486466</v>
      </c>
      <c r="O338" s="223">
        <f t="shared" ca="1" si="464"/>
        <v>-1.3296926247513532</v>
      </c>
      <c r="P338" s="223" t="str">
        <f t="shared" ca="1" si="465"/>
        <v>-1.20202789592043-0.568516854409123i</v>
      </c>
      <c r="Q338" s="223" t="str">
        <f t="shared" ca="1" si="466"/>
        <v>-0.843548071144144-1.02786629869217i</v>
      </c>
      <c r="R338" s="223" t="str">
        <f t="shared" ca="1" si="467"/>
        <v>-0.323088953178171-1.28984340315109i</v>
      </c>
      <c r="S338" s="223" t="str">
        <f t="shared" ca="1" si="468"/>
        <v>0.259410162345196-1.30414295381687i</v>
      </c>
      <c r="T338" s="223" t="str">
        <f t="shared" ca="1" si="469"/>
        <v>0.792096971753109-1.06801913075455i</v>
      </c>
      <c r="U338" s="223" t="str">
        <f t="shared" ca="1" si="470"/>
        <v>1.17268420081542-0.626812764289347i</v>
      </c>
      <c r="V338" s="223" t="str">
        <f t="shared" ca="1" si="471"/>
        <v>1.32809095175118-0.0652449246669351i</v>
      </c>
      <c r="W338" s="223" t="str">
        <f t="shared" ca="1" si="472"/>
        <v>1.228475800539+0.508851337630363i</v>
      </c>
      <c r="X338" s="223" t="str">
        <f t="shared" ca="1" si="473"/>
        <v>0.892966989345814+0.985237246685699i</v>
      </c>
      <c r="Y338" s="223" t="str">
        <f t="shared" ca="1" si="474"/>
        <v>0.385989394423561+1.27243650675021i</v>
      </c>
      <c r="Z338" s="223" t="str">
        <f t="shared" ca="1" si="475"/>
        <v>-0.195106429709611+1.31530070987744i</v>
      </c>
      <c r="AA338" s="223" t="str">
        <f t="shared" ca="1" si="476"/>
        <v>-0.738737641377516+1.10559901118359i</v>
      </c>
      <c r="AB338" s="223" t="str">
        <f t="shared" ca="1" si="477"/>
        <v>-1.14051540675558+0.683598627318171i</v>
      </c>
      <c r="AC338" s="223" t="str">
        <f t="shared" ca="1" si="478"/>
        <v>-1.32328979132121+0.130332668595435i</v>
      </c>
      <c r="AD338" s="223" t="str">
        <f t="shared" ca="1" si="479"/>
        <v>-1.25196419935226-0.447959953409231i</v>
      </c>
      <c r="AE338" s="223" t="str">
        <f t="shared" ca="1" si="480"/>
        <v>-0.940234671855374-0.940234671855468i</v>
      </c>
      <c r="AF338" s="223" t="str">
        <f t="shared" ca="1" si="481"/>
        <v>-0.447959953409229-1.25196419935226i</v>
      </c>
      <c r="AG338" s="223" t="str">
        <f t="shared" ca="1" si="482"/>
        <v>0.130332668595945-1.32328979132116i</v>
      </c>
      <c r="AH338" s="223" t="str">
        <f t="shared" ca="1" si="483"/>
        <v>0.683598627318061-1.14051540675565i</v>
      </c>
      <c r="AI338" s="223" t="str">
        <f t="shared" ca="1" si="484"/>
        <v>1.10559901118388-0.738737641377073i</v>
      </c>
      <c r="AJ338" s="223" t="str">
        <f t="shared" ca="1" si="485"/>
        <v>1.31530070987745-0.195106429709608i</v>
      </c>
      <c r="AK338" s="223" t="str">
        <f t="shared" ca="1" si="486"/>
        <v>1.27243650675002+0.385989394424187i</v>
      </c>
      <c r="AL338" s="223" t="str">
        <f t="shared" ca="1" si="487"/>
        <v>0.985237246685703+0.892966989345808i</v>
      </c>
      <c r="AM338" s="223" t="str">
        <f t="shared" ca="1" si="488"/>
        <v>0.508851337630972+1.22847580053875i</v>
      </c>
      <c r="AN338" s="223" t="str">
        <f t="shared" ca="1" si="489"/>
        <v>-0.0652449246669378+1.32809095175118i</v>
      </c>
      <c r="AO338" s="223" t="str">
        <f t="shared" ca="1" si="490"/>
        <v>-0.626812764288891+1.17268420081566i</v>
      </c>
      <c r="AP338" s="223" t="str">
        <f t="shared" ca="1" si="491"/>
        <v>-1.06801913075464+0.79209697175299i</v>
      </c>
      <c r="AQ338" s="223" t="str">
        <f t="shared" ca="1" si="492"/>
        <v>-1.30414295381676+0.259410162345732i</v>
      </c>
      <c r="AR338" s="223" t="str">
        <f t="shared" ca="1" si="493"/>
        <v>-1.30414295381676+0.259410162345732i</v>
      </c>
      <c r="AS338" s="223" t="str">
        <f t="shared" ca="1" si="494"/>
        <v>-1.02786629869242-0.843548071143832i</v>
      </c>
      <c r="AT338" s="223" t="str">
        <f t="shared" ca="1" si="495"/>
        <v>-0.56851685440891-1.20202789592053i</v>
      </c>
      <c r="AU338" s="223" t="str">
        <f t="shared" ca="1" si="496"/>
        <v>-3.94210496950322E-13-1.32969262475135i</v>
      </c>
      <c r="AV338" s="223" t="str">
        <f t="shared" ca="1" si="497"/>
        <v>0.568516854409394-1.2020278959203i</v>
      </c>
      <c r="AW338" s="223" t="str">
        <f t="shared" ca="1" si="498"/>
        <v>1.02786629869192-0.843548071144441i</v>
      </c>
      <c r="AX338" s="223" t="str">
        <f t="shared" ca="1" si="499"/>
        <v>1.28984340315119-0.323088953177769i</v>
      </c>
      <c r="AY338" s="223" t="str">
        <f t="shared" ca="1" si="500"/>
        <v>1.30414295381692+0.259410162344921i</v>
      </c>
      <c r="AZ338" s="223" t="str">
        <f t="shared" ca="1" si="501"/>
        <v>1.06801913075432+0.792096971753419i</v>
      </c>
      <c r="BA338" s="223" t="str">
        <f t="shared" ca="1" si="502"/>
        <v>0.626812764289586+1.17268420081529i</v>
      </c>
      <c r="BB338" s="223" t="str">
        <f t="shared" ca="1" si="503"/>
        <v>0.065244924666404+1.3280909517512i</v>
      </c>
      <c r="BC338" s="223" t="str">
        <f t="shared" ca="1" si="504"/>
        <v>-0.508851337630243+1.22847580053905i</v>
      </c>
      <c r="BD338" s="223" t="str">
        <f t="shared" ca="1" si="505"/>
        <v>-0.985237246686062+0.892966989345412i</v>
      </c>
      <c r="BE338" s="223" t="str">
        <f t="shared" ca="1" si="506"/>
        <v>-1.27243650675017+0.385989394423675i</v>
      </c>
      <c r="BF338" s="223" t="str">
        <f t="shared" ca="1" si="507"/>
        <v>-1.31530070987736-0.195106429710155i</v>
      </c>
      <c r="BG338" s="223" t="str">
        <f t="shared" ca="1" si="508"/>
        <v>-1.10559901118358-0.738737641377533i</v>
      </c>
      <c r="BH338" s="223" t="str">
        <f t="shared" ca="1" si="509"/>
        <v>-0.683598627317618-1.14051540675592i</v>
      </c>
      <c r="BI338" s="223" t="str">
        <f t="shared" ca="1" si="510"/>
        <v>-0.130332668595433-1.32328979132121i</v>
      </c>
      <c r="BJ338" s="223" t="str">
        <f t="shared" ca="1" si="511"/>
        <v>0.447959953408611-1.25196419935248i</v>
      </c>
      <c r="BK338" s="223" t="str">
        <f t="shared" ca="1" si="512"/>
        <v>0.940234671855444-0.940234671855398i</v>
      </c>
      <c r="BL338" s="223" t="str">
        <f t="shared" ca="1" si="513"/>
        <v>1.25196419935207-0.447959953409761i</v>
      </c>
      <c r="BM338" s="223" t="str">
        <f t="shared" ca="1" si="514"/>
        <v>1.3232897913212+0.130332668595572i</v>
      </c>
      <c r="BN338" s="223" t="str">
        <f t="shared" ca="1" si="515"/>
        <v>1.14051540675584+0.683598627317739i</v>
      </c>
      <c r="BO338" s="223" t="str">
        <f t="shared" ca="1" si="516"/>
        <v>0.738737641377417+1.10559901118365i</v>
      </c>
      <c r="BP338" s="223" t="str">
        <f t="shared" ca="1" si="517"/>
        <v>0.195106429710016+1.31530070987739i</v>
      </c>
      <c r="BQ338" s="223" t="str">
        <f t="shared" ca="1" si="518"/>
        <v>-0.385989394423846+1.27243650675012i</v>
      </c>
      <c r="BR338" s="223" t="str">
        <f t="shared" ca="1" si="519"/>
        <v>-0.892966989345488+0.985237246685994i</v>
      </c>
      <c r="BS338" s="223" t="str">
        <f t="shared" ca="1" si="520"/>
        <v>-1.2284758005391+0.508851337630114i</v>
      </c>
      <c r="BT338" s="223" t="str">
        <f t="shared" ca="1" si="521"/>
        <v>-1.3280909517512-0.0652449246665441i</v>
      </c>
      <c r="BU338" s="223" t="str">
        <f t="shared" ca="1" si="522"/>
        <v>-1.17268420081524-0.626812764289677i</v>
      </c>
      <c r="BV338" s="223" t="str">
        <f t="shared" ca="1" si="523"/>
        <v>-0.792096971753337-1.06801913075438i</v>
      </c>
      <c r="BW338" s="223" t="str">
        <f t="shared" ca="1" si="524"/>
        <v>-0.259410162344784-1.30414295381695i</v>
      </c>
      <c r="BX338" s="223" t="str">
        <f t="shared" ca="1" si="525"/>
        <v>0.323088953177942-1.28984340315114i</v>
      </c>
      <c r="BY338" s="223" t="str">
        <f t="shared" ca="1" si="526"/>
        <v>0.84354807114455-1.02786629869183i</v>
      </c>
      <c r="BZ338" s="223" t="str">
        <f t="shared" ca="1" si="527"/>
        <v>1.20202789592036-0.568516854409267i</v>
      </c>
      <c r="CA338" s="223" t="str">
        <f t="shared" ca="1" si="528"/>
        <v>1.32969262475135+4.9651167812212E-13i</v>
      </c>
      <c r="CB338" s="223" t="str">
        <f t="shared" ca="1" si="529"/>
        <v>1.20202789592049+0.568516854409003i</v>
      </c>
      <c r="CC338" s="223" t="str">
        <f t="shared" ca="1" si="530"/>
        <v>0.843548071143724+1.02786629869251i</v>
      </c>
      <c r="CD338" s="223" t="str">
        <f t="shared" ca="1" si="531"/>
        <v>0.323088953178152+1.28984340315109i</v>
      </c>
      <c r="CE338" s="223" t="str">
        <f t="shared" ca="1" si="532"/>
        <v>-0.259410162344571+1.30414295381699i</v>
      </c>
      <c r="CF338" s="223" t="str">
        <f t="shared" ca="1" si="533"/>
        <v>-0.792096971753103+1.06801913075455i</v>
      </c>
      <c r="CG338" s="223" t="str">
        <f t="shared" ca="1" si="534"/>
        <v>-1.17268420081574+0.626812764288734i</v>
      </c>
      <c r="CH338" s="223" t="str">
        <f t="shared" ca="1" si="535"/>
        <v>-1.32809095175118+0.0652449246668355i</v>
      </c>
      <c r="CI338" s="223" t="str">
        <f t="shared" ca="1" si="536"/>
        <v>-1.22847580053921-0.508851337629844i</v>
      </c>
      <c r="CJ338" s="223" t="str">
        <f t="shared" ca="1" si="537"/>
        <v>-0.892966989345704-0.985237246685797i</v>
      </c>
      <c r="CK338" s="223" t="str">
        <f t="shared" ca="1" si="538"/>
        <v>-0.385989394424053-1.27243650675006i</v>
      </c>
      <c r="CL338" s="223" t="str">
        <f t="shared" ca="1" si="539"/>
        <v>0.195106429709728-1.31530070987743i</v>
      </c>
      <c r="CM338" s="223" t="str">
        <f t="shared" ca="1" si="540"/>
        <v>0.738737641377174-1.10559901118382i</v>
      </c>
      <c r="CN338" s="223" t="str">
        <f t="shared" ca="1" si="541"/>
        <v>1.14051540675573-0.683598627317924i</v>
      </c>
      <c r="CO338" s="223" t="str">
        <f t="shared" ca="1" si="542"/>
        <v>1.32328979132117-0.130332668595863i</v>
      </c>
      <c r="CP338" s="223" t="str">
        <f t="shared" ca="1" si="543"/>
        <v>1.25196419935217+0.447959953409485i</v>
      </c>
      <c r="CQ338" s="223" t="str">
        <f t="shared" ca="1" si="544"/>
        <v>0.94023467185565+0.940234671855192i</v>
      </c>
      <c r="CR338" s="223" t="str">
        <f t="shared" ca="1" si="545"/>
        <v>0.447959953408886+1.25196419935238i</v>
      </c>
      <c r="CS338" s="223" t="str">
        <f t="shared" ca="1" si="546"/>
        <v>-0.130332668595142+1.32328979132124i</v>
      </c>
      <c r="CT338" s="223" t="str">
        <f t="shared" ca="1" si="547"/>
        <v>-0.683598627318535+1.14051540675537i</v>
      </c>
      <c r="CU338" s="223" t="str">
        <f t="shared" ca="1" si="548"/>
        <v>-1.10559901118346+0.738737641377714i</v>
      </c>
      <c r="CV338" s="223" t="str">
        <f t="shared" ca="1" si="549"/>
        <v>-1.31530070987752+0.195106429709099i</v>
      </c>
      <c r="CW338" s="223" t="str">
        <f t="shared" ca="1" si="550"/>
        <v>-1.27243650675025-0.385989394423433i</v>
      </c>
      <c r="CX338" s="223" t="str">
        <f t="shared" ca="1" si="551"/>
        <v>-0.985237246685371-0.892966989346176i</v>
      </c>
      <c r="CY338" s="223" t="str">
        <f t="shared" ca="1" si="552"/>
        <v>-0.508851337630443-1.22847580053897i</v>
      </c>
      <c r="CZ338" s="223" t="str">
        <f t="shared" ca="1" si="553"/>
        <v>0.0652449246673959-1.32809095175115i</v>
      </c>
      <c r="DA338" s="223" t="str">
        <f t="shared" ca="1" si="554"/>
        <v>0.626812764289295-1.17268420081544i</v>
      </c>
      <c r="DB338" s="223" t="str">
        <f t="shared" ca="1" si="555"/>
        <v>1.06801913075493-0.792096971752591i</v>
      </c>
      <c r="DC338" s="223" t="str">
        <f t="shared" ca="1" si="556"/>
        <v>1.30414295381686-0.259410162345207i</v>
      </c>
      <c r="DD338" s="223" t="str">
        <f t="shared" ca="1" si="557"/>
        <v>1.28984340315092+0.323088953178842i</v>
      </c>
      <c r="DE338" s="223" t="str">
        <f t="shared" ca="1" si="558"/>
        <v>1.02786629869206+0.843548071144275i</v>
      </c>
      <c r="DF338" s="223" t="str">
        <f t="shared" ca="1" si="559"/>
        <v>0.56851685440959+1.20202789592021i</v>
      </c>
      <c r="DG338" s="223" t="str">
        <f t="shared" ca="1" si="560"/>
        <v>-6.45090437593645E-14+1.32969262475135i</v>
      </c>
      <c r="DH338" s="223" t="str">
        <f t="shared" ca="1" si="561"/>
        <v>-0.568516854408612+1.20202789592067i</v>
      </c>
      <c r="DI338" s="223" t="str">
        <f t="shared" ca="1" si="562"/>
        <v>-1.02786629869224+0.843548071144058i</v>
      </c>
      <c r="DJ338" s="223" t="str">
        <f t="shared" ca="1" si="563"/>
        <v>-1.28984340315099+0.323088953178571i</v>
      </c>
      <c r="DK338" s="223" t="str">
        <f t="shared" ca="1" si="564"/>
        <v>-1.30414295381681-0.259410162345482i</v>
      </c>
      <c r="DL338" s="223" t="str">
        <f t="shared" ca="1" si="565"/>
        <v>-1.06801913075476-0.792096971752816i</v>
      </c>
      <c r="DM338" s="223" t="str">
        <f t="shared" ca="1" si="566"/>
        <v>-0.626812764289182-1.1726842008155i</v>
      </c>
      <c r="DN338" s="223" t="str">
        <f t="shared" ca="1" si="567"/>
        <v>-0.065244924667267-1.32809095175116i</v>
      </c>
      <c r="DO338" s="223" t="str">
        <f t="shared" ca="1" si="568"/>
        <v>0.508851337630702-1.22847580053886i</v>
      </c>
      <c r="DP338" s="223" t="str">
        <f t="shared" ca="1" si="569"/>
        <v>0.985237246685508-0.892966989346025i</v>
      </c>
      <c r="DQ338" s="223" t="str">
        <f t="shared" ca="1" si="570"/>
        <v>1.27243650675033-0.385989394423165i</v>
      </c>
      <c r="DR338" s="223" t="str">
        <f t="shared" ca="1" si="571"/>
        <v>1.31530070987748+0.195106429709376i</v>
      </c>
      <c r="DS338" s="223" t="str">
        <f t="shared" ca="1" si="572"/>
        <v>1.10559901118326+0.738737641378009i</v>
      </c>
      <c r="DT338" s="223" t="str">
        <f t="shared" ca="1" si="573"/>
        <v>0.68359862731836+1.14051540675547i</v>
      </c>
      <c r="DU338" s="223" t="str">
        <f t="shared" ca="1" si="574"/>
        <v>0.130332668594938+1.32328979132126i</v>
      </c>
      <c r="DV338" s="223" t="str">
        <f t="shared" ca="1" si="575"/>
        <v>-0.447959953409079+1.25196419935231i</v>
      </c>
      <c r="DW338" s="223" t="str">
        <f t="shared" ca="1" si="576"/>
        <v>-0.940234671855849+0.940234671854994i</v>
      </c>
      <c r="DX338" s="223" t="str">
        <f t="shared" ca="1" si="577"/>
        <v>-1.25196419935226+0.447959953409222i</v>
      </c>
      <c r="DY338" s="223" t="str">
        <f t="shared" ca="1" si="578"/>
        <v>-1.32328979132114-0.130332668596141i</v>
      </c>
      <c r="DZ338" s="223" t="str">
        <f t="shared" ca="1" si="579"/>
        <v>-1.14051540675555-0.683598627318229i</v>
      </c>
      <c r="EA338" s="223" t="str">
        <f t="shared" ca="1" si="580"/>
        <v>-0.738737641377004-1.10559901118393i</v>
      </c>
      <c r="EB338" s="223" t="str">
        <f t="shared" ca="1" si="581"/>
        <v>-0.195106429709526-1.31530070987746i</v>
      </c>
      <c r="EC338" s="223" t="str">
        <f t="shared" ca="1" si="582"/>
        <v>0.38598939442302-1.27243650675037i</v>
      </c>
      <c r="ED338" s="223" t="str">
        <f t="shared" ca="1" si="583"/>
        <v>0.892966989345912-0.98523724668561i</v>
      </c>
      <c r="EE338" s="223" t="str">
        <f t="shared" ca="1" si="584"/>
        <v>1.2284758005388-0.508851337630843i</v>
      </c>
      <c r="EF338" s="223" t="str">
        <f t="shared" ca="1" si="585"/>
        <v>1.32809095175117+0.0652449246671154i</v>
      </c>
      <c r="EG338" s="223" t="str">
        <f t="shared" ca="1" si="586"/>
        <v>1.17268420081558+0.626812764289048i</v>
      </c>
      <c r="EH338" s="223" t="str">
        <f t="shared" ca="1" si="587"/>
        <v>0.792096971752938+1.06801913075467i</v>
      </c>
      <c r="EI338" s="223" t="str">
        <f t="shared" ca="1" si="588"/>
        <v>0.259410162345631+1.30414295381678i</v>
      </c>
      <c r="EJ338" s="223" t="str">
        <f t="shared" ca="1" si="589"/>
        <v>-0.323088953178424+1.28984340315102i</v>
      </c>
      <c r="EK338" s="223" t="str">
        <f t="shared" ca="1" si="590"/>
        <v>-0.843548071143941+1.02786629869233i</v>
      </c>
      <c r="EL338" s="223" t="str">
        <f t="shared" ca="1" si="591"/>
        <v>-1.20202789592061+0.568516854408749i</v>
      </c>
      <c r="EM338" s="223" t="str">
        <f t="shared" ca="1" si="592"/>
        <v>-1.32969262475135+2.16325040953654E-13i</v>
      </c>
      <c r="EN338" s="223"/>
      <c r="EO338" s="223"/>
      <c r="EP338" s="223"/>
    </row>
    <row r="339" spans="1:146">
      <c r="A339" s="249">
        <f t="shared" si="461"/>
        <v>4.6679687499999864E-3</v>
      </c>
      <c r="B339" s="248">
        <v>239</v>
      </c>
      <c r="C339" s="247">
        <f t="shared" si="462"/>
        <v>47800</v>
      </c>
      <c r="N339" s="246">
        <f t="shared" ca="1" si="463"/>
        <v>1.3372663284326778</v>
      </c>
      <c r="O339" s="223">
        <f t="shared" ca="1" si="464"/>
        <v>-1.329733671567322</v>
      </c>
      <c r="P339" s="223" t="str">
        <f t="shared" ca="1" si="465"/>
        <v>-1.21565549503432-0.538863020342624i</v>
      </c>
      <c r="Q339" s="223" t="str">
        <f t="shared" ca="1" si="466"/>
        <v>-0.892994554702656-0.985267660370174i</v>
      </c>
      <c r="R339" s="223" t="str">
        <f t="shared" ca="1" si="467"/>
        <v>-0.417113172364275-1.26261959383661i</v>
      </c>
      <c r="S339" s="223" t="str">
        <f t="shared" ca="1" si="468"/>
        <v>0.130336691886912-1.32333064048555i</v>
      </c>
      <c r="T339" s="223" t="str">
        <f t="shared" ca="1" si="469"/>
        <v>0.655423322862561-1.15698396926998i</v>
      </c>
      <c r="U339" s="223" t="str">
        <f t="shared" ca="1" si="470"/>
        <v>1.06805209986624-0.792121423312875i</v>
      </c>
      <c r="V339" s="223" t="str">
        <f t="shared" ca="1" si="471"/>
        <v>1.2974239757322-0.291346296518688i</v>
      </c>
      <c r="W339" s="223" t="str">
        <f t="shared" ca="1" si="472"/>
        <v>1.30418321192976+0.259418170181801i</v>
      </c>
      <c r="X339" s="223" t="str">
        <f t="shared" ca="1" si="473"/>
        <v>1.08717005540972+0.765671540492621i</v>
      </c>
      <c r="Y339" s="223" t="str">
        <f t="shared" ca="1" si="474"/>
        <v>0.683619729598864+1.14055061378401i</v>
      </c>
      <c r="Z339" s="223" t="str">
        <f t="shared" ca="1" si="475"/>
        <v>0.162773596571676+1.31973345549737i</v>
      </c>
      <c r="AA339" s="223" t="str">
        <f t="shared" ca="1" si="476"/>
        <v>-0.386001309685316+1.27247578610405i</v>
      </c>
      <c r="AB339" s="223" t="str">
        <f t="shared" ca="1" si="477"/>
        <v>-0.868545922628989+1.00688609960833i</v>
      </c>
      <c r="AC339" s="223" t="str">
        <f t="shared" ca="1" si="478"/>
        <v>-1.20206500180258+0.568534404184368i</v>
      </c>
      <c r="AD339" s="223" t="str">
        <f t="shared" ca="1" si="479"/>
        <v>-1.32933318064642+0.0326332979085625i</v>
      </c>
      <c r="AE339" s="223" t="str">
        <f t="shared" ca="1" si="480"/>
        <v>-1.22851372285215-0.508867045566775i</v>
      </c>
      <c r="AF339" s="223" t="str">
        <f t="shared" ca="1" si="481"/>
        <v>-0.916905280247789-0.963055732734941i</v>
      </c>
      <c r="AG339" s="223" t="str">
        <f t="shared" ca="1" si="482"/>
        <v>-0.447973781664447-1.25200284673844i</v>
      </c>
      <c r="AH339" s="223" t="str">
        <f t="shared" ca="1" si="483"/>
        <v>0.097821277252831-1.32613070057839i</v>
      </c>
      <c r="AI339" s="223" t="str">
        <f t="shared" ca="1" si="484"/>
        <v>0.626832113624307-1.17272040087533i</v>
      </c>
      <c r="AJ339" s="223" t="str">
        <f t="shared" ca="1" si="485"/>
        <v>1.04829078967452-0.818094161807477i</v>
      </c>
      <c r="AK339" s="223" t="str">
        <f t="shared" ca="1" si="486"/>
        <v>1.2898832198455-0.323098926740575i</v>
      </c>
      <c r="AL339" s="223" t="str">
        <f t="shared" ca="1" si="487"/>
        <v>1.31015685692706+0.227333780039225i</v>
      </c>
      <c r="AM339" s="223" t="str">
        <f t="shared" ca="1" si="488"/>
        <v>1.10563314036401+0.738760445766236i</v>
      </c>
      <c r="AN339" s="223" t="str">
        <f t="shared" ca="1" si="489"/>
        <v>0.711404349371896+1.12343023325646i</v>
      </c>
      <c r="AO339" s="223" t="str">
        <f t="shared" ca="1" si="490"/>
        <v>0.195112452528349+1.31534131242362i</v>
      </c>
      <c r="AP339" s="223" t="str">
        <f t="shared" ca="1" si="491"/>
        <v>-0.354656934250529+1.28156548653899i</v>
      </c>
      <c r="AQ339" s="223" t="str">
        <f t="shared" ca="1" si="492"/>
        <v>-0.843574110968969+1.02789802830963i</v>
      </c>
      <c r="AR339" s="223" t="str">
        <f t="shared" ca="1" si="493"/>
        <v>-0.843574110968969+1.02789802830963i</v>
      </c>
      <c r="AS339" s="223" t="str">
        <f t="shared" ca="1" si="494"/>
        <v>-1.32813194912445+0.0652469387389669i</v>
      </c>
      <c r="AT339" s="223" t="str">
        <f t="shared" ca="1" si="495"/>
        <v>-1.24063193994017-0.478564548311085i</v>
      </c>
      <c r="AU339" s="223" t="str">
        <f t="shared" ca="1" si="496"/>
        <v>-0.940263696337214-0.940263696337463i</v>
      </c>
      <c r="AV339" s="223" t="str">
        <f t="shared" ca="1" si="497"/>
        <v>-0.478564548310721-1.24063193994031i</v>
      </c>
      <c r="AW339" s="223" t="str">
        <f t="shared" ca="1" si="498"/>
        <v>0.0652469387380355-1.32813194912449i</v>
      </c>
      <c r="AX339" s="223" t="str">
        <f t="shared" ca="1" si="499"/>
        <v>0.597863324160157-1.18775042956173i</v>
      </c>
      <c r="AY339" s="223" t="str">
        <f t="shared" ca="1" si="500"/>
        <v>1.02789802830988-0.843574110968667i</v>
      </c>
      <c r="AZ339" s="223" t="str">
        <f t="shared" ca="1" si="501"/>
        <v>1.28156548653873-0.354656934251463i</v>
      </c>
      <c r="BA339" s="223" t="str">
        <f t="shared" ca="1" si="502"/>
        <v>1.31534131242356+0.195112452528735i</v>
      </c>
      <c r="BB339" s="223" t="str">
        <f t="shared" ca="1" si="503"/>
        <v>1.12343023325625+0.711404349372225i</v>
      </c>
      <c r="BC339" s="223" t="str">
        <f t="shared" ca="1" si="504"/>
        <v>0.738760445767011+1.10563314036349i</v>
      </c>
      <c r="BD339" s="223" t="str">
        <f t="shared" ca="1" si="505"/>
        <v>0.22733378003884+1.31015685692713i</v>
      </c>
      <c r="BE339" s="223" t="str">
        <f t="shared" ca="1" si="506"/>
        <v>-0.323098926740954+1.28988321984541i</v>
      </c>
      <c r="BF339" s="223" t="str">
        <f t="shared" ca="1" si="507"/>
        <v>-0.818094161806727+1.04829078967511i</v>
      </c>
      <c r="BG339" s="223" t="str">
        <f t="shared" ca="1" si="508"/>
        <v>-1.17272040087551+0.626832113623978i</v>
      </c>
      <c r="BH339" s="223" t="str">
        <f t="shared" ca="1" si="509"/>
        <v>-1.32613070057842+0.0978212772524794i</v>
      </c>
      <c r="BI339" s="223" t="str">
        <f t="shared" ca="1" si="510"/>
        <v>-1.25200284673831-0.447973781664831i</v>
      </c>
      <c r="BJ339" s="223" t="str">
        <f t="shared" ca="1" si="511"/>
        <v>-0.963055732735403-0.916905280247305i</v>
      </c>
      <c r="BK339" s="223" t="str">
        <f t="shared" ca="1" si="512"/>
        <v>-0.50886704556652-1.22851372285226i</v>
      </c>
      <c r="BL339" s="223" t="str">
        <f t="shared" ca="1" si="513"/>
        <v>0.0326332979084427-1.32933318064642i</v>
      </c>
      <c r="BM339" s="223" t="str">
        <f t="shared" ca="1" si="514"/>
        <v>0.568534404183884-1.20206500180281i</v>
      </c>
      <c r="BN339" s="223" t="str">
        <f t="shared" ca="1" si="515"/>
        <v>1.00688609960859-0.868545922628679i</v>
      </c>
      <c r="BO339" s="223" t="str">
        <f t="shared" ca="1" si="516"/>
        <v>1.27247578610405-0.386001309685321i</v>
      </c>
      <c r="BP339" s="223" t="str">
        <f t="shared" ca="1" si="517"/>
        <v>1.31973345549742+0.162773596571258i</v>
      </c>
      <c r="BQ339" s="223" t="str">
        <f t="shared" ca="1" si="518"/>
        <v>1.14055061378374+0.68361972959932i</v>
      </c>
      <c r="BR339" s="223" t="str">
        <f t="shared" ca="1" si="519"/>
        <v>0.765671540492525+1.08717005540978i</v>
      </c>
      <c r="BS339" s="223" t="str">
        <f t="shared" ca="1" si="520"/>
        <v>0.259418170182095+1.30418321192971i</v>
      </c>
      <c r="BT339" s="223" t="str">
        <f t="shared" ca="1" si="521"/>
        <v>-0.291346296519328+1.29742397573206i</v>
      </c>
      <c r="BU339" s="223" t="str">
        <f t="shared" ca="1" si="522"/>
        <v>-0.79212142331296+1.06805209986618i</v>
      </c>
      <c r="BV339" s="223" t="str">
        <f t="shared" ca="1" si="523"/>
        <v>-1.15698396926983+0.655423322862826i</v>
      </c>
      <c r="BW339" s="223" t="str">
        <f t="shared" ca="1" si="524"/>
        <v>-1.32333064048561+0.130336691886275i</v>
      </c>
      <c r="BX339" s="223" t="str">
        <f t="shared" ca="1" si="525"/>
        <v>-1.26261959383654-0.417113172364494i</v>
      </c>
      <c r="BY339" s="223" t="str">
        <f t="shared" ca="1" si="526"/>
        <v>-0.985267660370247-0.892994554702575i</v>
      </c>
      <c r="BZ339" s="223" t="str">
        <f t="shared" ca="1" si="527"/>
        <v>-0.538863020343087-1.21565549503411i</v>
      </c>
      <c r="CA339" s="223" t="str">
        <f t="shared" ca="1" si="528"/>
        <v>3.52521489572058E-13-1.32973367156732i</v>
      </c>
      <c r="CB339" s="223" t="str">
        <f t="shared" ca="1" si="529"/>
        <v>0.538863020342625-1.21565549503432i</v>
      </c>
      <c r="CC339" s="223" t="str">
        <f t="shared" ca="1" si="530"/>
        <v>0.985267660369908-0.892994554702949i</v>
      </c>
      <c r="CD339" s="223" t="str">
        <f t="shared" ca="1" si="531"/>
        <v>1.26261959383678-0.417113172363753i</v>
      </c>
      <c r="CE339" s="223" t="str">
        <f t="shared" ca="1" si="532"/>
        <v>1.32333064048553+0.130336691887051i</v>
      </c>
      <c r="CF339" s="223" t="str">
        <f t="shared" ca="1" si="533"/>
        <v>1.15698396927011+0.655423322862322i</v>
      </c>
      <c r="CG339" s="223" t="str">
        <f t="shared" ca="1" si="534"/>
        <v>0.792121423312334+1.06805209986665i</v>
      </c>
      <c r="CH339" s="223" t="str">
        <f t="shared" ca="1" si="535"/>
        <v>0.291346296518566+1.29742397573223i</v>
      </c>
      <c r="CI339" s="223" t="str">
        <f t="shared" ca="1" si="536"/>
        <v>-0.259418170181526+1.30418321192982i</v>
      </c>
      <c r="CJ339" s="223" t="str">
        <f t="shared" ca="1" si="537"/>
        <v>-0.765671540492052+1.08717005541012i</v>
      </c>
      <c r="CK339" s="223" t="str">
        <f t="shared" ca="1" si="538"/>
        <v>-1.14055061378414+0.683619729598651i</v>
      </c>
      <c r="CL339" s="223" t="str">
        <f t="shared" ca="1" si="539"/>
        <v>-1.31973345549735+0.162773596571833i</v>
      </c>
      <c r="CM339" s="223" t="str">
        <f t="shared" ca="1" si="540"/>
        <v>-1.27247578610422-0.386001309684767i</v>
      </c>
      <c r="CN339" s="223" t="str">
        <f t="shared" ca="1" si="541"/>
        <v>-1.00688609960808-0.868545922629271i</v>
      </c>
      <c r="CO339" s="223" t="str">
        <f t="shared" ca="1" si="542"/>
        <v>-0.568534404184407-1.20206500180256i</v>
      </c>
      <c r="CP339" s="223" t="str">
        <f t="shared" ca="1" si="543"/>
        <v>-0.032633297908947-1.32933318064641i</v>
      </c>
      <c r="CQ339" s="223" t="str">
        <f t="shared" ca="1" si="544"/>
        <v>0.50886704556724-1.22851372285196i</v>
      </c>
      <c r="CR339" s="223" t="str">
        <f t="shared" ca="1" si="545"/>
        <v>0.963055732735054-0.91690528024767i</v>
      </c>
      <c r="CS339" s="223" t="str">
        <f t="shared" ca="1" si="546"/>
        <v>1.25200284673814-0.447973781665306i</v>
      </c>
      <c r="CT339" s="223" t="str">
        <f t="shared" ca="1" si="547"/>
        <v>1.32613070057837+0.0978212772531826i</v>
      </c>
      <c r="CU339" s="223" t="str">
        <f t="shared" ca="1" si="548"/>
        <v>1.17272040087514+0.626832113624667i</v>
      </c>
      <c r="CV339" s="223" t="str">
        <f t="shared" ca="1" si="549"/>
        <v>0.818094161807154+1.04829078967477i</v>
      </c>
      <c r="CW339" s="223" t="str">
        <f t="shared" ca="1" si="550"/>
        <v>0.32309892674016+1.28988321984561i</v>
      </c>
      <c r="CX339" s="223" t="str">
        <f t="shared" ca="1" si="551"/>
        <v>-0.227333780039609+1.31015685692699i</v>
      </c>
      <c r="CY339" s="223" t="str">
        <f t="shared" ca="1" si="552"/>
        <v>-0.738760445766498+1.10563314036384i</v>
      </c>
      <c r="CZ339" s="223" t="str">
        <f t="shared" ca="1" si="553"/>
        <v>-1.12343023325598+0.711404349372651i</v>
      </c>
      <c r="DA339" s="223" t="str">
        <f t="shared" ca="1" si="554"/>
        <v>-1.31534131242366+0.195112452528038i</v>
      </c>
      <c r="DB339" s="223" t="str">
        <f t="shared" ca="1" si="555"/>
        <v>-1.28156548653887-0.354656934250977i</v>
      </c>
      <c r="DC339" s="223" t="str">
        <f t="shared" ca="1" si="556"/>
        <v>-1.0278980283102-0.843574110968277i</v>
      </c>
      <c r="DD339" s="223" t="str">
        <f t="shared" ca="1" si="557"/>
        <v>-0.597863324159393-1.18775042956212i</v>
      </c>
      <c r="DE339" s="223" t="str">
        <f t="shared" ca="1" si="558"/>
        <v>-0.0652469387385394-1.32813194912447i</v>
      </c>
      <c r="DF339" s="223" t="str">
        <f t="shared" ca="1" si="559"/>
        <v>0.47856454831025-1.2406319399405i</v>
      </c>
      <c r="DG339" s="223" t="str">
        <f t="shared" ca="1" si="560"/>
        <v>0.940263696337793-0.940263696336885i</v>
      </c>
      <c r="DH339" s="223" t="str">
        <f t="shared" ca="1" si="561"/>
        <v>1.24063193994047-0.478564548310322i</v>
      </c>
      <c r="DI339" s="223" t="str">
        <f t="shared" ca="1" si="562"/>
        <v>1.32813194912447+0.0652469387384632i</v>
      </c>
      <c r="DJ339" s="223" t="str">
        <f t="shared" ca="1" si="563"/>
        <v>1.18775042956215+0.597863324159325i</v>
      </c>
      <c r="DK339" s="223" t="str">
        <f t="shared" ca="1" si="564"/>
        <v>0.843574110968336+1.02789802831015i</v>
      </c>
      <c r="DL339" s="223" t="str">
        <f t="shared" ca="1" si="565"/>
        <v>0.354656934251051+1.28156548653885i</v>
      </c>
      <c r="DM339" s="223" t="str">
        <f t="shared" ca="1" si="566"/>
        <v>-0.195112452527813+1.3153413124237i</v>
      </c>
      <c r="DN339" s="223" t="str">
        <f t="shared" ca="1" si="567"/>
        <v>-0.711404349372587+1.12343023325602i</v>
      </c>
      <c r="DO339" s="223" t="str">
        <f t="shared" ca="1" si="568"/>
        <v>-1.10563314036371+0.738760445766687i</v>
      </c>
      <c r="DP339" s="223" t="str">
        <f t="shared" ca="1" si="569"/>
        <v>-1.31015685692697+0.227333780039758i</v>
      </c>
      <c r="DQ339" s="223" t="str">
        <f t="shared" ca="1" si="570"/>
        <v>-1.28988321984531-0.323098926741333i</v>
      </c>
      <c r="DR339" s="223" t="str">
        <f t="shared" ca="1" si="571"/>
        <v>-1.04829078967487-0.818094161807034i</v>
      </c>
      <c r="DS339" s="223" t="str">
        <f t="shared" ca="1" si="572"/>
        <v>-0.626832113624802-1.17272040087507i</v>
      </c>
      <c r="DT339" s="223" t="str">
        <f t="shared" ca="1" si="573"/>
        <v>-0.0978212772520524-1.32613070057845i</v>
      </c>
      <c r="DU339" s="223" t="str">
        <f t="shared" ca="1" si="574"/>
        <v>0.447973781665164-1.25200284673819i</v>
      </c>
      <c r="DV339" s="223" t="str">
        <f t="shared" ca="1" si="575"/>
        <v>0.91690528024756-0.963055732735159i</v>
      </c>
      <c r="DW339" s="223" t="str">
        <f t="shared" ca="1" si="576"/>
        <v>1.22851372285239-0.508867045566194i</v>
      </c>
      <c r="DX339" s="223" t="str">
        <f t="shared" ca="1" si="577"/>
        <v>1.32933318064641+0.0326332979087951i</v>
      </c>
      <c r="DY339" s="223" t="str">
        <f t="shared" ca="1" si="578"/>
        <v>1.20206500180266+0.568534404184203i</v>
      </c>
      <c r="DZ339" s="223" t="str">
        <f t="shared" ca="1" si="579"/>
        <v>0.868545922629443+1.00688609960794i</v>
      </c>
      <c r="EA339" s="223" t="str">
        <f t="shared" ca="1" si="580"/>
        <v>0.386001309684985+1.27247578610415i</v>
      </c>
      <c r="EB339" s="223" t="str">
        <f t="shared" ca="1" si="581"/>
        <v>-0.162773596571607+1.31973345549738i</v>
      </c>
      <c r="EC339" s="223" t="str">
        <f t="shared" ca="1" si="582"/>
        <v>-0.683619729598455+1.14055061378426i</v>
      </c>
      <c r="ED339" s="223" t="str">
        <f t="shared" ca="1" si="583"/>
        <v>-1.08717005540999+0.765671540492238i</v>
      </c>
      <c r="EE339" s="223" t="str">
        <f t="shared" ca="1" si="584"/>
        <v>-1.30418321192978+0.259418170181749i</v>
      </c>
      <c r="EF339" s="223" t="str">
        <f t="shared" ca="1" si="585"/>
        <v>-1.29742397573228-0.291346296518344i</v>
      </c>
      <c r="EG339" s="223" t="str">
        <f t="shared" ca="1" si="586"/>
        <v>-1.06805209986597-0.792121423313243i</v>
      </c>
      <c r="EH339" s="223" t="str">
        <f t="shared" ca="1" si="587"/>
        <v>-0.65542332286252-1.15698396927i</v>
      </c>
      <c r="EI339" s="223" t="str">
        <f t="shared" ca="1" si="588"/>
        <v>-0.130336691887127-1.32333064048553i</v>
      </c>
      <c r="EJ339" s="223" t="str">
        <f t="shared" ca="1" si="589"/>
        <v>0.417113172364829-1.26261959383643i</v>
      </c>
      <c r="EK339" s="223" t="str">
        <f t="shared" ca="1" si="590"/>
        <v>0.892994554702781-0.985267660370061i</v>
      </c>
      <c r="EL339" s="223" t="str">
        <f t="shared" ca="1" si="591"/>
        <v>1.21565549503429-0.538863020342696i</v>
      </c>
      <c r="EM339" s="223" t="str">
        <f t="shared" ca="1" si="592"/>
        <v>1.32973367156732-5.04342749915427E-13i</v>
      </c>
      <c r="EN339" s="223"/>
      <c r="EO339" s="223"/>
      <c r="EP339" s="223"/>
    </row>
    <row r="340" spans="1:146">
      <c r="A340" s="249">
        <f t="shared" si="461"/>
        <v>4.6874999999999859E-3</v>
      </c>
      <c r="B340" s="248">
        <v>240</v>
      </c>
      <c r="C340" s="247">
        <f t="shared" si="462"/>
        <v>48000</v>
      </c>
      <c r="N340" s="246">
        <f t="shared" ca="1" si="463"/>
        <v>1.3372283244663719</v>
      </c>
      <c r="O340" s="223">
        <f t="shared" ca="1" si="464"/>
        <v>-1.329771675533628</v>
      </c>
      <c r="P340" s="223" t="str">
        <f t="shared" ca="1" si="465"/>
        <v>-1.22854883393876-0.508881589055088i</v>
      </c>
      <c r="Q340" s="223" t="str">
        <f t="shared" ca="1" si="466"/>
        <v>-0.940290569199603-0.940290569199649i</v>
      </c>
      <c r="R340" s="223" t="str">
        <f t="shared" ca="1" si="467"/>
        <v>-0.508881589055103-1.22854883393875i</v>
      </c>
      <c r="S340" s="223" t="str">
        <f t="shared" ca="1" si="468"/>
        <v>6.4999899073468E-14-1.32977167553363i</v>
      </c>
      <c r="T340" s="223" t="str">
        <f t="shared" ca="1" si="469"/>
        <v>0.5088815890551-1.22854883393875i</v>
      </c>
      <c r="U340" s="223" t="str">
        <f t="shared" ca="1" si="470"/>
        <v>0.9402905691996-0.940290569199652i</v>
      </c>
      <c r="V340" s="223" t="str">
        <f t="shared" ca="1" si="471"/>
        <v>1.22854883393878-0.508881589055043i</v>
      </c>
      <c r="W340" s="223" t="str">
        <f t="shared" ca="1" si="472"/>
        <v>1.32977167553363-2.28054645085787E-15i</v>
      </c>
      <c r="X340" s="223" t="str">
        <f t="shared" ca="1" si="473"/>
        <v>1.22854883393878+0.508881589055038i</v>
      </c>
      <c r="Y340" s="223" t="str">
        <f t="shared" ca="1" si="474"/>
        <v>0.940290569199603+0.940290569199649i</v>
      </c>
      <c r="Z340" s="223" t="str">
        <f t="shared" ca="1" si="475"/>
        <v>0.508881589055109+1.22854883393875i</v>
      </c>
      <c r="AA340" s="223" t="str">
        <f t="shared" ca="1" si="476"/>
        <v>-5.79950546012604E-14+1.32977167553363i</v>
      </c>
      <c r="AB340" s="223" t="str">
        <f t="shared" ca="1" si="477"/>
        <v>-0.508881589055094+1.22854883393875i</v>
      </c>
      <c r="AC340" s="223" t="str">
        <f t="shared" ca="1" si="478"/>
        <v>-0.940290569199599+0.940290569199653i</v>
      </c>
      <c r="AD340" s="223" t="str">
        <f t="shared" ca="1" si="479"/>
        <v>-1.22854883393878+0.508881589055044i</v>
      </c>
      <c r="AE340" s="223" t="str">
        <f t="shared" ca="1" si="480"/>
        <v>-1.32977167553363+4.56109290171575E-15i</v>
      </c>
      <c r="AF340" s="223" t="str">
        <f t="shared" ca="1" si="481"/>
        <v>-1.22854883393893-0.508881589054669i</v>
      </c>
      <c r="AG340" s="223" t="str">
        <f t="shared" ca="1" si="482"/>
        <v>-0.940290569200072-0.94029056919918i</v>
      </c>
      <c r="AH340" s="223" t="str">
        <f t="shared" ca="1" si="483"/>
        <v>-0.508881589054613-1.22854883393895i</v>
      </c>
      <c r="AI340" s="223" t="str">
        <f t="shared" ca="1" si="484"/>
        <v>3.2972379338869E-13-1.32977167553363i</v>
      </c>
      <c r="AJ340" s="223" t="str">
        <f t="shared" ca="1" si="485"/>
        <v>0.508881589055222-1.2285488339387i</v>
      </c>
      <c r="AK340" s="223" t="str">
        <f t="shared" ca="1" si="486"/>
        <v>0.940290569199589-0.940290569199662i</v>
      </c>
      <c r="AL340" s="223" t="str">
        <f t="shared" ca="1" si="487"/>
        <v>1.22854883393867-0.5088815890553i</v>
      </c>
      <c r="AM340" s="223" t="str">
        <f t="shared" ca="1" si="488"/>
        <v>1.32977167553363-4.13131269188655E-13i</v>
      </c>
      <c r="AN340" s="223" t="str">
        <f t="shared" ca="1" si="489"/>
        <v>1.22854883393899+0.508881589054536i</v>
      </c>
      <c r="AO340" s="223" t="str">
        <f t="shared" ca="1" si="490"/>
        <v>0.940290569199238+0.940290569200013i</v>
      </c>
      <c r="AP340" s="223" t="str">
        <f t="shared" ca="1" si="491"/>
        <v>0.508881589054746+1.2285488339389i</v>
      </c>
      <c r="AQ340" s="223" t="str">
        <f t="shared" ca="1" si="492"/>
        <v>-1.85714306297338E-13+1.32977167553363i</v>
      </c>
      <c r="AR340" s="223" t="str">
        <f t="shared" ca="1" si="493"/>
        <v>-1.85714306297338E-13+1.32977167553363i</v>
      </c>
      <c r="AS340" s="223" t="str">
        <f t="shared" ca="1" si="494"/>
        <v>-0.940290569199501+0.94029056919975i</v>
      </c>
      <c r="AT340" s="223" t="str">
        <f t="shared" ca="1" si="495"/>
        <v>-1.22854883393862+0.508881589055415i</v>
      </c>
      <c r="AU340" s="223" t="str">
        <f t="shared" ca="1" si="496"/>
        <v>-1.32977167553363+5.38243564194606E-13i</v>
      </c>
      <c r="AV340" s="223" t="str">
        <f t="shared" ca="1" si="497"/>
        <v>-1.22854883393853-0.508881589055643i</v>
      </c>
      <c r="AW340" s="223" t="str">
        <f t="shared" ca="1" si="498"/>
        <v>-0.940290569199327-0.940290569199924i</v>
      </c>
      <c r="AX340" s="223" t="str">
        <f t="shared" ca="1" si="499"/>
        <v>-0.508881589054862-1.22854883393885i</v>
      </c>
      <c r="AY340" s="223" t="str">
        <f t="shared" ca="1" si="500"/>
        <v>6.06020112913862E-14-1.32977167553363i</v>
      </c>
      <c r="AZ340" s="223" t="str">
        <f t="shared" ca="1" si="501"/>
        <v>0.508881589054974-1.2285488339388i</v>
      </c>
      <c r="BA340" s="223" t="str">
        <f t="shared" ca="1" si="502"/>
        <v>0.940290569199412-0.940290569199839i</v>
      </c>
      <c r="BB340" s="223" t="str">
        <f t="shared" ca="1" si="503"/>
        <v>1.22854883393857-0.508881589055531i</v>
      </c>
      <c r="BC340" s="223" t="str">
        <f t="shared" ca="1" si="504"/>
        <v>1.32977167553363+6.59447586777379E-13i</v>
      </c>
      <c r="BD340" s="223" t="str">
        <f t="shared" ca="1" si="505"/>
        <v>1.22854883393858+0.508881589055527i</v>
      </c>
      <c r="BE340" s="223" t="str">
        <f t="shared" ca="1" si="506"/>
        <v>0.940290569199415+0.940290569199836i</v>
      </c>
      <c r="BF340" s="223" t="str">
        <f t="shared" ca="1" si="507"/>
        <v>0.508881589054978+1.2285488339388i</v>
      </c>
      <c r="BG340" s="223" t="str">
        <f t="shared" ca="1" si="508"/>
        <v>1.02304667885364E-13+1.32977167553363i</v>
      </c>
      <c r="BH340" s="223" t="str">
        <f t="shared" ca="1" si="509"/>
        <v>-0.508881589054858+1.22854883393885i</v>
      </c>
      <c r="BI340" s="223" t="str">
        <f t="shared" ca="1" si="510"/>
        <v>-0.940290569199298+0.940290569199954i</v>
      </c>
      <c r="BJ340" s="223" t="str">
        <f t="shared" ca="1" si="511"/>
        <v>-1.22854883393853+0.508881589055647i</v>
      </c>
      <c r="BK340" s="223" t="str">
        <f t="shared" ca="1" si="512"/>
        <v>-1.32977167553363-5.34335291771428E-13i</v>
      </c>
      <c r="BL340" s="223" t="str">
        <f t="shared" ca="1" si="513"/>
        <v>-1.22854883393864-0.508881589055377i</v>
      </c>
      <c r="BM340" s="223" t="str">
        <f t="shared" ca="1" si="514"/>
        <v>-0.940290569199504-0.940290569199747i</v>
      </c>
      <c r="BN340" s="223" t="str">
        <f t="shared" ca="1" si="515"/>
        <v>-0.508881589055128-1.22854883393874i</v>
      </c>
      <c r="BO340" s="223" t="str">
        <f t="shared" ca="1" si="516"/>
        <v>-1.89622578720518E-13-1.32977167553363i</v>
      </c>
      <c r="BP340" s="223" t="str">
        <f t="shared" ca="1" si="517"/>
        <v>0.508881589054708-1.22854883393891i</v>
      </c>
      <c r="BQ340" s="223" t="str">
        <f t="shared" ca="1" si="518"/>
        <v>0.940290569199235-0.940290569200016i</v>
      </c>
      <c r="BR340" s="223" t="str">
        <f t="shared" ca="1" si="519"/>
        <v>1.22854883393899-0.50888158905454i</v>
      </c>
      <c r="BS340" s="223" t="str">
        <f t="shared" ca="1" si="520"/>
        <v>1.32977167553363+3.71428612594677E-13i</v>
      </c>
      <c r="BT340" s="223" t="str">
        <f t="shared" ca="1" si="521"/>
        <v>1.22854883393867+0.508881589055296i</v>
      </c>
      <c r="BU340" s="223" t="str">
        <f t="shared" ca="1" si="522"/>
        <v>0.940290569199618+0.940290569199633i</v>
      </c>
      <c r="BV340" s="223" t="str">
        <f t="shared" ca="1" si="523"/>
        <v>0.508881589055209+1.22854883393871i</v>
      </c>
      <c r="BW340" s="223" t="str">
        <f t="shared" ca="1" si="524"/>
        <v>3.52529257897268E-13+1.32977167553363i</v>
      </c>
      <c r="BX340" s="223" t="str">
        <f t="shared" ca="1" si="525"/>
        <v>-0.508881589054627+1.22854883393895i</v>
      </c>
      <c r="BY340" s="223" t="str">
        <f t="shared" ca="1" si="526"/>
        <v>-0.940290569200082+0.940290569199169i</v>
      </c>
      <c r="BZ340" s="223" t="str">
        <f t="shared" ca="1" si="527"/>
        <v>-1.22854883393892+0.508881589054691i</v>
      </c>
      <c r="CA340" s="223" t="str">
        <f t="shared" ca="1" si="528"/>
        <v>-1.32977167553363-2.84110701759522E-13i</v>
      </c>
      <c r="CB340" s="223" t="str">
        <f t="shared" ca="1" si="529"/>
        <v>-1.22854883393873-0.508881589055145i</v>
      </c>
      <c r="CC340" s="223" t="str">
        <f t="shared" ca="1" si="530"/>
        <v>-0.940290569199681-0.940290569199571i</v>
      </c>
      <c r="CD340" s="223" t="str">
        <f t="shared" ca="1" si="531"/>
        <v>-0.508881589055359-1.22854883393864i</v>
      </c>
      <c r="CE340" s="223" t="str">
        <f t="shared" ca="1" si="532"/>
        <v>-5.15435937074019E-13-1.32977167553363i</v>
      </c>
      <c r="CF340" s="223" t="str">
        <f t="shared" ca="1" si="533"/>
        <v>0.508881589055733-1.22854883393849i</v>
      </c>
      <c r="CG340" s="223" t="str">
        <f t="shared" ca="1" si="534"/>
        <v>0.940290569199967-0.940290569199285i</v>
      </c>
      <c r="CH340" s="223" t="str">
        <f t="shared" ca="1" si="535"/>
        <v>1.22854883393886-0.508881589054841i</v>
      </c>
      <c r="CI340" s="223" t="str">
        <f t="shared" ca="1" si="536"/>
        <v>1.32977167553363+1.21204022582773E-13i</v>
      </c>
      <c r="CJ340" s="223" t="str">
        <f t="shared" ca="1" si="537"/>
        <v>1.2285488339388+0.508881589054995i</v>
      </c>
      <c r="CK340" s="223" t="str">
        <f t="shared" ca="1" si="538"/>
        <v>0.940290569199797+0.940290569199455i</v>
      </c>
      <c r="CL340" s="223" t="str">
        <f t="shared" ca="1" si="539"/>
        <v>0.50888158905551+1.22854883393858i</v>
      </c>
      <c r="CM340" s="223" t="str">
        <f t="shared" ca="1" si="540"/>
        <v>-6.82255213897968E-13+1.32977167553363i</v>
      </c>
      <c r="CN340" s="223" t="str">
        <f t="shared" ca="1" si="541"/>
        <v>-0.508881589055583+1.22854883393855i</v>
      </c>
      <c r="CO340" s="223" t="str">
        <f t="shared" ca="1" si="542"/>
        <v>-0.940290569199852+0.940290569199399i</v>
      </c>
      <c r="CP340" s="223" t="str">
        <f t="shared" ca="1" si="543"/>
        <v>-1.22854883393883+0.508881589054922i</v>
      </c>
      <c r="CQ340" s="223" t="str">
        <f t="shared" ca="1" si="544"/>
        <v>-1.32977167553363+4.17026565939779E-14i</v>
      </c>
      <c r="CR340" s="223" t="str">
        <f t="shared" ca="1" si="545"/>
        <v>-1.22854883393883-0.508881589054914i</v>
      </c>
      <c r="CS340" s="223" t="str">
        <f t="shared" ca="1" si="546"/>
        <v>-0.940290569199911-0.94029056919934i</v>
      </c>
      <c r="CT340" s="223" t="str">
        <f t="shared" ca="1" si="547"/>
        <v>-0.508881589055591-1.22854883393855i</v>
      </c>
      <c r="CU340" s="223" t="str">
        <f t="shared" ca="1" si="548"/>
        <v>5.94937303062813E-13-1.32977167553363i</v>
      </c>
      <c r="CV340" s="223" t="str">
        <f t="shared" ca="1" si="549"/>
        <v>0.508881589055433-1.22854883393861i</v>
      </c>
      <c r="CW340" s="223" t="str">
        <f t="shared" ca="1" si="550"/>
        <v>0.94029056919979-0.940290569199462i</v>
      </c>
      <c r="CX340" s="223" t="str">
        <f t="shared" ca="1" si="551"/>
        <v>1.22854883393876-0.508881589055072i</v>
      </c>
      <c r="CY340" s="223" t="str">
        <f t="shared" ca="1" si="552"/>
        <v>1.32977167553363-2.04609335770728E-13i</v>
      </c>
      <c r="CZ340" s="223" t="str">
        <f t="shared" ca="1" si="553"/>
        <v>1.22854883393886+0.508881589054834i</v>
      </c>
      <c r="DA340" s="223" t="str">
        <f t="shared" ca="1" si="554"/>
        <v>0.940290569199973+0.940290569199278i</v>
      </c>
      <c r="DB340" s="223" t="str">
        <f t="shared" ca="1" si="555"/>
        <v>0.508881589054484+1.22854883393901i</v>
      </c>
      <c r="DC340" s="223" t="str">
        <f t="shared" ca="1" si="556"/>
        <v>-4.32030623886064E-13+1.32977167553363i</v>
      </c>
      <c r="DD340" s="223" t="str">
        <f t="shared" ca="1" si="557"/>
        <v>-0.508881589055282+1.22854883393868i</v>
      </c>
      <c r="DE340" s="223" t="str">
        <f t="shared" ca="1" si="558"/>
        <v>-0.940290569199729+0.940290569199523i</v>
      </c>
      <c r="DF340" s="223" t="str">
        <f t="shared" ca="1" si="559"/>
        <v>-1.22854883393873+0.508881589055153i</v>
      </c>
      <c r="DG340" s="223" t="str">
        <f t="shared" ca="1" si="560"/>
        <v>-1.32977167553363+2.91927246605882E-13i</v>
      </c>
      <c r="DH340" s="223" t="str">
        <f t="shared" ca="1" si="561"/>
        <v>-1.22854883393895-0.508881589054613i</v>
      </c>
      <c r="DI340" s="223" t="str">
        <f t="shared" ca="1" si="562"/>
        <v>-0.94029056919918-0.940290569200072i</v>
      </c>
      <c r="DJ340" s="223" t="str">
        <f t="shared" ca="1" si="563"/>
        <v>-0.508881589054564-1.22854883393897i</v>
      </c>
      <c r="DK340" s="223" t="str">
        <f t="shared" ca="1" si="564"/>
        <v>3.44712713050909E-13-1.32977167553363i</v>
      </c>
      <c r="DL340" s="223" t="str">
        <f t="shared" ca="1" si="565"/>
        <v>0.508881589055201-1.22854883393871i</v>
      </c>
      <c r="DM340" s="223" t="str">
        <f t="shared" ca="1" si="566"/>
        <v>0.94029056919956-0.940290569199691i</v>
      </c>
      <c r="DN340" s="223" t="str">
        <f t="shared" ca="1" si="567"/>
        <v>1.22854883393864-0.508881589055373i</v>
      </c>
      <c r="DO340" s="223" t="str">
        <f t="shared" ca="1" si="568"/>
        <v>1.32977167553363-3.79245157441036E-13i</v>
      </c>
      <c r="DP340" s="223" t="str">
        <f t="shared" ca="1" si="569"/>
        <v>1.22854883393899+0.508881589054532i</v>
      </c>
      <c r="DQ340" s="223" t="str">
        <f t="shared" ca="1" si="570"/>
        <v>0.940290569199241+0.940290569200011i</v>
      </c>
      <c r="DR340" s="223" t="str">
        <f t="shared" ca="1" si="571"/>
        <v>0.508881589054785+1.22854883393888i</v>
      </c>
      <c r="DS340" s="223" t="str">
        <f t="shared" ca="1" si="572"/>
        <v>-1.06217265532562E-13+1.32977167553363i</v>
      </c>
      <c r="DT340" s="223" t="str">
        <f t="shared" ca="1" si="573"/>
        <v>-0.508881589055121+1.22854883393874i</v>
      </c>
      <c r="DU340" s="223" t="str">
        <f t="shared" ca="1" si="574"/>
        <v>-0.940290569199499+0.940290569199753i</v>
      </c>
      <c r="DV340" s="223" t="str">
        <f t="shared" ca="1" si="575"/>
        <v>-1.22854883393861+0.508881589055454i</v>
      </c>
      <c r="DW340" s="223" t="str">
        <f t="shared" ca="1" si="576"/>
        <v>-1.32977167553363+6.17740604959383E-13i</v>
      </c>
      <c r="DX340" s="223" t="str">
        <f t="shared" ca="1" si="577"/>
        <v>-1.22854883393856-0.50888158905557i</v>
      </c>
      <c r="DY340" s="223" t="str">
        <f t="shared" ca="1" si="578"/>
        <v>-0.940290569199303-0.940290569199948i</v>
      </c>
      <c r="DZ340" s="223" t="str">
        <f t="shared" ca="1" si="579"/>
        <v>-0.508881589054866-1.22854883393885i</v>
      </c>
      <c r="EA340" s="223" t="str">
        <f t="shared" ca="1" si="580"/>
        <v>1.88993546974084E-14-1.32977167553363i</v>
      </c>
      <c r="EB340" s="223" t="str">
        <f t="shared" ca="1" si="581"/>
        <v>0.508881589054901-1.22854883393883i</v>
      </c>
      <c r="EC340" s="223" t="str">
        <f t="shared" ca="1" si="582"/>
        <v>0.940290569199436-0.940290569199815i</v>
      </c>
      <c r="ED340" s="223" t="str">
        <f t="shared" ca="1" si="583"/>
        <v>1.22854883393857-0.508881589055535i</v>
      </c>
      <c r="EE340" s="223" t="str">
        <f t="shared" ca="1" si="584"/>
        <v>1.32977167553363+6.55539314354201E-13i</v>
      </c>
      <c r="EF340" s="223" t="str">
        <f t="shared" ca="1" si="585"/>
        <v>1.22854883393859+0.508881589055488i</v>
      </c>
      <c r="EG340" s="223" t="str">
        <f t="shared" ca="1" si="586"/>
        <v>0.940290569199472+0.940290569199779i</v>
      </c>
      <c r="EH340" s="223" t="str">
        <f t="shared" ca="1" si="587"/>
        <v>0.508881589054946+1.22854883393882i</v>
      </c>
      <c r="EI340" s="223" t="str">
        <f t="shared" ca="1" si="588"/>
        <v>6.84185561377456E-14+1.32977167553363i</v>
      </c>
      <c r="EJ340" s="223" t="str">
        <f t="shared" ca="1" si="589"/>
        <v>-0.50888158905482+1.22854883393887i</v>
      </c>
      <c r="EK340" s="223" t="str">
        <f t="shared" ca="1" si="590"/>
        <v>-0.940290569199267+0.940290569199984i</v>
      </c>
      <c r="EL340" s="223" t="str">
        <f t="shared" ca="1" si="591"/>
        <v>-1.228548833939+0.508881589054498i</v>
      </c>
      <c r="EM340" s="223" t="str">
        <f t="shared" ca="1" si="592"/>
        <v>-1.32977167553363-5.68221403519046E-13i</v>
      </c>
      <c r="EN340" s="223"/>
      <c r="EO340" s="223"/>
      <c r="EP340" s="223"/>
    </row>
    <row r="341" spans="1:146">
      <c r="A341" s="249">
        <f t="shared" si="461"/>
        <v>4.7070312499999855E-3</v>
      </c>
      <c r="B341" s="248">
        <v>241</v>
      </c>
      <c r="C341" s="247">
        <f t="shared" si="462"/>
        <v>48200</v>
      </c>
      <c r="N341" s="246">
        <f t="shared" ca="1" si="463"/>
        <v>1.3371932236764756</v>
      </c>
      <c r="O341" s="223">
        <f t="shared" ca="1" si="464"/>
        <v>-1.3298067763235242</v>
      </c>
      <c r="P341" s="223" t="str">
        <f t="shared" ca="1" si="465"/>
        <v>-1.24070014615149-0.478590858349432i</v>
      </c>
      <c r="Q341" s="223" t="str">
        <f t="shared" ca="1" si="466"/>
        <v>-0.985321827421596-0.893043648856275i</v>
      </c>
      <c r="R341" s="223" t="str">
        <f t="shared" ca="1" si="467"/>
        <v>-0.59789619288653-1.18781572850664i</v>
      </c>
      <c r="S341" s="223" t="str">
        <f t="shared" ca="1" si="468"/>
        <v>-0.130343857406062-1.32340339322237i</v>
      </c>
      <c r="T341" s="223" t="str">
        <f t="shared" ca="1" si="469"/>
        <v>0.354676432222007-1.28163594315321i</v>
      </c>
      <c r="U341" s="223" t="str">
        <f t="shared" ca="1" si="470"/>
        <v>0.79216497176524-1.06811081815706i</v>
      </c>
      <c r="V341" s="223" t="str">
        <f t="shared" ca="1" si="471"/>
        <v>1.12349199607017-0.711443460242784i</v>
      </c>
      <c r="W341" s="223" t="str">
        <f t="shared" ca="1" si="472"/>
        <v>1.30425491199857-0.259432432212233i</v>
      </c>
      <c r="X341" s="223" t="str">
        <f t="shared" ca="1" si="473"/>
        <v>1.31022888540888+0.227346278166511i</v>
      </c>
      <c r="Y341" s="223" t="str">
        <f t="shared" ca="1" si="474"/>
        <v>1.1406133178249+0.683657312954696i</v>
      </c>
      <c r="Z341" s="223" t="str">
        <f t="shared" ca="1" si="475"/>
        <v>0.818139138162363+1.04834842154835i</v>
      </c>
      <c r="AA341" s="223" t="str">
        <f t="shared" ca="1" si="476"/>
        <v>0.386022530875891+1.27254574299399i</v>
      </c>
      <c r="AB341" s="223" t="str">
        <f t="shared" ca="1" si="477"/>
        <v>-0.0978266551721607+1.3262036072541i</v>
      </c>
      <c r="AC341" s="223" t="str">
        <f t="shared" ca="1" si="478"/>
        <v>-0.568565660495181+1.20213108771949i</v>
      </c>
      <c r="AD341" s="223" t="str">
        <f t="shared" ca="1" si="479"/>
        <v>-0.963108678641401+0.916955688941171i</v>
      </c>
      <c r="AE341" s="223" t="str">
        <f t="shared" ca="1" si="480"/>
        <v>-1.22858126284013+0.508895021545809i</v>
      </c>
      <c r="AF341" s="223" t="str">
        <f t="shared" ca="1" si="481"/>
        <v>-1.32940626338482+0.0326350919896568i</v>
      </c>
      <c r="AG341" s="223" t="str">
        <f t="shared" ca="1" si="482"/>
        <v>-1.25207167808776-0.447998409915103i</v>
      </c>
      <c r="AH341" s="223" t="str">
        <f t="shared" ca="1" si="483"/>
        <v>-1.00694145517677-0.868593672670055i</v>
      </c>
      <c r="AI341" s="223" t="str">
        <f t="shared" ca="1" si="484"/>
        <v>-0.626866574968412-1.17278487351404i</v>
      </c>
      <c r="AJ341" s="223" t="str">
        <f t="shared" ca="1" si="485"/>
        <v>-0.162782545374668-1.31980601047173i</v>
      </c>
      <c r="AK341" s="223" t="str">
        <f t="shared" ca="1" si="486"/>
        <v>0.32311668974729-1.2899541337438i</v>
      </c>
      <c r="AL341" s="223" t="str">
        <f t="shared" ca="1" si="487"/>
        <v>0.765713634809773-1.08722982474837i</v>
      </c>
      <c r="AM341" s="223" t="str">
        <f t="shared" ca="1" si="488"/>
        <v>1.10569392474685-0.738801060593361i</v>
      </c>
      <c r="AN341" s="223" t="str">
        <f t="shared" ca="1" si="489"/>
        <v>1.29749530419848-0.291362313861733i</v>
      </c>
      <c r="AO341" s="223" t="str">
        <f t="shared" ca="1" si="490"/>
        <v>1.31541362593125+0.195123179223687i</v>
      </c>
      <c r="AP341" s="223" t="str">
        <f t="shared" ca="1" si="491"/>
        <v>1.15704757676739+0.655459356064642i</v>
      </c>
      <c r="AQ341" s="223" t="str">
        <f t="shared" ca="1" si="492"/>
        <v>0.843620488135027+1.02795453905062i</v>
      </c>
      <c r="AR341" s="223" t="str">
        <f t="shared" ca="1" si="493"/>
        <v>0.843620488135027+1.02795453905062i</v>
      </c>
      <c r="AS341" s="223" t="str">
        <f t="shared" ca="1" si="494"/>
        <v>-0.0652505258190217+1.32820496582278i</v>
      </c>
      <c r="AT341" s="223" t="str">
        <f t="shared" ca="1" si="495"/>
        <v>-0.538892645410093+1.21572232811563i</v>
      </c>
      <c r="AU341" s="223" t="str">
        <f t="shared" ca="1" si="496"/>
        <v>-0.940315389206236+0.940315389206137i</v>
      </c>
      <c r="AV341" s="223" t="str">
        <f t="shared" ca="1" si="497"/>
        <v>-1.21572232811567+0.53889264541i</v>
      </c>
      <c r="AW341" s="223" t="str">
        <f t="shared" ca="1" si="498"/>
        <v>-1.32820496582279+0.0652505258188818i</v>
      </c>
      <c r="AX341" s="223" t="str">
        <f t="shared" ca="1" si="499"/>
        <v>-1.26268900886271-0.417136103991572i</v>
      </c>
      <c r="AY341" s="223" t="str">
        <f t="shared" ca="1" si="500"/>
        <v>-1.02795453905054-0.843620488135136i</v>
      </c>
      <c r="AZ341" s="223" t="str">
        <f t="shared" ca="1" si="501"/>
        <v>-0.655459356064553-1.15704757676744i</v>
      </c>
      <c r="BA341" s="223" t="str">
        <f t="shared" ca="1" si="502"/>
        <v>-0.195123179223586-1.31541362593127i</v>
      </c>
      <c r="BB341" s="223" t="str">
        <f t="shared" ca="1" si="503"/>
        <v>0.291362313861833-1.29749530419845i</v>
      </c>
      <c r="BC341" s="223" t="str">
        <f t="shared" ca="1" si="504"/>
        <v>0.738801060593447-1.10569392474679i</v>
      </c>
      <c r="BD341" s="223" t="str">
        <f t="shared" ca="1" si="505"/>
        <v>1.08722982474843-0.765713634809691i</v>
      </c>
      <c r="BE341" s="223" t="str">
        <f t="shared" ca="1" si="506"/>
        <v>1.28995413374382-0.323116689747191i</v>
      </c>
      <c r="BF341" s="223" t="str">
        <f t="shared" ca="1" si="507"/>
        <v>1.31980601047172+0.162782545374769i</v>
      </c>
      <c r="BG341" s="223" t="str">
        <f t="shared" ca="1" si="508"/>
        <v>1.17278487351398+0.626866574968518i</v>
      </c>
      <c r="BH341" s="223" t="str">
        <f t="shared" ca="1" si="509"/>
        <v>0.86859367266995+1.00694145517686i</v>
      </c>
      <c r="BI341" s="223" t="str">
        <f t="shared" ca="1" si="510"/>
        <v>0.447998409914953+1.25207167808781i</v>
      </c>
      <c r="BJ341" s="223" t="str">
        <f t="shared" ca="1" si="511"/>
        <v>-0.0326350919884744+1.32940626338485i</v>
      </c>
      <c r="BK341" s="223" t="str">
        <f t="shared" ca="1" si="512"/>
        <v>-0.508895021545275+1.22858126284035i</v>
      </c>
      <c r="BL341" s="223" t="str">
        <f t="shared" ca="1" si="513"/>
        <v>-0.916955688940766+0.963108678641787i</v>
      </c>
      <c r="BM341" s="223" t="str">
        <f t="shared" ca="1" si="514"/>
        <v>-1.20213108771926+0.568565660495671i</v>
      </c>
      <c r="BN341" s="223" t="str">
        <f t="shared" ca="1" si="515"/>
        <v>-1.32620360725407+0.0978266551725488i</v>
      </c>
      <c r="BO341" s="223" t="str">
        <f t="shared" ca="1" si="516"/>
        <v>-1.27254574299413-0.386022530875447i</v>
      </c>
      <c r="BP341" s="223" t="str">
        <f t="shared" ca="1" si="517"/>
        <v>-1.04834842154854-0.818139138162116i</v>
      </c>
      <c r="BQ341" s="223" t="str">
        <f t="shared" ca="1" si="518"/>
        <v>-0.683657312954941-1.14061331782475i</v>
      </c>
      <c r="BR341" s="223" t="str">
        <f t="shared" ca="1" si="519"/>
        <v>-0.227346278166773-1.31022888540884i</v>
      </c>
      <c r="BS341" s="223" t="str">
        <f t="shared" ca="1" si="520"/>
        <v>0.259432432211991-1.30425491199862i</v>
      </c>
      <c r="BT341" s="223" t="str">
        <f t="shared" ca="1" si="521"/>
        <v>0.711443460242639-1.12349199607026i</v>
      </c>
      <c r="BU341" s="223" t="str">
        <f t="shared" ca="1" si="522"/>
        <v>1.06811081815696-0.79216497176537i</v>
      </c>
      <c r="BV341" s="223" t="str">
        <f t="shared" ca="1" si="523"/>
        <v>1.28163594315318-0.35467643222214i</v>
      </c>
      <c r="BW341" s="223" t="str">
        <f t="shared" ca="1" si="524"/>
        <v>1.32340339322236+0.130343857406074i</v>
      </c>
      <c r="BX341" s="223" t="str">
        <f t="shared" ca="1" si="525"/>
        <v>1.18781572850666+0.597896192886486i</v>
      </c>
      <c r="BY341" s="223" t="str">
        <f t="shared" ca="1" si="526"/>
        <v>0.893043648856296+0.985321827421577i</v>
      </c>
      <c r="BZ341" s="223" t="str">
        <f t="shared" ca="1" si="527"/>
        <v>0.478590858349356+1.24070014615151i</v>
      </c>
      <c r="CA341" s="223" t="str">
        <f t="shared" ca="1" si="528"/>
        <v>-1.40104768616302E-13+1.32980677632352i</v>
      </c>
      <c r="CB341" s="223" t="str">
        <f t="shared" ca="1" si="529"/>
        <v>-0.478590858349546+1.24070014615144i</v>
      </c>
      <c r="CC341" s="223" t="str">
        <f t="shared" ca="1" si="530"/>
        <v>-0.893043648856448+0.98532182742144i</v>
      </c>
      <c r="CD341" s="223" t="str">
        <f t="shared" ca="1" si="531"/>
        <v>-1.18781572850675+0.597896192886304i</v>
      </c>
      <c r="CE341" s="223" t="str">
        <f t="shared" ca="1" si="532"/>
        <v>-1.32340339322239+0.130343857405795i</v>
      </c>
      <c r="CF341" s="223" t="str">
        <f t="shared" ca="1" si="533"/>
        <v>-1.28163594315312-0.354676432222337i</v>
      </c>
      <c r="CG341" s="223" t="str">
        <f t="shared" ca="1" si="534"/>
        <v>-1.06811081815684-0.792164971765535i</v>
      </c>
      <c r="CH341" s="223" t="str">
        <f t="shared" ca="1" si="535"/>
        <v>-0.711443460242466-1.12349199607037i</v>
      </c>
      <c r="CI341" s="223" t="str">
        <f t="shared" ca="1" si="536"/>
        <v>-0.259432432211716-1.30425491199868i</v>
      </c>
      <c r="CJ341" s="223" t="str">
        <f t="shared" ca="1" si="537"/>
        <v>0.227346278167049-1.31022888540879i</v>
      </c>
      <c r="CK341" s="223" t="str">
        <f t="shared" ca="1" si="538"/>
        <v>0.683657312955117-1.14061331782465i</v>
      </c>
      <c r="CL341" s="223" t="str">
        <f t="shared" ca="1" si="539"/>
        <v>1.04834842154867-0.818139138161955i</v>
      </c>
      <c r="CM341" s="223" t="str">
        <f t="shared" ca="1" si="540"/>
        <v>1.27254574299419-0.386022530875251i</v>
      </c>
      <c r="CN341" s="223" t="str">
        <f t="shared" ca="1" si="541"/>
        <v>1.32620360725405+0.0978266551728282i</v>
      </c>
      <c r="CO341" s="223" t="str">
        <f t="shared" ca="1" si="542"/>
        <v>1.20213108771972+0.568565660494693i</v>
      </c>
      <c r="CP341" s="223" t="str">
        <f t="shared" ca="1" si="543"/>
        <v>0.916955688941603+0.96310867864099i</v>
      </c>
      <c r="CQ341" s="223" t="str">
        <f t="shared" ca="1" si="544"/>
        <v>0.508895021546343+1.22858126283991i</v>
      </c>
      <c r="CR341" s="223" t="str">
        <f t="shared" ca="1" si="545"/>
        <v>0.0326350919895545+1.32940626338482i</v>
      </c>
      <c r="CS341" s="223" t="str">
        <f t="shared" ca="1" si="546"/>
        <v>-0.447998409915217+1.25207167808772i</v>
      </c>
      <c r="CT341" s="223" t="str">
        <f t="shared" ca="1" si="547"/>
        <v>-0.868593672670161+1.00694145517668i</v>
      </c>
      <c r="CU341" s="223" t="str">
        <f t="shared" ca="1" si="548"/>
        <v>-1.17278487351408+0.626866574968338i</v>
      </c>
      <c r="CV341" s="223" t="str">
        <f t="shared" ca="1" si="549"/>
        <v>-1.31980601047174+0.162782545374565i</v>
      </c>
      <c r="CW341" s="223" t="str">
        <f t="shared" ca="1" si="550"/>
        <v>-1.28995413374377-0.323116689747426i</v>
      </c>
      <c r="CX341" s="223" t="str">
        <f t="shared" ca="1" si="551"/>
        <v>-1.08722982474829-0.765713634809889i</v>
      </c>
      <c r="CY341" s="223" t="str">
        <f t="shared" ca="1" si="552"/>
        <v>-0.738801060593276-1.1056939247469i</v>
      </c>
      <c r="CZ341" s="223" t="str">
        <f t="shared" ca="1" si="553"/>
        <v>-0.291362313861559-1.29749530419852i</v>
      </c>
      <c r="DA341" s="223" t="str">
        <f t="shared" ca="1" si="554"/>
        <v>0.195123179223825-1.31541362593123i</v>
      </c>
      <c r="DB341" s="223" t="str">
        <f t="shared" ca="1" si="555"/>
        <v>0.655459356064698-1.15704757676736i</v>
      </c>
      <c r="DC341" s="223" t="str">
        <f t="shared" ca="1" si="556"/>
        <v>1.02795453905071-0.84362048813492i</v>
      </c>
      <c r="DD341" s="223" t="str">
        <f t="shared" ca="1" si="557"/>
        <v>1.26268900886278-0.417136103991378i</v>
      </c>
      <c r="DE341" s="223" t="str">
        <f t="shared" ca="1" si="558"/>
        <v>1.32820496582278+0.0652505258190484i</v>
      </c>
      <c r="DF341" s="223" t="str">
        <f t="shared" ca="1" si="559"/>
        <v>1.21572232811557+0.53889264541022i</v>
      </c>
      <c r="DG341" s="223" t="str">
        <f t="shared" ca="1" si="560"/>
        <v>0.940315389206091+0.940315389206281i</v>
      </c>
      <c r="DH341" s="223" t="str">
        <f t="shared" ca="1" si="561"/>
        <v>0.538892645409836+1.21572232811574i</v>
      </c>
      <c r="DI341" s="223" t="str">
        <f t="shared" ca="1" si="562"/>
        <v>0.0652505258187795+1.3282049658228i</v>
      </c>
      <c r="DJ341" s="223" t="str">
        <f t="shared" ca="1" si="563"/>
        <v>-0.417136103991633+1.26268900886269i</v>
      </c>
      <c r="DK341" s="223" t="str">
        <f t="shared" ca="1" si="564"/>
        <v>-0.843620488135244+1.02795453905045i</v>
      </c>
      <c r="DL341" s="223" t="str">
        <f t="shared" ca="1" si="565"/>
        <v>-1.15704757676749+0.655459356064464i</v>
      </c>
      <c r="DM341" s="223" t="str">
        <f t="shared" ca="1" si="566"/>
        <v>-1.31541362593129+0.195123179223409i</v>
      </c>
      <c r="DN341" s="223" t="str">
        <f t="shared" ca="1" si="567"/>
        <v>-1.29749530419842-0.29136231386197i</v>
      </c>
      <c r="DO341" s="223" t="str">
        <f t="shared" ca="1" si="568"/>
        <v>-1.10569392474676-0.7388010605935i</v>
      </c>
      <c r="DP341" s="223" t="str">
        <f t="shared" ca="1" si="569"/>
        <v>-0.765713634809544-1.08722982474853i</v>
      </c>
      <c r="DQ341" s="223" t="str">
        <f t="shared" ca="1" si="570"/>
        <v>-0.323116689747091-1.28995413374385i</v>
      </c>
      <c r="DR341" s="223" t="str">
        <f t="shared" ca="1" si="571"/>
        <v>0.162782545373633-1.31980601047186i</v>
      </c>
      <c r="DS341" s="223" t="str">
        <f t="shared" ca="1" si="572"/>
        <v>0.626866574968642-1.17278487351391i</v>
      </c>
      <c r="DT341" s="223" t="str">
        <f t="shared" ca="1" si="573"/>
        <v>1.0069414551769-0.8685936726699i</v>
      </c>
      <c r="DU341" s="223" t="str">
        <f t="shared" ca="1" si="574"/>
        <v>1.2520716780874-0.447998409916102i</v>
      </c>
      <c r="DV341" s="223" t="str">
        <f t="shared" ca="1" si="575"/>
        <v>1.32940626338485+0.0326350919885389i</v>
      </c>
      <c r="DW341" s="223" t="str">
        <f t="shared" ca="1" si="576"/>
        <v>1.22858126284027+0.508895021545475i</v>
      </c>
      <c r="DX341" s="223" t="str">
        <f t="shared" ca="1" si="577"/>
        <v>0.96310867864169+0.916955688940868i</v>
      </c>
      <c r="DY341" s="223" t="str">
        <f t="shared" ca="1" si="578"/>
        <v>0.568565660495612+1.20213108771929i</v>
      </c>
      <c r="DZ341" s="223" t="str">
        <f t="shared" ca="1" si="579"/>
        <v>0.097826655172409+1.32620360725408i</v>
      </c>
      <c r="EA341" s="223" t="str">
        <f t="shared" ca="1" si="580"/>
        <v>-0.386022530875581+1.27254574299409i</v>
      </c>
      <c r="EB341" s="223" t="str">
        <f t="shared" ca="1" si="581"/>
        <v>-0.818139138162166+1.0483484215485i</v>
      </c>
      <c r="EC341" s="223" t="str">
        <f t="shared" ca="1" si="582"/>
        <v>-1.14061331782483+0.68365731295482i</v>
      </c>
      <c r="ED341" s="223" t="str">
        <f t="shared" ca="1" si="583"/>
        <v>-1.31022888540885+0.22734627816671i</v>
      </c>
      <c r="EE341" s="223" t="str">
        <f t="shared" ca="1" si="584"/>
        <v>-1.30425491199859-0.259432432212128i</v>
      </c>
      <c r="EF341" s="223" t="str">
        <f t="shared" ca="1" si="585"/>
        <v>-1.12349199607019-0.711443460242757i</v>
      </c>
      <c r="EG341" s="223" t="str">
        <f t="shared" ca="1" si="586"/>
        <v>-0.792164971765318-1.068110818157i</v>
      </c>
      <c r="EH341" s="223" t="str">
        <f t="shared" ca="1" si="587"/>
        <v>-0.354676432222004-1.28163594315322i</v>
      </c>
      <c r="EI341" s="223" t="str">
        <f t="shared" ca="1" si="588"/>
        <v>0.130343857406139-1.32340339322236i</v>
      </c>
      <c r="EJ341" s="223" t="str">
        <f t="shared" ca="1" si="589"/>
        <v>0.597896192886679-1.18781572850656i</v>
      </c>
      <c r="EK341" s="223" t="str">
        <f t="shared" ca="1" si="590"/>
        <v>0.985321827421672-0.893043648856192i</v>
      </c>
      <c r="EL341" s="223" t="str">
        <f t="shared" ca="1" si="591"/>
        <v>1.24070014615154-0.478590858349296i</v>
      </c>
      <c r="EM341" s="223" t="str">
        <f t="shared" ca="1" si="592"/>
        <v>1.32980677632352+2.80209537232604E-13i</v>
      </c>
      <c r="EN341" s="223"/>
      <c r="EO341" s="223"/>
      <c r="EP341" s="223"/>
    </row>
    <row r="342" spans="1:146">
      <c r="A342" s="249">
        <f t="shared" si="461"/>
        <v>4.7265624999999851E-3</v>
      </c>
      <c r="B342" s="248">
        <v>242</v>
      </c>
      <c r="C342" s="247">
        <f t="shared" si="462"/>
        <v>48400</v>
      </c>
      <c r="N342" s="246">
        <f t="shared" ca="1" si="463"/>
        <v>1.3371609000977811</v>
      </c>
      <c r="O342" s="223">
        <f t="shared" ca="1" si="464"/>
        <v>-1.3298390999022187</v>
      </c>
      <c r="P342" s="223" t="str">
        <f t="shared" ca="1" si="465"/>
        <v>-1.25210211216126-0.448009299401303i</v>
      </c>
      <c r="Q342" s="223" t="str">
        <f t="shared" ca="1" si="466"/>
        <v>-1.0279795255149-0.843640993996201i</v>
      </c>
      <c r="R342" s="223" t="str">
        <f t="shared" ca="1" si="467"/>
        <v>-0.683673930595163-1.14064104268315i</v>
      </c>
      <c r="S342" s="223" t="str">
        <f t="shared" ca="1" si="468"/>
        <v>-0.259438738229548-1.30428661448878i</v>
      </c>
      <c r="T342" s="223" t="str">
        <f t="shared" ca="1" si="469"/>
        <v>0.195127922077963-1.31544559965598i</v>
      </c>
      <c r="U342" s="223" t="str">
        <f t="shared" ca="1" si="470"/>
        <v>0.626881812197551-1.17281338036563i</v>
      </c>
      <c r="V342" s="223" t="str">
        <f t="shared" ca="1" si="471"/>
        <v>0.985345777613593-0.893065356045013i</v>
      </c>
      <c r="W342" s="223" t="str">
        <f t="shared" ca="1" si="472"/>
        <v>1.2286111259329-0.508907391243856i</v>
      </c>
      <c r="X342" s="223" t="str">
        <f t="shared" ca="1" si="473"/>
        <v>1.32823725046631-0.0652521118618303i</v>
      </c>
      <c r="Y342" s="223" t="str">
        <f t="shared" ca="1" si="474"/>
        <v>1.27257667473024+0.386031913915518i</v>
      </c>
      <c r="Z342" s="223" t="str">
        <f t="shared" ca="1" si="475"/>
        <v>1.06813678069887+0.792184226898636i</v>
      </c>
      <c r="AA342" s="223" t="str">
        <f t="shared" ca="1" si="476"/>
        <v>0.738819018611211+1.10572080082049i</v>
      </c>
      <c r="AB342" s="223" t="str">
        <f t="shared" ca="1" si="477"/>
        <v>0.323124543736585+1.28998548862527i</v>
      </c>
      <c r="AC342" s="223" t="str">
        <f t="shared" ca="1" si="478"/>
        <v>-0.130347025670906+1.32343556115418i</v>
      </c>
      <c r="AD342" s="223" t="str">
        <f t="shared" ca="1" si="479"/>
        <v>-0.568579480605984+1.2021603078885i</v>
      </c>
      <c r="AE342" s="223" t="str">
        <f t="shared" ca="1" si="480"/>
        <v>-0.940338245427913+0.940338245427834i</v>
      </c>
      <c r="AF342" s="223" t="str">
        <f t="shared" ca="1" si="481"/>
        <v>-1.20216030788878+0.568579480605389i</v>
      </c>
      <c r="AG342" s="223" t="str">
        <f t="shared" ca="1" si="482"/>
        <v>-1.32343556115414+0.130347025671321i</v>
      </c>
      <c r="AH342" s="223" t="str">
        <f t="shared" ca="1" si="483"/>
        <v>-1.2899854886253-0.323124543736455i</v>
      </c>
      <c r="AI342" s="223" t="str">
        <f t="shared" ca="1" si="484"/>
        <v>-1.10572080082042-0.73881901861132i</v>
      </c>
      <c r="AJ342" s="223" t="str">
        <f t="shared" ca="1" si="485"/>
        <v>-0.792184226898318-1.06813678069911i</v>
      </c>
      <c r="AK342" s="223" t="str">
        <f t="shared" ca="1" si="486"/>
        <v>-0.386031913914877-1.27257667473043i</v>
      </c>
      <c r="AL342" s="223" t="str">
        <f t="shared" ca="1" si="487"/>
        <v>0.0652521118614415-1.32823725046633i</v>
      </c>
      <c r="AM342" s="223" t="str">
        <f t="shared" ca="1" si="488"/>
        <v>0.508907391243733-1.22861112593295i</v>
      </c>
      <c r="AN342" s="223" t="str">
        <f t="shared" ca="1" si="489"/>
        <v>0.89306535604511-0.985345777613506i</v>
      </c>
      <c r="AO342" s="223" t="str">
        <f t="shared" ca="1" si="490"/>
        <v>1.17281338036582-0.626881812197202i</v>
      </c>
      <c r="AP342" s="223" t="str">
        <f t="shared" ca="1" si="491"/>
        <v>1.31544559965608-0.195127922077315i</v>
      </c>
      <c r="AQ342" s="223" t="str">
        <f t="shared" ca="1" si="492"/>
        <v>1.30428661448886+0.259438738229148i</v>
      </c>
      <c r="AR342" s="223" t="str">
        <f t="shared" ca="1" si="493"/>
        <v>1.30428661448886+0.259438738229148i</v>
      </c>
      <c r="AS342" s="223" t="str">
        <f t="shared" ca="1" si="494"/>
        <v>0.84364099399611+1.02797952551498i</v>
      </c>
      <c r="AT342" s="223" t="str">
        <f t="shared" ca="1" si="495"/>
        <v>0.448009299400948+1.25210211216139i</v>
      </c>
      <c r="AU342" s="223" t="str">
        <f t="shared" ca="1" si="496"/>
        <v>-6.40582728797379E-13+1.32983909990222i</v>
      </c>
      <c r="AV342" s="223" t="str">
        <f t="shared" ca="1" si="497"/>
        <v>-0.448009299400908+1.2521021121614i</v>
      </c>
      <c r="AW342" s="223" t="str">
        <f t="shared" ca="1" si="498"/>
        <v>-0.843640993996078+1.027979525515i</v>
      </c>
      <c r="AX342" s="223" t="str">
        <f t="shared" ca="1" si="499"/>
        <v>-1.1406410426832+0.683673930595077i</v>
      </c>
      <c r="AY342" s="223" t="str">
        <f t="shared" ca="1" si="500"/>
        <v>-1.30428661448886+0.259438738229152i</v>
      </c>
      <c r="AZ342" s="223" t="str">
        <f t="shared" ca="1" si="501"/>
        <v>-1.31544559965608-0.195127922077274i</v>
      </c>
      <c r="BA342" s="223" t="str">
        <f t="shared" ca="1" si="502"/>
        <v>-1.17281338036582-0.626881812197199i</v>
      </c>
      <c r="BB342" s="223" t="str">
        <f t="shared" ca="1" si="503"/>
        <v>-0.893065356045113-0.985345777613503i</v>
      </c>
      <c r="BC342" s="223" t="str">
        <f t="shared" ca="1" si="504"/>
        <v>-0.508907391243737-1.22861112593295i</v>
      </c>
      <c r="BD342" s="223" t="str">
        <f t="shared" ca="1" si="505"/>
        <v>-0.0652521118614455-1.32823725046633i</v>
      </c>
      <c r="BE342" s="223" t="str">
        <f t="shared" ca="1" si="506"/>
        <v>0.386031913914875-1.27257667473043i</v>
      </c>
      <c r="BF342" s="223" t="str">
        <f t="shared" ca="1" si="507"/>
        <v>0.7921842268983-1.06813678069912i</v>
      </c>
      <c r="BG342" s="223" t="str">
        <f t="shared" ca="1" si="508"/>
        <v>1.10572080082041-0.738819018611339i</v>
      </c>
      <c r="BH342" s="223" t="str">
        <f t="shared" ca="1" si="509"/>
        <v>1.28998548862529-0.323124543736476i</v>
      </c>
      <c r="BI342" s="223" t="str">
        <f t="shared" ca="1" si="510"/>
        <v>1.32343556115415+0.13034702567128i</v>
      </c>
      <c r="BJ342" s="223" t="str">
        <f t="shared" ca="1" si="511"/>
        <v>1.20216030788878+0.568579480605402i</v>
      </c>
      <c r="BK342" s="223" t="str">
        <f t="shared" ca="1" si="512"/>
        <v>0.940338245428103+0.940338245427644i</v>
      </c>
      <c r="BL342" s="223" t="str">
        <f t="shared" ca="1" si="513"/>
        <v>0.568579480605988+1.2021603078885i</v>
      </c>
      <c r="BM342" s="223" t="str">
        <f t="shared" ca="1" si="514"/>
        <v>0.130347025670646+1.32343556115421i</v>
      </c>
      <c r="BN342" s="223" t="str">
        <f t="shared" ca="1" si="515"/>
        <v>-0.323124543737095+1.28998548862514i</v>
      </c>
      <c r="BO342" s="223" t="str">
        <f t="shared" ca="1" si="516"/>
        <v>-0.738819018610736+1.10572080082081i</v>
      </c>
      <c r="BP342" s="223" t="str">
        <f t="shared" ca="1" si="517"/>
        <v>-1.06813678069869+0.792184226898882i</v>
      </c>
      <c r="BQ342" s="223" t="str">
        <f t="shared" ca="1" si="518"/>
        <v>-1.27257667473022+0.386031913915568i</v>
      </c>
      <c r="BR342" s="223" t="str">
        <f t="shared" ca="1" si="519"/>
        <v>-1.3282372504663-0.0652521118620435i</v>
      </c>
      <c r="BS342" s="223" t="str">
        <f t="shared" ca="1" si="520"/>
        <v>-1.22861112593272-0.50890739124429i</v>
      </c>
      <c r="BT342" s="223" t="str">
        <f t="shared" ca="1" si="521"/>
        <v>-0.985345777613963-0.893065356044605i</v>
      </c>
      <c r="BU342" s="223" t="str">
        <f t="shared" ca="1" si="522"/>
        <v>-0.626881812197803-1.1728133803655i</v>
      </c>
      <c r="BV342" s="223" t="str">
        <f t="shared" ca="1" si="523"/>
        <v>-0.195127922077991-1.31544559965598i</v>
      </c>
      <c r="BW342" s="223" t="str">
        <f t="shared" ca="1" si="524"/>
        <v>0.259438738229776-1.30428661448873i</v>
      </c>
      <c r="BX342" s="223" t="str">
        <f t="shared" ca="1" si="525"/>
        <v>0.68367393059559-1.14064104268289i</v>
      </c>
      <c r="BY342" s="223" t="str">
        <f t="shared" ca="1" si="526"/>
        <v>1.02797952551457-0.843640993996609i</v>
      </c>
      <c r="BZ342" s="223" t="str">
        <f t="shared" ca="1" si="527"/>
        <v>1.25210211216117-0.448009299401554i</v>
      </c>
      <c r="CA342" s="223" t="str">
        <f t="shared" ca="1" si="528"/>
        <v>1.32983909990222-3.90875895001228E-15i</v>
      </c>
      <c r="CB342" s="223" t="str">
        <f t="shared" ca="1" si="529"/>
        <v>1.25210211216118+0.448009299401546i</v>
      </c>
      <c r="CC342" s="223" t="str">
        <f t="shared" ca="1" si="530"/>
        <v>1.02797952551457+0.843640993996602i</v>
      </c>
      <c r="CD342" s="223" t="str">
        <f t="shared" ca="1" si="531"/>
        <v>0.683673930595662+1.14064104268285i</v>
      </c>
      <c r="CE342" s="223" t="str">
        <f t="shared" ca="1" si="532"/>
        <v>0.259438738229858+1.30428661448872i</v>
      </c>
      <c r="CF342" s="223" t="str">
        <f t="shared" ca="1" si="533"/>
        <v>-0.195127922077908+1.31544559965599i</v>
      </c>
      <c r="CG342" s="223" t="str">
        <f t="shared" ca="1" si="534"/>
        <v>-0.62688181219773+1.17281338036554i</v>
      </c>
      <c r="CH342" s="223" t="str">
        <f t="shared" ca="1" si="535"/>
        <v>-0.985345777613958+0.89306535604461i</v>
      </c>
      <c r="CI342" s="223" t="str">
        <f t="shared" ca="1" si="536"/>
        <v>-1.22861112593269+0.508907391244367i</v>
      </c>
      <c r="CJ342" s="223" t="str">
        <f t="shared" ca="1" si="537"/>
        <v>-1.3282372504663+0.0652521118621269i</v>
      </c>
      <c r="CK342" s="223" t="str">
        <f t="shared" ca="1" si="538"/>
        <v>-1.27257667473025-0.386031913915488i</v>
      </c>
      <c r="CL342" s="223" t="str">
        <f t="shared" ca="1" si="539"/>
        <v>-1.06813678069874-0.792184226898814i</v>
      </c>
      <c r="CM342" s="223" t="str">
        <f t="shared" ca="1" si="540"/>
        <v>-0.738819018610805-1.10572080082076i</v>
      </c>
      <c r="CN342" s="223" t="str">
        <f t="shared" ca="1" si="541"/>
        <v>-0.323124543737103-1.28998548862514i</v>
      </c>
      <c r="CO342" s="223" t="str">
        <f t="shared" ca="1" si="542"/>
        <v>0.130347025670638-1.32343556115421i</v>
      </c>
      <c r="CP342" s="223" t="str">
        <f t="shared" ca="1" si="543"/>
        <v>0.568579480605982-1.2021603078885i</v>
      </c>
      <c r="CQ342" s="223" t="str">
        <f t="shared" ca="1" si="544"/>
        <v>0.940338245428098-0.940338245427649i</v>
      </c>
      <c r="CR342" s="223" t="str">
        <f t="shared" ca="1" si="545"/>
        <v>1.20216030788877-0.568579480605409i</v>
      </c>
      <c r="CS342" s="223" t="str">
        <f t="shared" ca="1" si="546"/>
        <v>1.32343556115414-0.130347025671363i</v>
      </c>
      <c r="CT342" s="223" t="str">
        <f t="shared" ca="1" si="547"/>
        <v>1.28998548862531+0.323124543736396i</v>
      </c>
      <c r="CU342" s="223" t="str">
        <f t="shared" ca="1" si="548"/>
        <v>1.10572080082045+0.738819018611269i</v>
      </c>
      <c r="CV342" s="223" t="str">
        <f t="shared" ca="1" si="549"/>
        <v>0.792184226898367+1.06813678069907i</v>
      </c>
      <c r="CW342" s="223" t="str">
        <f t="shared" ca="1" si="550"/>
        <v>0.386031913914881+1.27257667473043i</v>
      </c>
      <c r="CX342" s="223" t="str">
        <f t="shared" ca="1" si="551"/>
        <v>-0.0652521118614754+1.32823725046633i</v>
      </c>
      <c r="CY342" s="223" t="str">
        <f t="shared" ca="1" si="552"/>
        <v>-0.508907391243694+1.22861112593297i</v>
      </c>
      <c r="CZ342" s="223" t="str">
        <f t="shared" ca="1" si="553"/>
        <v>-0.893065356045136+0.985345777613483i</v>
      </c>
      <c r="DA342" s="223" t="str">
        <f t="shared" ca="1" si="554"/>
        <v>-1.1728133803658+0.626881812197238i</v>
      </c>
      <c r="DB342" s="223" t="str">
        <f t="shared" ca="1" si="555"/>
        <v>-1.31544559965608+0.195127922077282i</v>
      </c>
      <c r="DC342" s="223" t="str">
        <f t="shared" ca="1" si="556"/>
        <v>-1.30428661448887-0.25943873822907i</v>
      </c>
      <c r="DD342" s="223" t="str">
        <f t="shared" ca="1" si="557"/>
        <v>-1.14064104268323-0.683673930595037i</v>
      </c>
      <c r="DE342" s="223" t="str">
        <f t="shared" ca="1" si="558"/>
        <v>-0.843640993996171-1.02797952551493i</v>
      </c>
      <c r="DF342" s="223" t="str">
        <f t="shared" ca="1" si="559"/>
        <v>-0.448009299400951-1.25210211216139i</v>
      </c>
      <c r="DG342" s="223" t="str">
        <f t="shared" ca="1" si="560"/>
        <v>-6.48400246697403E-13-1.32983909990222i</v>
      </c>
      <c r="DH342" s="223" t="str">
        <f t="shared" ca="1" si="561"/>
        <v>0.448009299400869-1.25210211216142i</v>
      </c>
      <c r="DI342" s="223" t="str">
        <f t="shared" ca="1" si="562"/>
        <v>0.843640993996104-1.02797952551498i</v>
      </c>
      <c r="DJ342" s="223" t="str">
        <f t="shared" ca="1" si="563"/>
        <v>1.14064104268318-0.683673930595113i</v>
      </c>
      <c r="DK342" s="223" t="str">
        <f t="shared" ca="1" si="564"/>
        <v>1.30428661448886-0.259438738229156i</v>
      </c>
      <c r="DL342" s="223" t="str">
        <f t="shared" ca="1" si="565"/>
        <v>1.31544559965589+0.195127922078541i</v>
      </c>
      <c r="DM342" s="223" t="str">
        <f t="shared" ca="1" si="566"/>
        <v>1.17281338036584+0.626881812197161i</v>
      </c>
      <c r="DN342" s="223" t="str">
        <f t="shared" ca="1" si="567"/>
        <v>0.893065356045088+0.985345777613525i</v>
      </c>
      <c r="DO342" s="223" t="str">
        <f t="shared" ca="1" si="568"/>
        <v>0.508907391243775+1.22861112593294i</v>
      </c>
      <c r="DP342" s="223" t="str">
        <f t="shared" ca="1" si="569"/>
        <v>0.0652521118614116+1.32823725046633i</v>
      </c>
      <c r="DQ342" s="223" t="str">
        <f t="shared" ca="1" si="570"/>
        <v>-0.386031913916101+1.27257667473006i</v>
      </c>
      <c r="DR342" s="223" t="str">
        <f t="shared" ca="1" si="571"/>
        <v>-0.792184226898297+1.06813678069912i</v>
      </c>
      <c r="DS342" s="223" t="str">
        <f t="shared" ca="1" si="572"/>
        <v>-1.10572080082036+0.738819018611405i</v>
      </c>
      <c r="DT342" s="223" t="str">
        <f t="shared" ca="1" si="573"/>
        <v>-1.28998548862529+0.32312454373648i</v>
      </c>
      <c r="DU342" s="223" t="str">
        <f t="shared" ca="1" si="574"/>
        <v>-1.32343556115416-0.130347025671201i</v>
      </c>
      <c r="DV342" s="223" t="str">
        <f t="shared" ca="1" si="575"/>
        <v>-1.20216030788881-0.56857948060533i</v>
      </c>
      <c r="DW342" s="223" t="str">
        <f t="shared" ca="1" si="576"/>
        <v>-0.940338245428106-0.940338245427641i</v>
      </c>
      <c r="DX342" s="223" t="str">
        <f t="shared" ca="1" si="577"/>
        <v>-0.56857948060606-1.20216030788846i</v>
      </c>
      <c r="DY342" s="223" t="str">
        <f t="shared" ca="1" si="578"/>
        <v>-0.13034702567065-1.32343556115421i</v>
      </c>
      <c r="DZ342" s="223" t="str">
        <f t="shared" ca="1" si="579"/>
        <v>0.323124543737017-1.28998548862516i</v>
      </c>
      <c r="EA342" s="223" t="str">
        <f t="shared" ca="1" si="580"/>
        <v>0.738819018610734-1.10572080082081i</v>
      </c>
      <c r="EB342" s="223" t="str">
        <f t="shared" ca="1" si="581"/>
        <v>1.06813678069873-0.792184226898824i</v>
      </c>
      <c r="EC342" s="223" t="str">
        <f t="shared" ca="1" si="582"/>
        <v>1.27257667473022-0.38603191391557i</v>
      </c>
      <c r="ED342" s="223" t="str">
        <f t="shared" ca="1" si="583"/>
        <v>1.3282372504663+0.0652521118621152i</v>
      </c>
      <c r="EE342" s="223" t="str">
        <f t="shared" ca="1" si="584"/>
        <v>1.22861112593272+0.508907391244286i</v>
      </c>
      <c r="EF342" s="223" t="str">
        <f t="shared" ca="1" si="585"/>
        <v>0.985345777613966+0.893065356044602i</v>
      </c>
      <c r="EG342" s="223" t="str">
        <f t="shared" ca="1" si="586"/>
        <v>0.626881812197874+1.17281338036546i</v>
      </c>
      <c r="EH342" s="223" t="str">
        <f t="shared" ca="1" si="587"/>
        <v>0.195127922077995+1.31544559965597i</v>
      </c>
      <c r="EI342" s="223" t="str">
        <f t="shared" ca="1" si="588"/>
        <v>-0.259438738229699+1.30428661448875i</v>
      </c>
      <c r="EJ342" s="223" t="str">
        <f t="shared" ca="1" si="589"/>
        <v>-0.683673930595586+1.1406410426829i</v>
      </c>
      <c r="EK342" s="223" t="str">
        <f t="shared" ca="1" si="590"/>
        <v>-1.02797952551457+0.843640993996612i</v>
      </c>
      <c r="EL342" s="223" t="str">
        <f t="shared" ca="1" si="591"/>
        <v>-1.25210211216115+0.448009299401629i</v>
      </c>
      <c r="EM342" s="223" t="str">
        <f t="shared" ca="1" si="592"/>
        <v>-1.32983909990222+7.81751790002458E-15i</v>
      </c>
      <c r="EN342" s="223"/>
      <c r="EO342" s="223"/>
      <c r="EP342" s="223"/>
    </row>
    <row r="343" spans="1:146">
      <c r="A343" s="249">
        <f t="shared" si="461"/>
        <v>4.7460937499999847E-3</v>
      </c>
      <c r="B343" s="248">
        <v>243</v>
      </c>
      <c r="C343" s="247">
        <f t="shared" si="462"/>
        <v>48600</v>
      </c>
      <c r="N343" s="246">
        <f t="shared" ca="1" si="463"/>
        <v>1.3371312402882547</v>
      </c>
      <c r="O343" s="223">
        <f t="shared" ca="1" si="464"/>
        <v>-1.3298687597117451</v>
      </c>
      <c r="P343" s="223" t="str">
        <f t="shared" ca="1" si="465"/>
        <v>-1.26274786383661-0.417155547048499i</v>
      </c>
      <c r="Q343" s="223" t="str">
        <f t="shared" ca="1" si="466"/>
        <v>-1.06816060368126-0.792201895226552i</v>
      </c>
      <c r="R343" s="223" t="str">
        <f t="shared" ca="1" si="467"/>
        <v>-0.765749325352691-1.08728050142507i</v>
      </c>
      <c r="S343" s="223" t="str">
        <f t="shared" ca="1" si="468"/>
        <v>-0.386040523703725-1.27260505739833i</v>
      </c>
      <c r="T343" s="223" t="str">
        <f t="shared" ca="1" si="469"/>
        <v>0.0326366131375232-1.32946822810482i</v>
      </c>
      <c r="U343" s="223" t="str">
        <f t="shared" ca="1" si="470"/>
        <v>0.448019291490233-1.25213003817888i</v>
      </c>
      <c r="V343" s="223" t="str">
        <f t="shared" ca="1" si="471"/>
        <v>0.818177272300952-1.04839728593097i</v>
      </c>
      <c r="W343" s="223" t="str">
        <f t="shared" ca="1" si="472"/>
        <v>1.10574546205078-0.738835496718559i</v>
      </c>
      <c r="X343" s="223" t="str">
        <f t="shared" ca="1" si="473"/>
        <v>1.28169568125923-0.354692963982499i</v>
      </c>
      <c r="Y343" s="223" t="str">
        <f t="shared" ca="1" si="474"/>
        <v>1.3282668745493+0.0652535671997862i</v>
      </c>
      <c r="Z343" s="223" t="str">
        <f t="shared" ca="1" si="475"/>
        <v>1.24075797620634+0.47861316586321i</v>
      </c>
      <c r="AA343" s="223" t="str">
        <f t="shared" ca="1" si="476"/>
        <v>1.02800245285773+0.843659809980146i</v>
      </c>
      <c r="AB343" s="223" t="str">
        <f t="shared" ca="1" si="477"/>
        <v>0.711476621208047+1.12354436295664i</v>
      </c>
      <c r="AC343" s="223" t="str">
        <f t="shared" ca="1" si="478"/>
        <v>0.323131750482466+1.29001425956746i</v>
      </c>
      <c r="AD343" s="223" t="str">
        <f t="shared" ca="1" si="479"/>
        <v>-0.0978312149530287+1.32626542269565i</v>
      </c>
      <c r="AE343" s="223" t="str">
        <f t="shared" ca="1" si="480"/>
        <v>-0.508918741561561+1.22863852802387i</v>
      </c>
      <c r="AF343" s="223" t="str">
        <f t="shared" ca="1" si="481"/>
        <v>-0.868634158536676+1.00698838954605i</v>
      </c>
      <c r="AG343" s="223" t="str">
        <f t="shared" ca="1" si="482"/>
        <v>-1.14066648275014+0.683689178784972i</v>
      </c>
      <c r="AH343" s="223" t="str">
        <f t="shared" ca="1" si="483"/>
        <v>-1.29755578152247+0.291375894498598i</v>
      </c>
      <c r="AI343" s="223" t="str">
        <f t="shared" ca="1" si="484"/>
        <v>-1.32346507814357-0.130349932841177i</v>
      </c>
      <c r="AJ343" s="223" t="str">
        <f t="shared" ca="1" si="485"/>
        <v>-1.21577899393392-0.538917763639574i</v>
      </c>
      <c r="AK343" s="223" t="str">
        <f t="shared" ca="1" si="486"/>
        <v>-0.985367754082627-0.893085274355935i</v>
      </c>
      <c r="AL343" s="223" t="str">
        <f t="shared" ca="1" si="487"/>
        <v>-0.655489907565275-1.15710150770679i</v>
      </c>
      <c r="AM343" s="223" t="str">
        <f t="shared" ca="1" si="488"/>
        <v>-0.259444524571408-1.30431570439337i</v>
      </c>
      <c r="AN343" s="223" t="str">
        <f t="shared" ca="1" si="489"/>
        <v>0.162790132803108-1.31986752771602i</v>
      </c>
      <c r="AO343" s="223" t="str">
        <f t="shared" ca="1" si="490"/>
        <v>0.568592161808207-1.20218712003894i</v>
      </c>
      <c r="AP343" s="223" t="str">
        <f t="shared" ca="1" si="491"/>
        <v>0.916998429000523-0.963153569929442i</v>
      </c>
      <c r="AQ343" s="223" t="str">
        <f t="shared" ca="1" si="492"/>
        <v>1.17283953798263-0.626895793734443i</v>
      </c>
      <c r="AR343" s="223" t="str">
        <f t="shared" ca="1" si="493"/>
        <v>1.17283953798263-0.626895793734443i</v>
      </c>
      <c r="AS343" s="223" t="str">
        <f t="shared" ca="1" si="494"/>
        <v>1.31547493844282+0.195132274076135i</v>
      </c>
      <c r="AT343" s="223" t="str">
        <f t="shared" ca="1" si="495"/>
        <v>1.18787109357553+0.597924061319601i</v>
      </c>
      <c r="AU343" s="223" t="str">
        <f t="shared" ca="1" si="496"/>
        <v>0.940359218080371+0.940359218080266i</v>
      </c>
      <c r="AV343" s="223" t="str">
        <f t="shared" ca="1" si="497"/>
        <v>0.597924061319732+1.18787109357547i</v>
      </c>
      <c r="AW343" s="223" t="str">
        <f t="shared" ca="1" si="498"/>
        <v>0.195132274076282+1.31547493844279i</v>
      </c>
      <c r="AX343" s="223" t="str">
        <f t="shared" ca="1" si="499"/>
        <v>-0.227356874963727+1.31028995625548i</v>
      </c>
      <c r="AY343" s="223" t="str">
        <f t="shared" ca="1" si="500"/>
        <v>-0.626895793735447+1.1728395379821i</v>
      </c>
      <c r="AZ343" s="223" t="str">
        <f t="shared" ca="1" si="501"/>
        <v>-0.96315356992934+0.916998429000629i</v>
      </c>
      <c r="BA343" s="223" t="str">
        <f t="shared" ca="1" si="502"/>
        <v>-1.20218712003888+0.568592161808341i</v>
      </c>
      <c r="BB343" s="223" t="str">
        <f t="shared" ca="1" si="503"/>
        <v>-1.319867527716+0.162790132803254i</v>
      </c>
      <c r="BC343" s="223" t="str">
        <f t="shared" ca="1" si="504"/>
        <v>-1.3043157043934-0.259444524571263i</v>
      </c>
      <c r="BD343" s="223" t="str">
        <f t="shared" ca="1" si="505"/>
        <v>-1.15710150770688-0.655489907565113i</v>
      </c>
      <c r="BE343" s="223" t="str">
        <f t="shared" ca="1" si="506"/>
        <v>-0.893085274356044-0.985367754082527i</v>
      </c>
      <c r="BF343" s="223" t="str">
        <f t="shared" ca="1" si="507"/>
        <v>-0.538917763639743-1.21577899393385i</v>
      </c>
      <c r="BG343" s="223" t="str">
        <f t="shared" ca="1" si="508"/>
        <v>-0.130349932839989-1.32346507814368i</v>
      </c>
      <c r="BH343" s="223" t="str">
        <f t="shared" ca="1" si="509"/>
        <v>0.291375894498417-1.29755578152251i</v>
      </c>
      <c r="BI343" s="223" t="str">
        <f t="shared" ca="1" si="510"/>
        <v>0.683689178784845-1.14066648275022i</v>
      </c>
      <c r="BJ343" s="223" t="str">
        <f t="shared" ca="1" si="511"/>
        <v>1.00698838954596-0.868634158536774i</v>
      </c>
      <c r="BK343" s="223" t="str">
        <f t="shared" ca="1" si="512"/>
        <v>1.22863852802381-0.508918741561698i</v>
      </c>
      <c r="BL343" s="223" t="str">
        <f t="shared" ca="1" si="513"/>
        <v>1.32626542269568-0.0978312149526672i</v>
      </c>
      <c r="BM343" s="223" t="str">
        <f t="shared" ca="1" si="514"/>
        <v>1.29001425956757+0.323131750482048i</v>
      </c>
      <c r="BN343" s="223" t="str">
        <f t="shared" ca="1" si="515"/>
        <v>1.12354436295667+0.711476621208001i</v>
      </c>
      <c r="BO343" s="223" t="str">
        <f t="shared" ca="1" si="516"/>
        <v>0.843659809979735+1.02800245285807i</v>
      </c>
      <c r="BP343" s="223" t="str">
        <f t="shared" ca="1" si="517"/>
        <v>0.478613165863506+1.24075797620622i</v>
      </c>
      <c r="BQ343" s="223" t="str">
        <f t="shared" ca="1" si="518"/>
        <v>0.0652535671995282+1.32826687454931i</v>
      </c>
      <c r="BR343" s="223" t="str">
        <f t="shared" ca="1" si="519"/>
        <v>-0.354692963981792+1.28169568125943i</v>
      </c>
      <c r="BS343" s="223" t="str">
        <f t="shared" ca="1" si="520"/>
        <v>-0.738835496718436+1.10574546205086i</v>
      </c>
      <c r="BT343" s="223" t="str">
        <f t="shared" ca="1" si="521"/>
        <v>-1.04839728593119+0.818177272300674i</v>
      </c>
      <c r="BU343" s="223" t="str">
        <f t="shared" ca="1" si="522"/>
        <v>-1.25213003817874+0.44801929149063i</v>
      </c>
      <c r="BV343" s="223" t="str">
        <f t="shared" ca="1" si="523"/>
        <v>-1.32946822810482+0.032636613137572i</v>
      </c>
      <c r="BW343" s="223" t="str">
        <f t="shared" ca="1" si="524"/>
        <v>-1.27260505739818-0.386040523704234i</v>
      </c>
      <c r="BX343" s="223" t="str">
        <f t="shared" ca="1" si="525"/>
        <v>-1.08728050142526-0.765749325352428i</v>
      </c>
      <c r="BY343" s="223" t="str">
        <f t="shared" ca="1" si="526"/>
        <v>-0.792201895226343-1.06816060368141i</v>
      </c>
      <c r="BZ343" s="223" t="str">
        <f t="shared" ca="1" si="527"/>
        <v>-0.417155547049154-1.26274786383639i</v>
      </c>
      <c r="CA343" s="223" t="str">
        <f t="shared" ca="1" si="528"/>
        <v>-1.47928991271393E-13-1.32986875971175i</v>
      </c>
      <c r="CB343" s="223" t="str">
        <f t="shared" ca="1" si="529"/>
        <v>0.417155547048802-1.26274786383651i</v>
      </c>
      <c r="CC343" s="223" t="str">
        <f t="shared" ca="1" si="530"/>
        <v>0.792201895226106-1.06816060368159i</v>
      </c>
      <c r="CD343" s="223" t="str">
        <f t="shared" ca="1" si="531"/>
        <v>1.08728050142504-0.765749325352731i</v>
      </c>
      <c r="CE343" s="223" t="str">
        <f t="shared" ca="1" si="532"/>
        <v>1.27260505739849-0.386040523703216i</v>
      </c>
      <c r="CF343" s="223" t="str">
        <f t="shared" ca="1" si="533"/>
        <v>1.32946822810483+0.0326366131372006i</v>
      </c>
      <c r="CG343" s="223" t="str">
        <f t="shared" ca="1" si="534"/>
        <v>1.25213003817884+0.448019291490351i</v>
      </c>
      <c r="CH343" s="223" t="str">
        <f t="shared" ca="1" si="535"/>
        <v>1.04839728593142+0.818177272300382i</v>
      </c>
      <c r="CI343" s="223" t="str">
        <f t="shared" ca="1" si="536"/>
        <v>0.738835496718682+1.1057454620507i</v>
      </c>
      <c r="CJ343" s="223" t="str">
        <f t="shared" ca="1" si="537"/>
        <v>0.35469296398215+1.28169568125933i</v>
      </c>
      <c r="CK343" s="223" t="str">
        <f t="shared" ca="1" si="538"/>
        <v>-0.0652535671992327+1.32826687454932i</v>
      </c>
      <c r="CL343" s="223" t="str">
        <f t="shared" ca="1" si="539"/>
        <v>-0.478613165863159+1.24075797620636i</v>
      </c>
      <c r="CM343" s="223" t="str">
        <f t="shared" ca="1" si="540"/>
        <v>-0.843659809980558+1.0280024528574i</v>
      </c>
      <c r="CN343" s="223" t="str">
        <f t="shared" ca="1" si="541"/>
        <v>-1.12354436295647+0.711476621208315i</v>
      </c>
      <c r="CO343" s="223" t="str">
        <f t="shared" ca="1" si="542"/>
        <v>-1.2900142595675+0.323131750482335i</v>
      </c>
      <c r="CP343" s="223" t="str">
        <f t="shared" ca="1" si="543"/>
        <v>-1.3262654226956-0.0978312149536538i</v>
      </c>
      <c r="CQ343" s="223" t="str">
        <f t="shared" ca="1" si="544"/>
        <v>-1.22863852802392-0.508918741561424i</v>
      </c>
      <c r="CR343" s="223" t="str">
        <f t="shared" ca="1" si="545"/>
        <v>-1.00698838954615-0.868634158536549i</v>
      </c>
      <c r="CS343" s="223" t="str">
        <f t="shared" ca="1" si="546"/>
        <v>-0.683689178785098-1.14066648275007i</v>
      </c>
      <c r="CT343" s="223" t="str">
        <f t="shared" ca="1" si="547"/>
        <v>-0.291375894498779-1.29755578152243i</v>
      </c>
      <c r="CU343" s="223" t="str">
        <f t="shared" ca="1" si="548"/>
        <v>0.130349932841049-1.32346507814358i</v>
      </c>
      <c r="CV343" s="223" t="str">
        <f t="shared" ca="1" si="549"/>
        <v>0.538917763639404-1.215778993934i</v>
      </c>
      <c r="CW343" s="223" t="str">
        <f t="shared" ca="1" si="550"/>
        <v>0.893085274355769-0.985367754082777i</v>
      </c>
      <c r="CX343" s="223" t="str">
        <f t="shared" ca="1" si="551"/>
        <v>1.15710150770737-0.655489907564252i</v>
      </c>
      <c r="CY343" s="223" t="str">
        <f t="shared" ca="1" si="552"/>
        <v>1.30431570439334-0.259444524571553i</v>
      </c>
      <c r="CZ343" s="223" t="str">
        <f t="shared" ca="1" si="553"/>
        <v>1.31986752771603+0.162790132802999i</v>
      </c>
      <c r="DA343" s="223" t="str">
        <f t="shared" ca="1" si="554"/>
        <v>1.20218712003904+0.568592161808005i</v>
      </c>
      <c r="DB343" s="223" t="str">
        <f t="shared" ca="1" si="555"/>
        <v>0.96315356992957+0.916998429000387i</v>
      </c>
      <c r="DC343" s="223" t="str">
        <f t="shared" ca="1" si="556"/>
        <v>0.626895793734542+1.17283953798258i</v>
      </c>
      <c r="DD343" s="223" t="str">
        <f t="shared" ca="1" si="557"/>
        <v>0.227356874963982+1.31028995625543i</v>
      </c>
      <c r="DE343" s="223" t="str">
        <f t="shared" ca="1" si="558"/>
        <v>-0.195132274075915+1.31547493844285i</v>
      </c>
      <c r="DF343" s="223" t="str">
        <f t="shared" ca="1" si="559"/>
        <v>-0.59792406132065+1.187871093575i</v>
      </c>
      <c r="DG343" s="223" t="str">
        <f t="shared" ca="1" si="560"/>
        <v>-0.940359218080162+0.940359218080475i</v>
      </c>
      <c r="DH343" s="223" t="str">
        <f t="shared" ca="1" si="561"/>
        <v>-1.18787109357542+0.597924061319831i</v>
      </c>
      <c r="DI343" s="223" t="str">
        <f t="shared" ca="1" si="562"/>
        <v>-1.31547493844296+0.195132274075157i</v>
      </c>
      <c r="DJ343" s="223" t="str">
        <f t="shared" ca="1" si="563"/>
        <v>-1.31028995625551-0.227356874963544i</v>
      </c>
      <c r="DK343" s="223" t="str">
        <f t="shared" ca="1" si="564"/>
        <v>-1.17283953798215-0.62689579373535i</v>
      </c>
      <c r="DL343" s="223" t="str">
        <f t="shared" ca="1" si="565"/>
        <v>-0.916998429000709-0.963153569929264i</v>
      </c>
      <c r="DM343" s="223" t="str">
        <f t="shared" ca="1" si="566"/>
        <v>-0.568592161808542-1.20218712003878i</v>
      </c>
      <c r="DN343" s="223" t="str">
        <f t="shared" ca="1" si="567"/>
        <v>-0.162790132802088-1.31986752771615i</v>
      </c>
      <c r="DO343" s="223" t="str">
        <f t="shared" ca="1" si="568"/>
        <v>0.259444524571118-1.30431570439343i</v>
      </c>
      <c r="DP343" s="223" t="str">
        <f t="shared" ca="1" si="569"/>
        <v>0.65548990756505-1.15710150770692i</v>
      </c>
      <c r="DQ343" s="223" t="str">
        <f t="shared" ca="1" si="570"/>
        <v>0.985367754082377-0.89308527435621i</v>
      </c>
      <c r="DR343" s="223" t="str">
        <f t="shared" ca="1" si="571"/>
        <v>1.21577899393379-0.538917763639879i</v>
      </c>
      <c r="DS343" s="223" t="str">
        <f t="shared" ca="1" si="572"/>
        <v>1.32346507814367-0.130349932840136i</v>
      </c>
      <c r="DT343" s="223" t="str">
        <f t="shared" ca="1" si="573"/>
        <v>1.29755578152253+0.291375894498347i</v>
      </c>
      <c r="DU343" s="223" t="str">
        <f t="shared" ca="1" si="574"/>
        <v>1.14066648275034+0.683689178784653i</v>
      </c>
      <c r="DV343" s="223" t="str">
        <f t="shared" ca="1" si="575"/>
        <v>0.868634158535912+1.0069883895467i</v>
      </c>
      <c r="DW343" s="223" t="str">
        <f t="shared" ca="1" si="576"/>
        <v>0.508918741561835+1.22863852802375i</v>
      </c>
      <c r="DX343" s="223" t="str">
        <f t="shared" ca="1" si="577"/>
        <v>0.0978312149527394+1.32626542269567i</v>
      </c>
      <c r="DY343" s="223" t="str">
        <f t="shared" ca="1" si="578"/>
        <v>-0.323131750483151+1.29001425956729i</v>
      </c>
      <c r="DZ343" s="223" t="str">
        <f t="shared" ca="1" si="579"/>
        <v>-0.711476621207876+1.12354436295675i</v>
      </c>
      <c r="EA343" s="223" t="str">
        <f t="shared" ca="1" si="580"/>
        <v>-1.02800245285798+0.843659809979849i</v>
      </c>
      <c r="EB343" s="223" t="str">
        <f t="shared" ca="1" si="581"/>
        <v>-1.2407579762062+0.478613165863574i</v>
      </c>
      <c r="EC343" s="223" t="str">
        <f t="shared" ca="1" si="582"/>
        <v>-1.3282668745493+0.0652535671997513i</v>
      </c>
      <c r="ED343" s="223" t="str">
        <f t="shared" ca="1" si="583"/>
        <v>-1.2816956812591-0.354692963982961i</v>
      </c>
      <c r="EE343" s="223" t="str">
        <f t="shared" ca="1" si="584"/>
        <v>-1.10574546205095-0.738835496718313i</v>
      </c>
      <c r="EF343" s="223" t="str">
        <f t="shared" ca="1" si="585"/>
        <v>-0.818177272300731-1.04839728593114i</v>
      </c>
      <c r="EG343" s="223" t="str">
        <f t="shared" ca="1" si="586"/>
        <v>-0.44801929148956-1.25213003817912i</v>
      </c>
      <c r="EH343" s="223" t="str">
        <f t="shared" ca="1" si="587"/>
        <v>-0.0326366131377199-1.32946822810481i</v>
      </c>
      <c r="EI343" s="223" t="str">
        <f t="shared" ca="1" si="588"/>
        <v>0.386040523704093-1.27260505739822i</v>
      </c>
      <c r="EJ343" s="223" t="str">
        <f t="shared" ca="1" si="589"/>
        <v>0.765749325352368-1.0872805014253i</v>
      </c>
      <c r="EK343" s="223" t="str">
        <f t="shared" ca="1" si="590"/>
        <v>1.06816060368128-0.792201895226522i</v>
      </c>
      <c r="EL343" s="223" t="str">
        <f t="shared" ca="1" si="591"/>
        <v>1.26274786383677-0.417155547048003i</v>
      </c>
      <c r="EM343" s="223" t="str">
        <f t="shared" ca="1" si="592"/>
        <v>1.32986875971175-2.95857982542786E-13i</v>
      </c>
      <c r="EN343" s="223"/>
      <c r="EO343" s="223"/>
      <c r="EP343" s="223"/>
    </row>
    <row r="344" spans="1:146">
      <c r="A344" s="249">
        <f t="shared" si="461"/>
        <v>4.7656249999999843E-3</v>
      </c>
      <c r="B344" s="248">
        <v>244</v>
      </c>
      <c r="C344" s="247">
        <f t="shared" si="462"/>
        <v>48800</v>
      </c>
      <c r="N344" s="246">
        <f t="shared" ca="1" si="463"/>
        <v>1.3371041422932319</v>
      </c>
      <c r="O344" s="223">
        <f t="shared" ca="1" si="464"/>
        <v>-1.3298958577067679</v>
      </c>
      <c r="P344" s="223" t="str">
        <f t="shared" ca="1" si="465"/>
        <v>-1.27263098856279-0.38604838983646i</v>
      </c>
      <c r="Q344" s="223" t="str">
        <f t="shared" ca="1" si="466"/>
        <v>-1.10576799321022-0.738850551557938i</v>
      </c>
      <c r="R344" s="223" t="str">
        <f t="shared" ca="1" si="467"/>
        <v>-0.843677000766195-1.02802339989116i</v>
      </c>
      <c r="S344" s="223" t="str">
        <f t="shared" ca="1" si="468"/>
        <v>-0.508929111515376-1.22866356330681i</v>
      </c>
      <c r="T344" s="223" t="str">
        <f t="shared" ca="1" si="469"/>
        <v>-0.130352588908522-1.3234920456544i</v>
      </c>
      <c r="U344" s="223" t="str">
        <f t="shared" ca="1" si="470"/>
        <v>0.259449811127876-1.30434228170804i</v>
      </c>
      <c r="V344" s="223" t="str">
        <f t="shared" ca="1" si="471"/>
        <v>0.626908567641387-1.17286343628039i</v>
      </c>
      <c r="W344" s="223" t="str">
        <f t="shared" ca="1" si="472"/>
        <v>0.940378379256396-0.940378379256315i</v>
      </c>
      <c r="X344" s="223" t="str">
        <f t="shared" ca="1" si="473"/>
        <v>1.17286343628039-0.626908567641394i</v>
      </c>
      <c r="Y344" s="223" t="str">
        <f t="shared" ca="1" si="474"/>
        <v>1.30434228170804-0.259449811127883i</v>
      </c>
      <c r="Z344" s="223" t="str">
        <f t="shared" ca="1" si="475"/>
        <v>1.3234920456544+0.13035258890852i</v>
      </c>
      <c r="AA344" s="223" t="str">
        <f t="shared" ca="1" si="476"/>
        <v>1.22866356330682+0.508929111515365i</v>
      </c>
      <c r="AB344" s="223" t="str">
        <f t="shared" ca="1" si="477"/>
        <v>1.02802339989117+0.843677000766181i</v>
      </c>
      <c r="AC344" s="223" t="str">
        <f t="shared" ca="1" si="478"/>
        <v>0.73885055155794+1.10576799321021i</v>
      </c>
      <c r="AD344" s="223" t="str">
        <f t="shared" ca="1" si="479"/>
        <v>0.386048389836394+1.27263098856281i</v>
      </c>
      <c r="AE344" s="223" t="str">
        <f t="shared" ca="1" si="480"/>
        <v>1.6291900864208E-14+1.32989585770677i</v>
      </c>
      <c r="AF344" s="223" t="str">
        <f t="shared" ca="1" si="481"/>
        <v>-0.38604838983676+1.2726309885627i</v>
      </c>
      <c r="AG344" s="223" t="str">
        <f t="shared" ca="1" si="482"/>
        <v>-0.738850551557709+1.10576799321037i</v>
      </c>
      <c r="AH344" s="223" t="str">
        <f t="shared" ca="1" si="483"/>
        <v>-1.02802339989141+0.843677000765885i</v>
      </c>
      <c r="AI344" s="223" t="str">
        <f t="shared" ca="1" si="484"/>
        <v>-1.22866356330676+0.5089291115155i</v>
      </c>
      <c r="AJ344" s="223" t="str">
        <f t="shared" ca="1" si="485"/>
        <v>-1.32349204565445+0.130352588908007i</v>
      </c>
      <c r="AK344" s="223" t="str">
        <f t="shared" ca="1" si="486"/>
        <v>-1.30434228170804-0.259449811127879i</v>
      </c>
      <c r="AL344" s="223" t="str">
        <f t="shared" ca="1" si="487"/>
        <v>-1.17286343628008-0.626908567641965i</v>
      </c>
      <c r="AM344" s="223" t="str">
        <f t="shared" ca="1" si="488"/>
        <v>-0.940378379256319-0.940378379256392i</v>
      </c>
      <c r="AN344" s="223" t="str">
        <f t="shared" ca="1" si="489"/>
        <v>-0.626908567641876-1.17286343628013i</v>
      </c>
      <c r="AO344" s="223" t="str">
        <f t="shared" ca="1" si="490"/>
        <v>-0.259449811127778-1.30434228170806i</v>
      </c>
      <c r="AP344" s="223" t="str">
        <f t="shared" ca="1" si="491"/>
        <v>0.130352588908128-1.32349204565444i</v>
      </c>
      <c r="AQ344" s="223" t="str">
        <f t="shared" ca="1" si="492"/>
        <v>0.508929111515611-1.22866356330671i</v>
      </c>
      <c r="AR344" s="223" t="str">
        <f t="shared" ca="1" si="493"/>
        <v>0.508929111515611-1.22866356330671i</v>
      </c>
      <c r="AS344" s="223" t="str">
        <f t="shared" ca="1" si="494"/>
        <v>1.10576799321043-0.738850551557624i</v>
      </c>
      <c r="AT344" s="223" t="str">
        <f t="shared" ca="1" si="495"/>
        <v>1.27263098856273-0.386048389836662i</v>
      </c>
      <c r="AU344" s="223" t="str">
        <f t="shared" ca="1" si="496"/>
        <v>1.32989585770677+4.96586989237739E-13i</v>
      </c>
      <c r="AV344" s="223" t="str">
        <f t="shared" ca="1" si="497"/>
        <v>1.27263098856281+0.386048389836383i</v>
      </c>
      <c r="AW344" s="223" t="str">
        <f t="shared" ca="1" si="498"/>
        <v>1.10576799320985+0.738850551558482i</v>
      </c>
      <c r="AX344" s="223" t="str">
        <f t="shared" ca="1" si="499"/>
        <v>0.843677000766204+1.02802339989115i</v>
      </c>
      <c r="AY344" s="223" t="str">
        <f t="shared" ca="1" si="500"/>
        <v>0.508929111515881+1.2286635633066i</v>
      </c>
      <c r="AZ344" s="223" t="str">
        <f t="shared" ca="1" si="501"/>
        <v>0.130352588908419+1.32349204565441i</v>
      </c>
      <c r="BA344" s="223" t="str">
        <f t="shared" ca="1" si="502"/>
        <v>-0.259449811127455+1.30434228170812i</v>
      </c>
      <c r="BB344" s="223" t="str">
        <f t="shared" ca="1" si="503"/>
        <v>-0.626908567641618+1.17286343628027i</v>
      </c>
      <c r="BC344" s="223" t="str">
        <f t="shared" ca="1" si="504"/>
        <v>-0.940378379256113+0.940378379256598i</v>
      </c>
      <c r="BD344" s="223" t="str">
        <f t="shared" ca="1" si="505"/>
        <v>-1.17286343628057+0.626908567641056i</v>
      </c>
      <c r="BE344" s="223" t="str">
        <f t="shared" ca="1" si="506"/>
        <v>-1.30434228170798+0.259449811128165i</v>
      </c>
      <c r="BF344" s="223" t="str">
        <f t="shared" ca="1" si="507"/>
        <v>-1.32349204565435-0.130352588909052i</v>
      </c>
      <c r="BG344" s="223" t="str">
        <f t="shared" ca="1" si="508"/>
        <v>-1.22866356330686-0.508929111515247i</v>
      </c>
      <c r="BH344" s="223" t="str">
        <f t="shared" ca="1" si="509"/>
        <v>-1.02802339989077-0.843677000766668i</v>
      </c>
      <c r="BI344" s="223" t="str">
        <f t="shared" ca="1" si="510"/>
        <v>-0.738850551557985-1.10576799321019i</v>
      </c>
      <c r="BJ344" s="223" t="str">
        <f t="shared" ca="1" si="511"/>
        <v>-0.386048389837076-1.2726309885626i</v>
      </c>
      <c r="BK344" s="223" t="str">
        <f t="shared" ca="1" si="512"/>
        <v>1.02315951969135E-13-1.32989585770677i</v>
      </c>
      <c r="BL344" s="223" t="str">
        <f t="shared" ca="1" si="513"/>
        <v>0.38604838983597-1.27263098856294i</v>
      </c>
      <c r="BM344" s="223" t="str">
        <f t="shared" ca="1" si="514"/>
        <v>0.738850551558155-1.10576799321007i</v>
      </c>
      <c r="BN344" s="223" t="str">
        <f t="shared" ca="1" si="515"/>
        <v>1.0280233998909-0.84367700076651i</v>
      </c>
      <c r="BO344" s="223" t="str">
        <f t="shared" ca="1" si="516"/>
        <v>1.22866356330694-0.508929111515058i</v>
      </c>
      <c r="BP344" s="223" t="str">
        <f t="shared" ca="1" si="517"/>
        <v>1.32349204565437-0.130352588908849i</v>
      </c>
      <c r="BQ344" s="223" t="str">
        <f t="shared" ca="1" si="518"/>
        <v>1.30434228170794+0.259449811128366i</v>
      </c>
      <c r="BR344" s="223" t="str">
        <f t="shared" ca="1" si="519"/>
        <v>1.17286343628047+0.626908567641236i</v>
      </c>
      <c r="BS344" s="223" t="str">
        <f t="shared" ca="1" si="520"/>
        <v>0.940378379255941+0.94037837925677i</v>
      </c>
      <c r="BT344" s="223" t="str">
        <f t="shared" ca="1" si="521"/>
        <v>0.626908567641403+1.17286343628038i</v>
      </c>
      <c r="BU344" s="223" t="str">
        <f t="shared" ca="1" si="522"/>
        <v>0.259449811128552+1.3043422817079i</v>
      </c>
      <c r="BV344" s="223" t="str">
        <f t="shared" ca="1" si="523"/>
        <v>-0.13035258890866+1.32349204565438i</v>
      </c>
      <c r="BW344" s="223" t="str">
        <f t="shared" ca="1" si="524"/>
        <v>-0.508929111514882+1.22866356330701i</v>
      </c>
      <c r="BX344" s="223" t="str">
        <f t="shared" ca="1" si="525"/>
        <v>-0.843677000766362+1.02802339989102i</v>
      </c>
      <c r="BY344" s="223" t="str">
        <f t="shared" ca="1" si="526"/>
        <v>-1.10576799320997+0.738850551558311i</v>
      </c>
      <c r="BZ344" s="223" t="str">
        <f t="shared" ca="1" si="527"/>
        <v>-1.27263098856288+0.386048389836151i</v>
      </c>
      <c r="CA344" s="223" t="str">
        <f t="shared" ca="1" si="528"/>
        <v>-1.32989585770677+2.9195508529947E-13i</v>
      </c>
      <c r="CB344" s="223" t="str">
        <f t="shared" ca="1" si="529"/>
        <v>-1.27263098856266-0.386048389836894i</v>
      </c>
      <c r="CC344" s="223" t="str">
        <f t="shared" ca="1" si="530"/>
        <v>-1.10576799321029-0.738850551557826i</v>
      </c>
      <c r="CD344" s="223" t="str">
        <f t="shared" ca="1" si="531"/>
        <v>-0.843677000765821-1.02802339989147i</v>
      </c>
      <c r="CE344" s="223" t="str">
        <f t="shared" ca="1" si="532"/>
        <v>-0.508929111515422-1.22866356330679i</v>
      </c>
      <c r="CF344" s="223" t="str">
        <f t="shared" ca="1" si="533"/>
        <v>-0.130352588909241-1.32349204565433i</v>
      </c>
      <c r="CG344" s="223" t="str">
        <f t="shared" ca="1" si="534"/>
        <v>0.259449811127979-1.30434228170802i</v>
      </c>
      <c r="CH344" s="223" t="str">
        <f t="shared" ca="1" si="535"/>
        <v>0.626908567640889-1.17286343628066i</v>
      </c>
      <c r="CI344" s="223" t="str">
        <f t="shared" ca="1" si="536"/>
        <v>0.94037837925649-0.94037837925622i</v>
      </c>
      <c r="CJ344" s="223" t="str">
        <f t="shared" ca="1" si="537"/>
        <v>1.17286343628019-0.626908567641752i</v>
      </c>
      <c r="CK344" s="223" t="str">
        <f t="shared" ca="1" si="538"/>
        <v>1.30434228170808-0.259449811127678i</v>
      </c>
      <c r="CL344" s="223" t="str">
        <f t="shared" ca="1" si="539"/>
        <v>1.32349204565443+0.130352588908192i</v>
      </c>
      <c r="CM344" s="223" t="str">
        <f t="shared" ca="1" si="540"/>
        <v>1.22866356330667+0.508929111515706i</v>
      </c>
      <c r="CN344" s="223" t="str">
        <f t="shared" ca="1" si="541"/>
        <v>1.02802339989127+0.843677000766058i</v>
      </c>
      <c r="CO344" s="223" t="str">
        <f t="shared" ca="1" si="542"/>
        <v>0.738850551557508+1.1057679932105i</v>
      </c>
      <c r="CP344" s="223" t="str">
        <f t="shared" ca="1" si="543"/>
        <v>0.386048389836528+1.27263098856277i</v>
      </c>
      <c r="CQ344" s="223" t="str">
        <f t="shared" ca="1" si="544"/>
        <v>-5.98902941206874E-13+1.32989585770677i</v>
      </c>
      <c r="CR344" s="223" t="str">
        <f t="shared" ca="1" si="545"/>
        <v>-0.386048389836444+1.27263098856279i</v>
      </c>
      <c r="CS344" s="223" t="str">
        <f t="shared" ca="1" si="546"/>
        <v>-0.738850551557435+1.10576799321055i</v>
      </c>
      <c r="CT344" s="223" t="str">
        <f t="shared" ca="1" si="547"/>
        <v>-1.02802339989122+0.843677000766126i</v>
      </c>
      <c r="CU344" s="223" t="str">
        <f t="shared" ca="1" si="548"/>
        <v>-1.22866356330664+0.508929111515787i</v>
      </c>
      <c r="CV344" s="223" t="str">
        <f t="shared" ca="1" si="549"/>
        <v>-1.32349204565442+0.130352588908279i</v>
      </c>
      <c r="CW344" s="223" t="str">
        <f t="shared" ca="1" si="550"/>
        <v>-1.30434228170809-0.259449811127593i</v>
      </c>
      <c r="CX344" s="223" t="str">
        <f t="shared" ca="1" si="551"/>
        <v>-1.1728634362802-0.626908567641741i</v>
      </c>
      <c r="CY344" s="223" t="str">
        <f t="shared" ca="1" si="552"/>
        <v>-0.940378379256498-0.940378379256212i</v>
      </c>
      <c r="CZ344" s="223" t="str">
        <f t="shared" ca="1" si="553"/>
        <v>-0.626908567640899-1.17286343628065i</v>
      </c>
      <c r="DA344" s="223" t="str">
        <f t="shared" ca="1" si="554"/>
        <v>-0.259449811127991-1.30434228170801i</v>
      </c>
      <c r="DB344" s="223" t="str">
        <f t="shared" ca="1" si="555"/>
        <v>0.130352588909079-1.32349204565434i</v>
      </c>
      <c r="DC344" s="223" t="str">
        <f t="shared" ca="1" si="556"/>
        <v>0.508929111515272-1.22866356330685i</v>
      </c>
      <c r="DD344" s="223" t="str">
        <f t="shared" ca="1" si="557"/>
        <v>0.843677000766747-1.02802339989071i</v>
      </c>
      <c r="DE344" s="223" t="str">
        <f t="shared" ca="1" si="558"/>
        <v>1.10576799321024-0.738850551557899i</v>
      </c>
      <c r="DF344" s="223" t="str">
        <f t="shared" ca="1" si="559"/>
        <v>1.27263098856263-0.386048389836978i</v>
      </c>
      <c r="DG344" s="223" t="str">
        <f t="shared" ca="1" si="560"/>
        <v>1.32989585770677+2.0463190393827E-13i</v>
      </c>
      <c r="DH344" s="223" t="str">
        <f t="shared" ca="1" si="561"/>
        <v>1.27263098856291+0.386048389836067i</v>
      </c>
      <c r="DI344" s="223" t="str">
        <f t="shared" ca="1" si="562"/>
        <v>1.10576799321002+0.73885055155824i</v>
      </c>
      <c r="DJ344" s="223" t="str">
        <f t="shared" ca="1" si="563"/>
        <v>0.84367700076643+1.02802339989097i</v>
      </c>
      <c r="DK344" s="223" t="str">
        <f t="shared" ca="1" si="564"/>
        <v>0.508929111514893+1.22866356330701i</v>
      </c>
      <c r="DL344" s="223" t="str">
        <f t="shared" ca="1" si="565"/>
        <v>0.130352588908671+1.32349204565438i</v>
      </c>
      <c r="DM344" s="223" t="str">
        <f t="shared" ca="1" si="566"/>
        <v>-0.25944981112854+1.30434228170791i</v>
      </c>
      <c r="DN344" s="223" t="str">
        <f t="shared" ca="1" si="567"/>
        <v>-0.626908567641393+1.17286343628039i</v>
      </c>
      <c r="DO344" s="223" t="str">
        <f t="shared" ca="1" si="568"/>
        <v>-0.940378379255933+0.940378379256778i</v>
      </c>
      <c r="DP344" s="223" t="str">
        <f t="shared" ca="1" si="569"/>
        <v>-1.17286343628039+0.626908567641379i</v>
      </c>
      <c r="DQ344" s="223" t="str">
        <f t="shared" ca="1" si="570"/>
        <v>-1.30434228170791+0.259449811128525i</v>
      </c>
      <c r="DR344" s="223" t="str">
        <f t="shared" ca="1" si="571"/>
        <v>-1.32349204565438-0.130352588908686i</v>
      </c>
      <c r="DS344" s="223" t="str">
        <f t="shared" ca="1" si="572"/>
        <v>-1.22866356330701-0.508929111514908i</v>
      </c>
      <c r="DT344" s="223" t="str">
        <f t="shared" ca="1" si="573"/>
        <v>-1.02802339989096-0.843677000766442i</v>
      </c>
      <c r="DU344" s="223" t="str">
        <f t="shared" ca="1" si="574"/>
        <v>-0.738850551558226-1.10576799321002i</v>
      </c>
      <c r="DV344" s="223" t="str">
        <f t="shared" ca="1" si="575"/>
        <v>-0.386048389836053-1.27263098856291i</v>
      </c>
      <c r="DW344" s="223" t="str">
        <f t="shared" ca="1" si="576"/>
        <v>-1.89639133330335E-13-1.32989585770677i</v>
      </c>
      <c r="DX344" s="223" t="str">
        <f t="shared" ca="1" si="577"/>
        <v>0.386048389836992-1.27263098856263i</v>
      </c>
      <c r="DY344" s="223" t="str">
        <f t="shared" ca="1" si="578"/>
        <v>0.738850551557911-1.10576799321023i</v>
      </c>
      <c r="DZ344" s="223" t="str">
        <f t="shared" ca="1" si="579"/>
        <v>1.02802339989072-0.843677000766735i</v>
      </c>
      <c r="EA344" s="223" t="str">
        <f t="shared" ca="1" si="580"/>
        <v>1.22866356330686-0.508929111515257i</v>
      </c>
      <c r="EB344" s="223" t="str">
        <f t="shared" ca="1" si="581"/>
        <v>1.32349204565435-0.130352588909064i</v>
      </c>
      <c r="EC344" s="223" t="str">
        <f t="shared" ca="1" si="582"/>
        <v>1.30434228170798+0.259449811128154i</v>
      </c>
      <c r="ED344" s="223" t="str">
        <f t="shared" ca="1" si="583"/>
        <v>1.17286343628057+0.626908567641046i</v>
      </c>
      <c r="EE344" s="223" t="str">
        <f t="shared" ca="1" si="584"/>
        <v>0.940378379256202+0.940378379256509i</v>
      </c>
      <c r="EF344" s="223" t="str">
        <f t="shared" ca="1" si="585"/>
        <v>0.626908567641728+1.17286343628021i</v>
      </c>
      <c r="EG344" s="223" t="str">
        <f t="shared" ca="1" si="586"/>
        <v>0.259449811127577+1.3043422817081i</v>
      </c>
      <c r="EH344" s="223" t="str">
        <f t="shared" ca="1" si="587"/>
        <v>-0.130352588908294+1.32349204565442i</v>
      </c>
      <c r="EI344" s="223" t="str">
        <f t="shared" ca="1" si="588"/>
        <v>-0.5089291115158+1.22866356330664i</v>
      </c>
      <c r="EJ344" s="223" t="str">
        <f t="shared" ca="1" si="589"/>
        <v>-0.843677000766137+1.02802339989121i</v>
      </c>
      <c r="EK344" s="223" t="str">
        <f t="shared" ca="1" si="590"/>
        <v>-1.10576799321056+0.738850551557423i</v>
      </c>
      <c r="EL344" s="223" t="str">
        <f t="shared" ca="1" si="591"/>
        <v>-1.2726309885628+0.38604838983643i</v>
      </c>
      <c r="EM344" s="223" t="str">
        <f t="shared" ca="1" si="592"/>
        <v>-1.32989585770677+5.8391017059894E-13i</v>
      </c>
      <c r="EN344" s="223"/>
      <c r="EO344" s="223"/>
      <c r="EP344" s="223"/>
    </row>
    <row r="345" spans="1:146">
      <c r="A345" s="249">
        <f t="shared" si="461"/>
        <v>4.7851562499999839E-3</v>
      </c>
      <c r="B345" s="248">
        <v>245</v>
      </c>
      <c r="C345" s="247">
        <f t="shared" si="462"/>
        <v>49000</v>
      </c>
      <c r="N345" s="246">
        <f t="shared" ca="1" si="463"/>
        <v>1.3370795147402905</v>
      </c>
      <c r="O345" s="223">
        <f t="shared" ca="1" si="464"/>
        <v>-1.3299204852597093</v>
      </c>
      <c r="P345" s="223" t="str">
        <f t="shared" ca="1" si="465"/>
        <v>-1.28174553310436-0.354706759845977i</v>
      </c>
      <c r="Q345" s="223" t="str">
        <f t="shared" ca="1" si="466"/>
        <v>-1.14071084923268-0.683715771030829i</v>
      </c>
      <c r="R345" s="223" t="str">
        <f t="shared" ca="1" si="467"/>
        <v>-0.917034095862926-0.96319103200678i</v>
      </c>
      <c r="S345" s="223" t="str">
        <f t="shared" ca="1" si="468"/>
        <v>-0.626920176989528-1.17288515584299i</v>
      </c>
      <c r="T345" s="223" t="str">
        <f t="shared" ca="1" si="469"/>
        <v>-0.291387227630469-1.29760625024976i</v>
      </c>
      <c r="U345" s="223" t="str">
        <f t="shared" ca="1" si="470"/>
        <v>0.0652561052520585-1.32831853779158i</v>
      </c>
      <c r="V345" s="223" t="str">
        <f t="shared" ca="1" si="471"/>
        <v>0.417171772408397-1.26279697870206i</v>
      </c>
      <c r="W345" s="223" t="str">
        <f t="shared" ca="1" si="472"/>
        <v>0.738864233893289-1.1057884702721i</v>
      </c>
      <c r="X345" s="223" t="str">
        <f t="shared" ca="1" si="473"/>
        <v>1.00702755658887-0.868667944259527i</v>
      </c>
      <c r="Y345" s="223" t="str">
        <f t="shared" ca="1" si="474"/>
        <v>1.20223387938033-0.568614277330016i</v>
      </c>
      <c r="Z345" s="223" t="str">
        <f t="shared" ca="1" si="475"/>
        <v>1.31034092028145-0.227365718060948i</v>
      </c>
      <c r="AA345" s="223" t="str">
        <f t="shared" ca="1" si="476"/>
        <v>1.32351655461894+0.130355002830805i</v>
      </c>
      <c r="AB345" s="223" t="str">
        <f t="shared" ca="1" si="477"/>
        <v>1.24080623577012+0.478631781631149i</v>
      </c>
      <c r="AC345" s="223" t="str">
        <f t="shared" ca="1" si="478"/>
        <v>1.068202150031+0.792232708099436i</v>
      </c>
      <c r="AD345" s="223" t="str">
        <f t="shared" ca="1" si="479"/>
        <v>0.81820909549208+1.04843806358194i</v>
      </c>
      <c r="AE345" s="223" t="str">
        <f t="shared" ca="1" si="480"/>
        <v>0.50893853607181+1.22868631619893i</v>
      </c>
      <c r="AF345" s="223" t="str">
        <f t="shared" ca="1" si="481"/>
        <v>0.162796464561728+1.31991886426387i</v>
      </c>
      <c r="AG345" s="223" t="str">
        <f t="shared" ca="1" si="482"/>
        <v>-0.195139863789862+1.3155261041399i</v>
      </c>
      <c r="AH345" s="223" t="str">
        <f t="shared" ca="1" si="483"/>
        <v>-0.538938724968259+1.21582628193464i</v>
      </c>
      <c r="AI345" s="223" t="str">
        <f t="shared" ca="1" si="484"/>
        <v>-0.843692624320697+1.02804243724677i</v>
      </c>
      <c r="AJ345" s="223" t="str">
        <f t="shared" ca="1" si="485"/>
        <v>-1.08732279144751+0.765779109346955i</v>
      </c>
      <c r="AK345" s="223" t="str">
        <f t="shared" ca="1" si="486"/>
        <v>-1.25217874006147+0.448036717302822i</v>
      </c>
      <c r="AL345" s="223" t="str">
        <f t="shared" ca="1" si="487"/>
        <v>-1.32631700809104+0.0978350201198261i</v>
      </c>
      <c r="AM345" s="223" t="str">
        <f t="shared" ca="1" si="488"/>
        <v>-1.30436643604941-0.259454615725317i</v>
      </c>
      <c r="AN345" s="223" t="str">
        <f t="shared" ca="1" si="489"/>
        <v>-1.1879172960918-0.597947317712329i</v>
      </c>
      <c r="AO345" s="223" t="str">
        <f t="shared" ca="1" si="490"/>
        <v>-0.985406080186183-0.893120011110221i</v>
      </c>
      <c r="AP345" s="223" t="str">
        <f t="shared" ca="1" si="491"/>
        <v>-0.711504294252752-1.12358806347047i</v>
      </c>
      <c r="AQ345" s="223" t="str">
        <f t="shared" ca="1" si="492"/>
        <v>-0.386055538837741-1.27265455566156i</v>
      </c>
      <c r="AR345" s="223" t="str">
        <f t="shared" ca="1" si="493"/>
        <v>-0.386055538837741-1.27265455566156i</v>
      </c>
      <c r="AS345" s="223" t="str">
        <f t="shared" ca="1" si="494"/>
        <v>0.32314431876598-1.29006443496544i</v>
      </c>
      <c r="AT345" s="223" t="str">
        <f t="shared" ca="1" si="495"/>
        <v>0.655515402993998-1.15714651343338i</v>
      </c>
      <c r="AU345" s="223" t="str">
        <f t="shared" ca="1" si="496"/>
        <v>0.940395793565891-0.940395793566198i</v>
      </c>
      <c r="AV345" s="223" t="str">
        <f t="shared" ca="1" si="497"/>
        <v>1.15714651343317-0.655515402994378i</v>
      </c>
      <c r="AW345" s="223" t="str">
        <f t="shared" ca="1" si="498"/>
        <v>1.29006443496566-0.323144318765083i</v>
      </c>
      <c r="AX345" s="223" t="str">
        <f t="shared" ca="1" si="499"/>
        <v>1.32951993807402+0.0326378825460233i</v>
      </c>
      <c r="AY345" s="223" t="str">
        <f t="shared" ca="1" si="500"/>
        <v>1.27265455566169+0.386055538837324i</v>
      </c>
      <c r="AZ345" s="223" t="str">
        <f t="shared" ca="1" si="501"/>
        <v>1.12358806346999+0.711504294253502i</v>
      </c>
      <c r="BA345" s="223" t="str">
        <f t="shared" ca="1" si="502"/>
        <v>0.893120011110544+0.985406080185891i</v>
      </c>
      <c r="BB345" s="223" t="str">
        <f t="shared" ca="1" si="503"/>
        <v>0.597947317712719+1.1879172960916i</v>
      </c>
      <c r="BC345" s="223" t="str">
        <f t="shared" ca="1" si="504"/>
        <v>0.259454615725744+1.30436643604933i</v>
      </c>
      <c r="BD345" s="223" t="str">
        <f t="shared" ca="1" si="505"/>
        <v>-0.0978350201207484+1.32631700809097i</v>
      </c>
      <c r="BE345" s="223" t="str">
        <f t="shared" ca="1" si="506"/>
        <v>-0.448036717302411+1.25217874006162i</v>
      </c>
      <c r="BF345" s="223" t="str">
        <f t="shared" ca="1" si="507"/>
        <v>-0.765779109346568+1.08732279144778i</v>
      </c>
      <c r="BG345" s="223" t="str">
        <f t="shared" ca="1" si="508"/>
        <v>-1.02804243724732+0.843692624320027i</v>
      </c>
      <c r="BH345" s="223" t="str">
        <f t="shared" ca="1" si="509"/>
        <v>-1.21582628193447+0.53893872496864i</v>
      </c>
      <c r="BI345" s="223" t="str">
        <f t="shared" ca="1" si="510"/>
        <v>-1.31552610413983+0.195139863790292i</v>
      </c>
      <c r="BJ345" s="223" t="str">
        <f t="shared" ca="1" si="511"/>
        <v>-1.31991886426393-0.162796464561276i</v>
      </c>
      <c r="BK345" s="223" t="str">
        <f t="shared" ca="1" si="512"/>
        <v>-1.2286863161988-0.508938536072123i</v>
      </c>
      <c r="BL345" s="223" t="str">
        <f t="shared" ca="1" si="513"/>
        <v>-1.04843806358194-0.818209095492078i</v>
      </c>
      <c r="BM345" s="223" t="str">
        <f t="shared" ca="1" si="514"/>
        <v>-0.792232708099787-1.06820215003074i</v>
      </c>
      <c r="BN345" s="223" t="str">
        <f t="shared" ca="1" si="515"/>
        <v>-0.478631781630675-1.2408062357703i</v>
      </c>
      <c r="BO345" s="223" t="str">
        <f t="shared" ca="1" si="516"/>
        <v>-0.130355002830731-1.32351655461895i</v>
      </c>
      <c r="BP345" s="223" t="str">
        <f t="shared" ca="1" si="517"/>
        <v>0.227365718060816-1.31034092028148i</v>
      </c>
      <c r="BQ345" s="223" t="str">
        <f t="shared" ca="1" si="518"/>
        <v>0.568614277330673-1.20223387938002i</v>
      </c>
      <c r="BR345" s="223" t="str">
        <f t="shared" ca="1" si="519"/>
        <v>0.868667944259813-1.00702755658862i</v>
      </c>
      <c r="BS345" s="223" t="str">
        <f t="shared" ca="1" si="520"/>
        <v>1.10578847027207-0.738864233893329i</v>
      </c>
      <c r="BT345" s="223" t="str">
        <f t="shared" ca="1" si="521"/>
        <v>1.26279697870191-0.417171772408846i</v>
      </c>
      <c r="BU345" s="223" t="str">
        <f t="shared" ca="1" si="522"/>
        <v>1.3283185377916-0.0652561052515973i</v>
      </c>
      <c r="BV345" s="223" t="str">
        <f t="shared" ca="1" si="523"/>
        <v>1.29760625024974+0.291387227630583i</v>
      </c>
      <c r="BW345" s="223" t="str">
        <f t="shared" ca="1" si="524"/>
        <v>1.17288515584314+0.626920176989255i</v>
      </c>
      <c r="BX345" s="223" t="str">
        <f t="shared" ca="1" si="525"/>
        <v>0.963191032007195+0.917034095862491i</v>
      </c>
      <c r="BY345" s="223" t="str">
        <f t="shared" ca="1" si="526"/>
        <v>0.68371577103054+1.14071084923285i</v>
      </c>
      <c r="BZ345" s="223" t="str">
        <f t="shared" ca="1" si="527"/>
        <v>0.354706759846001+1.28174553310436i</v>
      </c>
      <c r="CA345" s="223" t="str">
        <f t="shared" ca="1" si="528"/>
        <v>4.35986238682046E-13+1.32992048525971i</v>
      </c>
      <c r="CB345" s="223" t="str">
        <f t="shared" ca="1" si="529"/>
        <v>-0.354706759846472+1.28174553310423i</v>
      </c>
      <c r="CC345" s="223" t="str">
        <f t="shared" ca="1" si="530"/>
        <v>-0.683715771030894+1.14071084923264i</v>
      </c>
      <c r="CD345" s="223" t="str">
        <f t="shared" ca="1" si="531"/>
        <v>-0.963191032006594+0.917034095863123i</v>
      </c>
      <c r="CE345" s="223" t="str">
        <f t="shared" ca="1" si="532"/>
        <v>-1.17288515584273+0.626920176990024i</v>
      </c>
      <c r="CF345" s="223" t="str">
        <f t="shared" ca="1" si="533"/>
        <v>-1.29760625024984+0.291387227630105i</v>
      </c>
      <c r="CG345" s="223" t="str">
        <f t="shared" ca="1" si="534"/>
        <v>-1.32831853779158-0.06525610525201i</v>
      </c>
      <c r="CH345" s="223" t="str">
        <f t="shared" ca="1" si="535"/>
        <v>-1.26279697870219-0.417171772408019i</v>
      </c>
      <c r="CI345" s="223" t="str">
        <f t="shared" ca="1" si="536"/>
        <v>-1.10578847027184-0.738864233893673i</v>
      </c>
      <c r="CJ345" s="223" t="str">
        <f t="shared" ca="1" si="537"/>
        <v>-0.868667944259442-1.00702755658894i</v>
      </c>
      <c r="CK345" s="223" t="str">
        <f t="shared" ca="1" si="538"/>
        <v>-0.568614277330299-1.2022338793802i</v>
      </c>
      <c r="CL345" s="223" t="str">
        <f t="shared" ca="1" si="539"/>
        <v>-0.227365718061676-1.31034092028133i</v>
      </c>
      <c r="CM345" s="223" t="str">
        <f t="shared" ca="1" si="540"/>
        <v>0.130355002831142-1.32351655461891i</v>
      </c>
      <c r="CN345" s="223" t="str">
        <f t="shared" ca="1" si="541"/>
        <v>0.478631781631131-1.24080623577013i</v>
      </c>
      <c r="CO345" s="223" t="str">
        <f t="shared" ca="1" si="542"/>
        <v>0.792232708099086-1.06820215003126i</v>
      </c>
      <c r="CP345" s="223" t="str">
        <f t="shared" ca="1" si="543"/>
        <v>1.04843806358224-0.818209095491693i</v>
      </c>
      <c r="CQ345" s="223" t="str">
        <f t="shared" ca="1" si="544"/>
        <v>1.22868631619896-0.508938536071741i</v>
      </c>
      <c r="CR345" s="223" t="str">
        <f t="shared" ca="1" si="545"/>
        <v>1.31991886426382-0.162796464562141i</v>
      </c>
      <c r="CS345" s="223" t="str">
        <f t="shared" ca="1" si="546"/>
        <v>1.31552610413976+0.195139863790777i</v>
      </c>
      <c r="CT345" s="223" t="str">
        <f t="shared" ca="1" si="547"/>
        <v>1.21582628193427+0.538938724969087i</v>
      </c>
      <c r="CU345" s="223" t="str">
        <f t="shared" ca="1" si="548"/>
        <v>1.02804243724706+0.843692624320346i</v>
      </c>
      <c r="CV345" s="223" t="str">
        <f t="shared" ca="1" si="549"/>
        <v>0.76577910934728+1.08732279144728i</v>
      </c>
      <c r="CW345" s="223" t="str">
        <f t="shared" ca="1" si="550"/>
        <v>0.448036717302023+1.25217874006176i</v>
      </c>
      <c r="CX345" s="223" t="str">
        <f t="shared" ca="1" si="551"/>
        <v>0.0978350201203363+1.326317008091i</v>
      </c>
      <c r="CY345" s="223" t="str">
        <f t="shared" ca="1" si="552"/>
        <v>-0.259454615724964+1.30436643604948i</v>
      </c>
      <c r="CZ345" s="223" t="str">
        <f t="shared" ca="1" si="553"/>
        <v>-0.597947317711974+1.18791729609198i</v>
      </c>
      <c r="DA345" s="223" t="str">
        <f t="shared" ca="1" si="554"/>
        <v>-0.893120011110906+0.985406080185562i</v>
      </c>
      <c r="DB345" s="223" t="str">
        <f t="shared" ca="1" si="555"/>
        <v>-1.12358806347025+0.711504294253088i</v>
      </c>
      <c r="DC345" s="223" t="str">
        <f t="shared" ca="1" si="556"/>
        <v>-1.27265455566143+0.386055538838159i</v>
      </c>
      <c r="DD345" s="223" t="str">
        <f t="shared" ca="1" si="557"/>
        <v>-1.32951993807403+0.0326378825455725i</v>
      </c>
      <c r="DE345" s="223" t="str">
        <f t="shared" ca="1" si="558"/>
        <v>-1.29006443496555-0.32314431876552i</v>
      </c>
      <c r="DF345" s="223" t="str">
        <f t="shared" ca="1" si="559"/>
        <v>-1.15714651343362-0.655515402993586i</v>
      </c>
      <c r="DG345" s="223" t="str">
        <f t="shared" ca="1" si="560"/>
        <v>-0.940395793565598-0.940395793566491i</v>
      </c>
      <c r="DH345" s="223" t="str">
        <f t="shared" ca="1" si="561"/>
        <v>-0.655515402993672-1.15714651343357i</v>
      </c>
      <c r="DI345" s="223" t="str">
        <f t="shared" ca="1" si="562"/>
        <v>-0.32314431876547-1.29006443496557i</v>
      </c>
      <c r="DJ345" s="223" t="str">
        <f t="shared" ca="1" si="563"/>
        <v>0.0326378825456253-1.32951993807402i</v>
      </c>
      <c r="DK345" s="223" t="str">
        <f t="shared" ca="1" si="564"/>
        <v>0.38605553883821-1.27265455566142i</v>
      </c>
      <c r="DL345" s="223" t="str">
        <f t="shared" ca="1" si="565"/>
        <v>0.711504294253133-1.12358806347023i</v>
      </c>
      <c r="DM345" s="223" t="str">
        <f t="shared" ca="1" si="566"/>
        <v>0.985406080185598-0.893120011110867i</v>
      </c>
      <c r="DN345" s="223" t="str">
        <f t="shared" ca="1" si="567"/>
        <v>1.187917296092-0.597947317711926i</v>
      </c>
      <c r="DO345" s="223" t="str">
        <f t="shared" ca="1" si="568"/>
        <v>1.30436643604949-0.259454615724912i</v>
      </c>
      <c r="DP345" s="223" t="str">
        <f t="shared" ca="1" si="569"/>
        <v>1.32631700809101+0.0978350201202381i</v>
      </c>
      <c r="DQ345" s="223" t="str">
        <f t="shared" ca="1" si="570"/>
        <v>1.25217874006174+0.448036717302072i</v>
      </c>
      <c r="DR345" s="223" t="str">
        <f t="shared" ca="1" si="571"/>
        <v>1.08732279144721+0.765779109347385i</v>
      </c>
      <c r="DS345" s="223" t="str">
        <f t="shared" ca="1" si="572"/>
        <v>0.843692624320305+1.02804243724709i</v>
      </c>
      <c r="DT345" s="223" t="str">
        <f t="shared" ca="1" si="573"/>
        <v>0.538938724969039+1.21582628193429i</v>
      </c>
      <c r="DU345" s="223" t="str">
        <f t="shared" ca="1" si="574"/>
        <v>0.195139863790723+1.31552610413977i</v>
      </c>
      <c r="DV345" s="223" t="str">
        <f t="shared" ca="1" si="575"/>
        <v>-0.162796464562193+1.31991886426381i</v>
      </c>
      <c r="DW345" s="223" t="str">
        <f t="shared" ca="1" si="576"/>
        <v>-0.50893853607172+1.22868631619897i</v>
      </c>
      <c r="DX345" s="223" t="str">
        <f t="shared" ca="1" si="577"/>
        <v>-0.818209095491675+1.04843806358226i</v>
      </c>
      <c r="DY345" s="223" t="str">
        <f t="shared" ca="1" si="578"/>
        <v>-1.06820215003125+0.792232708099105i</v>
      </c>
      <c r="DZ345" s="223" t="str">
        <f t="shared" ca="1" si="579"/>
        <v>-1.24080623577012+0.478631781631152i</v>
      </c>
      <c r="EA345" s="223" t="str">
        <f t="shared" ca="1" si="580"/>
        <v>-1.32351655461892+0.13035500283109i</v>
      </c>
      <c r="EB345" s="223" t="str">
        <f t="shared" ca="1" si="581"/>
        <v>-1.31034092028155-0.227365718060387i</v>
      </c>
      <c r="EC345" s="223" t="str">
        <f t="shared" ca="1" si="582"/>
        <v>-1.20223387938018-0.568614277330347i</v>
      </c>
      <c r="ED345" s="223" t="str">
        <f t="shared" ca="1" si="583"/>
        <v>-1.00702755658891-0.868667944259482i</v>
      </c>
      <c r="EE345" s="223" t="str">
        <f t="shared" ca="1" si="584"/>
        <v>-0.738864233893691-1.10578847027183i</v>
      </c>
      <c r="EF345" s="223" t="str">
        <f t="shared" ca="1" si="585"/>
        <v>-0.417171772407968-1.2627969787022i</v>
      </c>
      <c r="EG345" s="223" t="str">
        <f t="shared" ca="1" si="586"/>
        <v>-0.0652561052520327-1.32831853779158i</v>
      </c>
      <c r="EH345" s="223" t="str">
        <f t="shared" ca="1" si="587"/>
        <v>0.291387227630083-1.29760625024985i</v>
      </c>
      <c r="EI345" s="223" t="str">
        <f t="shared" ca="1" si="588"/>
        <v>0.626920176990004-1.17288515584274i</v>
      </c>
      <c r="EJ345" s="223" t="str">
        <f t="shared" ca="1" si="589"/>
        <v>0.917034095863105-0.96319103200661i</v>
      </c>
      <c r="EK345" s="223" t="str">
        <f t="shared" ca="1" si="590"/>
        <v>1.14071084923267-0.683715771030848i</v>
      </c>
      <c r="EL345" s="223" t="str">
        <f t="shared" ca="1" si="591"/>
        <v>1.28174553310424-0.354706759846421i</v>
      </c>
      <c r="EM345" s="223" t="str">
        <f t="shared" ca="1" si="592"/>
        <v>1.32992048525971+4.88777612149269E-13i</v>
      </c>
      <c r="EN345" s="223"/>
      <c r="EO345" s="223"/>
      <c r="EP345" s="223"/>
    </row>
    <row r="346" spans="1:146">
      <c r="A346" s="249">
        <f t="shared" si="461"/>
        <v>4.8046874999999835E-3</v>
      </c>
      <c r="B346" s="248">
        <v>246</v>
      </c>
      <c r="C346" s="247">
        <f t="shared" si="462"/>
        <v>49200</v>
      </c>
      <c r="N346" s="246">
        <f t="shared" ca="1" si="463"/>
        <v>1.3370572760490413</v>
      </c>
      <c r="O346" s="223">
        <f t="shared" ca="1" si="464"/>
        <v>-1.3299427239509585</v>
      </c>
      <c r="P346" s="223" t="str">
        <f t="shared" ca="1" si="465"/>
        <v>-1.29008600719111-0.323149722326646i</v>
      </c>
      <c r="Q346" s="223" t="str">
        <f t="shared" ca="1" si="466"/>
        <v>-1.17290476861774-0.626930660235924i</v>
      </c>
      <c r="R346" s="223" t="str">
        <f t="shared" ca="1" si="467"/>
        <v>-0.985422557969147-0.893134945702854i</v>
      </c>
      <c r="S346" s="223" t="str">
        <f t="shared" ca="1" si="468"/>
        <v>-0.738876589048118-1.10580696106812i</v>
      </c>
      <c r="T346" s="223" t="str">
        <f t="shared" ca="1" si="469"/>
        <v>-0.448044209291863-1.25219967876937i</v>
      </c>
      <c r="U346" s="223" t="str">
        <f t="shared" ca="1" si="470"/>
        <v>-0.130357182603779-1.32353868622481i</v>
      </c>
      <c r="V346" s="223" t="str">
        <f t="shared" ca="1" si="471"/>
        <v>0.195143126883767-1.31554810213086i</v>
      </c>
      <c r="W346" s="223" t="str">
        <f t="shared" ca="1" si="472"/>
        <v>0.508947046450498-1.22870686207061i</v>
      </c>
      <c r="X346" s="223" t="str">
        <f t="shared" ca="1" si="473"/>
        <v>0.792245955672313-1.06822001231533i</v>
      </c>
      <c r="Y346" s="223" t="str">
        <f t="shared" ca="1" si="474"/>
        <v>1.02805962798784-0.843706732396751i</v>
      </c>
      <c r="Z346" s="223" t="str">
        <f t="shared" ca="1" si="475"/>
        <v>1.20225398291911-0.568623785595748i</v>
      </c>
      <c r="AA346" s="223" t="str">
        <f t="shared" ca="1" si="476"/>
        <v>1.30438824743048-0.259458954278599i</v>
      </c>
      <c r="AB346" s="223" t="str">
        <f t="shared" ca="1" si="477"/>
        <v>1.32834074969535+0.0652571964529322i</v>
      </c>
      <c r="AC346" s="223" t="str">
        <f t="shared" ca="1" si="478"/>
        <v>1.27267583676225+0.386061994389i</v>
      </c>
      <c r="AD346" s="223" t="str">
        <f t="shared" ca="1" si="479"/>
        <v>1.14072992399439+0.68372720400306i</v>
      </c>
      <c r="AE346" s="223" t="str">
        <f t="shared" ca="1" si="480"/>
        <v>0.940411518695387+0.940411518695476i</v>
      </c>
      <c r="AF346" s="223" t="str">
        <f t="shared" ca="1" si="481"/>
        <v>0.683727204002969+1.14072992399445i</v>
      </c>
      <c r="AG346" s="223" t="str">
        <f t="shared" ca="1" si="482"/>
        <v>0.386061994389133+1.27267583676221i</v>
      </c>
      <c r="AH346" s="223" t="str">
        <f t="shared" ca="1" si="483"/>
        <v>0.0652571964532218+1.32834074969533i</v>
      </c>
      <c r="AI346" s="223" t="str">
        <f t="shared" ca="1" si="484"/>
        <v>-0.259458954278185+1.30438824743056i</v>
      </c>
      <c r="AJ346" s="223" t="str">
        <f t="shared" ca="1" si="485"/>
        <v>-0.568623785595247+1.20225398291934i</v>
      </c>
      <c r="AK346" s="223" t="str">
        <f t="shared" ca="1" si="486"/>
        <v>-0.843706732397251+1.02805962798743i</v>
      </c>
      <c r="AL346" s="223" t="str">
        <f t="shared" ca="1" si="487"/>
        <v>-1.06822001231555+0.792245955672015i</v>
      </c>
      <c r="AM346" s="223" t="str">
        <f t="shared" ca="1" si="488"/>
        <v>-1.22870686207071+0.508947046450251i</v>
      </c>
      <c r="AN346" s="223" t="str">
        <f t="shared" ca="1" si="489"/>
        <v>-1.31554810213088+0.195143126883644i</v>
      </c>
      <c r="AO346" s="223" t="str">
        <f t="shared" ca="1" si="490"/>
        <v>-1.32353868622481-0.130357182603754i</v>
      </c>
      <c r="AP346" s="223" t="str">
        <f t="shared" ca="1" si="491"/>
        <v>-1.25219967876943-0.44804420929171i</v>
      </c>
      <c r="AQ346" s="223" t="str">
        <f t="shared" ca="1" si="492"/>
        <v>-1.10580696106829-0.738876589047866i</v>
      </c>
      <c r="AR346" s="223" t="str">
        <f t="shared" ca="1" si="493"/>
        <v>-1.10580696106829-0.738876589047866i</v>
      </c>
      <c r="AS346" s="223" t="str">
        <f t="shared" ca="1" si="494"/>
        <v>-0.626930660235361-1.17290476861804i</v>
      </c>
      <c r="AT346" s="223" t="str">
        <f t="shared" ca="1" si="495"/>
        <v>-0.323149722326139-1.29008600719124i</v>
      </c>
      <c r="AU346" s="223" t="str">
        <f t="shared" ca="1" si="496"/>
        <v>3.9037557967704E-13-1.32994272395096i</v>
      </c>
      <c r="AV346" s="223" t="str">
        <f t="shared" ca="1" si="497"/>
        <v>0.32314972232686-1.29008600719106i</v>
      </c>
      <c r="AW346" s="223" t="str">
        <f t="shared" ca="1" si="498"/>
        <v>0.626930660236015-1.1729047686177i</v>
      </c>
      <c r="AX346" s="223" t="str">
        <f t="shared" ca="1" si="499"/>
        <v>0.893134945702827-0.98542255796917i</v>
      </c>
      <c r="AY346" s="223" t="str">
        <f t="shared" ca="1" si="500"/>
        <v>1.10580696106797-0.738876589048347i</v>
      </c>
      <c r="AZ346" s="223" t="str">
        <f t="shared" ca="1" si="501"/>
        <v>1.25219967876923-0.448044209292257i</v>
      </c>
      <c r="BA346" s="223" t="str">
        <f t="shared" ca="1" si="502"/>
        <v>1.32353868622476-0.130357182604331i</v>
      </c>
      <c r="BB346" s="223" t="str">
        <f t="shared" ca="1" si="503"/>
        <v>1.31554810213077+0.195143126884416i</v>
      </c>
      <c r="BC346" s="223" t="str">
        <f t="shared" ca="1" si="504"/>
        <v>1.22870686207042+0.508947046450972i</v>
      </c>
      <c r="BD346" s="223" t="str">
        <f t="shared" ca="1" si="505"/>
        <v>1.06822001231511+0.79224595567261i</v>
      </c>
      <c r="BE346" s="223" t="str">
        <f t="shared" ca="1" si="506"/>
        <v>0.843706732396677+1.0280596279879i</v>
      </c>
      <c r="BF346" s="223" t="str">
        <f t="shared" ca="1" si="507"/>
        <v>0.568623785595753+1.2022539829191i</v>
      </c>
      <c r="BG346" s="223" t="str">
        <f t="shared" ca="1" si="508"/>
        <v>0.259458954278773+1.30438824743044i</v>
      </c>
      <c r="BH346" s="223" t="str">
        <f t="shared" ca="1" si="509"/>
        <v>-0.0652571964526425+1.32834074969536i</v>
      </c>
      <c r="BI346" s="223" t="str">
        <f t="shared" ca="1" si="510"/>
        <v>-0.386061994388614+1.27267583676236i</v>
      </c>
      <c r="BJ346" s="223" t="str">
        <f t="shared" ca="1" si="511"/>
        <v>-0.683727204002455+1.14072992399476i</v>
      </c>
      <c r="BK346" s="223" t="str">
        <f t="shared" ca="1" si="512"/>
        <v>-0.940411518695859+0.940411518695004i</v>
      </c>
      <c r="BL346" s="223" t="str">
        <f t="shared" ca="1" si="513"/>
        <v>-1.14072992399464+0.683727204002651i</v>
      </c>
      <c r="BM346" s="223" t="str">
        <f t="shared" ca="1" si="514"/>
        <v>-1.27267583676232+0.386061994388759i</v>
      </c>
      <c r="BN346" s="223" t="str">
        <f t="shared" ca="1" si="515"/>
        <v>-1.32834074969535+0.0652571964528697i</v>
      </c>
      <c r="BO346" s="223" t="str">
        <f t="shared" ca="1" si="516"/>
        <v>-1.30438824743049-0.25945895427855i</v>
      </c>
      <c r="BP346" s="223" t="str">
        <f t="shared" ca="1" si="517"/>
        <v>-1.20225398291917-0.568623785595616i</v>
      </c>
      <c r="BQ346" s="223" t="str">
        <f t="shared" ca="1" si="518"/>
        <v>-1.02805962798804-0.843706732396501i</v>
      </c>
      <c r="BR346" s="223" t="str">
        <f t="shared" ca="1" si="519"/>
        <v>-0.792245955672763-1.06822001231499i</v>
      </c>
      <c r="BS346" s="223" t="str">
        <f t="shared" ca="1" si="520"/>
        <v>-0.508947046449925-1.22870686207085i</v>
      </c>
      <c r="BT346" s="223" t="str">
        <f t="shared" ca="1" si="521"/>
        <v>-0.195143126883257-1.31554810213094i</v>
      </c>
      <c r="BU346" s="223" t="str">
        <f t="shared" ca="1" si="522"/>
        <v>0.130357182604105-1.32353868622478i</v>
      </c>
      <c r="BV346" s="223" t="str">
        <f t="shared" ca="1" si="523"/>
        <v>0.448044209292077-1.2521996787693i</v>
      </c>
      <c r="BW346" s="223" t="str">
        <f t="shared" ca="1" si="524"/>
        <v>0.738876589048221-1.10580696106805i</v>
      </c>
      <c r="BX346" s="223" t="str">
        <f t="shared" ca="1" si="525"/>
        <v>0.985422557969017-0.893134945702996i</v>
      </c>
      <c r="BY346" s="223" t="str">
        <f t="shared" ca="1" si="526"/>
        <v>1.17290476861761-0.626930660236183i</v>
      </c>
      <c r="BZ346" s="223" t="str">
        <f t="shared" ca="1" si="527"/>
        <v>1.290086007191-0.323149722327081i</v>
      </c>
      <c r="CA346" s="223" t="str">
        <f t="shared" ca="1" si="528"/>
        <v>1.32994272395096-5.8002168437763E-13i</v>
      </c>
      <c r="CB346" s="223" t="str">
        <f t="shared" ca="1" si="529"/>
        <v>1.29008600719097+0.323149722327202i</v>
      </c>
      <c r="CC346" s="223" t="str">
        <f t="shared" ca="1" si="530"/>
        <v>1.17290476861751+0.62693066023636i</v>
      </c>
      <c r="CD346" s="223" t="str">
        <f t="shared" ca="1" si="531"/>
        <v>0.985422557968883+0.893134945703145i</v>
      </c>
      <c r="CE346" s="223" t="str">
        <f t="shared" ca="1" si="532"/>
        <v>0.738876589048055+1.10580696106816i</v>
      </c>
      <c r="CF346" s="223" t="str">
        <f t="shared" ca="1" si="533"/>
        <v>0.448044209291888+1.25219967876937i</v>
      </c>
      <c r="CG346" s="223" t="str">
        <f t="shared" ca="1" si="534"/>
        <v>0.13035718260398+1.32353868622479i</v>
      </c>
      <c r="CH346" s="223" t="str">
        <f t="shared" ca="1" si="535"/>
        <v>-0.195143126883456+1.31554810213091i</v>
      </c>
      <c r="CI346" s="223" t="str">
        <f t="shared" ca="1" si="536"/>
        <v>-0.50894704645011+1.22870686207077i</v>
      </c>
      <c r="CJ346" s="223" t="str">
        <f t="shared" ca="1" si="537"/>
        <v>-0.792245955671831+1.06822001231569i</v>
      </c>
      <c r="CK346" s="223" t="str">
        <f t="shared" ca="1" si="538"/>
        <v>-1.02805962798817+0.843706732396346i</v>
      </c>
      <c r="CL346" s="223" t="str">
        <f t="shared" ca="1" si="539"/>
        <v>-1.20225398291926+0.568623785595435i</v>
      </c>
      <c r="CM346" s="223" t="str">
        <f t="shared" ca="1" si="540"/>
        <v>-1.30438824743053+0.259458954278353i</v>
      </c>
      <c r="CN346" s="223" t="str">
        <f t="shared" ca="1" si="541"/>
        <v>-1.32834074969535-0.0652571964529947i</v>
      </c>
      <c r="CO346" s="223" t="str">
        <f t="shared" ca="1" si="542"/>
        <v>-1.27267583676226-0.386061994388952i</v>
      </c>
      <c r="CP346" s="223" t="str">
        <f t="shared" ca="1" si="543"/>
        <v>-1.14072992399453-0.683727204002822i</v>
      </c>
      <c r="CQ346" s="223" t="str">
        <f t="shared" ca="1" si="544"/>
        <v>-0.940411518695717-0.940411518695146i</v>
      </c>
      <c r="CR346" s="223" t="str">
        <f t="shared" ca="1" si="545"/>
        <v>-0.68372720400345-1.14072992399416i</v>
      </c>
      <c r="CS346" s="223" t="str">
        <f t="shared" ca="1" si="546"/>
        <v>-0.386061994388422-1.27267583676242i</v>
      </c>
      <c r="CT346" s="223" t="str">
        <f t="shared" ca="1" si="547"/>
        <v>-0.065257196452442-1.32834074969537i</v>
      </c>
      <c r="CU346" s="223" t="str">
        <f t="shared" ca="1" si="548"/>
        <v>0.259458954278895-1.30438824743042i</v>
      </c>
      <c r="CV346" s="223" t="str">
        <f t="shared" ca="1" si="549"/>
        <v>0.568623785595866-1.20225398291905i</v>
      </c>
      <c r="CW346" s="223" t="str">
        <f t="shared" ca="1" si="550"/>
        <v>0.843706732396831-1.02805962798777i</v>
      </c>
      <c r="CX346" s="223" t="str">
        <f t="shared" ca="1" si="551"/>
        <v>1.0682200123152-0.79224595567248i</v>
      </c>
      <c r="CY346" s="223" t="str">
        <f t="shared" ca="1" si="552"/>
        <v>1.22870686207046-0.508947046450856i</v>
      </c>
      <c r="CZ346" s="223" t="str">
        <f t="shared" ca="1" si="553"/>
        <v>1.3155481021308-0.19514312688418i</v>
      </c>
      <c r="DA346" s="223" t="str">
        <f t="shared" ca="1" si="554"/>
        <v>1.32353868622487+0.130357182603177i</v>
      </c>
      <c r="DB346" s="223" t="str">
        <f t="shared" ca="1" si="555"/>
        <v>1.25219967876918+0.448044209292409i</v>
      </c>
      <c r="DC346" s="223" t="str">
        <f t="shared" ca="1" si="556"/>
        <v>1.1058069610679+0.738876589048451i</v>
      </c>
      <c r="DD346" s="223" t="str">
        <f t="shared" ca="1" si="557"/>
        <v>0.893134945702678+0.985422557969304i</v>
      </c>
      <c r="DE346" s="223" t="str">
        <f t="shared" ca="1" si="558"/>
        <v>0.626930660235872+1.17290476861777i</v>
      </c>
      <c r="DF346" s="223" t="str">
        <f t="shared" ca="1" si="559"/>
        <v>0.323149722326739+1.29008600719109i</v>
      </c>
      <c r="DG346" s="223" t="str">
        <f t="shared" ca="1" si="560"/>
        <v>1.51846859041375E-13+1.32994272395096i</v>
      </c>
      <c r="DH346" s="223" t="str">
        <f t="shared" ca="1" si="561"/>
        <v>-0.323149722326298+1.2900860071912i</v>
      </c>
      <c r="DI346" s="223" t="str">
        <f t="shared" ca="1" si="562"/>
        <v>-0.626930660235471+1.17290476861799i</v>
      </c>
      <c r="DJ346" s="223" t="str">
        <f t="shared" ca="1" si="563"/>
        <v>-0.893134945702454+0.985422557969509i</v>
      </c>
      <c r="DK346" s="223" t="str">
        <f t="shared" ca="1" si="564"/>
        <v>-1.1058069610684+0.738876589047698i</v>
      </c>
      <c r="DL346" s="223" t="str">
        <f t="shared" ca="1" si="565"/>
        <v>-1.25219967876948+0.448044209291557i</v>
      </c>
      <c r="DM346" s="223" t="str">
        <f t="shared" ca="1" si="566"/>
        <v>-1.32353868622483+0.130357182603629i</v>
      </c>
      <c r="DN346" s="223" t="str">
        <f t="shared" ca="1" si="567"/>
        <v>-1.31554810213085-0.195143126883879i</v>
      </c>
      <c r="DO346" s="223" t="str">
        <f t="shared" ca="1" si="568"/>
        <v>-1.22870686207064-0.508947046450436i</v>
      </c>
      <c r="DP346" s="223" t="str">
        <f t="shared" ca="1" si="569"/>
        <v>-1.06822001231548-0.792245955672114i</v>
      </c>
      <c r="DQ346" s="223" t="str">
        <f t="shared" ca="1" si="570"/>
        <v>-0.843706732397066-1.02805962798758i</v>
      </c>
      <c r="DR346" s="223" t="str">
        <f t="shared" ca="1" si="571"/>
        <v>-0.568623785596277-1.20225398291886i</v>
      </c>
      <c r="DS346" s="223" t="str">
        <f t="shared" ca="1" si="572"/>
        <v>-0.259458954278007-1.30438824743059i</v>
      </c>
      <c r="DT346" s="223" t="str">
        <f t="shared" ca="1" si="573"/>
        <v>0.0652571964533468-1.32834074969533i</v>
      </c>
      <c r="DU346" s="223" t="str">
        <f t="shared" ca="1" si="574"/>
        <v>0.386061994389362-1.27267583676214i</v>
      </c>
      <c r="DV346" s="223" t="str">
        <f t="shared" ca="1" si="575"/>
        <v>0.683727204003125-1.14072992399435i</v>
      </c>
      <c r="DW346" s="223" t="str">
        <f t="shared" ca="1" si="576"/>
        <v>0.940411518695395-0.940411518695468i</v>
      </c>
      <c r="DX346" s="223" t="str">
        <f t="shared" ca="1" si="577"/>
        <v>1.14072992399438-0.683727204003083i</v>
      </c>
      <c r="DY346" s="223" t="str">
        <f t="shared" ca="1" si="578"/>
        <v>1.27267583676215-0.386061994389314i</v>
      </c>
      <c r="DZ346" s="223" t="str">
        <f t="shared" ca="1" si="579"/>
        <v>1.32834074969532-0.065257196453449i</v>
      </c>
      <c r="EA346" s="223" t="str">
        <f t="shared" ca="1" si="580"/>
        <v>1.30438824743035+0.259458954279241i</v>
      </c>
      <c r="EB346" s="223" t="str">
        <f t="shared" ca="1" si="581"/>
        <v>1.20225398291884+0.568623785596322i</v>
      </c>
      <c r="EC346" s="223" t="str">
        <f t="shared" ca="1" si="582"/>
        <v>1.02805962798755+0.843706732397104i</v>
      </c>
      <c r="ED346" s="223" t="str">
        <f t="shared" ca="1" si="583"/>
        <v>0.792245955672197+1.06822001231541i</v>
      </c>
      <c r="EE346" s="223" t="str">
        <f t="shared" ca="1" si="584"/>
        <v>0.50894704645039+1.22870686207066i</v>
      </c>
      <c r="EF346" s="223" t="str">
        <f t="shared" ca="1" si="585"/>
        <v>0.195143126883831+1.31554810213086i</v>
      </c>
      <c r="EG346" s="223" t="str">
        <f t="shared" ca="1" si="586"/>
        <v>-0.130357182603528+1.32353868622484i</v>
      </c>
      <c r="EH346" s="223" t="str">
        <f t="shared" ca="1" si="587"/>
        <v>-0.448044209291602+1.25219967876947i</v>
      </c>
      <c r="EI346" s="223" t="str">
        <f t="shared" ca="1" si="588"/>
        <v>-0.738876589047739+1.10580696106837i</v>
      </c>
      <c r="EJ346" s="223" t="str">
        <f t="shared" ca="1" si="589"/>
        <v>-0.985422557969542+0.893134945702418i</v>
      </c>
      <c r="EK346" s="223" t="str">
        <f t="shared" ca="1" si="590"/>
        <v>-1.17290476861794+0.626930660235561i</v>
      </c>
      <c r="EL346" s="223" t="str">
        <f t="shared" ca="1" si="591"/>
        <v>-1.29008600719121+0.32314972232625i</v>
      </c>
      <c r="EM346" s="223" t="str">
        <f t="shared" ca="1" si="592"/>
        <v>-1.32994272395096-2.00729474976451E-13i</v>
      </c>
      <c r="EN346" s="223"/>
      <c r="EO346" s="223"/>
      <c r="EP346" s="223"/>
    </row>
    <row r="347" spans="1:146">
      <c r="A347" s="249">
        <f t="shared" si="461"/>
        <v>4.824218749999983E-3</v>
      </c>
      <c r="B347" s="248">
        <v>247</v>
      </c>
      <c r="C347" s="247">
        <f t="shared" si="462"/>
        <v>49400</v>
      </c>
      <c r="N347" s="246">
        <f t="shared" ca="1" si="463"/>
        <v>1.3370373537425824</v>
      </c>
      <c r="O347" s="223">
        <f t="shared" ca="1" si="464"/>
        <v>-1.3299626462574174</v>
      </c>
      <c r="P347" s="223" t="str">
        <f t="shared" ca="1" si="465"/>
        <v>-1.29764738682504-0.291396465157318i</v>
      </c>
      <c r="Q347" s="223" t="str">
        <f t="shared" ca="1" si="466"/>
        <v>-1.20227199247082-0.568632303479385i</v>
      </c>
      <c r="R347" s="223" t="str">
        <f t="shared" ca="1" si="467"/>
        <v>-1.04847130105389-0.818235034269732i</v>
      </c>
      <c r="S347" s="223" t="str">
        <f t="shared" ca="1" si="468"/>
        <v>-0.843719370974199-1.02807502813897i</v>
      </c>
      <c r="T347" s="223" t="str">
        <f t="shared" ca="1" si="469"/>
        <v>-0.597966273774791-1.1879549553194i</v>
      </c>
      <c r="U347" s="223" t="str">
        <f t="shared" ca="1" si="470"/>
        <v>-0.323154563052214-1.29010533245102i</v>
      </c>
      <c r="V347" s="223" t="str">
        <f t="shared" ca="1" si="471"/>
        <v>-0.0326389172287676-1.32956208637362i</v>
      </c>
      <c r="W347" s="223" t="str">
        <f t="shared" ca="1" si="472"/>
        <v>0.259462840927823-1.30440778693539i</v>
      </c>
      <c r="X347" s="223" t="str">
        <f t="shared" ca="1" si="473"/>
        <v>0.53895581034689-1.21586482592982i</v>
      </c>
      <c r="Y347" s="223" t="str">
        <f t="shared" ca="1" si="474"/>
        <v>0.792257823376506-1.06823601406185i</v>
      </c>
      <c r="Z347" s="223" t="str">
        <f t="shared" ca="1" si="475"/>
        <v>1.00705948126929-0.86869548267829i</v>
      </c>
      <c r="AA347" s="223" t="str">
        <f t="shared" ca="1" si="476"/>
        <v>1.1729223385234-0.626940051546269i</v>
      </c>
      <c r="AB347" s="223" t="str">
        <f t="shared" ca="1" si="477"/>
        <v>1.28178616686487-0.354718004721929i</v>
      </c>
      <c r="AC347" s="223" t="str">
        <f t="shared" ca="1" si="478"/>
        <v>1.32836064800451-0.0652581739942444i</v>
      </c>
      <c r="AD347" s="223" t="str">
        <f t="shared" ca="1" si="479"/>
        <v>1.31038246056986+0.22737292598484i</v>
      </c>
      <c r="AE347" s="223" t="str">
        <f t="shared" ca="1" si="480"/>
        <v>1.2287252678818+0.508954670387101i</v>
      </c>
      <c r="AF347" s="223" t="str">
        <f t="shared" ca="1" si="481"/>
        <v>1.08735726163902+0.765803385994691i</v>
      </c>
      <c r="AG347" s="223" t="str">
        <f t="shared" ca="1" si="482"/>
        <v>0.893148324706238+0.985437319424463i</v>
      </c>
      <c r="AH347" s="223" t="str">
        <f t="shared" ca="1" si="483"/>
        <v>0.65553618407339+1.15718319716911i</v>
      </c>
      <c r="AI347" s="223" t="str">
        <f t="shared" ca="1" si="484"/>
        <v>0.386067777529216+1.2726949012209i</v>
      </c>
      <c r="AJ347" s="223" t="str">
        <f t="shared" ca="1" si="485"/>
        <v>0.0978381216756127+1.32635905485167i</v>
      </c>
      <c r="AK347" s="223" t="str">
        <f t="shared" ca="1" si="486"/>
        <v>-0.195146050093508+1.3155678088084i</v>
      </c>
      <c r="AL347" s="223" t="str">
        <f t="shared" ca="1" si="487"/>
        <v>-0.478646955165291+1.24084557167724i</v>
      </c>
      <c r="AM347" s="223" t="str">
        <f t="shared" ca="1" si="488"/>
        <v>-0.73888765728894+1.10582352586029i</v>
      </c>
      <c r="AN347" s="223" t="str">
        <f t="shared" ca="1" si="489"/>
        <v>-0.963221566986685+0.917063167579937i</v>
      </c>
      <c r="AO347" s="223" t="str">
        <f t="shared" ca="1" si="490"/>
        <v>-1.14074701192693+0.683737446114964i</v>
      </c>
      <c r="AP347" s="223" t="str">
        <f t="shared" ca="1" si="491"/>
        <v>-1.2628370117577+0.417184997542965i</v>
      </c>
      <c r="AQ347" s="223" t="str">
        <f t="shared" ca="1" si="492"/>
        <v>-1.32355851259986+0.130359135331922i</v>
      </c>
      <c r="AR347" s="223" t="str">
        <f t="shared" ca="1" si="493"/>
        <v>-1.32355851259986+0.130359135331922i</v>
      </c>
      <c r="AS347" s="223" t="str">
        <f t="shared" ca="1" si="494"/>
        <v>-1.25221843649894-0.448050920914337i</v>
      </c>
      <c r="AT347" s="223" t="str">
        <f t="shared" ca="1" si="495"/>
        <v>-1.12362368333975-0.711526850286091i</v>
      </c>
      <c r="AU347" s="223" t="str">
        <f t="shared" ca="1" si="496"/>
        <v>-0.940425605893681-0.940425605893169i</v>
      </c>
      <c r="AV347" s="223" t="str">
        <f t="shared" ca="1" si="497"/>
        <v>-0.711526850286703-1.12362368333936i</v>
      </c>
      <c r="AW347" s="223" t="str">
        <f t="shared" ca="1" si="498"/>
        <v>-0.448050920914983-1.25221843649871i</v>
      </c>
      <c r="AX347" s="223" t="str">
        <f t="shared" ca="1" si="499"/>
        <v>-0.162801625518233-1.31996070819121i</v>
      </c>
      <c r="AY347" s="223" t="str">
        <f t="shared" ca="1" si="500"/>
        <v>0.130359135331202-1.32355851259993i</v>
      </c>
      <c r="AZ347" s="223" t="str">
        <f t="shared" ca="1" si="501"/>
        <v>0.417184997543535-1.26283701175751i</v>
      </c>
      <c r="BA347" s="223" t="str">
        <f t="shared" ca="1" si="502"/>
        <v>0.683737446115479-1.14074701192662i</v>
      </c>
      <c r="BB347" s="223" t="str">
        <f t="shared" ca="1" si="503"/>
        <v>0.917063167580399-0.963221566986246i</v>
      </c>
      <c r="BC347" s="223" t="str">
        <f t="shared" ca="1" si="504"/>
        <v>1.10582352586065-0.738887657288411i</v>
      </c>
      <c r="BD347" s="223" t="str">
        <f t="shared" ca="1" si="505"/>
        <v>1.24084557167747-0.478646955164697i</v>
      </c>
      <c r="BE347" s="223" t="str">
        <f t="shared" ca="1" si="506"/>
        <v>1.31556780880849-0.195146050092917i</v>
      </c>
      <c r="BF347" s="223" t="str">
        <f t="shared" ca="1" si="507"/>
        <v>1.32635905485163+0.09783812167621i</v>
      </c>
      <c r="BG347" s="223" t="str">
        <f t="shared" ca="1" si="508"/>
        <v>1.27269490122072+0.386067777529807i</v>
      </c>
      <c r="BH347" s="223" t="str">
        <f t="shared" ca="1" si="509"/>
        <v>1.15718319716881+0.655536184073927i</v>
      </c>
      <c r="BI347" s="223" t="str">
        <f t="shared" ca="1" si="510"/>
        <v>0.985437319424049+0.893148324706696i</v>
      </c>
      <c r="BJ347" s="223" t="str">
        <f t="shared" ca="1" si="511"/>
        <v>0.765803385995283+1.0873572616386i</v>
      </c>
      <c r="BK347" s="223" t="str">
        <f t="shared" ca="1" si="512"/>
        <v>0.508954670387648+1.22872526788157i</v>
      </c>
      <c r="BL347" s="223" t="str">
        <f t="shared" ca="1" si="513"/>
        <v>0.227372925985274+1.31038246056979i</v>
      </c>
      <c r="BM347" s="223" t="str">
        <f t="shared" ca="1" si="514"/>
        <v>-0.0652581739938043+1.32836064800453i</v>
      </c>
      <c r="BN347" s="223" t="str">
        <f t="shared" ca="1" si="515"/>
        <v>-0.354718004721632+1.28178616686495i</v>
      </c>
      <c r="BO347" s="223" t="str">
        <f t="shared" ca="1" si="516"/>
        <v>-0.626940051546014+1.17292233852353i</v>
      </c>
      <c r="BP347" s="223" t="str">
        <f t="shared" ca="1" si="517"/>
        <v>-0.868695482678172+1.00705948126939i</v>
      </c>
      <c r="BQ347" s="223" t="str">
        <f t="shared" ca="1" si="518"/>
        <v>-1.06823601406184+0.792257823376518i</v>
      </c>
      <c r="BR347" s="223" t="str">
        <f t="shared" ca="1" si="519"/>
        <v>-1.21586482592982+0.538955810346904i</v>
      </c>
      <c r="BS347" s="223" t="str">
        <f t="shared" ca="1" si="520"/>
        <v>-1.30440778693541+0.259462840927773i</v>
      </c>
      <c r="BT347" s="223" t="str">
        <f t="shared" ca="1" si="521"/>
        <v>-1.32956208637362-0.032638917228828i</v>
      </c>
      <c r="BU347" s="223" t="str">
        <f t="shared" ca="1" si="522"/>
        <v>-1.29010533245097-0.323154563052409i</v>
      </c>
      <c r="BV347" s="223" t="str">
        <f t="shared" ca="1" si="523"/>
        <v>-1.18795495531931-0.597966273774975i</v>
      </c>
      <c r="BW347" s="223" t="str">
        <f t="shared" ca="1" si="524"/>
        <v>-1.02807502813875-0.843719370974465i</v>
      </c>
      <c r="BX347" s="223" t="str">
        <f t="shared" ca="1" si="525"/>
        <v>-0.818235034269454-1.04847130105411i</v>
      </c>
      <c r="BY347" s="223" t="str">
        <f t="shared" ca="1" si="526"/>
        <v>-0.568632303478942-1.20227199247103i</v>
      </c>
      <c r="BZ347" s="223" t="str">
        <f t="shared" ca="1" si="527"/>
        <v>-0.291396465156767-1.29764738682516i</v>
      </c>
      <c r="CA347" s="223" t="str">
        <f t="shared" ca="1" si="528"/>
        <v>6.36732542139827E-13-1.32996264625742i</v>
      </c>
      <c r="CB347" s="223" t="str">
        <f t="shared" ca="1" si="529"/>
        <v>0.29139646515801-1.29764738682488i</v>
      </c>
      <c r="CC347" s="223" t="str">
        <f t="shared" ca="1" si="530"/>
        <v>0.568632303478863-1.20227199247107i</v>
      </c>
      <c r="CD347" s="223" t="str">
        <f t="shared" ca="1" si="531"/>
        <v>0.818235034269385-1.04847130105416i</v>
      </c>
      <c r="CE347" s="223" t="str">
        <f t="shared" ca="1" si="532"/>
        <v>1.02807502813869-0.843719370974533i</v>
      </c>
      <c r="CF347" s="223" t="str">
        <f t="shared" ca="1" si="533"/>
        <v>1.18795495531927-0.597966273775052i</v>
      </c>
      <c r="CG347" s="223" t="str">
        <f t="shared" ca="1" si="534"/>
        <v>1.29010533245095-0.323154563052494i</v>
      </c>
      <c r="CH347" s="223" t="str">
        <f t="shared" ca="1" si="535"/>
        <v>1.32956208637361-0.0326389172289152i</v>
      </c>
      <c r="CI347" s="223" t="str">
        <f t="shared" ca="1" si="536"/>
        <v>1.30440778693544+0.259462840927612i</v>
      </c>
      <c r="CJ347" s="223" t="str">
        <f t="shared" ca="1" si="537"/>
        <v>1.21586482592985+0.538955810346824i</v>
      </c>
      <c r="CK347" s="223" t="str">
        <f t="shared" ca="1" si="538"/>
        <v>1.0682360140619+0.792257823376447i</v>
      </c>
      <c r="CL347" s="223" t="str">
        <f t="shared" ca="1" si="539"/>
        <v>0.868695482678238+1.00705948126933i</v>
      </c>
      <c r="CM347" s="223" t="str">
        <f t="shared" ca="1" si="540"/>
        <v>0.626940051546091+1.17292233852349i</v>
      </c>
      <c r="CN347" s="223" t="str">
        <f t="shared" ca="1" si="541"/>
        <v>0.354718004721717+1.28178616686492i</v>
      </c>
      <c r="CO347" s="223" t="str">
        <f t="shared" ca="1" si="542"/>
        <v>0.0652581739938915+1.32836064800453i</v>
      </c>
      <c r="CP347" s="223" t="str">
        <f t="shared" ca="1" si="543"/>
        <v>-0.227372925985189+1.3103824605698i</v>
      </c>
      <c r="CQ347" s="223" t="str">
        <f t="shared" ca="1" si="544"/>
        <v>-0.508954670387567+1.2287252678816i</v>
      </c>
      <c r="CR347" s="223" t="str">
        <f t="shared" ca="1" si="545"/>
        <v>-0.765803385995212+1.08735726163865i</v>
      </c>
      <c r="CS347" s="223" t="str">
        <f t="shared" ca="1" si="546"/>
        <v>-0.985437319424904+0.893148324705752i</v>
      </c>
      <c r="CT347" s="223" t="str">
        <f t="shared" ca="1" si="547"/>
        <v>-1.15718319716877+0.655536184074003i</v>
      </c>
      <c r="CU347" s="223" t="str">
        <f t="shared" ca="1" si="548"/>
        <v>-1.2726949012207+0.386067777529891i</v>
      </c>
      <c r="CV347" s="223" t="str">
        <f t="shared" ca="1" si="549"/>
        <v>-1.32635905485162+0.0978381216762971i</v>
      </c>
      <c r="CW347" s="223" t="str">
        <f t="shared" ca="1" si="550"/>
        <v>-1.31556780880851-0.195146050092754i</v>
      </c>
      <c r="CX347" s="223" t="str">
        <f t="shared" ca="1" si="551"/>
        <v>-1.24084557167749-0.478646955164651i</v>
      </c>
      <c r="CY347" s="223" t="str">
        <f t="shared" ca="1" si="552"/>
        <v>-1.10582352586072-0.738887657288307i</v>
      </c>
      <c r="CZ347" s="223" t="str">
        <f t="shared" ca="1" si="553"/>
        <v>-0.917063167580434-0.963221566986211i</v>
      </c>
      <c r="DA347" s="223" t="str">
        <f t="shared" ca="1" si="554"/>
        <v>-0.683737446115585-1.14074701192656i</v>
      </c>
      <c r="DB347" s="223" t="str">
        <f t="shared" ca="1" si="555"/>
        <v>-0.417184997543581-1.26283701175749i</v>
      </c>
      <c r="DC347" s="223" t="str">
        <f t="shared" ca="1" si="556"/>
        <v>-0.130359135331326-1.32355851259992i</v>
      </c>
      <c r="DD347" s="223" t="str">
        <f t="shared" ca="1" si="557"/>
        <v>0.162801625518221-1.31996070819122i</v>
      </c>
      <c r="DE347" s="223" t="str">
        <f t="shared" ca="1" si="558"/>
        <v>0.448050920914901-1.25221843649874i</v>
      </c>
      <c r="DF347" s="223" t="str">
        <f t="shared" ca="1" si="559"/>
        <v>0.711526850286566-1.12362368333945i</v>
      </c>
      <c r="DG347" s="223" t="str">
        <f t="shared" ca="1" si="560"/>
        <v>0.94042560589362-0.940425605893231i</v>
      </c>
      <c r="DH347" s="223" t="str">
        <f t="shared" ca="1" si="561"/>
        <v>1.12362368333966-0.711526850286229i</v>
      </c>
      <c r="DI347" s="223" t="str">
        <f t="shared" ca="1" si="562"/>
        <v>1.25221843649892-0.448050920914383i</v>
      </c>
      <c r="DJ347" s="223" t="str">
        <f t="shared" ca="1" si="563"/>
        <v>1.31996070819128-0.162801625517676i</v>
      </c>
      <c r="DK347" s="223" t="str">
        <f t="shared" ca="1" si="564"/>
        <v>1.32355851259986+0.130359135331873i</v>
      </c>
      <c r="DL347" s="223" t="str">
        <f t="shared" ca="1" si="565"/>
        <v>1.26283701175732+0.417184997544104i</v>
      </c>
      <c r="DM347" s="223" t="str">
        <f t="shared" ca="1" si="566"/>
        <v>1.14074701192697+0.68373744611489i</v>
      </c>
      <c r="DN347" s="223" t="str">
        <f t="shared" ca="1" si="567"/>
        <v>0.963221566985832+0.917063167580832i</v>
      </c>
      <c r="DO347" s="223" t="str">
        <f t="shared" ca="1" si="568"/>
        <v>0.738887657288982+1.10582352586027i</v>
      </c>
      <c r="DP347" s="223" t="str">
        <f t="shared" ca="1" si="569"/>
        <v>0.478646955165408+1.2408455716772i</v>
      </c>
      <c r="DQ347" s="223" t="str">
        <f t="shared" ca="1" si="570"/>
        <v>0.195146050093558+1.31556780880839i</v>
      </c>
      <c r="DR347" s="223" t="str">
        <f t="shared" ca="1" si="571"/>
        <v>-0.097838121675488+1.32635905485168i</v>
      </c>
      <c r="DS347" s="223" t="str">
        <f t="shared" ca="1" si="572"/>
        <v>-0.386067777529186+1.27269490122091i</v>
      </c>
      <c r="DT347" s="223" t="str">
        <f t="shared" ca="1" si="573"/>
        <v>-0.655536184073297+1.15718319716917i</v>
      </c>
      <c r="DU347" s="223" t="str">
        <f t="shared" ca="1" si="574"/>
        <v>-0.893148324706215+0.985437319424485i</v>
      </c>
      <c r="DV347" s="223" t="str">
        <f t="shared" ca="1" si="575"/>
        <v>-1.08735726163896+0.765803385994763i</v>
      </c>
      <c r="DW347" s="223" t="str">
        <f t="shared" ca="1" si="576"/>
        <v>-1.22872526788178+0.508954670387129i</v>
      </c>
      <c r="DX347" s="223" t="str">
        <f t="shared" ca="1" si="577"/>
        <v>-1.31038246056989+0.227372925984647i</v>
      </c>
      <c r="DY347" s="223" t="str">
        <f t="shared" ca="1" si="578"/>
        <v>-1.32836064800451-0.0652581739943647i</v>
      </c>
      <c r="DZ347" s="223" t="str">
        <f t="shared" ca="1" si="579"/>
        <v>-1.28178616686478-0.354718004722246i</v>
      </c>
      <c r="EA347" s="223" t="str">
        <f t="shared" ca="1" si="580"/>
        <v>-1.17292233852327-0.626940051546508i</v>
      </c>
      <c r="EB347" s="223" t="str">
        <f t="shared" ca="1" si="581"/>
        <v>-1.00705948126897-0.868695482678653i</v>
      </c>
      <c r="EC347" s="223" t="str">
        <f t="shared" ca="1" si="582"/>
        <v>-0.792257823376067-1.06823601406218i</v>
      </c>
      <c r="ED347" s="223" t="str">
        <f t="shared" ca="1" si="583"/>
        <v>-0.538955810346322-1.21586482593008i</v>
      </c>
      <c r="EE347" s="223" t="str">
        <f t="shared" ca="1" si="584"/>
        <v>-0.259462840927148-1.30440778693553i</v>
      </c>
      <c r="EF347" s="223" t="str">
        <f t="shared" ca="1" si="585"/>
        <v>0.0326389172281796-1.32956208637363i</v>
      </c>
      <c r="EG347" s="223" t="str">
        <f t="shared" ca="1" si="586"/>
        <v>0.323154563051707-1.29010533245115i</v>
      </c>
      <c r="EH347" s="223" t="str">
        <f t="shared" ca="1" si="587"/>
        <v>0.597966273774395-1.1879549553196i</v>
      </c>
      <c r="EI347" s="223" t="str">
        <f t="shared" ca="1" si="588"/>
        <v>0.843719370973905-1.02807502813921i</v>
      </c>
      <c r="EJ347" s="223" t="str">
        <f t="shared" ca="1" si="589"/>
        <v>1.04847130105371-0.818235034269965i</v>
      </c>
      <c r="EK347" s="223" t="str">
        <f t="shared" ca="1" si="590"/>
        <v>1.20227199247072-0.568632303479596i</v>
      </c>
      <c r="EL347" s="223" t="str">
        <f t="shared" ca="1" si="591"/>
        <v>1.29764738682502-0.291396465157401i</v>
      </c>
      <c r="EM347" s="223" t="str">
        <f t="shared" ca="1" si="592"/>
        <v>1.32996264625742-8.7328143588249E-14i</v>
      </c>
      <c r="EN347" s="223"/>
      <c r="EO347" s="223"/>
      <c r="EP347" s="223"/>
    </row>
    <row r="348" spans="1:146">
      <c r="A348" s="249">
        <f t="shared" si="461"/>
        <v>4.8437499999999826E-3</v>
      </c>
      <c r="B348" s="248">
        <v>248</v>
      </c>
      <c r="C348" s="247">
        <f t="shared" si="462"/>
        <v>49600</v>
      </c>
      <c r="N348" s="246">
        <f t="shared" ca="1" si="463"/>
        <v>1.3370196838494148</v>
      </c>
      <c r="O348" s="223">
        <f t="shared" ca="1" si="464"/>
        <v>-1.329980316150585</v>
      </c>
      <c r="P348" s="223" t="str">
        <f t="shared" ca="1" si="465"/>
        <v>-1.30442511730653-0.259466288152935i</v>
      </c>
      <c r="Q348" s="223" t="str">
        <f t="shared" ca="1" si="466"/>
        <v>-1.22874159273439-0.508961432362573i</v>
      </c>
      <c r="R348" s="223" t="str">
        <f t="shared" ca="1" si="467"/>
        <v>-1.10583821783976-0.738897474155236i</v>
      </c>
      <c r="S348" s="223" t="str">
        <f t="shared" ca="1" si="468"/>
        <v>-0.940438100394709-0.940438100394705i</v>
      </c>
      <c r="T348" s="223" t="str">
        <f t="shared" ca="1" si="469"/>
        <v>-0.738897474155239-1.10583821783976i</v>
      </c>
      <c r="U348" s="223" t="str">
        <f t="shared" ca="1" si="470"/>
        <v>-0.508961432362455-1.22874159273444i</v>
      </c>
      <c r="V348" s="223" t="str">
        <f t="shared" ca="1" si="471"/>
        <v>-0.259466288152971-1.30442511730652i</v>
      </c>
      <c r="W348" s="223" t="str">
        <f t="shared" ca="1" si="472"/>
        <v>-4.56195273202971E-15-1.32998031615058i</v>
      </c>
      <c r="X348" s="223" t="str">
        <f t="shared" ca="1" si="473"/>
        <v>0.259466288152952-1.30442511730652i</v>
      </c>
      <c r="Y348" s="223" t="str">
        <f t="shared" ca="1" si="474"/>
        <v>0.508961432362569-1.22874159273439i</v>
      </c>
      <c r="Z348" s="223" t="str">
        <f t="shared" ca="1" si="475"/>
        <v>0.738897474155229-1.10583821783977i</v>
      </c>
      <c r="AA348" s="223" t="str">
        <f t="shared" ca="1" si="476"/>
        <v>0.940438100394702-0.940438100394712i</v>
      </c>
      <c r="AB348" s="223" t="str">
        <f t="shared" ca="1" si="477"/>
        <v>1.10583821783976-0.738897474155239i</v>
      </c>
      <c r="AC348" s="223" t="str">
        <f t="shared" ca="1" si="478"/>
        <v>1.22874159273443-0.508961432362468i</v>
      </c>
      <c r="AD348" s="223" t="str">
        <f t="shared" ca="1" si="479"/>
        <v>1.30442511730652-0.259466288152975i</v>
      </c>
      <c r="AE348" s="223" t="str">
        <f t="shared" ca="1" si="480"/>
        <v>1.32998031615058-9.12390546405942E-15i</v>
      </c>
      <c r="AF348" s="223" t="str">
        <f t="shared" ca="1" si="481"/>
        <v>1.30442511730658+0.259466288152679i</v>
      </c>
      <c r="AG348" s="223" t="str">
        <f t="shared" ca="1" si="482"/>
        <v>1.2287415927344+0.508961432362556i</v>
      </c>
      <c r="AH348" s="223" t="str">
        <f t="shared" ca="1" si="483"/>
        <v>1.10583821783955+0.738897474155554i</v>
      </c>
      <c r="AI348" s="223" t="str">
        <f t="shared" ca="1" si="484"/>
        <v>0.940438100394247+0.940438100395166i</v>
      </c>
      <c r="AJ348" s="223" t="str">
        <f t="shared" ca="1" si="485"/>
        <v>0.738897474155589+1.10583821783953i</v>
      </c>
      <c r="AK348" s="223" t="str">
        <f t="shared" ca="1" si="486"/>
        <v>0.508961432362595+1.22874159273438i</v>
      </c>
      <c r="AL348" s="223" t="str">
        <f t="shared" ca="1" si="487"/>
        <v>0.259466288152702+1.30442511730657i</v>
      </c>
      <c r="AM348" s="223" t="str">
        <f t="shared" ca="1" si="488"/>
        <v>-5.15518539116954E-13+1.32998031615058i</v>
      </c>
      <c r="AN348" s="223" t="str">
        <f t="shared" ca="1" si="489"/>
        <v>-0.259466288152415+1.30442511730663i</v>
      </c>
      <c r="AO348" s="223" t="str">
        <f t="shared" ca="1" si="490"/>
        <v>-0.508961432362325+1.22874159273449i</v>
      </c>
      <c r="AP348" s="223" t="str">
        <f t="shared" ca="1" si="491"/>
        <v>-0.738897474155331+1.1058382178397i</v>
      </c>
      <c r="AQ348" s="223" t="str">
        <f t="shared" ca="1" si="492"/>
        <v>-0.940438100394963+0.940438100394451i</v>
      </c>
      <c r="AR348" s="223" t="str">
        <f t="shared" ca="1" si="493"/>
        <v>-0.940438100394963+0.940438100394451i</v>
      </c>
      <c r="AS348" s="223" t="str">
        <f t="shared" ca="1" si="494"/>
        <v>-1.22874159273428+0.508961432362843i</v>
      </c>
      <c r="AT348" s="223" t="str">
        <f t="shared" ca="1" si="495"/>
        <v>-1.30442511730651+0.259466288153002i</v>
      </c>
      <c r="AU348" s="223" t="str">
        <f t="shared" ca="1" si="496"/>
        <v>-1.32998031615058-2.46354387728402E-13i</v>
      </c>
      <c r="AV348" s="223" t="str">
        <f t="shared" ca="1" si="497"/>
        <v>-1.30442511730643-0.259466288153449i</v>
      </c>
      <c r="AW348" s="223" t="str">
        <f t="shared" ca="1" si="498"/>
        <v>-1.22874159273461-0.508961432362041i</v>
      </c>
      <c r="AX348" s="223" t="str">
        <f t="shared" ca="1" si="499"/>
        <v>-1.10583821783985-0.738897474155106i</v>
      </c>
      <c r="AY348" s="223" t="str">
        <f t="shared" ca="1" si="500"/>
        <v>-0.940438100394641-0.940438100394773i</v>
      </c>
      <c r="AZ348" s="223" t="str">
        <f t="shared" ca="1" si="501"/>
        <v>-0.738897474154921-1.10583821783997i</v>
      </c>
      <c r="BA348" s="223" t="str">
        <f t="shared" ca="1" si="502"/>
        <v>-0.508961432363092-1.22874159273418i</v>
      </c>
      <c r="BB348" s="223" t="str">
        <f t="shared" ca="1" si="503"/>
        <v>-0.259466288153267-1.30442511730646i</v>
      </c>
      <c r="BC348" s="223" t="str">
        <f t="shared" ca="1" si="504"/>
        <v>-2.28097636601486E-14-1.32998031615058i</v>
      </c>
      <c r="BD348" s="223" t="str">
        <f t="shared" ca="1" si="505"/>
        <v>0.259466288153185-1.30442511730648i</v>
      </c>
      <c r="BE348" s="223" t="str">
        <f t="shared" ca="1" si="506"/>
        <v>0.508961432363049-1.22874159273419i</v>
      </c>
      <c r="BF348" s="223" t="str">
        <f t="shared" ca="1" si="507"/>
        <v>0.738897474154883-1.10583821784i</v>
      </c>
      <c r="BG348" s="223" t="str">
        <f t="shared" ca="1" si="508"/>
        <v>0.940438100394583-0.940438100394831i</v>
      </c>
      <c r="BH348" s="223" t="str">
        <f t="shared" ca="1" si="509"/>
        <v>1.1058382178398-0.738897474155177i</v>
      </c>
      <c r="BI348" s="223" t="str">
        <f t="shared" ca="1" si="510"/>
        <v>1.22874159273459-0.508961432362084i</v>
      </c>
      <c r="BJ348" s="223" t="str">
        <f t="shared" ca="1" si="511"/>
        <v>1.30442511730641-0.259466288153531i</v>
      </c>
      <c r="BK348" s="223" t="str">
        <f t="shared" ca="1" si="512"/>
        <v>1.32998031615058-3.29774229142488E-13i</v>
      </c>
      <c r="BL348" s="223" t="str">
        <f t="shared" ca="1" si="513"/>
        <v>1.30442511730652+0.259466288152957i</v>
      </c>
      <c r="BM348" s="223" t="str">
        <f t="shared" ca="1" si="514"/>
        <v>1.2287415927343+0.508961432362801i</v>
      </c>
      <c r="BN348" s="223" t="str">
        <f t="shared" ca="1" si="515"/>
        <v>1.10583821783941+0.738897474155759i</v>
      </c>
      <c r="BO348" s="223" t="str">
        <f t="shared" ca="1" si="516"/>
        <v>0.940438100394995+0.940438100394419i</v>
      </c>
      <c r="BP348" s="223" t="str">
        <f t="shared" ca="1" si="517"/>
        <v>0.738897474155368+1.10583821783967i</v>
      </c>
      <c r="BQ348" s="223" t="str">
        <f t="shared" ca="1" si="518"/>
        <v>0.508961432362367+1.22874159273448i</v>
      </c>
      <c r="BR348" s="223" t="str">
        <f t="shared" ca="1" si="519"/>
        <v>0.259466288152497+1.30442511730661i</v>
      </c>
      <c r="BS348" s="223" t="str">
        <f t="shared" ca="1" si="520"/>
        <v>5.61138066437251E-13+1.32998031615058i</v>
      </c>
      <c r="BT348" s="223" t="str">
        <f t="shared" ca="1" si="521"/>
        <v>-0.259466288152657+1.30442511730658i</v>
      </c>
      <c r="BU348" s="223" t="str">
        <f t="shared" ca="1" si="522"/>
        <v>-0.508961432362517+1.22874159273441i</v>
      </c>
      <c r="BV348" s="223" t="str">
        <f t="shared" ca="1" si="523"/>
        <v>-0.738897474155504+1.10583821783958i</v>
      </c>
      <c r="BW348" s="223" t="str">
        <f t="shared" ca="1" si="524"/>
        <v>-0.940438100395164+0.94043810039425i</v>
      </c>
      <c r="BX348" s="223" t="str">
        <f t="shared" ca="1" si="525"/>
        <v>-1.1058382178395+0.738897474155623i</v>
      </c>
      <c r="BY348" s="223" t="str">
        <f t="shared" ca="1" si="526"/>
        <v>-1.22874159273436+0.50896143236265i</v>
      </c>
      <c r="BZ348" s="223" t="str">
        <f t="shared" ca="1" si="527"/>
        <v>-1.30442511730657+0.259466288152725i</v>
      </c>
      <c r="CA348" s="223" t="str">
        <f t="shared" ca="1" si="528"/>
        <v>-1.32998031615058-4.92708775456805E-13i</v>
      </c>
      <c r="CB348" s="223" t="str">
        <f t="shared" ca="1" si="529"/>
        <v>-1.30442511730664-0.259466288152356i</v>
      </c>
      <c r="CC348" s="223" t="str">
        <f t="shared" ca="1" si="530"/>
        <v>-1.2287415927345-0.508961432362303i</v>
      </c>
      <c r="CD348" s="223" t="str">
        <f t="shared" ca="1" si="531"/>
        <v>-1.10583821783971-0.738897474155311i</v>
      </c>
      <c r="CE348" s="223" t="str">
        <f t="shared" ca="1" si="532"/>
        <v>-0.940438100394467-0.940438100394947i</v>
      </c>
      <c r="CF348" s="223" t="str">
        <f t="shared" ca="1" si="533"/>
        <v>-0.738897474154747-1.10583821784009i</v>
      </c>
      <c r="CG348" s="223" t="str">
        <f t="shared" ca="1" si="534"/>
        <v>-0.508961432362865-1.22874159273427i</v>
      </c>
      <c r="CH348" s="223" t="str">
        <f t="shared" ca="1" si="535"/>
        <v>-0.259466288153025-1.30442511730651i</v>
      </c>
      <c r="CI348" s="223" t="str">
        <f t="shared" ca="1" si="536"/>
        <v>1.85744309974466E-13-1.32998031615058i</v>
      </c>
      <c r="CJ348" s="223" t="str">
        <f t="shared" ca="1" si="537"/>
        <v>0.259466288153464-1.30442511730642i</v>
      </c>
      <c r="CK348" s="223" t="str">
        <f t="shared" ca="1" si="538"/>
        <v>0.50896143236202-1.22874159273462i</v>
      </c>
      <c r="CL348" s="223" t="str">
        <f t="shared" ca="1" si="539"/>
        <v>0.738897474155057-1.10583821783988i</v>
      </c>
      <c r="CM348" s="223" t="str">
        <f t="shared" ca="1" si="540"/>
        <v>0.940438100394783-0.94043810039463i</v>
      </c>
      <c r="CN348" s="223" t="str">
        <f t="shared" ca="1" si="541"/>
        <v>1.10583821783996-0.73889747415494i</v>
      </c>
      <c r="CO348" s="223" t="str">
        <f t="shared" ca="1" si="542"/>
        <v>1.22874159273467-0.508961432361891i</v>
      </c>
      <c r="CP348" s="223" t="str">
        <f t="shared" ca="1" si="543"/>
        <v>1.30442511730646-0.259466288153253i</v>
      </c>
      <c r="CQ348" s="223" t="str">
        <f t="shared" ca="1" si="544"/>
        <v>1.32998031615058-4.56195273202971E-14i</v>
      </c>
      <c r="CR348" s="223" t="str">
        <f t="shared" ca="1" si="545"/>
        <v>1.30442511730648+0.259466288153162i</v>
      </c>
      <c r="CS348" s="223" t="str">
        <f t="shared" ca="1" si="546"/>
        <v>1.22874159273422+0.508961432362994i</v>
      </c>
      <c r="CT348" s="223" t="str">
        <f t="shared" ca="1" si="547"/>
        <v>1.10583821784001+0.738897474154864i</v>
      </c>
      <c r="CU348" s="223" t="str">
        <f t="shared" ca="1" si="548"/>
        <v>0.940438100394847+0.940438100394567i</v>
      </c>
      <c r="CV348" s="223" t="str">
        <f t="shared" ca="1" si="549"/>
        <v>0.738897474155195+1.10583821783979i</v>
      </c>
      <c r="CW348" s="223" t="str">
        <f t="shared" ca="1" si="550"/>
        <v>0.508961432362104+1.22874159273459i</v>
      </c>
      <c r="CX348" s="223" t="str">
        <f t="shared" ca="1" si="551"/>
        <v>0.259466288152292+1.30442511730666i</v>
      </c>
      <c r="CY348" s="223" t="str">
        <f t="shared" ca="1" si="552"/>
        <v>3.52583992802637E-13+1.32998031615058i</v>
      </c>
      <c r="CZ348" s="223" t="str">
        <f t="shared" ca="1" si="553"/>
        <v>-0.259466288152936+1.30442511730653i</v>
      </c>
      <c r="DA348" s="223" t="str">
        <f t="shared" ca="1" si="554"/>
        <v>-0.50896143236271+1.22874159273433i</v>
      </c>
      <c r="DB348" s="223" t="str">
        <f t="shared" ca="1" si="555"/>
        <v>-0.738897474155741+1.10583821783943i</v>
      </c>
      <c r="DC348" s="223" t="str">
        <f t="shared" ca="1" si="556"/>
        <v>-0.940438100394403+0.940438100395011i</v>
      </c>
      <c r="DD348" s="223" t="str">
        <f t="shared" ca="1" si="557"/>
        <v>-1.10583821783962+0.738897474155451i</v>
      </c>
      <c r="DE348" s="223" t="str">
        <f t="shared" ca="1" si="558"/>
        <v>-1.22874159273447+0.508961432362388i</v>
      </c>
      <c r="DF348" s="223" t="str">
        <f t="shared" ca="1" si="559"/>
        <v>-1.30442511730663+0.259466288152445i</v>
      </c>
      <c r="DG348" s="223" t="str">
        <f t="shared" ca="1" si="560"/>
        <v>-1.32998031615058-7.01262849091419E-13i</v>
      </c>
      <c r="DH348" s="223" t="str">
        <f t="shared" ca="1" si="561"/>
        <v>-1.30442511730659-0.259466288152634i</v>
      </c>
      <c r="DI348" s="223" t="str">
        <f t="shared" ca="1" si="562"/>
        <v>-1.22874159273439-0.508961432362567i</v>
      </c>
      <c r="DJ348" s="223" t="str">
        <f t="shared" ca="1" si="563"/>
        <v>-1.1058382178396-0.738897474155485i</v>
      </c>
      <c r="DK348" s="223" t="str">
        <f t="shared" ca="1" si="564"/>
        <v>-0.940438100394266-0.940438100395148i</v>
      </c>
      <c r="DL348" s="223" t="str">
        <f t="shared" ca="1" si="565"/>
        <v>-0.73889747415558-1.10583821783953i</v>
      </c>
      <c r="DM348" s="223" t="str">
        <f t="shared" ca="1" si="566"/>
        <v>-0.508961432362672-1.22874159273435i</v>
      </c>
      <c r="DN348" s="223" t="str">
        <f t="shared" ca="1" si="567"/>
        <v>-0.259466288152746-1.30442511730657i</v>
      </c>
      <c r="DO348" s="223" t="str">
        <f t="shared" ca="1" si="568"/>
        <v>3.94298383609079E-13-1.32998031615058i</v>
      </c>
      <c r="DP348" s="223" t="str">
        <f t="shared" ca="1" si="569"/>
        <v>0.259466288152334-1.30442511730665i</v>
      </c>
      <c r="DQ348" s="223" t="str">
        <f t="shared" ca="1" si="570"/>
        <v>0.508961432362282-1.22874159273451i</v>
      </c>
      <c r="DR348" s="223" t="str">
        <f t="shared" ca="1" si="571"/>
        <v>0.73889747415523-1.10583821783977i</v>
      </c>
      <c r="DS348" s="223" t="str">
        <f t="shared" ca="1" si="572"/>
        <v>0.940438100394931-0.940438100394483i</v>
      </c>
      <c r="DT348" s="223" t="str">
        <f t="shared" ca="1" si="573"/>
        <v>1.10583821784012-0.738897474154703i</v>
      </c>
      <c r="DU348" s="223" t="str">
        <f t="shared" ca="1" si="574"/>
        <v>1.22874159273423-0.508961432362955i</v>
      </c>
      <c r="DV348" s="223" t="str">
        <f t="shared" ca="1" si="575"/>
        <v>1.30442511730651-0.259466288153048i</v>
      </c>
      <c r="DW348" s="223" t="str">
        <f t="shared" ca="1" si="576"/>
        <v>1.32998031615058+2.38535174501895E-13i</v>
      </c>
      <c r="DX348" s="223" t="str">
        <f t="shared" ca="1" si="577"/>
        <v>1.30442511730644+0.259466288153367i</v>
      </c>
      <c r="DY348" s="223" t="str">
        <f t="shared" ca="1" si="578"/>
        <v>1.22874159273463+0.508961432361999i</v>
      </c>
      <c r="DZ348" s="223" t="str">
        <f t="shared" ca="1" si="579"/>
        <v>1.10583821783985+0.7388974741551i</v>
      </c>
      <c r="EA348" s="223" t="str">
        <f t="shared" ca="1" si="580"/>
        <v>0.9404381003947+0.940438100394714i</v>
      </c>
      <c r="EB348" s="223" t="str">
        <f t="shared" ca="1" si="581"/>
        <v>0.738897474154959+1.10583821783995i</v>
      </c>
      <c r="EC348" s="223" t="str">
        <f t="shared" ca="1" si="582"/>
        <v>0.508961432361981+1.22874159273464i</v>
      </c>
      <c r="ED348" s="223" t="str">
        <f t="shared" ca="1" si="583"/>
        <v>0.259466288153348+1.30442511730645i</v>
      </c>
      <c r="EE348" s="223" t="str">
        <f t="shared" ca="1" si="584"/>
        <v>6.84292909804457E-14+1.32998031615058i</v>
      </c>
      <c r="EF348" s="223" t="str">
        <f t="shared" ca="1" si="585"/>
        <v>-0.259466288153066+1.3044251173065i</v>
      </c>
      <c r="EG348" s="223" t="str">
        <f t="shared" ca="1" si="586"/>
        <v>-0.508961432362972+1.22874159273423i</v>
      </c>
      <c r="EH348" s="223" t="str">
        <f t="shared" ca="1" si="587"/>
        <v>-0.738897474154846+1.10583821784002i</v>
      </c>
      <c r="EI348" s="223" t="str">
        <f t="shared" ca="1" si="588"/>
        <v>-0.940438100394496+0.940438100394918i</v>
      </c>
      <c r="EJ348" s="223" t="str">
        <f t="shared" ca="1" si="589"/>
        <v>-1.10583821783978+0.738897474155214i</v>
      </c>
      <c r="EK348" s="223" t="str">
        <f t="shared" ca="1" si="590"/>
        <v>-1.22874159273458+0.508961432362125i</v>
      </c>
      <c r="EL348" s="223" t="str">
        <f t="shared" ca="1" si="591"/>
        <v>-1.30442511730665+0.259466288152315i</v>
      </c>
      <c r="EM348" s="223" t="str">
        <f t="shared" ca="1" si="592"/>
        <v>-1.32998031615058+3.75393756462785E-13i</v>
      </c>
      <c r="EN348" s="223"/>
      <c r="EO348" s="223"/>
      <c r="EP348" s="223"/>
    </row>
    <row r="349" spans="1:146">
      <c r="A349" s="249">
        <f t="shared" si="461"/>
        <v>4.8632812499999822E-3</v>
      </c>
      <c r="B349" s="248">
        <v>249</v>
      </c>
      <c r="C349" s="247">
        <f t="shared" si="462"/>
        <v>49800</v>
      </c>
      <c r="N349" s="246">
        <f t="shared" ca="1" si="463"/>
        <v>1.3370042103862294</v>
      </c>
      <c r="O349" s="223">
        <f t="shared" ca="1" si="464"/>
        <v>-1.3299957896137704</v>
      </c>
      <c r="P349" s="223" t="str">
        <f t="shared" ca="1" si="465"/>
        <v>-1.31041511597787-0.227378592235625i</v>
      </c>
      <c r="Q349" s="223" t="str">
        <f t="shared" ca="1" si="466"/>
        <v>-1.25224964242926-0.448062086575238i</v>
      </c>
      <c r="R349" s="223" t="str">
        <f t="shared" ca="1" si="467"/>
        <v>-1.15721203477231-0.655552520373833i</v>
      </c>
      <c r="S349" s="223" t="str">
        <f t="shared" ca="1" si="468"/>
        <v>-1.02810064829989-0.843740396896877i</v>
      </c>
      <c r="T349" s="223" t="str">
        <f t="shared" ca="1" si="469"/>
        <v>-0.868717131018605-1.0070845777119i</v>
      </c>
      <c r="U349" s="223" t="str">
        <f t="shared" ca="1" si="470"/>
        <v>-0.683754485205906-1.14077543993161i</v>
      </c>
      <c r="V349" s="223" t="str">
        <f t="shared" ca="1" si="471"/>
        <v>-0.478658883294472-1.24087649419015i</v>
      </c>
      <c r="W349" s="223" t="str">
        <f t="shared" ca="1" si="472"/>
        <v>-0.259469306875905-1.30444029345145i</v>
      </c>
      <c r="X349" s="223" t="str">
        <f t="shared" ca="1" si="473"/>
        <v>-0.0326397306074871-1.32959521974781i</v>
      </c>
      <c r="Y349" s="223" t="str">
        <f t="shared" ca="1" si="474"/>
        <v>0.195150913233725-1.31560059343799i</v>
      </c>
      <c r="Z349" s="223" t="str">
        <f t="shared" ca="1" si="475"/>
        <v>0.417195394009293-1.26286848230835i</v>
      </c>
      <c r="AA349" s="223" t="str">
        <f t="shared" ca="1" si="476"/>
        <v>0.626955675216288-1.17295156835414i</v>
      </c>
      <c r="AB349" s="223" t="str">
        <f t="shared" ca="1" si="477"/>
        <v>0.81825542510965-1.04849742950042i</v>
      </c>
      <c r="AC349" s="223" t="str">
        <f t="shared" ca="1" si="478"/>
        <v>0.985461877031707-0.89317058242393i</v>
      </c>
      <c r="AD349" s="223" t="str">
        <f t="shared" ca="1" si="479"/>
        <v>1.12365168462231-0.711544581903198i</v>
      </c>
      <c r="AE349" s="223" t="str">
        <f t="shared" ca="1" si="480"/>
        <v>1.22875588835035-0.508967353800505i</v>
      </c>
      <c r="AF349" s="223" t="str">
        <f t="shared" ca="1" si="481"/>
        <v>1.29767972486834-0.291403726908172i</v>
      </c>
      <c r="AG349" s="223" t="str">
        <f t="shared" ca="1" si="482"/>
        <v>1.32839375143825-0.06525980026147i</v>
      </c>
      <c r="AH349" s="223" t="str">
        <f t="shared" ca="1" si="483"/>
        <v>1.31999360229404+0.162805682619393i</v>
      </c>
      <c r="AI349" s="223" t="str">
        <f t="shared" ca="1" si="484"/>
        <v>1.27272661743547+0.386077398537696i</v>
      </c>
      <c r="AJ349" s="223" t="str">
        <f t="shared" ca="1" si="485"/>
        <v>1.18798455977057+0.597981175403606i</v>
      </c>
      <c r="AK349" s="223" t="str">
        <f t="shared" ca="1" si="486"/>
        <v>1.06826263505558+0.792277566850444i</v>
      </c>
      <c r="AL349" s="223" t="str">
        <f t="shared" ca="1" si="487"/>
        <v>0.917086021268214+0.963245570965573i</v>
      </c>
      <c r="AM349" s="223" t="str">
        <f t="shared" ca="1" si="488"/>
        <v>0.738906070750295+1.10585108355452i</v>
      </c>
      <c r="AN349" s="223" t="str">
        <f t="shared" ca="1" si="489"/>
        <v>0.538969241404349+1.21589512590946i</v>
      </c>
      <c r="AO349" s="223" t="str">
        <f t="shared" ca="1" si="490"/>
        <v>0.323162616230598+1.2901374825426i</v>
      </c>
      <c r="AP349" s="223" t="str">
        <f t="shared" ca="1" si="491"/>
        <v>0.0978405598527791+1.32639210840462i</v>
      </c>
      <c r="AQ349" s="223" t="str">
        <f t="shared" ca="1" si="492"/>
        <v>-0.130362383948374+1.32359149636195i</v>
      </c>
      <c r="AR349" s="223" t="str">
        <f t="shared" ca="1" si="493"/>
        <v>-0.130362383948374+1.32359149636195i</v>
      </c>
      <c r="AS349" s="223" t="str">
        <f t="shared" ca="1" si="494"/>
        <v>-0.56864647409002+1.20230195371019i</v>
      </c>
      <c r="AT349" s="223" t="str">
        <f t="shared" ca="1" si="495"/>
        <v>-0.765822470211124+1.08738435914358i</v>
      </c>
      <c r="AU349" s="223" t="str">
        <f t="shared" ca="1" si="496"/>
        <v>-0.940449041785095+0.940449041785812i</v>
      </c>
      <c r="AV349" s="223" t="str">
        <f t="shared" ca="1" si="497"/>
        <v>-1.08738435914378+0.765822470210839i</v>
      </c>
      <c r="AW349" s="223" t="str">
        <f t="shared" ca="1" si="498"/>
        <v>-1.20230195371034+0.568646474089705i</v>
      </c>
      <c r="AX349" s="223" t="str">
        <f t="shared" ca="1" si="499"/>
        <v>-1.28181810963839+0.354726844478138i</v>
      </c>
      <c r="AY349" s="223" t="str">
        <f t="shared" ca="1" si="500"/>
        <v>-1.32359149636198+0.130362383948027i</v>
      </c>
      <c r="AZ349" s="223" t="str">
        <f t="shared" ca="1" si="501"/>
        <v>-1.32639210840469-0.0978405598518074i</v>
      </c>
      <c r="BA349" s="223" t="str">
        <f t="shared" ca="1" si="502"/>
        <v>-1.29013748254251-0.323162616230936i</v>
      </c>
      <c r="BB349" s="223" t="str">
        <f t="shared" ca="1" si="503"/>
        <v>-1.21589512590932-0.538969241404667i</v>
      </c>
      <c r="BC349" s="223" t="str">
        <f t="shared" ca="1" si="504"/>
        <v>-1.10585108355433-0.738906070750585i</v>
      </c>
      <c r="BD349" s="223" t="str">
        <f t="shared" ca="1" si="505"/>
        <v>-0.963245570965332-0.917086021268467i</v>
      </c>
      <c r="BE349" s="223" t="str">
        <f t="shared" ca="1" si="506"/>
        <v>-0.792277566851226-1.068262635055i</v>
      </c>
      <c r="BF349" s="223" t="str">
        <f t="shared" ca="1" si="507"/>
        <v>-0.597981175403328-1.18798455977071i</v>
      </c>
      <c r="BG349" s="223" t="str">
        <f t="shared" ca="1" si="508"/>
        <v>-0.386077398537345-1.27272661743557i</v>
      </c>
      <c r="BH349" s="223" t="str">
        <f t="shared" ca="1" si="509"/>
        <v>-0.162805682619027-1.31999360229408i</v>
      </c>
      <c r="BI349" s="223" t="str">
        <f t="shared" ca="1" si="510"/>
        <v>0.0652598002617993-1.32839375143823i</v>
      </c>
      <c r="BJ349" s="223" t="str">
        <f t="shared" ca="1" si="511"/>
        <v>0.291403726907204-1.29767972486856i</v>
      </c>
      <c r="BK349" s="223" t="str">
        <f t="shared" ca="1" si="512"/>
        <v>0.508967353800477-1.22875588835037i</v>
      </c>
      <c r="BL349" s="223" t="str">
        <f t="shared" ca="1" si="513"/>
        <v>0.711544581903605-1.12365168462205i</v>
      </c>
      <c r="BM349" s="223" t="str">
        <f t="shared" ca="1" si="514"/>
        <v>0.893170582423699-0.985461877031917i</v>
      </c>
      <c r="BN349" s="223" t="str">
        <f t="shared" ca="1" si="515"/>
        <v>1.04849742950053-0.818255425109509i</v>
      </c>
      <c r="BO349" s="223" t="str">
        <f t="shared" ca="1" si="516"/>
        <v>1.17295156835385-0.62695567521683i</v>
      </c>
      <c r="BP349" s="223" t="str">
        <f t="shared" ca="1" si="517"/>
        <v>1.26286848230833-0.417195394009339i</v>
      </c>
      <c r="BQ349" s="223" t="str">
        <f t="shared" ca="1" si="518"/>
        <v>1.31560059343806-0.195150913233278i</v>
      </c>
      <c r="BR349" s="223" t="str">
        <f t="shared" ca="1" si="519"/>
        <v>1.32959521974782+0.0326397306070138i</v>
      </c>
      <c r="BS349" s="223" t="str">
        <f t="shared" ca="1" si="520"/>
        <v>1.30444029345143+0.259469306875997i</v>
      </c>
      <c r="BT349" s="223" t="str">
        <f t="shared" ca="1" si="521"/>
        <v>1.24087649418994+0.478658883295027i</v>
      </c>
      <c r="BU349" s="223" t="str">
        <f t="shared" ca="1" si="522"/>
        <v>1.14077543993171+0.683754485205736i</v>
      </c>
      <c r="BV349" s="223" t="str">
        <f t="shared" ca="1" si="523"/>
        <v>1.00708457771166+0.868717131018887i</v>
      </c>
      <c r="BW349" s="223" t="str">
        <f t="shared" ca="1" si="524"/>
        <v>0.843740396897203+1.02810064829962i</v>
      </c>
      <c r="BX349" s="223" t="str">
        <f t="shared" ca="1" si="525"/>
        <v>0.655552520373768+1.15721203477235i</v>
      </c>
      <c r="BY349" s="223" t="str">
        <f t="shared" ca="1" si="526"/>
        <v>0.448062086574632+1.25224964242947i</v>
      </c>
      <c r="BZ349" s="223" t="str">
        <f t="shared" ca="1" si="527"/>
        <v>0.22737859223583+1.31041511597784i</v>
      </c>
      <c r="CA349" s="223" t="str">
        <f t="shared" ca="1" si="528"/>
        <v>-3.48680605767469E-13+1.32999578961377i</v>
      </c>
      <c r="CB349" s="223" t="str">
        <f t="shared" ca="1" si="529"/>
        <v>-0.227378592235177+1.31041511597795i</v>
      </c>
      <c r="CC349" s="223" t="str">
        <f t="shared" ca="1" si="530"/>
        <v>-0.448062086575289+1.25224964242924i</v>
      </c>
      <c r="CD349" s="223" t="str">
        <f t="shared" ca="1" si="531"/>
        <v>-0.655552520374374+1.157212034772i</v>
      </c>
      <c r="CE349" s="223" t="str">
        <f t="shared" ca="1" si="532"/>
        <v>-0.843740396896749+1.0281006483i</v>
      </c>
      <c r="CF349" s="223" t="str">
        <f t="shared" ca="1" si="533"/>
        <v>-1.00708457771211+0.868717131018359i</v>
      </c>
      <c r="CG349" s="223" t="str">
        <f t="shared" ca="1" si="534"/>
        <v>-1.14077543993137+0.683754485206305i</v>
      </c>
      <c r="CH349" s="223" t="str">
        <f t="shared" ca="1" si="535"/>
        <v>-1.24087649419019+0.478658883294376i</v>
      </c>
      <c r="CI349" s="223" t="str">
        <f t="shared" ca="1" si="536"/>
        <v>-1.30444029345156+0.259469306875312i</v>
      </c>
      <c r="CJ349" s="223" t="str">
        <f t="shared" ca="1" si="537"/>
        <v>-1.3295952197478+0.032639730607677i</v>
      </c>
      <c r="CK349" s="223" t="str">
        <f t="shared" ca="1" si="538"/>
        <v>-1.31560059343796-0.195150913233967i</v>
      </c>
      <c r="CL349" s="223" t="str">
        <f t="shared" ca="1" si="539"/>
        <v>-1.26286848230854-0.417195394008709i</v>
      </c>
      <c r="CM349" s="223" t="str">
        <f t="shared" ca="1" si="540"/>
        <v>-1.17295156835417-0.626955675216245i</v>
      </c>
      <c r="CN349" s="223" t="str">
        <f t="shared" ca="1" si="541"/>
        <v>-1.04849742950015-0.81825542511i</v>
      </c>
      <c r="CO349" s="223" t="str">
        <f t="shared" ca="1" si="542"/>
        <v>-0.893170582424189-0.98546187703147i</v>
      </c>
      <c r="CP349" s="223" t="str">
        <f t="shared" ca="1" si="543"/>
        <v>-0.711544581903016-1.12365168462243i</v>
      </c>
      <c r="CQ349" s="223" t="str">
        <f t="shared" ca="1" si="544"/>
        <v>-0.508967353801021-1.22875588835014i</v>
      </c>
      <c r="CR349" s="223" t="str">
        <f t="shared" ca="1" si="545"/>
        <v>-0.29140372690785-1.29767972486842i</v>
      </c>
      <c r="CS349" s="223" t="str">
        <f t="shared" ca="1" si="546"/>
        <v>-0.0652598002611028-1.32839375143827i</v>
      </c>
      <c r="CT349" s="223" t="str">
        <f t="shared" ca="1" si="547"/>
        <v>0.162805682618445-1.31999360229415i</v>
      </c>
      <c r="CU349" s="223" t="str">
        <f t="shared" ca="1" si="548"/>
        <v>0.386077398538085-1.27272661743535i</v>
      </c>
      <c r="CV349" s="223" t="str">
        <f t="shared" ca="1" si="549"/>
        <v>0.597981175403884-1.18798455977043i</v>
      </c>
      <c r="CW349" s="223" t="str">
        <f t="shared" ca="1" si="550"/>
        <v>0.792277566850693-1.0682626350554i</v>
      </c>
      <c r="CX349" s="223" t="str">
        <f t="shared" ca="1" si="551"/>
        <v>0.963245570965814-0.917086021267962i</v>
      </c>
      <c r="CY349" s="223" t="str">
        <f t="shared" ca="1" si="552"/>
        <v>1.10585108355398-0.738906070751105i</v>
      </c>
      <c r="CZ349" s="223" t="str">
        <f t="shared" ca="1" si="553"/>
        <v>1.21589512590961-0.538969241403996i</v>
      </c>
      <c r="DA349" s="223" t="str">
        <f t="shared" ca="1" si="554"/>
        <v>1.29013748254237-0.323162616231507i</v>
      </c>
      <c r="DB349" s="223" t="str">
        <f t="shared" ca="1" si="555"/>
        <v>1.32639210840464-0.0978405598525068i</v>
      </c>
      <c r="DC349" s="223" t="str">
        <f t="shared" ca="1" si="556"/>
        <v>1.32359149636191+0.130362383948684i</v>
      </c>
      <c r="DD349" s="223" t="str">
        <f t="shared" ca="1" si="557"/>
        <v>1.28181810963857+0.354726844477498i</v>
      </c>
      <c r="DE349" s="223" t="str">
        <f t="shared" ca="1" si="558"/>
        <v>1.20230195371004+0.568646474090336i</v>
      </c>
      <c r="DF349" s="223" t="str">
        <f t="shared" ca="1" si="559"/>
        <v>1.08738435914414+0.765822470210327i</v>
      </c>
      <c r="DG349" s="223" t="str">
        <f t="shared" ca="1" si="560"/>
        <v>0.940449041785512+0.940449041785396i</v>
      </c>
      <c r="DH349" s="223" t="str">
        <f t="shared" ca="1" si="561"/>
        <v>0.765822470210584+1.08738435914396i</v>
      </c>
      <c r="DI349" s="223" t="str">
        <f t="shared" ca="1" si="562"/>
        <v>0.56864647409062+1.20230195370991i</v>
      </c>
      <c r="DJ349" s="223" t="str">
        <f t="shared" ca="1" si="563"/>
        <v>0.354726844477801+1.28181810963848i</v>
      </c>
      <c r="DK349" s="223" t="str">
        <f t="shared" ca="1" si="564"/>
        <v>0.130362383947643+1.32359149636202i</v>
      </c>
      <c r="DL349" s="223" t="str">
        <f t="shared" ca="1" si="565"/>
        <v>-0.0978405598521928+1.32639210840466i</v>
      </c>
      <c r="DM349" s="223" t="str">
        <f t="shared" ca="1" si="566"/>
        <v>-0.323162616231201+1.29013748254245i</v>
      </c>
      <c r="DN349" s="223" t="str">
        <f t="shared" ca="1" si="567"/>
        <v>-0.538969241403708+1.21589512590974i</v>
      </c>
      <c r="DO349" s="223" t="str">
        <f t="shared" ca="1" si="568"/>
        <v>-0.738906070750844+1.10585108355416i</v>
      </c>
      <c r="DP349" s="223" t="str">
        <f t="shared" ca="1" si="569"/>
        <v>-0.91708602126872+0.963245570965093i</v>
      </c>
      <c r="DQ349" s="223" t="str">
        <f t="shared" ca="1" si="570"/>
        <v>-1.06826263505521+0.792277566850947i</v>
      </c>
      <c r="DR349" s="223" t="str">
        <f t="shared" ca="1" si="571"/>
        <v>-1.1879845597709+0.597981175402949i</v>
      </c>
      <c r="DS349" s="223" t="str">
        <f t="shared" ca="1" si="572"/>
        <v>-1.2727266174353+0.38607739853824i</v>
      </c>
      <c r="DT349" s="223" t="str">
        <f t="shared" ca="1" si="573"/>
        <v>-1.31999360229412+0.162805682618756i</v>
      </c>
      <c r="DU349" s="223" t="str">
        <f t="shared" ca="1" si="574"/>
        <v>-1.32839375143822-0.0652598002621476i</v>
      </c>
      <c r="DV349" s="223" t="str">
        <f t="shared" ca="1" si="575"/>
        <v>-1.29767972486849-0.291403726907544i</v>
      </c>
      <c r="DW349" s="223" t="str">
        <f t="shared" ca="1" si="576"/>
        <v>-1.22875588835023-0.5089673538008i</v>
      </c>
      <c r="DX349" s="223" t="str">
        <f t="shared" ca="1" si="577"/>
        <v>-1.12365168462256-0.711544581902814i</v>
      </c>
      <c r="DY349" s="223" t="str">
        <f t="shared" ca="1" si="578"/>
        <v>-0.985461877031734-0.893170582423901i</v>
      </c>
      <c r="DZ349" s="223" t="str">
        <f t="shared" ca="1" si="579"/>
        <v>-0.818255425109234-1.04849742950074i</v>
      </c>
      <c r="EA349" s="223" t="str">
        <f t="shared" ca="1" si="580"/>
        <v>-0.626955675216523-1.17295156835402i</v>
      </c>
      <c r="EB349" s="223" t="str">
        <f t="shared" ca="1" si="581"/>
        <v>-0.417195394009008-1.26286848230844i</v>
      </c>
      <c r="EC349" s="223" t="str">
        <f t="shared" ca="1" si="582"/>
        <v>-0.195150913234204-1.31560059343792i</v>
      </c>
      <c r="ED349" s="223" t="str">
        <f t="shared" ca="1" si="583"/>
        <v>0.0326397306074379-1.32959521974781i</v>
      </c>
      <c r="EE349" s="223" t="str">
        <f t="shared" ca="1" si="584"/>
        <v>0.259469306876264-1.30444029345137i</v>
      </c>
      <c r="EF349" s="223" t="str">
        <f t="shared" ca="1" si="585"/>
        <v>0.478658883294082-1.2408764941903i</v>
      </c>
      <c r="EG349" s="223" t="str">
        <f t="shared" ca="1" si="586"/>
        <v>0.683754485206035-1.14077543993154i</v>
      </c>
      <c r="EH349" s="223" t="str">
        <f t="shared" ca="1" si="587"/>
        <v>0.868717131018121-1.00708457771232i</v>
      </c>
      <c r="EI349" s="223" t="str">
        <f t="shared" ca="1" si="588"/>
        <v>1.02810064829985-0.843740396896933i</v>
      </c>
      <c r="EJ349" s="223" t="str">
        <f t="shared" ca="1" si="589"/>
        <v>1.15721203477248-0.655552520373531i</v>
      </c>
      <c r="EK349" s="223" t="str">
        <f t="shared" ca="1" si="590"/>
        <v>1.25224964242911-0.448062086575657i</v>
      </c>
      <c r="EL349" s="223" t="str">
        <f t="shared" ca="1" si="591"/>
        <v>1.3104151159779-0.227378592235486i</v>
      </c>
      <c r="EM349" s="223" t="str">
        <f t="shared" ca="1" si="592"/>
        <v>1.32999578961377+6.97361211534939E-13i</v>
      </c>
      <c r="EN349" s="223"/>
      <c r="EO349" s="223"/>
      <c r="EP349" s="223"/>
    </row>
    <row r="350" spans="1:146">
      <c r="A350" s="249">
        <f t="shared" si="461"/>
        <v>4.8828124999999818E-3</v>
      </c>
      <c r="B350" s="248">
        <v>250</v>
      </c>
      <c r="C350" s="247">
        <f t="shared" si="462"/>
        <v>50000</v>
      </c>
      <c r="N350" s="246">
        <f t="shared" ca="1" si="463"/>
        <v>1.336990884913658</v>
      </c>
      <c r="O350" s="223">
        <f t="shared" ca="1" si="464"/>
        <v>-1.3300091150863418</v>
      </c>
      <c r="P350" s="223" t="str">
        <f t="shared" ca="1" si="465"/>
        <v>-1.31561377468245-0.195152868486582i</v>
      </c>
      <c r="Q350" s="223" t="str">
        <f t="shared" ca="1" si="466"/>
        <v>-1.27273936911761-0.38608126671837i</v>
      </c>
      <c r="R350" s="223" t="str">
        <f t="shared" ca="1" si="467"/>
        <v>-1.20231399979464-0.568652171463861i</v>
      </c>
      <c r="S350" s="223" t="str">
        <f t="shared" ca="1" si="468"/>
        <v>-1.10586216327972-0.73891347398667i</v>
      </c>
      <c r="T350" s="223" t="str">
        <f t="shared" ca="1" si="469"/>
        <v>-0.985471750555555-0.893179531264416i</v>
      </c>
      <c r="U350" s="223" t="str">
        <f t="shared" ca="1" si="470"/>
        <v>-0.843748850487221-1.02811094902946i</v>
      </c>
      <c r="V350" s="223" t="str">
        <f t="shared" ca="1" si="471"/>
        <v>-0.683761335867939-1.14078686957067i</v>
      </c>
      <c r="W350" s="223" t="str">
        <f t="shared" ca="1" si="472"/>
        <v>-0.508972453238073-1.22876819948173i</v>
      </c>
      <c r="X350" s="223" t="str">
        <f t="shared" ca="1" si="473"/>
        <v>-0.323165854056679-1.29015040866737i</v>
      </c>
      <c r="Y350" s="223" t="str">
        <f t="shared" ca="1" si="474"/>
        <v>-0.130363690072946-1.32360475766874i</v>
      </c>
      <c r="Z350" s="223" t="str">
        <f t="shared" ca="1" si="475"/>
        <v>0.0652604541115668-1.3284070608597i</v>
      </c>
      <c r="AA350" s="223" t="str">
        <f t="shared" ca="1" si="476"/>
        <v>0.259471906546548-1.30445336287882i</v>
      </c>
      <c r="AB350" s="223" t="str">
        <f t="shared" ca="1" si="477"/>
        <v>0.448066575791806-1.25226218894885i</v>
      </c>
      <c r="AC350" s="223" t="str">
        <f t="shared" ca="1" si="478"/>
        <v>0.626961956800543-1.17296332037178i</v>
      </c>
      <c r="AD350" s="223" t="str">
        <f t="shared" ca="1" si="479"/>
        <v>0.792285504825502-1.06827333817528i</v>
      </c>
      <c r="AE350" s="223" t="str">
        <f t="shared" ca="1" si="480"/>
        <v>0.940458464317508-0.940458464317435i</v>
      </c>
      <c r="AF350" s="223" t="str">
        <f t="shared" ca="1" si="481"/>
        <v>1.06827333817495-0.79228550482595i</v>
      </c>
      <c r="AG350" s="223" t="str">
        <f t="shared" ca="1" si="482"/>
        <v>1.17296332037189-0.626961956800335i</v>
      </c>
      <c r="AH350" s="223" t="str">
        <f t="shared" ca="1" si="483"/>
        <v>1.25226218894875-0.448066575792082i</v>
      </c>
      <c r="AI350" s="223" t="str">
        <f t="shared" ca="1" si="484"/>
        <v>1.30445336287889-0.259471906546189i</v>
      </c>
      <c r="AJ350" s="223" t="str">
        <f t="shared" ca="1" si="485"/>
        <v>1.32840706085969-0.0652604541117288i</v>
      </c>
      <c r="AK350" s="223" t="str">
        <f t="shared" ca="1" si="486"/>
        <v>1.32360475766868+0.130363690073565i</v>
      </c>
      <c r="AL350" s="223" t="str">
        <f t="shared" ca="1" si="487"/>
        <v>1.29015040866737+0.323165854056659i</v>
      </c>
      <c r="AM350" s="223" t="str">
        <f t="shared" ca="1" si="488"/>
        <v>1.22876819948195+0.508972453237548i</v>
      </c>
      <c r="AN350" s="223" t="str">
        <f t="shared" ca="1" si="489"/>
        <v>1.14078686957061+0.683761335868035i</v>
      </c>
      <c r="AO350" s="223" t="str">
        <f t="shared" ca="1" si="490"/>
        <v>1.02811094902973+0.843748850486883i</v>
      </c>
      <c r="AP350" s="223" t="str">
        <f t="shared" ca="1" si="491"/>
        <v>0.893179531264134+0.985471750555812i</v>
      </c>
      <c r="AQ350" s="223" t="str">
        <f t="shared" ca="1" si="492"/>
        <v>0.738913473986918+1.10586216327956i</v>
      </c>
      <c r="AR350" s="223" t="str">
        <f t="shared" ca="1" si="493"/>
        <v>0.738913473986918+1.10586216327956i</v>
      </c>
      <c r="AS350" s="223" t="str">
        <f t="shared" ca="1" si="494"/>
        <v>0.3860812667184+1.2727393691176i</v>
      </c>
      <c r="AT350" s="223" t="str">
        <f t="shared" ca="1" si="495"/>
        <v>0.195152868487232+1.31561377468236i</v>
      </c>
      <c r="AU350" s="223" t="str">
        <f t="shared" ca="1" si="496"/>
        <v>-1.02324377061149E-13+1.33000911508634i</v>
      </c>
      <c r="AV350" s="223" t="str">
        <f t="shared" ca="1" si="497"/>
        <v>-0.19515286848609+1.31561377468253i</v>
      </c>
      <c r="AW350" s="223" t="str">
        <f t="shared" ca="1" si="498"/>
        <v>-0.386081266718596+1.27273936911754i</v>
      </c>
      <c r="AX350" s="223" t="str">
        <f t="shared" ca="1" si="499"/>
        <v>-0.568652171463582+1.20231399979477i</v>
      </c>
      <c r="AY350" s="223" t="str">
        <f t="shared" ca="1" si="500"/>
        <v>-0.738913473987089+1.10586216327944i</v>
      </c>
      <c r="AZ350" s="223" t="str">
        <f t="shared" ca="1" si="501"/>
        <v>-0.893179531264286+0.985471750555674i</v>
      </c>
      <c r="BA350" s="223" t="str">
        <f t="shared" ca="1" si="502"/>
        <v>-1.02811094902986+0.843748850486725i</v>
      </c>
      <c r="BB350" s="223" t="str">
        <f t="shared" ca="1" si="503"/>
        <v>-1.14078686957072+0.683761335867859i</v>
      </c>
      <c r="BC350" s="223" t="str">
        <f t="shared" ca="1" si="504"/>
        <v>-1.22876819948152+0.508972453238581i</v>
      </c>
      <c r="BD350" s="223" t="str">
        <f t="shared" ca="1" si="505"/>
        <v>-1.29015040866742+0.323165854056461i</v>
      </c>
      <c r="BE350" s="223" t="str">
        <f t="shared" ca="1" si="506"/>
        <v>-1.3236047576687+0.130363690073361i</v>
      </c>
      <c r="BF350" s="223" t="str">
        <f t="shared" ca="1" si="507"/>
        <v>-1.32840706085968-0.065260454111971i</v>
      </c>
      <c r="BG350" s="223" t="str">
        <f t="shared" ca="1" si="508"/>
        <v>-1.30445336287884-0.259471906546408i</v>
      </c>
      <c r="BH350" s="223" t="str">
        <f t="shared" ca="1" si="509"/>
        <v>-1.25226218894867-0.448066575792311i</v>
      </c>
      <c r="BI350" s="223" t="str">
        <f t="shared" ca="1" si="510"/>
        <v>-1.17296332037178-0.626961956800532i</v>
      </c>
      <c r="BJ350" s="223" t="str">
        <f t="shared" ca="1" si="511"/>
        <v>-1.06827333817561-0.792285504825053i</v>
      </c>
      <c r="BK350" s="223" t="str">
        <f t="shared" ca="1" si="512"/>
        <v>-0.94045846431735-0.940458464317593i</v>
      </c>
      <c r="BL350" s="223" t="str">
        <f t="shared" ca="1" si="513"/>
        <v>-0.792285504825869-1.06827333817501i</v>
      </c>
      <c r="BM350" s="223" t="str">
        <f t="shared" ca="1" si="514"/>
        <v>-0.626961956800229-1.17296332037195i</v>
      </c>
      <c r="BN350" s="223" t="str">
        <f t="shared" ca="1" si="515"/>
        <v>-0.448066575791987-1.25226218894878i</v>
      </c>
      <c r="BO350" s="223" t="str">
        <f t="shared" ca="1" si="516"/>
        <v>-0.259471906546069-1.30445336287891i</v>
      </c>
      <c r="BP350" s="223" t="str">
        <f t="shared" ca="1" si="517"/>
        <v>-0.0652604541116266-1.3284070608597i</v>
      </c>
      <c r="BQ350" s="223" t="str">
        <f t="shared" ca="1" si="518"/>
        <v>0.130363690073704-1.32360475766866i</v>
      </c>
      <c r="BR350" s="223" t="str">
        <f t="shared" ca="1" si="519"/>
        <v>0.323165854056759-1.29015040866735i</v>
      </c>
      <c r="BS350" s="223" t="str">
        <f t="shared" ca="1" si="520"/>
        <v>0.508972453237642-1.22876819948191i</v>
      </c>
      <c r="BT350" s="223" t="str">
        <f t="shared" ca="1" si="521"/>
        <v>0.683761335868122-1.14078686957056i</v>
      </c>
      <c r="BU350" s="223" t="str">
        <f t="shared" ca="1" si="522"/>
        <v>0.843748850486963-1.02811094902967i</v>
      </c>
      <c r="BV350" s="223" t="str">
        <f t="shared" ca="1" si="523"/>
        <v>0.98547175055588-0.893179531264058i</v>
      </c>
      <c r="BW350" s="223" t="str">
        <f t="shared" ca="1" si="524"/>
        <v>1.10586216327961-0.738913473986833i</v>
      </c>
      <c r="BX350" s="223" t="str">
        <f t="shared" ca="1" si="525"/>
        <v>1.20231399979491-0.568652171463304i</v>
      </c>
      <c r="BY350" s="223" t="str">
        <f t="shared" ca="1" si="526"/>
        <v>1.27273936911763-0.386081266718302i</v>
      </c>
      <c r="BZ350" s="223" t="str">
        <f t="shared" ca="1" si="527"/>
        <v>1.31561377468237-0.195152868487131i</v>
      </c>
      <c r="CA350" s="223" t="str">
        <f t="shared" ca="1" si="528"/>
        <v>1.33000911508634+2.04648754122297E-13i</v>
      </c>
      <c r="CB350" s="223" t="str">
        <f t="shared" ca="1" si="529"/>
        <v>1.31561377468251+0.195152868486191i</v>
      </c>
      <c r="CC350" s="223" t="str">
        <f t="shared" ca="1" si="530"/>
        <v>1.27273936911751+0.386081266718694i</v>
      </c>
      <c r="CD350" s="223" t="str">
        <f t="shared" ca="1" si="531"/>
        <v>1.20231399979473+0.568652171463673i</v>
      </c>
      <c r="CE350" s="223" t="str">
        <f t="shared" ca="1" si="532"/>
        <v>1.10586216327938+0.738913473987174i</v>
      </c>
      <c r="CF350" s="223" t="str">
        <f t="shared" ca="1" si="533"/>
        <v>0.985471750555606+0.893179531264362i</v>
      </c>
      <c r="CG350" s="223" t="str">
        <f t="shared" ca="1" si="534"/>
        <v>0.843748850487698+1.02811094902906i</v>
      </c>
      <c r="CH350" s="223" t="str">
        <f t="shared" ca="1" si="535"/>
        <v>0.683761335867773+1.14078686957077i</v>
      </c>
      <c r="CI350" s="223" t="str">
        <f t="shared" ca="1" si="536"/>
        <v>0.508972453238522+1.22876819948154i</v>
      </c>
      <c r="CJ350" s="223" t="str">
        <f t="shared" ca="1" si="537"/>
        <v>0.323165854056361+1.29015040866745i</v>
      </c>
      <c r="CK350" s="223" t="str">
        <f t="shared" ca="1" si="538"/>
        <v>0.130363690073297+1.3236047576687i</v>
      </c>
      <c r="CL350" s="223" t="str">
        <f t="shared" ca="1" si="539"/>
        <v>-0.0652604541120355+1.32840706085968i</v>
      </c>
      <c r="CM350" s="223" t="str">
        <f t="shared" ca="1" si="540"/>
        <v>-0.259471906546471+1.30445336287883i</v>
      </c>
      <c r="CN350" s="223" t="str">
        <f t="shared" ca="1" si="541"/>
        <v>-0.448066575792372+1.25226218894865i</v>
      </c>
      <c r="CO350" s="223" t="str">
        <f t="shared" ca="1" si="542"/>
        <v>-0.626961956800589+1.17296332037175i</v>
      </c>
      <c r="CP350" s="223" t="str">
        <f t="shared" ca="1" si="543"/>
        <v>-0.792285504825104+1.06827333817557i</v>
      </c>
      <c r="CQ350" s="223" t="str">
        <f t="shared" ca="1" si="544"/>
        <v>-0.940458464317638+0.940458464317305i</v>
      </c>
      <c r="CR350" s="223" t="str">
        <f t="shared" ca="1" si="545"/>
        <v>-1.06827333817504+0.792285504825817i</v>
      </c>
      <c r="CS350" s="223" t="str">
        <f t="shared" ca="1" si="546"/>
        <v>-1.17296332037198+0.626961956800172i</v>
      </c>
      <c r="CT350" s="223" t="str">
        <f t="shared" ca="1" si="547"/>
        <v>-1.25226218894881+0.448066575791925i</v>
      </c>
      <c r="CU350" s="223" t="str">
        <f t="shared" ca="1" si="548"/>
        <v>-1.30445336287894+0.259471906545932i</v>
      </c>
      <c r="CV350" s="223" t="str">
        <f t="shared" ca="1" si="549"/>
        <v>-1.3284070608597+0.0652604541114867i</v>
      </c>
      <c r="CW350" s="223" t="str">
        <f t="shared" ca="1" si="550"/>
        <v>-1.32360475766878-0.130363690072489i</v>
      </c>
      <c r="CX350" s="223" t="str">
        <f t="shared" ca="1" si="551"/>
        <v>-1.29015040866731-0.323165854056894i</v>
      </c>
      <c r="CY350" s="223" t="str">
        <f t="shared" ca="1" si="552"/>
        <v>-1.22876819948185-0.508972453237771i</v>
      </c>
      <c r="CZ350" s="223" t="str">
        <f t="shared" ca="1" si="553"/>
        <v>-1.14078686957049-0.683761335868244i</v>
      </c>
      <c r="DA350" s="223" t="str">
        <f t="shared" ca="1" si="554"/>
        <v>-1.02811094902958-0.843748850487071i</v>
      </c>
      <c r="DB350" s="223" t="str">
        <f t="shared" ca="1" si="555"/>
        <v>-0.893179531263955-0.985471750555974i</v>
      </c>
      <c r="DC350" s="223" t="str">
        <f t="shared" ca="1" si="556"/>
        <v>-0.738913473986716-1.10586216327969i</v>
      </c>
      <c r="DD350" s="223" t="str">
        <f t="shared" ca="1" si="557"/>
        <v>-0.568652171463177-1.20231399979497i</v>
      </c>
      <c r="DE350" s="223" t="str">
        <f t="shared" ca="1" si="558"/>
        <v>-0.386081266718169-1.27273936911767i</v>
      </c>
      <c r="DF350" s="223" t="str">
        <f t="shared" ca="1" si="559"/>
        <v>-0.195152868486993-1.31561377468239i</v>
      </c>
      <c r="DG350" s="223" t="str">
        <f t="shared" ca="1" si="560"/>
        <v>3.44774263792219E-13-1.33000911508634i</v>
      </c>
      <c r="DH350" s="223" t="str">
        <f t="shared" ca="1" si="561"/>
        <v>0.195152868486329-1.31561377468249i</v>
      </c>
      <c r="DI350" s="223" t="str">
        <f t="shared" ca="1" si="562"/>
        <v>0.386081266718829-1.27273936911747i</v>
      </c>
      <c r="DJ350" s="223" t="str">
        <f t="shared" ca="1" si="563"/>
        <v>0.568652171463801-1.20231399979467i</v>
      </c>
      <c r="DK350" s="223" t="str">
        <f t="shared" ca="1" si="564"/>
        <v>0.738913473986159-1.10586216328006i</v>
      </c>
      <c r="DL350" s="223" t="str">
        <f t="shared" ca="1" si="565"/>
        <v>0.893179531264465-0.985471750555512i</v>
      </c>
      <c r="DM350" s="223" t="str">
        <f t="shared" ca="1" si="566"/>
        <v>1.02811094902915-0.843748850487589i</v>
      </c>
      <c r="DN350" s="223" t="str">
        <f t="shared" ca="1" si="567"/>
        <v>1.14078686957084-0.683761335867652i</v>
      </c>
      <c r="DO350" s="223" t="str">
        <f t="shared" ca="1" si="568"/>
        <v>1.2287681994816-0.508972453238393i</v>
      </c>
      <c r="DP350" s="223" t="str">
        <f t="shared" ca="1" si="569"/>
        <v>1.29015040866748-0.323165854056225i</v>
      </c>
      <c r="DQ350" s="223" t="str">
        <f t="shared" ca="1" si="570"/>
        <v>1.32360475766872-0.130363690073157i</v>
      </c>
      <c r="DR350" s="223" t="str">
        <f t="shared" ca="1" si="571"/>
        <v>1.32840706085967+0.0652604541121754i</v>
      </c>
      <c r="DS350" s="223" t="str">
        <f t="shared" ca="1" si="572"/>
        <v>1.3044533628788+0.259471906546608i</v>
      </c>
      <c r="DT350" s="223" t="str">
        <f t="shared" ca="1" si="573"/>
        <v>1.25226218894906+0.448066575791222i</v>
      </c>
      <c r="DU350" s="223" t="str">
        <f t="shared" ca="1" si="574"/>
        <v>1.17296332037169+0.626961956800713i</v>
      </c>
      <c r="DV350" s="223" t="str">
        <f t="shared" ca="1" si="575"/>
        <v>1.06827333817549+0.792285504825218i</v>
      </c>
      <c r="DW350" s="223" t="str">
        <f t="shared" ca="1" si="576"/>
        <v>0.940458464317205+0.940458464317738i</v>
      </c>
      <c r="DX350" s="223" t="str">
        <f t="shared" ca="1" si="577"/>
        <v>0.792285504825704+1.06827333817513i</v>
      </c>
      <c r="DY350" s="223" t="str">
        <f t="shared" ca="1" si="578"/>
        <v>0.626961956800048+1.17296332037204i</v>
      </c>
      <c r="DZ350" s="223" t="str">
        <f t="shared" ca="1" si="579"/>
        <v>0.448066575791794+1.25226218894885i</v>
      </c>
      <c r="EA350" s="223" t="str">
        <f t="shared" ca="1" si="580"/>
        <v>0.259471906547204+1.30445336287869i</v>
      </c>
      <c r="EB350" s="223" t="str">
        <f t="shared" ca="1" si="581"/>
        <v>0.0652604541114222+1.32840706085971i</v>
      </c>
      <c r="EC350" s="223" t="str">
        <f t="shared" ca="1" si="582"/>
        <v>-0.130363690072554+1.32360475766878i</v>
      </c>
      <c r="ED350" s="223" t="str">
        <f t="shared" ca="1" si="583"/>
        <v>-0.323165854056957+1.2901504086673i</v>
      </c>
      <c r="EE350" s="223" t="str">
        <f t="shared" ca="1" si="584"/>
        <v>-0.508972453237831+1.22876819948183i</v>
      </c>
      <c r="EF350" s="223" t="str">
        <f t="shared" ca="1" si="585"/>
        <v>-0.683761335868298+1.14078686957045i</v>
      </c>
      <c r="EG350" s="223" t="str">
        <f t="shared" ca="1" si="586"/>
        <v>-0.843748850487121+1.02811094902954i</v>
      </c>
      <c r="EH350" s="223" t="str">
        <f t="shared" ca="1" si="587"/>
        <v>-0.985471750556018+0.893179531263907i</v>
      </c>
      <c r="EI350" s="223" t="str">
        <f t="shared" ca="1" si="588"/>
        <v>-1.10586216327973+0.738913473986663i</v>
      </c>
      <c r="EJ350" s="223" t="str">
        <f t="shared" ca="1" si="589"/>
        <v>-1.20231399979441+0.568652171464349i</v>
      </c>
      <c r="EK350" s="223" t="str">
        <f t="shared" ca="1" si="590"/>
        <v>-1.27273936911769+0.386081266718107i</v>
      </c>
      <c r="EL350" s="223" t="str">
        <f t="shared" ca="1" si="591"/>
        <v>-1.3156137746824+0.195152868486929i</v>
      </c>
      <c r="EM350" s="223" t="str">
        <f t="shared" ca="1" si="592"/>
        <v>-1.33000911508634-4.09297508244595E-13i</v>
      </c>
      <c r="EN350" s="223"/>
      <c r="EO350" s="223"/>
      <c r="EP350" s="223"/>
    </row>
    <row r="351" spans="1:146">
      <c r="A351" s="249">
        <f t="shared" si="461"/>
        <v>4.9023437499999814E-3</v>
      </c>
      <c r="B351" s="248">
        <v>251</v>
      </c>
      <c r="C351" s="247">
        <f t="shared" si="462"/>
        <v>50200</v>
      </c>
      <c r="N351" s="246">
        <f t="shared" ca="1" si="463"/>
        <v>1.3369796661582922</v>
      </c>
      <c r="O351" s="223">
        <f t="shared" ca="1" si="464"/>
        <v>-1.3300203338417076</v>
      </c>
      <c r="P351" s="223" t="str">
        <f t="shared" ca="1" si="465"/>
        <v>-1.32001796193804-0.162808687094245i</v>
      </c>
      <c r="Q351" s="223" t="str">
        <f t="shared" ca="1" si="466"/>
        <v>-1.29016129121071-0.32316857999182i</v>
      </c>
      <c r="R351" s="223" t="str">
        <f t="shared" ca="1" si="467"/>
        <v>-1.24089939377809-0.478667716640244i</v>
      </c>
      <c r="S351" s="223" t="str">
        <f t="shared" ca="1" si="468"/>
        <v>-1.17297321443067-0.626967245285255i</v>
      </c>
      <c r="T351" s="223" t="str">
        <f t="shared" ca="1" si="469"/>
        <v>-1.0874044261318-0.765836602978327i</v>
      </c>
      <c r="U351" s="223" t="str">
        <f t="shared" ca="1" si="470"/>
        <v>-0.985480063104985-0.893187065320027i</v>
      </c>
      <c r="V351" s="223" t="str">
        <f t="shared" ca="1" si="471"/>
        <v>-0.868733162641669-1.00710316281849i</v>
      </c>
      <c r="W351" s="223" t="str">
        <f t="shared" ca="1" si="472"/>
        <v>-0.738919706793264-1.10587149133386i</v>
      </c>
      <c r="X351" s="223" t="str">
        <f t="shared" ca="1" si="473"/>
        <v>-0.597992210766212-1.1880064832716i</v>
      </c>
      <c r="Y351" s="223" t="str">
        <f t="shared" ca="1" si="474"/>
        <v>-0.448070355276538-1.25227275190142i</v>
      </c>
      <c r="Z351" s="223" t="str">
        <f t="shared" ca="1" si="475"/>
        <v>-0.291409104578596-1.2977036727239i</v>
      </c>
      <c r="AA351" s="223" t="str">
        <f t="shared" ca="1" si="476"/>
        <v>-0.130364789703311-1.32361592240273i</v>
      </c>
      <c r="AB351" s="223" t="str">
        <f t="shared" ca="1" si="477"/>
        <v>0.0326403329528638-1.32961975658349i</v>
      </c>
      <c r="AC351" s="223" t="str">
        <f t="shared" ca="1" si="478"/>
        <v>0.195154514619871-1.31562487201173i</v>
      </c>
      <c r="AD351" s="223" t="str">
        <f t="shared" ca="1" si="479"/>
        <v>0.35473339073665-1.28184176477789i</v>
      </c>
      <c r="AE351" s="223" t="str">
        <f t="shared" ca="1" si="480"/>
        <v>0.508976746469869-1.2287785642602i</v>
      </c>
      <c r="AF351" s="223" t="str">
        <f t="shared" ca="1" si="481"/>
        <v>0.655564618180011-1.15723339038541i</v>
      </c>
      <c r="AG351" s="223" t="str">
        <f t="shared" ca="1" si="482"/>
        <v>0.792292187830551-1.06828234916387i</v>
      </c>
      <c r="AH351" s="223" t="str">
        <f t="shared" ca="1" si="483"/>
        <v>0.91710294550856-0.963263347051018i</v>
      </c>
      <c r="AI351" s="223" t="str">
        <f t="shared" ca="1" si="484"/>
        <v>1.02811962124439-0.843755967590569i</v>
      </c>
      <c r="AJ351" s="223" t="str">
        <f t="shared" ca="1" si="485"/>
        <v>1.12367242090108-0.711557713006278i</v>
      </c>
      <c r="AK351" s="223" t="str">
        <f t="shared" ca="1" si="486"/>
        <v>1.20232414142946-0.568656968099672i</v>
      </c>
      <c r="AL351" s="223" t="str">
        <f t="shared" ca="1" si="487"/>
        <v>1.26289178774442-0.417203093085511i</v>
      </c>
      <c r="AM351" s="223" t="str">
        <f t="shared" ca="1" si="488"/>
        <v>1.30446436606884-0.259474095217656i</v>
      </c>
      <c r="AN351" s="223" t="str">
        <f t="shared" ca="1" si="489"/>
        <v>1.32641658612898-0.0978423654372285i</v>
      </c>
      <c r="AO351" s="223" t="str">
        <f t="shared" ca="1" si="490"/>
        <v>1.32841826610158+0.0652610045899596i</v>
      </c>
      <c r="AP351" s="223" t="str">
        <f t="shared" ca="1" si="491"/>
        <v>1.31043929885695+0.22738278836297i</v>
      </c>
      <c r="AQ351" s="223" t="str">
        <f t="shared" ca="1" si="492"/>
        <v>1.27275010479731+0.386084523350568i</v>
      </c>
      <c r="AR351" s="223" t="str">
        <f t="shared" ca="1" si="493"/>
        <v>1.27275010479731+0.386084523350568i</v>
      </c>
      <c r="AS351" s="223" t="str">
        <f t="shared" ca="1" si="494"/>
        <v>1.1407964922181+0.683767103460884i</v>
      </c>
      <c r="AT351" s="223" t="str">
        <f t="shared" ca="1" si="495"/>
        <v>1.04851677885502+0.818270525493804i</v>
      </c>
      <c r="AU351" s="223" t="str">
        <f t="shared" ca="1" si="496"/>
        <v>0.9404663971759+0.940466397175034i</v>
      </c>
      <c r="AV351" s="223" t="str">
        <f t="shared" ca="1" si="497"/>
        <v>0.818270525493727+1.04851677885508i</v>
      </c>
      <c r="AW351" s="223" t="str">
        <f t="shared" ca="1" si="498"/>
        <v>0.683767103460799+1.14079649221815i</v>
      </c>
      <c r="AX351" s="223" t="str">
        <f t="shared" ca="1" si="499"/>
        <v>0.538979187739682+1.21591756448202i</v>
      </c>
      <c r="AY351" s="223" t="str">
        <f t="shared" ca="1" si="500"/>
        <v>0.386084523350509+1.27275010479733i</v>
      </c>
      <c r="AZ351" s="223" t="str">
        <f t="shared" ca="1" si="501"/>
        <v>0.22738278836291+1.31043929885696i</v>
      </c>
      <c r="BA351" s="223" t="str">
        <f t="shared" ca="1" si="502"/>
        <v>0.0652610045898613+1.32841826610158i</v>
      </c>
      <c r="BB351" s="223" t="str">
        <f t="shared" ca="1" si="503"/>
        <v>-0.0978423654373266+1.32641658612897i</v>
      </c>
      <c r="BC351" s="223" t="str">
        <f t="shared" ca="1" si="504"/>
        <v>-0.259474095217715+1.30446436606883i</v>
      </c>
      <c r="BD351" s="223" t="str">
        <f t="shared" ca="1" si="505"/>
        <v>-0.417203093085568+1.2628917877444i</v>
      </c>
      <c r="BE351" s="223" t="str">
        <f t="shared" ca="1" si="506"/>
        <v>-0.568656968099727+1.20232414142944i</v>
      </c>
      <c r="BF351" s="223" t="str">
        <f t="shared" ca="1" si="507"/>
        <v>-0.711557713006297+1.12367242090106i</v>
      </c>
      <c r="BG351" s="223" t="str">
        <f t="shared" ca="1" si="508"/>
        <v>-0.843755967590601+1.02811962124436i</v>
      </c>
      <c r="BH351" s="223" t="str">
        <f t="shared" ca="1" si="509"/>
        <v>-0.963263347051073+0.917102945508503i</v>
      </c>
      <c r="BI351" s="223" t="str">
        <f t="shared" ca="1" si="510"/>
        <v>-1.0682823491639+0.792292187830518i</v>
      </c>
      <c r="BJ351" s="223" t="str">
        <f t="shared" ca="1" si="511"/>
        <v>-1.15723339038545+0.655564618179942i</v>
      </c>
      <c r="BK351" s="223" t="str">
        <f t="shared" ca="1" si="512"/>
        <v>-1.22877856426033+0.508976746469551i</v>
      </c>
      <c r="BL351" s="223" t="str">
        <f t="shared" ca="1" si="513"/>
        <v>-1.2818417647779+0.35473339073661i</v>
      </c>
      <c r="BM351" s="223" t="str">
        <f t="shared" ca="1" si="514"/>
        <v>-1.31562487201169+0.195154514620185i</v>
      </c>
      <c r="BN351" s="223" t="str">
        <f t="shared" ca="1" si="515"/>
        <v>-1.3296197565835+0.0326403329522741i</v>
      </c>
      <c r="BO351" s="223" t="str">
        <f t="shared" ca="1" si="516"/>
        <v>-1.32361592240269-0.130364789703672i</v>
      </c>
      <c r="BP351" s="223" t="str">
        <f t="shared" ca="1" si="517"/>
        <v>-1.29770367272392-0.291409104578527i</v>
      </c>
      <c r="BQ351" s="223" t="str">
        <f t="shared" ca="1" si="518"/>
        <v>-1.25227275190155-0.448070355276195i</v>
      </c>
      <c r="BR351" s="223" t="str">
        <f t="shared" ca="1" si="519"/>
        <v>-1.18800648327131-0.597992210766781i</v>
      </c>
      <c r="BS351" s="223" t="str">
        <f t="shared" ca="1" si="520"/>
        <v>-1.10587149133374-0.738919706793432i</v>
      </c>
      <c r="BT351" s="223" t="str">
        <f t="shared" ca="1" si="521"/>
        <v>-1.00710316281851-0.868733162641651i</v>
      </c>
      <c r="BU351" s="223" t="str">
        <f t="shared" ca="1" si="522"/>
        <v>-0.893187065320374-0.98548006310467i</v>
      </c>
      <c r="BV351" s="223" t="str">
        <f t="shared" ca="1" si="523"/>
        <v>-0.765836602977949-1.08740442613206i</v>
      </c>
      <c r="BW351" s="223" t="str">
        <f t="shared" ca="1" si="524"/>
        <v>-0.626967245285047-1.17297321443079i</v>
      </c>
      <c r="BX351" s="223" t="str">
        <f t="shared" ca="1" si="525"/>
        <v>-0.478667716640434-1.24089939377801i</v>
      </c>
      <c r="BY351" s="223" t="str">
        <f t="shared" ca="1" si="526"/>
        <v>-0.323168579992364-1.29016129121057i</v>
      </c>
      <c r="BZ351" s="223" t="str">
        <f t="shared" ca="1" si="527"/>
        <v>-0.162808687093805-1.32001796193809i</v>
      </c>
      <c r="CA351" s="223" t="str">
        <f t="shared" ca="1" si="528"/>
        <v>6.06139202619294E-14-1.33002033384171i</v>
      </c>
      <c r="CB351" s="223" t="str">
        <f t="shared" ca="1" si="529"/>
        <v>0.162808687094-1.32001796193807i</v>
      </c>
      <c r="CC351" s="223" t="str">
        <f t="shared" ca="1" si="530"/>
        <v>0.323168579992556-1.29016129121052i</v>
      </c>
      <c r="CD351" s="223" t="str">
        <f t="shared" ca="1" si="531"/>
        <v>0.478667716640547-1.24089939377797i</v>
      </c>
      <c r="CE351" s="223" t="str">
        <f t="shared" ca="1" si="532"/>
        <v>0.62696724528522-1.17297321443069i</v>
      </c>
      <c r="CF351" s="223" t="str">
        <f t="shared" ca="1" si="533"/>
        <v>0.765836602978049-1.08740442613199i</v>
      </c>
      <c r="CG351" s="223" t="str">
        <f t="shared" ca="1" si="534"/>
        <v>0.893187065320465-0.985480063104589i</v>
      </c>
      <c r="CH351" s="223" t="str">
        <f t="shared" ca="1" si="535"/>
        <v>1.00710316281864-0.868733162641502i</v>
      </c>
      <c r="CI351" s="223" t="str">
        <f t="shared" ca="1" si="536"/>
        <v>1.10587149133381-0.738919706793332i</v>
      </c>
      <c r="CJ351" s="223" t="str">
        <f t="shared" ca="1" si="537"/>
        <v>1.1880064832714-0.597992210766604i</v>
      </c>
      <c r="CK351" s="223" t="str">
        <f t="shared" ca="1" si="538"/>
        <v>1.25227275190159-0.44807035527608i</v>
      </c>
      <c r="CL351" s="223" t="str">
        <f t="shared" ca="1" si="539"/>
        <v>1.29770367272395-0.291409104578409i</v>
      </c>
      <c r="CM351" s="223" t="str">
        <f t="shared" ca="1" si="540"/>
        <v>1.32361592240271-0.130364789703476i</v>
      </c>
      <c r="CN351" s="223" t="str">
        <f t="shared" ca="1" si="541"/>
        <v>1.3296197565835+0.0326403329523953i</v>
      </c>
      <c r="CO351" s="223" t="str">
        <f t="shared" ca="1" si="542"/>
        <v>1.31562487201167+0.195154514620305i</v>
      </c>
      <c r="CP351" s="223" t="str">
        <f t="shared" ca="1" si="543"/>
        <v>1.28184176477787+0.354733390736727i</v>
      </c>
      <c r="CQ351" s="223" t="str">
        <f t="shared" ca="1" si="544"/>
        <v>1.22877856426028+0.508976746469663i</v>
      </c>
      <c r="CR351" s="223" t="str">
        <f t="shared" ca="1" si="545"/>
        <v>1.15723339038602+0.655564618178929i</v>
      </c>
      <c r="CS351" s="223" t="str">
        <f t="shared" ca="1" si="546"/>
        <v>1.06828234916383+0.792292187830615i</v>
      </c>
      <c r="CT351" s="223" t="str">
        <f t="shared" ca="1" si="547"/>
        <v>0.963263347050989+0.917102945508591i</v>
      </c>
      <c r="CU351" s="223" t="str">
        <f t="shared" ca="1" si="548"/>
        <v>0.843755967590507+1.02811962124444i</v>
      </c>
      <c r="CV351" s="223" t="str">
        <f t="shared" ca="1" si="549"/>
        <v>0.711557713006195+1.12367242090113i</v>
      </c>
      <c r="CW351" s="223" t="str">
        <f t="shared" ca="1" si="550"/>
        <v>0.568656968099617+1.20232414142949i</v>
      </c>
      <c r="CX351" s="223" t="str">
        <f t="shared" ca="1" si="551"/>
        <v>0.41720309308549+1.26289178774442i</v>
      </c>
      <c r="CY351" s="223" t="str">
        <f t="shared" ca="1" si="552"/>
        <v>0.259474095217521+1.30446436606887i</v>
      </c>
      <c r="CZ351" s="223" t="str">
        <f t="shared" ca="1" si="553"/>
        <v>0.0978423654371303+1.32641658612899i</v>
      </c>
      <c r="DA351" s="223" t="str">
        <f t="shared" ca="1" si="554"/>
        <v>-0.0652610045900201+1.32841826610157i</v>
      </c>
      <c r="DB351" s="223" t="str">
        <f t="shared" ca="1" si="555"/>
        <v>-0.22738278836303+1.31043929885694i</v>
      </c>
      <c r="DC351" s="223" t="str">
        <f t="shared" ca="1" si="556"/>
        <v>-0.386084523350589+1.27275010479731i</v>
      </c>
      <c r="DD351" s="223" t="str">
        <f t="shared" ca="1" si="557"/>
        <v>-0.538979187739759+1.21591756448198i</v>
      </c>
      <c r="DE351" s="223" t="str">
        <f t="shared" ca="1" si="558"/>
        <v>-0.683767103460968+1.14079649221805i</v>
      </c>
      <c r="DF351" s="223" t="str">
        <f t="shared" ca="1" si="559"/>
        <v>-0.818270525493852+1.04851677885498i</v>
      </c>
      <c r="DG351" s="223" t="str">
        <f t="shared" ca="1" si="560"/>
        <v>-0.94046639717505+0.940466397175884i</v>
      </c>
      <c r="DH351" s="223" t="str">
        <f t="shared" ca="1" si="561"/>
        <v>-1.04851677885509+0.818270525493708i</v>
      </c>
      <c r="DI351" s="223" t="str">
        <f t="shared" ca="1" si="562"/>
        <v>-1.14079649221814+0.683767103460812i</v>
      </c>
      <c r="DJ351" s="223" t="str">
        <f t="shared" ca="1" si="563"/>
        <v>-1.21591756448206+0.538979187739593i</v>
      </c>
      <c r="DK351" s="223" t="str">
        <f t="shared" ca="1" si="564"/>
        <v>-1.27275010479696+0.386084523351718i</v>
      </c>
      <c r="DL351" s="223" t="str">
        <f t="shared" ca="1" si="565"/>
        <v>-1.31043929885697+0.227382788362851i</v>
      </c>
      <c r="DM351" s="223" t="str">
        <f t="shared" ca="1" si="566"/>
        <v>-1.32841826610158+0.0652610045898386i</v>
      </c>
      <c r="DN351" s="223" t="str">
        <f t="shared" ca="1" si="567"/>
        <v>-1.32641658612897-0.0978423654373116i</v>
      </c>
      <c r="DO351" s="223" t="str">
        <f t="shared" ca="1" si="568"/>
        <v>-1.30446436606907-0.259474095216513i</v>
      </c>
      <c r="DP351" s="223" t="str">
        <f t="shared" ca="1" si="569"/>
        <v>-1.26289178774437-0.417203093085662i</v>
      </c>
      <c r="DQ351" s="223" t="str">
        <f t="shared" ca="1" si="570"/>
        <v>-1.20232414142941-0.568656968099782i</v>
      </c>
      <c r="DR351" s="223" t="str">
        <f t="shared" ca="1" si="571"/>
        <v>-1.12367242090103-0.711557713006349i</v>
      </c>
      <c r="DS351" s="223" t="str">
        <f t="shared" ca="1" si="572"/>
        <v>-1.02811962124433-0.843755967590648i</v>
      </c>
      <c r="DT351" s="223" t="str">
        <f t="shared" ca="1" si="573"/>
        <v>-0.917102945508405-0.963263347051167i</v>
      </c>
      <c r="DU351" s="223" t="str">
        <f t="shared" ca="1" si="574"/>
        <v>-0.792292187830409-1.06828234916398i</v>
      </c>
      <c r="DV351" s="223" t="str">
        <f t="shared" ca="1" si="575"/>
        <v>-0.655564618179889-1.15723339038548i</v>
      </c>
      <c r="DW351" s="223" t="str">
        <f t="shared" ca="1" si="576"/>
        <v>-0.508976746469495-1.22877856426035i</v>
      </c>
      <c r="DX351" s="223" t="str">
        <f t="shared" ca="1" si="577"/>
        <v>-0.354733390736552-1.28184176477791i</v>
      </c>
      <c r="DY351" s="223" t="str">
        <f t="shared" ca="1" si="578"/>
        <v>-0.195154514620051-1.31562487201171i</v>
      </c>
      <c r="DZ351" s="223" t="str">
        <f t="shared" ca="1" si="579"/>
        <v>-0.0326403329534984-1.32961975658347i</v>
      </c>
      <c r="EA351" s="223" t="str">
        <f t="shared" ca="1" si="580"/>
        <v>0.130364789703733-1.32361592240268i</v>
      </c>
      <c r="EB351" s="223" t="str">
        <f t="shared" ca="1" si="581"/>
        <v>0.291409104578586-1.29770367272391i</v>
      </c>
      <c r="EC351" s="223" t="str">
        <f t="shared" ca="1" si="582"/>
        <v>0.448070355276252-1.25227275190153i</v>
      </c>
      <c r="ED351" s="223" t="str">
        <f t="shared" ca="1" si="583"/>
        <v>0.597992210766768-1.18800648327132i</v>
      </c>
      <c r="EE351" s="223" t="str">
        <f t="shared" ca="1" si="584"/>
        <v>0.738919706793546-1.10587149133367i</v>
      </c>
      <c r="EF351" s="223" t="str">
        <f t="shared" ca="1" si="585"/>
        <v>0.868733162641697-1.00710316281847i</v>
      </c>
      <c r="EG351" s="223" t="str">
        <f t="shared" ca="1" si="586"/>
        <v>0.985480063104711-0.893187065320329i</v>
      </c>
      <c r="EH351" s="223" t="str">
        <f t="shared" ca="1" si="587"/>
        <v>1.0874044261321-0.7658366029779i</v>
      </c>
      <c r="EI351" s="223" t="str">
        <f t="shared" ca="1" si="588"/>
        <v>1.17297321443078-0.626967245285059i</v>
      </c>
      <c r="EJ351" s="223" t="str">
        <f t="shared" ca="1" si="589"/>
        <v>1.24089939377806-0.478667716640306i</v>
      </c>
      <c r="EK351" s="223" t="str">
        <f t="shared" ca="1" si="590"/>
        <v>1.29016129121059-0.323168579992306i</v>
      </c>
      <c r="EL351" s="223" t="str">
        <f t="shared" ca="1" si="591"/>
        <v>1.3200179619381-0.162808687093745i</v>
      </c>
      <c r="EM351" s="223" t="str">
        <f t="shared" ca="1" si="592"/>
        <v>1.33002033384171+1.21227840523859E-13i</v>
      </c>
      <c r="EN351" s="223"/>
      <c r="EO351" s="223"/>
      <c r="EP351" s="223"/>
    </row>
    <row r="352" spans="1:146">
      <c r="A352" s="249">
        <f t="shared" si="461"/>
        <v>4.921874999999981E-3</v>
      </c>
      <c r="B352" s="248">
        <v>252</v>
      </c>
      <c r="C352" s="247">
        <f t="shared" si="462"/>
        <v>50400</v>
      </c>
      <c r="N352" s="246">
        <f t="shared" ca="1" si="463"/>
        <v>1.3369705196951456</v>
      </c>
      <c r="O352" s="223">
        <f t="shared" ca="1" si="464"/>
        <v>-1.3300294803048542</v>
      </c>
      <c r="P352" s="223" t="str">
        <f t="shared" ca="1" si="465"/>
        <v>-1.32362502482315-0.130365686213487i</v>
      </c>
      <c r="Q352" s="223" t="str">
        <f t="shared" ca="1" si="466"/>
        <v>-1.30447333678536-0.259475879603632i</v>
      </c>
      <c r="R352" s="223" t="str">
        <f t="shared" ca="1" si="467"/>
        <v>-1.27275885741666-0.386087178429237i</v>
      </c>
      <c r="S352" s="223" t="str">
        <f t="shared" ca="1" si="468"/>
        <v>-1.22878701449027-0.508980246669844i</v>
      </c>
      <c r="T352" s="223" t="str">
        <f t="shared" ca="1" si="469"/>
        <v>-1.17298128089103-0.626971556898118i</v>
      </c>
      <c r="U352" s="223" t="str">
        <f t="shared" ca="1" si="470"/>
        <v>-1.10587909634001-0.738924788295947i</v>
      </c>
      <c r="V352" s="223" t="str">
        <f t="shared" ca="1" si="471"/>
        <v>-1.02812669155623-0.843761770045102i</v>
      </c>
      <c r="W352" s="223" t="str">
        <f t="shared" ca="1" si="472"/>
        <v>-0.940472864701543-0.940472864701621i</v>
      </c>
      <c r="X352" s="223" t="str">
        <f t="shared" ca="1" si="473"/>
        <v>-0.843761770045009-1.0281266915563i</v>
      </c>
      <c r="Y352" s="223" t="str">
        <f t="shared" ca="1" si="474"/>
        <v>-0.738924788295956-1.10587909634i</v>
      </c>
      <c r="Z352" s="223" t="str">
        <f t="shared" ca="1" si="475"/>
        <v>-0.626971556898141-1.17298128089101i</v>
      </c>
      <c r="AA352" s="223" t="str">
        <f t="shared" ca="1" si="476"/>
        <v>-0.508980246669854-1.22878701449026i</v>
      </c>
      <c r="AB352" s="223" t="str">
        <f t="shared" ca="1" si="477"/>
        <v>-0.386087178429248-1.27275885741665i</v>
      </c>
      <c r="AC352" s="223" t="str">
        <f t="shared" ca="1" si="478"/>
        <v>-0.259475879603647-1.30447333678535i</v>
      </c>
      <c r="AD352" s="223" t="str">
        <f t="shared" ca="1" si="479"/>
        <v>-0.130365686213519-1.32362502482315i</v>
      </c>
      <c r="AE352" s="223" t="str">
        <f t="shared" ca="1" si="480"/>
        <v>-2.08558033806264E-14-1.33002948030485i</v>
      </c>
      <c r="AF352" s="223" t="str">
        <f t="shared" ca="1" si="481"/>
        <v>0.130365686214004-1.3236250248231i</v>
      </c>
      <c r="AG352" s="223" t="str">
        <f t="shared" ca="1" si="482"/>
        <v>0.259475879604014-1.30447333678528i</v>
      </c>
      <c r="AH352" s="223" t="str">
        <f t="shared" ca="1" si="483"/>
        <v>0.386087178429479-1.27275885741658i</v>
      </c>
      <c r="AI352" s="223" t="str">
        <f t="shared" ca="1" si="484"/>
        <v>0.508980246669955-1.22878701449022i</v>
      </c>
      <c r="AJ352" s="223" t="str">
        <f t="shared" ca="1" si="485"/>
        <v>0.626971556898105-1.17298128089103i</v>
      </c>
      <c r="AK352" s="223" t="str">
        <f t="shared" ca="1" si="486"/>
        <v>0.738924788295804-1.1058790963401i</v>
      </c>
      <c r="AL352" s="223" t="str">
        <f t="shared" ca="1" si="487"/>
        <v>0.843761770044882-1.02812669155641i</v>
      </c>
      <c r="AM352" s="223" t="str">
        <f t="shared" ca="1" si="488"/>
        <v>0.940472864701339-0.940472864701825i</v>
      </c>
      <c r="AN352" s="223" t="str">
        <f t="shared" ca="1" si="489"/>
        <v>1.02812669155595-0.843761770045442i</v>
      </c>
      <c r="AO352" s="223" t="str">
        <f t="shared" ca="1" si="490"/>
        <v>1.1058790963397-0.738924788296405i</v>
      </c>
      <c r="AP352" s="223" t="str">
        <f t="shared" ca="1" si="491"/>
        <v>1.17298128089132-0.626971556897576i</v>
      </c>
      <c r="AQ352" s="223" t="str">
        <f t="shared" ca="1" si="492"/>
        <v>1.22878701449046-0.508980246669385i</v>
      </c>
      <c r="AR352" s="223" t="str">
        <f t="shared" ca="1" si="493"/>
        <v>1.22878701449046-0.508980246669385i</v>
      </c>
      <c r="AS352" s="223" t="str">
        <f t="shared" ca="1" si="494"/>
        <v>1.3044733367854-0.259475879603409i</v>
      </c>
      <c r="AT352" s="223" t="str">
        <f t="shared" ca="1" si="495"/>
        <v>1.32362502482316-0.130365686213389i</v>
      </c>
      <c r="AU352" s="223" t="str">
        <f t="shared" ca="1" si="496"/>
        <v>1.33002948030485-4.17116067612528E-14i</v>
      </c>
      <c r="AV352" s="223" t="str">
        <f t="shared" ca="1" si="497"/>
        <v>1.32362502482317+0.130365686213344i</v>
      </c>
      <c r="AW352" s="223" t="str">
        <f t="shared" ca="1" si="498"/>
        <v>1.30447333678542+0.259475879603326i</v>
      </c>
      <c r="AX352" s="223" t="str">
        <f t="shared" ca="1" si="499"/>
        <v>1.27275885741678+0.386087178428826i</v>
      </c>
      <c r="AY352" s="223" t="str">
        <f t="shared" ca="1" si="500"/>
        <v>1.22878701449049+0.508980246669308i</v>
      </c>
      <c r="AZ352" s="223" t="str">
        <f t="shared" ca="1" si="501"/>
        <v>1.17298128089073+0.626971556898669i</v>
      </c>
      <c r="BA352" s="223" t="str">
        <f t="shared" ca="1" si="502"/>
        <v>1.10587909633973+0.738924788296368i</v>
      </c>
      <c r="BB352" s="223" t="str">
        <f t="shared" ca="1" si="503"/>
        <v>1.028126691556+0.843761770045378i</v>
      </c>
      <c r="BC352" s="223" t="str">
        <f t="shared" ca="1" si="504"/>
        <v>0.940472864701371+0.940472864701793i</v>
      </c>
      <c r="BD352" s="223" t="str">
        <f t="shared" ca="1" si="505"/>
        <v>0.843761770044947+1.02812669155636i</v>
      </c>
      <c r="BE352" s="223" t="str">
        <f t="shared" ca="1" si="506"/>
        <v>0.738924788295873+1.10587909634006i</v>
      </c>
      <c r="BF352" s="223" t="str">
        <f t="shared" ca="1" si="507"/>
        <v>0.626971556898145+1.17298128089101i</v>
      </c>
      <c r="BG352" s="223" t="str">
        <f t="shared" ca="1" si="508"/>
        <v>0.50898024667005+1.22878701449018i</v>
      </c>
      <c r="BH352" s="223" t="str">
        <f t="shared" ca="1" si="509"/>
        <v>0.386087178429559+1.27275885741656i</v>
      </c>
      <c r="BI352" s="223" t="str">
        <f t="shared" ca="1" si="510"/>
        <v>0.259475879604078+1.30447333678527i</v>
      </c>
      <c r="BJ352" s="223" t="str">
        <f t="shared" ca="1" si="511"/>
        <v>0.130365686214068+1.32362502482309i</v>
      </c>
      <c r="BK352" s="223" t="str">
        <f t="shared" ca="1" si="512"/>
        <v>-5.98962539762297E-13+1.33002948030485i</v>
      </c>
      <c r="BL352" s="223" t="str">
        <f t="shared" ca="1" si="513"/>
        <v>-0.130365686213981+1.3236250248231i</v>
      </c>
      <c r="BM352" s="223" t="str">
        <f t="shared" ca="1" si="514"/>
        <v>-0.259475879603991+1.30447333678528i</v>
      </c>
      <c r="BN352" s="223" t="str">
        <f t="shared" ca="1" si="515"/>
        <v>-0.386087178429475+1.27275885741658i</v>
      </c>
      <c r="BO352" s="223" t="str">
        <f t="shared" ca="1" si="516"/>
        <v>-0.5089802466699+1.22878701449024i</v>
      </c>
      <c r="BP352" s="223" t="str">
        <f t="shared" ca="1" si="517"/>
        <v>-0.626971556898068+1.17298128089105i</v>
      </c>
      <c r="BQ352" s="223" t="str">
        <f t="shared" ca="1" si="518"/>
        <v>-0.7389247882958+1.1058790963401i</v>
      </c>
      <c r="BR352" s="223" t="str">
        <f t="shared" ca="1" si="519"/>
        <v>-0.843761770044879+1.02812669155641i</v>
      </c>
      <c r="BS352" s="223" t="str">
        <f t="shared" ca="1" si="520"/>
        <v>-0.940472864701283+0.940472864701881i</v>
      </c>
      <c r="BT352" s="223" t="str">
        <f t="shared" ca="1" si="521"/>
        <v>-1.02812669155592+0.843761770045473i</v>
      </c>
      <c r="BU352" s="223" t="str">
        <f t="shared" ca="1" si="522"/>
        <v>-1.10587909633968+0.738924788296441i</v>
      </c>
      <c r="BV352" s="223" t="str">
        <f t="shared" ca="1" si="523"/>
        <v>-1.1729812808913+0.626971556897613i</v>
      </c>
      <c r="BW352" s="223" t="str">
        <f t="shared" ca="1" si="524"/>
        <v>-1.22878701449044+0.508980246669424i</v>
      </c>
      <c r="BX352" s="223" t="str">
        <f t="shared" ca="1" si="525"/>
        <v>-1.27275885741675+0.38608717842891i</v>
      </c>
      <c r="BY352" s="223" t="str">
        <f t="shared" ca="1" si="526"/>
        <v>-1.3044733367854+0.259475879603413i</v>
      </c>
      <c r="BZ352" s="223" t="str">
        <f t="shared" ca="1" si="527"/>
        <v>-1.32362502482315+0.130365686213468i</v>
      </c>
      <c r="CA352" s="223" t="str">
        <f t="shared" ca="1" si="528"/>
        <v>-1.33002948030485+8.34232135225055E-14i</v>
      </c>
      <c r="CB352" s="223" t="str">
        <f t="shared" ca="1" si="529"/>
        <v>-1.32362502482317-0.130365686213302i</v>
      </c>
      <c r="CC352" s="223" t="str">
        <f t="shared" ca="1" si="530"/>
        <v>-1.30447333678542-0.259475879603322i</v>
      </c>
      <c r="CD352" s="223" t="str">
        <f t="shared" ca="1" si="531"/>
        <v>-1.27275885741678-0.386087178428823i</v>
      </c>
      <c r="CE352" s="223" t="str">
        <f t="shared" ca="1" si="532"/>
        <v>-1.22878701449051-0.508980246669269i</v>
      </c>
      <c r="CF352" s="223" t="str">
        <f t="shared" ca="1" si="533"/>
        <v>-1.17298128089073-0.626971556898666i</v>
      </c>
      <c r="CG352" s="223" t="str">
        <f t="shared" ca="1" si="534"/>
        <v>-1.10587909633977-0.738924788296302i</v>
      </c>
      <c r="CH352" s="223" t="str">
        <f t="shared" ca="1" si="535"/>
        <v>-1.02812669155603-0.843761770045344i</v>
      </c>
      <c r="CI352" s="223" t="str">
        <f t="shared" ca="1" si="536"/>
        <v>-0.940472864701402-0.940472864701764i</v>
      </c>
      <c r="CJ352" s="223" t="str">
        <f t="shared" ca="1" si="537"/>
        <v>-0.843761770044949-1.02812669155635i</v>
      </c>
      <c r="CK352" s="223" t="str">
        <f t="shared" ca="1" si="538"/>
        <v>-0.738924788295876-1.10587909634005i</v>
      </c>
      <c r="CL352" s="223" t="str">
        <f t="shared" ca="1" si="539"/>
        <v>-0.626971556898215-1.17298128089097i</v>
      </c>
      <c r="CM352" s="223" t="str">
        <f t="shared" ca="1" si="540"/>
        <v>-0.508980246670054-1.22878701449018i</v>
      </c>
      <c r="CN352" s="223" t="str">
        <f t="shared" ca="1" si="541"/>
        <v>-0.386087178429563-1.27275885741656i</v>
      </c>
      <c r="CO352" s="223" t="str">
        <f t="shared" ca="1" si="542"/>
        <v>-0.259475879604082-1.30447333678527i</v>
      </c>
      <c r="CP352" s="223" t="str">
        <f t="shared" ca="1" si="543"/>
        <v>-0.130365686214147-1.32362502482309i</v>
      </c>
      <c r="CQ352" s="223" t="str">
        <f t="shared" ca="1" si="544"/>
        <v>5.9505264442414E-13-1.33002948030485i</v>
      </c>
      <c r="CR352" s="223" t="str">
        <f t="shared" ca="1" si="545"/>
        <v>0.130365686213977-1.3236250248231i</v>
      </c>
      <c r="CS352" s="223" t="str">
        <f t="shared" ca="1" si="546"/>
        <v>0.259475879603914-1.3044733367853i</v>
      </c>
      <c r="CT352" s="223" t="str">
        <f t="shared" ca="1" si="547"/>
        <v>0.386087178429472-1.27275885741658i</v>
      </c>
      <c r="CU352" s="223" t="str">
        <f t="shared" ca="1" si="548"/>
        <v>0.508980246669896-1.22878701449025i</v>
      </c>
      <c r="CV352" s="223" t="str">
        <f t="shared" ca="1" si="549"/>
        <v>0.626971556897997-1.17298128089109i</v>
      </c>
      <c r="CW352" s="223" t="str">
        <f t="shared" ca="1" si="550"/>
        <v>0.738924788295798-1.10587909634011i</v>
      </c>
      <c r="CX352" s="223" t="str">
        <f t="shared" ca="1" si="551"/>
        <v>0.843761770044818-1.02812669155646i</v>
      </c>
      <c r="CY352" s="223" t="str">
        <f t="shared" ca="1" si="552"/>
        <v>0.940472864701228-0.940472864701937i</v>
      </c>
      <c r="CZ352" s="223" t="str">
        <f t="shared" ca="1" si="553"/>
        <v>1.02812669155592-0.843761770045477i</v>
      </c>
      <c r="DA352" s="223" t="str">
        <f t="shared" ca="1" si="554"/>
        <v>1.10587909634039-0.738924788295375i</v>
      </c>
      <c r="DB352" s="223" t="str">
        <f t="shared" ca="1" si="555"/>
        <v>1.17298128089126-0.626971556897683i</v>
      </c>
      <c r="DC352" s="223" t="str">
        <f t="shared" ca="1" si="556"/>
        <v>1.22878701449044-0.508980246669428i</v>
      </c>
      <c r="DD352" s="223" t="str">
        <f t="shared" ca="1" si="557"/>
        <v>1.27275885741673-0.386087178428986i</v>
      </c>
      <c r="DE352" s="223" t="str">
        <f t="shared" ca="1" si="558"/>
        <v>1.3044733367854-0.259475879603415i</v>
      </c>
      <c r="DF352" s="223" t="str">
        <f t="shared" ca="1" si="559"/>
        <v>1.32362502482315-0.130365686213472i</v>
      </c>
      <c r="DG352" s="223" t="str">
        <f t="shared" ca="1" si="560"/>
        <v>1.33002948030485-1.62936531706855E-13i</v>
      </c>
      <c r="DH352" s="223" t="str">
        <f t="shared" ca="1" si="561"/>
        <v>1.32362502482317+0.130365686213298i</v>
      </c>
      <c r="DI352" s="223" t="str">
        <f t="shared" ca="1" si="562"/>
        <v>1.30447333678543+0.259475879603245i</v>
      </c>
      <c r="DJ352" s="223" t="str">
        <f t="shared" ca="1" si="563"/>
        <v>1.27275885741678+0.386087178428819i</v>
      </c>
      <c r="DK352" s="223" t="str">
        <f t="shared" ca="1" si="564"/>
        <v>1.22878701449051+0.508980246669265i</v>
      </c>
      <c r="DL352" s="223" t="str">
        <f t="shared" ca="1" si="565"/>
        <v>1.17298128089077+0.626971556898596i</v>
      </c>
      <c r="DM352" s="223" t="str">
        <f t="shared" ca="1" si="566"/>
        <v>1.10587909633973+0.738924788296362i</v>
      </c>
      <c r="DN352" s="223" t="str">
        <f t="shared" ca="1" si="567"/>
        <v>1.02812669155603+0.843761770045342i</v>
      </c>
      <c r="DO352" s="223" t="str">
        <f t="shared" ca="1" si="568"/>
        <v>0.940472864701458+0.940472864701706i</v>
      </c>
      <c r="DP352" s="223" t="str">
        <f t="shared" ca="1" si="569"/>
        <v>0.843761770044952+1.02812669155635i</v>
      </c>
      <c r="DQ352" s="223" t="str">
        <f t="shared" ca="1" si="570"/>
        <v>0.738924788295943+1.10587909634001i</v>
      </c>
      <c r="DR352" s="223" t="str">
        <f t="shared" ca="1" si="571"/>
        <v>0.626971556898284+1.17298128089094i</v>
      </c>
      <c r="DS352" s="223" t="str">
        <f t="shared" ca="1" si="572"/>
        <v>0.508980246670058+1.22878701449018i</v>
      </c>
      <c r="DT352" s="223" t="str">
        <f t="shared" ca="1" si="573"/>
        <v>0.386087178429639+1.27275885741653i</v>
      </c>
      <c r="DU352" s="223" t="str">
        <f t="shared" ca="1" si="574"/>
        <v>0.259475879604086+1.30447333678527i</v>
      </c>
      <c r="DV352" s="223" t="str">
        <f t="shared" ca="1" si="575"/>
        <v>0.130365686214151+1.32362502482309i</v>
      </c>
      <c r="DW352" s="223" t="str">
        <f t="shared" ca="1" si="576"/>
        <v>-5.15539326239792E-13+1.33002948030485i</v>
      </c>
      <c r="DX352" s="223" t="str">
        <f t="shared" ca="1" si="577"/>
        <v>-0.130365686213973+1.3236250248231i</v>
      </c>
      <c r="DY352" s="223" t="str">
        <f t="shared" ca="1" si="578"/>
        <v>-0.25947587960391+1.3044733367853i</v>
      </c>
      <c r="DZ352" s="223" t="str">
        <f t="shared" ca="1" si="579"/>
        <v>-0.386087178429323+1.27275885741663i</v>
      </c>
      <c r="EA352" s="223" t="str">
        <f t="shared" ca="1" si="580"/>
        <v>-0.508980246669893+1.22878701449025i</v>
      </c>
      <c r="EB352" s="223" t="str">
        <f t="shared" ca="1" si="581"/>
        <v>-0.626971556897994+1.17298128089109i</v>
      </c>
      <c r="EC352" s="223" t="str">
        <f t="shared" ca="1" si="582"/>
        <v>-0.738924788295794+1.10587909634011i</v>
      </c>
      <c r="ED352" s="223" t="str">
        <f t="shared" ca="1" si="583"/>
        <v>-0.843761770044815+1.02812669155646i</v>
      </c>
      <c r="EE352" s="223" t="str">
        <f t="shared" ca="1" si="584"/>
        <v>-0.940472864701224+0.940472864701941i</v>
      </c>
      <c r="EF352" s="223" t="str">
        <f t="shared" ca="1" si="585"/>
        <v>-1.02812669155592+0.84376177004548i</v>
      </c>
      <c r="EG352" s="223" t="str">
        <f t="shared" ca="1" si="586"/>
        <v>-1.10587909634039+0.738924788295379i</v>
      </c>
      <c r="EH352" s="223" t="str">
        <f t="shared" ca="1" si="587"/>
        <v>-1.17298128089126+0.626971556897686i</v>
      </c>
      <c r="EI352" s="223" t="str">
        <f t="shared" ca="1" si="588"/>
        <v>-1.22878701449044+0.50898024666943i</v>
      </c>
      <c r="EJ352" s="223" t="str">
        <f t="shared" ca="1" si="589"/>
        <v>-1.27275885741673+0.38608717842899i</v>
      </c>
      <c r="EK352" s="223" t="str">
        <f t="shared" ca="1" si="590"/>
        <v>-1.30447333678537+0.259475879603568i</v>
      </c>
      <c r="EL352" s="223" t="str">
        <f t="shared" ca="1" si="591"/>
        <v>-1.32362502482315+0.130365686213476i</v>
      </c>
      <c r="EM352" s="223" t="str">
        <f t="shared" ca="1" si="592"/>
        <v>-1.33002948030485+1.66846427045011E-13i</v>
      </c>
      <c r="EN352" s="223"/>
      <c r="EO352" s="223"/>
      <c r="EP352" s="223"/>
    </row>
    <row r="353" spans="1:262">
      <c r="A353" s="249">
        <f t="shared" si="461"/>
        <v>4.9414062499999805E-3</v>
      </c>
      <c r="B353" s="248">
        <v>253</v>
      </c>
      <c r="C353" s="247">
        <f t="shared" si="462"/>
        <v>50600</v>
      </c>
      <c r="N353" s="246">
        <f t="shared" ca="1" si="463"/>
        <v>1.3369634176863945</v>
      </c>
      <c r="O353" s="223">
        <f t="shared" ca="1" si="464"/>
        <v>-1.3300365823136053</v>
      </c>
      <c r="P353" s="223" t="str">
        <f t="shared" ca="1" si="465"/>
        <v>-1.3264327905749-0.0978435607494876i</v>
      </c>
      <c r="Q353" s="223" t="str">
        <f t="shared" ca="1" si="466"/>
        <v>-1.31564094461847-0.1951568987658i</v>
      </c>
      <c r="R353" s="223" t="str">
        <f t="shared" ca="1" si="467"/>
        <v>-1.29771952639254-0.291412664638952i</v>
      </c>
      <c r="S353" s="223" t="str">
        <f t="shared" ca="1" si="468"/>
        <v>-1.2727656536153-0.386089240033538i</v>
      </c>
      <c r="T353" s="223" t="str">
        <f t="shared" ca="1" si="469"/>
        <v>-1.24091455348537-0.4786735643846i</v>
      </c>
      <c r="U353" s="223" t="str">
        <f t="shared" ca="1" si="470"/>
        <v>-1.20233882987402-0.568663915216733i</v>
      </c>
      <c r="V353" s="223" t="str">
        <f t="shared" ca="1" si="471"/>
        <v>-1.15724752796974-0.655572627021888i</v>
      </c>
      <c r="W353" s="223" t="str">
        <f t="shared" ca="1" si="472"/>
        <v>-1.10588500144449-0.738928733960573i</v>
      </c>
      <c r="X353" s="223" t="str">
        <f t="shared" ca="1" si="473"/>
        <v>-1.04852958827965-0.818280522067199i</v>
      </c>
      <c r="Y353" s="223" t="str">
        <f t="shared" ca="1" si="474"/>
        <v>-0.985492102428567-0.893197977126785i</v>
      </c>
      <c r="Z353" s="223" t="str">
        <f t="shared" ca="1" si="475"/>
        <v>-0.917114149488713-0.963275114959402i</v>
      </c>
      <c r="AA353" s="223" t="str">
        <f t="shared" ca="1" si="476"/>
        <v>-0.843766275511708-1.02813218148327i</v>
      </c>
      <c r="AB353" s="223" t="str">
        <f t="shared" ca="1" si="477"/>
        <v>-0.765845958981587-1.08741771063563i</v>
      </c>
      <c r="AC353" s="223" t="str">
        <f t="shared" ca="1" si="478"/>
        <v>-0.683775456844849-1.14081042899733i</v>
      </c>
      <c r="AD353" s="223" t="str">
        <f t="shared" ca="1" si="479"/>
        <v>-0.597999516263239-1.18802099680157i</v>
      </c>
      <c r="AE353" s="223" t="str">
        <f t="shared" ca="1" si="480"/>
        <v>-0.508982964490887-1.22879357589081i</v>
      </c>
      <c r="AF353" s="223" t="str">
        <f t="shared" ca="1" si="481"/>
        <v>-0.417208189933965-1.26290721612654i</v>
      </c>
      <c r="AG353" s="223" t="str">
        <f t="shared" ca="1" si="482"/>
        <v>-0.323172528048022-1.29017705273637i</v>
      </c>
      <c r="AH353" s="223" t="str">
        <f t="shared" ca="1" si="483"/>
        <v>-0.22738556623205-1.31045530811309i</v>
      </c>
      <c r="AI353" s="223" t="str">
        <f t="shared" ca="1" si="484"/>
        <v>-0.130366382332717-1.32363209263373i</v>
      </c>
      <c r="AJ353" s="223" t="str">
        <f t="shared" ca="1" si="485"/>
        <v>-0.0326407317109526-1.32963600016163i</v>
      </c>
      <c r="AK353" s="223" t="str">
        <f t="shared" ca="1" si="486"/>
        <v>0.0652618018640887-1.32843449500151i</v>
      </c>
      <c r="AL353" s="223" t="str">
        <f t="shared" ca="1" si="487"/>
        <v>0.162810676080336-1.32003408821391i</v>
      </c>
      <c r="AM353" s="223" t="str">
        <f t="shared" ca="1" si="488"/>
        <v>0.25947726513656-1.30448030233105i</v>
      </c>
      <c r="AN353" s="223" t="str">
        <f t="shared" ca="1" si="489"/>
        <v>0.354737724411215-1.28185742466626i</v>
      </c>
      <c r="AO353" s="223" t="str">
        <f t="shared" ca="1" si="490"/>
        <v>0.448075829221877-1.2522880505537i</v>
      </c>
      <c r="AP353" s="223" t="str">
        <f t="shared" ca="1" si="491"/>
        <v>0.538985772291518-1.21593241899366i</v>
      </c>
      <c r="AQ353" s="223" t="str">
        <f t="shared" ca="1" si="492"/>
        <v>0.626974904761965-1.17298754430351i</v>
      </c>
      <c r="AR353" s="223" t="str">
        <f t="shared" ca="1" si="493"/>
        <v>0.626974904761965-1.17298754430351i</v>
      </c>
      <c r="AS353" s="223" t="str">
        <f t="shared" ca="1" si="494"/>
        <v>0.792301867034009-1.06829540005884i</v>
      </c>
      <c r="AT353" s="223" t="str">
        <f t="shared" ca="1" si="495"/>
        <v>0.868743775702659-1.0071154663048i</v>
      </c>
      <c r="AU353" s="223" t="str">
        <f t="shared" ca="1" si="496"/>
        <v>0.940477886580531-0.940477886579729i</v>
      </c>
      <c r="AV353" s="223" t="str">
        <f t="shared" ca="1" si="497"/>
        <v>1.00711546630554-0.868743775701801i</v>
      </c>
      <c r="AW353" s="223" t="str">
        <f t="shared" ca="1" si="498"/>
        <v>1.06829540005873-0.792301867034162i</v>
      </c>
      <c r="AX353" s="223" t="str">
        <f t="shared" ca="1" si="499"/>
        <v>1.12368614847993-0.711566405900944i</v>
      </c>
      <c r="AY353" s="223" t="str">
        <f t="shared" ca="1" si="500"/>
        <v>1.1729875443034-0.626974904762165i</v>
      </c>
      <c r="AZ353" s="223" t="str">
        <f t="shared" ca="1" si="501"/>
        <v>1.21593241899357-0.538985772291726i</v>
      </c>
      <c r="BA353" s="223" t="str">
        <f t="shared" ca="1" si="502"/>
        <v>1.25228805055362-0.448075829222091i</v>
      </c>
      <c r="BB353" s="223" t="str">
        <f t="shared" ca="1" si="503"/>
        <v>1.28185742466621-0.354737724411399i</v>
      </c>
      <c r="BC353" s="223" t="str">
        <f t="shared" ca="1" si="504"/>
        <v>1.30448030233101-0.259477265136746i</v>
      </c>
      <c r="BD353" s="223" t="str">
        <f t="shared" ca="1" si="505"/>
        <v>1.32003408821388-0.162810676080525i</v>
      </c>
      <c r="BE353" s="223" t="str">
        <f t="shared" ca="1" si="506"/>
        <v>1.3284344950015-0.0652618018642781i</v>
      </c>
      <c r="BF353" s="223" t="str">
        <f t="shared" ca="1" si="507"/>
        <v>1.32963600016164+0.0326407317107252i</v>
      </c>
      <c r="BG353" s="223" t="str">
        <f t="shared" ca="1" si="508"/>
        <v>1.32363209263375+0.130366382332509i</v>
      </c>
      <c r="BH353" s="223" t="str">
        <f t="shared" ca="1" si="509"/>
        <v>1.3104553081129+0.227385566233147i</v>
      </c>
      <c r="BI353" s="223" t="str">
        <f t="shared" ca="1" si="510"/>
        <v>1.2901770527361+0.323172528049085i</v>
      </c>
      <c r="BJ353" s="223" t="str">
        <f t="shared" ca="1" si="511"/>
        <v>1.2629072161266+0.417208189933786i</v>
      </c>
      <c r="BK353" s="223" t="str">
        <f t="shared" ca="1" si="512"/>
        <v>1.22879357589098+0.508982964490466i</v>
      </c>
      <c r="BL353" s="223" t="str">
        <f t="shared" ca="1" si="513"/>
        <v>1.18802099680171+0.597999516262951i</v>
      </c>
      <c r="BM353" s="223" t="str">
        <f t="shared" ca="1" si="514"/>
        <v>1.14081042899751+0.683775456844557i</v>
      </c>
      <c r="BN353" s="223" t="str">
        <f t="shared" ca="1" si="515"/>
        <v>1.08741771063575+0.765845958981417i</v>
      </c>
      <c r="BO353" s="223" t="str">
        <f t="shared" ca="1" si="516"/>
        <v>1.02813218148332+0.843766275511649i</v>
      </c>
      <c r="BP353" s="223" t="str">
        <f t="shared" ca="1" si="517"/>
        <v>0.963275114959363+0.917114149488754i</v>
      </c>
      <c r="BQ353" s="223" t="str">
        <f t="shared" ca="1" si="518"/>
        <v>0.89319797712675+0.985492102428597i</v>
      </c>
      <c r="BR353" s="223" t="str">
        <f t="shared" ca="1" si="519"/>
        <v>0.818280522067065+1.04852958827975i</v>
      </c>
      <c r="BS353" s="223" t="str">
        <f t="shared" ca="1" si="520"/>
        <v>0.738928733960321+1.10588500144466i</v>
      </c>
      <c r="BT353" s="223" t="str">
        <f t="shared" ca="1" si="521"/>
        <v>0.655572627021519+1.15724752796995i</v>
      </c>
      <c r="BU353" s="223" t="str">
        <f t="shared" ca="1" si="522"/>
        <v>0.568663915216349+1.2023388298742i</v>
      </c>
      <c r="BV353" s="223" t="str">
        <f t="shared" ca="1" si="523"/>
        <v>0.478673564384015+1.2409145534856i</v>
      </c>
      <c r="BW353" s="223" t="str">
        <f t="shared" ca="1" si="524"/>
        <v>0.386089240032814+1.27276565361552i</v>
      </c>
      <c r="BX353" s="223" t="str">
        <f t="shared" ca="1" si="525"/>
        <v>0.291412664639417+1.29771952639244i</v>
      </c>
      <c r="BY353" s="223" t="str">
        <f t="shared" ca="1" si="526"/>
        <v>0.195156898766277+1.3156409446184i</v>
      </c>
      <c r="BZ353" s="223" t="str">
        <f t="shared" ca="1" si="527"/>
        <v>0.0978435607498158+1.32643279057488i</v>
      </c>
      <c r="CA353" s="223" t="str">
        <f t="shared" ca="1" si="528"/>
        <v>2.2746197872577E-13+1.33003658231361i</v>
      </c>
      <c r="CB353" s="223" t="str">
        <f t="shared" ca="1" si="529"/>
        <v>-0.0978435607493621+1.32643279057491i</v>
      </c>
      <c r="CC353" s="223" t="str">
        <f t="shared" ca="1" si="530"/>
        <v>-0.195156898765828+1.31564094461846i</v>
      </c>
      <c r="CD353" s="223" t="str">
        <f t="shared" ca="1" si="531"/>
        <v>-0.291412664638973+1.29771952639254i</v>
      </c>
      <c r="CE353" s="223" t="str">
        <f t="shared" ca="1" si="532"/>
        <v>-0.386089240033753+1.27276565361523i</v>
      </c>
      <c r="CF353" s="223" t="str">
        <f t="shared" ca="1" si="533"/>
        <v>-0.47867356438493+1.24091455348524i</v>
      </c>
      <c r="CG353" s="223" t="str">
        <f t="shared" ca="1" si="534"/>
        <v>-0.568663915217168+1.20233882987382i</v>
      </c>
      <c r="CH353" s="223" t="str">
        <f t="shared" ca="1" si="535"/>
        <v>-0.655572627022307+1.1572475279695i</v>
      </c>
      <c r="CI353" s="223" t="str">
        <f t="shared" ca="1" si="536"/>
        <v>-0.738928733961076+1.10588500144415i</v>
      </c>
      <c r="CJ353" s="223" t="str">
        <f t="shared" ca="1" si="537"/>
        <v>-0.818280522066707+1.04852958828003i</v>
      </c>
      <c r="CK353" s="223" t="str">
        <f t="shared" ca="1" si="538"/>
        <v>-0.893197977126414+0.985492102428903i</v>
      </c>
      <c r="CL353" s="223" t="str">
        <f t="shared" ca="1" si="539"/>
        <v>-0.963275114959049+0.917114149489084i</v>
      </c>
      <c r="CM353" s="223" t="str">
        <f t="shared" ca="1" si="540"/>
        <v>-1.02813218148303+0.843766275512i</v>
      </c>
      <c r="CN353" s="223" t="str">
        <f t="shared" ca="1" si="541"/>
        <v>-1.08741771063553+0.765845958981727i</v>
      </c>
      <c r="CO353" s="223" t="str">
        <f t="shared" ca="1" si="542"/>
        <v>-1.14081042899731+0.683775456844883i</v>
      </c>
      <c r="CP353" s="223" t="str">
        <f t="shared" ca="1" si="543"/>
        <v>-1.18802099680154+0.597999516263291i</v>
      </c>
      <c r="CQ353" s="223" t="str">
        <f t="shared" ca="1" si="544"/>
        <v>-1.22879357589084+0.508982964490818i</v>
      </c>
      <c r="CR353" s="223" t="str">
        <f t="shared" ca="1" si="545"/>
        <v>-1.26290721612648+0.417208189934145i</v>
      </c>
      <c r="CS353" s="223" t="str">
        <f t="shared" ca="1" si="546"/>
        <v>-1.29017705273632+0.323172528048206i</v>
      </c>
      <c r="CT353" s="223" t="str">
        <f t="shared" ca="1" si="547"/>
        <v>-1.31045530811305+0.227385566232329i</v>
      </c>
      <c r="CU353" s="223" t="str">
        <f t="shared" ca="1" si="548"/>
        <v>-1.32363209263383+0.130366382331608i</v>
      </c>
      <c r="CV353" s="223" t="str">
        <f t="shared" ca="1" si="549"/>
        <v>-1.32963600016166+0.032640731709744i</v>
      </c>
      <c r="CW353" s="223" t="str">
        <f t="shared" ca="1" si="550"/>
        <v>-1.32843449500145-0.0652618018651831i</v>
      </c>
      <c r="CX353" s="223" t="str">
        <f t="shared" ca="1" si="551"/>
        <v>-1.32003408821393-0.162810676080149i</v>
      </c>
      <c r="CY353" s="223" t="str">
        <f t="shared" ca="1" si="552"/>
        <v>-1.3044803023311-0.259477265136299i</v>
      </c>
      <c r="CZ353" s="223" t="str">
        <f t="shared" ca="1" si="553"/>
        <v>-1.28185742466631-0.354737724411033i</v>
      </c>
      <c r="DA353" s="223" t="str">
        <f t="shared" ca="1" si="554"/>
        <v>-1.25228805055379-0.448075829221627i</v>
      </c>
      <c r="DB353" s="223" t="str">
        <f t="shared" ca="1" si="555"/>
        <v>-1.21593241899374-0.538985772291344i</v>
      </c>
      <c r="DC353" s="223" t="str">
        <f t="shared" ca="1" si="556"/>
        <v>-1.17298754430364-0.626974904761731i</v>
      </c>
      <c r="DD353" s="223" t="str">
        <f t="shared" ca="1" si="557"/>
        <v>-1.12368614848016-0.711566405900592i</v>
      </c>
      <c r="DE353" s="223" t="str">
        <f t="shared" ca="1" si="558"/>
        <v>-1.06829540005893-0.792301867033887i</v>
      </c>
      <c r="DF353" s="223" t="str">
        <f t="shared" ca="1" si="559"/>
        <v>-1.00711546630495-0.868743775702486i</v>
      </c>
      <c r="DG353" s="223" t="str">
        <f t="shared" ca="1" si="560"/>
        <v>-0.940477886579837-0.940477886580423i</v>
      </c>
      <c r="DH353" s="223" t="str">
        <f t="shared" ca="1" si="561"/>
        <v>-0.868743775701973-1.0071154663054i</v>
      </c>
      <c r="DI353" s="223" t="str">
        <f t="shared" ca="1" si="562"/>
        <v>-0.79230186703322-1.06829540005942i</v>
      </c>
      <c r="DJ353" s="223" t="str">
        <f t="shared" ca="1" si="563"/>
        <v>-0.711566405900019-1.12368614848052i</v>
      </c>
      <c r="DK353" s="223" t="str">
        <f t="shared" ca="1" si="564"/>
        <v>-0.626974904762333-1.17298754430331i</v>
      </c>
      <c r="DL353" s="223" t="str">
        <f t="shared" ca="1" si="565"/>
        <v>-0.538985772291968-1.21593241899346i</v>
      </c>
      <c r="DM353" s="223" t="str">
        <f t="shared" ca="1" si="566"/>
        <v>-0.44807582922227-1.25228805055356i</v>
      </c>
      <c r="DN353" s="223" t="str">
        <f t="shared" ca="1" si="567"/>
        <v>-0.354737724411545-1.28185742466617i</v>
      </c>
      <c r="DO353" s="223" t="str">
        <f t="shared" ca="1" si="568"/>
        <v>-0.259477265136969-1.30448030233097i</v>
      </c>
      <c r="DP353" s="223" t="str">
        <f t="shared" ca="1" si="569"/>
        <v>-0.162810676080675-1.32003408821386i</v>
      </c>
      <c r="DQ353" s="223" t="str">
        <f t="shared" ca="1" si="570"/>
        <v>-0.0652618018645054-1.32843449500149i</v>
      </c>
      <c r="DR353" s="223" t="str">
        <f t="shared" ca="1" si="571"/>
        <v>0.0326407317105734-1.32963600016164i</v>
      </c>
      <c r="DS353" s="223" t="str">
        <f t="shared" ca="1" si="572"/>
        <v>0.130366382332283-1.32363209263377i</v>
      </c>
      <c r="DT353" s="223" t="str">
        <f t="shared" ca="1" si="573"/>
        <v>0.227385566232998-1.31045530811293i</v>
      </c>
      <c r="DU353" s="223" t="str">
        <f t="shared" ca="1" si="574"/>
        <v>0.323172528048864-1.29017705273616i</v>
      </c>
      <c r="DV353" s="223" t="str">
        <f t="shared" ca="1" si="575"/>
        <v>0.417208189934862-1.26290721612624i</v>
      </c>
      <c r="DW353" s="223" t="str">
        <f t="shared" ca="1" si="576"/>
        <v>0.508982964491444-1.22879357589058i</v>
      </c>
      <c r="DX353" s="223" t="str">
        <f t="shared" ca="1" si="577"/>
        <v>0.597999516262748-1.18802099680181i</v>
      </c>
      <c r="DY353" s="223" t="str">
        <f t="shared" ca="1" si="578"/>
        <v>0.683775456844426-1.14081042899758i</v>
      </c>
      <c r="DZ353" s="223" t="str">
        <f t="shared" ca="1" si="579"/>
        <v>0.765845958981231-1.08741771063588i</v>
      </c>
      <c r="EA353" s="223" t="str">
        <f t="shared" ca="1" si="580"/>
        <v>0.843766275511532-1.02813218148342i</v>
      </c>
      <c r="EB353" s="223" t="str">
        <f t="shared" ca="1" si="581"/>
        <v>0.917114149488589-0.96327511495952i</v>
      </c>
      <c r="EC353" s="223" t="str">
        <f t="shared" ca="1" si="582"/>
        <v>0.985492102428495-0.893197977126863i</v>
      </c>
      <c r="ED353" s="223" t="str">
        <f t="shared" ca="1" si="583"/>
        <v>1.04852958827961-0.818280522067244i</v>
      </c>
      <c r="EE353" s="223" t="str">
        <f t="shared" ca="1" si="584"/>
        <v>1.10588500144457-0.738928733960448i</v>
      </c>
      <c r="EF353" s="223" t="str">
        <f t="shared" ca="1" si="585"/>
        <v>1.15724752796984-0.655572627021717i</v>
      </c>
      <c r="EG353" s="223" t="str">
        <f t="shared" ca="1" si="586"/>
        <v>1.20233882987414-0.568663915216487i</v>
      </c>
      <c r="EH353" s="223" t="str">
        <f t="shared" ca="1" si="587"/>
        <v>1.24091455348549-0.478673564384297i</v>
      </c>
      <c r="EI353" s="223" t="str">
        <f t="shared" ca="1" si="588"/>
        <v>1.27276565361545-0.386089240033033i</v>
      </c>
      <c r="EJ353" s="223" t="str">
        <f t="shared" ca="1" si="589"/>
        <v>1.29771952639267-0.291412664638385i</v>
      </c>
      <c r="EK353" s="223" t="str">
        <f t="shared" ca="1" si="590"/>
        <v>1.31564094461836-0.195156898766502i</v>
      </c>
      <c r="EL353" s="223" t="str">
        <f t="shared" ca="1" si="591"/>
        <v>1.32643279057486-0.0978435607499672i</v>
      </c>
      <c r="EM353" s="223" t="str">
        <f t="shared" ca="1" si="592"/>
        <v>1.33003658231361-4.54923957451541E-13i</v>
      </c>
      <c r="EN353" s="223"/>
      <c r="EO353" s="223"/>
      <c r="EP353" s="223"/>
    </row>
    <row r="354" spans="1:262">
      <c r="A354" s="249">
        <f t="shared" si="461"/>
        <v>4.9609374999999801E-3</v>
      </c>
      <c r="B354" s="248">
        <v>254</v>
      </c>
      <c r="C354" s="247">
        <f t="shared" si="462"/>
        <v>50800</v>
      </c>
      <c r="N354" s="246">
        <f t="shared" ca="1" si="463"/>
        <v>1.3369583386721284</v>
      </c>
      <c r="O354" s="223">
        <f t="shared" ca="1" si="464"/>
        <v>-1.3300416613278714</v>
      </c>
      <c r="P354" s="223" t="str">
        <f t="shared" ca="1" si="465"/>
        <v>-1.32843956789786-0.0652620510799283i</v>
      </c>
      <c r="Q354" s="223" t="str">
        <f t="shared" ca="1" si="466"/>
        <v>-1.32363714719121-0.130366880162524i</v>
      </c>
      <c r="R354" s="223" t="str">
        <f t="shared" ca="1" si="467"/>
        <v>-1.31564596866006-0.195157644012086i</v>
      </c>
      <c r="S354" s="223" t="str">
        <f t="shared" ca="1" si="468"/>
        <v>-1.30448528375344-0.259478256003298i</v>
      </c>
      <c r="T354" s="223" t="str">
        <f t="shared" ca="1" si="469"/>
        <v>-1.29018197953882-0.323173762148322i</v>
      </c>
      <c r="U354" s="223" t="str">
        <f t="shared" ca="1" si="470"/>
        <v>-1.27277051392893-0.386090714393519i</v>
      </c>
      <c r="V354" s="223" t="str">
        <f t="shared" ca="1" si="471"/>
        <v>-1.25229283266941-0.448077540290321i</v>
      </c>
      <c r="W354" s="223" t="str">
        <f t="shared" ca="1" si="472"/>
        <v>-1.22879826828815-0.508984908145474i</v>
      </c>
      <c r="X354" s="223" t="str">
        <f t="shared" ca="1" si="473"/>
        <v>-1.20234342124851-0.568666086775222i</v>
      </c>
      <c r="Y354" s="223" t="str">
        <f t="shared" ca="1" si="474"/>
        <v>-1.17299202359429-0.626977298992543i</v>
      </c>
      <c r="Z354" s="223" t="str">
        <f t="shared" ca="1" si="475"/>
        <v>-1.1408147854132-0.683778067979981i</v>
      </c>
      <c r="AA354" s="223" t="str">
        <f t="shared" ca="1" si="476"/>
        <v>-1.10588922449048-0.73893155570976i</v>
      </c>
      <c r="AB354" s="223" t="str">
        <f t="shared" ca="1" si="477"/>
        <v>-1.06829947956158-0.792304892598965i</v>
      </c>
      <c r="AC354" s="223" t="str">
        <f t="shared" ca="1" si="478"/>
        <v>-1.02813610761435-0.843769497604308i</v>
      </c>
      <c r="AD354" s="223" t="str">
        <f t="shared" ca="1" si="479"/>
        <v>-0.985495865729876-0.893201387984326i</v>
      </c>
      <c r="AE354" s="223" t="str">
        <f t="shared" ca="1" si="480"/>
        <v>-0.940481477985532-0.940481477985587i</v>
      </c>
      <c r="AF354" s="223" t="str">
        <f t="shared" ca="1" si="481"/>
        <v>-0.893201387984156-0.98549586573003i</v>
      </c>
      <c r="AG354" s="223" t="str">
        <f t="shared" ca="1" si="482"/>
        <v>-0.843769497603824-1.02813610761474i</v>
      </c>
      <c r="AH354" s="223" t="str">
        <f t="shared" ca="1" si="483"/>
        <v>-0.792304892599327-1.06829947956131i</v>
      </c>
      <c r="AI354" s="223" t="str">
        <f t="shared" ca="1" si="484"/>
        <v>-0.738931555709789-1.10588922449046i</v>
      </c>
      <c r="AJ354" s="223" t="str">
        <f t="shared" ca="1" si="485"/>
        <v>-0.683778067979784-1.14081478541332i</v>
      </c>
      <c r="AK354" s="223" t="str">
        <f t="shared" ca="1" si="486"/>
        <v>-0.626977298992098-1.17299202359453i</v>
      </c>
      <c r="AL354" s="223" t="str">
        <f t="shared" ca="1" si="487"/>
        <v>-0.568666086775628-1.20234342124831i</v>
      </c>
      <c r="AM354" s="223" t="str">
        <f t="shared" ca="1" si="488"/>
        <v>-0.508984908145636-1.22879826828808i</v>
      </c>
      <c r="AN354" s="223" t="str">
        <f t="shared" ca="1" si="489"/>
        <v>-0.448077540290096-1.25229283266949i</v>
      </c>
      <c r="AO354" s="223" t="str">
        <f t="shared" ca="1" si="490"/>
        <v>-0.386090714393064-1.27277051392907i</v>
      </c>
      <c r="AP354" s="223" t="str">
        <f t="shared" ca="1" si="491"/>
        <v>-0.323173762148745-1.29018197953871i</v>
      </c>
      <c r="AQ354" s="223" t="str">
        <f t="shared" ca="1" si="492"/>
        <v>-0.259478256003457-1.30448528375341i</v>
      </c>
      <c r="AR354" s="223" t="str">
        <f t="shared" ca="1" si="493"/>
        <v>-0.259478256003457-1.30448528375341i</v>
      </c>
      <c r="AS354" s="223" t="str">
        <f t="shared" ca="1" si="494"/>
        <v>-0.130366880162039-1.32363714719126i</v>
      </c>
      <c r="AT354" s="223" t="str">
        <f t="shared" ca="1" si="495"/>
        <v>-0.0652620510804193-1.32843956789783i</v>
      </c>
      <c r="AU354" s="223" t="str">
        <f t="shared" ca="1" si="496"/>
        <v>-1.85750858560065E-13-1.33004166132787i</v>
      </c>
      <c r="AV354" s="223" t="str">
        <f t="shared" ca="1" si="497"/>
        <v>0.065262051080086-1.32843956789785i</v>
      </c>
      <c r="AW354" s="223" t="str">
        <f t="shared" ca="1" si="498"/>
        <v>0.130366880163024-1.32363714719116i</v>
      </c>
      <c r="AX354" s="223" t="str">
        <f t="shared" ca="1" si="499"/>
        <v>0.19515764401151-1.31564596866014i</v>
      </c>
      <c r="AY354" s="223" t="str">
        <f t="shared" ca="1" si="500"/>
        <v>0.25947825600313-1.30448528375347i</v>
      </c>
      <c r="AZ354" s="223" t="str">
        <f t="shared" ca="1" si="501"/>
        <v>0.323173762148421-1.29018197953879i</v>
      </c>
      <c r="BA354" s="223" t="str">
        <f t="shared" ca="1" si="502"/>
        <v>0.386090714393974-1.27277051392879i</v>
      </c>
      <c r="BB354" s="223" t="str">
        <f t="shared" ca="1" si="503"/>
        <v>0.448077540289782-1.25229283266961i</v>
      </c>
      <c r="BC354" s="223" t="str">
        <f t="shared" ca="1" si="504"/>
        <v>0.508984908145328-1.22879826828821i</v>
      </c>
      <c r="BD354" s="223" t="str">
        <f t="shared" ca="1" si="505"/>
        <v>0.568666086775293-1.20234342124847i</v>
      </c>
      <c r="BE354" s="223" t="str">
        <f t="shared" ca="1" si="506"/>
        <v>0.626977298992971-1.17299202359406i</v>
      </c>
      <c r="BF354" s="223" t="str">
        <f t="shared" ca="1" si="507"/>
        <v>0.683778067979498-1.14081478541349i</v>
      </c>
      <c r="BG354" s="223" t="str">
        <f t="shared" ca="1" si="508"/>
        <v>0.738931555709497-1.10588922449066i</v>
      </c>
      <c r="BH354" s="223" t="str">
        <f t="shared" ca="1" si="509"/>
        <v>0.792304892599074-1.0682994795615i</v>
      </c>
      <c r="BI354" s="223" t="str">
        <f t="shared" ca="1" si="510"/>
        <v>0.843769497604589-1.02813610761412i</v>
      </c>
      <c r="BJ354" s="223" t="str">
        <f t="shared" ca="1" si="511"/>
        <v>0.893201387983922-0.985495865730242i</v>
      </c>
      <c r="BK354" s="223" t="str">
        <f t="shared" ca="1" si="512"/>
        <v>0.940481477985375-0.940481477985744i</v>
      </c>
      <c r="BL354" s="223" t="str">
        <f t="shared" ca="1" si="513"/>
        <v>0.985495865729893-0.893201387984308i</v>
      </c>
      <c r="BM354" s="223" t="str">
        <f t="shared" ca="1" si="514"/>
        <v>1.02813610761465-0.843769497603938i</v>
      </c>
      <c r="BN354" s="223" t="str">
        <f t="shared" ca="1" si="515"/>
        <v>1.06829947956119-0.792304892599492i</v>
      </c>
      <c r="BO354" s="223" t="str">
        <f t="shared" ca="1" si="516"/>
        <v>1.10588922449037-0.738931555709928i</v>
      </c>
      <c r="BP354" s="223" t="str">
        <f t="shared" ca="1" si="517"/>
        <v>1.14081478541322-0.683778067979943i</v>
      </c>
      <c r="BQ354" s="223" t="str">
        <f t="shared" ca="1" si="518"/>
        <v>1.17299202359445-0.626977298992229i</v>
      </c>
      <c r="BR354" s="223" t="str">
        <f t="shared" ca="1" si="519"/>
        <v>1.20234342124823-0.568666086775796i</v>
      </c>
      <c r="BS354" s="223" t="str">
        <f t="shared" ca="1" si="520"/>
        <v>1.22879826828802-0.508984908145773i</v>
      </c>
      <c r="BT354" s="223" t="str">
        <f t="shared" ca="1" si="521"/>
        <v>1.25229283266943-0.44807754029027i</v>
      </c>
      <c r="BU354" s="223" t="str">
        <f t="shared" ca="1" si="522"/>
        <v>1.27277051392901-0.386090714393241i</v>
      </c>
      <c r="BV354" s="223" t="str">
        <f t="shared" ca="1" si="523"/>
        <v>1.290181979539-0.323173762147605i</v>
      </c>
      <c r="BW354" s="223" t="str">
        <f t="shared" ca="1" si="524"/>
        <v>1.30448528375338-0.259478256003602i</v>
      </c>
      <c r="BX354" s="223" t="str">
        <f t="shared" ca="1" si="525"/>
        <v>1.31564596866006-0.195157644012023i</v>
      </c>
      <c r="BY354" s="223" t="str">
        <f t="shared" ca="1" si="526"/>
        <v>1.32363714719124-0.130366880162224i</v>
      </c>
      <c r="BZ354" s="223" t="str">
        <f t="shared" ca="1" si="527"/>
        <v>1.32843956789789-0.0652620510792456i</v>
      </c>
      <c r="CA354" s="223" t="str">
        <f t="shared" ca="1" si="528"/>
        <v>1.33004166132787-3.71501717120131E-13i</v>
      </c>
      <c r="CB354" s="223" t="str">
        <f t="shared" ca="1" si="529"/>
        <v>1.32843956789786+0.0652620510799382i</v>
      </c>
      <c r="CC354" s="223" t="str">
        <f t="shared" ca="1" si="530"/>
        <v>1.32363714719118+0.130366880162839i</v>
      </c>
      <c r="CD354" s="223" t="str">
        <f t="shared" ca="1" si="531"/>
        <v>1.31564596865997+0.195157644012634i</v>
      </c>
      <c r="CE354" s="223" t="str">
        <f t="shared" ca="1" si="532"/>
        <v>1.30448528375351+0.259478256002948i</v>
      </c>
      <c r="CF354" s="223" t="str">
        <f t="shared" ca="1" si="533"/>
        <v>1.29018197953883+0.323173762148277i</v>
      </c>
      <c r="CG354" s="223" t="str">
        <f t="shared" ca="1" si="534"/>
        <v>1.27277051392883+0.386090714393833i</v>
      </c>
      <c r="CH354" s="223" t="str">
        <f t="shared" ca="1" si="535"/>
        <v>1.25229283266922+0.448077540290853i</v>
      </c>
      <c r="CI354" s="223" t="str">
        <f t="shared" ca="1" si="536"/>
        <v>1.22879826828828+0.508984908145156i</v>
      </c>
      <c r="CJ354" s="223" t="str">
        <f t="shared" ca="1" si="537"/>
        <v>1.20234342124855+0.568666086775124i</v>
      </c>
      <c r="CK354" s="223" t="str">
        <f t="shared" ca="1" si="538"/>
        <v>1.17299202359413+0.626977298992839i</v>
      </c>
      <c r="CL354" s="223" t="str">
        <f t="shared" ca="1" si="539"/>
        <v>1.14081478541291+0.683778067980473i</v>
      </c>
      <c r="CM354" s="223" t="str">
        <f t="shared" ca="1" si="540"/>
        <v>1.10588922449074+0.738931555709373i</v>
      </c>
      <c r="CN354" s="223" t="str">
        <f t="shared" ca="1" si="541"/>
        <v>1.06829947956163+0.792304892598895i</v>
      </c>
      <c r="CO354" s="223" t="str">
        <f t="shared" ca="1" si="542"/>
        <v>1.02813610761421+0.843769497604474i</v>
      </c>
      <c r="CP354" s="223" t="str">
        <f t="shared" ca="1" si="543"/>
        <v>0.985495865729479+0.893201387984765i</v>
      </c>
      <c r="CQ354" s="223" t="str">
        <f t="shared" ca="1" si="544"/>
        <v>0.940481477985847+0.940481477985271i</v>
      </c>
      <c r="CR354" s="223" t="str">
        <f t="shared" ca="1" si="545"/>
        <v>0.893201387984417+0.985495865729794i</v>
      </c>
      <c r="CS354" s="223" t="str">
        <f t="shared" ca="1" si="546"/>
        <v>0.843769497604111+1.02813610761451i</v>
      </c>
      <c r="CT354" s="223" t="str">
        <f t="shared" ca="1" si="547"/>
        <v>0.792304892598578+1.06829947956187i</v>
      </c>
      <c r="CU354" s="223" t="str">
        <f t="shared" ca="1" si="548"/>
        <v>0.738931555710114+1.10588922449025i</v>
      </c>
      <c r="CV354" s="223" t="str">
        <f t="shared" ca="1" si="549"/>
        <v>0.68377806798007+1.14081478541315i</v>
      </c>
      <c r="CW354" s="223" t="str">
        <f t="shared" ca="1" si="550"/>
        <v>0.626977298992359+1.17299202359439i</v>
      </c>
      <c r="CX354" s="223" t="str">
        <f t="shared" ca="1" si="551"/>
        <v>0.568666086774768+1.20234342124872i</v>
      </c>
      <c r="CY354" s="223" t="str">
        <f t="shared" ca="1" si="552"/>
        <v>0.508984908145979+1.22879826828794i</v>
      </c>
      <c r="CZ354" s="223" t="str">
        <f t="shared" ca="1" si="553"/>
        <v>0.44807754029041+1.25229283266938i</v>
      </c>
      <c r="DA354" s="223" t="str">
        <f t="shared" ca="1" si="554"/>
        <v>0.38609071439331+1.27277051392899i</v>
      </c>
      <c r="DB354" s="223" t="str">
        <f t="shared" ca="1" si="555"/>
        <v>0.323173762147822+1.29018197953894i</v>
      </c>
      <c r="DC354" s="223" t="str">
        <f t="shared" ca="1" si="556"/>
        <v>0.259478256003822+1.30448528375334i</v>
      </c>
      <c r="DD354" s="223" t="str">
        <f t="shared" ca="1" si="557"/>
        <v>0.195157644012169+1.31564596866004i</v>
      </c>
      <c r="DE354" s="223" t="str">
        <f t="shared" ca="1" si="558"/>
        <v>0.130366880162446+1.32363714719122i</v>
      </c>
      <c r="DF354" s="223" t="str">
        <f t="shared" ca="1" si="559"/>
        <v>0.0652620510794689+1.32843956789788i</v>
      </c>
      <c r="DG354" s="223" t="str">
        <f t="shared" ca="1" si="560"/>
        <v>5.19450518051603E-13+1.33004166132787i</v>
      </c>
      <c r="DH354" s="223" t="str">
        <f t="shared" ca="1" si="561"/>
        <v>-0.0652620510797905+1.32843956789786i</v>
      </c>
      <c r="DI354" s="223" t="str">
        <f t="shared" ca="1" si="562"/>
        <v>-0.130366880162616+1.3236371471912i</v>
      </c>
      <c r="DJ354" s="223" t="str">
        <f t="shared" ca="1" si="563"/>
        <v>-0.195157644012487+1.31564596866i</v>
      </c>
      <c r="DK354" s="223" t="str">
        <f t="shared" ca="1" si="564"/>
        <v>-0.259478256002803+1.30448528375354i</v>
      </c>
      <c r="DL354" s="223" t="str">
        <f t="shared" ca="1" si="565"/>
        <v>-0.323173762148133+1.29018197953887i</v>
      </c>
      <c r="DM354" s="223" t="str">
        <f t="shared" ca="1" si="566"/>
        <v>-0.386090714393619+1.2727705139289i</v>
      </c>
      <c r="DN354" s="223" t="str">
        <f t="shared" ca="1" si="567"/>
        <v>-0.448077540290713+1.25229283266927i</v>
      </c>
      <c r="DO354" s="223" t="str">
        <f t="shared" ca="1" si="568"/>
        <v>-0.508984908145019+1.22879826828833i</v>
      </c>
      <c r="DP354" s="223" t="str">
        <f t="shared" ca="1" si="569"/>
        <v>-0.568666086775059+1.20234342124858i</v>
      </c>
      <c r="DQ354" s="223" t="str">
        <f t="shared" ca="1" si="570"/>
        <v>-0.626977298992642+1.17299202359423i</v>
      </c>
      <c r="DR354" s="223" t="str">
        <f t="shared" ca="1" si="571"/>
        <v>-0.683778067980347+1.14081478541298i</v>
      </c>
      <c r="DS354" s="223" t="str">
        <f t="shared" ca="1" si="572"/>
        <v>-0.738931555709251+1.10588922449082i</v>
      </c>
      <c r="DT354" s="223" t="str">
        <f t="shared" ca="1" si="573"/>
        <v>-0.792304892598715+1.06829947956177i</v>
      </c>
      <c r="DU354" s="223" t="str">
        <f t="shared" ca="1" si="574"/>
        <v>-0.843769497604301+1.02813610761435i</v>
      </c>
      <c r="DV354" s="223" t="str">
        <f t="shared" ca="1" si="575"/>
        <v>-0.893201387984656+0.985495865729577i</v>
      </c>
      <c r="DW354" s="223" t="str">
        <f t="shared" ca="1" si="576"/>
        <v>-0.940481477985166+0.940481477985952i</v>
      </c>
      <c r="DX354" s="223" t="str">
        <f t="shared" ca="1" si="577"/>
        <v>-0.985495865729643+0.893201387984583i</v>
      </c>
      <c r="DY354" s="223" t="str">
        <f t="shared" ca="1" si="578"/>
        <v>-1.02813610761441+0.843769497604225i</v>
      </c>
      <c r="DZ354" s="223" t="str">
        <f t="shared" ca="1" si="579"/>
        <v>-1.06829947956183+0.792304892598635i</v>
      </c>
      <c r="EA354" s="223" t="str">
        <f t="shared" ca="1" si="580"/>
        <v>-1.1058892244902+0.738931555710174i</v>
      </c>
      <c r="EB354" s="223" t="str">
        <f t="shared" ca="1" si="581"/>
        <v>-1.14081478541303+0.683778067980262i</v>
      </c>
      <c r="EC354" s="223" t="str">
        <f t="shared" ca="1" si="582"/>
        <v>-1.17299202359428+0.626977298992556i</v>
      </c>
      <c r="ED354" s="223" t="str">
        <f t="shared" ca="1" si="583"/>
        <v>-1.20234342124869+0.568666086774833i</v>
      </c>
      <c r="EE354" s="223" t="str">
        <f t="shared" ca="1" si="584"/>
        <v>-1.22879826828837+0.508984908144929i</v>
      </c>
      <c r="EF354" s="223" t="str">
        <f t="shared" ca="1" si="585"/>
        <v>-1.2522928326693+0.44807754029062i</v>
      </c>
      <c r="EG354" s="223" t="str">
        <f t="shared" ca="1" si="586"/>
        <v>-1.27277051392893+0.386090714393524i</v>
      </c>
      <c r="EH354" s="223" t="str">
        <f t="shared" ca="1" si="587"/>
        <v>-1.29018197953893+0.323173762147891i</v>
      </c>
      <c r="EI354" s="223" t="str">
        <f t="shared" ca="1" si="588"/>
        <v>-1.30448528375356+0.259478256002706i</v>
      </c>
      <c r="EJ354" s="223" t="str">
        <f t="shared" ca="1" si="589"/>
        <v>-1.31564596866001+0.19515764401239i</v>
      </c>
      <c r="EK354" s="223" t="str">
        <f t="shared" ca="1" si="590"/>
        <v>-1.32363714719121+0.130366880162518i</v>
      </c>
      <c r="EL354" s="223" t="str">
        <f t="shared" ca="1" si="591"/>
        <v>-1.32843956789787+0.0652620510796922i</v>
      </c>
      <c r="EM354" s="223" t="str">
        <f t="shared" ca="1" si="592"/>
        <v>-1.33004166132787-6.17870640389071E-13i</v>
      </c>
      <c r="EN354" s="223"/>
      <c r="EO354" s="223"/>
      <c r="EP354" s="223"/>
    </row>
    <row r="355" spans="1:262">
      <c r="A355" s="249">
        <f t="shared" si="461"/>
        <v>4.9804687499999797E-3</v>
      </c>
      <c r="B355" s="248">
        <v>255</v>
      </c>
      <c r="C355" s="247">
        <f t="shared" si="462"/>
        <v>51000</v>
      </c>
      <c r="N355" s="246">
        <f t="shared" ca="1" si="463"/>
        <v>1.3369552674105931</v>
      </c>
      <c r="O355" s="223">
        <f t="shared" ca="1" si="464"/>
        <v>-1.3300447325894067</v>
      </c>
      <c r="P355" s="223" t="str">
        <f t="shared" ca="1" si="465"/>
        <v>-1.32964414798274-0.0326409317281679i</v>
      </c>
      <c r="Q355" s="223" t="str">
        <f t="shared" ca="1" si="466"/>
        <v>-1.32844263545992-0.0652622017796377i</v>
      </c>
      <c r="R355" s="223" t="str">
        <f t="shared" ca="1" si="467"/>
        <v>-1.32644091876717-0.0978441603210391i</v>
      </c>
      <c r="S355" s="223" t="str">
        <f t="shared" ca="1" si="468"/>
        <v>-1.32364020366379-0.130367181198763i</v>
      </c>
      <c r="T355" s="223" t="str">
        <f t="shared" ca="1" si="469"/>
        <v>-1.3200421771958-0.162811673761406i</v>
      </c>
      <c r="U355" s="223" t="str">
        <f t="shared" ca="1" si="470"/>
        <v>-1.31564900667983-0.195158094659692i</v>
      </c>
      <c r="V355" s="223" t="str">
        <f t="shared" ca="1" si="471"/>
        <v>-1.31046333839752-0.227386959619192i</v>
      </c>
      <c r="W355" s="223" t="str">
        <f t="shared" ca="1" si="472"/>
        <v>-1.30448829600153-0.259478855176761i</v>
      </c>
      <c r="X355" s="223" t="str">
        <f t="shared" ca="1" si="473"/>
        <v>-1.297727478634-0.291414450374511i</v>
      </c>
      <c r="Y355" s="223" t="str">
        <f t="shared" ca="1" si="474"/>
        <v>-1.29018495875852-0.323174508403916i</v>
      </c>
      <c r="Z355" s="223" t="str">
        <f t="shared" ca="1" si="475"/>
        <v>-1.28186527970697-0.35473989819386i</v>
      </c>
      <c r="AA355" s="223" t="str">
        <f t="shared" ca="1" si="476"/>
        <v>-1.27277345294297-0.386091605933703i</v>
      </c>
      <c r="AB355" s="223" t="str">
        <f t="shared" ca="1" si="477"/>
        <v>-1.26291495504297-0.417210746527043i</v>
      </c>
      <c r="AC355" s="223" t="str">
        <f t="shared" ca="1" si="478"/>
        <v>-1.25229572439748-0.448078574967172i</v>
      </c>
      <c r="AD355" s="223" t="str">
        <f t="shared" ca="1" si="479"/>
        <v>-1.24092215763397-0.478676497628494i</v>
      </c>
      <c r="AE355" s="223" t="str">
        <f t="shared" ca="1" si="480"/>
        <v>-1.22880110576397-0.508986083466006i</v>
      </c>
      <c r="AF355" s="223" t="str">
        <f t="shared" ca="1" si="481"/>
        <v>-1.21593987005529-0.53898907512003i</v>
      </c>
      <c r="AG355" s="223" t="str">
        <f t="shared" ca="1" si="482"/>
        <v>-1.20234619763578-0.568667399909309i</v>
      </c>
      <c r="AH355" s="223" t="str">
        <f t="shared" ca="1" si="483"/>
        <v>-1.18802827682601-0.598003180719515i</v>
      </c>
      <c r="AI355" s="223" t="str">
        <f t="shared" ca="1" si="484"/>
        <v>-1.17299473220491-0.626978746775636i</v>
      </c>
      <c r="AJ355" s="223" t="str">
        <f t="shared" ca="1" si="485"/>
        <v>-1.15725461941887-0.65557664427778i</v>
      </c>
      <c r="AK355" s="223" t="str">
        <f t="shared" ca="1" si="486"/>
        <v>-1.14081741972198-0.683779646924138i</v>
      </c>
      <c r="AL355" s="223" t="str">
        <f t="shared" ca="1" si="487"/>
        <v>-1.12369303427006-0.711570766278225i</v>
      </c>
      <c r="AM355" s="223" t="str">
        <f t="shared" ca="1" si="488"/>
        <v>-1.10589177815117-0.738933262011172i</v>
      </c>
      <c r="AN355" s="223" t="str">
        <f t="shared" ca="1" si="489"/>
        <v>-1.08742437417704-0.765850651977594i</v>
      </c>
      <c r="AO355" s="223" t="str">
        <f t="shared" ca="1" si="490"/>
        <v>-1.0683019464221-0.792306722147154i</v>
      </c>
      <c r="AP355" s="223" t="str">
        <f t="shared" ca="1" si="491"/>
        <v>-1.04853601352025-0.818285536374617i</v>
      </c>
      <c r="AQ355" s="223" t="str">
        <f t="shared" ca="1" si="492"/>
        <v>-1.02813848173195-0.843771445991594i</v>
      </c>
      <c r="AR355" s="223" t="str">
        <f t="shared" ca="1" si="493"/>
        <v>-1.02813848173195-0.843771445991594i</v>
      </c>
      <c r="AS355" s="223" t="str">
        <f t="shared" ca="1" si="494"/>
        <v>-0.985498141384112-0.893203450518014i</v>
      </c>
      <c r="AT355" s="223" t="str">
        <f t="shared" ca="1" si="495"/>
        <v>-0.963281017772924-0.91711976943428i</v>
      </c>
      <c r="AU355" s="223" t="str">
        <f t="shared" ca="1" si="496"/>
        <v>-0.940483649695119-0.940483649695716i</v>
      </c>
      <c r="AV355" s="223" t="str">
        <f t="shared" ca="1" si="497"/>
        <v>-0.917119769434625-0.963281017772594i</v>
      </c>
      <c r="AW355" s="223" t="str">
        <f t="shared" ca="1" si="498"/>
        <v>-0.893203450517388-0.98549814138468i</v>
      </c>
      <c r="AX355" s="223" t="str">
        <f t="shared" ca="1" si="499"/>
        <v>-0.868749099241542-1.00712163776569i</v>
      </c>
      <c r="AY355" s="223" t="str">
        <f t="shared" ca="1" si="500"/>
        <v>-0.843771445991964-1.02813848173165i</v>
      </c>
      <c r="AZ355" s="223" t="str">
        <f t="shared" ca="1" si="501"/>
        <v>-0.81828553637395-1.04853601352077i</v>
      </c>
      <c r="BA355" s="223" t="str">
        <f t="shared" ca="1" si="502"/>
        <v>-0.792306722147539-1.06830194642182i</v>
      </c>
      <c r="BB355" s="223" t="str">
        <f t="shared" ca="1" si="503"/>
        <v>-0.765850651976872-1.08742437417755i</v>
      </c>
      <c r="BC355" s="223" t="str">
        <f t="shared" ca="1" si="504"/>
        <v>-0.738933262011569-1.1058917781509i</v>
      </c>
      <c r="BD355" s="223" t="str">
        <f t="shared" ca="1" si="505"/>
        <v>-0.71157076627866-1.12369303426978i</v>
      </c>
      <c r="BE355" s="223" t="str">
        <f t="shared" ca="1" si="506"/>
        <v>-0.683779646923413-1.14081741972242i</v>
      </c>
      <c r="BF355" s="223" t="str">
        <f t="shared" ca="1" si="507"/>
        <v>-0.655576644278195-1.15725461941863i</v>
      </c>
      <c r="BG355" s="223" t="str">
        <f t="shared" ca="1" si="508"/>
        <v>-0.626978746774874-1.17299473220532i</v>
      </c>
      <c r="BH355" s="223" t="str">
        <f t="shared" ca="1" si="509"/>
        <v>-0.598003180719942-1.18802827682579i</v>
      </c>
      <c r="BI355" s="223" t="str">
        <f t="shared" ca="1" si="510"/>
        <v>-0.568667399908511-1.20234619763615i</v>
      </c>
      <c r="BJ355" s="223" t="str">
        <f t="shared" ca="1" si="511"/>
        <v>-0.538989075120451-1.21593987005511i</v>
      </c>
      <c r="BK355" s="223" t="str">
        <f t="shared" ca="1" si="512"/>
        <v>-0.508986083466465-1.22880110576378i</v>
      </c>
      <c r="BL355" s="223" t="str">
        <f t="shared" ca="1" si="513"/>
        <v>-0.478676497627935-1.24092215763418i</v>
      </c>
      <c r="BM355" s="223" t="str">
        <f t="shared" ca="1" si="514"/>
        <v>-0.448078574967372-1.25229572439741i</v>
      </c>
      <c r="BN355" s="223" t="str">
        <f t="shared" ca="1" si="515"/>
        <v>-0.417210746526706-1.26291495504308i</v>
      </c>
      <c r="BO355" s="223" t="str">
        <f t="shared" ca="1" si="516"/>
        <v>-0.386091605934141-1.27277345294283i</v>
      </c>
      <c r="BP355" s="223" t="str">
        <f t="shared" ca="1" si="517"/>
        <v>-0.354739898193829-1.28186527970698i</v>
      </c>
      <c r="BQ355" s="223" t="str">
        <f t="shared" ca="1" si="518"/>
        <v>-0.323174508403344-1.29018495875866i</v>
      </c>
      <c r="BR355" s="223" t="str">
        <f t="shared" ca="1" si="519"/>
        <v>-0.291414450374591-1.29772747863398i</v>
      </c>
      <c r="BS355" s="223" t="str">
        <f t="shared" ca="1" si="520"/>
        <v>-0.259478855176294-1.30448829600163i</v>
      </c>
      <c r="BT355" s="223" t="str">
        <f t="shared" ca="1" si="521"/>
        <v>-0.227386959619514-1.31046333839746i</v>
      </c>
      <c r="BU355" s="223" t="str">
        <f t="shared" ca="1" si="522"/>
        <v>-0.195158094659539-1.31564900667985i</v>
      </c>
      <c r="BV355" s="223" t="str">
        <f t="shared" ca="1" si="523"/>
        <v>-0.162811673762044-1.32004217719572i</v>
      </c>
      <c r="BW355" s="223" t="str">
        <f t="shared" ca="1" si="524"/>
        <v>-0.130367181198848-1.32364020366378i</v>
      </c>
      <c r="BX355" s="223" t="str">
        <f t="shared" ca="1" si="525"/>
        <v>-0.0978441603204364-1.32644091876722i</v>
      </c>
      <c r="BY355" s="223" t="str">
        <f t="shared" ca="1" si="526"/>
        <v>-0.0652622017798341-1.32844263545991i</v>
      </c>
      <c r="BZ355" s="223" t="str">
        <f t="shared" ca="1" si="527"/>
        <v>-0.0326409317279073-1.32964414798274i</v>
      </c>
      <c r="CA355" s="223" t="str">
        <f t="shared" ca="1" si="528"/>
        <v>-5.15541777363754E-13-1.33004473258941i</v>
      </c>
      <c r="CB355" s="223" t="str">
        <f t="shared" ca="1" si="529"/>
        <v>0.0326409317282371-1.32964414798274i</v>
      </c>
      <c r="CC355" s="223" t="str">
        <f t="shared" ca="1" si="530"/>
        <v>0.0652622017802389-1.32844263545989i</v>
      </c>
      <c r="CD355" s="223" t="str">
        <f t="shared" ca="1" si="531"/>
        <v>0.0978441603208408-1.32644091876719i</v>
      </c>
      <c r="CE355" s="223" t="str">
        <f t="shared" ca="1" si="532"/>
        <v>0.130367181199176-1.32364020366375i</v>
      </c>
      <c r="CF355" s="223" t="str">
        <f t="shared" ca="1" si="533"/>
        <v>0.162811673761096-1.32004217719584i</v>
      </c>
      <c r="CG355" s="223" t="str">
        <f t="shared" ca="1" si="534"/>
        <v>0.195158094659865-1.3156490066798i</v>
      </c>
      <c r="CH355" s="223" t="str">
        <f t="shared" ca="1" si="535"/>
        <v>0.227386959618572-1.31046333839763i</v>
      </c>
      <c r="CI355" s="223" t="str">
        <f t="shared" ca="1" si="536"/>
        <v>0.259478855176692-1.30448829600155i</v>
      </c>
      <c r="CJ355" s="223" t="str">
        <f t="shared" ca="1" si="537"/>
        <v>0.291414450374913-1.29772747863391i</v>
      </c>
      <c r="CK355" s="223" t="str">
        <f t="shared" ca="1" si="538"/>
        <v>0.323174508403738-1.29018495875856i</v>
      </c>
      <c r="CL355" s="223" t="str">
        <f t="shared" ca="1" si="539"/>
        <v>0.354739898194147-1.28186527970689i</v>
      </c>
      <c r="CM355" s="223" t="str">
        <f t="shared" ca="1" si="540"/>
        <v>0.386091605933228-1.27277345294311i</v>
      </c>
      <c r="CN355" s="223" t="str">
        <f t="shared" ca="1" si="541"/>
        <v>0.417210746527092-1.26291495504295i</v>
      </c>
      <c r="CO355" s="223" t="str">
        <f t="shared" ca="1" si="542"/>
        <v>0.448078574967754-1.25229572439727i</v>
      </c>
      <c r="CP355" s="223" t="str">
        <f t="shared" ca="1" si="543"/>
        <v>0.478676497628313-1.24092215763404i</v>
      </c>
      <c r="CQ355" s="223" t="str">
        <f t="shared" ca="1" si="544"/>
        <v>0.50898608346677-1.22880110576366i</v>
      </c>
      <c r="CR355" s="223" t="str">
        <f t="shared" ca="1" si="545"/>
        <v>0.538989075119577-1.21593987005549i</v>
      </c>
      <c r="CS355" s="223" t="str">
        <f t="shared" ca="1" si="546"/>
        <v>0.568667399908809-1.20234619763601i</v>
      </c>
      <c r="CT355" s="223" t="str">
        <f t="shared" ca="1" si="547"/>
        <v>0.598003180719156-1.18802827682619i</v>
      </c>
      <c r="CU355" s="223" t="str">
        <f t="shared" ca="1" si="548"/>
        <v>0.626978746775164-1.17299473220517i</v>
      </c>
      <c r="CV355" s="223" t="str">
        <f t="shared" ca="1" si="549"/>
        <v>0.655576644278483-1.15725461941847i</v>
      </c>
      <c r="CW355" s="223" t="str">
        <f t="shared" ca="1" si="550"/>
        <v>0.683779646923696-1.14081741972225i</v>
      </c>
      <c r="CX355" s="223" t="str">
        <f t="shared" ca="1" si="551"/>
        <v>0.71157076627894-1.1236930342696i</v>
      </c>
      <c r="CY355" s="223" t="str">
        <f t="shared" ca="1" si="552"/>
        <v>0.738933262010775-1.10589177815144i</v>
      </c>
      <c r="CZ355" s="223" t="str">
        <f t="shared" ca="1" si="553"/>
        <v>0.765850651977203-1.08742437417731i</v>
      </c>
      <c r="DA355" s="223" t="str">
        <f t="shared" ca="1" si="554"/>
        <v>0.792306722147864-1.06830194642158i</v>
      </c>
      <c r="DB355" s="223" t="str">
        <f t="shared" ca="1" si="555"/>
        <v>0.81828553637427-1.04853601352052i</v>
      </c>
      <c r="DC355" s="223" t="str">
        <f t="shared" ca="1" si="556"/>
        <v>0.843771445992306-1.02813848173137i</v>
      </c>
      <c r="DD355" s="223" t="str">
        <f t="shared" ca="1" si="557"/>
        <v>0.868749099240876-1.00712163776626i</v>
      </c>
      <c r="DE355" s="223" t="str">
        <f t="shared" ca="1" si="558"/>
        <v>0.893203450517603-0.985498141384485i</v>
      </c>
      <c r="DF355" s="223" t="str">
        <f t="shared" ca="1" si="559"/>
        <v>0.917119769433878-0.963281017773306i</v>
      </c>
      <c r="DG355" s="223" t="str">
        <f t="shared" ca="1" si="560"/>
        <v>0.940483649695352-0.940483649695483i</v>
      </c>
      <c r="DH355" s="223" t="str">
        <f t="shared" ca="1" si="561"/>
        <v>0.963281017773178-0.917119769434012i</v>
      </c>
      <c r="DI355" s="223" t="str">
        <f t="shared" ca="1" si="562"/>
        <v>0.98549814138436-0.893203450517742i</v>
      </c>
      <c r="DJ355" s="223" t="str">
        <f t="shared" ca="1" si="563"/>
        <v>1.00712163776624-0.868749099240901i</v>
      </c>
      <c r="DK355" s="223" t="str">
        <f t="shared" ca="1" si="564"/>
        <v>1.02813848173135-0.843771445992332i</v>
      </c>
      <c r="DL355" s="223" t="str">
        <f t="shared" ca="1" si="565"/>
        <v>1.0485360135205-0.818285536374297i</v>
      </c>
      <c r="DM355" s="223" t="str">
        <f t="shared" ca="1" si="566"/>
        <v>1.06830194642237-0.792306722146799i</v>
      </c>
      <c r="DN355" s="223" t="str">
        <f t="shared" ca="1" si="567"/>
        <v>1.08742437417729-0.765850651977231i</v>
      </c>
      <c r="DO355" s="223" t="str">
        <f t="shared" ca="1" si="568"/>
        <v>1.10589177815133-0.738933262010929i</v>
      </c>
      <c r="DP355" s="223" t="str">
        <f t="shared" ca="1" si="569"/>
        <v>1.1236930342695-0.711570766279097i</v>
      </c>
      <c r="DQ355" s="223" t="str">
        <f t="shared" ca="1" si="570"/>
        <v>1.14081741972215-0.683779646923856i</v>
      </c>
      <c r="DR355" s="223" t="str">
        <f t="shared" ca="1" si="571"/>
        <v>1.15725461941905-0.65557664427746i</v>
      </c>
      <c r="DS355" s="223" t="str">
        <f t="shared" ca="1" si="572"/>
        <v>1.17299473220508-0.626978746775328i</v>
      </c>
      <c r="DT355" s="223" t="str">
        <f t="shared" ca="1" si="573"/>
        <v>1.18802827682617-0.598003180719186i</v>
      </c>
      <c r="DU355" s="223" t="str">
        <f t="shared" ca="1" si="574"/>
        <v>1.20234619763593-0.568667399908976i</v>
      </c>
      <c r="DV355" s="223" t="str">
        <f t="shared" ca="1" si="575"/>
        <v>1.21593987005545-0.538989075119678i</v>
      </c>
      <c r="DW355" s="223" t="str">
        <f t="shared" ca="1" si="576"/>
        <v>1.22880110576361-0.508986083466872i</v>
      </c>
      <c r="DX355" s="223" t="str">
        <f t="shared" ca="1" si="577"/>
        <v>1.24092215763403-0.478676497628345i</v>
      </c>
      <c r="DY355" s="223" t="str">
        <f t="shared" ca="1" si="578"/>
        <v>1.25229572439767-0.448078574966648i</v>
      </c>
      <c r="DZ355" s="223" t="str">
        <f t="shared" ca="1" si="579"/>
        <v>1.26291495504294-0.417210746527125i</v>
      </c>
      <c r="EA355" s="223" t="str">
        <f t="shared" ca="1" si="580"/>
        <v>1.27277345294306-0.386091605933405i</v>
      </c>
      <c r="EB355" s="223" t="str">
        <f t="shared" ca="1" si="581"/>
        <v>1.28186527970684-0.354739898194326i</v>
      </c>
      <c r="EC355" s="223" t="str">
        <f t="shared" ca="1" si="582"/>
        <v>1.29018495875853-0.323174508403844i</v>
      </c>
      <c r="ED355" s="223" t="str">
        <f t="shared" ca="1" si="583"/>
        <v>1.29772747863416-0.291414450373767i</v>
      </c>
      <c r="EE355" s="223" t="str">
        <f t="shared" ca="1" si="584"/>
        <v>1.30448829600153-0.259478855176799i</v>
      </c>
      <c r="EF355" s="223" t="str">
        <f t="shared" ca="1" si="585"/>
        <v>1.31046333839761-0.22738695961868i</v>
      </c>
      <c r="EG355" s="223" t="str">
        <f t="shared" ca="1" si="586"/>
        <v>1.31564900667979-0.195158094659974i</v>
      </c>
      <c r="EH355" s="223" t="str">
        <f t="shared" ca="1" si="587"/>
        <v>1.32004217719584-0.162811673761131i</v>
      </c>
      <c r="EI355" s="223" t="str">
        <f t="shared" ca="1" si="588"/>
        <v>1.32364020366374-0.130367181199286i</v>
      </c>
      <c r="EJ355" s="223" t="str">
        <f t="shared" ca="1" si="589"/>
        <v>1.32644091876718-0.0978441603208752i</v>
      </c>
      <c r="EK355" s="223" t="str">
        <f t="shared" ca="1" si="590"/>
        <v>1.32844263545995-0.0652622017790653i</v>
      </c>
      <c r="EL355" s="223" t="str">
        <f t="shared" ca="1" si="591"/>
        <v>1.32964414798273-0.0326409317284227i</v>
      </c>
      <c r="EM355" s="223" t="str">
        <f t="shared" ca="1" si="592"/>
        <v>1.33004473258941+3.2979366235993E-13i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0.77383464404420721</v>
      </c>
      <c r="H361" s="231">
        <f t="shared" ref="H361:BS361" ca="1" si="593">SUM(H362:H498)</f>
        <v>0.44205329941895882</v>
      </c>
      <c r="I361" s="231">
        <f t="shared" ca="1" si="593"/>
        <v>0.65607506856412612</v>
      </c>
      <c r="J361" s="231">
        <f t="shared" ca="1" si="593"/>
        <v>0.51503268218555553</v>
      </c>
      <c r="K361" s="231">
        <f t="shared" ca="1" si="593"/>
        <v>0.60740204261992781</v>
      </c>
      <c r="L361" s="231">
        <f t="shared" ca="1" si="593"/>
        <v>0.52117041006672638</v>
      </c>
      <c r="M361" s="231">
        <f t="shared" ca="1" si="593"/>
        <v>0.54834908845241404</v>
      </c>
      <c r="N361" s="231">
        <f t="shared" ca="1" si="593"/>
        <v>0.50943888230851386</v>
      </c>
      <c r="O361" s="231">
        <f t="shared" ca="1" si="593"/>
        <v>0.51342157771831709</v>
      </c>
      <c r="P361" s="231">
        <f t="shared" ca="1" si="593"/>
        <v>0.52226556890615006</v>
      </c>
      <c r="Q361" s="231">
        <f t="shared" ca="1" si="593"/>
        <v>0.51655183727373755</v>
      </c>
      <c r="R361" s="231">
        <f t="shared" ca="1" si="593"/>
        <v>0.5455509178743525</v>
      </c>
      <c r="S361" s="231">
        <f t="shared" ca="1" si="593"/>
        <v>0.51866779615999103</v>
      </c>
      <c r="T361" s="231">
        <f t="shared" ca="1" si="593"/>
        <v>0.53678500071244939</v>
      </c>
      <c r="U361" s="231">
        <f t="shared" ca="1" si="593"/>
        <v>0.49211227956998688</v>
      </c>
      <c r="V361" s="231">
        <f t="shared" ca="1" si="593"/>
        <v>0.49927021469763794</v>
      </c>
      <c r="W361" s="231">
        <f t="shared" ca="1" si="593"/>
        <v>0.46632338913008275</v>
      </c>
      <c r="X361" s="231">
        <f t="shared" ca="1" si="593"/>
        <v>0.47814926571965943</v>
      </c>
      <c r="Y361" s="231">
        <f t="shared" ca="1" si="593"/>
        <v>0.47576429110920854</v>
      </c>
      <c r="Z361" s="231">
        <f t="shared" ca="1" si="593"/>
        <v>0.48546102689731169</v>
      </c>
      <c r="AA361" s="231">
        <f t="shared" ca="1" si="593"/>
        <v>0.49884554049565999</v>
      </c>
      <c r="AB361" s="231">
        <f t="shared" ca="1" si="593"/>
        <v>0.48204334707396773</v>
      </c>
      <c r="AC361" s="231">
        <f t="shared" ca="1" si="593"/>
        <v>0.4922676967813846</v>
      </c>
      <c r="AD361" s="231">
        <f t="shared" ca="1" si="593"/>
        <v>0.44689535292790789</v>
      </c>
      <c r="AE361" s="231">
        <f t="shared" ca="1" si="593"/>
        <v>0.46249099267974625</v>
      </c>
      <c r="AF361" s="231">
        <f t="shared" ca="1" si="593"/>
        <v>0.41529869214246912</v>
      </c>
      <c r="AG361" s="231">
        <f t="shared" ca="1" si="593"/>
        <v>0.45269375807037648</v>
      </c>
      <c r="AH361" s="231">
        <f t="shared" ca="1" si="593"/>
        <v>0.4203365391290374</v>
      </c>
      <c r="AI361" s="231">
        <f t="shared" ca="1" si="593"/>
        <v>0.46774450565907499</v>
      </c>
      <c r="AJ361" s="231">
        <f t="shared" ca="1" si="593"/>
        <v>0.43739090157363614</v>
      </c>
      <c r="AK361" s="231">
        <f t="shared" ca="1" si="593"/>
        <v>0.46538627554491829</v>
      </c>
      <c r="AL361" s="231">
        <f t="shared" ca="1" si="593"/>
        <v>0.42624078589958686</v>
      </c>
      <c r="AM361" s="231">
        <f t="shared" ca="1" si="593"/>
        <v>0.42870324135059484</v>
      </c>
      <c r="AN361" s="231">
        <f t="shared" ca="1" si="593"/>
        <v>0.39896265437645845</v>
      </c>
      <c r="AO361" s="231">
        <f t="shared" ca="1" si="593"/>
        <v>0.39609192435092555</v>
      </c>
      <c r="AP361" s="231">
        <f t="shared" ca="1" si="593"/>
        <v>0.39792990744811352</v>
      </c>
      <c r="AQ361" s="231">
        <f t="shared" ca="1" si="593"/>
        <v>0.39736501719546302</v>
      </c>
      <c r="AR361" s="231">
        <f t="shared" ca="1" si="593"/>
        <v>0.42172348680487265</v>
      </c>
      <c r="AS361" s="231">
        <f t="shared" ca="1" si="593"/>
        <v>0.40473031499549361</v>
      </c>
      <c r="AT361" s="231">
        <f t="shared" ca="1" si="593"/>
        <v>0.42570603814047253</v>
      </c>
      <c r="AU361" s="231">
        <f t="shared" ca="1" si="593"/>
        <v>0.38197992441992357</v>
      </c>
      <c r="AV361" s="231">
        <f t="shared" ca="1" si="593"/>
        <v>0.396590674970344</v>
      </c>
      <c r="AW361" s="231">
        <f t="shared" ca="1" si="593"/>
        <v>0.34765613962774417</v>
      </c>
      <c r="AX361" s="231">
        <f t="shared" ca="1" si="593"/>
        <v>0.37400463050096427</v>
      </c>
      <c r="AY361" s="231">
        <f t="shared" ca="1" si="593"/>
        <v>0.34418535470767347</v>
      </c>
      <c r="AZ361" s="231">
        <f t="shared" ca="1" si="593"/>
        <v>0.38240764615406098</v>
      </c>
      <c r="BA361" s="231">
        <f t="shared" ca="1" si="593"/>
        <v>0.36554793349765402</v>
      </c>
      <c r="BB361" s="231">
        <f t="shared" ca="1" si="593"/>
        <v>0.389590232456827</v>
      </c>
      <c r="BC361" s="231">
        <f t="shared" ca="1" si="593"/>
        <v>0.3669296008668641</v>
      </c>
      <c r="BD361" s="231">
        <f t="shared" ca="1" si="593"/>
        <v>0.36249777679485096</v>
      </c>
      <c r="BE361" s="231">
        <f t="shared" ca="1" si="593"/>
        <v>0.34000067049577426</v>
      </c>
      <c r="BF361" s="231">
        <f t="shared" ca="1" si="593"/>
        <v>0.32493425426371014</v>
      </c>
      <c r="BG361" s="231">
        <f t="shared" ca="1" si="593"/>
        <v>0.32554316986974585</v>
      </c>
      <c r="BH361" s="231">
        <f t="shared" ca="1" si="593"/>
        <v>0.31842207753626073</v>
      </c>
      <c r="BI361" s="231">
        <f t="shared" ca="1" si="593"/>
        <v>0.3420719835500825</v>
      </c>
      <c r="BJ361" s="231">
        <f t="shared" ca="1" si="593"/>
        <v>0.33273082693187889</v>
      </c>
      <c r="BK361" s="231">
        <f t="shared" ca="1" si="593"/>
        <v>0.35234216172353544</v>
      </c>
      <c r="BL361" s="231">
        <f t="shared" ca="1" si="593"/>
        <v>0.32434656305456128</v>
      </c>
      <c r="BM361" s="231">
        <f t="shared" ca="1" si="593"/>
        <v>0.32448789883117191</v>
      </c>
      <c r="BN361" s="231">
        <f t="shared" ca="1" si="593"/>
        <v>0.29107105799368715</v>
      </c>
      <c r="BO361" s="231">
        <f t="shared" ca="1" si="593"/>
        <v>0.28021657481680323</v>
      </c>
      <c r="BP361" s="231">
        <f t="shared" ca="1" si="593"/>
        <v>0.27504496852944943</v>
      </c>
      <c r="BQ361" s="231">
        <f t="shared" ca="1" si="593"/>
        <v>0.19971685706070239</v>
      </c>
      <c r="BR361" s="231">
        <f t="shared" ca="1" si="593"/>
        <v>-0.41101082969579533</v>
      </c>
      <c r="BS361" s="231">
        <f t="shared" ca="1" si="593"/>
        <v>-0.68124150055570654</v>
      </c>
      <c r="BT361" s="231">
        <f t="shared" ref="BT361:EE361" ca="1" si="594">SUM(BT362:BT498)</f>
        <v>-0.64011235269414501</v>
      </c>
      <c r="BU361" s="231">
        <f t="shared" ca="1" si="594"/>
        <v>-0.680234072697949</v>
      </c>
      <c r="BV361" s="231">
        <f t="shared" ca="1" si="594"/>
        <v>-0.68270332432771297</v>
      </c>
      <c r="BW361" s="231">
        <f t="shared" ca="1" si="594"/>
        <v>-0.72024140700662831</v>
      </c>
      <c r="BX361" s="231">
        <f t="shared" ca="1" si="594"/>
        <v>-0.71224071398884226</v>
      </c>
      <c r="BY361" s="231">
        <f t="shared" ca="1" si="594"/>
        <v>-0.73757034410818945</v>
      </c>
      <c r="BZ361" s="231">
        <f t="shared" ca="1" si="594"/>
        <v>-0.70554834371578645</v>
      </c>
      <c r="CA361" s="231">
        <f t="shared" ca="1" si="594"/>
        <v>-0.72190216287936748</v>
      </c>
      <c r="CB361" s="231">
        <f t="shared" ca="1" si="594"/>
        <v>-0.68594076487777822</v>
      </c>
      <c r="CC361" s="231">
        <f t="shared" ca="1" si="594"/>
        <v>-0.71445968228110546</v>
      </c>
      <c r="CD361" s="231">
        <f t="shared" ca="1" si="594"/>
        <v>-0.69553135911566355</v>
      </c>
      <c r="CE361" s="231">
        <f t="shared" ca="1" si="594"/>
        <v>-0.73704822836718864</v>
      </c>
      <c r="CF361" s="231">
        <f t="shared" ca="1" si="594"/>
        <v>-0.72564569409490942</v>
      </c>
      <c r="CG361" s="231">
        <f t="shared" ca="1" si="594"/>
        <v>-0.75525575555857305</v>
      </c>
      <c r="CH361" s="231">
        <f t="shared" ca="1" si="594"/>
        <v>-0.73214362503961017</v>
      </c>
      <c r="CI361" s="231">
        <f t="shared" ca="1" si="594"/>
        <v>-0.73787526795295955</v>
      </c>
      <c r="CJ361" s="231">
        <f t="shared" ca="1" si="594"/>
        <v>-0.71062515762202383</v>
      </c>
      <c r="CK361" s="231">
        <f t="shared" ca="1" si="594"/>
        <v>-0.71101109273073171</v>
      </c>
      <c r="CL361" s="231">
        <f t="shared" ca="1" si="594"/>
        <v>-0.703535495758282</v>
      </c>
      <c r="CM361" s="231">
        <f t="shared" ca="1" si="594"/>
        <v>-0.71442388802317869</v>
      </c>
      <c r="CN361" s="231">
        <f t="shared" ca="1" si="594"/>
        <v>-0.72724332632351951</v>
      </c>
      <c r="CO361" s="231">
        <f t="shared" ca="1" si="594"/>
        <v>-0.73450744143659563</v>
      </c>
      <c r="CP361" s="231">
        <f t="shared" ca="1" si="594"/>
        <v>-0.7436701943168893</v>
      </c>
      <c r="CQ361" s="231">
        <f t="shared" ca="1" si="594"/>
        <v>-0.72819329976236247</v>
      </c>
      <c r="CR361" s="231">
        <f t="shared" ca="1" si="594"/>
        <v>-0.72496879184937413</v>
      </c>
      <c r="CS361" s="231">
        <f t="shared" ca="1" si="594"/>
        <v>-0.69694550304874769</v>
      </c>
      <c r="CT361" s="231">
        <f t="shared" ca="1" si="594"/>
        <v>-0.70090667947382634</v>
      </c>
      <c r="CU361" s="231">
        <f t="shared" ca="1" si="594"/>
        <v>-0.68456855930644578</v>
      </c>
      <c r="CV361" s="231">
        <f t="shared" ca="1" si="594"/>
        <v>-0.70808227242326782</v>
      </c>
      <c r="CW361" s="231">
        <f t="shared" ca="1" si="594"/>
        <v>-0.70260253873069212</v>
      </c>
      <c r="CX361" s="231">
        <f t="shared" ca="1" si="594"/>
        <v>-0.72759603581807497</v>
      </c>
      <c r="CY361" s="231">
        <f t="shared" ca="1" si="594"/>
        <v>-0.7106757776524375</v>
      </c>
      <c r="CZ361" s="231">
        <f t="shared" ca="1" si="594"/>
        <v>-0.71748756227977006</v>
      </c>
      <c r="DA361" s="231">
        <f t="shared" ca="1" si="594"/>
        <v>-0.68540229693801458</v>
      </c>
      <c r="DB361" s="231">
        <f t="shared" ca="1" si="594"/>
        <v>-0.68453145892236911</v>
      </c>
      <c r="DC361" s="231">
        <f t="shared" ca="1" si="594"/>
        <v>-0.66029359353875494</v>
      </c>
      <c r="DD361" s="231">
        <f t="shared" ca="1" si="594"/>
        <v>-0.67283620112889631</v>
      </c>
      <c r="DE361" s="231">
        <f t="shared" ca="1" si="594"/>
        <v>-0.66859557288315941</v>
      </c>
      <c r="DF361" s="231">
        <f t="shared" ca="1" si="594"/>
        <v>-0.68869591641040662</v>
      </c>
      <c r="DG361" s="231">
        <f t="shared" ca="1" si="594"/>
        <v>-0.68659524609875866</v>
      </c>
      <c r="DH361" s="231">
        <f t="shared" ca="1" si="594"/>
        <v>-0.68995891891707406</v>
      </c>
      <c r="DI361" s="231">
        <f t="shared" ca="1" si="594"/>
        <v>-0.67411593324886732</v>
      </c>
      <c r="DJ361" s="231">
        <f t="shared" ca="1" si="594"/>
        <v>-0.65809577599386815</v>
      </c>
      <c r="DK361" s="231">
        <f t="shared" ca="1" si="594"/>
        <v>-0.64305050355397897</v>
      </c>
      <c r="DL361" s="231">
        <f t="shared" ca="1" si="594"/>
        <v>-0.63002553679246875</v>
      </c>
      <c r="DM361" s="231">
        <f t="shared" ca="1" si="594"/>
        <v>-0.63693615052261543</v>
      </c>
      <c r="DN361" s="231">
        <f t="shared" ca="1" si="594"/>
        <v>-0.63542295584217268</v>
      </c>
      <c r="DO361" s="231">
        <f t="shared" ca="1" si="594"/>
        <v>-0.65640288990329831</v>
      </c>
      <c r="DP361" s="231">
        <f t="shared" ca="1" si="594"/>
        <v>-0.64650554297416241</v>
      </c>
      <c r="DQ361" s="231">
        <f t="shared" ca="1" si="594"/>
        <v>-0.65772626011274604</v>
      </c>
      <c r="DR361" s="231">
        <f t="shared" ca="1" si="594"/>
        <v>-0.62596855929534045</v>
      </c>
      <c r="DS361" s="231">
        <f t="shared" ca="1" si="594"/>
        <v>-0.62699454616433381</v>
      </c>
      <c r="DT361" s="231">
        <f t="shared" ca="1" si="594"/>
        <v>-0.59120820555893883</v>
      </c>
      <c r="DU361" s="231">
        <f t="shared" ca="1" si="594"/>
        <v>-0.60339353702779241</v>
      </c>
      <c r="DV361" s="231">
        <f t="shared" ca="1" si="594"/>
        <v>-0.58514977897219411</v>
      </c>
      <c r="DW361" s="231">
        <f t="shared" ca="1" si="594"/>
        <v>-0.6119649781307468</v>
      </c>
      <c r="DX361" s="231">
        <f t="shared" ca="1" si="594"/>
        <v>-0.60336794787951631</v>
      </c>
      <c r="DY361" s="231">
        <f t="shared" ca="1" si="594"/>
        <v>-0.6206838415163608</v>
      </c>
      <c r="DZ361" s="231">
        <f t="shared" ca="1" si="594"/>
        <v>-0.60178346902836888</v>
      </c>
      <c r="EA361" s="231">
        <f t="shared" ca="1" si="594"/>
        <v>-0.59518007685591345</v>
      </c>
      <c r="EB361" s="231">
        <f t="shared" ca="1" si="594"/>
        <v>-0.57174229265561882</v>
      </c>
      <c r="EC361" s="231">
        <f t="shared" ca="1" si="594"/>
        <v>-0.55775881218545642</v>
      </c>
      <c r="ED361" s="231">
        <f t="shared" ca="1" si="594"/>
        <v>-0.55433746234983827</v>
      </c>
      <c r="EE361" s="231">
        <f t="shared" ca="1" si="594"/>
        <v>-0.54998670463309063</v>
      </c>
      <c r="EF361" s="231">
        <f t="shared" ref="EF361:GQ361" ca="1" si="595">SUM(EF362:EF498)</f>
        <v>-0.56957283883149556</v>
      </c>
      <c r="EG361" s="231">
        <f t="shared" ca="1" si="595"/>
        <v>-0.56262545313606926</v>
      </c>
      <c r="EH361" s="231">
        <f t="shared" ca="1" si="595"/>
        <v>-0.58134622181986351</v>
      </c>
      <c r="EI361" s="231">
        <f t="shared" ca="1" si="595"/>
        <v>-0.55236873962281541</v>
      </c>
      <c r="EJ361" s="231">
        <f t="shared" ca="1" si="595"/>
        <v>-0.55814300869967448</v>
      </c>
      <c r="EK361" s="231">
        <f t="shared" ca="1" si="595"/>
        <v>-0.51667423976564453</v>
      </c>
      <c r="EL361" s="231">
        <f t="shared" ca="1" si="595"/>
        <v>-0.52601742532101481</v>
      </c>
      <c r="EM361" s="231">
        <f t="shared" ca="1" si="595"/>
        <v>-0.49883404646125257</v>
      </c>
      <c r="EN361" s="231">
        <f t="shared" ca="1" si="595"/>
        <v>-0.5235930038149661</v>
      </c>
      <c r="EO361" s="231">
        <f t="shared" ca="1" si="595"/>
        <v>-0.51449847613630562</v>
      </c>
      <c r="EP361" s="231">
        <f t="shared" ca="1" si="595"/>
        <v>-0.53598784587547954</v>
      </c>
      <c r="EQ361" s="231">
        <f t="shared" ca="1" si="595"/>
        <v>-0.5249573775873595</v>
      </c>
      <c r="ER361" s="231">
        <f t="shared" ca="1" si="595"/>
        <v>-0.5204791867458558</v>
      </c>
      <c r="ES361" s="231">
        <f t="shared" ca="1" si="595"/>
        <v>-0.50275432201797976</v>
      </c>
      <c r="ET361" s="231">
        <f t="shared" ca="1" si="595"/>
        <v>-0.48009497329106471</v>
      </c>
      <c r="EU361" s="231">
        <f t="shared" ca="1" si="595"/>
        <v>-0.47771171591916961</v>
      </c>
      <c r="EV361" s="231">
        <f t="shared" ca="1" si="595"/>
        <v>-0.45945950119726281</v>
      </c>
      <c r="EW361" s="231">
        <f t="shared" ca="1" si="595"/>
        <v>-0.48494146028476254</v>
      </c>
      <c r="EX361" s="231">
        <f t="shared" ca="1" si="595"/>
        <v>-0.46983696891048865</v>
      </c>
      <c r="EY361" s="231">
        <f t="shared" ca="1" si="595"/>
        <v>-0.50373067077316314</v>
      </c>
      <c r="EZ361" s="231">
        <f t="shared" ca="1" si="595"/>
        <v>-0.47110657928239874</v>
      </c>
      <c r="FA361" s="231">
        <f t="shared" ca="1" si="595"/>
        <v>-0.49178621424244928</v>
      </c>
      <c r="FB361" s="231">
        <f t="shared" ca="1" si="595"/>
        <v>-0.44124048800072202</v>
      </c>
      <c r="FC361" s="231">
        <f t="shared" ca="1" si="595"/>
        <v>-0.45657836949582609</v>
      </c>
      <c r="FD361" s="231">
        <f t="shared" ca="1" si="595"/>
        <v>-0.41455482493159129</v>
      </c>
      <c r="FE361" s="231">
        <f t="shared" ca="1" si="595"/>
        <v>-0.4421717160504568</v>
      </c>
      <c r="FF361" s="231">
        <f t="shared" ca="1" si="595"/>
        <v>-0.42334849902973426</v>
      </c>
      <c r="FG361" s="231">
        <f t="shared" ca="1" si="595"/>
        <v>-0.4540899936280659</v>
      </c>
      <c r="FH361" s="231">
        <f t="shared" ca="1" si="595"/>
        <v>-0.4424910037513915</v>
      </c>
      <c r="FI361" s="231">
        <f t="shared" ca="1" si="595"/>
        <v>-0.45042998982119609</v>
      </c>
      <c r="FJ361" s="231">
        <f t="shared" ca="1" si="595"/>
        <v>-0.43156854031654474</v>
      </c>
      <c r="FK361" s="231">
        <f t="shared" ca="1" si="595"/>
        <v>-0.41430416902060618</v>
      </c>
      <c r="FL361" s="231">
        <f t="shared" ca="1" si="595"/>
        <v>-0.40278393462454015</v>
      </c>
      <c r="FM361" s="231">
        <f t="shared" ca="1" si="595"/>
        <v>-0.38383648161716472</v>
      </c>
      <c r="FN361" s="231">
        <f t="shared" ca="1" si="595"/>
        <v>-0.39890883691054041</v>
      </c>
      <c r="FO361" s="231">
        <f t="shared" ca="1" si="595"/>
        <v>-0.38833389977263966</v>
      </c>
      <c r="FP361" s="231">
        <f t="shared" ca="1" si="595"/>
        <v>-0.41910917569817879</v>
      </c>
      <c r="FQ361" s="231">
        <f t="shared" ca="1" si="595"/>
        <v>-0.39936428117188938</v>
      </c>
      <c r="FR361" s="231">
        <f t="shared" ca="1" si="595"/>
        <v>-0.41941071306283761</v>
      </c>
      <c r="FS361" s="231">
        <f t="shared" ca="1" si="595"/>
        <v>-0.38005940847719405</v>
      </c>
      <c r="FT361" s="231">
        <f t="shared" ca="1" si="595"/>
        <v>-0.38715331626837129</v>
      </c>
      <c r="FU361" s="231">
        <f t="shared" ca="1" si="595"/>
        <v>-0.34839147292581535</v>
      </c>
      <c r="FV361" s="231">
        <f t="shared" ca="1" si="595"/>
        <v>-0.36245217999697193</v>
      </c>
      <c r="FW361" s="231">
        <f t="shared" ca="1" si="595"/>
        <v>-0.34639730271302499</v>
      </c>
      <c r="FX361" s="231">
        <f t="shared" ca="1" si="595"/>
        <v>-0.37004137035568457</v>
      </c>
      <c r="FY361" s="231">
        <f t="shared" ca="1" si="595"/>
        <v>-0.36790488150019529</v>
      </c>
      <c r="FZ361" s="231">
        <f t="shared" ca="1" si="595"/>
        <v>-0.37773553483080635</v>
      </c>
      <c r="GA361" s="231">
        <f t="shared" ca="1" si="595"/>
        <v>-0.36820008974327029</v>
      </c>
      <c r="GB361" s="231">
        <f t="shared" ca="1" si="595"/>
        <v>-0.35226000118875184</v>
      </c>
      <c r="GC361" s="231">
        <f t="shared" ca="1" si="595"/>
        <v>-0.33927928984293326</v>
      </c>
      <c r="GD361" s="231">
        <f t="shared" ca="1" si="595"/>
        <v>-0.31700007985599582</v>
      </c>
      <c r="GE361" s="231">
        <f t="shared" ca="1" si="595"/>
        <v>-0.32241434539058283</v>
      </c>
      <c r="GF361" s="231">
        <f t="shared" ca="1" si="595"/>
        <v>-0.3129360279629797</v>
      </c>
      <c r="GG361" s="231">
        <f t="shared" ca="1" si="595"/>
        <v>-0.33668972869924296</v>
      </c>
      <c r="GH361" s="231">
        <f t="shared" ca="1" si="595"/>
        <v>-0.32925913228339421</v>
      </c>
      <c r="GI361" s="231">
        <f t="shared" ca="1" si="595"/>
        <v>-0.34542554577742568</v>
      </c>
      <c r="GJ361" s="231">
        <f t="shared" ca="1" si="595"/>
        <v>-0.32191170904723776</v>
      </c>
      <c r="GK361" s="231">
        <f t="shared" ca="1" si="595"/>
        <v>-0.31727413718943781</v>
      </c>
      <c r="GL361" s="231">
        <f t="shared" ca="1" si="595"/>
        <v>-0.28816413589012901</v>
      </c>
      <c r="GM361" s="231">
        <f t="shared" ca="1" si="595"/>
        <v>-0.27458005723348738</v>
      </c>
      <c r="GN361" s="231">
        <f t="shared" ca="1" si="595"/>
        <v>-0.26901965705764203</v>
      </c>
      <c r="GO361" s="231">
        <f t="shared" ca="1" si="595"/>
        <v>-0.200751740190595</v>
      </c>
      <c r="GP361" s="231">
        <f t="shared" ca="1" si="595"/>
        <v>0.3859902984591897</v>
      </c>
      <c r="GQ361" s="231">
        <f t="shared" ca="1" si="595"/>
        <v>0.69589029520636636</v>
      </c>
      <c r="GR361" s="231">
        <f t="shared" ref="GR361:JB361" ca="1" si="596">SUM(GR362:GR498)</f>
        <v>0.64074993624447174</v>
      </c>
      <c r="GS361" s="231">
        <f t="shared" ca="1" si="596"/>
        <v>0.68550246996878683</v>
      </c>
      <c r="GT361" s="231">
        <f t="shared" ca="1" si="596"/>
        <v>0.68891502980036234</v>
      </c>
      <c r="GU361" s="231">
        <f t="shared" ca="1" si="596"/>
        <v>0.72123487471915548</v>
      </c>
      <c r="GV361" s="231">
        <f t="shared" ca="1" si="596"/>
        <v>0.72190757162091734</v>
      </c>
      <c r="GW361" s="231">
        <f t="shared" ca="1" si="596"/>
        <v>0.73570676793494938</v>
      </c>
      <c r="GX361" s="231">
        <f t="shared" ca="1" si="596"/>
        <v>0.71735780452608355</v>
      </c>
      <c r="GY361" s="231">
        <f t="shared" ca="1" si="596"/>
        <v>0.71852242090095919</v>
      </c>
      <c r="GZ361" s="231">
        <f t="shared" ca="1" si="596"/>
        <v>0.69846353789559124</v>
      </c>
      <c r="HA361" s="231">
        <f t="shared" ca="1" si="596"/>
        <v>0.71104938744144597</v>
      </c>
      <c r="HB361" s="231">
        <f t="shared" ca="1" si="596"/>
        <v>0.70724672597286853</v>
      </c>
      <c r="HC361" s="231">
        <f t="shared" ca="1" si="596"/>
        <v>0.73509775441737357</v>
      </c>
      <c r="HD361" s="231">
        <f t="shared" ca="1" si="596"/>
        <v>0.73513639631270777</v>
      </c>
      <c r="HE361" s="231">
        <f t="shared" ca="1" si="596"/>
        <v>0.75603911909889898</v>
      </c>
      <c r="HF361" s="231">
        <f t="shared" ca="1" si="596"/>
        <v>0.73832216028755182</v>
      </c>
      <c r="HG361" s="231">
        <f t="shared" ca="1" si="596"/>
        <v>0.7422333381431796</v>
      </c>
      <c r="HH361" s="231">
        <f t="shared" ca="1" si="596"/>
        <v>0.71292796657549462</v>
      </c>
      <c r="HI361" s="231">
        <f t="shared" ca="1" si="596"/>
        <v>0.71919025879210841</v>
      </c>
      <c r="HJ361" s="231">
        <f t="shared" ca="1" si="596"/>
        <v>0.70204252604736783</v>
      </c>
      <c r="HK361" s="231">
        <f t="shared" ca="1" si="596"/>
        <v>0.72600472716593756</v>
      </c>
      <c r="HL361" s="231">
        <f t="shared" ca="1" si="596"/>
        <v>0.72269643751088986</v>
      </c>
      <c r="HM361" s="231">
        <f t="shared" ca="1" si="596"/>
        <v>0.74844139044168934</v>
      </c>
      <c r="HN361" s="231">
        <f t="shared" ca="1" si="596"/>
        <v>0.73738132377288779</v>
      </c>
      <c r="HO361" s="231">
        <f t="shared" ca="1" si="596"/>
        <v>0.74294720570931794</v>
      </c>
      <c r="HP361" s="231">
        <f t="shared" ca="1" si="596"/>
        <v>0.71862717229914175</v>
      </c>
      <c r="HQ361" s="231">
        <f t="shared" ca="1" si="596"/>
        <v>0.71073591067653863</v>
      </c>
      <c r="HR361" s="231">
        <f t="shared" ca="1" si="596"/>
        <v>0.69631144255136979</v>
      </c>
      <c r="HS361" s="231">
        <f t="shared" ca="1" si="596"/>
        <v>0.69565216262733842</v>
      </c>
      <c r="HT361" s="231">
        <f t="shared" ca="1" si="596"/>
        <v>0.7068399995714213</v>
      </c>
      <c r="HU361" s="231">
        <f t="shared" ca="1" si="596"/>
        <v>0.70957872761623231</v>
      </c>
      <c r="HV361" s="231">
        <f t="shared" ca="1" si="596"/>
        <v>0.73083015822714448</v>
      </c>
      <c r="HW361" s="231">
        <f t="shared" ca="1" si="596"/>
        <v>0.71275334127599421</v>
      </c>
      <c r="HX361" s="231">
        <f t="shared" ca="1" si="596"/>
        <v>0.72560672662376946</v>
      </c>
      <c r="HY361" s="231">
        <f t="shared" ca="1" si="596"/>
        <v>0.68258582994580197</v>
      </c>
      <c r="HZ361" s="231">
        <f t="shared" ca="1" si="596"/>
        <v>0.69709689142316966</v>
      </c>
      <c r="IA361" s="231">
        <f t="shared" ca="1" si="596"/>
        <v>0.65345559715903245</v>
      </c>
      <c r="IB361" s="231">
        <f t="shared" ca="1" si="596"/>
        <v>0.68855466585852987</v>
      </c>
      <c r="IC361" s="231">
        <f t="shared" ca="1" si="596"/>
        <v>0.65941617868518521</v>
      </c>
      <c r="ID361" s="231">
        <f t="shared" ca="1" si="596"/>
        <v>0.70554702438506423</v>
      </c>
      <c r="IE361" s="231">
        <f t="shared" ca="1" si="596"/>
        <v>0.72525686971229075</v>
      </c>
      <c r="IF361" s="231">
        <f t="shared" ca="1" si="596"/>
        <v>0.70544598742573628</v>
      </c>
      <c r="IG361" s="231">
        <f t="shared" ca="1" si="596"/>
        <v>0.66745525047487697</v>
      </c>
      <c r="IH361" s="231">
        <f t="shared" ca="1" si="596"/>
        <v>0.66959121606124028</v>
      </c>
      <c r="II361" s="231">
        <f t="shared" ca="1" si="596"/>
        <v>0.6414991226278991</v>
      </c>
      <c r="IJ361" s="231">
        <f t="shared" ca="1" si="596"/>
        <v>0.63516789458138934</v>
      </c>
      <c r="IK361" s="231">
        <f t="shared" ca="1" si="596"/>
        <v>0.64257100903331843</v>
      </c>
      <c r="IL361" s="231">
        <f t="shared" ca="1" si="596"/>
        <v>0.63251597530556714</v>
      </c>
      <c r="IM361" s="231">
        <f t="shared" ca="1" si="596"/>
        <v>0.67045066815830134</v>
      </c>
      <c r="IN361" s="231">
        <f t="shared" ca="1" si="596"/>
        <v>0.63487239326320566</v>
      </c>
      <c r="IO361" s="231">
        <f t="shared" ca="1" si="596"/>
        <v>0.680244955592198</v>
      </c>
      <c r="IP361" s="231">
        <f t="shared" ca="1" si="596"/>
        <v>0.60622974070170932</v>
      </c>
      <c r="IQ361" s="231">
        <f t="shared" ca="1" si="596"/>
        <v>0.65663570709576247</v>
      </c>
      <c r="IR361" s="231">
        <f t="shared" ca="1" si="596"/>
        <v>0.565486988091639</v>
      </c>
      <c r="IS361" s="231">
        <f t="shared" ca="1" si="596"/>
        <v>0.63720965175789546</v>
      </c>
      <c r="IT361" s="231">
        <f t="shared" ca="1" si="596"/>
        <v>0.55729085533848832</v>
      </c>
      <c r="IU361" s="231">
        <f t="shared" ca="1" si="596"/>
        <v>0.6450906439194537</v>
      </c>
      <c r="IV361" s="231">
        <f t="shared" ca="1" si="596"/>
        <v>0.57950063719100753</v>
      </c>
      <c r="IW361" s="231">
        <f t="shared" ca="1" si="596"/>
        <v>0.64522930254296496</v>
      </c>
      <c r="IX361" s="231">
        <f t="shared" ca="1" si="596"/>
        <v>0.59265526672418312</v>
      </c>
      <c r="IY361" s="231">
        <f t="shared" ca="1" si="596"/>
        <v>0.59486628863419921</v>
      </c>
      <c r="IZ361" s="231">
        <f t="shared" ca="1" si="596"/>
        <v>0.60701804402823079</v>
      </c>
      <c r="JA361" s="231">
        <f t="shared" ca="1" si="596"/>
        <v>0.45624757888279299</v>
      </c>
      <c r="JB361" s="231">
        <f t="shared" ca="1" si="596"/>
        <v>-3.2741798147590453E-3</v>
      </c>
    </row>
    <row r="362" spans="1:262">
      <c r="B362" s="230">
        <v>1</v>
      </c>
      <c r="C362" s="229">
        <f>0+Div_Nt_load2</f>
        <v>1.953125E-5</v>
      </c>
      <c r="D362" s="226">
        <f t="shared" ref="D362:D425" ca="1" si="597">Vo_set2+E362</f>
        <v>75.7738346440442</v>
      </c>
      <c r="E362" s="225">
        <f ca="1">G361</f>
        <v>0.77383464404420721</v>
      </c>
      <c r="F362" s="224">
        <v>1</v>
      </c>
      <c r="G362" s="223">
        <f ca="1">2*IMREAL(K101)*COS(2*PI()*B101*1/Nt_load2)-2*IMAGINARY(K101)*SIN(2*PI()*B101*1/Nt_load2)</f>
        <v>0.70939363225530616</v>
      </c>
      <c r="H362" s="223">
        <f t="shared" ref="H362:H425" ca="1" si="598">2*IMREAL(K101)*COS(2*PI()*B101*2/Nt_load2)-2*IMAGINARY(K101)*SIN(2*PI()*B101*2/Nt_load2)</f>
        <v>0.70378160657243016</v>
      </c>
      <c r="I362" s="223">
        <f t="shared" ref="I362:I425" ca="1" si="599">2*IMREAL(K101)*COS(2*PI()*B101*3/Nt_load2)-2*IMAGINARY(K101)*SIN(2*PI()*B101*3/Nt_load2)</f>
        <v>0.69774564916584425</v>
      </c>
      <c r="J362" s="223">
        <f t="shared" ref="J362:J425" ca="1" si="600">2*IMREAL(K101)*COS(2*PI()*B101*4/Nt_load2)-2*IMAGINARY(K101)*SIN(2*PI()*B101*4/Nt_load2)</f>
        <v>0.69128939587059113</v>
      </c>
      <c r="K362" s="223">
        <f t="shared" ref="K362:K425" ca="1" si="601">2*IMREAL(K101)*COS(2*PI()*B101*5/Nt_load2)-2*IMAGINARY(K101)*SIN(2*PI()*B101*5/Nt_load2)</f>
        <v>0.68441673569224104</v>
      </c>
      <c r="L362" s="223">
        <f t="shared" ref="L362:L425" ca="1" si="602">2*IMREAL(K101)*COS(2*PI()*B101*6/Nt_load2)-2*IMAGINARY(K101)*SIN(2*PI()*B101*6/Nt_load2)</f>
        <v>0.67713180846429999</v>
      </c>
      <c r="M362" s="223">
        <f t="shared" ref="M362:M425" ca="1" si="603">2*IMREAL(K101)*COS(2*PI()*B101*7/Nt_load2)-2*IMAGINARY(K101)*SIN(2*PI()*B101*7/Nt_load2)</f>
        <v>0.66943900235452924</v>
      </c>
      <c r="N362" s="223">
        <f t="shared" ref="N362:N425" ca="1" si="604">2*IMREAL(K101)*COS(2*PI()*B101*8/Nt_load2)-2*IMAGINARY(K101)*SIN(2*PI()*B101*8/Nt_load2)</f>
        <v>0.66134295122167674</v>
      </c>
      <c r="O362" s="223">
        <f t="shared" ref="O362:O425" ca="1" si="605">2*IMREAL(K101)*COS(2*PI()*B101*9/Nt_load2)-2*IMAGINARY(K101)*SIN(2*PI()*B101*9/Nt_load2)</f>
        <v>0.6528485318242141</v>
      </c>
      <c r="P362" s="223">
        <f t="shared" ref="P362:P425" ca="1" si="606">2*IMREAL(K101)*COS(2*PI()*B101*10/Nt_load2)-2*IMAGINARY(K101)*SIN(2*PI()*B101*10/Nt_load2)</f>
        <v>0.64396086088275928</v>
      </c>
      <c r="Q362" s="223">
        <f t="shared" ref="Q362:Q425" ca="1" si="607">2*IMREAL(K101)*COS(2*PI()*B101*11/Nt_load2)-2*IMAGINARY(K101)*SIN(2*PI()*B101*11/Nt_load2)</f>
        <v>0.63468529199795642</v>
      </c>
      <c r="R362" s="223">
        <f t="shared" ref="R362:R425" ca="1" si="608">2*IMREAL(K101)*COS(2*PI()*B101*12/Nt_load2)-2*IMAGINARY(K101)*SIN(2*PI()*B101*12/Nt_load2)</f>
        <v>0.62502741242566562</v>
      </c>
      <c r="S362" s="223">
        <f t="shared" ref="S362:S425" ca="1" si="609">2*IMREAL(K101)*COS(2*PI()*B101*13/Nt_load2)-2*IMAGINARY(K101)*SIN(2*PI()*B101*13/Nt_load2)</f>
        <v>0.61499303971140984</v>
      </c>
      <c r="T362" s="223">
        <f t="shared" ref="T362:T425" ca="1" si="610">2*IMREAL(K101)*COS(2*PI()*B101*14/Nt_load2)-2*IMAGINARY(K101)*SIN(2*PI()*B101*14/Nt_load2)</f>
        <v>0.60458821818610298</v>
      </c>
      <c r="U362" s="223">
        <f t="shared" ref="U362:U425" ca="1" si="611">2*IMREAL(K101)*COS(2*PI()*B101*15/Nt_load2)-2*IMAGINARY(K101)*SIN(2*PI()*B101*15/Nt_load2)</f>
        <v>0.59381921532517035</v>
      </c>
      <c r="V362" s="223">
        <f t="shared" ref="V362:V425" ca="1" si="612">2*IMREAL(K101)*COS(2*PI()*B101*16/Nt_load2)-2*IMAGINARY(K101)*SIN(2*PI()*B101*16/Nt_load2)</f>
        <v>0.58269251797325639</v>
      </c>
      <c r="W362" s="223">
        <f t="shared" ref="W362:W425" ca="1" si="613">2*IMREAL(K101)*COS(2*PI()*B101*17/Nt_load2)-2*IMAGINARY(K101)*SIN(2*PI()*B101*17/Nt_load2)</f>
        <v>0.57121482843679194</v>
      </c>
      <c r="X362" s="223">
        <f t="shared" ref="X362:X425" ca="1" si="614">2*IMREAL(K101)*COS(2*PI()*B101*18/Nt_load2)-2*IMAGINARY(K101)*SIN(2*PI()*B101*18/Nt_load2)</f>
        <v>0.5593930604467755</v>
      </c>
      <c r="Y362" s="223">
        <f t="shared" ref="Y362:Y425" ca="1" si="615">2*IMREAL(K101)*COS(2*PI()*B101*19/Nt_load2)-2*IMAGINARY(K101)*SIN(2*PI()*B101*19/Nt_load2)</f>
        <v>0.5472343349941996</v>
      </c>
      <c r="Z362" s="223">
        <f t="shared" ref="Z362:Z425" ca="1" si="616">2*IMREAL(K101)*COS(2*PI()*B101*20/Nt_load2)-2*IMAGINARY(K101)*SIN(2*PI()*B101*20/Nt_load2)</f>
        <v>0.53474597604063301</v>
      </c>
      <c r="AA362" s="223">
        <f t="shared" ref="AA362:AA425" ca="1" si="617">2*IMREAL(K101)*COS(2*PI()*B101*21/Nt_load2)-2*IMAGINARY(K101)*SIN(2*PI()*B101*21/Nt_load2)</f>
        <v>0.52193550610653938</v>
      </c>
      <c r="AB362" s="223">
        <f t="shared" ref="AB362:AB425" ca="1" si="618">2*IMREAL(K101)*COS(2*PI()*B101*22/Nt_load2)-2*IMAGINARY(K101)*SIN(2*PI()*B101*22/Nt_load2)</f>
        <v>0.50881064173999302</v>
      </c>
      <c r="AC362" s="223">
        <f t="shared" ref="AC362:AC425" ca="1" si="619">2*IMREAL(K101)*COS(2*PI()*B101*23/Nt_load2)-2*IMAGINARY(K101)*SIN(2*PI()*B101*23/Nt_load2)</f>
        <v>0.49537928886851773</v>
      </c>
      <c r="AD362" s="223">
        <f t="shared" ref="AD362:AD425" ca="1" si="620">2*IMREAL(K101)*COS(2*PI()*B101*24/Nt_load2)-2*IMAGINARY(K101)*SIN(2*PI()*B101*24/Nt_load2)</f>
        <v>0.48164953803685262</v>
      </c>
      <c r="AE362" s="223">
        <f t="shared" ref="AE362:AE425" ca="1" si="621">2*IMREAL(K101)*COS(2*PI()*B101*25/Nt_load2)-2*IMAGINARY(K101)*SIN(2*PI()*B101*25/Nt_load2)</f>
        <v>0.46762965953351043</v>
      </c>
      <c r="AF362" s="223">
        <f t="shared" ref="AF362:AF425" ca="1" si="622">2*IMREAL(K101)*COS(2*PI()*B101*26/Nt_load2)-2*IMAGINARY(K101)*SIN(2*PI()*B101*26/Nt_load2)</f>
        <v>0.45332809840906452</v>
      </c>
      <c r="AG362" s="223">
        <f t="shared" ref="AG362:AG425" ca="1" si="623">2*IMREAL(K101)*COS(2*PI()*B101*27/Nt_load2)-2*IMAGINARY(K101)*SIN(2*PI()*B101*27/Nt_load2)</f>
        <v>0.43875346938916637</v>
      </c>
      <c r="AH362" s="223">
        <f t="shared" ref="AH362:AH425" ca="1" si="624">2*IMREAL(K101)*COS(2*PI()*B101*28/Nt_load2)-2*IMAGINARY(K101)*SIN(2*PI()*B101*28/Nt_load2)</f>
        <v>0.42391455168535708</v>
      </c>
      <c r="AI362" s="223">
        <f t="shared" ref="AI362:AI425" ca="1" si="625">2*IMREAL(K101)*COS(2*PI()*B101*29/Nt_load2)-2*IMAGINARY(K101)*SIN(2*PI()*B101*29/Nt_load2)</f>
        <v>0.40882028370679868</v>
      </c>
      <c r="AJ362" s="223">
        <f t="shared" ref="AJ362:AJ425" ca="1" si="626">2*IMREAL(K101)*COS(2*PI()*B101*30/Nt_load2)-2*IMAGINARY(K101)*SIN(2*PI()*B101*30/Nt_load2)</f>
        <v>0.39347975767611032</v>
      </c>
      <c r="AK362" s="223">
        <f t="shared" ref="AK362:AK425" ca="1" si="627">2*IMREAL(K101)*COS(2*PI()*B101*31/Nt_load2)-2*IMAGINARY(K101)*SIN(2*PI()*B101*31/Nt_load2)</f>
        <v>0.37790221415255365</v>
      </c>
      <c r="AL362" s="223">
        <f t="shared" ref="AL362:AL425" ca="1" si="628">2*IMREAL(K101)*COS(2*PI()*B101*32/Nt_load2)-2*IMAGINARY(K101)*SIN(2*PI()*B101*32/Nt_load2)</f>
        <v>0.36209703646586544</v>
      </c>
      <c r="AM362" s="223">
        <f t="shared" ref="AM362:AM425" ca="1" si="629">2*IMREAL(K101)*COS(2*PI()*B101*33/Nt_load2)-2*IMAGINARY(K101)*SIN(2*PI()*B101*33/Nt_load2)</f>
        <v>0.34607374506409044</v>
      </c>
      <c r="AN362" s="223">
        <f t="shared" ref="AN362:AN425" ca="1" si="630">2*IMREAL(K101)*COS(2*PI()*B101*34/Nt_load2)-2*IMAGINARY(K101)*SIN(2*PI()*B101*34/Nt_load2)</f>
        <v>0.32984199177881957</v>
      </c>
      <c r="AO362" s="223">
        <f t="shared" ref="AO362:AO425" ca="1" si="631">2*IMREAL(K101)*COS(2*PI()*B101*35/Nt_load2)-2*IMAGINARY(K101)*SIN(2*PI()*B101*35/Nt_load2)</f>
        <v>0.31341155401128779</v>
      </c>
      <c r="AP362" s="223">
        <f t="shared" ref="AP362:AP425" ca="1" si="632">2*IMREAL(K101)*COS(2*PI()*B101*36/Nt_load2)-2*IMAGINARY(K101)*SIN(2*PI()*B101*36/Nt_load2)</f>
        <v>0.29679232884283235</v>
      </c>
      <c r="AQ362" s="223">
        <f t="shared" ref="AQ362:AQ425" ca="1" si="633">2*IMREAL(K101)*COS(2*PI()*B101*37/Nt_load2)-2*IMAGINARY(K101)*SIN(2*PI()*B101*37/Nt_load2)</f>
        <v>0.27999432707326199</v>
      </c>
      <c r="AR362" s="223">
        <f t="shared" ref="AR362:AR425" ca="1" si="634">2*IMREAL(K101)*COS(2*PI()*B101*38/Nt_load2)-2*IMAGINARY(K101)*SIN(2*PI()*B101*38/Nt_load2)</f>
        <v>0.26302766719072512</v>
      </c>
      <c r="AS362" s="223">
        <f t="shared" ref="AS362:AS425" ca="1" si="635">2*IMREAL(K101)*COS(2*PI()*B101*39/Nt_load2)-2*IMAGINARY(K101)*SIN(2*PI()*B101*39/Nt_load2)</f>
        <v>0.24590256927671025</v>
      </c>
      <c r="AT362" s="223">
        <f t="shared" ref="AT362:AT425" ca="1" si="636">2*IMREAL(K101)*COS(2*PI()*B101*40/Nt_load2)-2*IMAGINARY(K101)*SIN(2*PI()*B101*40/Nt_load2)</f>
        <v>0.2286293488498525</v>
      </c>
      <c r="AU362" s="223">
        <f t="shared" ref="AU362:AU425" ca="1" si="637">2*IMREAL(K101)*COS(2*PI()*B101*41/Nt_load2)-2*IMAGINARY(K101)*SIN(2*PI()*B101*41/Nt_load2)</f>
        <v>0.21121841065224958</v>
      </c>
      <c r="AV362" s="223">
        <f t="shared" ref="AV362:AV425" ca="1" si="638">2*IMREAL(K101)*COS(2*PI()*B101*42/Nt_load2)-2*IMAGINARY(K101)*SIN(2*PI()*B101*42/Nt_load2)</f>
        <v>0.19368024238203477</v>
      </c>
      <c r="AW362" s="223">
        <f t="shared" ref="AW362:AW425" ca="1" si="639">2*IMREAL(K101)*COS(2*PI()*B101*43/Nt_load2)-2*IMAGINARY(K101)*SIN(2*PI()*B101*43/Nt_load2)</f>
        <v>0.17602540837597991</v>
      </c>
      <c r="AX362" s="223">
        <f t="shared" ref="AX362:AX425" ca="1" si="640">2*IMREAL(K101)*COS(2*PI()*B101*44/Nt_load2)-2*IMAGINARY(K101)*SIN(2*PI()*B101*44/Nt_load2)</f>
        <v>0.15826454324593328</v>
      </c>
      <c r="AY362" s="223">
        <f t="shared" ref="AY362:AY425" ca="1" si="641">2*IMREAL(K101)*COS(2*PI()*B101*45/Nt_load2)-2*IMAGINARY(K101)*SIN(2*PI()*B101*45/Nt_load2)</f>
        <v>0.14040834547292755</v>
      </c>
      <c r="AZ362" s="223">
        <f t="shared" ref="AZ362:AZ425" ca="1" si="642">2*IMREAL(K101)*COS(2*PI()*B101*46/Nt_load2)-2*IMAGINARY(K101)*SIN(2*PI()*B101*46/Nt_load2)</f>
        <v>0.12246757096281538</v>
      </c>
      <c r="BA362" s="223">
        <f t="shared" ref="BA362:BA425" ca="1" si="643">2*IMREAL(K101)*COS(2*PI()*B101*47/Nt_load2)-2*IMAGINARY(K101)*SIN(2*PI()*B101*47/Nt_load2)</f>
        <v>0.10445302656731245</v>
      </c>
      <c r="BB362" s="223">
        <f t="shared" ref="BB362:BB425" ca="1" si="644">2*IMREAL(K101)*COS(2*PI()*B101*48/Nt_load2)-2*IMAGINARY(K101)*SIN(2*PI()*B101*48/Nt_load2)</f>
        <v>8.6375563574355774E-2</v>
      </c>
      <c r="BC362" s="223">
        <f t="shared" ref="BC362:BC425" ca="1" si="645">2*IMREAL(K101)*COS(2*PI()*B101*49/Nt_load2)-2*IMAGINARY(K101)*SIN(2*PI()*B101*49/Nt_load2)</f>
        <v>6.8246071171692207E-2</v>
      </c>
      <c r="BD362" s="223">
        <f t="shared" ref="BD362:BD425" ca="1" si="646">2*IMREAL(K101)*COS(2*PI()*B101*50/Nt_load2)-2*IMAGINARY(K101)*SIN(2*PI()*B101*50/Nt_load2)</f>
        <v>5.0075469887639668E-2</v>
      </c>
      <c r="BE362" s="223">
        <f t="shared" ref="BE362:BE425" ca="1" si="647">2*IMREAL(K101)*COS(2*PI()*B101*51/Nt_load2)-2*IMAGINARY(K101)*SIN(2*PI()*B101*51/Nt_load2)</f>
        <v>3.1874705012969379E-2</v>
      </c>
      <c r="BF362" s="223">
        <f t="shared" ref="BF362:BF425" ca="1" si="648">2*IMREAL(K101)*COS(2*PI()*B101*52/Nt_load2)-2*IMAGINARY(K101)*SIN(2*PI()*B101*52/Nt_load2)</f>
        <v>1.3654740007871091E-2</v>
      </c>
      <c r="BG362" s="223">
        <f t="shared" ref="BG362:BG425" ca="1" si="649">2*IMREAL(K101)*COS(2*PI()*B101*53/Nt_load2)-2*IMAGINARY(K101)*SIN(2*PI()*B101*53/Nt_load2)</f>
        <v>-4.5734501020241458E-3</v>
      </c>
      <c r="BH362" s="223">
        <f t="shared" ref="BH362:BH425" ca="1" si="650">2*IMREAL(K101)*COS(2*PI()*B101*54/Nt_load2)-2*IMAGINARY(K101)*SIN(2*PI()*B101*54/Nt_load2)</f>
        <v>-2.2798885336590247E-2</v>
      </c>
      <c r="BI362" s="223">
        <f t="shared" ref="BI362:BI425" ca="1" si="651">2*IMREAL(K101)*COS(2*PI()*B101*55/Nt_load2)-2*IMAGINARY(K101)*SIN(2*PI()*B101*55/Nt_load2)</f>
        <v>-4.1010587375134966E-2</v>
      </c>
      <c r="BJ362" s="223">
        <f t="shared" ref="BJ362:BJ425" ca="1" si="652">2*IMREAL(K101)*COS(2*PI()*B101*56/Nt_load2)-2*IMAGINARY(K101)*SIN(2*PI()*B101*56/Nt_load2)</f>
        <v>-5.9197586169329353E-2</v>
      </c>
      <c r="BK362" s="223">
        <f t="shared" ref="BK362:BK425" ca="1" si="653">2*IMREAL(K101)*COS(2*PI()*B101*57/Nt_load2)-2*IMAGINARY(K101)*SIN(2*PI()*B101*57/Nt_load2)</f>
        <v>-7.7348926551155703E-2</v>
      </c>
      <c r="BL362" s="223">
        <f t="shared" ref="BL362:BL425" ca="1" si="654">2*IMREAL(K101)*COS(2*PI()*B101*58/Nt_load2)-2*IMAGINARY(K101)*SIN(2*PI()*B101*58/Nt_load2)</f>
        <v>-9.5453674831890462E-2</v>
      </c>
      <c r="BM362" s="223">
        <f t="shared" ref="BM362:BM425" ca="1" si="655">2*IMREAL(K101)*COS(2*PI()*B101*59/Nt_load2)-2*IMAGINARY(K101)*SIN(2*PI()*B101*59/Nt_load2)</f>
        <v>-0.11350092538814907</v>
      </c>
      <c r="BN362" s="223">
        <f t="shared" ref="BN362:BN425" ca="1" si="656">2*IMREAL(K101)*COS(2*PI()*B101*60/Nt_load2)-2*IMAGINARY(K101)*SIN(2*PI()*B101*60/Nt_load2)</f>
        <v>-0.13147980723102684</v>
      </c>
      <c r="BO362" s="223">
        <f t="shared" ref="BO362:BO425" ca="1" si="657">2*IMREAL(K101)*COS(2*PI()*B101*61/Nt_load2)-2*IMAGINARY(K101)*SIN(2*PI()*B101*61/Nt_load2)</f>
        <v>-0.14937949055437547</v>
      </c>
      <c r="BP362" s="223">
        <f t="shared" ref="BP362:BP425" ca="1" si="658">2*IMREAL(K101)*COS(2*PI()*B101*62/Nt_load2)-2*IMAGINARY(K101)*SIN(2*PI()*B101*62/Nt_load2)</f>
        <v>-0.16718919325827289</v>
      </c>
      <c r="BQ362" s="223">
        <f t="shared" ref="BQ362:BQ425" ca="1" si="659">2*IMREAL(K101)*COS(2*PI()*B101*63/Nt_load2)-2*IMAGINARY(K101)*SIN(2*PI()*B101*63/Nt_load2)</f>
        <v>-0.1848981874437583</v>
      </c>
      <c r="BR362" s="223">
        <f t="shared" ref="BR362:BR425" ca="1" si="660">2*IMREAL(K101)*COS(2*PI()*B101*64/Nt_load2)-2*IMAGINARY(K101)*SIN(2*PI()*B101*64/Nt_load2)</f>
        <v>-0.20249580587491595</v>
      </c>
      <c r="BS362" s="223">
        <f t="shared" ref="BS362:BS425" ca="1" si="661">2*IMREAL(K101)*COS(2*PI()*B101*65/Nt_load2)-2*IMAGINARY(K101)*SIN(2*PI()*B101*65/Nt_load2)</f>
        <v>-0.21997144840442048</v>
      </c>
      <c r="BT362" s="223">
        <f t="shared" ref="BT362:BT425" ca="1" si="662">2*IMREAL(K101)*COS(2*PI()*B101*66/Nt_load2)-2*IMAGINARY(K101)*SIN(2*PI()*B101*66/Nt_load2)</f>
        <v>-0.23731458835866853</v>
      </c>
      <c r="BU362" s="223">
        <f t="shared" ref="BU362:BU425" ca="1" si="663">2*IMREAL(K101)*COS(2*PI()*B101*67/Nt_load2)-2*IMAGINARY(K101)*SIN(2*PI()*B101*67/Nt_load2)</f>
        <v>-0.2545147788786532</v>
      </c>
      <c r="BV362" s="223">
        <f t="shared" ref="BV362:BV425" ca="1" si="664">2*IMREAL(K101)*COS(2*PI()*B101*68/Nt_load2)-2*IMAGINARY(K101)*SIN(2*PI()*B101*68/Nt_load2)</f>
        <v>-0.2715616592127621</v>
      </c>
      <c r="BW362" s="223">
        <f t="shared" ref="BW362:BW425" ca="1" si="665">2*IMREAL(K101)*COS(2*PI()*B101*69/Nt_load2)-2*IMAGINARY(K101)*SIN(2*PI()*B101*69/Nt_load2)</f>
        <v>-0.28844496095770555</v>
      </c>
      <c r="BX362" s="223">
        <f t="shared" ref="BX362:BX425" ca="1" si="666">2*IMREAL(K101)*COS(2*PI()*B101*70/Nt_load2)-2*IMAGINARY(K101)*SIN(2*PI()*B101*70/Nt_load2)</f>
        <v>-0.3051545142438199</v>
      </c>
      <c r="BY362" s="223">
        <f t="shared" ref="BY362:BY425" ca="1" si="667">2*IMREAL(K101)*COS(2*PI()*B101*71/Nt_load2)-2*IMAGINARY(K101)*SIN(2*PI()*B101*71/Nt_load2)</f>
        <v>-0.32168025386101612</v>
      </c>
      <c r="BZ362" s="223">
        <f t="shared" ref="BZ362:BZ425" ca="1" si="668">2*IMREAL(K101)*COS(2*PI()*B101*72/Nt_load2)-2*IMAGINARY(K101)*SIN(2*PI()*B101*72/Nt_load2)</f>
        <v>-0.33801222532168573</v>
      </c>
      <c r="CA362" s="223">
        <f t="shared" ref="CA362:CA425" ca="1" si="669">2*IMREAL(K101)*COS(2*PI()*B101*73/Nt_load2)-2*IMAGINARY(K101)*SIN(2*PI()*B101*73/Nt_load2)</f>
        <v>-0.35414059085691285</v>
      </c>
      <c r="CB362" s="223">
        <f t="shared" ref="CB362:CB425" ca="1" si="670">2*IMREAL(K101)*COS(2*PI()*B101*74/Nt_load2)-2*IMAGINARY(K101)*SIN(2*PI()*B101*74/Nt_load2)</f>
        <v>-0.3700556353423774</v>
      </c>
      <c r="CC362" s="223">
        <f t="shared" ref="CC362:CC425" ca="1" si="671">2*IMREAL(K101)*COS(2*PI()*B101*75/Nt_load2)-2*IMAGINARY(K101)*SIN(2*PI()*B101*75/Nt_load2)</f>
        <v>-0.38574777215038314</v>
      </c>
      <c r="CD362" s="223">
        <f t="shared" ref="CD362:CD425" ca="1" si="672">2*IMREAL(K101)*COS(2*PI()*B101*76/Nt_load2)-2*IMAGINARY(K101)*SIN(2*PI()*B101*76/Nt_load2)</f>
        <v>-0.40120754892448363</v>
      </c>
      <c r="CE362" s="223">
        <f t="shared" ref="CE362:CE425" ca="1" si="673">2*IMREAL(K101)*COS(2*PI()*B101*77/Nt_load2)-2*IMAGINARY(K101)*SIN(2*PI()*B101*77/Nt_load2)</f>
        <v>-0.41642565327322878</v>
      </c>
      <c r="CF362" s="223">
        <f t="shared" ref="CF362:CF425" ca="1" si="674">2*IMREAL(K101)*COS(2*PI()*B101*78/Nt_load2)-2*IMAGINARY(K101)*SIN(2*PI()*B101*78/Nt_load2)</f>
        <v>-0.43139291837960003</v>
      </c>
      <c r="CG362" s="223">
        <f t="shared" ref="CG362:CG425" ca="1" si="675">2*IMREAL(K101)*COS(2*PI()*B101*79/Nt_load2)-2*IMAGINARY(K101)*SIN(2*PI()*B101*79/Nt_load2)</f>
        <v>-0.44610032852275983</v>
      </c>
      <c r="CH362" s="223">
        <f t="shared" ref="CH362:CH425" ca="1" si="676">2*IMREAL(K101)*COS(2*PI()*B101*80/Nt_load2)-2*IMAGINARY(K101)*SIN(2*PI()*B101*80/Nt_load2)</f>
        <v>-0.46053902450878303</v>
      </c>
      <c r="CI362" s="223">
        <f t="shared" ref="CI362:CI425" ca="1" si="677">2*IMREAL(K101)*COS(2*PI()*B101*81/Nt_load2)-2*IMAGINARY(K101)*SIN(2*PI()*B101*81/Nt_load2)</f>
        <v>-0.47470030900710547</v>
      </c>
      <c r="CJ362" s="223">
        <f t="shared" ref="CJ362:CJ425" ca="1" si="678">2*IMREAL(K101)*COS(2*PI()*B101*82/Nt_load2)-2*IMAGINARY(K101)*SIN(2*PI()*B101*82/Nt_load2)</f>
        <v>-0.48857565178946982</v>
      </c>
      <c r="CK362" s="223">
        <f t="shared" ref="CK362:CK425" ca="1" si="679">2*IMREAL(K101)*COS(2*PI()*B101*83/Nt_load2)-2*IMAGINARY(K101)*SIN(2*PI()*B101*83/Nt_load2)</f>
        <v>-0.50215669486821679</v>
      </c>
      <c r="CL362" s="223">
        <f t="shared" ref="CL362:CL425" ca="1" si="680">2*IMREAL(K101)*COS(2*PI()*B101*84/Nt_load2)-2*IMAGINARY(K101)*SIN(2*PI()*B101*84/Nt_load2)</f>
        <v>-0.5154352575308232</v>
      </c>
      <c r="CM362" s="223">
        <f t="shared" ref="CM362:CM425" ca="1" si="681">2*IMREAL(K101)*COS(2*PI()*B101*85/Nt_load2)-2*IMAGINARY(K101)*SIN(2*PI()*B101*85/Nt_load2)</f>
        <v>-0.52840334126765864</v>
      </c>
      <c r="CN362" s="223">
        <f t="shared" ref="CN362:CN425" ca="1" si="682">2*IMREAL(K101)*COS(2*PI()*B101*86/Nt_load2)-2*IMAGINARY(K101)*SIN(2*PI()*B101*86/Nt_load2)</f>
        <v>-0.54105313458998805</v>
      </c>
      <c r="CO362" s="223">
        <f t="shared" ref="CO362:CO425" ca="1" si="683">2*IMREAL(K101)*COS(2*PI()*B101*87/Nt_load2)-2*IMAGINARY(K101)*SIN(2*PI()*B101*87/Nt_load2)</f>
        <v>-0.55337701773532011</v>
      </c>
      <c r="CP362" s="223">
        <f t="shared" ref="CP362:CP425" ca="1" si="684">2*IMREAL(K101)*COS(2*PI()*B101*88/Nt_load2)-2*IMAGINARY(K101)*SIN(2*PI()*B101*88/Nt_load2)</f>
        <v>-0.56536756725726811</v>
      </c>
      <c r="CQ362" s="223">
        <f t="shared" ref="CQ362:CQ425" ca="1" si="685">2*IMREAL(K101)*COS(2*PI()*B101*89/Nt_load2)-2*IMAGINARY(K101)*SIN(2*PI()*B101*89/Nt_load2)</f>
        <v>-0.57701756049715536</v>
      </c>
      <c r="CR362" s="223">
        <f t="shared" ref="CR362:CR425" ca="1" si="686">2*IMREAL(K101)*COS(2*PI()*B101*90/Nt_load2)-2*IMAGINARY(K101)*SIN(2*PI()*B101*90/Nt_load2)</f>
        <v>-0.58831997993467533</v>
      </c>
      <c r="CS362" s="223">
        <f t="shared" ref="CS362:CS425" ca="1" si="687">2*IMREAL(K101)*COS(2*PI()*B101*91/Nt_load2)-2*IMAGINARY(K101)*SIN(2*PI()*B101*91/Nt_load2)</f>
        <v>-0.59926801741498359</v>
      </c>
      <c r="CT362" s="223">
        <f t="shared" ref="CT362:CT425" ca="1" si="688">2*IMREAL(K101)*COS(2*PI()*B101*92/Nt_load2)-2*IMAGINARY(K101)*SIN(2*PI()*B101*92/Nt_load2)</f>
        <v>-0.60985507824967555</v>
      </c>
      <c r="CU362" s="223">
        <f t="shared" ref="CU362:CU425" ca="1" si="689">2*IMREAL(K101)*COS(2*PI()*B101*93/Nt_load2)-2*IMAGINARY(K101)*SIN(2*PI()*B101*93/Nt_load2)</f>
        <v>-0.62007478518917991</v>
      </c>
      <c r="CV362" s="223">
        <f t="shared" ref="CV362:CV425" ca="1" si="690">2*IMREAL(K101)*COS(2*PI()*B101*94/Nt_load2)-2*IMAGINARY(K101)*SIN(2*PI()*B101*94/Nt_load2)</f>
        <v>-0.62992098226417637</v>
      </c>
      <c r="CW362" s="223">
        <f t="shared" ref="CW362:CW425" ca="1" si="691">2*IMREAL(K101)*COS(2*PI()*B101*95/Nt_load2)-2*IMAGINARY(K101)*SIN(2*PI()*B101*95/Nt_load2)</f>
        <v>-0.63938773849371922</v>
      </c>
      <c r="CX362" s="223">
        <f t="shared" ref="CX362:CX425" ca="1" si="692">2*IMREAL(K101)*COS(2*PI()*B101*96/Nt_load2)-2*IMAGINARY(K101)*SIN(2*PI()*B101*96/Nt_load2)</f>
        <v>-0.64846935145784101</v>
      </c>
      <c r="CY362" s="223">
        <f t="shared" ref="CY362:CY425" ca="1" si="693">2*IMREAL(K101)*COS(2*PI()*B101*97/Nt_load2)-2*IMAGINARY(K101)*SIN(2*PI()*B101*97/Nt_load2)</f>
        <v>-0.65716035073247547</v>
      </c>
      <c r="CZ362" s="223">
        <f t="shared" ref="CZ362:CZ425" ca="1" si="694">2*IMREAL(K101)*COS(2*PI()*B101*98/Nt_load2)-2*IMAGINARY(K101)*SIN(2*PI()*B101*98/Nt_load2)</f>
        <v>-0.66545550118463681</v>
      </c>
      <c r="DA362" s="223">
        <f t="shared" ref="DA362:DA425" ca="1" si="695">2*IMREAL(K101)*COS(2*PI()*B101*99/Nt_load2)-2*IMAGINARY(K101)*SIN(2*PI()*B101*99/Nt_load2)</f>
        <v>-0.6733498061258687</v>
      </c>
      <c r="DB362" s="223">
        <f t="shared" ref="DB362:DB425" ca="1" si="696">2*IMREAL(K101)*COS(2*PI()*B101*100/Nt_load2)-2*IMAGINARY(K101)*SIN(2*PI()*B101*100/Nt_load2)</f>
        <v>-0.68083851032206111</v>
      </c>
      <c r="DC362" s="223">
        <f t="shared" ref="DC362:DC425" ca="1" si="697">2*IMREAL(K101)*COS(2*PI()*B101*101/Nt_load2)-2*IMAGINARY(K101)*SIN(2*PI()*B101*101/Nt_load2)</f>
        <v>-0.68791710285782715</v>
      </c>
      <c r="DD362" s="223">
        <f t="shared" ref="DD362:DD425" ca="1" si="698">2*IMREAL(K101)*COS(2*PI()*B101*102/Nt_load2)-2*IMAGINARY(K101)*SIN(2*PI()*B101*102/Nt_load2)</f>
        <v>-0.69458131985370897</v>
      </c>
      <c r="DE362" s="223">
        <f t="shared" ref="DE362:DE425" ca="1" si="699">2*IMREAL(K101)*COS(2*PI()*B101*103/Nt_load2)-2*IMAGINARY(K101)*SIN(2*PI()*B101*103/Nt_load2)</f>
        <v>-0.70082714703457927</v>
      </c>
      <c r="DF362" s="223">
        <f t="shared" ref="DF362:DF425" ca="1" si="700">2*IMREAL(K101)*COS(2*PI()*B101*104/Nt_load2)-2*IMAGINARY(K101)*SIN(2*PI()*B101*104/Nt_load2)</f>
        <v>-0.70665082214769115</v>
      </c>
      <c r="DG362" s="223">
        <f t="shared" ref="DG362:DG425" ca="1" si="701">2*IMREAL(K101)*COS(2*PI()*B101*105/Nt_load2)-2*IMAGINARY(K101)*SIN(2*PI()*B101*105/Nt_load2)</f>
        <v>-0.71204883722891721</v>
      </c>
      <c r="DH362" s="223">
        <f t="shared" ref="DH362:DH425" ca="1" si="702">2*IMREAL(K101)*COS(2*PI()*B101*106/Nt_load2)-2*IMAGINARY(K101)*SIN(2*PI()*B101*106/Nt_load2)</f>
        <v>-0.71701794071581726</v>
      </c>
      <c r="DI362" s="223">
        <f t="shared" ref="DI362:DI425" ca="1" si="703">2*IMREAL(K101)*COS(2*PI()*B101*107/Nt_load2)-2*IMAGINARY(K101)*SIN(2*PI()*B101*107/Nt_load2)</f>
        <v>-0.72155513940625826</v>
      </c>
      <c r="DJ362" s="223">
        <f t="shared" ref="DJ362:DJ425" ca="1" si="704">2*IMREAL(K101)*COS(2*PI()*B101*108/Nt_load2)-2*IMAGINARY(K101)*SIN(2*PI()*B101*108/Nt_load2)</f>
        <v>-0.72565770026140519</v>
      </c>
      <c r="DK362" s="223">
        <f t="shared" ref="DK362:DK425" ca="1" si="705">2*IMREAL(K101)*COS(2*PI()*B101*109/Nt_load2)-2*IMAGINARY(K101)*SIN(2*PI()*B101*109/Nt_load2)</f>
        <v>-0.72932315205200382</v>
      </c>
      <c r="DL362" s="223">
        <f t="shared" ref="DL362:DL425" ca="1" si="706">2*IMREAL(K101)*COS(2*PI()*B101*110/Nt_load2)-2*IMAGINARY(K101)*SIN(2*PI()*B101*110/Nt_load2)</f>
        <v>-0.73254928684695553</v>
      </c>
      <c r="DM362" s="223">
        <f t="shared" ref="DM362:DM425" ca="1" si="707">2*IMREAL(K101)*COS(2*PI()*B101*111/Nt_load2)-2*IMAGINARY(K101)*SIN(2*PI()*B101*111/Nt_load2)</f>
        <v>-0.73533416134329266</v>
      </c>
      <c r="DN362" s="223">
        <f t="shared" ref="DN362:DN425" ca="1" si="708">2*IMREAL(K101)*COS(2*PI()*B101*112/Nt_load2)-2*IMAGINARY(K101)*SIN(2*PI()*B101*112/Nt_load2)</f>
        <v>-0.73767609803675194</v>
      </c>
      <c r="DO362" s="223">
        <f t="shared" ref="DO362:DO425" ca="1" si="709">2*IMREAL(K101)*COS(2*PI()*B101*113/Nt_load2)-2*IMAGINARY(K101)*SIN(2*PI()*B101*113/Nt_load2)</f>
        <v>-0.73957368623223974</v>
      </c>
      <c r="DP362" s="223">
        <f t="shared" ref="DP362:DP425" ca="1" si="710">2*IMREAL(K101)*COS(2*PI()*B101*114/Nt_load2)-2*IMAGINARY(K101)*SIN(2*PI()*B101*114/Nt_load2)</f>
        <v>-0.7410257828935829</v>
      </c>
      <c r="DQ362" s="223">
        <f t="shared" ref="DQ362:DQ425" ca="1" si="711">2*IMREAL(K101)*COS(2*PI()*B101*115/Nt_load2)-2*IMAGINARY(K101)*SIN(2*PI()*B101*115/Nt_load2)</f>
        <v>-0.74203151333204931</v>
      </c>
      <c r="DR362" s="223">
        <f t="shared" ref="DR362:DR425" ca="1" si="712">2*IMREAL(K101)*COS(2*PI()*B101*116/Nt_load2)-2*IMAGINARY(K101)*SIN(2*PI()*B101*116/Nt_load2)</f>
        <v>-0.74259027173323022</v>
      </c>
      <c r="DS362" s="223">
        <f t="shared" ref="DS362:DS425" ca="1" si="713">2*IMREAL(K101)*COS(2*PI()*B101*117/Nt_load2)-2*IMAGINARY(K101)*SIN(2*PI()*B101*117/Nt_load2)</f>
        <v>-0.74270172152195757</v>
      </c>
      <c r="DT362" s="223">
        <f t="shared" ref="DT362:DT425" ca="1" si="714">2*IMREAL(K101)*COS(2*PI()*B101*118/Nt_load2)-2*IMAGINARY(K101)*SIN(2*PI()*B101*118/Nt_load2)</f>
        <v>-0.74236579556504634</v>
      </c>
      <c r="DU362" s="223">
        <f t="shared" ref="DU362:DU425" ca="1" si="715">2*IMREAL(K101)*COS(2*PI()*B101*119/Nt_load2)-2*IMAGINARY(K101)*SIN(2*PI()*B101*119/Nt_load2)</f>
        <v>-0.74158269621173178</v>
      </c>
      <c r="DV362" s="223">
        <f t="shared" ref="DV362:DV425" ca="1" si="716">2*IMREAL(K101)*COS(2*PI()*B101*120/Nt_load2)-2*IMAGINARY(K101)*SIN(2*PI()*B101*120/Nt_load2)</f>
        <v>-0.74035289517178238</v>
      </c>
      <c r="DW362" s="223">
        <f t="shared" ref="DW362:DW425" ca="1" si="717">2*IMREAL(K101)*COS(2*PI()*B101*121/Nt_load2)-2*IMAGINARY(K101)*SIN(2*PI()*B101*121/Nt_load2)</f>
        <v>-0.7386771332313592</v>
      </c>
      <c r="DX362" s="223">
        <f t="shared" ref="DX362:DX425" ca="1" si="718">2*IMREAL(K101)*COS(2*PI()*B101*122/Nt_load2)-2*IMAGINARY(K101)*SIN(2*PI()*B101*122/Nt_load2)</f>
        <v>-0.73655641980679454</v>
      </c>
      <c r="DY362" s="223">
        <f t="shared" ref="DY362:DY425" ca="1" si="719">2*IMREAL(K101)*COS(2*PI()*B101*123/Nt_load2)-2*IMAGINARY(K101)*SIN(2*PI()*B101*123/Nt_load2)</f>
        <v>-0.73399203233655674</v>
      </c>
      <c r="DZ362" s="223">
        <f t="shared" ref="DZ362:DZ425" ca="1" si="720">2*IMREAL(K101)*COS(2*PI()*B101*124/Nt_load2)-2*IMAGINARY(K101)*SIN(2*PI()*B101*124/Nt_load2)</f>
        <v>-0.73098551551176927</v>
      </c>
      <c r="EA362" s="223">
        <f t="shared" ref="EA362:EA425" ca="1" si="721">2*IMREAL(K101)*COS(2*PI()*B101*125/Nt_load2)-2*IMAGINARY(K101)*SIN(2*PI()*B101*125/Nt_load2)</f>
        <v>-0.72753868034574665</v>
      </c>
      <c r="EB362" s="223">
        <f t="shared" ref="EB362:EB425" ca="1" si="722">2*IMREAL(K101)*COS(2*PI()*B101*126/Nt_load2)-2*IMAGINARY(K101)*SIN(2*PI()*B101*126/Nt_load2)</f>
        <v>-0.723653603083107</v>
      </c>
      <c r="EC362" s="223">
        <f t="shared" ref="EC362:EC425" ca="1" si="723">2*IMREAL(K101)*COS(2*PI()*B101*127/Nt_load2)-2*IMAGINARY(K101)*SIN(2*PI()*B101*127/Nt_load2)</f>
        <v>-0.71933262394912145</v>
      </c>
      <c r="ED362" s="223">
        <f t="shared" ref="ED362:ED425" ca="1" si="724">2*IMREAL(K101)*COS(2*PI()*B101*128/Nt_load2)-2*IMAGINARY(K101)*SIN(2*PI()*B101*128/Nt_load2)</f>
        <v>-0.71457834574004797</v>
      </c>
      <c r="EE362" s="223">
        <f t="shared" ref="EE362:EE425" ca="1" si="725">2*IMREAL(K101)*COS(2*PI()*B101*129/Nt_load2)-2*IMAGINARY(K101)*SIN(2*PI()*B101*129/Nt_load2)</f>
        <v>-0.70939363225530627</v>
      </c>
      <c r="EF362" s="223">
        <f t="shared" ref="EF362:EF425" ca="1" si="726">2*IMREAL(K101)*COS(2*PI()*B101*130/Nt_load2)-2*IMAGINARY(K101)*SIN(2*PI()*B101*130/Nt_load2)</f>
        <v>-0.70378160657243016</v>
      </c>
      <c r="EG362" s="223">
        <f t="shared" ref="EG362:EG425" ca="1" si="727">2*IMREAL(K101)*COS(2*PI()*B101*131/Nt_load2)-2*IMAGINARY(K101)*SIN(2*PI()*B101*131/Nt_load2)</f>
        <v>-0.69774564916584425</v>
      </c>
      <c r="EH362" s="223">
        <f t="shared" ref="EH362:EH425" ca="1" si="728">2*IMREAL(K101)*COS(2*PI()*B101*132/Nt_load2)-2*IMAGINARY(K101)*SIN(2*PI()*B101*132/Nt_load2)</f>
        <v>-0.69128939587059113</v>
      </c>
      <c r="EI362" s="223">
        <f t="shared" ref="EI362:EI425" ca="1" si="729">2*IMREAL(K101)*COS(2*PI()*B101*133/Nt_load2)-2*IMAGINARY(K101)*SIN(2*PI()*B101*133/Nt_load2)</f>
        <v>-0.68441673569224104</v>
      </c>
      <c r="EJ362" s="223">
        <f t="shared" ref="EJ362:EJ425" ca="1" si="730">2*IMREAL(K101)*COS(2*PI()*B101*134/Nt_load2)-2*IMAGINARY(K101)*SIN(2*PI()*B101*134/Nt_load2)</f>
        <v>-0.6771318084643001</v>
      </c>
      <c r="EK362" s="223">
        <f t="shared" ref="EK362:EK425" ca="1" si="731">2*IMREAL(K101)*COS(2*PI()*B101*135/Nt_load2)-2*IMAGINARY(K101)*SIN(2*PI()*B101*135/Nt_load2)</f>
        <v>-0.66943900235452936</v>
      </c>
      <c r="EL362" s="223">
        <f t="shared" ref="EL362:EL425" ca="1" si="732">2*IMREAL(K101)*COS(2*PI()*B101*136/Nt_load2)-2*IMAGINARY(K101)*SIN(2*PI()*B101*136/Nt_load2)</f>
        <v>-0.66134295122167674</v>
      </c>
      <c r="EM362" s="223">
        <f t="shared" ref="EM362:EM425" ca="1" si="733">2*IMREAL(K101)*COS(2*PI()*B101*137/Nt_load2)-2*IMAGINARY(K101)*SIN(2*PI()*B101*137/Nt_load2)</f>
        <v>-0.6528485318242141</v>
      </c>
      <c r="EN362" s="223">
        <f t="shared" ref="EN362:EN425" ca="1" si="734">2*IMREAL(K101)*COS(2*PI()*B101*138/Nt_load2)-2*IMAGINARY(K101)*SIN(2*PI()*B101*138/Nt_load2)</f>
        <v>-0.64396086088275939</v>
      </c>
      <c r="EO362" s="223">
        <f t="shared" ref="EO362:EO425" ca="1" si="735">2*IMREAL(K101)*COS(2*PI()*B101*139/Nt_load2)-2*IMAGINARY(K101)*SIN(2*PI()*B101*139/Nt_load2)</f>
        <v>-0.63468529199795654</v>
      </c>
      <c r="EP362" s="223">
        <f t="shared" ref="EP362:EP425" ca="1" si="736">2*IMREAL(K101)*COS(2*PI()*B101*140/Nt_load2)-2*IMAGINARY(K101)*SIN(2*PI()*B101*140/Nt_load2)</f>
        <v>-0.62502741242566584</v>
      </c>
      <c r="EQ362" s="223">
        <f t="shared" ref="EQ362:EQ425" ca="1" si="737">2*IMREAL(K101)*COS(2*PI()*B101*141/Nt_load2)-2*IMAGINARY(K101)*SIN(2*PI()*B101*141/Nt_load2)</f>
        <v>-0.61499303971141006</v>
      </c>
      <c r="ER362" s="223">
        <f t="shared" ref="ER362:ER425" ca="1" si="738">2*IMREAL(K101)*COS(2*PI()*B101*142/Nt_load2)-2*IMAGINARY(K101)*SIN(2*PI()*B101*142/Nt_load2)</f>
        <v>-0.60458821818610298</v>
      </c>
      <c r="ES362" s="223">
        <f t="shared" ref="ES362:ES425" ca="1" si="739">2*IMREAL(K101)*COS(2*PI()*B101*143/Nt_load2)-2*IMAGINARY(K101)*SIN(2*PI()*B101*143/Nt_load2)</f>
        <v>-0.59381921532517035</v>
      </c>
      <c r="ET362" s="223">
        <f t="shared" ref="ET362:ET425" ca="1" si="740">2*IMREAL(K101)*COS(2*PI()*B101*144/Nt_load2)-2*IMAGINARY(K101)*SIN(2*PI()*B101*144/Nt_load2)</f>
        <v>-0.5826925179732565</v>
      </c>
      <c r="EU362" s="223">
        <f t="shared" ref="EU362:EU425" ca="1" si="741">2*IMREAL(K101)*COS(2*PI()*B101*145/Nt_load2)-2*IMAGINARY(K101)*SIN(2*PI()*B101*145/Nt_load2)</f>
        <v>-0.57121482843679205</v>
      </c>
      <c r="EV362" s="223">
        <f t="shared" ref="EV362:EV425" ca="1" si="742">2*IMREAL(K101)*COS(2*PI()*B101*146/Nt_load2)-2*IMAGINARY(K101)*SIN(2*PI()*B101*146/Nt_load2)</f>
        <v>-0.55939306044677561</v>
      </c>
      <c r="EW362" s="223">
        <f t="shared" ref="EW362:EW425" ca="1" si="743">2*IMREAL(K101)*COS(2*PI()*B101*147/Nt_load2)-2*IMAGINARY(K101)*SIN(2*PI()*B101*147/Nt_load2)</f>
        <v>-0.5472343349941996</v>
      </c>
      <c r="EX362" s="223">
        <f t="shared" ref="EX362:EX425" ca="1" si="744">2*IMREAL(K101)*COS(2*PI()*B101*148/Nt_load2)-2*IMAGINARY(K101)*SIN(2*PI()*B101*148/Nt_load2)</f>
        <v>-0.53474597604063301</v>
      </c>
      <c r="EY362" s="223">
        <f t="shared" ref="EY362:EY425" ca="1" si="745">2*IMREAL(K101)*COS(2*PI()*B101*149/Nt_load2)-2*IMAGINARY(K101)*SIN(2*PI()*B101*149/Nt_load2)</f>
        <v>-0.52193550610653949</v>
      </c>
      <c r="EZ362" s="223">
        <f t="shared" ref="EZ362:EZ425" ca="1" si="746">2*IMREAL(K101)*COS(2*PI()*B101*150/Nt_load2)-2*IMAGINARY(K101)*SIN(2*PI()*B101*150/Nt_load2)</f>
        <v>-0.50881064173999302</v>
      </c>
      <c r="FA362" s="223">
        <f t="shared" ref="FA362:FA425" ca="1" si="747">2*IMREAL(K101)*COS(2*PI()*B101*151/Nt_load2)-2*IMAGINARY(K101)*SIN(2*PI()*B101*151/Nt_load2)</f>
        <v>-0.49537928886851779</v>
      </c>
      <c r="FB362" s="223">
        <f t="shared" ref="FB362:FB425" ca="1" si="748">2*IMREAL(K101)*COS(2*PI()*B101*152/Nt_load2)-2*IMAGINARY(K101)*SIN(2*PI()*B101*152/Nt_load2)</f>
        <v>-0.48164953803685279</v>
      </c>
      <c r="FC362" s="223">
        <f t="shared" ref="FC362:FC425" ca="1" si="749">2*IMREAL(K101)*COS(2*PI()*B101*153/Nt_load2)-2*IMAGINARY(K101)*SIN(2*PI()*B101*153/Nt_load2)</f>
        <v>-0.46762965953351043</v>
      </c>
      <c r="FD362" s="223">
        <f t="shared" ref="FD362:FD425" ca="1" si="750">2*IMREAL(K101)*COS(2*PI()*B101*154/Nt_load2)-2*IMAGINARY(K101)*SIN(2*PI()*B101*154/Nt_load2)</f>
        <v>-0.45332809840906457</v>
      </c>
      <c r="FE362" s="223">
        <f t="shared" ref="FE362:FE425" ca="1" si="751">2*IMREAL(K101)*COS(2*PI()*B101*155/Nt_load2)-2*IMAGINARY(K101)*SIN(2*PI()*B101*155/Nt_load2)</f>
        <v>-0.43875346938916643</v>
      </c>
      <c r="FF362" s="223">
        <f t="shared" ref="FF362:FF425" ca="1" si="752">2*IMREAL(K101)*COS(2*PI()*B101*156/Nt_load2)-2*IMAGINARY(K101)*SIN(2*PI()*B101*156/Nt_load2)</f>
        <v>-0.4239145516853573</v>
      </c>
      <c r="FG362" s="223">
        <f t="shared" ref="FG362:FG425" ca="1" si="753">2*IMREAL(K101)*COS(2*PI()*B101*157/Nt_load2)-2*IMAGINARY(K101)*SIN(2*PI()*B101*157/Nt_load2)</f>
        <v>-0.4088202837067989</v>
      </c>
      <c r="FH362" s="223">
        <f t="shared" ref="FH362:FH425" ca="1" si="754">2*IMREAL(K101)*COS(2*PI()*B101*158/Nt_load2)-2*IMAGINARY(K101)*SIN(2*PI()*B101*158/Nt_load2)</f>
        <v>-0.39347975767611032</v>
      </c>
      <c r="FI362" s="223">
        <f t="shared" ref="FI362:FI425" ca="1" si="755">2*IMREAL(K101)*COS(2*PI()*B101*159/Nt_load2)-2*IMAGINARY(K101)*SIN(2*PI()*B101*159/Nt_load2)</f>
        <v>-0.37790221415255365</v>
      </c>
      <c r="FJ362" s="223">
        <f t="shared" ref="FJ362:FJ425" ca="1" si="756">2*IMREAL(K101)*COS(2*PI()*B101*160/Nt_load2)-2*IMAGINARY(K101)*SIN(2*PI()*B101*160/Nt_load2)</f>
        <v>-0.36209703646586544</v>
      </c>
      <c r="FK362" s="223">
        <f t="shared" ref="FK362:FK425" ca="1" si="757">2*IMREAL(K101)*COS(2*PI()*B101*161/Nt_load2)-2*IMAGINARY(K101)*SIN(2*PI()*B101*161/Nt_load2)</f>
        <v>-0.3460737450640905</v>
      </c>
      <c r="FL362" s="223">
        <f t="shared" ref="FL362:FL425" ca="1" si="758">2*IMREAL(K101)*COS(2*PI()*B101*162/Nt_load2)-2*IMAGINARY(K101)*SIN(2*PI()*B101*162/Nt_load2)</f>
        <v>-0.3298419917788199</v>
      </c>
      <c r="FM362" s="223">
        <f t="shared" ref="FM362:FM425" ca="1" si="759">2*IMREAL(K101)*COS(2*PI()*B101*163/Nt_load2)-2*IMAGINARY(K101)*SIN(2*PI()*B101*163/Nt_load2)</f>
        <v>-0.31341155401128806</v>
      </c>
      <c r="FN362" s="223">
        <f t="shared" ref="FN362:FN425" ca="1" si="760">2*IMREAL(K101)*COS(2*PI()*B101*164/Nt_load2)-2*IMAGINARY(K101)*SIN(2*PI()*B101*164/Nt_load2)</f>
        <v>-0.29679232884283274</v>
      </c>
      <c r="FO362" s="223">
        <f t="shared" ref="FO362:FO425" ca="1" si="761">2*IMREAL(K101)*COS(2*PI()*B101*165/Nt_load2)-2*IMAGINARY(K101)*SIN(2*PI()*B101*165/Nt_load2)</f>
        <v>-0.27999432707326244</v>
      </c>
      <c r="FP362" s="223">
        <f t="shared" ref="FP362:FP425" ca="1" si="762">2*IMREAL(K101)*COS(2*PI()*B101*166/Nt_load2)-2*IMAGINARY(K101)*SIN(2*PI()*B101*166/Nt_load2)</f>
        <v>-0.26302766719072479</v>
      </c>
      <c r="FQ362" s="223">
        <f t="shared" ref="FQ362:FQ425" ca="1" si="763">2*IMREAL(K101)*COS(2*PI()*B101*167/Nt_load2)-2*IMAGINARY(K101)*SIN(2*PI()*B101*167/Nt_load2)</f>
        <v>-0.24590256927671011</v>
      </c>
      <c r="FR362" s="223">
        <f t="shared" ref="FR362:FR425" ca="1" si="764">2*IMREAL(K101)*COS(2*PI()*B101*168/Nt_load2)-2*IMAGINARY(K101)*SIN(2*PI()*B101*168/Nt_load2)</f>
        <v>-0.22862934884985245</v>
      </c>
      <c r="FS362" s="223">
        <f t="shared" ref="FS362:FS425" ca="1" si="765">2*IMREAL(K101)*COS(2*PI()*B101*169/Nt_load2)-2*IMAGINARY(K101)*SIN(2*PI()*B101*169/Nt_load2)</f>
        <v>-0.21121841065224958</v>
      </c>
      <c r="FT362" s="223">
        <f t="shared" ref="FT362:FT425" ca="1" si="766">2*IMREAL(K101)*COS(2*PI()*B101*170/Nt_load2)-2*IMAGINARY(K101)*SIN(2*PI()*B101*170/Nt_load2)</f>
        <v>-0.19368024238203482</v>
      </c>
      <c r="FU362" s="223">
        <f t="shared" ref="FU362:FU425" ca="1" si="767">2*IMREAL(K101)*COS(2*PI()*B101*171/Nt_load2)-2*IMAGINARY(K101)*SIN(2*PI()*B101*171/Nt_load2)</f>
        <v>-0.17602540837598002</v>
      </c>
      <c r="FV362" s="223">
        <f t="shared" ref="FV362:FV425" ca="1" si="768">2*IMREAL(K101)*COS(2*PI()*B101*172/Nt_load2)-2*IMAGINARY(K101)*SIN(2*PI()*B101*172/Nt_load2)</f>
        <v>-0.15826454324593334</v>
      </c>
      <c r="FW362" s="223">
        <f t="shared" ref="FW362:FW425" ca="1" si="769">2*IMREAL(K101)*COS(2*PI()*B101*173/Nt_load2)-2*IMAGINARY(K101)*SIN(2*PI()*B101*173/Nt_load2)</f>
        <v>-0.14040834547292785</v>
      </c>
      <c r="FX362" s="223">
        <f t="shared" ref="FX362:FX425" ca="1" si="770">2*IMREAL(K101)*COS(2*PI()*B101*174/Nt_load2)-2*IMAGINARY(K101)*SIN(2*PI()*B101*174/Nt_load2)</f>
        <v>-0.12246757096281566</v>
      </c>
      <c r="FY362" s="223">
        <f t="shared" ref="FY362:FY425" ca="1" si="771">2*IMREAL(K101)*COS(2*PI()*B101*175/Nt_load2)-2*IMAGINARY(K101)*SIN(2*PI()*B101*175/Nt_load2)</f>
        <v>-0.10445302656731287</v>
      </c>
      <c r="FZ362" s="223">
        <f t="shared" ref="FZ362:FZ425" ca="1" si="772">2*IMREAL(K101)*COS(2*PI()*B101*176/Nt_load2)-2*IMAGINARY(K101)*SIN(2*PI()*B101*176/Nt_load2)</f>
        <v>-8.6375563574356135E-2</v>
      </c>
      <c r="GA362" s="223">
        <f t="shared" ref="GA362:GA425" ca="1" si="773">2*IMREAL(K101)*COS(2*PI()*B101*177/Nt_load2)-2*IMAGINARY(K101)*SIN(2*PI()*B101*177/Nt_load2)</f>
        <v>-6.8246071171691958E-2</v>
      </c>
      <c r="GB362" s="223">
        <f t="shared" ref="GB362:GB425" ca="1" si="774">2*IMREAL(K101)*COS(2*PI()*B101*178/Nt_load2)-2*IMAGINARY(K101)*SIN(2*PI()*B101*178/Nt_load2)</f>
        <v>-5.0075469887639584E-2</v>
      </c>
      <c r="GC362" s="223">
        <f t="shared" ref="GC362:GC425" ca="1" si="775">2*IMREAL(K101)*COS(2*PI()*B101*179/Nt_load2)-2*IMAGINARY(K101)*SIN(2*PI()*B101*179/Nt_load2)</f>
        <v>-3.1874705012969295E-2</v>
      </c>
      <c r="GD362" s="223">
        <f t="shared" ref="GD362:GD425" ca="1" si="776">2*IMREAL(K101)*COS(2*PI()*B101*180/Nt_load2)-2*IMAGINARY(K101)*SIN(2*PI()*B101*180/Nt_load2)</f>
        <v>-1.3654740007871202E-2</v>
      </c>
      <c r="GE362" s="223">
        <f t="shared" ref="GE362:GE425" ca="1" si="777">2*IMREAL(K101)*COS(2*PI()*B101*181/Nt_load2)-2*IMAGINARY(K101)*SIN(2*PI()*B101*181/Nt_load2)</f>
        <v>4.5734501020240625E-3</v>
      </c>
      <c r="GF362" s="223">
        <f t="shared" ref="GF362:GF425" ca="1" si="778">2*IMREAL(K101)*COS(2*PI()*B101*182/Nt_load2)-2*IMAGINARY(K101)*SIN(2*PI()*B101*182/Nt_load2)</f>
        <v>2.2798885336590163E-2</v>
      </c>
      <c r="GG362" s="223">
        <f t="shared" ref="GG362:GG425" ca="1" si="779">2*IMREAL(K101)*COS(2*PI()*B101*183/Nt_load2)-2*IMAGINARY(K101)*SIN(2*PI()*B101*183/Nt_load2)</f>
        <v>4.1010587375134688E-2</v>
      </c>
      <c r="GH362" s="223">
        <f t="shared" ref="GH362:GH425" ca="1" si="780">2*IMREAL(K101)*COS(2*PI()*B101*184/Nt_load2)-2*IMAGINARY(K101)*SIN(2*PI()*B101*184/Nt_load2)</f>
        <v>5.9197586169329103E-2</v>
      </c>
      <c r="GI362" s="223">
        <f t="shared" ref="GI362:GI425" ca="1" si="781">2*IMREAL(K101)*COS(2*PI()*B101*185/Nt_load2)-2*IMAGINARY(K101)*SIN(2*PI()*B101*185/Nt_load2)</f>
        <v>7.7348926551155439E-2</v>
      </c>
      <c r="GJ362" s="223">
        <f t="shared" ref="GJ362:GJ425" ca="1" si="782">2*IMREAL(K101)*COS(2*PI()*B101*186/Nt_load2)-2*IMAGINARY(K101)*SIN(2*PI()*B101*186/Nt_load2)</f>
        <v>9.5453674831890031E-2</v>
      </c>
      <c r="GK362" s="223">
        <f t="shared" ref="GK362:GK425" ca="1" si="783">2*IMREAL(K101)*COS(2*PI()*B101*187/Nt_load2)-2*IMAGINARY(K101)*SIN(2*PI()*B101*187/Nt_load2)</f>
        <v>0.11350092538814932</v>
      </c>
      <c r="GL362" s="223">
        <f t="shared" ref="GL362:GL425" ca="1" si="784">2*IMREAL(K101)*COS(2*PI()*B101*188/Nt_load2)-2*IMAGINARY(K101)*SIN(2*PI()*B101*188/Nt_load2)</f>
        <v>0.13147980723102709</v>
      </c>
      <c r="GM362" s="223">
        <f t="shared" ref="GM362:GM425" ca="1" si="785">2*IMREAL(K101)*COS(2*PI()*B101*189/Nt_load2)-2*IMAGINARY(K101)*SIN(2*PI()*B101*189/Nt_load2)</f>
        <v>0.14937949055437552</v>
      </c>
      <c r="GN362" s="223">
        <f t="shared" ref="GN362:GN425" ca="1" si="786">2*IMREAL(K101)*COS(2*PI()*B101*190/Nt_load2)-2*IMAGINARY(K101)*SIN(2*PI()*B101*190/Nt_load2)</f>
        <v>0.16718919325827297</v>
      </c>
      <c r="GO362" s="223">
        <f t="shared" ref="GO362:GO425" ca="1" si="787">2*IMREAL(K101)*COS(2*PI()*B101*191/Nt_load2)-2*IMAGINARY(K101)*SIN(2*PI()*B101*191/Nt_load2)</f>
        <v>0.18489818744375822</v>
      </c>
      <c r="GP362" s="223">
        <f t="shared" ref="GP362:GP425" ca="1" si="788">2*IMREAL(K101)*COS(2*PI()*B101*192/Nt_load2)-2*IMAGINARY(K101)*SIN(2*PI()*B101*192/Nt_load2)</f>
        <v>0.20249580587491586</v>
      </c>
      <c r="GQ362" s="223">
        <f t="shared" ref="GQ362:GQ425" ca="1" si="789">2*IMREAL(K101)*COS(2*PI()*B101*193/Nt_load2)-2*IMAGINARY(K101)*SIN(2*PI()*B101*193/Nt_load2)</f>
        <v>0.2199714484044204</v>
      </c>
      <c r="GR362" s="223">
        <f t="shared" ref="GR362:GR425" ca="1" si="790">2*IMREAL(K101)*COS(2*PI()*B101*194/Nt_load2)-2*IMAGINARY(K101)*SIN(2*PI()*B101*194/Nt_load2)</f>
        <v>0.23731458835866828</v>
      </c>
      <c r="GS362" s="223">
        <f t="shared" ref="GS362:GS425" ca="1" si="791">2*IMREAL(K101)*COS(2*PI()*B101*195/Nt_load2)-2*IMAGINARY(K101)*SIN(2*PI()*B101*195/Nt_load2)</f>
        <v>0.25451477887865298</v>
      </c>
      <c r="GT362" s="223">
        <f t="shared" ref="GT362:GT425" ca="1" si="792">2*IMREAL(K101)*COS(2*PI()*B101*196/Nt_load2)-2*IMAGINARY(K101)*SIN(2*PI()*B101*196/Nt_load2)</f>
        <v>0.27156165921276171</v>
      </c>
      <c r="GU362" s="223">
        <f t="shared" ref="GU362:GU425" ca="1" si="793">2*IMREAL(K101)*COS(2*PI()*B101*197/Nt_load2)-2*IMAGINARY(K101)*SIN(2*PI()*B101*197/Nt_load2)</f>
        <v>0.28844496095770517</v>
      </c>
      <c r="GV362" s="223">
        <f t="shared" ref="GV362:GV425" ca="1" si="794">2*IMREAL(K101)*COS(2*PI()*B101*198/Nt_load2)-2*IMAGINARY(K101)*SIN(2*PI()*B101*198/Nt_load2)</f>
        <v>0.30515451424382012</v>
      </c>
      <c r="GW362" s="223">
        <f t="shared" ref="GW362:GW425" ca="1" si="795">2*IMREAL(K101)*COS(2*PI()*B101*199/Nt_load2)-2*IMAGINARY(K101)*SIN(2*PI()*B101*199/Nt_load2)</f>
        <v>0.32168025386101617</v>
      </c>
      <c r="GX362" s="223">
        <f t="shared" ref="GX362:GX425" ca="1" si="796">2*IMREAL(K101)*COS(2*PI()*B101*200/Nt_load2)-2*IMAGINARY(K101)*SIN(2*PI()*B101*200/Nt_load2)</f>
        <v>0.33801222532168584</v>
      </c>
      <c r="GY362" s="223">
        <f t="shared" ref="GY362:GY425" ca="1" si="797">2*IMREAL(K101)*COS(2*PI()*B101*201/Nt_load2)-2*IMAGINARY(K101)*SIN(2*PI()*B101*201/Nt_load2)</f>
        <v>0.35414059085691285</v>
      </c>
      <c r="GZ362" s="223">
        <f t="shared" ref="GZ362:GZ425" ca="1" si="798">2*IMREAL(K101)*COS(2*PI()*B101*202/Nt_load2)-2*IMAGINARY(K101)*SIN(2*PI()*B101*202/Nt_load2)</f>
        <v>0.37005563534237734</v>
      </c>
      <c r="HA362" s="223">
        <f t="shared" ref="HA362:HA425" ca="1" si="799">2*IMREAL(K101)*COS(2*PI()*B101*203/Nt_load2)-2*IMAGINARY(K101)*SIN(2*PI()*B101*203/Nt_load2)</f>
        <v>0.38574777215038303</v>
      </c>
      <c r="HB362" s="223">
        <f t="shared" ref="HB362:HB425" ca="1" si="800">2*IMREAL(K101)*COS(2*PI()*B101*204/Nt_load2)-2*IMAGINARY(K101)*SIN(2*PI()*B101*204/Nt_load2)</f>
        <v>0.40120754892448351</v>
      </c>
      <c r="HC362" s="223">
        <f t="shared" ref="HC362:HC425" ca="1" si="801">2*IMREAL(K101)*COS(2*PI()*B101*205/Nt_load2)-2*IMAGINARY(K101)*SIN(2*PI()*B101*205/Nt_load2)</f>
        <v>0.41642565327322856</v>
      </c>
      <c r="HD362" s="223">
        <f t="shared" ref="HD362:HD425" ca="1" si="802">2*IMREAL(K101)*COS(2*PI()*B101*206/Nt_load2)-2*IMAGINARY(K101)*SIN(2*PI()*B101*206/Nt_load2)</f>
        <v>0.43139291837959981</v>
      </c>
      <c r="HE362" s="223">
        <f t="shared" ref="HE362:HE425" ca="1" si="803">2*IMREAL(K101)*COS(2*PI()*B101*207/Nt_load2)-2*IMAGINARY(K101)*SIN(2*PI()*B101*207/Nt_load2)</f>
        <v>0.44610032852275949</v>
      </c>
      <c r="HF362" s="223">
        <f t="shared" ref="HF362:HF425" ca="1" si="804">2*IMREAL(K101)*COS(2*PI()*B101*208/Nt_load2)-2*IMAGINARY(K101)*SIN(2*PI()*B101*208/Nt_load2)</f>
        <v>0.46053902450878315</v>
      </c>
      <c r="HG362" s="223">
        <f t="shared" ref="HG362:HG425" ca="1" si="805">2*IMREAL(K101)*COS(2*PI()*B101*209/Nt_load2)-2*IMAGINARY(K101)*SIN(2*PI()*B101*209/Nt_load2)</f>
        <v>0.47470030900710558</v>
      </c>
      <c r="HH362" s="223">
        <f t="shared" ref="HH362:HH425" ca="1" si="806">2*IMREAL(K101)*COS(2*PI()*B101*210/Nt_load2)-2*IMAGINARY(K101)*SIN(2*PI()*B101*210/Nt_load2)</f>
        <v>0.48857565178946993</v>
      </c>
      <c r="HI362" s="223">
        <f t="shared" ref="HI362:HI425" ca="1" si="807">2*IMREAL(K101)*COS(2*PI()*B101*211/Nt_load2)-2*IMAGINARY(K101)*SIN(2*PI()*B101*211/Nt_load2)</f>
        <v>0.50215669486821668</v>
      </c>
      <c r="HJ362" s="223">
        <f t="shared" ref="HJ362:HJ425" ca="1" si="808">2*IMREAL(K101)*COS(2*PI()*B101*212/Nt_load2)-2*IMAGINARY(K101)*SIN(2*PI()*B101*212/Nt_load2)</f>
        <v>0.51543525753082309</v>
      </c>
      <c r="HK362" s="223">
        <f t="shared" ref="HK362:HK425" ca="1" si="809">2*IMREAL(K101)*COS(2*PI()*B101*213/Nt_load2)-2*IMAGINARY(K101)*SIN(2*PI()*B101*213/Nt_load2)</f>
        <v>0.52840334126765853</v>
      </c>
      <c r="HL362" s="223">
        <f t="shared" ref="HL362:HL425" ca="1" si="810">2*IMREAL(K101)*COS(2*PI()*B101*214/Nt_load2)-2*IMAGINARY(K101)*SIN(2*PI()*B101*214/Nt_load2)</f>
        <v>0.54105313458998794</v>
      </c>
      <c r="HM362" s="223">
        <f t="shared" ref="HM362:HM425" ca="1" si="811">2*IMREAL(K101)*COS(2*PI()*B101*215/Nt_load2)-2*IMAGINARY(K101)*SIN(2*PI()*B101*215/Nt_load2)</f>
        <v>0.55337701773532011</v>
      </c>
      <c r="HN362" s="223">
        <f t="shared" ref="HN362:HN425" ca="1" si="812">2*IMREAL(K101)*COS(2*PI()*B101*216/Nt_load2)-2*IMAGINARY(K101)*SIN(2*PI()*B101*216/Nt_load2)</f>
        <v>0.565367567257268</v>
      </c>
      <c r="HO362" s="223">
        <f t="shared" ref="HO362:HO425" ca="1" si="813">2*IMREAL(K101)*COS(2*PI()*B101*217/Nt_load2)-2*IMAGINARY(K101)*SIN(2*PI()*B101*217/Nt_load2)</f>
        <v>0.57701756049715514</v>
      </c>
      <c r="HP362" s="223">
        <f t="shared" ref="HP362:HP425" ca="1" si="814">2*IMREAL(K101)*COS(2*PI()*B101*218/Nt_load2)-2*IMAGINARY(K101)*SIN(2*PI()*B101*218/Nt_load2)</f>
        <v>0.58831997993467511</v>
      </c>
      <c r="HQ362" s="223">
        <f t="shared" ref="HQ362:HQ425" ca="1" si="815">2*IMREAL(K101)*COS(2*PI()*B101*219/Nt_load2)-2*IMAGINARY(K101)*SIN(2*PI()*B101*219/Nt_load2)</f>
        <v>0.5992680174149837</v>
      </c>
      <c r="HR362" s="223">
        <f t="shared" ref="HR362:HR425" ca="1" si="816">2*IMREAL(K101)*COS(2*PI()*B101*220/Nt_load2)-2*IMAGINARY(K101)*SIN(2*PI()*B101*220/Nt_load2)</f>
        <v>0.60985507824967566</v>
      </c>
      <c r="HS362" s="223">
        <f t="shared" ref="HS362:HS425" ca="1" si="817">2*IMREAL(K101)*COS(2*PI()*B101*221/Nt_load2)-2*IMAGINARY(K101)*SIN(2*PI()*B101*221/Nt_load2)</f>
        <v>0.62007478518918013</v>
      </c>
      <c r="HT362" s="223">
        <f t="shared" ref="HT362:HT425" ca="1" si="818">2*IMREAL(K101)*COS(2*PI()*B101*222/Nt_load2)-2*IMAGINARY(K101)*SIN(2*PI()*B101*222/Nt_load2)</f>
        <v>0.62992098226417625</v>
      </c>
      <c r="HU362" s="223">
        <f t="shared" ref="HU362:HU425" ca="1" si="819">2*IMREAL(K101)*COS(2*PI()*B101*223/Nt_load2)-2*IMAGINARY(K101)*SIN(2*PI()*B101*223/Nt_load2)</f>
        <v>0.63938773849371922</v>
      </c>
      <c r="HV362" s="223">
        <f t="shared" ref="HV362:HV425" ca="1" si="820">2*IMREAL(K101)*COS(2*PI()*B101*224/Nt_load2)-2*IMAGINARY(K101)*SIN(2*PI()*B101*224/Nt_load2)</f>
        <v>0.6484693514578409</v>
      </c>
      <c r="HW362" s="223">
        <f t="shared" ref="HW362:HW425" ca="1" si="821">2*IMREAL(K101)*COS(2*PI()*B101*225/Nt_load2)-2*IMAGINARY(K101)*SIN(2*PI()*B101*225/Nt_load2)</f>
        <v>0.65716035073247536</v>
      </c>
      <c r="HX362" s="223">
        <f t="shared" ref="HX362:HX425" ca="1" si="822">2*IMREAL(K101)*COS(2*PI()*B101*226/Nt_load2)-2*IMAGINARY(K101)*SIN(2*PI()*B101*226/Nt_load2)</f>
        <v>0.66545550118463681</v>
      </c>
      <c r="HY362" s="223">
        <f t="shared" ref="HY362:HY425" ca="1" si="823">2*IMREAL(K101)*COS(2*PI()*B101*227/Nt_load2)-2*IMAGINARY(K101)*SIN(2*PI()*B101*227/Nt_load2)</f>
        <v>0.67334980612586837</v>
      </c>
      <c r="HZ362" s="223">
        <f t="shared" ref="HZ362:HZ425" ca="1" si="824">2*IMREAL(K101)*COS(2*PI()*B101*228/Nt_load2)-2*IMAGINARY(K101)*SIN(2*PI()*B101*228/Nt_load2)</f>
        <v>0.68083851032206089</v>
      </c>
      <c r="IA362" s="223">
        <f t="shared" ref="IA362:IA425" ca="1" si="825">2*IMREAL(K101)*COS(2*PI()*B101*229/Nt_load2)-2*IMAGINARY(K101)*SIN(2*PI()*B101*229/Nt_load2)</f>
        <v>0.68791710285782703</v>
      </c>
      <c r="IB362" s="223">
        <f t="shared" ref="IB362:IB425" ca="1" si="826">2*IMREAL(K101)*COS(2*PI()*B101*230/Nt_load2)-2*IMAGINARY(K101)*SIN(2*PI()*B101*230/Nt_load2)</f>
        <v>0.69458131985370908</v>
      </c>
      <c r="IC362" s="223">
        <f t="shared" ref="IC362:IC425" ca="1" si="827">2*IMREAL(K101)*COS(2*PI()*B101*231/Nt_load2)-2*IMAGINARY(K101)*SIN(2*PI()*B101*231/Nt_load2)</f>
        <v>0.70082714703457938</v>
      </c>
      <c r="ID362" s="223">
        <f t="shared" ref="ID362:ID425" ca="1" si="828">2*IMREAL(K101)*COS(2*PI()*B101*232/Nt_load2)-2*IMAGINARY(K101)*SIN(2*PI()*B101*232/Nt_load2)</f>
        <v>0.70665082214769104</v>
      </c>
      <c r="IE362" s="223">
        <f t="shared" ref="IE362:IE425" ca="1" si="829">2*IMREAL(K101)*COS(2*PI()*B101*233/Nt_load2)-2*IMAGINARY(K101)*SIN(2*PI()*B101*223/Nt_load2)</f>
        <v>0.7503710597635318</v>
      </c>
      <c r="IF362" s="223">
        <f t="shared" ref="IF362:IF425" ca="1" si="830">2*IMREAL(K101)*COS(2*PI()*B101*234/Nt_load2)-2*IMAGINARY(K101)*SIN(2*PI()*B101*234/Nt_load2)</f>
        <v>0.71701794071581737</v>
      </c>
      <c r="IG362" s="223">
        <f t="shared" ref="IG362:IG425" ca="1" si="831">2*IMREAL(K101)*COS(2*PI()*B101*235/Nt_load2)-2*IMAGINARY(K101)*SIN(2*PI()*B101*235/Nt_load2)</f>
        <v>0.72155513940625826</v>
      </c>
      <c r="IH362" s="223">
        <f t="shared" ref="IH362:IH425" ca="1" si="832">2*IMREAL(K101)*COS(2*PI()*B101*236/Nt_load2)-2*IMAGINARY(K101)*SIN(2*PI()*B101*236/Nt_load2)</f>
        <v>0.72565770026140508</v>
      </c>
      <c r="II362" s="223">
        <f t="shared" ref="II362:II425" ca="1" si="833">2*IMREAL(K101)*COS(2*PI()*B101*237/Nt_load2)-2*IMAGINARY(K101)*SIN(2*PI()*B101*237/Nt_load2)</f>
        <v>0.72932315205200371</v>
      </c>
      <c r="IJ362" s="223">
        <f t="shared" ref="IJ362:IJ425" ca="1" si="834">2*IMREAL(K101)*COS(2*PI()*B101*238/Nt_load2)-2*IMAGINARY(K101)*SIN(2*PI()*B101*238/Nt_load2)</f>
        <v>0.73254928684695542</v>
      </c>
      <c r="IK362" s="223">
        <f t="shared" ref="IK362:IK425" ca="1" si="835">2*IMREAL(K101)*COS(2*PI()*B101*239/Nt_load2)-2*IMAGINARY(K101)*SIN(2*PI()*B101*239/Nt_load2)</f>
        <v>0.73533416134329266</v>
      </c>
      <c r="IL362" s="223">
        <f t="shared" ref="IL362:IL425" ca="1" si="836">2*IMREAL(K101)*COS(2*PI()*B101*240/Nt_load2)-2*IMAGINARY(K101)*SIN(2*PI()*B101*240/Nt_load2)</f>
        <v>0.73767609803675183</v>
      </c>
      <c r="IM362" s="223">
        <f t="shared" ref="IM362:IM425" ca="1" si="837">2*IMREAL(K101)*COS(2*PI()*B101*241/Nt_load2)-2*IMAGINARY(K101)*SIN(2*PI()*B101*241/Nt_load2)</f>
        <v>0.73957368623223985</v>
      </c>
      <c r="IN362" s="223">
        <f t="shared" ref="IN362:IN425" ca="1" si="838">2*IMREAL(K101)*COS(2*PI()*B101*242/Nt_load2)-2*IMAGINARY(K101)*SIN(2*PI()*B101*242/Nt_load2)</f>
        <v>0.74102578289358279</v>
      </c>
      <c r="IO362" s="223">
        <f t="shared" ref="IO362:IO425" ca="1" si="839">2*IMREAL(K101)*COS(2*PI()*B101*243/Nt_load2)-2*IMAGINARY(K101)*SIN(2*PI()*B101*243/Nt_load2)</f>
        <v>0.74203151333204942</v>
      </c>
      <c r="IP362" s="223">
        <f t="shared" ref="IP362:IP425" ca="1" si="840">2*IMREAL(K101)*COS(2*PI()*B101*244/Nt_load2)-2*IMAGINARY(K101)*SIN(2*PI()*B101*244/Nt_load2)</f>
        <v>0.74259027173323022</v>
      </c>
      <c r="IQ362" s="223">
        <f t="shared" ref="IQ362:IQ425" ca="1" si="841">2*IMREAL(K101)*COS(2*PI()*B101*245/Nt_load2)-2*IMAGINARY(K101)*SIN(2*PI()*B101*245/Nt_load2)</f>
        <v>0.74270172152195757</v>
      </c>
      <c r="IR362" s="223">
        <f t="shared" ref="IR362:IR425" ca="1" si="842">2*IMREAL(K101)*COS(2*PI()*B101*246/Nt_load2)-2*IMAGINARY(K101)*SIN(2*PI()*B101*246/Nt_load2)</f>
        <v>0.74236579556504634</v>
      </c>
      <c r="IS362" s="223">
        <f t="shared" ref="IS362:IS425" ca="1" si="843">2*IMREAL(K101)*COS(2*PI()*B101*247/Nt_load2)-2*IMAGINARY(K101)*SIN(2*PI()*B101*247/Nt_load2)</f>
        <v>0.74158269621173178</v>
      </c>
      <c r="IT362" s="223">
        <f t="shared" ref="IT362:IT425" ca="1" si="844">2*IMREAL(K101)*COS(2*PI()*B101*248/Nt_load2)-2*IMAGINARY(K101)*SIN(2*PI()*B101*248/Nt_load2)</f>
        <v>0.74035289517178227</v>
      </c>
      <c r="IU362" s="223">
        <f t="shared" ref="IU362:IU425" ca="1" si="845">2*IMREAL(K101)*COS(2*PI()*B101*249/Nt_load2)-2*IMAGINARY(K101)*SIN(2*PI()*B101*249/Nt_load2)</f>
        <v>0.7386771332313592</v>
      </c>
      <c r="IV362" s="223">
        <f t="shared" ref="IV362:IV425" ca="1" si="846">2*IMREAL(K101)*COS(2*PI()*B101*250/Nt_load2)-2*IMAGINARY(K101)*SIN(2*PI()*B101*250/Nt_load2)</f>
        <v>0.73655641980679465</v>
      </c>
      <c r="IW362" s="223">
        <f t="shared" ref="IW362:IW425" ca="1" si="847">2*IMREAL(K101)*COS(2*PI()*B101*251/Nt_load2)-2*IMAGINARY(K101)*SIN(2*PI()*B101*251/Nt_load2)</f>
        <v>0.73399203233655674</v>
      </c>
      <c r="IX362" s="223">
        <f t="shared" ref="IX362:IX425" ca="1" si="848">2*IMREAL(K101)*COS(2*PI()*B101*252/Nt_load2)-2*IMAGINARY(K101)*SIN(2*PI()*B101*252/Nt_load2)</f>
        <v>0.73098551551176938</v>
      </c>
      <c r="IY362" s="223">
        <f t="shared" ref="IY362:IY425" ca="1" si="849">2*IMREAL(K101)*COS(2*PI()*B101*253/Nt_load2)-2*IMAGINARY(K101)*SIN(2*PI()*B101*253/Nt_load2)</f>
        <v>0.72753868034574665</v>
      </c>
      <c r="IZ362" s="223">
        <f t="shared" ref="IZ362:IZ425" ca="1" si="850">2*IMREAL(K101)*COS(2*PI()*B101*254/Nt_load2)-2*IMAGINARY(K101)*SIN(2*PI()*B101*254/Nt_load2)</f>
        <v>0.723653603083107</v>
      </c>
      <c r="JA362" s="223">
        <f t="shared" ref="JA362:JA425" ca="1" si="851">2*IMREAL(K101)*COS(2*PI()*B101*255/Nt_load2)-2*IMAGINARY(K101)*SIN(2*PI()*B101*255/Nt_load2)</f>
        <v>0.71933262394912145</v>
      </c>
      <c r="JB362" s="223">
        <f t="shared" ref="JB362:JB425" ca="1" si="852">2*IMREAL(K101)*COS(2*PI()*B101*256/Nt_load2)-2*IMAGINARY(K101)*SIN(2*PI()*B101*256/Nt_load2)</f>
        <v>0.71457834574004797</v>
      </c>
    </row>
    <row r="363" spans="1:262">
      <c r="B363" s="230">
        <v>2</v>
      </c>
      <c r="C363" s="229">
        <f t="shared" ref="C363:C426" si="853">C362+Div_Nt_load2</f>
        <v>3.9062500000000001E-5</v>
      </c>
      <c r="D363" s="226">
        <f t="shared" ca="1" si="597"/>
        <v>75.442053299418959</v>
      </c>
      <c r="E363" s="225">
        <f ca="1">H361</f>
        <v>0.44205329941895882</v>
      </c>
      <c r="F363" s="224">
        <v>2</v>
      </c>
      <c r="G363" s="223">
        <f t="shared" ref="G363:G425" ca="1" si="854">2*IMREAL(K102)*COS(2*PI()*B102*1/Nt_load2)-2*IMAGINARY(K102)*SIN(2*PI()*B102*1/Nt_load2)</f>
        <v>-4.0667390337365619E-3</v>
      </c>
      <c r="H363" s="223">
        <f t="shared" ca="1" si="598"/>
        <v>-4.0396619686560225E-3</v>
      </c>
      <c r="I363" s="223">
        <f t="shared" ca="1" si="599"/>
        <v>-4.0028530040603916E-3</v>
      </c>
      <c r="J363" s="223">
        <f t="shared" ca="1" si="600"/>
        <v>-3.9564008159694653E-3</v>
      </c>
      <c r="K363" s="223">
        <f t="shared" ca="1" si="601"/>
        <v>-3.9004173117730846E-3</v>
      </c>
      <c r="L363" s="223">
        <f t="shared" ca="1" si="602"/>
        <v>-3.8350373606364347E-3</v>
      </c>
      <c r="M363" s="223">
        <f t="shared" ca="1" si="603"/>
        <v>-3.7604184685884122E-3</v>
      </c>
      <c r="N363" s="223">
        <f t="shared" ca="1" si="604"/>
        <v>-3.6767403990758023E-3</v>
      </c>
      <c r="O363" s="223">
        <f t="shared" ca="1" si="605"/>
        <v>-3.5842047398973956E-3</v>
      </c>
      <c r="P363" s="223">
        <f t="shared" ca="1" si="606"/>
        <v>-3.4830344175613187E-3</v>
      </c>
      <c r="Q363" s="223">
        <f t="shared" ca="1" si="607"/>
        <v>-3.3734731602355528E-3</v>
      </c>
      <c r="R363" s="223">
        <f t="shared" ca="1" si="608"/>
        <v>-3.2557849105854285E-3</v>
      </c>
      <c r="S363" s="223">
        <f t="shared" ca="1" si="609"/>
        <v>-3.1302531899126255E-3</v>
      </c>
      <c r="T363" s="223">
        <f t="shared" ca="1" si="610"/>
        <v>-2.997180415127526E-3</v>
      </c>
      <c r="U363" s="223">
        <f t="shared" ca="1" si="611"/>
        <v>-2.8568871702003848E-3</v>
      </c>
      <c r="V363" s="223">
        <f t="shared" ca="1" si="612"/>
        <v>-2.7097114338464688E-3</v>
      </c>
      <c r="W363" s="223">
        <f t="shared" ca="1" si="613"/>
        <v>-2.5560077653057258E-3</v>
      </c>
      <c r="X363" s="223">
        <f t="shared" ca="1" si="614"/>
        <v>-2.3961464501785238E-3</v>
      </c>
      <c r="Y363" s="223">
        <f t="shared" ca="1" si="615"/>
        <v>-2.2305126083752001E-3</v>
      </c>
      <c r="Z363" s="223">
        <f t="shared" ca="1" si="616"/>
        <v>-2.0595052663284694E-3</v>
      </c>
      <c r="AA363" s="223">
        <f t="shared" ca="1" si="617"/>
        <v>-1.8835363957037969E-3</v>
      </c>
      <c r="AB363" s="223">
        <f t="shared" ca="1" si="618"/>
        <v>-1.703029920923572E-3</v>
      </c>
      <c r="AC363" s="223">
        <f t="shared" ca="1" si="619"/>
        <v>-1.5184206978960373E-3</v>
      </c>
      <c r="AD363" s="223">
        <f t="shared" ca="1" si="620"/>
        <v>-1.3301534664093258E-3</v>
      </c>
      <c r="AE363" s="223">
        <f t="shared" ca="1" si="621"/>
        <v>-1.1386817787143507E-3</v>
      </c>
      <c r="AF363" s="223">
        <f t="shared" ca="1" si="622"/>
        <v>-9.444669068777087E-4</v>
      </c>
      <c r="AG363" s="223">
        <f t="shared" ca="1" si="623"/>
        <v>-7.47976731536868E-4</v>
      </c>
      <c r="AH363" s="223">
        <f t="shared" ca="1" si="624"/>
        <v>-5.4968461473473029E-4</v>
      </c>
      <c r="AI363" s="223">
        <f t="shared" ca="1" si="625"/>
        <v>-3.5006825954901058E-4</v>
      </c>
      <c r="AJ363" s="223">
        <f t="shared" ca="1" si="626"/>
        <v>-1.4960855926368015E-4</v>
      </c>
      <c r="AK363" s="223">
        <f t="shared" ca="1" si="627"/>
        <v>5.1211561145079576E-5</v>
      </c>
      <c r="AL363" s="223">
        <f t="shared" ca="1" si="628"/>
        <v>2.5190830841743771E-4</v>
      </c>
      <c r="AM363" s="223">
        <f t="shared" ca="1" si="629"/>
        <v>4.5199818651025646E-4</v>
      </c>
      <c r="AN363" s="223">
        <f t="shared" ca="1" si="630"/>
        <v>6.509991613814067E-4</v>
      </c>
      <c r="AO363" s="223">
        <f t="shared" ca="1" si="631"/>
        <v>8.4843182225199606E-4</v>
      </c>
      <c r="AP363" s="223">
        <f t="shared" ca="1" si="632"/>
        <v>1.0438205365489305E-3</v>
      </c>
      <c r="AQ363" s="223">
        <f t="shared" ca="1" si="633"/>
        <v>1.2366945957454376E-3</v>
      </c>
      <c r="AR363" s="223">
        <f t="shared" ca="1" si="634"/>
        <v>1.4265893493391399E-3</v>
      </c>
      <c r="AS363" s="223">
        <f t="shared" ca="1" si="635"/>
        <v>1.613047324235816E-3</v>
      </c>
      <c r="AT363" s="223">
        <f t="shared" ca="1" si="636"/>
        <v>1.7956193268421489E-3</v>
      </c>
      <c r="AU363" s="223">
        <f t="shared" ca="1" si="637"/>
        <v>1.9738655252124404E-3</v>
      </c>
      <c r="AV363" s="223">
        <f t="shared" ca="1" si="638"/>
        <v>2.1473565086422963E-3</v>
      </c>
      <c r="AW363" s="223">
        <f t="shared" ca="1" si="639"/>
        <v>2.315674322156615E-3</v>
      </c>
      <c r="AX363" s="223">
        <f t="shared" ca="1" si="640"/>
        <v>2.4784134733997422E-3</v>
      </c>
      <c r="AY363" s="223">
        <f t="shared" ca="1" si="641"/>
        <v>2.6351819095020703E-3</v>
      </c>
      <c r="AZ363" s="223">
        <f t="shared" ca="1" si="642"/>
        <v>2.7856019615697309E-3</v>
      </c>
      <c r="BA363" s="223">
        <f t="shared" ca="1" si="643"/>
        <v>2.9293112545220558E-3</v>
      </c>
      <c r="BB363" s="223">
        <f t="shared" ca="1" si="644"/>
        <v>3.0659635800848739E-3</v>
      </c>
      <c r="BC363" s="223">
        <f t="shared" ca="1" si="645"/>
        <v>3.1952297308365744E-3</v>
      </c>
      <c r="BD363" s="223">
        <f t="shared" ca="1" si="646"/>
        <v>3.3167982932976203E-3</v>
      </c>
      <c r="BE363" s="223">
        <f t="shared" ca="1" si="647"/>
        <v>3.4303763981528915E-3</v>
      </c>
      <c r="BF363" s="223">
        <f t="shared" ca="1" si="648"/>
        <v>3.5356904257995286E-3</v>
      </c>
      <c r="BG363" s="223">
        <f t="shared" ca="1" si="649"/>
        <v>3.6324866655205066E-3</v>
      </c>
      <c r="BH363" s="223">
        <f t="shared" ca="1" si="650"/>
        <v>3.7205319266959925E-3</v>
      </c>
      <c r="BI363" s="223">
        <f t="shared" ca="1" si="651"/>
        <v>3.7996141005799599E-3</v>
      </c>
      <c r="BJ363" s="223">
        <f t="shared" ca="1" si="652"/>
        <v>3.86954267128874E-3</v>
      </c>
      <c r="BK363" s="223">
        <f t="shared" ca="1" si="653"/>
        <v>3.9301491747704767E-3</v>
      </c>
      <c r="BL363" s="223">
        <f t="shared" ca="1" si="654"/>
        <v>3.9812876046497817E-3</v>
      </c>
      <c r="BM363" s="223">
        <f t="shared" ca="1" si="655"/>
        <v>4.0228347639698764E-3</v>
      </c>
      <c r="BN363" s="223">
        <f t="shared" ca="1" si="656"/>
        <v>4.0546905619848576E-3</v>
      </c>
      <c r="BO363" s="223">
        <f t="shared" ca="1" si="657"/>
        <v>4.0767782552870689E-3</v>
      </c>
      <c r="BP363" s="223">
        <f t="shared" ca="1" si="658"/>
        <v>4.0890446326886905E-3</v>
      </c>
      <c r="BQ363" s="223">
        <f t="shared" ca="1" si="659"/>
        <v>4.091460143412157E-3</v>
      </c>
      <c r="BR363" s="223">
        <f t="shared" ca="1" si="660"/>
        <v>4.0840189682805599E-3</v>
      </c>
      <c r="BS363" s="223">
        <f t="shared" ca="1" si="661"/>
        <v>4.0667390337365619E-3</v>
      </c>
      <c r="BT363" s="223">
        <f t="shared" ca="1" si="662"/>
        <v>4.0396619686560225E-3</v>
      </c>
      <c r="BU363" s="223">
        <f t="shared" ca="1" si="663"/>
        <v>4.0028530040603924E-3</v>
      </c>
      <c r="BV363" s="223">
        <f t="shared" ca="1" si="664"/>
        <v>3.9564008159694653E-3</v>
      </c>
      <c r="BW363" s="223">
        <f t="shared" ca="1" si="665"/>
        <v>3.9004173117730846E-3</v>
      </c>
      <c r="BX363" s="223">
        <f t="shared" ca="1" si="666"/>
        <v>3.8350373606364351E-3</v>
      </c>
      <c r="BY363" s="223">
        <f t="shared" ca="1" si="667"/>
        <v>3.7604184685884122E-3</v>
      </c>
      <c r="BZ363" s="223">
        <f t="shared" ca="1" si="668"/>
        <v>3.6767403990758027E-3</v>
      </c>
      <c r="CA363" s="223">
        <f t="shared" ca="1" si="669"/>
        <v>3.5842047398973961E-3</v>
      </c>
      <c r="CB363" s="223">
        <f t="shared" ca="1" si="670"/>
        <v>3.4830344175613187E-3</v>
      </c>
      <c r="CC363" s="223">
        <f t="shared" ca="1" si="671"/>
        <v>3.3734731602355528E-3</v>
      </c>
      <c r="CD363" s="223">
        <f t="shared" ca="1" si="672"/>
        <v>3.2557849105854294E-3</v>
      </c>
      <c r="CE363" s="223">
        <f t="shared" ca="1" si="673"/>
        <v>3.1302531899126255E-3</v>
      </c>
      <c r="CF363" s="223">
        <f t="shared" ca="1" si="674"/>
        <v>2.9971804151275264E-3</v>
      </c>
      <c r="CG363" s="223">
        <f t="shared" ca="1" si="675"/>
        <v>2.8568871702003848E-3</v>
      </c>
      <c r="CH363" s="223">
        <f t="shared" ca="1" si="676"/>
        <v>2.7097114338464692E-3</v>
      </c>
      <c r="CI363" s="223">
        <f t="shared" ca="1" si="677"/>
        <v>2.5560077653057275E-3</v>
      </c>
      <c r="CJ363" s="223">
        <f t="shared" ca="1" si="678"/>
        <v>2.3961464501785256E-3</v>
      </c>
      <c r="CK363" s="223">
        <f t="shared" ca="1" si="679"/>
        <v>2.2305126083751983E-3</v>
      </c>
      <c r="CL363" s="223">
        <f t="shared" ca="1" si="680"/>
        <v>2.0595052663284689E-3</v>
      </c>
      <c r="CM363" s="223">
        <f t="shared" ca="1" si="681"/>
        <v>1.8835363957037975E-3</v>
      </c>
      <c r="CN363" s="223">
        <f t="shared" ca="1" si="682"/>
        <v>1.7030299209235722E-3</v>
      </c>
      <c r="CO363" s="223">
        <f t="shared" ca="1" si="683"/>
        <v>1.5184206978960386E-3</v>
      </c>
      <c r="CP363" s="223">
        <f t="shared" ca="1" si="684"/>
        <v>1.3301534664093282E-3</v>
      </c>
      <c r="CQ363" s="223">
        <f t="shared" ca="1" si="685"/>
        <v>1.1386817787143503E-3</v>
      </c>
      <c r="CR363" s="223">
        <f t="shared" ca="1" si="686"/>
        <v>9.4446690687770914E-4</v>
      </c>
      <c r="CS363" s="223">
        <f t="shared" ca="1" si="687"/>
        <v>7.4797673153686843E-4</v>
      </c>
      <c r="CT363" s="223">
        <f t="shared" ca="1" si="688"/>
        <v>5.496846147347317E-4</v>
      </c>
      <c r="CU363" s="223">
        <f t="shared" ca="1" si="689"/>
        <v>3.5006825954901285E-4</v>
      </c>
      <c r="CV363" s="223">
        <f t="shared" ca="1" si="690"/>
        <v>1.4960855926367885E-4</v>
      </c>
      <c r="CW363" s="223">
        <f t="shared" ca="1" si="691"/>
        <v>-5.1211561145079955E-5</v>
      </c>
      <c r="CX363" s="223">
        <f t="shared" ca="1" si="692"/>
        <v>-2.5190830841743722E-4</v>
      </c>
      <c r="CY363" s="223">
        <f t="shared" ca="1" si="693"/>
        <v>-4.5199818651025505E-4</v>
      </c>
      <c r="CZ363" s="223">
        <f t="shared" ca="1" si="694"/>
        <v>-6.5099916138140431E-4</v>
      </c>
      <c r="DA363" s="223">
        <f t="shared" ca="1" si="695"/>
        <v>-8.4843182225199725E-4</v>
      </c>
      <c r="DB363" s="223">
        <f t="shared" ca="1" si="696"/>
        <v>-1.0438205365489309E-3</v>
      </c>
      <c r="DC363" s="223">
        <f t="shared" ca="1" si="697"/>
        <v>-1.2366945957454371E-3</v>
      </c>
      <c r="DD363" s="223">
        <f t="shared" ca="1" si="698"/>
        <v>-1.4265893493391395E-3</v>
      </c>
      <c r="DE363" s="223">
        <f t="shared" ca="1" si="699"/>
        <v>-1.6130473242358147E-3</v>
      </c>
      <c r="DF363" s="223">
        <f t="shared" ca="1" si="700"/>
        <v>-1.7956193268421497E-3</v>
      </c>
      <c r="DG363" s="223">
        <f t="shared" ca="1" si="701"/>
        <v>-1.9738655252124412E-3</v>
      </c>
      <c r="DH363" s="223">
        <f t="shared" ca="1" si="702"/>
        <v>-2.1473565086422958E-3</v>
      </c>
      <c r="DI363" s="223">
        <f t="shared" ca="1" si="703"/>
        <v>-2.3156743221566145E-3</v>
      </c>
      <c r="DJ363" s="223">
        <f t="shared" ca="1" si="704"/>
        <v>-2.4784134733997418E-3</v>
      </c>
      <c r="DK363" s="223">
        <f t="shared" ca="1" si="705"/>
        <v>-2.6351819095020682E-3</v>
      </c>
      <c r="DL363" s="223">
        <f t="shared" ca="1" si="706"/>
        <v>-2.7856019615697318E-3</v>
      </c>
      <c r="DM363" s="223">
        <f t="shared" ca="1" si="707"/>
        <v>-2.9293112545220558E-3</v>
      </c>
      <c r="DN363" s="223">
        <f t="shared" ca="1" si="708"/>
        <v>-3.0659635800848735E-3</v>
      </c>
      <c r="DO363" s="223">
        <f t="shared" ca="1" si="709"/>
        <v>-3.1952297308365744E-3</v>
      </c>
      <c r="DP363" s="223">
        <f t="shared" ca="1" si="710"/>
        <v>-3.316798293297619E-3</v>
      </c>
      <c r="DQ363" s="223">
        <f t="shared" ca="1" si="711"/>
        <v>-3.4303763981528928E-3</v>
      </c>
      <c r="DR363" s="223">
        <f t="shared" ca="1" si="712"/>
        <v>-3.5356904257995278E-3</v>
      </c>
      <c r="DS363" s="223">
        <f t="shared" ca="1" si="713"/>
        <v>-3.6324866655205066E-3</v>
      </c>
      <c r="DT363" s="223">
        <f t="shared" ca="1" si="714"/>
        <v>-3.7205319266959925E-3</v>
      </c>
      <c r="DU363" s="223">
        <f t="shared" ca="1" si="715"/>
        <v>-3.7996141005799591E-3</v>
      </c>
      <c r="DV363" s="223">
        <f t="shared" ca="1" si="716"/>
        <v>-3.8695426712887391E-3</v>
      </c>
      <c r="DW363" s="223">
        <f t="shared" ca="1" si="717"/>
        <v>-3.9301491747704776E-3</v>
      </c>
      <c r="DX363" s="223">
        <f t="shared" ca="1" si="718"/>
        <v>-3.9812876046497817E-3</v>
      </c>
      <c r="DY363" s="223">
        <f t="shared" ca="1" si="719"/>
        <v>-4.0228347639698764E-3</v>
      </c>
      <c r="DZ363" s="223">
        <f t="shared" ca="1" si="720"/>
        <v>-4.0546905619848568E-3</v>
      </c>
      <c r="EA363" s="223">
        <f t="shared" ca="1" si="721"/>
        <v>-4.076778255287068E-3</v>
      </c>
      <c r="EB363" s="223">
        <f t="shared" ca="1" si="722"/>
        <v>-4.0890446326886905E-3</v>
      </c>
      <c r="EC363" s="223">
        <f t="shared" ca="1" si="723"/>
        <v>-4.091460143412157E-3</v>
      </c>
      <c r="ED363" s="223">
        <f t="shared" ca="1" si="724"/>
        <v>-4.0840189682805599E-3</v>
      </c>
      <c r="EE363" s="223">
        <f t="shared" ca="1" si="725"/>
        <v>-4.0667390337365619E-3</v>
      </c>
      <c r="EF363" s="223">
        <f t="shared" ca="1" si="726"/>
        <v>-4.0396619686560225E-3</v>
      </c>
      <c r="EG363" s="223">
        <f t="shared" ca="1" si="727"/>
        <v>-4.0028530040603907E-3</v>
      </c>
      <c r="EH363" s="223">
        <f t="shared" ca="1" si="728"/>
        <v>-3.9564008159694653E-3</v>
      </c>
      <c r="EI363" s="223">
        <f t="shared" ca="1" si="729"/>
        <v>-3.9004173117730846E-3</v>
      </c>
      <c r="EJ363" s="223">
        <f t="shared" ca="1" si="730"/>
        <v>-3.8350373606364351E-3</v>
      </c>
      <c r="EK363" s="223">
        <f t="shared" ca="1" si="731"/>
        <v>-3.7604184685884126E-3</v>
      </c>
      <c r="EL363" s="223">
        <f t="shared" ca="1" si="732"/>
        <v>-3.6767403990758023E-3</v>
      </c>
      <c r="EM363" s="223">
        <f t="shared" ca="1" si="733"/>
        <v>-3.5842047398973956E-3</v>
      </c>
      <c r="EN363" s="223">
        <f t="shared" ca="1" si="734"/>
        <v>-3.4830344175613187E-3</v>
      </c>
      <c r="EO363" s="223">
        <f t="shared" ca="1" si="735"/>
        <v>-3.3734731602355532E-3</v>
      </c>
      <c r="EP363" s="223">
        <f t="shared" ca="1" si="736"/>
        <v>-3.2557849105854294E-3</v>
      </c>
      <c r="EQ363" s="223">
        <f t="shared" ca="1" si="737"/>
        <v>-3.1302531899126272E-3</v>
      </c>
      <c r="ER363" s="223">
        <f t="shared" ca="1" si="738"/>
        <v>-2.9971804151275256E-3</v>
      </c>
      <c r="ES363" s="223">
        <f t="shared" ca="1" si="739"/>
        <v>-2.8568871702003857E-3</v>
      </c>
      <c r="ET363" s="223">
        <f t="shared" ca="1" si="740"/>
        <v>-2.7097114338464692E-3</v>
      </c>
      <c r="EU363" s="223">
        <f t="shared" ca="1" si="741"/>
        <v>-2.5560077653057284E-3</v>
      </c>
      <c r="EV363" s="223">
        <f t="shared" ca="1" si="742"/>
        <v>-2.3961464501785256E-3</v>
      </c>
      <c r="EW363" s="223">
        <f t="shared" ca="1" si="743"/>
        <v>-2.2305126083751988E-3</v>
      </c>
      <c r="EX363" s="223">
        <f t="shared" ca="1" si="744"/>
        <v>-2.0595052663284694E-3</v>
      </c>
      <c r="EY363" s="223">
        <f t="shared" ca="1" si="745"/>
        <v>-1.883536395703798E-3</v>
      </c>
      <c r="EZ363" s="223">
        <f t="shared" ca="1" si="746"/>
        <v>-1.7030299209235726E-3</v>
      </c>
      <c r="FA363" s="223">
        <f t="shared" ca="1" si="747"/>
        <v>-1.5184206978960391E-3</v>
      </c>
      <c r="FB363" s="223">
        <f t="shared" ca="1" si="748"/>
        <v>-1.3301534664093286E-3</v>
      </c>
      <c r="FC363" s="223">
        <f t="shared" ca="1" si="749"/>
        <v>-1.1386817787143507E-3</v>
      </c>
      <c r="FD363" s="223">
        <f t="shared" ca="1" si="750"/>
        <v>-9.4446690687770957E-4</v>
      </c>
      <c r="FE363" s="223">
        <f t="shared" ca="1" si="751"/>
        <v>-7.4797673153686897E-4</v>
      </c>
      <c r="FF363" s="223">
        <f t="shared" ca="1" si="752"/>
        <v>-5.4968461473473213E-4</v>
      </c>
      <c r="FG363" s="223">
        <f t="shared" ca="1" si="753"/>
        <v>-3.500682595490134E-4</v>
      </c>
      <c r="FH363" s="223">
        <f t="shared" ca="1" si="754"/>
        <v>-1.4960855926367933E-4</v>
      </c>
      <c r="FI363" s="223">
        <f t="shared" ca="1" si="755"/>
        <v>5.1211561145079467E-5</v>
      </c>
      <c r="FJ363" s="223">
        <f t="shared" ca="1" si="756"/>
        <v>2.5190830841743673E-4</v>
      </c>
      <c r="FK363" s="223">
        <f t="shared" ca="1" si="757"/>
        <v>4.5199818651025457E-4</v>
      </c>
      <c r="FL363" s="223">
        <f t="shared" ca="1" si="758"/>
        <v>6.5099916138140388E-4</v>
      </c>
      <c r="FM363" s="223">
        <f t="shared" ca="1" si="759"/>
        <v>8.4843182225199324E-4</v>
      </c>
      <c r="FN363" s="223">
        <f t="shared" ca="1" si="760"/>
        <v>1.0438205365489268E-3</v>
      </c>
      <c r="FO363" s="223">
        <f t="shared" ca="1" si="761"/>
        <v>1.2366945957454332E-3</v>
      </c>
      <c r="FP363" s="223">
        <f t="shared" ca="1" si="762"/>
        <v>1.4265893493391425E-3</v>
      </c>
      <c r="FQ363" s="223">
        <f t="shared" ca="1" si="763"/>
        <v>1.6130473242358175E-3</v>
      </c>
      <c r="FR363" s="223">
        <f t="shared" ca="1" si="764"/>
        <v>1.7956193268421493E-3</v>
      </c>
      <c r="FS363" s="223">
        <f t="shared" ca="1" si="765"/>
        <v>1.9738655252124408E-3</v>
      </c>
      <c r="FT363" s="223">
        <f t="shared" ca="1" si="766"/>
        <v>2.1473565086422954E-3</v>
      </c>
      <c r="FU363" s="223">
        <f t="shared" ca="1" si="767"/>
        <v>2.3156743221566141E-3</v>
      </c>
      <c r="FV363" s="223">
        <f t="shared" ca="1" si="768"/>
        <v>2.4784134733997413E-3</v>
      </c>
      <c r="FW363" s="223">
        <f t="shared" ca="1" si="769"/>
        <v>2.6351819095020677E-3</v>
      </c>
      <c r="FX363" s="223">
        <f t="shared" ca="1" si="770"/>
        <v>2.7856019615697292E-3</v>
      </c>
      <c r="FY363" s="223">
        <f t="shared" ca="1" si="771"/>
        <v>2.9293112545220532E-3</v>
      </c>
      <c r="FZ363" s="223">
        <f t="shared" ca="1" si="772"/>
        <v>3.0659635800848709E-3</v>
      </c>
      <c r="GA363" s="223">
        <f t="shared" ca="1" si="773"/>
        <v>3.1952297308365757E-3</v>
      </c>
      <c r="GB363" s="223">
        <f t="shared" ca="1" si="774"/>
        <v>3.3167982932976207E-3</v>
      </c>
      <c r="GC363" s="223">
        <f t="shared" ca="1" si="775"/>
        <v>3.4303763981528919E-3</v>
      </c>
      <c r="GD363" s="223">
        <f t="shared" ca="1" si="776"/>
        <v>3.5356904257995273E-3</v>
      </c>
      <c r="GE363" s="223">
        <f t="shared" ca="1" si="777"/>
        <v>3.6324866655205066E-3</v>
      </c>
      <c r="GF363" s="223">
        <f t="shared" ca="1" si="778"/>
        <v>3.7205319266959925E-3</v>
      </c>
      <c r="GG363" s="223">
        <f t="shared" ca="1" si="779"/>
        <v>3.7996141005799591E-3</v>
      </c>
      <c r="GH363" s="223">
        <f t="shared" ca="1" si="780"/>
        <v>3.8695426712887387E-3</v>
      </c>
      <c r="GI363" s="223">
        <f t="shared" ca="1" si="781"/>
        <v>3.9301491747704767E-3</v>
      </c>
      <c r="GJ363" s="223">
        <f t="shared" ca="1" si="782"/>
        <v>3.9812876046497808E-3</v>
      </c>
      <c r="GK363" s="223">
        <f t="shared" ca="1" si="783"/>
        <v>4.0228347639698764E-3</v>
      </c>
      <c r="GL363" s="223">
        <f t="shared" ca="1" si="784"/>
        <v>4.0546905619848568E-3</v>
      </c>
      <c r="GM363" s="223">
        <f t="shared" ca="1" si="785"/>
        <v>4.0767782552870689E-3</v>
      </c>
      <c r="GN363" s="223">
        <f t="shared" ca="1" si="786"/>
        <v>4.0890446326886905E-3</v>
      </c>
      <c r="GO363" s="223">
        <f t="shared" ca="1" si="787"/>
        <v>4.091460143412157E-3</v>
      </c>
      <c r="GP363" s="223">
        <f t="shared" ca="1" si="788"/>
        <v>4.0840189682805599E-3</v>
      </c>
      <c r="GQ363" s="223">
        <f t="shared" ca="1" si="789"/>
        <v>4.0667390337365619E-3</v>
      </c>
      <c r="GR363" s="223">
        <f t="shared" ca="1" si="790"/>
        <v>4.0396619686560225E-3</v>
      </c>
      <c r="GS363" s="223">
        <f t="shared" ca="1" si="791"/>
        <v>4.0028530040603924E-3</v>
      </c>
      <c r="GT363" s="223">
        <f t="shared" ca="1" si="792"/>
        <v>3.9564008159694661E-3</v>
      </c>
      <c r="GU363" s="223">
        <f t="shared" ca="1" si="793"/>
        <v>3.9004173117730859E-3</v>
      </c>
      <c r="GV363" s="223">
        <f t="shared" ca="1" si="794"/>
        <v>3.8350373606364338E-3</v>
      </c>
      <c r="GW363" s="223">
        <f t="shared" ca="1" si="795"/>
        <v>3.7604184685884113E-3</v>
      </c>
      <c r="GX363" s="223">
        <f t="shared" ca="1" si="796"/>
        <v>3.6767403990758023E-3</v>
      </c>
      <c r="GY363" s="223">
        <f t="shared" ca="1" si="797"/>
        <v>3.5842047398973956E-3</v>
      </c>
      <c r="GZ363" s="223">
        <f t="shared" ca="1" si="798"/>
        <v>3.4830344175613192E-3</v>
      </c>
      <c r="HA363" s="223">
        <f t="shared" ca="1" si="799"/>
        <v>3.3734731602355537E-3</v>
      </c>
      <c r="HB363" s="223">
        <f t="shared" ca="1" si="800"/>
        <v>3.2557849105854298E-3</v>
      </c>
      <c r="HC363" s="223">
        <f t="shared" ca="1" si="801"/>
        <v>3.1302531899126277E-3</v>
      </c>
      <c r="HD363" s="223">
        <f t="shared" ca="1" si="802"/>
        <v>2.9971804151275286E-3</v>
      </c>
      <c r="HE363" s="223">
        <f t="shared" ca="1" si="803"/>
        <v>2.8568871702003883E-3</v>
      </c>
      <c r="HF363" s="223">
        <f t="shared" ca="1" si="804"/>
        <v>2.7097114338464671E-3</v>
      </c>
      <c r="HG363" s="223">
        <f t="shared" ca="1" si="805"/>
        <v>2.5560077653057249E-3</v>
      </c>
      <c r="HH363" s="223">
        <f t="shared" ca="1" si="806"/>
        <v>2.3961464501785234E-3</v>
      </c>
      <c r="HI363" s="223">
        <f t="shared" ca="1" si="807"/>
        <v>2.2305126083751996E-3</v>
      </c>
      <c r="HJ363" s="223">
        <f t="shared" ca="1" si="808"/>
        <v>2.0595052663284698E-3</v>
      </c>
      <c r="HK363" s="223">
        <f t="shared" ca="1" si="809"/>
        <v>1.8835363957037984E-3</v>
      </c>
      <c r="HL363" s="223">
        <f t="shared" ca="1" si="810"/>
        <v>1.7030299209235731E-3</v>
      </c>
      <c r="HM363" s="223">
        <f t="shared" ca="1" si="811"/>
        <v>1.5184206978960395E-3</v>
      </c>
      <c r="HN363" s="223">
        <f t="shared" ca="1" si="812"/>
        <v>1.3301534664093291E-3</v>
      </c>
      <c r="HO363" s="223">
        <f t="shared" ca="1" si="813"/>
        <v>1.1386817787143548E-3</v>
      </c>
      <c r="HP363" s="223">
        <f t="shared" ca="1" si="814"/>
        <v>9.4446690687771358E-4</v>
      </c>
      <c r="HQ363" s="223">
        <f t="shared" ca="1" si="815"/>
        <v>7.4797673153686583E-4</v>
      </c>
      <c r="HR363" s="223">
        <f t="shared" ca="1" si="816"/>
        <v>5.4968461473472899E-4</v>
      </c>
      <c r="HS363" s="223">
        <f t="shared" ca="1" si="817"/>
        <v>3.5006825954901025E-4</v>
      </c>
      <c r="HT363" s="223">
        <f t="shared" ca="1" si="818"/>
        <v>1.4960855926367982E-4</v>
      </c>
      <c r="HU363" s="223">
        <f t="shared" ca="1" si="819"/>
        <v>-5.1211561145078979E-5</v>
      </c>
      <c r="HV363" s="223">
        <f t="shared" ca="1" si="820"/>
        <v>-2.5190830841743624E-4</v>
      </c>
      <c r="HW363" s="223">
        <f t="shared" ca="1" si="821"/>
        <v>-4.5199818651025408E-4</v>
      </c>
      <c r="HX363" s="223">
        <f t="shared" ca="1" si="822"/>
        <v>-6.5099916138140334E-4</v>
      </c>
      <c r="HY363" s="223">
        <f t="shared" ca="1" si="823"/>
        <v>-8.4843182225199281E-4</v>
      </c>
      <c r="HZ363" s="223">
        <f t="shared" ca="1" si="824"/>
        <v>-1.0438205365489264E-3</v>
      </c>
      <c r="IA363" s="223">
        <f t="shared" ca="1" si="825"/>
        <v>-1.2366945957454326E-3</v>
      </c>
      <c r="IB363" s="223">
        <f t="shared" ca="1" si="826"/>
        <v>-1.4265893493391418E-3</v>
      </c>
      <c r="IC363" s="223">
        <f t="shared" ca="1" si="827"/>
        <v>-1.6130473242358168E-3</v>
      </c>
      <c r="ID363" s="223">
        <f t="shared" ca="1" si="828"/>
        <v>-1.7956193268421489E-3</v>
      </c>
      <c r="IE363" s="223">
        <f t="shared" ca="1" si="829"/>
        <v>-1.9977479853819065E-3</v>
      </c>
      <c r="IF363" s="223">
        <f t="shared" ca="1" si="830"/>
        <v>-2.1473565086422945E-3</v>
      </c>
      <c r="IG363" s="223">
        <f t="shared" ca="1" si="831"/>
        <v>-2.3156743221566132E-3</v>
      </c>
      <c r="IH363" s="223">
        <f t="shared" ca="1" si="832"/>
        <v>-2.4784134733997409E-3</v>
      </c>
      <c r="II363" s="223">
        <f t="shared" ca="1" si="833"/>
        <v>-2.6351819095020673E-3</v>
      </c>
      <c r="IJ363" s="223">
        <f t="shared" ca="1" si="834"/>
        <v>-2.7856019615697288E-3</v>
      </c>
      <c r="IK363" s="223">
        <f t="shared" ca="1" si="835"/>
        <v>-2.9293112545220527E-3</v>
      </c>
      <c r="IL363" s="223">
        <f t="shared" ca="1" si="836"/>
        <v>-3.0659635800848704E-3</v>
      </c>
      <c r="IM363" s="223">
        <f t="shared" ca="1" si="837"/>
        <v>-3.1952297308365752E-3</v>
      </c>
      <c r="IN363" s="223">
        <f t="shared" ca="1" si="838"/>
        <v>-3.3167982932976203E-3</v>
      </c>
      <c r="IO363" s="223">
        <f t="shared" ca="1" si="839"/>
        <v>-3.4303763981528915E-3</v>
      </c>
      <c r="IP363" s="223">
        <f t="shared" ca="1" si="840"/>
        <v>-3.5356904257995273E-3</v>
      </c>
      <c r="IQ363" s="223">
        <f t="shared" ca="1" si="841"/>
        <v>-3.6324866655205066E-3</v>
      </c>
      <c r="IR363" s="223">
        <f t="shared" ca="1" si="842"/>
        <v>-3.7205319266959921E-3</v>
      </c>
      <c r="IS363" s="223">
        <f t="shared" ca="1" si="843"/>
        <v>-3.7996141005799586E-3</v>
      </c>
      <c r="IT363" s="223">
        <f t="shared" ca="1" si="844"/>
        <v>-3.8695426712887387E-3</v>
      </c>
      <c r="IU363" s="223">
        <f t="shared" ca="1" si="845"/>
        <v>-3.9301491747704758E-3</v>
      </c>
      <c r="IV363" s="223">
        <f t="shared" ca="1" si="846"/>
        <v>-3.9812876046497808E-3</v>
      </c>
      <c r="IW363" s="223">
        <f t="shared" ca="1" si="847"/>
        <v>-4.0228347639698764E-3</v>
      </c>
      <c r="IX363" s="223">
        <f t="shared" ca="1" si="848"/>
        <v>-4.0546905619848568E-3</v>
      </c>
      <c r="IY363" s="223">
        <f t="shared" ca="1" si="849"/>
        <v>-4.0767782552870689E-3</v>
      </c>
      <c r="IZ363" s="223">
        <f t="shared" ca="1" si="850"/>
        <v>-4.0890446326886905E-3</v>
      </c>
      <c r="JA363" s="223">
        <f t="shared" ca="1" si="851"/>
        <v>-4.091460143412157E-3</v>
      </c>
      <c r="JB363" s="223">
        <f t="shared" ca="1" si="852"/>
        <v>-4.0840189682805599E-3</v>
      </c>
    </row>
    <row r="364" spans="1:262">
      <c r="B364" s="230">
        <v>3</v>
      </c>
      <c r="C364" s="229">
        <f t="shared" si="853"/>
        <v>5.8593749999999998E-5</v>
      </c>
      <c r="D364" s="226">
        <f t="shared" ca="1" si="597"/>
        <v>75.656075068564121</v>
      </c>
      <c r="E364" s="225">
        <f ca="1">I361</f>
        <v>0.65607506856412612</v>
      </c>
      <c r="F364" s="224">
        <v>3</v>
      </c>
      <c r="G364" s="223">
        <f t="shared" ca="1" si="854"/>
        <v>-0.2249644622213906</v>
      </c>
      <c r="H364" s="223">
        <f t="shared" ca="1" si="598"/>
        <v>-0.22273209895496718</v>
      </c>
      <c r="I364" s="223">
        <f t="shared" ca="1" si="599"/>
        <v>-0.21929273114621425</v>
      </c>
      <c r="J364" s="223">
        <f t="shared" ca="1" si="600"/>
        <v>-0.21466499702728331</v>
      </c>
      <c r="K364" s="223">
        <f t="shared" ca="1" si="601"/>
        <v>-0.2088739746903239</v>
      </c>
      <c r="L364" s="223">
        <f t="shared" ca="1" si="602"/>
        <v>-0.20195104618712922</v>
      </c>
      <c r="M364" s="223">
        <f t="shared" ca="1" si="603"/>
        <v>-0.1939337274670789</v>
      </c>
      <c r="N364" s="223">
        <f t="shared" ca="1" si="604"/>
        <v>-0.18486546507495824</v>
      </c>
      <c r="O364" s="223">
        <f t="shared" ca="1" si="605"/>
        <v>-0.17479540071036828</v>
      </c>
      <c r="P364" s="223">
        <f t="shared" ca="1" si="606"/>
        <v>-0.16377810492459738</v>
      </c>
      <c r="Q364" s="223">
        <f t="shared" ca="1" si="607"/>
        <v>-0.15187328139807604</v>
      </c>
      <c r="R364" s="223">
        <f t="shared" ca="1" si="608"/>
        <v>-0.13914544340095961</v>
      </c>
      <c r="S364" s="223">
        <f t="shared" ca="1" si="609"/>
        <v>-0.12566356419012767</v>
      </c>
      <c r="T364" s="223">
        <f t="shared" ca="1" si="610"/>
        <v>-0.11150070323712903</v>
      </c>
      <c r="U364" s="223">
        <f t="shared" ca="1" si="611"/>
        <v>-9.6733610312575394E-2</v>
      </c>
      <c r="V364" s="223">
        <f t="shared" ca="1" si="612"/>
        <v>-8.1442309572484509E-2</v>
      </c>
      <c r="W364" s="223">
        <f t="shared" ca="1" si="613"/>
        <v>-6.5709665900445274E-2</v>
      </c>
      <c r="X364" s="223">
        <f t="shared" ca="1" si="614"/>
        <v>-4.9620935855633957E-2</v>
      </c>
      <c r="Y364" s="223">
        <f t="shared" ca="1" si="615"/>
        <v>-3.326330566013308E-2</v>
      </c>
      <c r="Z364" s="223">
        <f t="shared" ca="1" si="616"/>
        <v>-1.6725418729240014E-2</v>
      </c>
      <c r="AA364" s="223">
        <f t="shared" ca="1" si="617"/>
        <v>-9.6895305119049438E-5</v>
      </c>
      <c r="AB364" s="223">
        <f t="shared" ca="1" si="618"/>
        <v>1.653215320305557E-2</v>
      </c>
      <c r="AC364" s="223">
        <f t="shared" ca="1" si="619"/>
        <v>3.3071612540633767E-2</v>
      </c>
      <c r="AD364" s="223">
        <f t="shared" ca="1" si="620"/>
        <v>4.9431853944443126E-2</v>
      </c>
      <c r="AE364" s="223">
        <f t="shared" ca="1" si="621"/>
        <v>6.5524219848822229E-2</v>
      </c>
      <c r="AF364" s="223">
        <f t="shared" ca="1" si="622"/>
        <v>8.1261504328650522E-2</v>
      </c>
      <c r="AG364" s="223">
        <f t="shared" ca="1" si="623"/>
        <v>9.6558425675812257E-2</v>
      </c>
      <c r="AH364" s="223">
        <f t="shared" ca="1" si="624"/>
        <v>0.11133208854816184</v>
      </c>
      <c r="AI364" s="223">
        <f t="shared" ca="1" si="625"/>
        <v>0.12550243318656509</v>
      </c>
      <c r="AJ364" s="223">
        <f t="shared" ca="1" si="626"/>
        <v>0.13899266926567083</v>
      </c>
      <c r="AK364" s="223">
        <f t="shared" ca="1" si="627"/>
        <v>0.15172969202733685</v>
      </c>
      <c r="AL364" s="223">
        <f t="shared" ca="1" si="628"/>
        <v>0.16364447844164884</v>
      </c>
      <c r="AM364" s="223">
        <f t="shared" ca="1" si="629"/>
        <v>0.17467246124869923</v>
      </c>
      <c r="AN364" s="223">
        <f t="shared" ca="1" si="630"/>
        <v>0.18475387885416325</v>
      </c>
      <c r="AO364" s="223">
        <f t="shared" ca="1" si="631"/>
        <v>0.19383409918255659</v>
      </c>
      <c r="AP364" s="223">
        <f t="shared" ca="1" si="632"/>
        <v>0.20186391573318549</v>
      </c>
      <c r="AQ364" s="223">
        <f t="shared" ca="1" si="633"/>
        <v>0.20879981423443783</v>
      </c>
      <c r="AR364" s="223">
        <f t="shared" ca="1" si="634"/>
        <v>0.21460420845139083</v>
      </c>
      <c r="AS364" s="223">
        <f t="shared" ca="1" si="635"/>
        <v>0.21924564386887505</v>
      </c>
      <c r="AT364" s="223">
        <f t="shared" ca="1" si="636"/>
        <v>0.22269896814621687</v>
      </c>
      <c r="AU364" s="223">
        <f t="shared" ca="1" si="637"/>
        <v>0.22494546741995233</v>
      </c>
      <c r="AV364" s="223">
        <f t="shared" ca="1" si="638"/>
        <v>0.22597296771587458</v>
      </c>
      <c r="AW364" s="223">
        <f t="shared" ca="1" si="639"/>
        <v>0.22577590092085456</v>
      </c>
      <c r="AX364" s="223">
        <f t="shared" ca="1" si="640"/>
        <v>0.224355334956929</v>
      </c>
      <c r="AY364" s="223">
        <f t="shared" ca="1" si="641"/>
        <v>0.22171896799413787</v>
      </c>
      <c r="AZ364" s="223">
        <f t="shared" ca="1" si="642"/>
        <v>0.21788108673347431</v>
      </c>
      <c r="BA364" s="223">
        <f t="shared" ca="1" si="643"/>
        <v>0.21286248898601398</v>
      </c>
      <c r="BB364" s="223">
        <f t="shared" ca="1" si="644"/>
        <v>0.20669037096777476</v>
      </c>
      <c r="BC364" s="223">
        <f t="shared" ca="1" si="645"/>
        <v>0.19939817992106595</v>
      </c>
      <c r="BD364" s="223">
        <f t="shared" ca="1" si="646"/>
        <v>0.19102543286098431</v>
      </c>
      <c r="BE364" s="223">
        <f t="shared" ca="1" si="647"/>
        <v>0.18161750242928507</v>
      </c>
      <c r="BF364" s="223">
        <f t="shared" ca="1" si="648"/>
        <v>0.17122537101610538</v>
      </c>
      <c r="BG364" s="223">
        <f t="shared" ca="1" si="649"/>
        <v>0.15990535448197468</v>
      </c>
      <c r="BH364" s="223">
        <f t="shared" ca="1" si="650"/>
        <v>0.14771879697728743</v>
      </c>
      <c r="BI364" s="223">
        <f t="shared" ca="1" si="651"/>
        <v>0.13473173851303671</v>
      </c>
      <c r="BJ364" s="223">
        <f t="shared" ca="1" si="652"/>
        <v>0.12101455708427296</v>
      </c>
      <c r="BK364" s="223">
        <f t="shared" ca="1" si="653"/>
        <v>0.10664158728565146</v>
      </c>
      <c r="BL364" s="223">
        <f t="shared" ca="1" si="654"/>
        <v>9.1690717485822526E-2</v>
      </c>
      <c r="BM364" s="223">
        <f t="shared" ca="1" si="655"/>
        <v>7.624296774361379E-2</v>
      </c>
      <c r="BN364" s="223">
        <f t="shared" ca="1" si="656"/>
        <v>6.0382050753312155E-2</v>
      </c>
      <c r="BO364" s="223">
        <f t="shared" ca="1" si="657"/>
        <v>4.4193918198319262E-2</v>
      </c>
      <c r="BP364" s="223">
        <f t="shared" ca="1" si="658"/>
        <v>2.7766294971532848E-2</v>
      </c>
      <c r="BQ364" s="223">
        <f t="shared" ca="1" si="659"/>
        <v>1.1188203786550955E-2</v>
      </c>
      <c r="BR364" s="223">
        <f t="shared" ca="1" si="660"/>
        <v>-5.4505172441253382E-3</v>
      </c>
      <c r="BS364" s="223">
        <f t="shared" ca="1" si="661"/>
        <v>-2.2059701449608622E-2</v>
      </c>
      <c r="BT364" s="223">
        <f t="shared" ca="1" si="662"/>
        <v>-3.8549342221626363E-2</v>
      </c>
      <c r="BU364" s="223">
        <f t="shared" ca="1" si="663"/>
        <v>-5.4830080768128918E-2</v>
      </c>
      <c r="BV364" s="223">
        <f t="shared" ca="1" si="664"/>
        <v>-7.0813690356327147E-2</v>
      </c>
      <c r="BW364" s="223">
        <f t="shared" ca="1" si="665"/>
        <v>-8.6413554421000807E-2</v>
      </c>
      <c r="BX364" s="223">
        <f t="shared" ca="1" si="666"/>
        <v>-0.10154513594717053</v>
      </c>
      <c r="BY364" s="223">
        <f t="shared" ca="1" si="667"/>
        <v>-0.11612643558350579</v>
      </c>
      <c r="BZ364" s="223">
        <f t="shared" ca="1" si="668"/>
        <v>-0.13007843600391544</v>
      </c>
      <c r="CA364" s="223">
        <f t="shared" ca="1" si="669"/>
        <v>-0.14332553010928359</v>
      </c>
      <c r="CB364" s="223">
        <f t="shared" ca="1" si="670"/>
        <v>-0.15579593074888998</v>
      </c>
      <c r="CC364" s="223">
        <f t="shared" ca="1" si="671"/>
        <v>-0.16742205974120059</v>
      </c>
      <c r="CD364" s="223">
        <f t="shared" ca="1" si="672"/>
        <v>-0.17814091408588784</v>
      </c>
      <c r="CE364" s="223">
        <f t="shared" ca="1" si="673"/>
        <v>-0.18789440738254828</v>
      </c>
      <c r="CF364" s="223">
        <f t="shared" ca="1" si="674"/>
        <v>-0.19662968460593894</v>
      </c>
      <c r="CG364" s="223">
        <f t="shared" ca="1" si="675"/>
        <v>-0.20429940853193909</v>
      </c>
      <c r="CH364" s="223">
        <f t="shared" ca="1" si="676"/>
        <v>-0.21086201626206871</v>
      </c>
      <c r="CI364" s="223">
        <f t="shared" ca="1" si="677"/>
        <v>-0.21628194445643678</v>
      </c>
      <c r="CJ364" s="223">
        <f t="shared" ca="1" si="678"/>
        <v>-0.22052982205456115</v>
      </c>
      <c r="CK364" s="223">
        <f t="shared" ca="1" si="679"/>
        <v>-0.22358262943969037</v>
      </c>
      <c r="CL364" s="223">
        <f t="shared" ca="1" si="680"/>
        <v>-0.22542382318410126</v>
      </c>
      <c r="CM364" s="223">
        <f t="shared" ca="1" si="681"/>
        <v>-0.22604342569936689</v>
      </c>
      <c r="CN364" s="223">
        <f t="shared" ca="1" si="682"/>
        <v>-0.22543807930577314</v>
      </c>
      <c r="CO364" s="223">
        <f t="shared" ca="1" si="683"/>
        <v>-0.22361106442787565</v>
      </c>
      <c r="CP364" s="223">
        <f t="shared" ca="1" si="684"/>
        <v>-0.22057228181759508</v>
      </c>
      <c r="CQ364" s="223">
        <f t="shared" ca="1" si="685"/>
        <v>-0.21633819890118475</v>
      </c>
      <c r="CR364" s="223">
        <f t="shared" ca="1" si="686"/>
        <v>-0.21093176054082058</v>
      </c>
      <c r="CS364" s="223">
        <f t="shared" ca="1" si="687"/>
        <v>-0.20438226469440537</v>
      </c>
      <c r="CT364" s="223">
        <f t="shared" ca="1" si="688"/>
        <v>-0.19672520364739643</v>
      </c>
      <c r="CU364" s="223">
        <f t="shared" ca="1" si="689"/>
        <v>-0.18800207167703534</v>
      </c>
      <c r="CV364" s="223">
        <f t="shared" ca="1" si="690"/>
        <v>-0.17826014019126438</v>
      </c>
      <c r="CW364" s="223">
        <f t="shared" ca="1" si="691"/>
        <v>-0.16755220156087131</v>
      </c>
      <c r="CX364" s="223">
        <f t="shared" ca="1" si="692"/>
        <v>-0.15593628303305837</v>
      </c>
      <c r="CY364" s="223">
        <f t="shared" ca="1" si="693"/>
        <v>-0.14347533227676124</v>
      </c>
      <c r="CZ364" s="223">
        <f t="shared" ca="1" si="694"/>
        <v>-0.13023687626377753</v>
      </c>
      <c r="DA364" s="223">
        <f t="shared" ca="1" si="695"/>
        <v>-0.11629265533425649</v>
      </c>
      <c r="DB364" s="223">
        <f t="shared" ca="1" si="696"/>
        <v>-0.10171823442957879</v>
      </c>
      <c r="DC364" s="223">
        <f t="shared" ca="1" si="697"/>
        <v>-8.6592593599392934E-2</v>
      </c>
      <c r="DD364" s="223">
        <f t="shared" ca="1" si="698"/>
        <v>-7.0997700001882616E-2</v>
      </c>
      <c r="DE364" s="223">
        <f t="shared" ca="1" si="699"/>
        <v>-5.501806371663559E-2</v>
      </c>
      <c r="DF364" s="223">
        <f t="shared" ca="1" si="700"/>
        <v>-3.8740279777198947E-2</v>
      </c>
      <c r="DG364" s="223">
        <f t="shared" ca="1" si="701"/>
        <v>-2.2252558905090151E-2</v>
      </c>
      <c r="DH364" s="223">
        <f t="shared" ca="1" si="702"/>
        <v>-5.6442494882548667E-3</v>
      </c>
      <c r="DI364" s="223">
        <f t="shared" ca="1" si="703"/>
        <v>1.0994646605589832E-2</v>
      </c>
      <c r="DJ364" s="223">
        <f t="shared" ca="1" si="704"/>
        <v>2.7573961756873856E-2</v>
      </c>
      <c r="DK364" s="223">
        <f t="shared" ca="1" si="705"/>
        <v>4.4003851220317303E-2</v>
      </c>
      <c r="DL364" s="223">
        <f t="shared" ca="1" si="706"/>
        <v>6.0195280001388518E-2</v>
      </c>
      <c r="DM364" s="223">
        <f t="shared" ca="1" si="707"/>
        <v>7.6060505344655846E-2</v>
      </c>
      <c r="DN364" s="223">
        <f t="shared" ca="1" si="708"/>
        <v>9.1513552219379041E-2</v>
      </c>
      <c r="DO364" s="223">
        <f t="shared" ca="1" si="709"/>
        <v>0.10647067922565118</v>
      </c>
      <c r="DP364" s="223">
        <f t="shared" ca="1" si="710"/>
        <v>0.12085083239630133</v>
      </c>
      <c r="DQ364" s="223">
        <f t="shared" ca="1" si="711"/>
        <v>0.1345760844353632</v>
      </c>
      <c r="DR364" s="223">
        <f t="shared" ca="1" si="712"/>
        <v>0.14757205701284504</v>
      </c>
      <c r="DS364" s="223">
        <f t="shared" ca="1" si="713"/>
        <v>0.15976832382734496</v>
      </c>
      <c r="DT364" s="223">
        <f t="shared" ca="1" si="714"/>
        <v>0.17109879225227842</v>
      </c>
      <c r="DU364" s="223">
        <f t="shared" ca="1" si="715"/>
        <v>0.18150206149754894</v>
      </c>
      <c r="DV364" s="223">
        <f t="shared" ca="1" si="716"/>
        <v>0.19092175534575043</v>
      </c>
      <c r="DW364" s="223">
        <f t="shared" ca="1" si="717"/>
        <v>0.19930682765977226</v>
      </c>
      <c r="DX364" s="223">
        <f t="shared" ca="1" si="718"/>
        <v>0.20661183900623997</v>
      </c>
      <c r="DY364" s="223">
        <f t="shared" ca="1" si="719"/>
        <v>0.21279720289574205</v>
      </c>
      <c r="DZ364" s="223">
        <f t="shared" ca="1" si="720"/>
        <v>0.2178294003054449</v>
      </c>
      <c r="EA364" s="223">
        <f t="shared" ca="1" si="721"/>
        <v>0.22168116132158278</v>
      </c>
      <c r="EB364" s="223">
        <f t="shared" ca="1" si="722"/>
        <v>0.22433161291748246</v>
      </c>
      <c r="EC364" s="223">
        <f t="shared" ca="1" si="723"/>
        <v>0.22576639206630369</v>
      </c>
      <c r="ED364" s="223">
        <f t="shared" ca="1" si="724"/>
        <v>0.22597772357552601</v>
      </c>
      <c r="EE364" s="223">
        <f t="shared" ca="1" si="725"/>
        <v>0.2249644622213906</v>
      </c>
      <c r="EF364" s="223">
        <f t="shared" ca="1" si="726"/>
        <v>0.22273209895496721</v>
      </c>
      <c r="EG364" s="223">
        <f t="shared" ca="1" si="727"/>
        <v>0.21929273114621425</v>
      </c>
      <c r="EH364" s="223">
        <f t="shared" ca="1" si="728"/>
        <v>0.21466499702728328</v>
      </c>
      <c r="EI364" s="223">
        <f t="shared" ca="1" si="729"/>
        <v>0.20887397469032395</v>
      </c>
      <c r="EJ364" s="223">
        <f t="shared" ca="1" si="730"/>
        <v>0.20195104618712922</v>
      </c>
      <c r="EK364" s="223">
        <f t="shared" ca="1" si="731"/>
        <v>0.19393372746707901</v>
      </c>
      <c r="EL364" s="223">
        <f t="shared" ca="1" si="732"/>
        <v>0.18486546507495832</v>
      </c>
      <c r="EM364" s="223">
        <f t="shared" ca="1" si="733"/>
        <v>0.17479540071036825</v>
      </c>
      <c r="EN364" s="223">
        <f t="shared" ca="1" si="734"/>
        <v>0.16377810492459755</v>
      </c>
      <c r="EO364" s="223">
        <f t="shared" ca="1" si="735"/>
        <v>0.15187328139807613</v>
      </c>
      <c r="EP364" s="223">
        <f t="shared" ca="1" si="736"/>
        <v>0.13914544340095958</v>
      </c>
      <c r="EQ364" s="223">
        <f t="shared" ca="1" si="737"/>
        <v>0.12566356419012786</v>
      </c>
      <c r="ER364" s="223">
        <f t="shared" ca="1" si="738"/>
        <v>0.1115007032371291</v>
      </c>
      <c r="ES364" s="223">
        <f t="shared" ca="1" si="739"/>
        <v>9.6733610312575338E-2</v>
      </c>
      <c r="ET364" s="223">
        <f t="shared" ca="1" si="740"/>
        <v>8.1442309572484675E-2</v>
      </c>
      <c r="EU364" s="223">
        <f t="shared" ca="1" si="741"/>
        <v>6.5709665900445302E-2</v>
      </c>
      <c r="EV364" s="223">
        <f t="shared" ca="1" si="742"/>
        <v>4.962093585563384E-2</v>
      </c>
      <c r="EW364" s="223">
        <f t="shared" ca="1" si="743"/>
        <v>3.3263305660133212E-2</v>
      </c>
      <c r="EX364" s="223">
        <f t="shared" ca="1" si="744"/>
        <v>1.6725418729239997E-2</v>
      </c>
      <c r="EY364" s="223">
        <f t="shared" ca="1" si="745"/>
        <v>9.6895305119333933E-5</v>
      </c>
      <c r="EZ364" s="223">
        <f t="shared" ca="1" si="746"/>
        <v>-1.6532153203055434E-2</v>
      </c>
      <c r="FA364" s="223">
        <f t="shared" ca="1" si="747"/>
        <v>-3.3071612540633788E-2</v>
      </c>
      <c r="FB364" s="223">
        <f t="shared" ca="1" si="748"/>
        <v>-4.9431853944442904E-2</v>
      </c>
      <c r="FC364" s="223">
        <f t="shared" ca="1" si="749"/>
        <v>-6.552421984882216E-2</v>
      </c>
      <c r="FD364" s="223">
        <f t="shared" ca="1" si="750"/>
        <v>-8.1261504328650591E-2</v>
      </c>
      <c r="FE364" s="223">
        <f t="shared" ca="1" si="751"/>
        <v>-9.6558425675812076E-2</v>
      </c>
      <c r="FF364" s="223">
        <f t="shared" ca="1" si="752"/>
        <v>-0.11133208854816179</v>
      </c>
      <c r="FG364" s="223">
        <f t="shared" ca="1" si="753"/>
        <v>-0.12550243318656518</v>
      </c>
      <c r="FH364" s="223">
        <f t="shared" ca="1" si="754"/>
        <v>-0.13899266926567069</v>
      </c>
      <c r="FI364" s="223">
        <f t="shared" ca="1" si="755"/>
        <v>-0.15172969202733688</v>
      </c>
      <c r="FJ364" s="223">
        <f t="shared" ca="1" si="756"/>
        <v>-0.16364447844164864</v>
      </c>
      <c r="FK364" s="223">
        <f t="shared" ca="1" si="757"/>
        <v>-0.17467246124869915</v>
      </c>
      <c r="FL364" s="223">
        <f t="shared" ca="1" si="758"/>
        <v>-0.18475387885416325</v>
      </c>
      <c r="FM364" s="223">
        <f t="shared" ca="1" si="759"/>
        <v>-0.19383409918255645</v>
      </c>
      <c r="FN364" s="223">
        <f t="shared" ca="1" si="760"/>
        <v>-0.20186391573318543</v>
      </c>
      <c r="FO364" s="223">
        <f t="shared" ca="1" si="761"/>
        <v>-0.20879981423443783</v>
      </c>
      <c r="FP364" s="223">
        <f t="shared" ca="1" si="762"/>
        <v>-0.2146042084513908</v>
      </c>
      <c r="FQ364" s="223">
        <f t="shared" ca="1" si="763"/>
        <v>-0.21924564386887502</v>
      </c>
      <c r="FR364" s="223">
        <f t="shared" ca="1" si="764"/>
        <v>-0.22269896814621687</v>
      </c>
      <c r="FS364" s="223">
        <f t="shared" ca="1" si="765"/>
        <v>-0.22494546741995231</v>
      </c>
      <c r="FT364" s="223">
        <f t="shared" ca="1" si="766"/>
        <v>-0.22597296771587458</v>
      </c>
      <c r="FU364" s="223">
        <f t="shared" ca="1" si="767"/>
        <v>-0.22577590092085456</v>
      </c>
      <c r="FV364" s="223">
        <f t="shared" ca="1" si="768"/>
        <v>-0.224355334956929</v>
      </c>
      <c r="FW364" s="223">
        <f t="shared" ca="1" si="769"/>
        <v>-0.22171896799413787</v>
      </c>
      <c r="FX364" s="223">
        <f t="shared" ca="1" si="770"/>
        <v>-0.21788108673347439</v>
      </c>
      <c r="FY364" s="223">
        <f t="shared" ca="1" si="771"/>
        <v>-0.21286248898601401</v>
      </c>
      <c r="FZ364" s="223">
        <f t="shared" ca="1" si="772"/>
        <v>-0.20669037096777473</v>
      </c>
      <c r="GA364" s="223">
        <f t="shared" ca="1" si="773"/>
        <v>-0.19939817992106612</v>
      </c>
      <c r="GB364" s="223">
        <f t="shared" ca="1" si="774"/>
        <v>-0.19102543286098436</v>
      </c>
      <c r="GC364" s="223">
        <f t="shared" ca="1" si="775"/>
        <v>-0.18161750242928507</v>
      </c>
      <c r="GD364" s="223">
        <f t="shared" ca="1" si="776"/>
        <v>-0.17122537101610549</v>
      </c>
      <c r="GE364" s="223">
        <f t="shared" ca="1" si="777"/>
        <v>-0.15990535448197471</v>
      </c>
      <c r="GF364" s="223">
        <f t="shared" ca="1" si="778"/>
        <v>-0.14771879697728732</v>
      </c>
      <c r="GG364" s="223">
        <f t="shared" ca="1" si="779"/>
        <v>-0.1347317385130368</v>
      </c>
      <c r="GH364" s="223">
        <f t="shared" ca="1" si="780"/>
        <v>-0.12101455708427304</v>
      </c>
      <c r="GI364" s="223">
        <f t="shared" ca="1" si="781"/>
        <v>-0.10664158728565136</v>
      </c>
      <c r="GJ364" s="223">
        <f t="shared" ca="1" si="782"/>
        <v>-9.1690717485822609E-2</v>
      </c>
      <c r="GK364" s="223">
        <f t="shared" ca="1" si="783"/>
        <v>-7.6242967743613874E-2</v>
      </c>
      <c r="GL364" s="223">
        <f t="shared" ca="1" si="784"/>
        <v>-6.0382050753312426E-2</v>
      </c>
      <c r="GM364" s="223">
        <f t="shared" ca="1" si="785"/>
        <v>-4.4193918198319346E-2</v>
      </c>
      <c r="GN364" s="223">
        <f t="shared" ca="1" si="786"/>
        <v>-2.7766294971532726E-2</v>
      </c>
      <c r="GO364" s="223">
        <f t="shared" ca="1" si="787"/>
        <v>-1.1188203786551242E-2</v>
      </c>
      <c r="GP364" s="223">
        <f t="shared" ca="1" si="788"/>
        <v>5.4505172441252549E-3</v>
      </c>
      <c r="GQ364" s="223">
        <f t="shared" ca="1" si="789"/>
        <v>2.205970144960874E-2</v>
      </c>
      <c r="GR364" s="223">
        <f t="shared" ca="1" si="790"/>
        <v>3.8549342221626079E-2</v>
      </c>
      <c r="GS364" s="223">
        <f t="shared" ca="1" si="791"/>
        <v>5.4830080768128835E-2</v>
      </c>
      <c r="GT364" s="223">
        <f t="shared" ca="1" si="792"/>
        <v>7.0813690356327258E-2</v>
      </c>
      <c r="GU364" s="223">
        <f t="shared" ca="1" si="793"/>
        <v>8.6413554421000738E-2</v>
      </c>
      <c r="GV364" s="223">
        <f t="shared" ca="1" si="794"/>
        <v>0.10154513594717046</v>
      </c>
      <c r="GW364" s="223">
        <f t="shared" ca="1" si="795"/>
        <v>0.11612643558350554</v>
      </c>
      <c r="GX364" s="223">
        <f t="shared" ca="1" si="796"/>
        <v>0.13007843600391536</v>
      </c>
      <c r="GY364" s="223">
        <f t="shared" ca="1" si="797"/>
        <v>0.14332553010928351</v>
      </c>
      <c r="GZ364" s="223">
        <f t="shared" ca="1" si="798"/>
        <v>0.15579593074888978</v>
      </c>
      <c r="HA364" s="223">
        <f t="shared" ca="1" si="799"/>
        <v>0.16742205974120053</v>
      </c>
      <c r="HB364" s="223">
        <f t="shared" ca="1" si="800"/>
        <v>0.17814091408588789</v>
      </c>
      <c r="HC364" s="223">
        <f t="shared" ca="1" si="801"/>
        <v>0.18789440738254812</v>
      </c>
      <c r="HD364" s="223">
        <f t="shared" ca="1" si="802"/>
        <v>0.19662968460593891</v>
      </c>
      <c r="HE364" s="223">
        <f t="shared" ca="1" si="803"/>
        <v>0.20429940853193912</v>
      </c>
      <c r="HF364" s="223">
        <f t="shared" ca="1" si="804"/>
        <v>0.21086201626206869</v>
      </c>
      <c r="HG364" s="223">
        <f t="shared" ca="1" si="805"/>
        <v>0.21628194445643678</v>
      </c>
      <c r="HH364" s="223">
        <f t="shared" ca="1" si="806"/>
        <v>0.22052982205456118</v>
      </c>
      <c r="HI364" s="223">
        <f t="shared" ca="1" si="807"/>
        <v>0.22358262943969037</v>
      </c>
      <c r="HJ364" s="223">
        <f t="shared" ca="1" si="808"/>
        <v>0.22542382318410123</v>
      </c>
      <c r="HK364" s="223">
        <f t="shared" ca="1" si="809"/>
        <v>0.22604342569936686</v>
      </c>
      <c r="HL364" s="223">
        <f t="shared" ca="1" si="810"/>
        <v>0.22543807930577314</v>
      </c>
      <c r="HM364" s="223">
        <f t="shared" ca="1" si="811"/>
        <v>0.22361106442787562</v>
      </c>
      <c r="HN364" s="223">
        <f t="shared" ca="1" si="812"/>
        <v>0.22057228181759517</v>
      </c>
      <c r="HO364" s="223">
        <f t="shared" ca="1" si="813"/>
        <v>0.21633819890118478</v>
      </c>
      <c r="HP364" s="223">
        <f t="shared" ca="1" si="814"/>
        <v>0.21093176054082055</v>
      </c>
      <c r="HQ364" s="223">
        <f t="shared" ca="1" si="815"/>
        <v>0.20438226469440529</v>
      </c>
      <c r="HR364" s="223">
        <f t="shared" ca="1" si="816"/>
        <v>0.19672520364739671</v>
      </c>
      <c r="HS364" s="223">
        <f t="shared" ca="1" si="817"/>
        <v>0.18800207167703548</v>
      </c>
      <c r="HT364" s="223">
        <f t="shared" ca="1" si="818"/>
        <v>0.17826014019126443</v>
      </c>
      <c r="HU364" s="223">
        <f t="shared" ca="1" si="819"/>
        <v>0.16755220156087136</v>
      </c>
      <c r="HV364" s="223">
        <f t="shared" ca="1" si="820"/>
        <v>0.15593628303305829</v>
      </c>
      <c r="HW364" s="223">
        <f t="shared" ca="1" si="821"/>
        <v>0.14347533227676099</v>
      </c>
      <c r="HX364" s="223">
        <f t="shared" ca="1" si="822"/>
        <v>0.13023687626377795</v>
      </c>
      <c r="HY364" s="223">
        <f t="shared" ca="1" si="823"/>
        <v>0.11629265533425671</v>
      </c>
      <c r="HZ364" s="223">
        <f t="shared" ca="1" si="824"/>
        <v>0.10171823442957886</v>
      </c>
      <c r="IA364" s="223">
        <f t="shared" ca="1" si="825"/>
        <v>8.6592593599392809E-2</v>
      </c>
      <c r="IB364" s="223">
        <f t="shared" ca="1" si="826"/>
        <v>7.0997700001882505E-2</v>
      </c>
      <c r="IC364" s="223">
        <f t="shared" ca="1" si="827"/>
        <v>5.5018063716636062E-2</v>
      </c>
      <c r="ID364" s="223">
        <f t="shared" ca="1" si="828"/>
        <v>3.8740279777199224E-2</v>
      </c>
      <c r="IE364" s="223">
        <f t="shared" ca="1" si="829"/>
        <v>2.4101955878948273E-2</v>
      </c>
      <c r="IF364" s="223">
        <f t="shared" ca="1" si="830"/>
        <v>5.6442494882549482E-3</v>
      </c>
      <c r="IG364" s="223">
        <f t="shared" ca="1" si="831"/>
        <v>-1.099464660558995E-2</v>
      </c>
      <c r="IH364" s="223">
        <f t="shared" ca="1" si="832"/>
        <v>-2.7573961756874172E-2</v>
      </c>
      <c r="II364" s="223">
        <f t="shared" ca="1" si="833"/>
        <v>-4.4003851220316824E-2</v>
      </c>
      <c r="IJ364" s="223">
        <f t="shared" ca="1" si="834"/>
        <v>-6.0195280001388435E-2</v>
      </c>
      <c r="IK364" s="223">
        <f t="shared" ca="1" si="835"/>
        <v>-7.6060505344655763E-2</v>
      </c>
      <c r="IL364" s="223">
        <f t="shared" ca="1" si="836"/>
        <v>-9.1513552219378971E-2</v>
      </c>
      <c r="IM364" s="223">
        <f t="shared" ca="1" si="837"/>
        <v>-0.10647067922565145</v>
      </c>
      <c r="IN364" s="223">
        <f t="shared" ca="1" si="838"/>
        <v>-0.12085083239630161</v>
      </c>
      <c r="IO364" s="223">
        <f t="shared" ca="1" si="839"/>
        <v>-0.13457608443536281</v>
      </c>
      <c r="IP364" s="223">
        <f t="shared" ca="1" si="840"/>
        <v>-0.14757205701284495</v>
      </c>
      <c r="IQ364" s="223">
        <f t="shared" ca="1" si="841"/>
        <v>-0.15976832382734493</v>
      </c>
      <c r="IR364" s="223">
        <f t="shared" ca="1" si="842"/>
        <v>-0.17109879225227836</v>
      </c>
      <c r="IS364" s="223">
        <f t="shared" ca="1" si="843"/>
        <v>-0.18150206149754913</v>
      </c>
      <c r="IT364" s="223">
        <f t="shared" ca="1" si="844"/>
        <v>-0.19092175534575018</v>
      </c>
      <c r="IU364" s="223">
        <f t="shared" ca="1" si="845"/>
        <v>-0.19930682765977201</v>
      </c>
      <c r="IV364" s="223">
        <f t="shared" ca="1" si="846"/>
        <v>-0.20661183900623994</v>
      </c>
      <c r="IW364" s="223">
        <f t="shared" ca="1" si="847"/>
        <v>-0.21279720289574203</v>
      </c>
      <c r="IX364" s="223">
        <f t="shared" ca="1" si="848"/>
        <v>-0.21782940030544498</v>
      </c>
      <c r="IY364" s="223">
        <f t="shared" ca="1" si="849"/>
        <v>-0.22168116132158286</v>
      </c>
      <c r="IZ364" s="223">
        <f t="shared" ca="1" si="850"/>
        <v>-0.22433161291748244</v>
      </c>
      <c r="JA364" s="223">
        <f t="shared" ca="1" si="851"/>
        <v>-0.22576639206630369</v>
      </c>
      <c r="JB364" s="223">
        <f t="shared" ca="1" si="852"/>
        <v>-0.22597772357552601</v>
      </c>
    </row>
    <row r="365" spans="1:262">
      <c r="B365" s="230">
        <v>4</v>
      </c>
      <c r="C365" s="229">
        <f t="shared" si="853"/>
        <v>7.8125000000000002E-5</v>
      </c>
      <c r="D365" s="226">
        <f t="shared" ca="1" si="597"/>
        <v>75.515032682185549</v>
      </c>
      <c r="E365" s="225">
        <f ca="1">J361</f>
        <v>0.51503268218555553</v>
      </c>
      <c r="F365" s="224">
        <v>4</v>
      </c>
      <c r="G365" s="223">
        <f t="shared" ca="1" si="854"/>
        <v>-4.2127358426807451E-3</v>
      </c>
      <c r="H365" s="223">
        <f t="shared" ca="1" si="598"/>
        <v>-4.1434481228771478E-3</v>
      </c>
      <c r="I365" s="223">
        <f t="shared" ca="1" si="599"/>
        <v>-4.0342567326110976E-3</v>
      </c>
      <c r="J365" s="223">
        <f t="shared" ca="1" si="600"/>
        <v>-3.8862132446609442E-3</v>
      </c>
      <c r="K365" s="223">
        <f t="shared" ca="1" si="601"/>
        <v>-3.7007433987444479E-3</v>
      </c>
      <c r="L365" s="223">
        <f t="shared" ca="1" si="602"/>
        <v>-3.4796333708659167E-3</v>
      </c>
      <c r="M365" s="223">
        <f t="shared" ca="1" si="603"/>
        <v>-3.225012571464857E-3</v>
      </c>
      <c r="N365" s="223">
        <f t="shared" ca="1" si="604"/>
        <v>-2.939333138029388E-3</v>
      </c>
      <c r="O365" s="223">
        <f t="shared" ca="1" si="605"/>
        <v>-2.6253463196717576E-3</v>
      </c>
      <c r="P365" s="223">
        <f t="shared" ca="1" si="606"/>
        <v>-2.2860759810954048E-3</v>
      </c>
      <c r="Q365" s="223">
        <f t="shared" ca="1" si="607"/>
        <v>-1.9247894811248519E-3</v>
      </c>
      <c r="R365" s="223">
        <f t="shared" ca="1" si="608"/>
        <v>-1.544966206254105E-3</v>
      </c>
      <c r="S365" s="223">
        <f t="shared" ca="1" si="609"/>
        <v>-1.1502640622526933E-3</v>
      </c>
      <c r="T365" s="223">
        <f t="shared" ca="1" si="610"/>
        <v>-7.4448424653349035E-4</v>
      </c>
      <c r="U365" s="223">
        <f t="shared" ca="1" si="611"/>
        <v>-3.3153464054368306E-4</v>
      </c>
      <c r="V365" s="223">
        <f t="shared" ca="1" si="612"/>
        <v>8.4607825269830743E-5</v>
      </c>
      <c r="W365" s="223">
        <f t="shared" ca="1" si="613"/>
        <v>4.9993547147465409E-4</v>
      </c>
      <c r="X365" s="223">
        <f t="shared" ca="1" si="614"/>
        <v>9.1044846579664725E-4</v>
      </c>
      <c r="Y365" s="223">
        <f t="shared" ca="1" si="615"/>
        <v>1.3121933436912609E-3</v>
      </c>
      <c r="Z365" s="223">
        <f t="shared" ca="1" si="616"/>
        <v>1.7013010823682807E-3</v>
      </c>
      <c r="AA365" s="223">
        <f t="shared" ca="1" si="617"/>
        <v>2.0740243615963196E-3</v>
      </c>
      <c r="AB365" s="223">
        <f t="shared" ca="1" si="618"/>
        <v>2.4267736524451388E-3</v>
      </c>
      <c r="AC365" s="223">
        <f t="shared" ca="1" si="619"/>
        <v>2.756151786411492E-3</v>
      </c>
      <c r="AD365" s="223">
        <f t="shared" ca="1" si="620"/>
        <v>3.0589866720088757E-3</v>
      </c>
      <c r="AE365" s="223">
        <f t="shared" ca="1" si="621"/>
        <v>3.3323618437426012E-3</v>
      </c>
      <c r="AF365" s="223">
        <f t="shared" ca="1" si="622"/>
        <v>3.5736445492668004E-3</v>
      </c>
      <c r="AG365" s="223">
        <f t="shared" ca="1" si="623"/>
        <v>3.7805111042287327E-3</v>
      </c>
      <c r="AH365" s="223">
        <f t="shared" ca="1" si="624"/>
        <v>3.9509692706193537E-3</v>
      </c>
      <c r="AI365" s="223">
        <f t="shared" ca="1" si="625"/>
        <v>4.083377443114408E-3</v>
      </c>
      <c r="AJ365" s="223">
        <f t="shared" ca="1" si="626"/>
        <v>4.1764604586310991E-3</v>
      </c>
      <c r="AK365" s="223">
        <f t="shared" ca="1" si="627"/>
        <v>4.2293218768456485E-3</v>
      </c>
      <c r="AL365" s="223">
        <f t="shared" ca="1" si="628"/>
        <v>4.2414526134036601E-3</v>
      </c>
      <c r="AM365" s="223">
        <f t="shared" ca="1" si="629"/>
        <v>4.2127358426807451E-3</v>
      </c>
      <c r="AN365" s="223">
        <f t="shared" ca="1" si="630"/>
        <v>4.1434481228771478E-3</v>
      </c>
      <c r="AO365" s="223">
        <f t="shared" ca="1" si="631"/>
        <v>4.0342567326110985E-3</v>
      </c>
      <c r="AP365" s="223">
        <f t="shared" ca="1" si="632"/>
        <v>3.8862132446609451E-3</v>
      </c>
      <c r="AQ365" s="223">
        <f t="shared" ca="1" si="633"/>
        <v>3.7007433987444479E-3</v>
      </c>
      <c r="AR365" s="223">
        <f t="shared" ca="1" si="634"/>
        <v>3.479633370865918E-3</v>
      </c>
      <c r="AS365" s="223">
        <f t="shared" ca="1" si="635"/>
        <v>3.2250125714648574E-3</v>
      </c>
      <c r="AT365" s="223">
        <f t="shared" ca="1" si="636"/>
        <v>2.9393331380293884E-3</v>
      </c>
      <c r="AU365" s="223">
        <f t="shared" ca="1" si="637"/>
        <v>2.6253463196717593E-3</v>
      </c>
      <c r="AV365" s="223">
        <f t="shared" ca="1" si="638"/>
        <v>2.286075981095404E-3</v>
      </c>
      <c r="AW365" s="223">
        <f t="shared" ca="1" si="639"/>
        <v>1.9247894811248519E-3</v>
      </c>
      <c r="AX365" s="223">
        <f t="shared" ca="1" si="640"/>
        <v>1.5449662062541072E-3</v>
      </c>
      <c r="AY365" s="223">
        <f t="shared" ca="1" si="641"/>
        <v>1.1502640622526937E-3</v>
      </c>
      <c r="AZ365" s="223">
        <f t="shared" ca="1" si="642"/>
        <v>7.4448424653349187E-4</v>
      </c>
      <c r="BA365" s="223">
        <f t="shared" ca="1" si="643"/>
        <v>3.3153464054368165E-4</v>
      </c>
      <c r="BB365" s="223">
        <f t="shared" ca="1" si="644"/>
        <v>-8.4607825269830214E-5</v>
      </c>
      <c r="BC365" s="223">
        <f t="shared" ca="1" si="645"/>
        <v>-4.9993547147465171E-4</v>
      </c>
      <c r="BD365" s="223">
        <f t="shared" ca="1" si="646"/>
        <v>-9.1044846579664768E-4</v>
      </c>
      <c r="BE365" s="223">
        <f t="shared" ca="1" si="647"/>
        <v>-1.31219334369126E-3</v>
      </c>
      <c r="BF365" s="223">
        <f t="shared" ca="1" si="648"/>
        <v>-1.7013010823682818E-3</v>
      </c>
      <c r="BG365" s="223">
        <f t="shared" ca="1" si="649"/>
        <v>-2.0740243615963187E-3</v>
      </c>
      <c r="BH365" s="223">
        <f t="shared" ca="1" si="650"/>
        <v>-2.4267736524451384E-3</v>
      </c>
      <c r="BI365" s="223">
        <f t="shared" ca="1" si="651"/>
        <v>-2.7561517864114929E-3</v>
      </c>
      <c r="BJ365" s="223">
        <f t="shared" ca="1" si="652"/>
        <v>-3.0589866720088753E-3</v>
      </c>
      <c r="BK365" s="223">
        <f t="shared" ca="1" si="653"/>
        <v>-3.3323618437425995E-3</v>
      </c>
      <c r="BL365" s="223">
        <f t="shared" ca="1" si="654"/>
        <v>-3.5736445492668E-3</v>
      </c>
      <c r="BM365" s="223">
        <f t="shared" ca="1" si="655"/>
        <v>-3.7805111042287323E-3</v>
      </c>
      <c r="BN365" s="223">
        <f t="shared" ca="1" si="656"/>
        <v>-3.9509692706193528E-3</v>
      </c>
      <c r="BO365" s="223">
        <f t="shared" ca="1" si="657"/>
        <v>-4.083377443114408E-3</v>
      </c>
      <c r="BP365" s="223">
        <f t="shared" ca="1" si="658"/>
        <v>-4.1764604586310983E-3</v>
      </c>
      <c r="BQ365" s="223">
        <f t="shared" ca="1" si="659"/>
        <v>-4.2293218768456493E-3</v>
      </c>
      <c r="BR365" s="223">
        <f t="shared" ca="1" si="660"/>
        <v>-4.2414526134036601E-3</v>
      </c>
      <c r="BS365" s="223">
        <f t="shared" ca="1" si="661"/>
        <v>-4.2127358426807451E-3</v>
      </c>
      <c r="BT365" s="223">
        <f t="shared" ca="1" si="662"/>
        <v>-4.1434481228771478E-3</v>
      </c>
      <c r="BU365" s="223">
        <f t="shared" ca="1" si="663"/>
        <v>-4.0342567326110985E-3</v>
      </c>
      <c r="BV365" s="223">
        <f t="shared" ca="1" si="664"/>
        <v>-3.8862132446609442E-3</v>
      </c>
      <c r="BW365" s="223">
        <f t="shared" ca="1" si="665"/>
        <v>-3.7007433987444479E-3</v>
      </c>
      <c r="BX365" s="223">
        <f t="shared" ca="1" si="666"/>
        <v>-3.479633370865918E-3</v>
      </c>
      <c r="BY365" s="223">
        <f t="shared" ca="1" si="667"/>
        <v>-3.2250125714648561E-3</v>
      </c>
      <c r="BZ365" s="223">
        <f t="shared" ca="1" si="668"/>
        <v>-2.9393331380293884E-3</v>
      </c>
      <c r="CA365" s="223">
        <f t="shared" ca="1" si="669"/>
        <v>-2.6253463196717593E-3</v>
      </c>
      <c r="CB365" s="223">
        <f t="shared" ca="1" si="670"/>
        <v>-2.2860759810954048E-3</v>
      </c>
      <c r="CC365" s="223">
        <f t="shared" ca="1" si="671"/>
        <v>-1.9247894811248523E-3</v>
      </c>
      <c r="CD365" s="223">
        <f t="shared" ca="1" si="672"/>
        <v>-1.5449662062541076E-3</v>
      </c>
      <c r="CE365" s="223">
        <f t="shared" ca="1" si="673"/>
        <v>-1.1502640622526941E-3</v>
      </c>
      <c r="CF365" s="223">
        <f t="shared" ca="1" si="674"/>
        <v>-7.4448424653349231E-4</v>
      </c>
      <c r="CG365" s="223">
        <f t="shared" ca="1" si="675"/>
        <v>-3.315346405436822E-4</v>
      </c>
      <c r="CH365" s="223">
        <f t="shared" ca="1" si="676"/>
        <v>8.4607825269829699E-5</v>
      </c>
      <c r="CI365" s="223">
        <f t="shared" ca="1" si="677"/>
        <v>4.9993547147465117E-4</v>
      </c>
      <c r="CJ365" s="223">
        <f t="shared" ca="1" si="678"/>
        <v>9.1044846579664356E-4</v>
      </c>
      <c r="CK365" s="223">
        <f t="shared" ca="1" si="679"/>
        <v>1.3121933436912635E-3</v>
      </c>
      <c r="CL365" s="223">
        <f t="shared" ca="1" si="680"/>
        <v>1.7013010823682814E-3</v>
      </c>
      <c r="CM365" s="223">
        <f t="shared" ca="1" si="681"/>
        <v>2.0740243615963183E-3</v>
      </c>
      <c r="CN365" s="223">
        <f t="shared" ca="1" si="682"/>
        <v>2.426773652445138E-3</v>
      </c>
      <c r="CO365" s="223">
        <f t="shared" ca="1" si="683"/>
        <v>2.7561517864114894E-3</v>
      </c>
      <c r="CP365" s="223">
        <f t="shared" ca="1" si="684"/>
        <v>3.0589866720088727E-3</v>
      </c>
      <c r="CQ365" s="223">
        <f t="shared" ca="1" si="685"/>
        <v>3.3323618437426017E-3</v>
      </c>
      <c r="CR365" s="223">
        <f t="shared" ca="1" si="686"/>
        <v>3.5736445492667995E-3</v>
      </c>
      <c r="CS365" s="223">
        <f t="shared" ca="1" si="687"/>
        <v>3.7805111042287323E-3</v>
      </c>
      <c r="CT365" s="223">
        <f t="shared" ca="1" si="688"/>
        <v>3.9509692706193528E-3</v>
      </c>
      <c r="CU365" s="223">
        <f t="shared" ca="1" si="689"/>
        <v>4.0833774431144072E-3</v>
      </c>
      <c r="CV365" s="223">
        <f t="shared" ca="1" si="690"/>
        <v>4.1764604586310991E-3</v>
      </c>
      <c r="CW365" s="223">
        <f t="shared" ca="1" si="691"/>
        <v>4.2293218768456493E-3</v>
      </c>
      <c r="CX365" s="223">
        <f t="shared" ca="1" si="692"/>
        <v>4.2414526134036601E-3</v>
      </c>
      <c r="CY365" s="223">
        <f t="shared" ca="1" si="693"/>
        <v>4.2127358426807451E-3</v>
      </c>
      <c r="CZ365" s="223">
        <f t="shared" ca="1" si="694"/>
        <v>4.1434481228771487E-3</v>
      </c>
      <c r="DA365" s="223">
        <f t="shared" ca="1" si="695"/>
        <v>4.0342567326110976E-3</v>
      </c>
      <c r="DB365" s="223">
        <f t="shared" ca="1" si="696"/>
        <v>3.8862132446609442E-3</v>
      </c>
      <c r="DC365" s="223">
        <f t="shared" ca="1" si="697"/>
        <v>3.7007433987444483E-3</v>
      </c>
      <c r="DD365" s="223">
        <f t="shared" ca="1" si="698"/>
        <v>3.4796333708659185E-3</v>
      </c>
      <c r="DE365" s="223">
        <f t="shared" ca="1" si="699"/>
        <v>3.2250125714648596E-3</v>
      </c>
      <c r="DF365" s="223">
        <f t="shared" ca="1" si="700"/>
        <v>2.9393331380293862E-3</v>
      </c>
      <c r="DG365" s="223">
        <f t="shared" ca="1" si="701"/>
        <v>2.6253463196717571E-3</v>
      </c>
      <c r="DH365" s="223">
        <f t="shared" ca="1" si="702"/>
        <v>2.2860759810954053E-3</v>
      </c>
      <c r="DI365" s="223">
        <f t="shared" ca="1" si="703"/>
        <v>1.9247894811248527E-3</v>
      </c>
      <c r="DJ365" s="223">
        <f t="shared" ca="1" si="704"/>
        <v>1.544966206254108E-3</v>
      </c>
      <c r="DK365" s="223">
        <f t="shared" ca="1" si="705"/>
        <v>1.1502640622526982E-3</v>
      </c>
      <c r="DL365" s="223">
        <f t="shared" ca="1" si="706"/>
        <v>7.4448424653348905E-4</v>
      </c>
      <c r="DM365" s="223">
        <f t="shared" ca="1" si="707"/>
        <v>3.3153464054368274E-4</v>
      </c>
      <c r="DN365" s="223">
        <f t="shared" ca="1" si="708"/>
        <v>-8.4607825269829184E-5</v>
      </c>
      <c r="DO365" s="223">
        <f t="shared" ca="1" si="709"/>
        <v>-4.9993547147465062E-4</v>
      </c>
      <c r="DP365" s="223">
        <f t="shared" ca="1" si="710"/>
        <v>-9.1044846579664302E-4</v>
      </c>
      <c r="DQ365" s="223">
        <f t="shared" ca="1" si="711"/>
        <v>-1.3121933436912626E-3</v>
      </c>
      <c r="DR365" s="223">
        <f t="shared" ca="1" si="712"/>
        <v>-1.7013010823682809E-3</v>
      </c>
      <c r="DS365" s="223">
        <f t="shared" ca="1" si="713"/>
        <v>-2.0740243615963178E-3</v>
      </c>
      <c r="DT365" s="223">
        <f t="shared" ca="1" si="714"/>
        <v>-2.4267736524451375E-3</v>
      </c>
      <c r="DU365" s="223">
        <f t="shared" ca="1" si="715"/>
        <v>-2.756151786411489E-3</v>
      </c>
      <c r="DV365" s="223">
        <f t="shared" ca="1" si="716"/>
        <v>-3.0589866720088722E-3</v>
      </c>
      <c r="DW365" s="223">
        <f t="shared" ca="1" si="717"/>
        <v>-3.3323618437426012E-3</v>
      </c>
      <c r="DX365" s="223">
        <f t="shared" ca="1" si="718"/>
        <v>-3.5736445492667995E-3</v>
      </c>
      <c r="DY365" s="223">
        <f t="shared" ca="1" si="719"/>
        <v>-3.7805111042287318E-3</v>
      </c>
      <c r="DZ365" s="223">
        <f t="shared" ca="1" si="720"/>
        <v>-3.9509692706193528E-3</v>
      </c>
      <c r="EA365" s="223">
        <f t="shared" ca="1" si="721"/>
        <v>-4.0833774431144072E-3</v>
      </c>
      <c r="EB365" s="223">
        <f t="shared" ca="1" si="722"/>
        <v>-4.1764604586310991E-3</v>
      </c>
      <c r="EC365" s="223">
        <f t="shared" ca="1" si="723"/>
        <v>-4.2293218768456485E-3</v>
      </c>
      <c r="ED365" s="223">
        <f t="shared" ca="1" si="724"/>
        <v>-4.2414526134036601E-3</v>
      </c>
      <c r="EE365" s="223">
        <f t="shared" ca="1" si="725"/>
        <v>-4.2127358426807451E-3</v>
      </c>
      <c r="EF365" s="223">
        <f t="shared" ca="1" si="726"/>
        <v>-4.1434481228771487E-3</v>
      </c>
      <c r="EG365" s="223">
        <f t="shared" ca="1" si="727"/>
        <v>-4.0342567326110976E-3</v>
      </c>
      <c r="EH365" s="223">
        <f t="shared" ca="1" si="728"/>
        <v>-3.8862132446609442E-3</v>
      </c>
      <c r="EI365" s="223">
        <f t="shared" ca="1" si="729"/>
        <v>-3.7007433987444492E-3</v>
      </c>
      <c r="EJ365" s="223">
        <f t="shared" ca="1" si="730"/>
        <v>-3.4796333708659189E-3</v>
      </c>
      <c r="EK365" s="223">
        <f t="shared" ca="1" si="731"/>
        <v>-3.22501257146486E-3</v>
      </c>
      <c r="EL365" s="223">
        <f t="shared" ca="1" si="732"/>
        <v>-2.9393331380293867E-3</v>
      </c>
      <c r="EM365" s="223">
        <f t="shared" ca="1" si="733"/>
        <v>-2.6253463196717576E-3</v>
      </c>
      <c r="EN365" s="223">
        <f t="shared" ca="1" si="734"/>
        <v>-2.2860759810954057E-3</v>
      </c>
      <c r="EO365" s="223">
        <f t="shared" ca="1" si="735"/>
        <v>-1.9247894811248532E-3</v>
      </c>
      <c r="EP365" s="223">
        <f t="shared" ca="1" si="736"/>
        <v>-1.5449662062541085E-3</v>
      </c>
      <c r="EQ365" s="223">
        <f t="shared" ca="1" si="737"/>
        <v>-1.1502640622526987E-3</v>
      </c>
      <c r="ER365" s="223">
        <f t="shared" ca="1" si="738"/>
        <v>-7.4448424653348949E-4</v>
      </c>
      <c r="ES365" s="223">
        <f t="shared" ca="1" si="739"/>
        <v>-3.3153464054368328E-4</v>
      </c>
      <c r="ET365" s="223">
        <f t="shared" ca="1" si="740"/>
        <v>8.4607825269828656E-5</v>
      </c>
      <c r="EU365" s="223">
        <f t="shared" ca="1" si="741"/>
        <v>4.9993547147465008E-4</v>
      </c>
      <c r="EV365" s="223">
        <f t="shared" ca="1" si="742"/>
        <v>9.1044846579664248E-4</v>
      </c>
      <c r="EW365" s="223">
        <f t="shared" ca="1" si="743"/>
        <v>1.3121933436912622E-3</v>
      </c>
      <c r="EX365" s="223">
        <f t="shared" ca="1" si="744"/>
        <v>1.7013010823682805E-3</v>
      </c>
      <c r="EY365" s="223">
        <f t="shared" ca="1" si="745"/>
        <v>2.0740243615963174E-3</v>
      </c>
      <c r="EZ365" s="223">
        <f t="shared" ca="1" si="746"/>
        <v>2.4267736524451371E-3</v>
      </c>
      <c r="FA365" s="223">
        <f t="shared" ca="1" si="747"/>
        <v>2.7561517864114885E-3</v>
      </c>
      <c r="FB365" s="223">
        <f t="shared" ca="1" si="748"/>
        <v>3.0589866720088714E-3</v>
      </c>
      <c r="FC365" s="223">
        <f t="shared" ca="1" si="749"/>
        <v>3.3323618437426012E-3</v>
      </c>
      <c r="FD365" s="223">
        <f t="shared" ca="1" si="750"/>
        <v>3.5736445492667991E-3</v>
      </c>
      <c r="FE365" s="223">
        <f t="shared" ca="1" si="751"/>
        <v>3.7805111042287318E-3</v>
      </c>
      <c r="FF365" s="223">
        <f t="shared" ca="1" si="752"/>
        <v>3.9509692706193528E-3</v>
      </c>
      <c r="FG365" s="223">
        <f t="shared" ca="1" si="753"/>
        <v>4.0833774431144072E-3</v>
      </c>
      <c r="FH365" s="223">
        <f t="shared" ca="1" si="754"/>
        <v>4.1764604586310991E-3</v>
      </c>
      <c r="FI365" s="223">
        <f t="shared" ca="1" si="755"/>
        <v>4.2293218768456485E-3</v>
      </c>
      <c r="FJ365" s="223">
        <f t="shared" ca="1" si="756"/>
        <v>4.2414526134036601E-3</v>
      </c>
      <c r="FK365" s="223">
        <f t="shared" ca="1" si="757"/>
        <v>4.2127358426807451E-3</v>
      </c>
      <c r="FL365" s="223">
        <f t="shared" ca="1" si="758"/>
        <v>4.1434481228771487E-3</v>
      </c>
      <c r="FM365" s="223">
        <f t="shared" ca="1" si="759"/>
        <v>4.0342567326111011E-3</v>
      </c>
      <c r="FN365" s="223">
        <f t="shared" ca="1" si="760"/>
        <v>3.8862132446609477E-3</v>
      </c>
      <c r="FO365" s="223">
        <f t="shared" ca="1" si="761"/>
        <v>3.7007433987444531E-3</v>
      </c>
      <c r="FP365" s="223">
        <f t="shared" ca="1" si="762"/>
        <v>3.4796333708659141E-3</v>
      </c>
      <c r="FQ365" s="223">
        <f t="shared" ca="1" si="763"/>
        <v>3.2250125714648548E-3</v>
      </c>
      <c r="FR365" s="223">
        <f t="shared" ca="1" si="764"/>
        <v>2.9393331380293871E-3</v>
      </c>
      <c r="FS365" s="223">
        <f t="shared" ca="1" si="765"/>
        <v>2.625346319671758E-3</v>
      </c>
      <c r="FT365" s="223">
        <f t="shared" ca="1" si="766"/>
        <v>2.2860759810954061E-3</v>
      </c>
      <c r="FU365" s="223">
        <f t="shared" ca="1" si="767"/>
        <v>1.924789481124854E-3</v>
      </c>
      <c r="FV365" s="223">
        <f t="shared" ca="1" si="768"/>
        <v>1.5449662062541089E-3</v>
      </c>
      <c r="FW365" s="223">
        <f t="shared" ca="1" si="769"/>
        <v>1.1502640622526991E-3</v>
      </c>
      <c r="FX365" s="223">
        <f t="shared" ca="1" si="770"/>
        <v>7.4448424653349751E-4</v>
      </c>
      <c r="FY365" s="223">
        <f t="shared" ca="1" si="771"/>
        <v>3.3153464054369125E-4</v>
      </c>
      <c r="FZ365" s="223">
        <f t="shared" ca="1" si="772"/>
        <v>-8.4607825269820606E-5</v>
      </c>
      <c r="GA365" s="223">
        <f t="shared" ca="1" si="773"/>
        <v>-4.9993547147465713E-4</v>
      </c>
      <c r="GB365" s="223">
        <f t="shared" ca="1" si="774"/>
        <v>-9.1044846579664942E-4</v>
      </c>
      <c r="GC365" s="223">
        <f t="shared" ca="1" si="775"/>
        <v>-1.3121933436912618E-3</v>
      </c>
      <c r="GD365" s="223">
        <f t="shared" ca="1" si="776"/>
        <v>-1.7013010823682801E-3</v>
      </c>
      <c r="GE365" s="223">
        <f t="shared" ca="1" si="777"/>
        <v>-2.074024361596317E-3</v>
      </c>
      <c r="GF365" s="223">
        <f t="shared" ca="1" si="778"/>
        <v>-2.4267736524451371E-3</v>
      </c>
      <c r="GG365" s="223">
        <f t="shared" ca="1" si="779"/>
        <v>-2.7561517864114881E-3</v>
      </c>
      <c r="GH365" s="223">
        <f t="shared" ca="1" si="780"/>
        <v>-3.0589866720088709E-3</v>
      </c>
      <c r="GI365" s="223">
        <f t="shared" ca="1" si="781"/>
        <v>-3.332361843742596E-3</v>
      </c>
      <c r="GJ365" s="223">
        <f t="shared" ca="1" si="782"/>
        <v>-3.5736445492667952E-3</v>
      </c>
      <c r="GK365" s="223">
        <f t="shared" ca="1" si="783"/>
        <v>-3.7805111042287353E-3</v>
      </c>
      <c r="GL365" s="223">
        <f t="shared" ca="1" si="784"/>
        <v>-3.9509692706193545E-3</v>
      </c>
      <c r="GM365" s="223">
        <f t="shared" ca="1" si="785"/>
        <v>-4.0833774431144089E-3</v>
      </c>
      <c r="GN365" s="223">
        <f t="shared" ca="1" si="786"/>
        <v>-4.1764604586310991E-3</v>
      </c>
      <c r="GO365" s="223">
        <f t="shared" ca="1" si="787"/>
        <v>-4.2293218768456485E-3</v>
      </c>
      <c r="GP365" s="223">
        <f t="shared" ca="1" si="788"/>
        <v>-4.2414526134036601E-3</v>
      </c>
      <c r="GQ365" s="223">
        <f t="shared" ca="1" si="789"/>
        <v>-4.2127358426807451E-3</v>
      </c>
      <c r="GR365" s="223">
        <f t="shared" ca="1" si="790"/>
        <v>-4.1434481228771487E-3</v>
      </c>
      <c r="GS365" s="223">
        <f t="shared" ca="1" si="791"/>
        <v>-4.0342567326111011E-3</v>
      </c>
      <c r="GT365" s="223">
        <f t="shared" ca="1" si="792"/>
        <v>-3.8862132446609477E-3</v>
      </c>
      <c r="GU365" s="223">
        <f t="shared" ca="1" si="793"/>
        <v>-3.7007433987444531E-3</v>
      </c>
      <c r="GV365" s="223">
        <f t="shared" ca="1" si="794"/>
        <v>-3.4796333708659146E-3</v>
      </c>
      <c r="GW365" s="223">
        <f t="shared" ca="1" si="795"/>
        <v>-3.2250125714648552E-3</v>
      </c>
      <c r="GX365" s="223">
        <f t="shared" ca="1" si="796"/>
        <v>-2.9393331380293875E-3</v>
      </c>
      <c r="GY365" s="223">
        <f t="shared" ca="1" si="797"/>
        <v>-2.6253463196717584E-3</v>
      </c>
      <c r="GZ365" s="223">
        <f t="shared" ca="1" si="798"/>
        <v>-2.2860759810954066E-3</v>
      </c>
      <c r="HA365" s="223">
        <f t="shared" ca="1" si="799"/>
        <v>-1.9247894811248545E-3</v>
      </c>
      <c r="HB365" s="223">
        <f t="shared" ca="1" si="800"/>
        <v>-1.5449662062541095E-3</v>
      </c>
      <c r="HC365" s="223">
        <f t="shared" ca="1" si="801"/>
        <v>-1.1502640622526998E-3</v>
      </c>
      <c r="HD365" s="223">
        <f t="shared" ca="1" si="802"/>
        <v>-7.4448424653349805E-4</v>
      </c>
      <c r="HE365" s="223">
        <f t="shared" ca="1" si="803"/>
        <v>-3.3153464054369179E-4</v>
      </c>
      <c r="HF365" s="223">
        <f t="shared" ca="1" si="804"/>
        <v>8.4607825269835161E-5</v>
      </c>
      <c r="HG365" s="223">
        <f t="shared" ca="1" si="805"/>
        <v>4.9993547147465659E-4</v>
      </c>
      <c r="HH365" s="223">
        <f t="shared" ca="1" si="806"/>
        <v>9.1044846579664898E-4</v>
      </c>
      <c r="HI365" s="223">
        <f t="shared" ca="1" si="807"/>
        <v>1.3121933436912613E-3</v>
      </c>
      <c r="HJ365" s="223">
        <f t="shared" ca="1" si="808"/>
        <v>1.7013010823682794E-3</v>
      </c>
      <c r="HK365" s="223">
        <f t="shared" ca="1" si="809"/>
        <v>2.0740243615963165E-3</v>
      </c>
      <c r="HL365" s="223">
        <f t="shared" ca="1" si="810"/>
        <v>2.4267736524451367E-3</v>
      </c>
      <c r="HM365" s="223">
        <f t="shared" ca="1" si="811"/>
        <v>2.7561517864114877E-3</v>
      </c>
      <c r="HN365" s="223">
        <f t="shared" ca="1" si="812"/>
        <v>3.0589866720088709E-3</v>
      </c>
      <c r="HO365" s="223">
        <f t="shared" ca="1" si="813"/>
        <v>3.3323618437425956E-3</v>
      </c>
      <c r="HP365" s="223">
        <f t="shared" ca="1" si="814"/>
        <v>3.5736445492667948E-3</v>
      </c>
      <c r="HQ365" s="223">
        <f t="shared" ca="1" si="815"/>
        <v>3.7805111042287349E-3</v>
      </c>
      <c r="HR365" s="223">
        <f t="shared" ca="1" si="816"/>
        <v>3.9509692706193545E-3</v>
      </c>
      <c r="HS365" s="223">
        <f t="shared" ca="1" si="817"/>
        <v>4.0833774431144089E-3</v>
      </c>
      <c r="HT365" s="223">
        <f t="shared" ca="1" si="818"/>
        <v>4.1764604586310991E-3</v>
      </c>
      <c r="HU365" s="223">
        <f t="shared" ca="1" si="819"/>
        <v>4.2293218768456485E-3</v>
      </c>
      <c r="HV365" s="223">
        <f t="shared" ca="1" si="820"/>
        <v>4.2414526134036601E-3</v>
      </c>
      <c r="HW365" s="223">
        <f t="shared" ca="1" si="821"/>
        <v>4.2127358426807451E-3</v>
      </c>
      <c r="HX365" s="223">
        <f t="shared" ca="1" si="822"/>
        <v>4.1434481228771487E-3</v>
      </c>
      <c r="HY365" s="223">
        <f t="shared" ca="1" si="823"/>
        <v>4.0342567326111011E-3</v>
      </c>
      <c r="HZ365" s="223">
        <f t="shared" ca="1" si="824"/>
        <v>3.8862132446609485E-3</v>
      </c>
      <c r="IA365" s="223">
        <f t="shared" ca="1" si="825"/>
        <v>3.7007433987444535E-3</v>
      </c>
      <c r="IB365" s="223">
        <f t="shared" ca="1" si="826"/>
        <v>3.479633370865915E-3</v>
      </c>
      <c r="IC365" s="223">
        <f t="shared" ca="1" si="827"/>
        <v>3.2250125714648557E-3</v>
      </c>
      <c r="ID365" s="223">
        <f t="shared" ca="1" si="828"/>
        <v>2.939333138029388E-3</v>
      </c>
      <c r="IE365" s="223">
        <f t="shared" ca="1" si="829"/>
        <v>2.699042070124078E-3</v>
      </c>
      <c r="IF365" s="223">
        <f t="shared" ca="1" si="830"/>
        <v>2.2860759810954066E-3</v>
      </c>
      <c r="IG365" s="223">
        <f t="shared" ca="1" si="831"/>
        <v>1.9247894811248549E-3</v>
      </c>
      <c r="IH365" s="223">
        <f t="shared" ca="1" si="832"/>
        <v>1.54496620625411E-3</v>
      </c>
      <c r="II365" s="223">
        <f t="shared" ca="1" si="833"/>
        <v>1.1502640622527002E-3</v>
      </c>
      <c r="IJ365" s="223">
        <f t="shared" ca="1" si="834"/>
        <v>7.4448424653349859E-4</v>
      </c>
      <c r="IK365" s="223">
        <f t="shared" ca="1" si="835"/>
        <v>3.3153464054369233E-4</v>
      </c>
      <c r="IL365" s="223">
        <f t="shared" ca="1" si="836"/>
        <v>-8.4607825269819562E-5</v>
      </c>
      <c r="IM365" s="223">
        <f t="shared" ca="1" si="837"/>
        <v>-4.9993547147465605E-4</v>
      </c>
      <c r="IN365" s="223">
        <f t="shared" ca="1" si="838"/>
        <v>-9.1044846579664833E-4</v>
      </c>
      <c r="IO365" s="223">
        <f t="shared" ca="1" si="839"/>
        <v>-1.3121933436912609E-3</v>
      </c>
      <c r="IP365" s="223">
        <f t="shared" ca="1" si="840"/>
        <v>-1.701301082368279E-3</v>
      </c>
      <c r="IQ365" s="223">
        <f t="shared" ca="1" si="841"/>
        <v>-2.0740243615963161E-3</v>
      </c>
      <c r="IR365" s="223">
        <f t="shared" ca="1" si="842"/>
        <v>-2.4267736524451362E-3</v>
      </c>
      <c r="IS365" s="223">
        <f t="shared" ca="1" si="843"/>
        <v>-2.7561517864114877E-3</v>
      </c>
      <c r="IT365" s="223">
        <f t="shared" ca="1" si="844"/>
        <v>-3.0589866720088705E-3</v>
      </c>
      <c r="IU365" s="223">
        <f t="shared" ca="1" si="845"/>
        <v>-3.3323618437425947E-3</v>
      </c>
      <c r="IV365" s="223">
        <f t="shared" ca="1" si="846"/>
        <v>-3.5736445492667943E-3</v>
      </c>
      <c r="IW365" s="223">
        <f t="shared" ca="1" si="847"/>
        <v>-3.7805111042287349E-3</v>
      </c>
      <c r="IX365" s="223">
        <f t="shared" ca="1" si="848"/>
        <v>-3.9509692706193545E-3</v>
      </c>
      <c r="IY365" s="223">
        <f t="shared" ca="1" si="849"/>
        <v>-4.083377443114408E-3</v>
      </c>
      <c r="IZ365" s="223">
        <f t="shared" ca="1" si="850"/>
        <v>-4.1764604586310991E-3</v>
      </c>
      <c r="JA365" s="223">
        <f t="shared" ca="1" si="851"/>
        <v>-4.2293218768456485E-3</v>
      </c>
      <c r="JB365" s="223">
        <f t="shared" ca="1" si="852"/>
        <v>-4.2414526134036601E-3</v>
      </c>
    </row>
    <row r="366" spans="1:262">
      <c r="B366" s="230">
        <v>5</v>
      </c>
      <c r="C366" s="229">
        <f t="shared" si="853"/>
        <v>9.7656250000000005E-5</v>
      </c>
      <c r="D366" s="226">
        <f t="shared" ca="1" si="597"/>
        <v>75.607402042619924</v>
      </c>
      <c r="E366" s="225">
        <f ca="1">K361</f>
        <v>0.60740204261992781</v>
      </c>
      <c r="F366" s="224">
        <v>5</v>
      </c>
      <c r="G366" s="223">
        <f t="shared" ca="1" si="854"/>
        <v>0.12177914607633687</v>
      </c>
      <c r="H366" s="223">
        <f t="shared" ca="1" si="598"/>
        <v>0.11861919235105468</v>
      </c>
      <c r="I366" s="223">
        <f t="shared" ca="1" si="599"/>
        <v>0.11367509556176236</v>
      </c>
      <c r="J366" s="223">
        <f t="shared" ca="1" si="600"/>
        <v>0.10702121952614889</v>
      </c>
      <c r="K366" s="223">
        <f t="shared" ca="1" si="601"/>
        <v>9.8757644733234895E-2</v>
      </c>
      <c r="L366" s="223">
        <f t="shared" ca="1" si="602"/>
        <v>8.9008663039662525E-2</v>
      </c>
      <c r="M366" s="223">
        <f t="shared" ca="1" si="603"/>
        <v>7.7920908204480457E-2</v>
      </c>
      <c r="N366" s="223">
        <f t="shared" ca="1" si="604"/>
        <v>6.5661150380920588E-2</v>
      </c>
      <c r="O366" s="223">
        <f t="shared" ca="1" si="605"/>
        <v>5.2413787738063489E-2</v>
      </c>
      <c r="P366" s="223">
        <f t="shared" ca="1" si="606"/>
        <v>3.8378072940737071E-2</v>
      </c>
      <c r="Q366" s="223">
        <f t="shared" ca="1" si="607"/>
        <v>2.3765116203972651E-2</v>
      </c>
      <c r="R366" s="223">
        <f t="shared" ca="1" si="608"/>
        <v>8.7947099988690356E-3</v>
      </c>
      <c r="S366" s="223">
        <f t="shared" ca="1" si="609"/>
        <v>-6.3079768307563559E-3</v>
      </c>
      <c r="T366" s="223">
        <f t="shared" ca="1" si="610"/>
        <v>-2.1315785817366064E-2</v>
      </c>
      <c r="U366" s="223">
        <f t="shared" ca="1" si="611"/>
        <v>-3.6002985544494152E-2</v>
      </c>
      <c r="V366" s="223">
        <f t="shared" ca="1" si="612"/>
        <v>-5.0148666857361211E-2</v>
      </c>
      <c r="W366" s="223">
        <f t="shared" ca="1" si="613"/>
        <v>-6.3540065542185067E-2</v>
      </c>
      <c r="X366" s="223">
        <f t="shared" ca="1" si="614"/>
        <v>-7.597576249799752E-2</v>
      </c>
      <c r="Y366" s="223">
        <f t="shared" ca="1" si="615"/>
        <v>-8.7268713267404333E-2</v>
      </c>
      <c r="Z366" s="223">
        <f t="shared" ca="1" si="616"/>
        <v>-9.7249061359325928E-2</v>
      </c>
      <c r="AA366" s="223">
        <f t="shared" ca="1" si="617"/>
        <v>-0.10576669304872605</v>
      </c>
      <c r="AB366" s="223">
        <f t="shared" ca="1" si="618"/>
        <v>-0.11269349522676253</v>
      </c>
      <c r="AC366" s="223">
        <f t="shared" ca="1" si="619"/>
        <v>-0.11792528234119243</v>
      </c>
      <c r="AD366" s="223">
        <f t="shared" ca="1" si="620"/>
        <v>-0.12138336344405373</v>
      </c>
      <c r="AE366" s="223">
        <f t="shared" ca="1" si="621"/>
        <v>-0.12301572577676861</v>
      </c>
      <c r="AF366" s="223">
        <f t="shared" ca="1" si="622"/>
        <v>-0.12279781709044595</v>
      </c>
      <c r="AG366" s="223">
        <f t="shared" ca="1" si="623"/>
        <v>-0.12073291493455802</v>
      </c>
      <c r="AH366" s="223">
        <f t="shared" ca="1" si="624"/>
        <v>-0.11685207735954561</v>
      </c>
      <c r="AI366" s="223">
        <f t="shared" ca="1" si="625"/>
        <v>-0.11121367577483057</v>
      </c>
      <c r="AJ366" s="223">
        <f t="shared" ca="1" si="626"/>
        <v>-0.10390251698848572</v>
      </c>
      <c r="AK366" s="223">
        <f t="shared" ca="1" si="627"/>
        <v>-9.5028567633903174E-2</v>
      </c>
      <c r="AL366" s="223">
        <f t="shared" ca="1" si="628"/>
        <v>-8.4725300169270795E-2</v>
      </c>
      <c r="AM366" s="223">
        <f t="shared" ca="1" si="629"/>
        <v>-7.3147685327564632E-2</v>
      </c>
      <c r="AN366" s="223">
        <f t="shared" ca="1" si="630"/>
        <v>-6.0469861212477577E-2</v>
      </c>
      <c r="AO366" s="223">
        <f t="shared" ca="1" si="631"/>
        <v>-4.6882514099252141E-2</v>
      </c>
      <c r="AP366" s="223">
        <f t="shared" ca="1" si="632"/>
        <v>-3.2590010335608766E-2</v>
      </c>
      <c r="AQ366" s="223">
        <f t="shared" ca="1" si="633"/>
        <v>-1.7807322481652232E-2</v>
      </c>
      <c r="AR366" s="223">
        <f t="shared" ca="1" si="634"/>
        <v>-2.7567959224698356E-3</v>
      </c>
      <c r="AS366" s="223">
        <f t="shared" ca="1" si="635"/>
        <v>1.2335195413419153E-2</v>
      </c>
      <c r="AT366" s="223">
        <f t="shared" ca="1" si="636"/>
        <v>2.7241653928658717E-2</v>
      </c>
      <c r="AU366" s="223">
        <f t="shared" ca="1" si="637"/>
        <v>4.173837261220939E-2</v>
      </c>
      <c r="AV366" s="223">
        <f t="shared" ca="1" si="638"/>
        <v>5.5607307321487609E-2</v>
      </c>
      <c r="AW366" s="223">
        <f t="shared" ca="1" si="639"/>
        <v>6.8639856369225441E-2</v>
      </c>
      <c r="AX366" s="223">
        <f t="shared" ca="1" si="640"/>
        <v>8.0639998087014816E-2</v>
      </c>
      <c r="AY366" s="223">
        <f t="shared" ca="1" si="641"/>
        <v>9.1427239173657138E-2</v>
      </c>
      <c r="AZ366" s="223">
        <f t="shared" ca="1" si="642"/>
        <v>0.10083932948241761</v>
      </c>
      <c r="BA366" s="223">
        <f t="shared" ca="1" si="643"/>
        <v>0.10873470241425442</v>
      </c>
      <c r="BB366" s="223">
        <f t="shared" ca="1" si="644"/>
        <v>0.11499460421123932</v>
      </c>
      <c r="BC366" s="223">
        <f t="shared" ca="1" si="645"/>
        <v>0.11952488012361293</v>
      </c>
      <c r="BD366" s="223">
        <f t="shared" ca="1" si="646"/>
        <v>0.12225739058486056</v>
      </c>
      <c r="BE366" s="223">
        <f t="shared" ca="1" si="647"/>
        <v>0.12315103609421733</v>
      </c>
      <c r="BF366" s="223">
        <f t="shared" ca="1" si="648"/>
        <v>0.12219237539141495</v>
      </c>
      <c r="BG366" s="223">
        <f t="shared" ca="1" si="649"/>
        <v>0.11939582762574741</v>
      </c>
      <c r="BH366" s="223">
        <f t="shared" ca="1" si="650"/>
        <v>0.11480345547864423</v>
      </c>
      <c r="BI366" s="223">
        <f t="shared" ca="1" si="651"/>
        <v>0.10848433250178968</v>
      </c>
      <c r="BJ366" s="223">
        <f t="shared" ca="1" si="652"/>
        <v>0.10053350418661165</v>
      </c>
      <c r="BK366" s="223">
        <f t="shared" ca="1" si="653"/>
        <v>9.107055839162187E-2</v>
      </c>
      <c r="BL366" s="223">
        <f t="shared" ca="1" si="654"/>
        <v>8.0237826629711476E-2</v>
      </c>
      <c r="BM366" s="223">
        <f t="shared" ca="1" si="655"/>
        <v>6.8198243269714048E-2</v>
      </c>
      <c r="BN366" s="223">
        <f t="shared" ca="1" si="656"/>
        <v>5.5132894851839455E-2</v>
      </c>
      <c r="BO366" s="223">
        <f t="shared" ca="1" si="657"/>
        <v>4.1238296377552316E-2</v>
      </c>
      <c r="BP366" s="223">
        <f t="shared" ca="1" si="658"/>
        <v>2.6723435541034238E-2</v>
      </c>
      <c r="BQ366" s="223">
        <f t="shared" ca="1" si="659"/>
        <v>1.1806629359736143E-2</v>
      </c>
      <c r="BR366" s="223">
        <f t="shared" ca="1" si="660"/>
        <v>-3.2877595167733423E-3</v>
      </c>
      <c r="BS366" s="223">
        <f t="shared" ca="1" si="661"/>
        <v>-1.8332697429895517E-2</v>
      </c>
      <c r="BT366" s="223">
        <f t="shared" ca="1" si="662"/>
        <v>-3.3101894509549999E-2</v>
      </c>
      <c r="BU366" s="223">
        <f t="shared" ca="1" si="663"/>
        <v>-4.7373208284452142E-2</v>
      </c>
      <c r="BV366" s="223">
        <f t="shared" ca="1" si="664"/>
        <v>-6.0931984911651624E-2</v>
      </c>
      <c r="BW366" s="223">
        <f t="shared" ca="1" si="665"/>
        <v>-7.35742877701311E-2</v>
      </c>
      <c r="BX366" s="223">
        <f t="shared" ca="1" si="666"/>
        <v>-8.5109964857410764E-2</v>
      </c>
      <c r="BY366" s="223">
        <f t="shared" ca="1" si="667"/>
        <v>-9.536550885266025E-2</v>
      </c>
      <c r="BZ366" s="223">
        <f t="shared" ca="1" si="668"/>
        <v>-0.10418666682830403</v>
      </c>
      <c r="CA366" s="223">
        <f t="shared" ca="1" si="669"/>
        <v>-0.11144076035763183</v>
      </c>
      <c r="CB366" s="223">
        <f t="shared" ca="1" si="670"/>
        <v>-0.1170186811218335</v>
      </c>
      <c r="CC366" s="223">
        <f t="shared" ca="1" si="671"/>
        <v>-0.12083653200067258</v>
      </c>
      <c r="CD366" s="223">
        <f t="shared" ca="1" si="672"/>
        <v>-0.12283688896326581</v>
      </c>
      <c r="CE366" s="223">
        <f t="shared" ca="1" si="673"/>
        <v>-0.1229896647789583</v>
      </c>
      <c r="CF366" s="223">
        <f t="shared" ca="1" si="674"/>
        <v>-0.12129256155727801</v>
      </c>
      <c r="CG366" s="223">
        <f t="shared" ca="1" si="675"/>
        <v>-0.117771105310347</v>
      </c>
      <c r="CH366" s="223">
        <f t="shared" ca="1" si="676"/>
        <v>-0.11247826201789969</v>
      </c>
      <c r="CI366" s="223">
        <f t="shared" ca="1" si="677"/>
        <v>-0.10549364096964678</v>
      </c>
      <c r="CJ366" s="223">
        <f t="shared" ca="1" si="678"/>
        <v>-9.6922297367457097E-2</v>
      </c>
      <c r="CK366" s="223">
        <f t="shared" ca="1" si="679"/>
        <v>-8.6893152197336399E-2</v>
      </c>
      <c r="CL366" s="223">
        <f t="shared" ca="1" si="680"/>
        <v>-7.5557053137797495E-2</v>
      </c>
      <c r="CM366" s="223">
        <f t="shared" ca="1" si="681"/>
        <v>-6.3084505670366303E-2</v>
      </c>
      <c r="CN366" s="223">
        <f t="shared" ca="1" si="682"/>
        <v>-4.9663108518431996E-2</v>
      </c>
      <c r="CO366" s="223">
        <f t="shared" ca="1" si="683"/>
        <v>-3.5494731987830909E-2</v>
      </c>
      <c r="CP366" s="223">
        <f t="shared" ca="1" si="684"/>
        <v>-2.0792481649544746E-2</v>
      </c>
      <c r="CQ366" s="223">
        <f t="shared" ca="1" si="685"/>
        <v>-5.7774930335540726E-3</v>
      </c>
      <c r="CR366" s="223">
        <f t="shared" ca="1" si="686"/>
        <v>9.3243944553668915E-3</v>
      </c>
      <c r="CS366" s="223">
        <f t="shared" ca="1" si="687"/>
        <v>2.428603437250872E-2</v>
      </c>
      <c r="CT366" s="223">
        <f t="shared" ca="1" si="688"/>
        <v>3.8882389727184552E-2</v>
      </c>
      <c r="CU366" s="223">
        <f t="shared" ca="1" si="689"/>
        <v>5.289391774853467E-2</v>
      </c>
      <c r="CV366" s="223">
        <f t="shared" ca="1" si="690"/>
        <v>6.610987201315191E-2</v>
      </c>
      <c r="CW366" s="223">
        <f t="shared" ca="1" si="691"/>
        <v>7.8331472267451907E-2</v>
      </c>
      <c r="CX366" s="223">
        <f t="shared" ca="1" si="692"/>
        <v>8.9374894267712779E-2</v>
      </c>
      <c r="CY366" s="223">
        <f t="shared" ca="1" si="693"/>
        <v>9.9074034667805247E-2</v>
      </c>
      <c r="CZ366" s="223">
        <f t="shared" ca="1" si="694"/>
        <v>0.10728300936812685</v>
      </c>
      <c r="DA366" s="223">
        <f t="shared" ca="1" si="695"/>
        <v>0.11387834774824987</v>
      </c>
      <c r="DB366" s="223">
        <f t="shared" ca="1" si="696"/>
        <v>0.11876084977997925</v>
      </c>
      <c r="DC366" s="223">
        <f t="shared" ca="1" si="697"/>
        <v>0.12185707808811246</v>
      </c>
      <c r="DD366" s="223">
        <f t="shared" ca="1" si="698"/>
        <v>0.12312046251691776</v>
      </c>
      <c r="DE366" s="223">
        <f t="shared" ca="1" si="699"/>
        <v>0.12253200058862443</v>
      </c>
      <c r="DF366" s="223">
        <f t="shared" ca="1" si="700"/>
        <v>0.12010054331837594</v>
      </c>
      <c r="DG366" s="223">
        <f t="shared" ca="1" si="701"/>
        <v>0.11586266208672347</v>
      </c>
      <c r="DH366" s="223">
        <f t="shared" ca="1" si="702"/>
        <v>0.10988209857202187</v>
      </c>
      <c r="DI366" s="223">
        <f t="shared" ca="1" si="703"/>
        <v>0.10224880601625619</v>
      </c>
      <c r="DJ366" s="223">
        <f t="shared" ca="1" si="704"/>
        <v>9.3077596244553723E-2</v>
      </c>
      <c r="DK366" s="223">
        <f t="shared" ca="1" si="705"/>
        <v>8.2506412788466307E-2</v>
      </c>
      <c r="DL366" s="223">
        <f t="shared" ca="1" si="706"/>
        <v>7.0694256086858448E-2</v>
      </c>
      <c r="DM366" s="223">
        <f t="shared" ca="1" si="707"/>
        <v>5.7818791971308271E-2</v>
      </c>
      <c r="DN366" s="223">
        <f t="shared" ca="1" si="708"/>
        <v>4.4073679406629082E-2</v>
      </c>
      <c r="DO366" s="223">
        <f t="shared" ca="1" si="709"/>
        <v>2.9665657679779491E-2</v>
      </c>
      <c r="DP366" s="223">
        <f t="shared" ca="1" si="710"/>
        <v>1.4811436848555307E-2</v>
      </c>
      <c r="DQ366" s="223">
        <f t="shared" ca="1" si="711"/>
        <v>-2.6556177939456244E-4</v>
      </c>
      <c r="DR366" s="223">
        <f t="shared" ca="1" si="712"/>
        <v>-1.5338566110996966E-2</v>
      </c>
      <c r="DS366" s="223">
        <f t="shared" ca="1" si="713"/>
        <v>-3.0180864131113063E-2</v>
      </c>
      <c r="DT366" s="223">
        <f t="shared" ca="1" si="714"/>
        <v>-4.4569213862271022E-2</v>
      </c>
      <c r="DU366" s="223">
        <f t="shared" ca="1" si="715"/>
        <v>-5.828720113180097E-2</v>
      </c>
      <c r="DV366" s="223">
        <f t="shared" ca="1" si="716"/>
        <v>-7.1128494642431622E-2</v>
      </c>
      <c r="DW366" s="223">
        <f t="shared" ca="1" si="717"/>
        <v>-8.2899949387053806E-2</v>
      </c>
      <c r="DX366" s="223">
        <f t="shared" ca="1" si="718"/>
        <v>-9.3424511729407883E-2</v>
      </c>
      <c r="DY366" s="223">
        <f t="shared" ca="1" si="719"/>
        <v>-0.102543882455575</v>
      </c>
      <c r="DZ366" s="223">
        <f t="shared" ca="1" si="720"/>
        <v>-0.11012089774150002</v>
      </c>
      <c r="EA366" s="223">
        <f t="shared" ca="1" si="721"/>
        <v>-0.11604159222457718</v>
      </c>
      <c r="EB366" s="223">
        <f t="shared" ca="1" si="722"/>
        <v>-0.12021691314878322</v>
      </c>
      <c r="EC366" s="223">
        <f t="shared" ca="1" si="723"/>
        <v>-0.12258405980101862</v>
      </c>
      <c r="ED366" s="223">
        <f t="shared" ca="1" si="724"/>
        <v>-0.1231074280922876</v>
      </c>
      <c r="EE366" s="223">
        <f t="shared" ca="1" si="725"/>
        <v>-0.12177914607633687</v>
      </c>
      <c r="EF366" s="223">
        <f t="shared" ca="1" si="726"/>
        <v>-0.11861919235105473</v>
      </c>
      <c r="EG366" s="223">
        <f t="shared" ca="1" si="727"/>
        <v>-0.1136750955617624</v>
      </c>
      <c r="EH366" s="223">
        <f t="shared" ca="1" si="728"/>
        <v>-0.10702121952614903</v>
      </c>
      <c r="EI366" s="223">
        <f t="shared" ca="1" si="729"/>
        <v>-9.8757644733234895E-2</v>
      </c>
      <c r="EJ366" s="223">
        <f t="shared" ca="1" si="730"/>
        <v>-8.9008663039662636E-2</v>
      </c>
      <c r="EK366" s="223">
        <f t="shared" ca="1" si="731"/>
        <v>-7.792090820448036E-2</v>
      </c>
      <c r="EL366" s="223">
        <f t="shared" ca="1" si="732"/>
        <v>-6.566115038092063E-2</v>
      </c>
      <c r="EM366" s="223">
        <f t="shared" ca="1" si="733"/>
        <v>-5.2413787738063683E-2</v>
      </c>
      <c r="EN366" s="223">
        <f t="shared" ca="1" si="734"/>
        <v>-3.8378072940737008E-2</v>
      </c>
      <c r="EO366" s="223">
        <f t="shared" ca="1" si="735"/>
        <v>-2.3765116203972751E-2</v>
      </c>
      <c r="EP366" s="223">
        <f t="shared" ca="1" si="736"/>
        <v>-8.7947099988692733E-3</v>
      </c>
      <c r="EQ366" s="223">
        <f t="shared" ca="1" si="737"/>
        <v>6.3079768307563889E-3</v>
      </c>
      <c r="ER366" s="223">
        <f t="shared" ca="1" si="738"/>
        <v>2.1315785817365932E-2</v>
      </c>
      <c r="ES366" s="223">
        <f t="shared" ca="1" si="739"/>
        <v>3.6002985544494291E-2</v>
      </c>
      <c r="ET366" s="223">
        <f t="shared" ca="1" si="740"/>
        <v>5.014866685736119E-2</v>
      </c>
      <c r="EU366" s="223">
        <f t="shared" ca="1" si="741"/>
        <v>6.3540065542184915E-2</v>
      </c>
      <c r="EV366" s="223">
        <f t="shared" ca="1" si="742"/>
        <v>7.597576249799759E-2</v>
      </c>
      <c r="EW366" s="223">
        <f t="shared" ca="1" si="743"/>
        <v>8.7268713267404277E-2</v>
      </c>
      <c r="EX366" s="223">
        <f t="shared" ca="1" si="744"/>
        <v>9.7249061359325775E-2</v>
      </c>
      <c r="EY366" s="223">
        <f t="shared" ca="1" si="745"/>
        <v>0.10576669304872606</v>
      </c>
      <c r="EZ366" s="223">
        <f t="shared" ca="1" si="746"/>
        <v>0.11269349522676249</v>
      </c>
      <c r="FA366" s="223">
        <f t="shared" ca="1" si="747"/>
        <v>0.11792528234119233</v>
      </c>
      <c r="FB366" s="223">
        <f t="shared" ca="1" si="748"/>
        <v>0.12138336344405373</v>
      </c>
      <c r="FC366" s="223">
        <f t="shared" ca="1" si="749"/>
        <v>0.1230157257767686</v>
      </c>
      <c r="FD366" s="223">
        <f t="shared" ca="1" si="750"/>
        <v>0.12279781709044595</v>
      </c>
      <c r="FE366" s="223">
        <f t="shared" ca="1" si="751"/>
        <v>0.12073291493455802</v>
      </c>
      <c r="FF366" s="223">
        <f t="shared" ca="1" si="752"/>
        <v>0.11685207735954567</v>
      </c>
      <c r="FG366" s="223">
        <f t="shared" ca="1" si="753"/>
        <v>0.11121367577483053</v>
      </c>
      <c r="FH366" s="223">
        <f t="shared" ca="1" si="754"/>
        <v>0.10390251698848577</v>
      </c>
      <c r="FI366" s="223">
        <f t="shared" ca="1" si="755"/>
        <v>9.5028567633903327E-2</v>
      </c>
      <c r="FJ366" s="223">
        <f t="shared" ca="1" si="756"/>
        <v>8.4725300169270767E-2</v>
      </c>
      <c r="FK366" s="223">
        <f t="shared" ca="1" si="757"/>
        <v>7.3147685327564702E-2</v>
      </c>
      <c r="FL366" s="223">
        <f t="shared" ca="1" si="758"/>
        <v>6.0469861212477841E-2</v>
      </c>
      <c r="FM366" s="223">
        <f t="shared" ca="1" si="759"/>
        <v>4.6882514099252107E-2</v>
      </c>
      <c r="FN366" s="223">
        <f t="shared" ca="1" si="760"/>
        <v>3.2590010335608946E-2</v>
      </c>
      <c r="FO366" s="223">
        <f t="shared" ca="1" si="761"/>
        <v>1.780732248165209E-2</v>
      </c>
      <c r="FP366" s="223">
        <f t="shared" ca="1" si="762"/>
        <v>2.756795922469911E-3</v>
      </c>
      <c r="FQ366" s="223">
        <f t="shared" ca="1" si="763"/>
        <v>-1.2335195413418973E-2</v>
      </c>
      <c r="FR366" s="223">
        <f t="shared" ca="1" si="764"/>
        <v>-2.7241653928658748E-2</v>
      </c>
      <c r="FS366" s="223">
        <f t="shared" ca="1" si="765"/>
        <v>-4.1738372612209314E-2</v>
      </c>
      <c r="FT366" s="223">
        <f t="shared" ca="1" si="766"/>
        <v>-5.5607307321487352E-2</v>
      </c>
      <c r="FU366" s="223">
        <f t="shared" ca="1" si="767"/>
        <v>-6.8639856369225469E-2</v>
      </c>
      <c r="FV366" s="223">
        <f t="shared" ca="1" si="768"/>
        <v>-8.0639998087014664E-2</v>
      </c>
      <c r="FW366" s="223">
        <f t="shared" ca="1" si="769"/>
        <v>-9.1427239173657221E-2</v>
      </c>
      <c r="FX366" s="223">
        <f t="shared" ca="1" si="770"/>
        <v>-0.10083932948241756</v>
      </c>
      <c r="FY366" s="223">
        <f t="shared" ca="1" si="771"/>
        <v>-0.10873470241425434</v>
      </c>
      <c r="FZ366" s="223">
        <f t="shared" ca="1" si="772"/>
        <v>-0.11499460421123937</v>
      </c>
      <c r="GA366" s="223">
        <f t="shared" ca="1" si="773"/>
        <v>-0.1195248801236129</v>
      </c>
      <c r="GB366" s="223">
        <f t="shared" ca="1" si="774"/>
        <v>-0.12225739058486054</v>
      </c>
      <c r="GC366" s="223">
        <f t="shared" ca="1" si="775"/>
        <v>-0.12315103609421733</v>
      </c>
      <c r="GD366" s="223">
        <f t="shared" ca="1" si="776"/>
        <v>-0.12219237539141498</v>
      </c>
      <c r="GE366" s="223">
        <f t="shared" ca="1" si="777"/>
        <v>-0.11939582762574748</v>
      </c>
      <c r="GF366" s="223">
        <f t="shared" ca="1" si="778"/>
        <v>-0.11480345547864423</v>
      </c>
      <c r="GG366" s="223">
        <f t="shared" ca="1" si="779"/>
        <v>-0.10848433250178977</v>
      </c>
      <c r="GH366" s="223">
        <f t="shared" ca="1" si="780"/>
        <v>-0.1005335041866116</v>
      </c>
      <c r="GI366" s="223">
        <f t="shared" ca="1" si="781"/>
        <v>-9.1070558391621939E-2</v>
      </c>
      <c r="GJ366" s="223">
        <f t="shared" ca="1" si="782"/>
        <v>-8.0237826629711614E-2</v>
      </c>
      <c r="GK366" s="223">
        <f t="shared" ca="1" si="783"/>
        <v>-6.8198243269714021E-2</v>
      </c>
      <c r="GL366" s="223">
        <f t="shared" ca="1" si="784"/>
        <v>-5.5132894851839517E-2</v>
      </c>
      <c r="GM366" s="223">
        <f t="shared" ca="1" si="785"/>
        <v>-4.1238296377552601E-2</v>
      </c>
      <c r="GN366" s="223">
        <f t="shared" ca="1" si="786"/>
        <v>-2.6723435541034204E-2</v>
      </c>
      <c r="GO366" s="223">
        <f t="shared" ca="1" si="787"/>
        <v>-1.1806629359736327E-2</v>
      </c>
      <c r="GP366" s="223">
        <f t="shared" ca="1" si="788"/>
        <v>3.2877595167730483E-3</v>
      </c>
      <c r="GQ366" s="223">
        <f t="shared" ca="1" si="789"/>
        <v>1.8332697429895552E-2</v>
      </c>
      <c r="GR366" s="223">
        <f t="shared" ca="1" si="790"/>
        <v>3.3101894509549923E-2</v>
      </c>
      <c r="GS366" s="223">
        <f t="shared" ca="1" si="791"/>
        <v>4.7373208284452267E-2</v>
      </c>
      <c r="GT366" s="223">
        <f t="shared" ca="1" si="792"/>
        <v>6.0931984911651554E-2</v>
      </c>
      <c r="GU366" s="223">
        <f t="shared" ca="1" si="793"/>
        <v>7.357428777013085E-2</v>
      </c>
      <c r="GV366" s="223">
        <f t="shared" ca="1" si="794"/>
        <v>8.5109964857410847E-2</v>
      </c>
      <c r="GW366" s="223">
        <f t="shared" ca="1" si="795"/>
        <v>9.5365508852660208E-2</v>
      </c>
      <c r="GX366" s="223">
        <f t="shared" ca="1" si="796"/>
        <v>0.10418666682830387</v>
      </c>
      <c r="GY366" s="223">
        <f t="shared" ca="1" si="797"/>
        <v>0.1114407603576318</v>
      </c>
      <c r="GZ366" s="223">
        <f t="shared" ca="1" si="798"/>
        <v>0.11701868112183347</v>
      </c>
      <c r="HA366" s="223">
        <f t="shared" ca="1" si="799"/>
        <v>0.12083653200067261</v>
      </c>
      <c r="HB366" s="223">
        <f t="shared" ca="1" si="800"/>
        <v>0.12283688896326579</v>
      </c>
      <c r="HC366" s="223">
        <f t="shared" ca="1" si="801"/>
        <v>0.12298966477895831</v>
      </c>
      <c r="HD366" s="223">
        <f t="shared" ca="1" si="802"/>
        <v>0.12129256155727798</v>
      </c>
      <c r="HE366" s="223">
        <f t="shared" ca="1" si="803"/>
        <v>0.11777110531034703</v>
      </c>
      <c r="HF366" s="223">
        <f t="shared" ca="1" si="804"/>
        <v>0.11247826201789982</v>
      </c>
      <c r="HG366" s="223">
        <f t="shared" ca="1" si="805"/>
        <v>0.10549364096964671</v>
      </c>
      <c r="HH366" s="223">
        <f t="shared" ca="1" si="806"/>
        <v>9.6922297367457139E-2</v>
      </c>
      <c r="HI366" s="223">
        <f t="shared" ca="1" si="807"/>
        <v>8.6893152197336607E-2</v>
      </c>
      <c r="HJ366" s="223">
        <f t="shared" ca="1" si="808"/>
        <v>7.555705313779755E-2</v>
      </c>
      <c r="HK366" s="223">
        <f t="shared" ca="1" si="809"/>
        <v>6.3084505670366373E-2</v>
      </c>
      <c r="HL366" s="223">
        <f t="shared" ca="1" si="810"/>
        <v>4.9663108518431857E-2</v>
      </c>
      <c r="HM366" s="223">
        <f t="shared" ca="1" si="811"/>
        <v>3.5494731987830985E-2</v>
      </c>
      <c r="HN366" s="223">
        <f t="shared" ca="1" si="812"/>
        <v>2.079248164954503E-2</v>
      </c>
      <c r="HO366" s="223">
        <f t="shared" ca="1" si="813"/>
        <v>5.7774930335539295E-3</v>
      </c>
      <c r="HP366" s="223">
        <f t="shared" ca="1" si="814"/>
        <v>-9.3243944553668169E-3</v>
      </c>
      <c r="HQ366" s="223">
        <f t="shared" ca="1" si="815"/>
        <v>-2.4286034372508432E-2</v>
      </c>
      <c r="HR366" s="223">
        <f t="shared" ca="1" si="816"/>
        <v>-3.8882389727184496E-2</v>
      </c>
      <c r="HS366" s="223">
        <f t="shared" ca="1" si="817"/>
        <v>-5.2893917748534608E-2</v>
      </c>
      <c r="HT366" s="223">
        <f t="shared" ca="1" si="818"/>
        <v>-6.6109872013152035E-2</v>
      </c>
      <c r="HU366" s="223">
        <f t="shared" ca="1" si="819"/>
        <v>-7.8331472267451865E-2</v>
      </c>
      <c r="HV366" s="223">
        <f t="shared" ca="1" si="820"/>
        <v>-8.9374894267712751E-2</v>
      </c>
      <c r="HW366" s="223">
        <f t="shared" ca="1" si="821"/>
        <v>-9.9074034667805344E-2</v>
      </c>
      <c r="HX366" s="223">
        <f t="shared" ca="1" si="822"/>
        <v>-0.10728300936812681</v>
      </c>
      <c r="HY366" s="223">
        <f t="shared" ca="1" si="823"/>
        <v>-0.11387834774824976</v>
      </c>
      <c r="HZ366" s="223">
        <f t="shared" ca="1" si="824"/>
        <v>-0.11876084977997929</v>
      </c>
      <c r="IA366" s="223">
        <f t="shared" ca="1" si="825"/>
        <v>-0.12185707808811246</v>
      </c>
      <c r="IB366" s="223">
        <f t="shared" ca="1" si="826"/>
        <v>-0.12312046251691776</v>
      </c>
      <c r="IC366" s="223">
        <f t="shared" ca="1" si="827"/>
        <v>-0.12253200058862443</v>
      </c>
      <c r="ID366" s="223">
        <f t="shared" ca="1" si="828"/>
        <v>-0.12010054331837595</v>
      </c>
      <c r="IE366" s="223">
        <f t="shared" ca="1" si="829"/>
        <v>-0.1194858656839016</v>
      </c>
      <c r="IF366" s="223">
        <f t="shared" ca="1" si="830"/>
        <v>-0.1098820985720219</v>
      </c>
      <c r="IG366" s="223">
        <f t="shared" ca="1" si="831"/>
        <v>-0.10224880601625637</v>
      </c>
      <c r="IH366" s="223">
        <f t="shared" ca="1" si="832"/>
        <v>-9.3077596244553626E-2</v>
      </c>
      <c r="II366" s="223">
        <f t="shared" ca="1" si="833"/>
        <v>-8.2506412788466363E-2</v>
      </c>
      <c r="IJ366" s="223">
        <f t="shared" ca="1" si="834"/>
        <v>-7.0694256086858684E-2</v>
      </c>
      <c r="IK366" s="223">
        <f t="shared" ca="1" si="835"/>
        <v>-5.7818791971308334E-2</v>
      </c>
      <c r="IL366" s="223">
        <f t="shared" ca="1" si="836"/>
        <v>-4.4073679406629152E-2</v>
      </c>
      <c r="IM366" s="223">
        <f t="shared" ca="1" si="837"/>
        <v>-2.9665657679779776E-2</v>
      </c>
      <c r="IN366" s="223">
        <f t="shared" ca="1" si="838"/>
        <v>-1.4811436848555383E-2</v>
      </c>
      <c r="IO366" s="223">
        <f t="shared" ca="1" si="839"/>
        <v>2.6556177939448698E-4</v>
      </c>
      <c r="IP366" s="223">
        <f t="shared" ca="1" si="840"/>
        <v>1.5338566110997109E-2</v>
      </c>
      <c r="IQ366" s="223">
        <f t="shared" ca="1" si="841"/>
        <v>3.0180864131112994E-2</v>
      </c>
      <c r="IR366" s="223">
        <f t="shared" ca="1" si="842"/>
        <v>4.4569213862270737E-2</v>
      </c>
      <c r="IS366" s="223">
        <f t="shared" ca="1" si="843"/>
        <v>5.8287201131801095E-2</v>
      </c>
      <c r="IT366" s="223">
        <f t="shared" ca="1" si="844"/>
        <v>7.1128494642431567E-2</v>
      </c>
      <c r="IU366" s="223">
        <f t="shared" ca="1" si="845"/>
        <v>8.2899949387053584E-2</v>
      </c>
      <c r="IV366" s="223">
        <f t="shared" ca="1" si="846"/>
        <v>9.3424511729407828E-2</v>
      </c>
      <c r="IW366" s="223">
        <f t="shared" ca="1" si="847"/>
        <v>0.10254388245557496</v>
      </c>
      <c r="IX366" s="223">
        <f t="shared" ca="1" si="848"/>
        <v>0.11012089774150009</v>
      </c>
      <c r="IY366" s="223">
        <f t="shared" ca="1" si="849"/>
        <v>0.11604159222457715</v>
      </c>
      <c r="IZ366" s="223">
        <f t="shared" ca="1" si="850"/>
        <v>0.12021691314878315</v>
      </c>
      <c r="JA366" s="223">
        <f t="shared" ca="1" si="851"/>
        <v>0.12258405980101862</v>
      </c>
      <c r="JB366" s="223">
        <f t="shared" ca="1" si="852"/>
        <v>0.1231074280922876</v>
      </c>
    </row>
    <row r="367" spans="1:262">
      <c r="B367" s="230">
        <v>6</v>
      </c>
      <c r="C367" s="229">
        <f t="shared" si="853"/>
        <v>1.1718750000000001E-4</v>
      </c>
      <c r="D367" s="226">
        <f t="shared" ca="1" si="597"/>
        <v>75.52117041006673</v>
      </c>
      <c r="E367" s="225">
        <f ca="1">L361</f>
        <v>0.52117041006672638</v>
      </c>
      <c r="F367" s="224">
        <v>6</v>
      </c>
      <c r="G367" s="223">
        <f t="shared" ca="1" si="854"/>
        <v>-3.661857034065014E-3</v>
      </c>
      <c r="H367" s="223">
        <f t="shared" ca="1" si="598"/>
        <v>-3.5236453243721686E-3</v>
      </c>
      <c r="I367" s="223">
        <f t="shared" ca="1" si="599"/>
        <v>-3.309157334567347E-3</v>
      </c>
      <c r="J367" s="223">
        <f t="shared" ca="1" si="600"/>
        <v>-3.0230360818912024E-3</v>
      </c>
      <c r="K367" s="223">
        <f t="shared" ca="1" si="601"/>
        <v>-2.6714752273981437E-3</v>
      </c>
      <c r="L367" s="223">
        <f t="shared" ca="1" si="602"/>
        <v>-2.2620850018989281E-3</v>
      </c>
      <c r="M367" s="223">
        <f t="shared" ca="1" si="603"/>
        <v>-1.8037274674459697E-3</v>
      </c>
      <c r="N367" s="223">
        <f t="shared" ca="1" si="604"/>
        <v>-1.3063246804527072E-3</v>
      </c>
      <c r="O367" s="223">
        <f t="shared" ca="1" si="605"/>
        <v>-7.806439091361633E-4</v>
      </c>
      <c r="P367" s="223">
        <f t="shared" ca="1" si="606"/>
        <v>-2.3806455467644018E-4</v>
      </c>
      <c r="Q367" s="223">
        <f t="shared" ca="1" si="607"/>
        <v>3.0966817845384245E-4</v>
      </c>
      <c r="R367" s="223">
        <f t="shared" ca="1" si="608"/>
        <v>8.5069753069668492E-4</v>
      </c>
      <c r="S367" s="223">
        <f t="shared" ca="1" si="609"/>
        <v>1.3733118504465655E-3</v>
      </c>
      <c r="T367" s="223">
        <f t="shared" ca="1" si="610"/>
        <v>1.8661981159393338E-3</v>
      </c>
      <c r="U367" s="223">
        <f t="shared" ca="1" si="611"/>
        <v>2.3186868280088736E-3</v>
      </c>
      <c r="V367" s="223">
        <f t="shared" ca="1" si="612"/>
        <v>2.7209829725229179E-3</v>
      </c>
      <c r="W367" s="223">
        <f t="shared" ca="1" si="613"/>
        <v>3.0643780528587573E-3</v>
      </c>
      <c r="X367" s="223">
        <f t="shared" ca="1" si="614"/>
        <v>3.3414386025560753E-3</v>
      </c>
      <c r="Y367" s="223">
        <f t="shared" ca="1" si="615"/>
        <v>3.5461670974172702E-3</v>
      </c>
      <c r="Z367" s="223">
        <f t="shared" ca="1" si="616"/>
        <v>3.6741317837942298E-3</v>
      </c>
      <c r="AA367" s="223">
        <f t="shared" ca="1" si="617"/>
        <v>3.7225626126712332E-3</v>
      </c>
      <c r="AB367" s="223">
        <f t="shared" ca="1" si="618"/>
        <v>3.6904112028607839E-3</v>
      </c>
      <c r="AC367" s="223">
        <f t="shared" ca="1" si="619"/>
        <v>3.5783735352902866E-3</v>
      </c>
      <c r="AD367" s="223">
        <f t="shared" ca="1" si="620"/>
        <v>3.3888748871167772E-3</v>
      </c>
      <c r="AE367" s="223">
        <f t="shared" ca="1" si="621"/>
        <v>3.126017331800643E-3</v>
      </c>
      <c r="AF367" s="223">
        <f t="shared" ca="1" si="622"/>
        <v>2.7954909416031764E-3</v>
      </c>
      <c r="AG367" s="223">
        <f t="shared" ca="1" si="623"/>
        <v>2.4044506147057358E-3</v>
      </c>
      <c r="AH367" s="223">
        <f t="shared" ca="1" si="624"/>
        <v>1.9613611932714067E-3</v>
      </c>
      <c r="AI367" s="223">
        <f t="shared" ca="1" si="625"/>
        <v>1.4758142251754026E-3</v>
      </c>
      <c r="AJ367" s="223">
        <f t="shared" ca="1" si="626"/>
        <v>9.5832033595935563E-4</v>
      </c>
      <c r="AK367" s="223">
        <f t="shared" ca="1" si="627"/>
        <v>4.2008170552970366E-4</v>
      </c>
      <c r="AL367" s="223">
        <f t="shared" ca="1" si="628"/>
        <v>-1.2725042520750853E-4</v>
      </c>
      <c r="AM367" s="223">
        <f t="shared" ca="1" si="629"/>
        <v>-6.7182796852629893E-4</v>
      </c>
      <c r="AN367" s="223">
        <f t="shared" ca="1" si="630"/>
        <v>-1.2018624651996346E-3</v>
      </c>
      <c r="AO367" s="223">
        <f t="shared" ca="1" si="631"/>
        <v>-1.7058802690413893E-3</v>
      </c>
      <c r="AP367" s="223">
        <f t="shared" ca="1" si="632"/>
        <v>-2.1729709166966485E-3</v>
      </c>
      <c r="AQ367" s="223">
        <f t="shared" ca="1" si="633"/>
        <v>-2.5930233062245365E-3</v>
      </c>
      <c r="AR367" s="223">
        <f t="shared" ca="1" si="634"/>
        <v>-2.956944571920399E-3</v>
      </c>
      <c r="AS367" s="223">
        <f t="shared" ca="1" si="635"/>
        <v>-3.256856917398512E-3</v>
      </c>
      <c r="AT367" s="223">
        <f t="shared" ca="1" si="636"/>
        <v>-3.4862681460934297E-3</v>
      </c>
      <c r="AU367" s="223">
        <f t="shared" ca="1" si="637"/>
        <v>-3.6402121977096615E-3</v>
      </c>
      <c r="AV367" s="223">
        <f t="shared" ca="1" si="638"/>
        <v>-3.7153566484299056E-3</v>
      </c>
      <c r="AW367" s="223">
        <f t="shared" ca="1" si="639"/>
        <v>-3.7100748478270181E-3</v>
      </c>
      <c r="AX367" s="223">
        <f t="shared" ca="1" si="640"/>
        <v>-3.6244811309333854E-3</v>
      </c>
      <c r="AY367" s="223">
        <f t="shared" ca="1" si="641"/>
        <v>-3.4604283432327601E-3</v>
      </c>
      <c r="AZ367" s="223">
        <f t="shared" ca="1" si="642"/>
        <v>-3.2214677321509948E-3</v>
      </c>
      <c r="BA367" s="223">
        <f t="shared" ca="1" si="643"/>
        <v>-2.9127720732737995E-3</v>
      </c>
      <c r="BB367" s="223">
        <f t="shared" ca="1" si="644"/>
        <v>-2.5410236953767157E-3</v>
      </c>
      <c r="BC367" s="223">
        <f t="shared" ca="1" si="645"/>
        <v>-2.1142698281873015E-3</v>
      </c>
      <c r="BD367" s="223">
        <f t="shared" ca="1" si="646"/>
        <v>-1.6417484041635903E-3</v>
      </c>
      <c r="BE367" s="223">
        <f t="shared" ca="1" si="647"/>
        <v>-1.1336880851542737E-3</v>
      </c>
      <c r="BF367" s="223">
        <f t="shared" ca="1" si="648"/>
        <v>-6.0108684275953265E-4</v>
      </c>
      <c r="BG367" s="223">
        <f t="shared" ca="1" si="649"/>
        <v>-5.5473885458970281E-5</v>
      </c>
      <c r="BH367" s="223">
        <f t="shared" ca="1" si="650"/>
        <v>4.9133991393454895E-4</v>
      </c>
      <c r="BI367" s="223">
        <f t="shared" ca="1" si="651"/>
        <v>1.0275176880033164E-3</v>
      </c>
      <c r="BJ367" s="223">
        <f t="shared" ca="1" si="652"/>
        <v>1.5414528071578597E-3</v>
      </c>
      <c r="BK367" s="223">
        <f t="shared" ca="1" si="653"/>
        <v>2.0220201281163299E-3</v>
      </c>
      <c r="BL367" s="223">
        <f t="shared" ca="1" si="654"/>
        <v>2.4588168196594414E-3</v>
      </c>
      <c r="BM367" s="223">
        <f t="shared" ca="1" si="655"/>
        <v>2.8423875525105317E-3</v>
      </c>
      <c r="BN367" s="223">
        <f t="shared" ca="1" si="656"/>
        <v>3.1644291786599608E-3</v>
      </c>
      <c r="BO367" s="223">
        <f t="shared" ca="1" si="657"/>
        <v>3.4179704694446257E-3</v>
      </c>
      <c r="BP367" s="223">
        <f t="shared" ca="1" si="658"/>
        <v>3.5975230215958775E-3</v>
      </c>
      <c r="BQ367" s="223">
        <f t="shared" ca="1" si="659"/>
        <v>3.6992000645957026E-3</v>
      </c>
      <c r="BR367" s="223">
        <f t="shared" ca="1" si="660"/>
        <v>3.7208005975206599E-3</v>
      </c>
      <c r="BS367" s="223">
        <f t="shared" ca="1" si="661"/>
        <v>3.6618570340650144E-3</v>
      </c>
      <c r="BT367" s="223">
        <f t="shared" ca="1" si="662"/>
        <v>3.5236453243721682E-3</v>
      </c>
      <c r="BU367" s="223">
        <f t="shared" ca="1" si="663"/>
        <v>3.309157334567347E-3</v>
      </c>
      <c r="BV367" s="223">
        <f t="shared" ca="1" si="664"/>
        <v>3.0230360818912037E-3</v>
      </c>
      <c r="BW367" s="223">
        <f t="shared" ca="1" si="665"/>
        <v>2.6714752273981467E-3</v>
      </c>
      <c r="BX367" s="223">
        <f t="shared" ca="1" si="666"/>
        <v>2.2620850018989277E-3</v>
      </c>
      <c r="BY367" s="223">
        <f t="shared" ca="1" si="667"/>
        <v>1.8037274674459708E-3</v>
      </c>
      <c r="BZ367" s="223">
        <f t="shared" ca="1" si="668"/>
        <v>1.30632468045271E-3</v>
      </c>
      <c r="CA367" s="223">
        <f t="shared" ca="1" si="669"/>
        <v>7.8064390913616145E-4</v>
      </c>
      <c r="CB367" s="223">
        <f t="shared" ca="1" si="670"/>
        <v>2.3806455467643991E-4</v>
      </c>
      <c r="CC367" s="223">
        <f t="shared" ca="1" si="671"/>
        <v>-3.0966817845384022E-4</v>
      </c>
      <c r="CD367" s="223">
        <f t="shared" ca="1" si="672"/>
        <v>-8.5069753069668124E-4</v>
      </c>
      <c r="CE367" s="223">
        <f t="shared" ca="1" si="673"/>
        <v>-1.3733118504465666E-3</v>
      </c>
      <c r="CF367" s="223">
        <f t="shared" ca="1" si="674"/>
        <v>-1.8661981159393325E-3</v>
      </c>
      <c r="CG367" s="223">
        <f t="shared" ca="1" si="675"/>
        <v>-2.318686828008871E-3</v>
      </c>
      <c r="CH367" s="223">
        <f t="shared" ca="1" si="676"/>
        <v>-2.7209829725229145E-3</v>
      </c>
      <c r="CI367" s="223">
        <f t="shared" ca="1" si="677"/>
        <v>-3.0643780528587573E-3</v>
      </c>
      <c r="CJ367" s="223">
        <f t="shared" ca="1" si="678"/>
        <v>-3.3414386025560744E-3</v>
      </c>
      <c r="CK367" s="223">
        <f t="shared" ca="1" si="679"/>
        <v>-3.5461670974172689E-3</v>
      </c>
      <c r="CL367" s="223">
        <f t="shared" ca="1" si="680"/>
        <v>-3.6741317837942298E-3</v>
      </c>
      <c r="CM367" s="223">
        <f t="shared" ca="1" si="681"/>
        <v>-3.7225626126712332E-3</v>
      </c>
      <c r="CN367" s="223">
        <f t="shared" ca="1" si="682"/>
        <v>-3.6904112028607844E-3</v>
      </c>
      <c r="CO367" s="223">
        <f t="shared" ca="1" si="683"/>
        <v>-3.5783735352902879E-3</v>
      </c>
      <c r="CP367" s="223">
        <f t="shared" ca="1" si="684"/>
        <v>-3.3888748871167768E-3</v>
      </c>
      <c r="CQ367" s="223">
        <f t="shared" ca="1" si="685"/>
        <v>-3.1260173318006438E-3</v>
      </c>
      <c r="CR367" s="223">
        <f t="shared" ca="1" si="686"/>
        <v>-2.7954909416031781E-3</v>
      </c>
      <c r="CS367" s="223">
        <f t="shared" ca="1" si="687"/>
        <v>-2.4044506147057345E-3</v>
      </c>
      <c r="CT367" s="223">
        <f t="shared" ca="1" si="688"/>
        <v>-1.9613611932714076E-3</v>
      </c>
      <c r="CU367" s="223">
        <f t="shared" ca="1" si="689"/>
        <v>-1.4758142251754039E-3</v>
      </c>
      <c r="CV367" s="223">
        <f t="shared" ca="1" si="690"/>
        <v>-9.5832033595936008E-4</v>
      </c>
      <c r="CW367" s="223">
        <f t="shared" ca="1" si="691"/>
        <v>-4.2008170552970182E-4</v>
      </c>
      <c r="CX367" s="223">
        <f t="shared" ca="1" si="692"/>
        <v>1.2725042520750715E-4</v>
      </c>
      <c r="CY367" s="223">
        <f t="shared" ca="1" si="693"/>
        <v>6.7182796852629438E-4</v>
      </c>
      <c r="CZ367" s="223">
        <f t="shared" ca="1" si="694"/>
        <v>1.2018624651996363E-3</v>
      </c>
      <c r="DA367" s="223">
        <f t="shared" ca="1" si="695"/>
        <v>1.705880269041388E-3</v>
      </c>
      <c r="DB367" s="223">
        <f t="shared" ca="1" si="696"/>
        <v>2.1729709166966476E-3</v>
      </c>
      <c r="DC367" s="223">
        <f t="shared" ca="1" si="697"/>
        <v>2.5930233062245334E-3</v>
      </c>
      <c r="DD367" s="223">
        <f t="shared" ca="1" si="698"/>
        <v>2.9569445719204003E-3</v>
      </c>
      <c r="DE367" s="223">
        <f t="shared" ca="1" si="699"/>
        <v>3.2568569173985111E-3</v>
      </c>
      <c r="DF367" s="223">
        <f t="shared" ca="1" si="700"/>
        <v>3.4862681460934293E-3</v>
      </c>
      <c r="DG367" s="223">
        <f t="shared" ca="1" si="701"/>
        <v>3.6402121977096615E-3</v>
      </c>
      <c r="DH367" s="223">
        <f t="shared" ca="1" si="702"/>
        <v>3.7153566484299052E-3</v>
      </c>
      <c r="DI367" s="223">
        <f t="shared" ca="1" si="703"/>
        <v>3.7100748478270181E-3</v>
      </c>
      <c r="DJ367" s="223">
        <f t="shared" ca="1" si="704"/>
        <v>3.6244811309333862E-3</v>
      </c>
      <c r="DK367" s="223">
        <f t="shared" ca="1" si="705"/>
        <v>3.4604283432327597E-3</v>
      </c>
      <c r="DL367" s="223">
        <f t="shared" ca="1" si="706"/>
        <v>3.2214677321509995E-3</v>
      </c>
      <c r="DM367" s="223">
        <f t="shared" ca="1" si="707"/>
        <v>2.9127720732738003E-3</v>
      </c>
      <c r="DN367" s="223">
        <f t="shared" ca="1" si="708"/>
        <v>2.5410236953767144E-3</v>
      </c>
      <c r="DO367" s="223">
        <f t="shared" ca="1" si="709"/>
        <v>2.114269828187308E-3</v>
      </c>
      <c r="DP367" s="223">
        <f t="shared" ca="1" si="710"/>
        <v>1.6417484041635914E-3</v>
      </c>
      <c r="DQ367" s="223">
        <f t="shared" ca="1" si="711"/>
        <v>1.133688085154272E-3</v>
      </c>
      <c r="DR367" s="223">
        <f t="shared" ca="1" si="712"/>
        <v>6.0108684275953731E-4</v>
      </c>
      <c r="DS367" s="223">
        <f t="shared" ca="1" si="713"/>
        <v>5.5473885458971636E-5</v>
      </c>
      <c r="DT367" s="223">
        <f t="shared" ca="1" si="714"/>
        <v>-4.9133991393455416E-4</v>
      </c>
      <c r="DU367" s="223">
        <f t="shared" ca="1" si="715"/>
        <v>-1.0275176880033151E-3</v>
      </c>
      <c r="DV367" s="223">
        <f t="shared" ca="1" si="716"/>
        <v>-1.5414528071578584E-3</v>
      </c>
      <c r="DW367" s="223">
        <f t="shared" ca="1" si="717"/>
        <v>-2.0220201281163342E-3</v>
      </c>
      <c r="DX367" s="223">
        <f t="shared" ca="1" si="718"/>
        <v>-2.4588168196594401E-3</v>
      </c>
      <c r="DY367" s="223">
        <f t="shared" ca="1" si="719"/>
        <v>-2.8423875525105309E-3</v>
      </c>
      <c r="DZ367" s="223">
        <f t="shared" ca="1" si="720"/>
        <v>-3.1644291786599565E-3</v>
      </c>
      <c r="EA367" s="223">
        <f t="shared" ca="1" si="721"/>
        <v>-3.4179704694446253E-3</v>
      </c>
      <c r="EB367" s="223">
        <f t="shared" ca="1" si="722"/>
        <v>-3.5975230215958792E-3</v>
      </c>
      <c r="EC367" s="223">
        <f t="shared" ca="1" si="723"/>
        <v>-3.6992000645957018E-3</v>
      </c>
      <c r="ED367" s="223">
        <f t="shared" ca="1" si="724"/>
        <v>-3.7208005975206599E-3</v>
      </c>
      <c r="EE367" s="223">
        <f t="shared" ca="1" si="725"/>
        <v>-3.6618570340650135E-3</v>
      </c>
      <c r="EF367" s="223">
        <f t="shared" ca="1" si="726"/>
        <v>-3.5236453243721708E-3</v>
      </c>
      <c r="EG367" s="223">
        <f t="shared" ca="1" si="727"/>
        <v>-3.3091573345673479E-3</v>
      </c>
      <c r="EH367" s="223">
        <f t="shared" ca="1" si="728"/>
        <v>-3.0230360818912006E-3</v>
      </c>
      <c r="EI367" s="223">
        <f t="shared" ca="1" si="729"/>
        <v>-2.6714752273981472E-3</v>
      </c>
      <c r="EJ367" s="223">
        <f t="shared" ca="1" si="730"/>
        <v>-2.2620850018989294E-3</v>
      </c>
      <c r="EK367" s="223">
        <f t="shared" ca="1" si="731"/>
        <v>-1.8037274674459782E-3</v>
      </c>
      <c r="EL367" s="223">
        <f t="shared" ca="1" si="732"/>
        <v>-1.3063246804527113E-3</v>
      </c>
      <c r="EM367" s="223">
        <f t="shared" ca="1" si="733"/>
        <v>-7.8064390913616276E-4</v>
      </c>
      <c r="EN367" s="223">
        <f t="shared" ca="1" si="734"/>
        <v>-2.3806455467644786E-4</v>
      </c>
      <c r="EO367" s="223">
        <f t="shared" ca="1" si="735"/>
        <v>3.0966817845383887E-4</v>
      </c>
      <c r="EP367" s="223">
        <f t="shared" ca="1" si="736"/>
        <v>8.5069753069668644E-4</v>
      </c>
      <c r="EQ367" s="223">
        <f t="shared" ca="1" si="737"/>
        <v>1.3733118504465592E-3</v>
      </c>
      <c r="ER367" s="223">
        <f t="shared" ca="1" si="738"/>
        <v>1.8661981159393314E-3</v>
      </c>
      <c r="ES367" s="223">
        <f t="shared" ca="1" si="739"/>
        <v>2.3186868280088749E-3</v>
      </c>
      <c r="ET367" s="223">
        <f t="shared" ca="1" si="740"/>
        <v>2.7209829725229136E-3</v>
      </c>
      <c r="EU367" s="223">
        <f t="shared" ca="1" si="741"/>
        <v>3.0643780528587564E-3</v>
      </c>
      <c r="EV367" s="223">
        <f t="shared" ca="1" si="742"/>
        <v>3.341438602556077E-3</v>
      </c>
      <c r="EW367" s="223">
        <f t="shared" ca="1" si="743"/>
        <v>3.5461670974172685E-3</v>
      </c>
      <c r="EX367" s="223">
        <f t="shared" ca="1" si="744"/>
        <v>3.6741317837942298E-3</v>
      </c>
      <c r="EY367" s="223">
        <f t="shared" ca="1" si="745"/>
        <v>3.7225626126712332E-3</v>
      </c>
      <c r="EZ367" s="223">
        <f t="shared" ca="1" si="746"/>
        <v>3.6904112028607848E-3</v>
      </c>
      <c r="FA367" s="223">
        <f t="shared" ca="1" si="747"/>
        <v>3.5783735352902862E-3</v>
      </c>
      <c r="FB367" s="223">
        <f t="shared" ca="1" si="748"/>
        <v>3.3888748871167807E-3</v>
      </c>
      <c r="FC367" s="223">
        <f t="shared" ca="1" si="749"/>
        <v>3.1260173318006447E-3</v>
      </c>
      <c r="FD367" s="223">
        <f t="shared" ca="1" si="750"/>
        <v>2.7954909416031751E-3</v>
      </c>
      <c r="FE367" s="223">
        <f t="shared" ca="1" si="751"/>
        <v>2.4044506147057406E-3</v>
      </c>
      <c r="FF367" s="223">
        <f t="shared" ca="1" si="752"/>
        <v>1.9613611932714084E-3</v>
      </c>
      <c r="FG367" s="223">
        <f t="shared" ca="1" si="753"/>
        <v>1.4758142251753991E-3</v>
      </c>
      <c r="FH367" s="223">
        <f t="shared" ca="1" si="754"/>
        <v>9.5832033595936138E-4</v>
      </c>
      <c r="FI367" s="223">
        <f t="shared" ca="1" si="755"/>
        <v>4.2008170552970312E-4</v>
      </c>
      <c r="FJ367" s="223">
        <f t="shared" ca="1" si="756"/>
        <v>-1.2725042520749918E-4</v>
      </c>
      <c r="FK367" s="223">
        <f t="shared" ca="1" si="757"/>
        <v>-6.7182796852629297E-4</v>
      </c>
      <c r="FL367" s="223">
        <f t="shared" ca="1" si="758"/>
        <v>-1.2018624651996353E-3</v>
      </c>
      <c r="FM367" s="223">
        <f t="shared" ca="1" si="759"/>
        <v>-1.7058802690413811E-3</v>
      </c>
      <c r="FN367" s="223">
        <f t="shared" ca="1" si="760"/>
        <v>-2.1729709166966467E-3</v>
      </c>
      <c r="FO367" s="223">
        <f t="shared" ca="1" si="761"/>
        <v>-2.5930233062245369E-3</v>
      </c>
      <c r="FP367" s="223">
        <f t="shared" ca="1" si="762"/>
        <v>-2.9569445719203947E-3</v>
      </c>
      <c r="FQ367" s="223">
        <f t="shared" ca="1" si="763"/>
        <v>-3.2568569173985103E-3</v>
      </c>
      <c r="FR367" s="223">
        <f t="shared" ca="1" si="764"/>
        <v>-3.486268146093431E-3</v>
      </c>
      <c r="FS367" s="223">
        <f t="shared" ca="1" si="765"/>
        <v>-3.6402121977096597E-3</v>
      </c>
      <c r="FT367" s="223">
        <f t="shared" ca="1" si="766"/>
        <v>-3.7153566484299052E-3</v>
      </c>
      <c r="FU367" s="223">
        <f t="shared" ca="1" si="767"/>
        <v>-3.7100748478270181E-3</v>
      </c>
      <c r="FV367" s="223">
        <f t="shared" ca="1" si="768"/>
        <v>-3.6244811309333867E-3</v>
      </c>
      <c r="FW367" s="223">
        <f t="shared" ca="1" si="769"/>
        <v>-3.4604283432327601E-3</v>
      </c>
      <c r="FX367" s="223">
        <f t="shared" ca="1" si="770"/>
        <v>-3.221467732151E-3</v>
      </c>
      <c r="FY367" s="223">
        <f t="shared" ca="1" si="771"/>
        <v>-2.9127720732738012E-3</v>
      </c>
      <c r="FZ367" s="223">
        <f t="shared" ca="1" si="772"/>
        <v>-2.5410236953767153E-3</v>
      </c>
      <c r="GA367" s="223">
        <f t="shared" ca="1" si="773"/>
        <v>-2.1142698281873089E-3</v>
      </c>
      <c r="GB367" s="223">
        <f t="shared" ca="1" si="774"/>
        <v>-1.6417484041635927E-3</v>
      </c>
      <c r="GC367" s="223">
        <f t="shared" ca="1" si="775"/>
        <v>-1.1336880851542733E-3</v>
      </c>
      <c r="GD367" s="223">
        <f t="shared" ca="1" si="776"/>
        <v>-6.0108684275953861E-4</v>
      </c>
      <c r="GE367" s="223">
        <f t="shared" ca="1" si="777"/>
        <v>-5.5473885458973019E-5</v>
      </c>
      <c r="GF367" s="223">
        <f t="shared" ca="1" si="778"/>
        <v>4.9133991393455285E-4</v>
      </c>
      <c r="GG367" s="223">
        <f t="shared" ca="1" si="779"/>
        <v>1.0275176880033138E-3</v>
      </c>
      <c r="GH367" s="223">
        <f t="shared" ca="1" si="780"/>
        <v>1.5414528071578573E-3</v>
      </c>
      <c r="GI367" s="223">
        <f t="shared" ca="1" si="781"/>
        <v>2.0220201281163329E-3</v>
      </c>
      <c r="GJ367" s="223">
        <f t="shared" ca="1" si="782"/>
        <v>2.4588168196594392E-3</v>
      </c>
      <c r="GK367" s="223">
        <f t="shared" ca="1" si="783"/>
        <v>2.84238755251053E-3</v>
      </c>
      <c r="GL367" s="223">
        <f t="shared" ca="1" si="784"/>
        <v>3.164429178659956E-3</v>
      </c>
      <c r="GM367" s="223">
        <f t="shared" ca="1" si="785"/>
        <v>3.4179704694446249E-3</v>
      </c>
      <c r="GN367" s="223">
        <f t="shared" ca="1" si="786"/>
        <v>3.5975230215958788E-3</v>
      </c>
      <c r="GO367" s="223">
        <f t="shared" ca="1" si="787"/>
        <v>3.6992000645957013E-3</v>
      </c>
      <c r="GP367" s="223">
        <f t="shared" ca="1" si="788"/>
        <v>3.7208005975206599E-3</v>
      </c>
      <c r="GQ367" s="223">
        <f t="shared" ca="1" si="789"/>
        <v>3.6618570340650135E-3</v>
      </c>
      <c r="GR367" s="223">
        <f t="shared" ca="1" si="790"/>
        <v>3.5236453243721712E-3</v>
      </c>
      <c r="GS367" s="223">
        <f t="shared" ca="1" si="791"/>
        <v>3.3091573345673483E-3</v>
      </c>
      <c r="GT367" s="223">
        <f t="shared" ca="1" si="792"/>
        <v>3.0230360818912015E-3</v>
      </c>
      <c r="GU367" s="223">
        <f t="shared" ca="1" si="793"/>
        <v>2.671475227398148E-3</v>
      </c>
      <c r="GV367" s="223">
        <f t="shared" ca="1" si="794"/>
        <v>2.2620850018989303E-3</v>
      </c>
      <c r="GW367" s="223">
        <f t="shared" ca="1" si="795"/>
        <v>1.8037274674459793E-3</v>
      </c>
      <c r="GX367" s="223">
        <f t="shared" ca="1" si="796"/>
        <v>1.3063246804527126E-3</v>
      </c>
      <c r="GY367" s="223">
        <f t="shared" ca="1" si="797"/>
        <v>7.8064390913616416E-4</v>
      </c>
      <c r="GZ367" s="223">
        <f t="shared" ca="1" si="798"/>
        <v>2.3806455467644929E-4</v>
      </c>
      <c r="HA367" s="223">
        <f t="shared" ca="1" si="799"/>
        <v>-3.0966817845383746E-4</v>
      </c>
      <c r="HB367" s="223">
        <f t="shared" ca="1" si="800"/>
        <v>-8.5069753069668503E-4</v>
      </c>
      <c r="HC367" s="223">
        <f t="shared" ca="1" si="801"/>
        <v>-1.3733118504465579E-3</v>
      </c>
      <c r="HD367" s="223">
        <f t="shared" ca="1" si="802"/>
        <v>-1.8661981159393301E-3</v>
      </c>
      <c r="HE367" s="223">
        <f t="shared" ca="1" si="803"/>
        <v>-2.3186868280088736E-3</v>
      </c>
      <c r="HF367" s="223">
        <f t="shared" ca="1" si="804"/>
        <v>-2.7209829725229123E-3</v>
      </c>
      <c r="HG367" s="223">
        <f t="shared" ca="1" si="805"/>
        <v>-3.0643780528587555E-3</v>
      </c>
      <c r="HH367" s="223">
        <f t="shared" ca="1" si="806"/>
        <v>-3.3414386025560766E-3</v>
      </c>
      <c r="HI367" s="223">
        <f t="shared" ca="1" si="807"/>
        <v>-3.5461670974172681E-3</v>
      </c>
      <c r="HJ367" s="223">
        <f t="shared" ca="1" si="808"/>
        <v>-3.6741317837942294E-3</v>
      </c>
      <c r="HK367" s="223">
        <f t="shared" ca="1" si="809"/>
        <v>-3.7225626126712332E-3</v>
      </c>
      <c r="HL367" s="223">
        <f t="shared" ca="1" si="810"/>
        <v>-3.6904112028607848E-3</v>
      </c>
      <c r="HM367" s="223">
        <f t="shared" ca="1" si="811"/>
        <v>-3.5783735352902871E-3</v>
      </c>
      <c r="HN367" s="223">
        <f t="shared" ca="1" si="812"/>
        <v>-3.3888748871167807E-3</v>
      </c>
      <c r="HO367" s="223">
        <f t="shared" ca="1" si="813"/>
        <v>-3.1260173318006452E-3</v>
      </c>
      <c r="HP367" s="223">
        <f t="shared" ca="1" si="814"/>
        <v>-2.7954909416031759E-3</v>
      </c>
      <c r="HQ367" s="223">
        <f t="shared" ca="1" si="815"/>
        <v>-2.4044506147057314E-3</v>
      </c>
      <c r="HR367" s="223">
        <f t="shared" ca="1" si="816"/>
        <v>-1.961361193271421E-3</v>
      </c>
      <c r="HS367" s="223">
        <f t="shared" ca="1" si="817"/>
        <v>-1.4758142251754126E-3</v>
      </c>
      <c r="HT367" s="223">
        <f t="shared" ca="1" si="818"/>
        <v>-9.5832033595936268E-4</v>
      </c>
      <c r="HU367" s="223">
        <f t="shared" ca="1" si="819"/>
        <v>-4.2008170552970442E-4</v>
      </c>
      <c r="HV367" s="223">
        <f t="shared" ca="1" si="820"/>
        <v>1.2725042520751102E-4</v>
      </c>
      <c r="HW367" s="223">
        <f t="shared" ca="1" si="821"/>
        <v>6.7182796852630479E-4</v>
      </c>
      <c r="HX367" s="223">
        <f t="shared" ca="1" si="822"/>
        <v>1.2018624651996212E-3</v>
      </c>
      <c r="HY367" s="223">
        <f t="shared" ca="1" si="823"/>
        <v>1.7058802690413798E-3</v>
      </c>
      <c r="HZ367" s="223">
        <f t="shared" ca="1" si="824"/>
        <v>2.1729709166966454E-3</v>
      </c>
      <c r="IA367" s="223">
        <f t="shared" ca="1" si="825"/>
        <v>2.5930233062245365E-3</v>
      </c>
      <c r="IB367" s="223">
        <f t="shared" ca="1" si="826"/>
        <v>2.9569445719204021E-3</v>
      </c>
      <c r="IC367" s="223">
        <f t="shared" ca="1" si="827"/>
        <v>3.2568569173985033E-3</v>
      </c>
      <c r="ID367" s="223">
        <f t="shared" ca="1" si="828"/>
        <v>3.4862681460934258E-3</v>
      </c>
      <c r="IE367" s="223">
        <f t="shared" ca="1" si="829"/>
        <v>3.7351659979982699E-3</v>
      </c>
      <c r="IF367" s="223">
        <f t="shared" ca="1" si="830"/>
        <v>3.7153566484299052E-3</v>
      </c>
      <c r="IG367" s="223">
        <f t="shared" ca="1" si="831"/>
        <v>3.7100748478270181E-3</v>
      </c>
      <c r="IH367" s="223">
        <f t="shared" ca="1" si="832"/>
        <v>3.6244811309333845E-3</v>
      </c>
      <c r="II367" s="223">
        <f t="shared" ca="1" si="833"/>
        <v>3.4604283432327653E-3</v>
      </c>
      <c r="IJ367" s="223">
        <f t="shared" ca="1" si="834"/>
        <v>3.2214677321510008E-3</v>
      </c>
      <c r="IK367" s="223">
        <f t="shared" ca="1" si="835"/>
        <v>2.9127720732738021E-3</v>
      </c>
      <c r="IL367" s="223">
        <f t="shared" ca="1" si="836"/>
        <v>2.541023695376717E-3</v>
      </c>
      <c r="IM367" s="223">
        <f t="shared" ca="1" si="837"/>
        <v>2.1142698281872993E-3</v>
      </c>
      <c r="IN367" s="223">
        <f t="shared" ca="1" si="838"/>
        <v>1.6417484041635823E-3</v>
      </c>
      <c r="IO367" s="223">
        <f t="shared" ca="1" si="839"/>
        <v>1.1336880851542872E-3</v>
      </c>
      <c r="IP367" s="223">
        <f t="shared" ca="1" si="840"/>
        <v>6.0108684275953991E-4</v>
      </c>
      <c r="IQ367" s="223">
        <f t="shared" ca="1" si="841"/>
        <v>5.5473885458974374E-5</v>
      </c>
      <c r="IR367" s="223">
        <f t="shared" ca="1" si="842"/>
        <v>-4.9133991393455144E-4</v>
      </c>
      <c r="IS367" s="223">
        <f t="shared" ca="1" si="843"/>
        <v>-1.027517688003325E-3</v>
      </c>
      <c r="IT367" s="223">
        <f t="shared" ca="1" si="844"/>
        <v>-1.5414528071578438E-3</v>
      </c>
      <c r="IU367" s="223">
        <f t="shared" ca="1" si="845"/>
        <v>-2.0220201281163203E-3</v>
      </c>
      <c r="IV367" s="223">
        <f t="shared" ca="1" si="846"/>
        <v>-2.4588168196594379E-3</v>
      </c>
      <c r="IW367" s="223">
        <f t="shared" ca="1" si="847"/>
        <v>-2.8423875525105291E-3</v>
      </c>
      <c r="IX367" s="223">
        <f t="shared" ca="1" si="848"/>
        <v>-3.1644291786599625E-3</v>
      </c>
      <c r="IY367" s="223">
        <f t="shared" ca="1" si="849"/>
        <v>-3.4179704694446292E-3</v>
      </c>
      <c r="IZ367" s="223">
        <f t="shared" ca="1" si="850"/>
        <v>-3.5975230215958749E-3</v>
      </c>
      <c r="JA367" s="223">
        <f t="shared" ca="1" si="851"/>
        <v>-3.6992000645957013E-3</v>
      </c>
      <c r="JB367" s="223">
        <f t="shared" ca="1" si="852"/>
        <v>-3.7208005975206599E-3</v>
      </c>
    </row>
    <row r="368" spans="1:262">
      <c r="B368" s="230">
        <v>7</v>
      </c>
      <c r="C368" s="229">
        <f t="shared" si="853"/>
        <v>1.3671875000000001E-4</v>
      </c>
      <c r="D368" s="226">
        <f t="shared" ca="1" si="597"/>
        <v>75.548349088452412</v>
      </c>
      <c r="E368" s="225">
        <f ca="1">M361</f>
        <v>0.54834908845241404</v>
      </c>
      <c r="F368" s="224">
        <v>7</v>
      </c>
      <c r="G368" s="223">
        <f t="shared" ca="1" si="854"/>
        <v>-9.0724166955656535E-2</v>
      </c>
      <c r="H368" s="223">
        <f t="shared" ca="1" si="598"/>
        <v>-8.6000376699307116E-2</v>
      </c>
      <c r="I368" s="223">
        <f t="shared" ca="1" si="599"/>
        <v>-7.8744329842051763E-2</v>
      </c>
      <c r="J368" s="223">
        <f t="shared" ca="1" si="600"/>
        <v>-6.9169678617240715E-2</v>
      </c>
      <c r="K368" s="223">
        <f t="shared" ca="1" si="601"/>
        <v>-5.7558345903539608E-2</v>
      </c>
      <c r="L368" s="223">
        <f t="shared" ca="1" si="602"/>
        <v>-4.4252224086052651E-2</v>
      </c>
      <c r="M368" s="223">
        <f t="shared" ca="1" si="603"/>
        <v>-2.9643108132406563E-2</v>
      </c>
      <c r="N368" s="223">
        <f t="shared" ca="1" si="604"/>
        <v>-1.4161159301503301E-2</v>
      </c>
      <c r="O368" s="223">
        <f t="shared" ca="1" si="605"/>
        <v>1.7377608322477617E-3</v>
      </c>
      <c r="P368" s="223">
        <f t="shared" ca="1" si="606"/>
        <v>1.7585513093169119E-2</v>
      </c>
      <c r="Q368" s="223">
        <f t="shared" ca="1" si="607"/>
        <v>3.2915464929027312E-2</v>
      </c>
      <c r="R368" s="223">
        <f t="shared" ca="1" si="608"/>
        <v>4.7276230273646705E-2</v>
      </c>
      <c r="S368" s="223">
        <f t="shared" ca="1" si="609"/>
        <v>6.0244960481083291E-2</v>
      </c>
      <c r="T368" s="223">
        <f t="shared" ca="1" si="610"/>
        <v>7.1439794983586671E-2</v>
      </c>
      <c r="U368" s="223">
        <f t="shared" ca="1" si="611"/>
        <v>8.0531105067271902E-2</v>
      </c>
      <c r="V368" s="223">
        <f t="shared" ca="1" si="612"/>
        <v>8.7251199695728865E-2</v>
      </c>
      <c r="W368" s="223">
        <f t="shared" ca="1" si="613"/>
        <v>9.1402207596356977E-2</v>
      </c>
      <c r="X368" s="223">
        <f t="shared" ca="1" si="614"/>
        <v>9.2861903523637518E-2</v>
      </c>
      <c r="Y368" s="223">
        <f t="shared" ca="1" si="615"/>
        <v>9.1587307146680785E-2</v>
      </c>
      <c r="Z368" s="223">
        <f t="shared" ca="1" si="616"/>
        <v>8.7615948592829437E-2</v>
      </c>
      <c r="AA368" s="223">
        <f t="shared" ca="1" si="617"/>
        <v>8.1064763383746533E-2</v>
      </c>
      <c r="AB368" s="223">
        <f t="shared" ca="1" si="618"/>
        <v>7.2126649302280868E-2</v>
      </c>
      <c r="AC368" s="223">
        <f t="shared" ca="1" si="619"/>
        <v>6.1064786572184018E-2</v>
      </c>
      <c r="AD368" s="223">
        <f t="shared" ca="1" si="620"/>
        <v>4.8204888591369802E-2</v>
      </c>
      <c r="AE368" s="223">
        <f t="shared" ca="1" si="621"/>
        <v>3.392561139366887E-2</v>
      </c>
      <c r="AF368" s="223">
        <f t="shared" ca="1" si="622"/>
        <v>1.8647404229745049E-2</v>
      </c>
      <c r="AG368" s="223">
        <f t="shared" ca="1" si="623"/>
        <v>2.8201295586446785E-3</v>
      </c>
      <c r="AH368" s="223">
        <f t="shared" ca="1" si="624"/>
        <v>-1.309018302419938E-2</v>
      </c>
      <c r="AI368" s="223">
        <f t="shared" ca="1" si="625"/>
        <v>-2.8615058895690576E-2</v>
      </c>
      <c r="AJ368" s="223">
        <f t="shared" ca="1" si="626"/>
        <v>-4.329737250693403E-2</v>
      </c>
      <c r="AK368" s="223">
        <f t="shared" ca="1" si="627"/>
        <v>-5.6704807314844813E-2</v>
      </c>
      <c r="AL368" s="223">
        <f t="shared" ca="1" si="628"/>
        <v>-6.8442585219644997E-2</v>
      </c>
      <c r="AM368" s="223">
        <f t="shared" ca="1" si="629"/>
        <v>-7.8165090693587222E-2</v>
      </c>
      <c r="AN368" s="223">
        <f t="shared" ca="1" si="630"/>
        <v>-8.5586047331745754E-2</v>
      </c>
      <c r="AO368" s="223">
        <f t="shared" ca="1" si="631"/>
        <v>-9.0486947179234403E-2</v>
      </c>
      <c r="AP368" s="223">
        <f t="shared" ca="1" si="632"/>
        <v>-9.2723484635711687E-2</v>
      </c>
      <c r="AQ368" s="223">
        <f t="shared" ca="1" si="633"/>
        <v>-9.2229805492688041E-2</v>
      </c>
      <c r="AR368" s="223">
        <f t="shared" ca="1" si="634"/>
        <v>-8.9020445991940922E-2</v>
      </c>
      <c r="AS368" s="223">
        <f t="shared" ca="1" si="635"/>
        <v>-8.3189904810015189E-2</v>
      </c>
      <c r="AT368" s="223">
        <f t="shared" ca="1" si="636"/>
        <v>-7.4909860571603523E-2</v>
      </c>
      <c r="AU368" s="223">
        <f t="shared" ca="1" si="637"/>
        <v>-6.4424116821332436E-2</v>
      </c>
      <c r="AV368" s="223">
        <f t="shared" ca="1" si="638"/>
        <v>-5.2041423297820785E-2</v>
      </c>
      <c r="AW368" s="223">
        <f t="shared" ca="1" si="639"/>
        <v>-3.8126384885551187E-2</v>
      </c>
      <c r="AX368" s="223">
        <f t="shared" ca="1" si="640"/>
        <v>-2.3088725927877619E-2</v>
      </c>
      <c r="AY368" s="223">
        <f t="shared" ca="1" si="641"/>
        <v>-7.3712260104161686E-3</v>
      </c>
      <c r="AZ368" s="223">
        <f t="shared" ca="1" si="642"/>
        <v>8.5633175577597698E-3</v>
      </c>
      <c r="BA368" s="223">
        <f t="shared" ca="1" si="643"/>
        <v>2.4245716679090992E-2</v>
      </c>
      <c r="BB368" s="223">
        <f t="shared" ca="1" si="644"/>
        <v>3.9214207577450234E-2</v>
      </c>
      <c r="BC368" s="223">
        <f t="shared" ca="1" si="645"/>
        <v>5.3028047301030445E-2</v>
      </c>
      <c r="BD368" s="223">
        <f t="shared" ca="1" si="646"/>
        <v>6.528049127304672E-2</v>
      </c>
      <c r="BE368" s="223">
        <f t="shared" ca="1" si="647"/>
        <v>7.561076976996832E-2</v>
      </c>
      <c r="BF368" s="223">
        <f t="shared" ca="1" si="648"/>
        <v>8.3714710683288132E-2</v>
      </c>
      <c r="BG368" s="223">
        <f t="shared" ca="1" si="649"/>
        <v>8.9353695780636525E-2</v>
      </c>
      <c r="BH368" s="223">
        <f t="shared" ca="1" si="650"/>
        <v>9.2361686751680369E-2</v>
      </c>
      <c r="BI368" s="223">
        <f t="shared" ca="1" si="651"/>
        <v>9.2650114158886548E-2</v>
      </c>
      <c r="BJ368" s="223">
        <f t="shared" ca="1" si="652"/>
        <v>9.021048533938765E-2</v>
      </c>
      <c r="BK368" s="223">
        <f t="shared" ca="1" si="653"/>
        <v>8.5114634469021469E-2</v>
      </c>
      <c r="BL368" s="223">
        <f t="shared" ca="1" si="654"/>
        <v>7.7512607425480315E-2</v>
      </c>
      <c r="BM368" s="223">
        <f t="shared" ca="1" si="655"/>
        <v>6.762824373017208E-2</v>
      </c>
      <c r="BN368" s="223">
        <f t="shared" ca="1" si="656"/>
        <v>5.5752585657256978E-2</v>
      </c>
      <c r="BO368" s="223">
        <f t="shared" ca="1" si="657"/>
        <v>4.223530857676723E-2</v>
      </c>
      <c r="BP368" s="223">
        <f t="shared" ca="1" si="658"/>
        <v>2.7474424862916458E-2</v>
      </c>
      <c r="BQ368" s="223">
        <f t="shared" ca="1" si="659"/>
        <v>1.1904564533085502E-2</v>
      </c>
      <c r="BR368" s="223">
        <f t="shared" ca="1" si="660"/>
        <v>-4.01582230926548E-3</v>
      </c>
      <c r="BS368" s="223">
        <f t="shared" ca="1" si="661"/>
        <v>-1.9817964407337515E-2</v>
      </c>
      <c r="BT368" s="223">
        <f t="shared" ca="1" si="662"/>
        <v>-3.5036572187153434E-2</v>
      </c>
      <c r="BU368" s="223">
        <f t="shared" ca="1" si="663"/>
        <v>-4.9223538076559305E-2</v>
      </c>
      <c r="BV368" s="223">
        <f t="shared" ca="1" si="664"/>
        <v>-6.1961130905075983E-2</v>
      </c>
      <c r="BW368" s="223">
        <f t="shared" ca="1" si="665"/>
        <v>-7.2874295879252357E-2</v>
      </c>
      <c r="BX368" s="223">
        <f t="shared" ca="1" si="666"/>
        <v>-8.1641697964251803E-2</v>
      </c>
      <c r="BY368" s="223">
        <f t="shared" ca="1" si="667"/>
        <v>-8.8005183502443698E-2</v>
      </c>
      <c r="BZ368" s="223">
        <f t="shared" ca="1" si="668"/>
        <v>-9.1777381474335951E-2</v>
      </c>
      <c r="CA368" s="223">
        <f t="shared" ca="1" si="669"/>
        <v>-9.2847220584884732E-2</v>
      </c>
      <c r="CB368" s="223">
        <f t="shared" ca="1" si="670"/>
        <v>-9.1183199726146469E-2</v>
      </c>
      <c r="CC368" s="223">
        <f t="shared" ca="1" si="671"/>
        <v>-8.6834315518430363E-2</v>
      </c>
      <c r="CD368" s="223">
        <f t="shared" ca="1" si="672"/>
        <v>-7.9928619618766558E-2</v>
      </c>
      <c r="CE368" s="223">
        <f t="shared" ca="1" si="673"/>
        <v>-7.066944827633119E-2</v>
      </c>
      <c r="CF368" s="223">
        <f t="shared" ca="1" si="674"/>
        <v>-5.932943515449509E-2</v>
      </c>
      <c r="CG368" s="223">
        <f t="shared" ca="1" si="675"/>
        <v>-4.6242483710245939E-2</v>
      </c>
      <c r="CH368" s="223">
        <f t="shared" ca="1" si="676"/>
        <v>-3.1793935501985053E-2</v>
      </c>
      <c r="CI368" s="223">
        <f t="shared" ca="1" si="677"/>
        <v>-1.6409223917077848E-2</v>
      </c>
      <c r="CJ368" s="223">
        <f t="shared" ca="1" si="678"/>
        <v>-5.413474069163194E-4</v>
      </c>
      <c r="CK368" s="223">
        <f t="shared" ca="1" si="679"/>
        <v>1.5342468923478091E-2</v>
      </c>
      <c r="CL368" s="223">
        <f t="shared" ca="1" si="680"/>
        <v>3.0774530625616497E-2</v>
      </c>
      <c r="CM368" s="223">
        <f t="shared" ca="1" si="681"/>
        <v>4.5300445037389149E-2</v>
      </c>
      <c r="CN368" s="223">
        <f t="shared" ca="1" si="682"/>
        <v>5.8492500745600848E-2</v>
      </c>
      <c r="CO368" s="223">
        <f t="shared" ca="1" si="683"/>
        <v>6.9962261426728803E-2</v>
      </c>
      <c r="CP368" s="223">
        <f t="shared" ca="1" si="684"/>
        <v>7.9372003243851408E-2</v>
      </c>
      <c r="CQ368" s="223">
        <f t="shared" ca="1" si="685"/>
        <v>8.6444659028849805E-2</v>
      </c>
      <c r="CR368" s="223">
        <f t="shared" ca="1" si="686"/>
        <v>9.0971976446270669E-2</v>
      </c>
      <c r="CS368" s="223">
        <f t="shared" ca="1" si="687"/>
        <v>9.2820649924037879E-2</v>
      </c>
      <c r="CT368" s="223">
        <f t="shared" ca="1" si="688"/>
        <v>9.1936245798059965E-2</v>
      </c>
      <c r="CU368" s="223">
        <f t="shared" ca="1" si="689"/>
        <v>8.8344805095967593E-2</v>
      </c>
      <c r="CV368" s="223">
        <f t="shared" ca="1" si="690"/>
        <v>8.2152076766470933E-2</v>
      </c>
      <c r="CW368" s="223">
        <f t="shared" ca="1" si="691"/>
        <v>7.3540403931680001E-2</v>
      </c>
      <c r="CX368" s="223">
        <f t="shared" ca="1" si="692"/>
        <v>6.2763354845801256E-2</v>
      </c>
      <c r="CY368" s="223">
        <f t="shared" ca="1" si="693"/>
        <v>5.0138256650103186E-2</v>
      </c>
      <c r="CZ368" s="223">
        <f t="shared" ca="1" si="694"/>
        <v>3.6036851765609369E-2</v>
      </c>
      <c r="DA368" s="223">
        <f t="shared" ca="1" si="695"/>
        <v>2.0874352043375847E-2</v>
      </c>
      <c r="DB368" s="223">
        <f t="shared" ca="1" si="696"/>
        <v>5.0972129697785893E-3</v>
      </c>
      <c r="DC368" s="223">
        <f t="shared" ca="1" si="697"/>
        <v>-1.0830012088140283E-2</v>
      </c>
      <c r="DD368" s="223">
        <f t="shared" ca="1" si="698"/>
        <v>-2.6438350524271775E-2</v>
      </c>
      <c r="DE368" s="223">
        <f t="shared" ca="1" si="699"/>
        <v>-4.1268219258273564E-2</v>
      </c>
      <c r="DF368" s="223">
        <f t="shared" ca="1" si="700"/>
        <v>-5.4882957028491573E-2</v>
      </c>
      <c r="DG368" s="223">
        <f t="shared" ca="1" si="701"/>
        <v>-6.6881681758457934E-2</v>
      </c>
      <c r="DH368" s="223">
        <f t="shared" ca="1" si="702"/>
        <v>-7.6911094415470199E-2</v>
      </c>
      <c r="DI368" s="223">
        <f t="shared" ca="1" si="703"/>
        <v>-8.4675881799997535E-2</v>
      </c>
      <c r="DJ368" s="223">
        <f t="shared" ca="1" si="704"/>
        <v>-8.9947411958742271E-2</v>
      </c>
      <c r="DK368" s="223">
        <f t="shared" ca="1" si="705"/>
        <v>-9.2570466187395326E-2</v>
      </c>
      <c r="DL368" s="223">
        <f t="shared" ca="1" si="706"/>
        <v>-9.2467809401181877E-2</v>
      </c>
      <c r="DM368" s="223">
        <f t="shared" ca="1" si="707"/>
        <v>-8.9642464299937649E-2</v>
      </c>
      <c r="DN368" s="223">
        <f t="shared" ca="1" si="708"/>
        <v>-8.4177622365572885E-2</v>
      </c>
      <c r="DO368" s="223">
        <f t="shared" ca="1" si="709"/>
        <v>-7.6234194312578871E-2</v>
      </c>
      <c r="DP368" s="223">
        <f t="shared" ca="1" si="710"/>
        <v>-6.6046072117863397E-2</v>
      </c>
      <c r="DQ368" s="223">
        <f t="shared" ca="1" si="711"/>
        <v>-5.3913242138097998E-2</v>
      </c>
      <c r="DR368" s="223">
        <f t="shared" ca="1" si="712"/>
        <v>-4.0192952096875213E-2</v>
      </c>
      <c r="DS368" s="223">
        <f t="shared" ca="1" si="713"/>
        <v>-2.5289192027223736E-2</v>
      </c>
      <c r="DT368" s="223">
        <f t="shared" ca="1" si="714"/>
        <v>-9.6407989001332101E-3</v>
      </c>
      <c r="DU368" s="223">
        <f t="shared" ca="1" si="715"/>
        <v>6.291464805085448E-3</v>
      </c>
      <c r="DV368" s="223">
        <f t="shared" ca="1" si="716"/>
        <v>2.203847812078839E-2</v>
      </c>
      <c r="DW368" s="223">
        <f t="shared" ca="1" si="717"/>
        <v>3.7136574724295844E-2</v>
      </c>
      <c r="DX368" s="223">
        <f t="shared" ca="1" si="718"/>
        <v>5.1141195460721524E-2</v>
      </c>
      <c r="DY368" s="223">
        <f t="shared" ca="1" si="719"/>
        <v>6.3639978260687347E-2</v>
      </c>
      <c r="DZ368" s="223">
        <f t="shared" ca="1" si="720"/>
        <v>7.4264900024025776E-2</v>
      </c>
      <c r="EA368" s="223">
        <f t="shared" ca="1" si="721"/>
        <v>8.2703112955157712E-2</v>
      </c>
      <c r="EB368" s="223">
        <f t="shared" ca="1" si="722"/>
        <v>8.8706156277342393E-2</v>
      </c>
      <c r="EC368" s="223">
        <f t="shared" ca="1" si="723"/>
        <v>9.2097272089492088E-2</v>
      </c>
      <c r="ED368" s="223">
        <f t="shared" ca="1" si="724"/>
        <v>9.2776609952232802E-2</v>
      </c>
      <c r="EE368" s="223">
        <f t="shared" ca="1" si="725"/>
        <v>9.0724166955656549E-2</v>
      </c>
      <c r="EF368" s="223">
        <f t="shared" ca="1" si="726"/>
        <v>8.6000376699307116E-2</v>
      </c>
      <c r="EG368" s="223">
        <f t="shared" ca="1" si="727"/>
        <v>7.874432984205175E-2</v>
      </c>
      <c r="EH368" s="223">
        <f t="shared" ca="1" si="728"/>
        <v>6.9169678617240687E-2</v>
      </c>
      <c r="EI368" s="223">
        <f t="shared" ca="1" si="729"/>
        <v>5.7558345903539559E-2</v>
      </c>
      <c r="EJ368" s="223">
        <f t="shared" ca="1" si="730"/>
        <v>4.4252224086052866E-2</v>
      </c>
      <c r="EK368" s="223">
        <f t="shared" ca="1" si="731"/>
        <v>2.9643108132406754E-2</v>
      </c>
      <c r="EL368" s="223">
        <f t="shared" ca="1" si="732"/>
        <v>1.4161159301503481E-2</v>
      </c>
      <c r="EM368" s="223">
        <f t="shared" ca="1" si="733"/>
        <v>-1.7377608322475999E-3</v>
      </c>
      <c r="EN368" s="223">
        <f t="shared" ca="1" si="734"/>
        <v>-1.7585513093168997E-2</v>
      </c>
      <c r="EO368" s="223">
        <f t="shared" ca="1" si="735"/>
        <v>-3.2915464929027222E-2</v>
      </c>
      <c r="EP368" s="223">
        <f t="shared" ca="1" si="736"/>
        <v>-4.7276230273646629E-2</v>
      </c>
      <c r="EQ368" s="223">
        <f t="shared" ca="1" si="737"/>
        <v>-6.0244960481083257E-2</v>
      </c>
      <c r="ER368" s="223">
        <f t="shared" ca="1" si="738"/>
        <v>-7.1439794983586671E-2</v>
      </c>
      <c r="ES368" s="223">
        <f t="shared" ca="1" si="739"/>
        <v>-8.0531105067271902E-2</v>
      </c>
      <c r="ET368" s="223">
        <f t="shared" ca="1" si="740"/>
        <v>-8.7251199695728879E-2</v>
      </c>
      <c r="EU368" s="223">
        <f t="shared" ca="1" si="741"/>
        <v>-9.1402207596357005E-2</v>
      </c>
      <c r="EV368" s="223">
        <f t="shared" ca="1" si="742"/>
        <v>-9.2861903523637518E-2</v>
      </c>
      <c r="EW368" s="223">
        <f t="shared" ca="1" si="743"/>
        <v>-9.1587307146680827E-2</v>
      </c>
      <c r="EX368" s="223">
        <f t="shared" ca="1" si="744"/>
        <v>-8.7615948592829507E-2</v>
      </c>
      <c r="EY368" s="223">
        <f t="shared" ca="1" si="745"/>
        <v>-8.1064763383746602E-2</v>
      </c>
      <c r="EZ368" s="223">
        <f t="shared" ca="1" si="746"/>
        <v>-7.2126649302280965E-2</v>
      </c>
      <c r="FA368" s="223">
        <f t="shared" ca="1" si="747"/>
        <v>-6.1064786572184095E-2</v>
      </c>
      <c r="FB368" s="223">
        <f t="shared" ca="1" si="748"/>
        <v>-4.8204888591369871E-2</v>
      </c>
      <c r="FC368" s="223">
        <f t="shared" ca="1" si="749"/>
        <v>-3.3925611393668863E-2</v>
      </c>
      <c r="FD368" s="223">
        <f t="shared" ca="1" si="750"/>
        <v>-1.8647404229745049E-2</v>
      </c>
      <c r="FE368" s="223">
        <f t="shared" ca="1" si="751"/>
        <v>-2.8201295586446759E-3</v>
      </c>
      <c r="FF368" s="223">
        <f t="shared" ca="1" si="752"/>
        <v>1.3090183024199464E-2</v>
      </c>
      <c r="FG368" s="223">
        <f t="shared" ca="1" si="753"/>
        <v>2.8615058895690652E-2</v>
      </c>
      <c r="FH368" s="223">
        <f t="shared" ca="1" si="754"/>
        <v>4.3297372506933822E-2</v>
      </c>
      <c r="FI368" s="223">
        <f t="shared" ca="1" si="755"/>
        <v>5.6704807314844688E-2</v>
      </c>
      <c r="FJ368" s="223">
        <f t="shared" ca="1" si="756"/>
        <v>6.8442585219644886E-2</v>
      </c>
      <c r="FK368" s="223">
        <f t="shared" ca="1" si="757"/>
        <v>7.8165090693587153E-2</v>
      </c>
      <c r="FL368" s="223">
        <f t="shared" ca="1" si="758"/>
        <v>8.5586047331745727E-2</v>
      </c>
      <c r="FM368" s="223">
        <f t="shared" ca="1" si="759"/>
        <v>9.0486947179234389E-2</v>
      </c>
      <c r="FN368" s="223">
        <f t="shared" ca="1" si="760"/>
        <v>9.2723484635711673E-2</v>
      </c>
      <c r="FO368" s="223">
        <f t="shared" ca="1" si="761"/>
        <v>9.2229805492688041E-2</v>
      </c>
      <c r="FP368" s="223">
        <f t="shared" ca="1" si="762"/>
        <v>8.9020445991940922E-2</v>
      </c>
      <c r="FQ368" s="223">
        <f t="shared" ca="1" si="763"/>
        <v>8.3189904810015189E-2</v>
      </c>
      <c r="FR368" s="223">
        <f t="shared" ca="1" si="764"/>
        <v>7.4909860571603482E-2</v>
      </c>
      <c r="FS368" s="223">
        <f t="shared" ca="1" si="765"/>
        <v>6.4424116821332617E-2</v>
      </c>
      <c r="FT368" s="223">
        <f t="shared" ca="1" si="766"/>
        <v>5.2041423297820986E-2</v>
      </c>
      <c r="FU368" s="223">
        <f t="shared" ca="1" si="767"/>
        <v>3.8126384885551326E-2</v>
      </c>
      <c r="FV368" s="223">
        <f t="shared" ca="1" si="768"/>
        <v>2.3088725927877772E-2</v>
      </c>
      <c r="FW368" s="223">
        <f t="shared" ca="1" si="769"/>
        <v>7.3712260104163308E-3</v>
      </c>
      <c r="FX368" s="223">
        <f t="shared" ca="1" si="770"/>
        <v>-8.56331755775969E-3</v>
      </c>
      <c r="FY368" s="223">
        <f t="shared" ca="1" si="771"/>
        <v>-2.4245716679090916E-2</v>
      </c>
      <c r="FZ368" s="223">
        <f t="shared" ca="1" si="772"/>
        <v>-3.9214207577450158E-2</v>
      </c>
      <c r="GA368" s="223">
        <f t="shared" ca="1" si="773"/>
        <v>-5.3028047301030376E-2</v>
      </c>
      <c r="GB368" s="223">
        <f t="shared" ca="1" si="774"/>
        <v>-6.5280491273046776E-2</v>
      </c>
      <c r="GC368" s="223">
        <f t="shared" ca="1" si="775"/>
        <v>-7.5610769769968375E-2</v>
      </c>
      <c r="GD368" s="223">
        <f t="shared" ca="1" si="776"/>
        <v>-8.371471068328816E-2</v>
      </c>
      <c r="GE368" s="223">
        <f t="shared" ca="1" si="777"/>
        <v>-8.9353695780636455E-2</v>
      </c>
      <c r="GF368" s="223">
        <f t="shared" ca="1" si="778"/>
        <v>-9.2361686751680341E-2</v>
      </c>
      <c r="GG368" s="223">
        <f t="shared" ca="1" si="779"/>
        <v>-9.2650114158886548E-2</v>
      </c>
      <c r="GH368" s="223">
        <f t="shared" ca="1" si="780"/>
        <v>-9.0210485339387678E-2</v>
      </c>
      <c r="GI368" s="223">
        <f t="shared" ca="1" si="781"/>
        <v>-8.5114634469021497E-2</v>
      </c>
      <c r="GJ368" s="223">
        <f t="shared" ca="1" si="782"/>
        <v>-7.7512607425480357E-2</v>
      </c>
      <c r="GK368" s="223">
        <f t="shared" ca="1" si="783"/>
        <v>-6.7628243730172358E-2</v>
      </c>
      <c r="GL368" s="223">
        <f t="shared" ca="1" si="784"/>
        <v>-5.5752585657257041E-2</v>
      </c>
      <c r="GM368" s="223">
        <f t="shared" ca="1" si="785"/>
        <v>-4.2235308576767591E-2</v>
      </c>
      <c r="GN368" s="223">
        <f t="shared" ca="1" si="786"/>
        <v>-2.7474424862916381E-2</v>
      </c>
      <c r="GO368" s="223">
        <f t="shared" ca="1" si="787"/>
        <v>-1.1904564533085747E-2</v>
      </c>
      <c r="GP368" s="223">
        <f t="shared" ca="1" si="788"/>
        <v>4.015822309265565E-3</v>
      </c>
      <c r="GQ368" s="223">
        <f t="shared" ca="1" si="789"/>
        <v>1.9817964407337275E-2</v>
      </c>
      <c r="GR368" s="223">
        <f t="shared" ca="1" si="790"/>
        <v>3.503657218715351E-2</v>
      </c>
      <c r="GS368" s="223">
        <f t="shared" ca="1" si="791"/>
        <v>4.9223538076559242E-2</v>
      </c>
      <c r="GT368" s="223">
        <f t="shared" ca="1" si="792"/>
        <v>6.1961130905076177E-2</v>
      </c>
      <c r="GU368" s="223">
        <f t="shared" ca="1" si="793"/>
        <v>7.2874295879252315E-2</v>
      </c>
      <c r="GV368" s="223">
        <f t="shared" ca="1" si="794"/>
        <v>8.1641697964251594E-2</v>
      </c>
      <c r="GW368" s="223">
        <f t="shared" ca="1" si="795"/>
        <v>8.8005183502443685E-2</v>
      </c>
      <c r="GX368" s="223">
        <f t="shared" ca="1" si="796"/>
        <v>9.1777381474335895E-2</v>
      </c>
      <c r="GY368" s="223">
        <f t="shared" ca="1" si="797"/>
        <v>9.2847220584884732E-2</v>
      </c>
      <c r="GZ368" s="223">
        <f t="shared" ca="1" si="798"/>
        <v>9.118319972614651E-2</v>
      </c>
      <c r="HA368" s="223">
        <f t="shared" ca="1" si="799"/>
        <v>8.6834315518430308E-2</v>
      </c>
      <c r="HB368" s="223">
        <f t="shared" ca="1" si="800"/>
        <v>7.9928619618766669E-2</v>
      </c>
      <c r="HC368" s="223">
        <f t="shared" ca="1" si="801"/>
        <v>7.0669448276331134E-2</v>
      </c>
      <c r="HD368" s="223">
        <f t="shared" ca="1" si="802"/>
        <v>5.9329435154495284E-2</v>
      </c>
      <c r="HE368" s="223">
        <f t="shared" ca="1" si="803"/>
        <v>4.6242483710245724E-2</v>
      </c>
      <c r="HF368" s="223">
        <f t="shared" ca="1" si="804"/>
        <v>3.1793935501985129E-2</v>
      </c>
      <c r="HG368" s="223">
        <f t="shared" ca="1" si="805"/>
        <v>1.6409223917077602E-2</v>
      </c>
      <c r="HH368" s="223">
        <f t="shared" ca="1" si="806"/>
        <v>5.413474069163992E-4</v>
      </c>
      <c r="HI368" s="223">
        <f t="shared" ca="1" si="807"/>
        <v>-1.5342468923477688E-2</v>
      </c>
      <c r="HJ368" s="223">
        <f t="shared" ca="1" si="808"/>
        <v>-3.0774530625616428E-2</v>
      </c>
      <c r="HK368" s="223">
        <f t="shared" ca="1" si="809"/>
        <v>-4.5300445037388934E-2</v>
      </c>
      <c r="HL368" s="223">
        <f t="shared" ca="1" si="810"/>
        <v>-5.849250074560091E-2</v>
      </c>
      <c r="HM368" s="223">
        <f t="shared" ca="1" si="811"/>
        <v>-6.9962261426728664E-2</v>
      </c>
      <c r="HN368" s="223">
        <f t="shared" ca="1" si="812"/>
        <v>-7.9372003243851463E-2</v>
      </c>
      <c r="HO368" s="223">
        <f t="shared" ca="1" si="813"/>
        <v>-8.6444659028849721E-2</v>
      </c>
      <c r="HP368" s="223">
        <f t="shared" ca="1" si="814"/>
        <v>-9.0971976446270697E-2</v>
      </c>
      <c r="HQ368" s="223">
        <f t="shared" ca="1" si="815"/>
        <v>-9.2820649924037893E-2</v>
      </c>
      <c r="HR368" s="223">
        <f t="shared" ca="1" si="816"/>
        <v>-9.1936245798059951E-2</v>
      </c>
      <c r="HS368" s="223">
        <f t="shared" ca="1" si="817"/>
        <v>-8.8344805095967607E-2</v>
      </c>
      <c r="HT368" s="223">
        <f t="shared" ca="1" si="818"/>
        <v>-8.2152076766471113E-2</v>
      </c>
      <c r="HU368" s="223">
        <f t="shared" ca="1" si="819"/>
        <v>-7.3540403931680057E-2</v>
      </c>
      <c r="HV368" s="223">
        <f t="shared" ca="1" si="820"/>
        <v>-6.2763354845801561E-2</v>
      </c>
      <c r="HW368" s="223">
        <f t="shared" ca="1" si="821"/>
        <v>-5.0138256650103248E-2</v>
      </c>
      <c r="HX368" s="223">
        <f t="shared" ca="1" si="822"/>
        <v>-3.6036851765609751E-2</v>
      </c>
      <c r="HY368" s="223">
        <f t="shared" ca="1" si="823"/>
        <v>-2.0874352043375604E-2</v>
      </c>
      <c r="HZ368" s="223">
        <f t="shared" ca="1" si="824"/>
        <v>-5.0972129697786691E-3</v>
      </c>
      <c r="IA368" s="223">
        <f t="shared" ca="1" si="825"/>
        <v>1.0830012088140531E-2</v>
      </c>
      <c r="IB368" s="223">
        <f t="shared" ca="1" si="826"/>
        <v>2.6438350524271698E-2</v>
      </c>
      <c r="IC368" s="223">
        <f t="shared" ca="1" si="827"/>
        <v>4.1268219258273786E-2</v>
      </c>
      <c r="ID368" s="223">
        <f t="shared" ca="1" si="828"/>
        <v>5.4882957028491504E-2</v>
      </c>
      <c r="IE368" s="223">
        <f t="shared" ca="1" si="829"/>
        <v>6.628557754627426E-2</v>
      </c>
      <c r="IF368" s="223">
        <f t="shared" ca="1" si="830"/>
        <v>7.6911094415470144E-2</v>
      </c>
      <c r="IG368" s="223">
        <f t="shared" ca="1" si="831"/>
        <v>8.4675881799997368E-2</v>
      </c>
      <c r="IH368" s="223">
        <f t="shared" ca="1" si="832"/>
        <v>8.9947411958742257E-2</v>
      </c>
      <c r="II368" s="223">
        <f t="shared" ca="1" si="833"/>
        <v>9.2570466187395298E-2</v>
      </c>
      <c r="IJ368" s="223">
        <f t="shared" ca="1" si="834"/>
        <v>9.2467809401181877E-2</v>
      </c>
      <c r="IK368" s="223">
        <f t="shared" ca="1" si="835"/>
        <v>8.9642464299937677E-2</v>
      </c>
      <c r="IL368" s="223">
        <f t="shared" ca="1" si="836"/>
        <v>8.4177622365572788E-2</v>
      </c>
      <c r="IM368" s="223">
        <f t="shared" ca="1" si="837"/>
        <v>7.6234194312578912E-2</v>
      </c>
      <c r="IN368" s="223">
        <f t="shared" ca="1" si="838"/>
        <v>6.6046072117863217E-2</v>
      </c>
      <c r="IO368" s="223">
        <f t="shared" ca="1" si="839"/>
        <v>5.3913242138098061E-2</v>
      </c>
      <c r="IP368" s="223">
        <f t="shared" ca="1" si="840"/>
        <v>4.0192952096874984E-2</v>
      </c>
      <c r="IQ368" s="223">
        <f t="shared" ca="1" si="841"/>
        <v>2.5289192027223815E-2</v>
      </c>
      <c r="IR368" s="223">
        <f t="shared" ca="1" si="842"/>
        <v>9.640798900133616E-3</v>
      </c>
      <c r="IS368" s="223">
        <f t="shared" ca="1" si="843"/>
        <v>-6.2914648050853682E-3</v>
      </c>
      <c r="IT368" s="223">
        <f t="shared" ca="1" si="844"/>
        <v>-2.2038478120787991E-2</v>
      </c>
      <c r="IU368" s="223">
        <f t="shared" ca="1" si="845"/>
        <v>-3.7136574724295768E-2</v>
      </c>
      <c r="IV368" s="223">
        <f t="shared" ca="1" si="846"/>
        <v>-5.114119546072117E-2</v>
      </c>
      <c r="IW368" s="223">
        <f t="shared" ca="1" si="847"/>
        <v>-6.3639978260687527E-2</v>
      </c>
      <c r="IX368" s="223">
        <f t="shared" ca="1" si="848"/>
        <v>-7.4264900024025721E-2</v>
      </c>
      <c r="IY368" s="223">
        <f t="shared" ca="1" si="849"/>
        <v>-8.2703112955157823E-2</v>
      </c>
      <c r="IZ368" s="223">
        <f t="shared" ca="1" si="850"/>
        <v>-8.8706156277342393E-2</v>
      </c>
      <c r="JA368" s="223">
        <f t="shared" ca="1" si="851"/>
        <v>-9.209727208949213E-2</v>
      </c>
      <c r="JB368" s="223">
        <f t="shared" ca="1" si="852"/>
        <v>-9.2776609952232802E-2</v>
      </c>
    </row>
    <row r="369" spans="2:262">
      <c r="B369" s="230">
        <v>8</v>
      </c>
      <c r="C369" s="229">
        <f t="shared" si="853"/>
        <v>1.5625E-4</v>
      </c>
      <c r="D369" s="226">
        <f t="shared" ca="1" si="597"/>
        <v>75.509438882308515</v>
      </c>
      <c r="E369" s="225">
        <f ca="1">N361</f>
        <v>0.50943888230851386</v>
      </c>
      <c r="F369" s="224">
        <v>8</v>
      </c>
      <c r="G369" s="223">
        <f t="shared" ca="1" si="854"/>
        <v>-3.9984581849935551E-3</v>
      </c>
      <c r="H369" s="223">
        <f t="shared" ca="1" si="598"/>
        <v>-3.7252538906585322E-3</v>
      </c>
      <c r="I369" s="223">
        <f t="shared" ca="1" si="599"/>
        <v>-3.3088901784519525E-3</v>
      </c>
      <c r="J369" s="223">
        <f t="shared" ca="1" si="600"/>
        <v>-2.7653676723344541E-3</v>
      </c>
      <c r="K369" s="223">
        <f t="shared" ca="1" si="601"/>
        <v>-2.1155736374052006E-3</v>
      </c>
      <c r="L369" s="223">
        <f t="shared" ca="1" si="602"/>
        <v>-1.3844792940178293E-3</v>
      </c>
      <c r="M369" s="223">
        <f t="shared" ca="1" si="603"/>
        <v>-6.0018018778628562E-4</v>
      </c>
      <c r="N369" s="223">
        <f t="shared" ca="1" si="604"/>
        <v>2.0718350647695776E-4</v>
      </c>
      <c r="O369" s="223">
        <f t="shared" ca="1" si="605"/>
        <v>1.0065852547761407E-3</v>
      </c>
      <c r="P369" s="223">
        <f t="shared" ca="1" si="606"/>
        <v>1.7673044962337907E-3</v>
      </c>
      <c r="Q369" s="223">
        <f t="shared" ca="1" si="607"/>
        <v>2.4601072170169556E-3</v>
      </c>
      <c r="R369" s="223">
        <f t="shared" ca="1" si="608"/>
        <v>3.0583693970941818E-3</v>
      </c>
      <c r="S369" s="223">
        <f t="shared" ca="1" si="609"/>
        <v>3.5391001563943965E-3</v>
      </c>
      <c r="T369" s="223">
        <f t="shared" ca="1" si="610"/>
        <v>3.8838252814346066E-3</v>
      </c>
      <c r="U369" s="223">
        <f t="shared" ca="1" si="611"/>
        <v>4.0792971789835961E-3</v>
      </c>
      <c r="V369" s="223">
        <f t="shared" ca="1" si="612"/>
        <v>4.1180039736404602E-3</v>
      </c>
      <c r="W369" s="223">
        <f t="shared" ca="1" si="613"/>
        <v>3.9984581849935551E-3</v>
      </c>
      <c r="X369" s="223">
        <f t="shared" ca="1" si="614"/>
        <v>3.7252538906585326E-3</v>
      </c>
      <c r="Y369" s="223">
        <f t="shared" ca="1" si="615"/>
        <v>3.3088901784519534E-3</v>
      </c>
      <c r="Z369" s="223">
        <f t="shared" ca="1" si="616"/>
        <v>2.7653676723344545E-3</v>
      </c>
      <c r="AA369" s="223">
        <f t="shared" ca="1" si="617"/>
        <v>2.1155736374052002E-3</v>
      </c>
      <c r="AB369" s="223">
        <f t="shared" ca="1" si="618"/>
        <v>1.3844792940178312E-3</v>
      </c>
      <c r="AC369" s="223">
        <f t="shared" ca="1" si="619"/>
        <v>6.0018018778628703E-4</v>
      </c>
      <c r="AD369" s="223">
        <f t="shared" ca="1" si="620"/>
        <v>-2.0718350647695724E-4</v>
      </c>
      <c r="AE369" s="223">
        <f t="shared" ca="1" si="621"/>
        <v>-1.0065852547761411E-3</v>
      </c>
      <c r="AF369" s="223">
        <f t="shared" ca="1" si="622"/>
        <v>-1.767304496233792E-3</v>
      </c>
      <c r="AG369" s="223">
        <f t="shared" ca="1" si="623"/>
        <v>-2.4601072170169548E-3</v>
      </c>
      <c r="AH369" s="223">
        <f t="shared" ca="1" si="624"/>
        <v>-3.0583693970941813E-3</v>
      </c>
      <c r="AI369" s="223">
        <f t="shared" ca="1" si="625"/>
        <v>-3.539100156394396E-3</v>
      </c>
      <c r="AJ369" s="223">
        <f t="shared" ca="1" si="626"/>
        <v>-3.8838252814346057E-3</v>
      </c>
      <c r="AK369" s="223">
        <f t="shared" ca="1" si="627"/>
        <v>-4.0792971789835961E-3</v>
      </c>
      <c r="AL369" s="223">
        <f t="shared" ca="1" si="628"/>
        <v>-4.1180039736404602E-3</v>
      </c>
      <c r="AM369" s="223">
        <f t="shared" ca="1" si="629"/>
        <v>-3.9984581849935551E-3</v>
      </c>
      <c r="AN369" s="223">
        <f t="shared" ca="1" si="630"/>
        <v>-3.7252538906585322E-3</v>
      </c>
      <c r="AO369" s="223">
        <f t="shared" ca="1" si="631"/>
        <v>-3.3088901784519534E-3</v>
      </c>
      <c r="AP369" s="223">
        <f t="shared" ca="1" si="632"/>
        <v>-2.7653676723344545E-3</v>
      </c>
      <c r="AQ369" s="223">
        <f t="shared" ca="1" si="633"/>
        <v>-2.1155736374052006E-3</v>
      </c>
      <c r="AR369" s="223">
        <f t="shared" ca="1" si="634"/>
        <v>-1.3844792940178317E-3</v>
      </c>
      <c r="AS369" s="223">
        <f t="shared" ca="1" si="635"/>
        <v>-6.0018018778628746E-4</v>
      </c>
      <c r="AT369" s="223">
        <f t="shared" ca="1" si="636"/>
        <v>2.0718350647695673E-4</v>
      </c>
      <c r="AU369" s="223">
        <f t="shared" ca="1" si="637"/>
        <v>1.006585254776137E-3</v>
      </c>
      <c r="AV369" s="223">
        <f t="shared" ca="1" si="638"/>
        <v>1.7673044962337916E-3</v>
      </c>
      <c r="AW369" s="223">
        <f t="shared" ca="1" si="639"/>
        <v>2.4601072170169543E-3</v>
      </c>
      <c r="AX369" s="223">
        <f t="shared" ca="1" si="640"/>
        <v>3.0583693970941787E-3</v>
      </c>
      <c r="AY369" s="223">
        <f t="shared" ca="1" si="641"/>
        <v>3.5391001563943956E-3</v>
      </c>
      <c r="AZ369" s="223">
        <f t="shared" ca="1" si="642"/>
        <v>3.8838252814346053E-3</v>
      </c>
      <c r="BA369" s="223">
        <f t="shared" ca="1" si="643"/>
        <v>4.079297178983597E-3</v>
      </c>
      <c r="BB369" s="223">
        <f t="shared" ca="1" si="644"/>
        <v>4.1180039736404602E-3</v>
      </c>
      <c r="BC369" s="223">
        <f t="shared" ca="1" si="645"/>
        <v>3.9984581849935559E-3</v>
      </c>
      <c r="BD369" s="223">
        <f t="shared" ca="1" si="646"/>
        <v>3.7252538906585322E-3</v>
      </c>
      <c r="BE369" s="223">
        <f t="shared" ca="1" si="647"/>
        <v>3.3088901784519538E-3</v>
      </c>
      <c r="BF369" s="223">
        <f t="shared" ca="1" si="648"/>
        <v>2.7653676723344523E-3</v>
      </c>
      <c r="BG369" s="223">
        <f t="shared" ca="1" si="649"/>
        <v>2.115573637405201E-3</v>
      </c>
      <c r="BH369" s="223">
        <f t="shared" ca="1" si="650"/>
        <v>1.3844792940178321E-3</v>
      </c>
      <c r="BI369" s="223">
        <f t="shared" ca="1" si="651"/>
        <v>6.0018018778628442E-4</v>
      </c>
      <c r="BJ369" s="223">
        <f t="shared" ca="1" si="652"/>
        <v>-2.0718350647695624E-4</v>
      </c>
      <c r="BK369" s="223">
        <f t="shared" ca="1" si="653"/>
        <v>-1.0065852547761365E-3</v>
      </c>
      <c r="BL369" s="223">
        <f t="shared" ca="1" si="654"/>
        <v>-1.7673044962337912E-3</v>
      </c>
      <c r="BM369" s="223">
        <f t="shared" ca="1" si="655"/>
        <v>-2.4601072170169539E-3</v>
      </c>
      <c r="BN369" s="223">
        <f t="shared" ca="1" si="656"/>
        <v>-3.0583693970941783E-3</v>
      </c>
      <c r="BO369" s="223">
        <f t="shared" ca="1" si="657"/>
        <v>-3.5391001563943956E-3</v>
      </c>
      <c r="BP369" s="223">
        <f t="shared" ca="1" si="658"/>
        <v>-3.8838252814346053E-3</v>
      </c>
      <c r="BQ369" s="223">
        <f t="shared" ca="1" si="659"/>
        <v>-4.0792971789835961E-3</v>
      </c>
      <c r="BR369" s="223">
        <f t="shared" ca="1" si="660"/>
        <v>-4.1180039736404602E-3</v>
      </c>
      <c r="BS369" s="223">
        <f t="shared" ca="1" si="661"/>
        <v>-3.9984581849935568E-3</v>
      </c>
      <c r="BT369" s="223">
        <f t="shared" ca="1" si="662"/>
        <v>-3.7252538906585322E-3</v>
      </c>
      <c r="BU369" s="223">
        <f t="shared" ca="1" si="663"/>
        <v>-3.3088901784519543E-3</v>
      </c>
      <c r="BV369" s="223">
        <f t="shared" ca="1" si="664"/>
        <v>-2.7653676723344528E-3</v>
      </c>
      <c r="BW369" s="223">
        <f t="shared" ca="1" si="665"/>
        <v>-2.1155736374052015E-3</v>
      </c>
      <c r="BX369" s="223">
        <f t="shared" ca="1" si="666"/>
        <v>-1.3844792940178325E-3</v>
      </c>
      <c r="BY369" s="223">
        <f t="shared" ca="1" si="667"/>
        <v>-6.0018018778628486E-4</v>
      </c>
      <c r="BZ369" s="223">
        <f t="shared" ca="1" si="668"/>
        <v>2.0718350647695572E-4</v>
      </c>
      <c r="CA369" s="223">
        <f t="shared" ca="1" si="669"/>
        <v>1.0065852547761359E-3</v>
      </c>
      <c r="CB369" s="223">
        <f t="shared" ca="1" si="670"/>
        <v>1.7673044962337905E-3</v>
      </c>
      <c r="CC369" s="223">
        <f t="shared" ca="1" si="671"/>
        <v>2.4601072170169535E-3</v>
      </c>
      <c r="CD369" s="223">
        <f t="shared" ca="1" si="672"/>
        <v>3.0583693970941779E-3</v>
      </c>
      <c r="CE369" s="223">
        <f t="shared" ca="1" si="673"/>
        <v>3.5391001563943951E-3</v>
      </c>
      <c r="CF369" s="223">
        <f t="shared" ca="1" si="674"/>
        <v>3.8838252814346053E-3</v>
      </c>
      <c r="CG369" s="223">
        <f t="shared" ca="1" si="675"/>
        <v>4.0792971789835961E-3</v>
      </c>
      <c r="CH369" s="223">
        <f t="shared" ca="1" si="676"/>
        <v>4.1180039736404602E-3</v>
      </c>
      <c r="CI369" s="223">
        <f t="shared" ca="1" si="677"/>
        <v>3.9984581849935568E-3</v>
      </c>
      <c r="CJ369" s="223">
        <f t="shared" ca="1" si="678"/>
        <v>3.7252538906585361E-3</v>
      </c>
      <c r="CK369" s="223">
        <f t="shared" ca="1" si="679"/>
        <v>3.3088901784519495E-3</v>
      </c>
      <c r="CL369" s="223">
        <f t="shared" ca="1" si="680"/>
        <v>2.7653676723344532E-3</v>
      </c>
      <c r="CM369" s="223">
        <f t="shared" ca="1" si="681"/>
        <v>2.1155736374052019E-3</v>
      </c>
      <c r="CN369" s="223">
        <f t="shared" ca="1" si="682"/>
        <v>1.3844792940178332E-3</v>
      </c>
      <c r="CO369" s="223">
        <f t="shared" ca="1" si="683"/>
        <v>6.0018018778629255E-4</v>
      </c>
      <c r="CP369" s="223">
        <f t="shared" ca="1" si="684"/>
        <v>-2.0718350647694792E-4</v>
      </c>
      <c r="CQ369" s="223">
        <f t="shared" ca="1" si="685"/>
        <v>-1.0065852547761426E-3</v>
      </c>
      <c r="CR369" s="223">
        <f t="shared" ca="1" si="686"/>
        <v>-1.7673044962337901E-3</v>
      </c>
      <c r="CS369" s="223">
        <f t="shared" ca="1" si="687"/>
        <v>-2.4601072170169535E-3</v>
      </c>
      <c r="CT369" s="223">
        <f t="shared" ca="1" si="688"/>
        <v>-3.0583693970941774E-3</v>
      </c>
      <c r="CU369" s="223">
        <f t="shared" ca="1" si="689"/>
        <v>-3.5391001563943912E-3</v>
      </c>
      <c r="CV369" s="223">
        <f t="shared" ca="1" si="690"/>
        <v>-3.8838252814346079E-3</v>
      </c>
      <c r="CW369" s="223">
        <f t="shared" ca="1" si="691"/>
        <v>-4.0792971789835961E-3</v>
      </c>
      <c r="CX369" s="223">
        <f t="shared" ca="1" si="692"/>
        <v>-4.1180039736404602E-3</v>
      </c>
      <c r="CY369" s="223">
        <f t="shared" ca="1" si="693"/>
        <v>-3.9984581849935577E-3</v>
      </c>
      <c r="CZ369" s="223">
        <f t="shared" ca="1" si="694"/>
        <v>-3.7252538906585361E-3</v>
      </c>
      <c r="DA369" s="223">
        <f t="shared" ca="1" si="695"/>
        <v>-3.3088901784519508E-3</v>
      </c>
      <c r="DB369" s="223">
        <f t="shared" ca="1" si="696"/>
        <v>-2.7653676723344536E-3</v>
      </c>
      <c r="DC369" s="223">
        <f t="shared" ca="1" si="697"/>
        <v>-2.1155736374052023E-3</v>
      </c>
      <c r="DD369" s="223">
        <f t="shared" ca="1" si="698"/>
        <v>-1.3844792940178336E-3</v>
      </c>
      <c r="DE369" s="223">
        <f t="shared" ca="1" si="699"/>
        <v>-6.0018018778629321E-4</v>
      </c>
      <c r="DF369" s="223">
        <f t="shared" ca="1" si="700"/>
        <v>2.0718350647696204E-4</v>
      </c>
      <c r="DG369" s="223">
        <f t="shared" ca="1" si="701"/>
        <v>1.0065852547761422E-3</v>
      </c>
      <c r="DH369" s="223">
        <f t="shared" ca="1" si="702"/>
        <v>1.7673044962337897E-3</v>
      </c>
      <c r="DI369" s="223">
        <f t="shared" ca="1" si="703"/>
        <v>2.460107217016953E-3</v>
      </c>
      <c r="DJ369" s="223">
        <f t="shared" ca="1" si="704"/>
        <v>3.0583693970941774E-3</v>
      </c>
      <c r="DK369" s="223">
        <f t="shared" ca="1" si="705"/>
        <v>3.5391001563943908E-3</v>
      </c>
      <c r="DL369" s="223">
        <f t="shared" ca="1" si="706"/>
        <v>3.8838252814346079E-3</v>
      </c>
      <c r="DM369" s="223">
        <f t="shared" ca="1" si="707"/>
        <v>4.0792971789835961E-3</v>
      </c>
      <c r="DN369" s="223">
        <f t="shared" ca="1" si="708"/>
        <v>4.1180039736404602E-3</v>
      </c>
      <c r="DO369" s="223">
        <f t="shared" ca="1" si="709"/>
        <v>3.9984581849935577E-3</v>
      </c>
      <c r="DP369" s="223">
        <f t="shared" ca="1" si="710"/>
        <v>3.7252538906585365E-3</v>
      </c>
      <c r="DQ369" s="223">
        <f t="shared" ca="1" si="711"/>
        <v>3.3088901784519512E-3</v>
      </c>
      <c r="DR369" s="223">
        <f t="shared" ca="1" si="712"/>
        <v>2.7653676723344541E-3</v>
      </c>
      <c r="DS369" s="223">
        <f t="shared" ca="1" si="713"/>
        <v>2.1155736374052023E-3</v>
      </c>
      <c r="DT369" s="223">
        <f t="shared" ca="1" si="714"/>
        <v>1.384479294017834E-3</v>
      </c>
      <c r="DU369" s="223">
        <f t="shared" ca="1" si="715"/>
        <v>6.0018018778629364E-4</v>
      </c>
      <c r="DV369" s="223">
        <f t="shared" ca="1" si="716"/>
        <v>-2.0718350647694691E-4</v>
      </c>
      <c r="DW369" s="223">
        <f t="shared" ca="1" si="717"/>
        <v>-1.0065852547761415E-3</v>
      </c>
      <c r="DX369" s="223">
        <f t="shared" ca="1" si="718"/>
        <v>-1.7673044962337892E-3</v>
      </c>
      <c r="DY369" s="223">
        <f t="shared" ca="1" si="719"/>
        <v>-2.4601072170169526E-3</v>
      </c>
      <c r="DZ369" s="223">
        <f t="shared" ca="1" si="720"/>
        <v>-3.058369397094177E-3</v>
      </c>
      <c r="EA369" s="223">
        <f t="shared" ca="1" si="721"/>
        <v>-3.5391001563943904E-3</v>
      </c>
      <c r="EB369" s="223">
        <f t="shared" ca="1" si="722"/>
        <v>-3.883825281434607E-3</v>
      </c>
      <c r="EC369" s="223">
        <f t="shared" ca="1" si="723"/>
        <v>-4.0792971789835961E-3</v>
      </c>
      <c r="ED369" s="223">
        <f t="shared" ca="1" si="724"/>
        <v>-4.1180039736404602E-3</v>
      </c>
      <c r="EE369" s="223">
        <f t="shared" ca="1" si="725"/>
        <v>-3.9984581849935577E-3</v>
      </c>
      <c r="EF369" s="223">
        <f t="shared" ca="1" si="726"/>
        <v>-3.7252538906585365E-3</v>
      </c>
      <c r="EG369" s="223">
        <f t="shared" ca="1" si="727"/>
        <v>-3.3088901784519512E-3</v>
      </c>
      <c r="EH369" s="223">
        <f t="shared" ca="1" si="728"/>
        <v>-2.7653676723344541E-3</v>
      </c>
      <c r="EI369" s="223">
        <f t="shared" ca="1" si="729"/>
        <v>-2.1155736374052028E-3</v>
      </c>
      <c r="EJ369" s="223">
        <f t="shared" ca="1" si="730"/>
        <v>-1.3844792940178345E-3</v>
      </c>
      <c r="EK369" s="223">
        <f t="shared" ca="1" si="731"/>
        <v>-6.0018018778629407E-4</v>
      </c>
      <c r="EL369" s="223">
        <f t="shared" ca="1" si="732"/>
        <v>2.0718350647696104E-4</v>
      </c>
      <c r="EM369" s="223">
        <f t="shared" ca="1" si="733"/>
        <v>1.0065852547761411E-3</v>
      </c>
      <c r="EN369" s="223">
        <f t="shared" ca="1" si="734"/>
        <v>1.7673044962337888E-3</v>
      </c>
      <c r="EO369" s="223">
        <f t="shared" ca="1" si="735"/>
        <v>2.4601072170169522E-3</v>
      </c>
      <c r="EP369" s="223">
        <f t="shared" ca="1" si="736"/>
        <v>3.058369397094177E-3</v>
      </c>
      <c r="EQ369" s="223">
        <f t="shared" ca="1" si="737"/>
        <v>3.5391001563943904E-3</v>
      </c>
      <c r="ER369" s="223">
        <f t="shared" ca="1" si="738"/>
        <v>3.883825281434607E-3</v>
      </c>
      <c r="ES369" s="223">
        <f t="shared" ca="1" si="739"/>
        <v>4.0792971789835961E-3</v>
      </c>
      <c r="ET369" s="223">
        <f t="shared" ca="1" si="740"/>
        <v>4.1180039736404602E-3</v>
      </c>
      <c r="EU369" s="223">
        <f t="shared" ca="1" si="741"/>
        <v>3.9984581849935577E-3</v>
      </c>
      <c r="EV369" s="223">
        <f t="shared" ca="1" si="742"/>
        <v>3.7252538906585369E-3</v>
      </c>
      <c r="EW369" s="223">
        <f t="shared" ca="1" si="743"/>
        <v>3.3088901784519517E-3</v>
      </c>
      <c r="EX369" s="223">
        <f t="shared" ca="1" si="744"/>
        <v>2.7653676723344545E-3</v>
      </c>
      <c r="EY369" s="223">
        <f t="shared" ca="1" si="745"/>
        <v>2.1155736374052032E-3</v>
      </c>
      <c r="EZ369" s="223">
        <f t="shared" ca="1" si="746"/>
        <v>1.3844792940178349E-3</v>
      </c>
      <c r="FA369" s="223">
        <f t="shared" ca="1" si="747"/>
        <v>6.0018018778629461E-4</v>
      </c>
      <c r="FB369" s="223">
        <f t="shared" ca="1" si="748"/>
        <v>-2.0718350647694588E-4</v>
      </c>
      <c r="FC369" s="223">
        <f t="shared" ca="1" si="749"/>
        <v>-1.0065852547761407E-3</v>
      </c>
      <c r="FD369" s="223">
        <f t="shared" ca="1" si="750"/>
        <v>-1.7673044962337884E-3</v>
      </c>
      <c r="FE369" s="223">
        <f t="shared" ca="1" si="751"/>
        <v>-2.4601072170169517E-3</v>
      </c>
      <c r="FF369" s="223">
        <f t="shared" ca="1" si="752"/>
        <v>-3.0583693970941766E-3</v>
      </c>
      <c r="FG369" s="223">
        <f t="shared" ca="1" si="753"/>
        <v>-3.5391001563943899E-3</v>
      </c>
      <c r="FH369" s="223">
        <f t="shared" ca="1" si="754"/>
        <v>-3.883825281434607E-3</v>
      </c>
      <c r="FI369" s="223">
        <f t="shared" ca="1" si="755"/>
        <v>-4.0792971789835961E-3</v>
      </c>
      <c r="FJ369" s="223">
        <f t="shared" ca="1" si="756"/>
        <v>-4.1180039736404602E-3</v>
      </c>
      <c r="FK369" s="223">
        <f t="shared" ca="1" si="757"/>
        <v>-3.9984581849935577E-3</v>
      </c>
      <c r="FL369" s="223">
        <f t="shared" ca="1" si="758"/>
        <v>-3.7252538906585369E-3</v>
      </c>
      <c r="FM369" s="223">
        <f t="shared" ca="1" si="759"/>
        <v>-3.3088901784519603E-3</v>
      </c>
      <c r="FN369" s="223">
        <f t="shared" ca="1" si="760"/>
        <v>-2.7653676723344662E-3</v>
      </c>
      <c r="FO369" s="223">
        <f t="shared" ca="1" si="761"/>
        <v>-2.1155736374052166E-3</v>
      </c>
      <c r="FP369" s="223">
        <f t="shared" ca="1" si="762"/>
        <v>-1.3844792940178217E-3</v>
      </c>
      <c r="FQ369" s="223">
        <f t="shared" ca="1" si="763"/>
        <v>-6.0018018778628074E-4</v>
      </c>
      <c r="FR369" s="223">
        <f t="shared" ca="1" si="764"/>
        <v>2.0718350647696001E-4</v>
      </c>
      <c r="FS369" s="223">
        <f t="shared" ca="1" si="765"/>
        <v>1.0065852547761402E-3</v>
      </c>
      <c r="FT369" s="223">
        <f t="shared" ca="1" si="766"/>
        <v>1.7673044962337879E-3</v>
      </c>
      <c r="FU369" s="223">
        <f t="shared" ca="1" si="767"/>
        <v>2.4601072170169513E-3</v>
      </c>
      <c r="FV369" s="223">
        <f t="shared" ca="1" si="768"/>
        <v>3.0583693970941766E-3</v>
      </c>
      <c r="FW369" s="223">
        <f t="shared" ca="1" si="769"/>
        <v>3.5391001563943899E-3</v>
      </c>
      <c r="FX369" s="223">
        <f t="shared" ca="1" si="770"/>
        <v>3.8838252814346018E-3</v>
      </c>
      <c r="FY369" s="223">
        <f t="shared" ca="1" si="771"/>
        <v>4.0792971789835944E-3</v>
      </c>
      <c r="FZ369" s="223">
        <f t="shared" ca="1" si="772"/>
        <v>4.1180039736404611E-3</v>
      </c>
      <c r="GA369" s="223">
        <f t="shared" ca="1" si="773"/>
        <v>3.9984581849935542E-3</v>
      </c>
      <c r="GB369" s="223">
        <f t="shared" ca="1" si="774"/>
        <v>3.7252538906585309E-3</v>
      </c>
      <c r="GC369" s="223">
        <f t="shared" ca="1" si="775"/>
        <v>3.3088901784519521E-3</v>
      </c>
      <c r="GD369" s="223">
        <f t="shared" ca="1" si="776"/>
        <v>2.7653676723344558E-3</v>
      </c>
      <c r="GE369" s="223">
        <f t="shared" ca="1" si="777"/>
        <v>2.1155736374052041E-3</v>
      </c>
      <c r="GF369" s="223">
        <f t="shared" ca="1" si="778"/>
        <v>1.3844792940178358E-3</v>
      </c>
      <c r="GG369" s="223">
        <f t="shared" ca="1" si="779"/>
        <v>6.0018018778629559E-4</v>
      </c>
      <c r="GH369" s="223">
        <f t="shared" ca="1" si="780"/>
        <v>-2.0718350647694488E-4</v>
      </c>
      <c r="GI369" s="223">
        <f t="shared" ca="1" si="781"/>
        <v>-1.0065852547761255E-3</v>
      </c>
      <c r="GJ369" s="223">
        <f t="shared" ca="1" si="782"/>
        <v>-1.767304496233774E-3</v>
      </c>
      <c r="GK369" s="223">
        <f t="shared" ca="1" si="783"/>
        <v>-2.4601072170169626E-3</v>
      </c>
      <c r="GL369" s="223">
        <f t="shared" ca="1" si="784"/>
        <v>-3.0583693970941852E-3</v>
      </c>
      <c r="GM369" s="223">
        <f t="shared" ca="1" si="785"/>
        <v>-3.5391001563943973E-3</v>
      </c>
      <c r="GN369" s="223">
        <f t="shared" ca="1" si="786"/>
        <v>-3.8838252814346066E-3</v>
      </c>
      <c r="GO369" s="223">
        <f t="shared" ca="1" si="787"/>
        <v>-4.0792971789835961E-3</v>
      </c>
      <c r="GP369" s="223">
        <f t="shared" ca="1" si="788"/>
        <v>-4.1180039736404602E-3</v>
      </c>
      <c r="GQ369" s="223">
        <f t="shared" ca="1" si="789"/>
        <v>-3.9984581849935577E-3</v>
      </c>
      <c r="GR369" s="223">
        <f t="shared" ca="1" si="790"/>
        <v>-3.7252538906585378E-3</v>
      </c>
      <c r="GS369" s="223">
        <f t="shared" ca="1" si="791"/>
        <v>-3.3088901784519608E-3</v>
      </c>
      <c r="GT369" s="223">
        <f t="shared" ca="1" si="792"/>
        <v>-2.7653676723344671E-3</v>
      </c>
      <c r="GU369" s="223">
        <f t="shared" ca="1" si="793"/>
        <v>-2.1155736374052175E-3</v>
      </c>
      <c r="GV369" s="223">
        <f t="shared" ca="1" si="794"/>
        <v>-1.3844792940178225E-3</v>
      </c>
      <c r="GW369" s="223">
        <f t="shared" ca="1" si="795"/>
        <v>-6.001801877862816E-4</v>
      </c>
      <c r="GX369" s="223">
        <f t="shared" ca="1" si="796"/>
        <v>2.07183506476959E-4</v>
      </c>
      <c r="GY369" s="223">
        <f t="shared" ca="1" si="797"/>
        <v>1.0065852547761394E-3</v>
      </c>
      <c r="GZ369" s="223">
        <f t="shared" ca="1" si="798"/>
        <v>1.7673044962337871E-3</v>
      </c>
      <c r="HA369" s="223">
        <f t="shared" ca="1" si="799"/>
        <v>2.4601072170169504E-3</v>
      </c>
      <c r="HB369" s="223">
        <f t="shared" ca="1" si="800"/>
        <v>3.0583693970941757E-3</v>
      </c>
      <c r="HC369" s="223">
        <f t="shared" ca="1" si="801"/>
        <v>3.5391001563943891E-3</v>
      </c>
      <c r="HD369" s="223">
        <f t="shared" ca="1" si="802"/>
        <v>3.8838252814346014E-3</v>
      </c>
      <c r="HE369" s="223">
        <f t="shared" ca="1" si="803"/>
        <v>4.0792971789835935E-3</v>
      </c>
      <c r="HF369" s="223">
        <f t="shared" ca="1" si="804"/>
        <v>4.1180039736404602E-3</v>
      </c>
      <c r="HG369" s="223">
        <f t="shared" ca="1" si="805"/>
        <v>3.9984581849935542E-3</v>
      </c>
      <c r="HH369" s="223">
        <f t="shared" ca="1" si="806"/>
        <v>3.7252538906585313E-3</v>
      </c>
      <c r="HI369" s="223">
        <f t="shared" ca="1" si="807"/>
        <v>3.3088901784519525E-3</v>
      </c>
      <c r="HJ369" s="223">
        <f t="shared" ca="1" si="808"/>
        <v>2.7653676723344562E-3</v>
      </c>
      <c r="HK369" s="223">
        <f t="shared" ca="1" si="809"/>
        <v>2.1155736374052049E-3</v>
      </c>
      <c r="HL369" s="223">
        <f t="shared" ca="1" si="810"/>
        <v>1.3844792940178366E-3</v>
      </c>
      <c r="HM369" s="223">
        <f t="shared" ca="1" si="811"/>
        <v>6.0018018778629657E-4</v>
      </c>
      <c r="HN369" s="223">
        <f t="shared" ca="1" si="812"/>
        <v>-2.0718350647694388E-4</v>
      </c>
      <c r="HO369" s="223">
        <f t="shared" ca="1" si="813"/>
        <v>-1.0065852547761246E-3</v>
      </c>
      <c r="HP369" s="223">
        <f t="shared" ca="1" si="814"/>
        <v>-1.7673044962337732E-3</v>
      </c>
      <c r="HQ369" s="223">
        <f t="shared" ca="1" si="815"/>
        <v>-2.4601072170169621E-3</v>
      </c>
      <c r="HR369" s="223">
        <f t="shared" ca="1" si="816"/>
        <v>-3.0583693970941848E-3</v>
      </c>
      <c r="HS369" s="223">
        <f t="shared" ca="1" si="817"/>
        <v>-3.5391001563943969E-3</v>
      </c>
      <c r="HT369" s="223">
        <f t="shared" ca="1" si="818"/>
        <v>-3.8838252814346061E-3</v>
      </c>
      <c r="HU369" s="223">
        <f t="shared" ca="1" si="819"/>
        <v>-4.0792971789835953E-3</v>
      </c>
      <c r="HV369" s="223">
        <f t="shared" ca="1" si="820"/>
        <v>-4.1180039736404602E-3</v>
      </c>
      <c r="HW369" s="223">
        <f t="shared" ca="1" si="821"/>
        <v>-3.9984581849935577E-3</v>
      </c>
      <c r="HX369" s="223">
        <f t="shared" ca="1" si="822"/>
        <v>-3.7252538906585382E-3</v>
      </c>
      <c r="HY369" s="223">
        <f t="shared" ca="1" si="823"/>
        <v>-3.3088901784519616E-3</v>
      </c>
      <c r="HZ369" s="223">
        <f t="shared" ca="1" si="824"/>
        <v>-2.765367672334468E-3</v>
      </c>
      <c r="IA369" s="223">
        <f t="shared" ca="1" si="825"/>
        <v>-2.1155736374052184E-3</v>
      </c>
      <c r="IB369" s="223">
        <f t="shared" ca="1" si="826"/>
        <v>-1.3844792940178234E-3</v>
      </c>
      <c r="IC369" s="223">
        <f t="shared" ca="1" si="827"/>
        <v>-6.0018018778628269E-4</v>
      </c>
      <c r="ID369" s="223">
        <f t="shared" ca="1" si="828"/>
        <v>2.07183506476958E-4</v>
      </c>
      <c r="IE369" s="223">
        <f t="shared" ca="1" si="829"/>
        <v>7.6296322428618996E-4</v>
      </c>
      <c r="IF369" s="223">
        <f t="shared" ca="1" si="830"/>
        <v>1.767304496233786E-3</v>
      </c>
      <c r="IG369" s="223">
        <f t="shared" ca="1" si="831"/>
        <v>2.46010721701695E-3</v>
      </c>
      <c r="IH369" s="223">
        <f t="shared" ca="1" si="832"/>
        <v>3.0583693970941744E-3</v>
      </c>
      <c r="II369" s="223">
        <f t="shared" ca="1" si="833"/>
        <v>3.5391001563943891E-3</v>
      </c>
      <c r="IJ369" s="223">
        <f t="shared" ca="1" si="834"/>
        <v>3.8838252814346014E-3</v>
      </c>
      <c r="IK369" s="223">
        <f t="shared" ca="1" si="835"/>
        <v>4.0792971789835935E-3</v>
      </c>
      <c r="IL369" s="223">
        <f t="shared" ca="1" si="836"/>
        <v>4.1180039736404611E-3</v>
      </c>
      <c r="IM369" s="223">
        <f t="shared" ca="1" si="837"/>
        <v>3.9984581849935542E-3</v>
      </c>
      <c r="IN369" s="223">
        <f t="shared" ca="1" si="838"/>
        <v>3.7252538906585317E-3</v>
      </c>
      <c r="IO369" s="223">
        <f t="shared" ca="1" si="839"/>
        <v>3.3088901784519534E-3</v>
      </c>
      <c r="IP369" s="223">
        <f t="shared" ca="1" si="840"/>
        <v>2.7653676723344576E-3</v>
      </c>
      <c r="IQ369" s="223">
        <f t="shared" ca="1" si="841"/>
        <v>2.1155736374052058E-3</v>
      </c>
      <c r="IR369" s="223">
        <f t="shared" ca="1" si="842"/>
        <v>1.3844792940178382E-3</v>
      </c>
      <c r="IS369" s="223">
        <f t="shared" ca="1" si="843"/>
        <v>6.0018018778629765E-4</v>
      </c>
      <c r="IT369" s="223">
        <f t="shared" ca="1" si="844"/>
        <v>-2.0718350647694288E-4</v>
      </c>
      <c r="IU369" s="223">
        <f t="shared" ca="1" si="845"/>
        <v>-1.0065852547761235E-3</v>
      </c>
      <c r="IV369" s="223">
        <f t="shared" ca="1" si="846"/>
        <v>-1.7673044962337723E-3</v>
      </c>
      <c r="IW369" s="223">
        <f t="shared" ca="1" si="847"/>
        <v>-2.4601072170169613E-3</v>
      </c>
      <c r="IX369" s="223">
        <f t="shared" ca="1" si="848"/>
        <v>-3.0583693970941844E-3</v>
      </c>
      <c r="IY369" s="223">
        <f t="shared" ca="1" si="849"/>
        <v>-3.539100156394396E-3</v>
      </c>
      <c r="IZ369" s="223">
        <f t="shared" ca="1" si="850"/>
        <v>-3.8838252814346057E-3</v>
      </c>
      <c r="JA369" s="223">
        <f t="shared" ca="1" si="851"/>
        <v>-4.0792971789835953E-3</v>
      </c>
      <c r="JB369" s="223">
        <f t="shared" ca="1" si="852"/>
        <v>-4.1180039736404602E-3</v>
      </c>
    </row>
    <row r="370" spans="2:262">
      <c r="B370" s="230">
        <v>9</v>
      </c>
      <c r="C370" s="229">
        <f t="shared" si="853"/>
        <v>1.7578124999999999E-4</v>
      </c>
      <c r="D370" s="226">
        <f t="shared" ca="1" si="597"/>
        <v>75.513421577718319</v>
      </c>
      <c r="E370" s="225">
        <f ca="1">O361</f>
        <v>0.51342157771831709</v>
      </c>
      <c r="F370" s="224">
        <v>9</v>
      </c>
      <c r="G370" s="223">
        <f t="shared" ca="1" si="854"/>
        <v>6.1823338937311026E-2</v>
      </c>
      <c r="H370" s="223">
        <f t="shared" ca="1" si="598"/>
        <v>5.6396373292150317E-2</v>
      </c>
      <c r="I370" s="223">
        <f t="shared" ca="1" si="599"/>
        <v>4.8228784157887082E-2</v>
      </c>
      <c r="J370" s="223">
        <f t="shared" ca="1" si="600"/>
        <v>3.771748157188741E-2</v>
      </c>
      <c r="K370" s="223">
        <f t="shared" ca="1" si="601"/>
        <v>2.5373270060871905E-2</v>
      </c>
      <c r="L370" s="223">
        <f t="shared" ca="1" si="602"/>
        <v>1.1796025716983682E-2</v>
      </c>
      <c r="M370" s="223">
        <f t="shared" ca="1" si="603"/>
        <v>-2.3544552247714385E-3</v>
      </c>
      <c r="N370" s="223">
        <f t="shared" ca="1" si="604"/>
        <v>-1.6390519672763337E-2</v>
      </c>
      <c r="O370" s="223">
        <f t="shared" ca="1" si="605"/>
        <v>-2.9630074689535754E-2</v>
      </c>
      <c r="P370" s="223">
        <f t="shared" ca="1" si="606"/>
        <v>-4.142973430279813E-2</v>
      </c>
      <c r="Q370" s="223">
        <f t="shared" ca="1" si="607"/>
        <v>-5.1216085322805097E-2</v>
      </c>
      <c r="R370" s="223">
        <f t="shared" ca="1" si="608"/>
        <v>-5.851355278059376E-2</v>
      </c>
      <c r="S370" s="223">
        <f t="shared" ca="1" si="609"/>
        <v>-6.2967510845489308E-2</v>
      </c>
      <c r="T370" s="223">
        <f t="shared" ca="1" si="610"/>
        <v>-6.4361516129742363E-2</v>
      </c>
      <c r="U370" s="223">
        <f t="shared" ca="1" si="611"/>
        <v>-6.2627825915108182E-2</v>
      </c>
      <c r="V370" s="223">
        <f t="shared" ca="1" si="612"/>
        <v>-5.7850690160364045E-2</v>
      </c>
      <c r="W370" s="223">
        <f t="shared" ca="1" si="613"/>
        <v>-5.0262257312224098E-2</v>
      </c>
      <c r="X370" s="223">
        <f t="shared" ca="1" si="614"/>
        <v>-4.0231292879799291E-2</v>
      </c>
      <c r="Y370" s="223">
        <f t="shared" ca="1" si="615"/>
        <v>-2.8245259001823998E-2</v>
      </c>
      <c r="Z370" s="223">
        <f t="shared" ca="1" si="616"/>
        <v>-1.4886625863339904E-2</v>
      </c>
      <c r="AA370" s="223">
        <f t="shared" ca="1" si="617"/>
        <v>-8.045661260707845E-4</v>
      </c>
      <c r="AB370" s="223">
        <f t="shared" ca="1" si="618"/>
        <v>1.331659209741168E-2</v>
      </c>
      <c r="AC370" s="223">
        <f t="shared" ca="1" si="619"/>
        <v>2.6790620674668354E-2</v>
      </c>
      <c r="AD370" s="223">
        <f t="shared" ca="1" si="620"/>
        <v>3.8962739217244684E-2</v>
      </c>
      <c r="AE370" s="223">
        <f t="shared" ca="1" si="621"/>
        <v>4.9241434618134343E-2</v>
      </c>
      <c r="AF370" s="223">
        <f t="shared" ca="1" si="622"/>
        <v>5.7127206068888547E-2</v>
      </c>
      <c r="AG370" s="223">
        <f t="shared" ca="1" si="623"/>
        <v>6.2236838670994665E-2</v>
      </c>
      <c r="AH370" s="223">
        <f t="shared" ca="1" si="624"/>
        <v>6.4322026047418976E-2</v>
      </c>
      <c r="AI370" s="223">
        <f t="shared" ca="1" si="625"/>
        <v>6.3281436974726157E-2</v>
      </c>
      <c r="AJ370" s="223">
        <f t="shared" ca="1" si="626"/>
        <v>5.9165639648859437E-2</v>
      </c>
      <c r="AK370" s="223">
        <f t="shared" ca="1" si="627"/>
        <v>5.2174644286242189E-2</v>
      </c>
      <c r="AL370" s="223">
        <f t="shared" ca="1" si="628"/>
        <v>4.2648183479318647E-2</v>
      </c>
      <c r="AM370" s="223">
        <f t="shared" ca="1" si="629"/>
        <v>3.1049202639848193E-2</v>
      </c>
      <c r="AN370" s="223">
        <f t="shared" ca="1" si="630"/>
        <v>1.794136282407691E-2</v>
      </c>
      <c r="AO370" s="223">
        <f t="shared" ca="1" si="631"/>
        <v>3.9616492066436339E-3</v>
      </c>
      <c r="AP370" s="223">
        <f t="shared" ca="1" si="632"/>
        <v>-1.0210583685301575E-2</v>
      </c>
      <c r="AQ370" s="223">
        <f t="shared" ca="1" si="633"/>
        <v>-2.3886625708014475E-2</v>
      </c>
      <c r="AR370" s="223">
        <f t="shared" ca="1" si="634"/>
        <v>-3.640187948018403E-2</v>
      </c>
      <c r="AS370" s="223">
        <f t="shared" ca="1" si="635"/>
        <v>-4.7148156984428237E-2</v>
      </c>
      <c r="AT370" s="223">
        <f t="shared" ca="1" si="636"/>
        <v>-5.560323491401109E-2</v>
      </c>
      <c r="AU370" s="223">
        <f t="shared" ca="1" si="637"/>
        <v>-6.1356232500838354E-2</v>
      </c>
      <c r="AV370" s="223">
        <f t="shared" ca="1" si="638"/>
        <v>-6.4127578570403271E-2</v>
      </c>
      <c r="AW370" s="223">
        <f t="shared" ca="1" si="639"/>
        <v>-6.3782597509872765E-2</v>
      </c>
      <c r="AX370" s="223">
        <f t="shared" ca="1" si="640"/>
        <v>-6.0338053929142724E-2</v>
      </c>
      <c r="AY370" s="223">
        <f t="shared" ca="1" si="641"/>
        <v>-5.3961337972215632E-2</v>
      </c>
      <c r="AZ370" s="223">
        <f t="shared" ca="1" si="642"/>
        <v>-4.4962330869296685E-2</v>
      </c>
      <c r="BA370" s="223">
        <f t="shared" ca="1" si="643"/>
        <v>-3.3778346029124079E-2</v>
      </c>
      <c r="BB370" s="223">
        <f t="shared" ca="1" si="644"/>
        <v>-2.0952877470292983E-2</v>
      </c>
      <c r="BC370" s="223">
        <f t="shared" ca="1" si="645"/>
        <v>-7.1091883272782451E-3</v>
      </c>
      <c r="BD370" s="223">
        <f t="shared" ca="1" si="646"/>
        <v>7.0799770827521301E-3</v>
      </c>
      <c r="BE370" s="223">
        <f t="shared" ca="1" si="647"/>
        <v>2.0925085767808688E-2</v>
      </c>
      <c r="BF370" s="223">
        <f t="shared" ca="1" si="648"/>
        <v>3.375332442702754E-2</v>
      </c>
      <c r="BG370" s="223">
        <f t="shared" ca="1" si="649"/>
        <v>4.494129531085584E-2</v>
      </c>
      <c r="BH370" s="223">
        <f t="shared" ca="1" si="650"/>
        <v>5.3945310695957614E-2</v>
      </c>
      <c r="BI370" s="223">
        <f t="shared" ca="1" si="651"/>
        <v>6.0327813792416279E-2</v>
      </c>
      <c r="BJ370" s="223">
        <f t="shared" ca="1" si="652"/>
        <v>6.3778642139698943E-2</v>
      </c>
      <c r="BK370" s="223">
        <f t="shared" ca="1" si="653"/>
        <v>6.413010018092237E-2</v>
      </c>
      <c r="BL370" s="223">
        <f t="shared" ca="1" si="654"/>
        <v>6.1365108552521433E-2</v>
      </c>
      <c r="BM370" s="223">
        <f t="shared" ca="1" si="655"/>
        <v>5.5618034068558989E-2</v>
      </c>
      <c r="BN370" s="223">
        <f t="shared" ca="1" si="656"/>
        <v>4.7168160065975476E-2</v>
      </c>
      <c r="BO370" s="223">
        <f t="shared" ca="1" si="657"/>
        <v>3.6426114424182074E-2</v>
      </c>
      <c r="BP370" s="223">
        <f t="shared" ca="1" si="658"/>
        <v>2.3913914799427755E-2</v>
      </c>
      <c r="BQ370" s="223">
        <f t="shared" ca="1" si="659"/>
        <v>1.0239600790541033E-2</v>
      </c>
      <c r="BR370" s="223">
        <f t="shared" ca="1" si="660"/>
        <v>-3.9323141952775842E-3</v>
      </c>
      <c r="BS370" s="223">
        <f t="shared" ca="1" si="661"/>
        <v>-1.7913135463167196E-2</v>
      </c>
      <c r="BT370" s="223">
        <f t="shared" ca="1" si="662"/>
        <v>-3.1023454658884283E-2</v>
      </c>
      <c r="BU370" s="223">
        <f t="shared" ca="1" si="663"/>
        <v>-4.2626166120487023E-2</v>
      </c>
      <c r="BV370" s="223">
        <f t="shared" ca="1" si="664"/>
        <v>-5.2157427499386413E-2</v>
      </c>
      <c r="BW370" s="223">
        <f t="shared" ca="1" si="665"/>
        <v>-5.9154060096475856E-2</v>
      </c>
      <c r="BX370" s="223">
        <f t="shared" ca="1" si="666"/>
        <v>-6.3276057373730835E-2</v>
      </c>
      <c r="BY370" s="223">
        <f t="shared" ca="1" si="667"/>
        <v>-6.4323107823502756E-2</v>
      </c>
      <c r="BZ370" s="223">
        <f t="shared" ca="1" si="668"/>
        <v>-6.2244329254448359E-2</v>
      </c>
      <c r="CA370" s="223">
        <f t="shared" ca="1" si="669"/>
        <v>-5.7140741449266702E-2</v>
      </c>
      <c r="CB370" s="223">
        <f t="shared" ca="1" si="670"/>
        <v>-4.9260357033612458E-2</v>
      </c>
      <c r="CC370" s="223">
        <f t="shared" ca="1" si="671"/>
        <v>-3.898612911904132E-2</v>
      </c>
      <c r="CD370" s="223">
        <f t="shared" ca="1" si="672"/>
        <v>-2.6817341413199153E-2</v>
      </c>
      <c r="CE370" s="223">
        <f t="shared" ca="1" si="673"/>
        <v>-1.3345345158616415E-2</v>
      </c>
      <c r="CF370" s="223">
        <f t="shared" ca="1" si="674"/>
        <v>7.7517801847656973E-4</v>
      </c>
      <c r="CG370" s="223">
        <f t="shared" ca="1" si="675"/>
        <v>1.4858030846189463E-2</v>
      </c>
      <c r="CH370" s="223">
        <f t="shared" ca="1" si="676"/>
        <v>2.8218846671134088E-2</v>
      </c>
      <c r="CI370" s="223">
        <f t="shared" ca="1" si="677"/>
        <v>4.0208346762322676E-2</v>
      </c>
      <c r="CJ370" s="223">
        <f t="shared" ca="1" si="678"/>
        <v>5.0243892491518088E-2</v>
      </c>
      <c r="CK370" s="223">
        <f t="shared" ca="1" si="679"/>
        <v>5.7837799088479247E-2</v>
      </c>
      <c r="CL370" s="223">
        <f t="shared" ca="1" si="680"/>
        <v>6.2621035043221349E-2</v>
      </c>
      <c r="CM370" s="223">
        <f t="shared" ca="1" si="681"/>
        <v>6.4361155465297512E-2</v>
      </c>
      <c r="CN370" s="223">
        <f t="shared" ca="1" si="682"/>
        <v>6.2973597915241972E-2</v>
      </c>
      <c r="CO370" s="223">
        <f t="shared" ca="1" si="683"/>
        <v>5.8525791778885408E-2</v>
      </c>
      <c r="CP370" s="223">
        <f t="shared" ca="1" si="684"/>
        <v>5.1233881486457709E-2</v>
      </c>
      <c r="CQ370" s="223">
        <f t="shared" ca="1" si="685"/>
        <v>4.145222281407137E-2</v>
      </c>
      <c r="CR370" s="223">
        <f t="shared" ca="1" si="686"/>
        <v>2.9656162702584574E-2</v>
      </c>
      <c r="CS370" s="223">
        <f t="shared" ca="1" si="687"/>
        <v>1.6418939421290288E-2</v>
      </c>
      <c r="CT370" s="223">
        <f t="shared" ca="1" si="688"/>
        <v>2.383825630068644E-3</v>
      </c>
      <c r="CU370" s="223">
        <f t="shared" ca="1" si="689"/>
        <v>-1.1767131931493684E-2</v>
      </c>
      <c r="CV370" s="223">
        <f t="shared" ca="1" si="690"/>
        <v>-2.534625701007397E-2</v>
      </c>
      <c r="CW370" s="223">
        <f t="shared" ca="1" si="691"/>
        <v>-3.7693661974972835E-2</v>
      </c>
      <c r="CX370" s="223">
        <f t="shared" ca="1" si="692"/>
        <v>-4.8209315545792421E-2</v>
      </c>
      <c r="CY370" s="223">
        <f t="shared" ca="1" si="693"/>
        <v>-5.6382201756485721E-2</v>
      </c>
      <c r="CZ370" s="223">
        <f t="shared" ca="1" si="694"/>
        <v>-6.1815153154337846E-2</v>
      </c>
      <c r="DA370" s="223">
        <f t="shared" ca="1" si="695"/>
        <v>-6.4244151446204933E-2</v>
      </c>
      <c r="DB370" s="223">
        <f t="shared" ca="1" si="696"/>
        <v>-6.3551157662822086E-2</v>
      </c>
      <c r="DC370" s="223">
        <f t="shared" ca="1" si="697"/>
        <v>-5.976984834985475E-2</v>
      </c>
      <c r="DD370" s="223">
        <f t="shared" ca="1" si="698"/>
        <v>-5.3083979031244219E-2</v>
      </c>
      <c r="DE370" s="223">
        <f t="shared" ca="1" si="699"/>
        <v>-4.3818454473556409E-2</v>
      </c>
      <c r="DF370" s="223">
        <f t="shared" ca="1" si="700"/>
        <v>-3.2423539698446184E-2</v>
      </c>
      <c r="DG370" s="223">
        <f t="shared" ca="1" si="701"/>
        <v>-1.9452979020769253E-2</v>
      </c>
      <c r="DH370" s="223">
        <f t="shared" ca="1" si="702"/>
        <v>-5.5370864338723288E-3</v>
      </c>
      <c r="DI370" s="223">
        <f t="shared" ca="1" si="703"/>
        <v>8.6478849652956852E-3</v>
      </c>
      <c r="DJ370" s="223">
        <f t="shared" ca="1" si="704"/>
        <v>2.241260599580688E-2</v>
      </c>
      <c r="DK370" s="223">
        <f t="shared" ca="1" si="705"/>
        <v>3.5088169854350246E-2</v>
      </c>
      <c r="DL370" s="223">
        <f t="shared" ca="1" si="706"/>
        <v>4.6058598136279744E-2</v>
      </c>
      <c r="DM370" s="223">
        <f t="shared" ca="1" si="707"/>
        <v>5.4790774761963097E-2</v>
      </c>
      <c r="DN370" s="223">
        <f t="shared" ca="1" si="708"/>
        <v>6.0860353147137648E-2</v>
      </c>
      <c r="DO370" s="223">
        <f t="shared" ca="1" si="709"/>
        <v>6.3972377639155364E-2</v>
      </c>
      <c r="DP370" s="223">
        <f t="shared" ca="1" si="710"/>
        <v>6.3975617105168442E-2</v>
      </c>
      <c r="DQ370" s="223">
        <f t="shared" ca="1" si="711"/>
        <v>6.0869914120928972E-2</v>
      </c>
      <c r="DR370" s="223">
        <f t="shared" ca="1" si="712"/>
        <v>5.4806192620937014E-2</v>
      </c>
      <c r="DS370" s="223">
        <f t="shared" ca="1" si="713"/>
        <v>4.6079123638171175E-2</v>
      </c>
      <c r="DT370" s="223">
        <f t="shared" ca="1" si="714"/>
        <v>3.5112805547207783E-2</v>
      </c>
      <c r="DU370" s="223">
        <f t="shared" ca="1" si="715"/>
        <v>2.2440154689907236E-2</v>
      </c>
      <c r="DV370" s="223">
        <f t="shared" ca="1" si="716"/>
        <v>8.6770079114655528E-3</v>
      </c>
      <c r="DW370" s="223">
        <f t="shared" ca="1" si="717"/>
        <v>-5.5078044867512511E-3</v>
      </c>
      <c r="DX370" s="223">
        <f t="shared" ca="1" si="718"/>
        <v>-1.942496105058325E-2</v>
      </c>
      <c r="DY370" s="223">
        <f t="shared" ca="1" si="719"/>
        <v>-3.239814725918802E-2</v>
      </c>
      <c r="DZ370" s="223">
        <f t="shared" ca="1" si="720"/>
        <v>-4.3796921529599894E-2</v>
      </c>
      <c r="EA370" s="223">
        <f t="shared" ca="1" si="721"/>
        <v>-5.3067351991933943E-2</v>
      </c>
      <c r="EB370" s="223">
        <f t="shared" ca="1" si="722"/>
        <v>-5.9758935218468583E-2</v>
      </c>
      <c r="EC370" s="223">
        <f t="shared" ca="1" si="723"/>
        <v>-6.3546488771054607E-2</v>
      </c>
      <c r="ED370" s="223">
        <f t="shared" ca="1" si="724"/>
        <v>-6.4245953682306206E-2</v>
      </c>
      <c r="EE370" s="223">
        <f t="shared" ca="1" si="725"/>
        <v>-6.1823338937311068E-2</v>
      </c>
      <c r="EF370" s="223">
        <f t="shared" ca="1" si="726"/>
        <v>-5.6396373292150345E-2</v>
      </c>
      <c r="EG370" s="223">
        <f t="shared" ca="1" si="727"/>
        <v>-4.8228784157887186E-2</v>
      </c>
      <c r="EH370" s="223">
        <f t="shared" ca="1" si="728"/>
        <v>-3.7717481571887437E-2</v>
      </c>
      <c r="EI370" s="223">
        <f t="shared" ca="1" si="729"/>
        <v>-2.5373270060872036E-2</v>
      </c>
      <c r="EJ370" s="223">
        <f t="shared" ca="1" si="730"/>
        <v>-1.1796025716983696E-2</v>
      </c>
      <c r="EK370" s="223">
        <f t="shared" ca="1" si="731"/>
        <v>2.3544552247713097E-3</v>
      </c>
      <c r="EL370" s="223">
        <f t="shared" ca="1" si="732"/>
        <v>1.6390519672763341E-2</v>
      </c>
      <c r="EM370" s="223">
        <f t="shared" ca="1" si="733"/>
        <v>2.9630074689535667E-2</v>
      </c>
      <c r="EN370" s="223">
        <f t="shared" ca="1" si="734"/>
        <v>4.1429734302798137E-2</v>
      </c>
      <c r="EO370" s="223">
        <f t="shared" ca="1" si="735"/>
        <v>5.1216085322805034E-2</v>
      </c>
      <c r="EP370" s="223">
        <f t="shared" ca="1" si="736"/>
        <v>5.8513552780593781E-2</v>
      </c>
      <c r="EQ370" s="223">
        <f t="shared" ca="1" si="737"/>
        <v>6.2967510845489294E-2</v>
      </c>
      <c r="ER370" s="223">
        <f t="shared" ca="1" si="738"/>
        <v>6.4361516129742377E-2</v>
      </c>
      <c r="ES370" s="223">
        <f t="shared" ca="1" si="739"/>
        <v>6.2627825915108182E-2</v>
      </c>
      <c r="ET370" s="223">
        <f t="shared" ca="1" si="740"/>
        <v>5.7850690160364107E-2</v>
      </c>
      <c r="EU370" s="223">
        <f t="shared" ca="1" si="741"/>
        <v>5.0262257312224119E-2</v>
      </c>
      <c r="EV370" s="223">
        <f t="shared" ca="1" si="742"/>
        <v>4.0231292879799214E-2</v>
      </c>
      <c r="EW370" s="223">
        <f t="shared" ca="1" si="743"/>
        <v>2.824525900182422E-2</v>
      </c>
      <c r="EX370" s="223">
        <f t="shared" ca="1" si="744"/>
        <v>1.4886625863340027E-2</v>
      </c>
      <c r="EY370" s="223">
        <f t="shared" ca="1" si="745"/>
        <v>8.0456612607079838E-4</v>
      </c>
      <c r="EZ370" s="223">
        <f t="shared" ca="1" si="746"/>
        <v>-1.3316592097411779E-2</v>
      </c>
      <c r="FA370" s="223">
        <f t="shared" ca="1" si="747"/>
        <v>-2.679062067466819E-2</v>
      </c>
      <c r="FB370" s="223">
        <f t="shared" ca="1" si="748"/>
        <v>-3.8962739217244635E-2</v>
      </c>
      <c r="FC370" s="223">
        <f t="shared" ca="1" si="749"/>
        <v>-4.9241434618134378E-2</v>
      </c>
      <c r="FD370" s="223">
        <f t="shared" ca="1" si="750"/>
        <v>-5.7127206068888402E-2</v>
      </c>
      <c r="FE370" s="223">
        <f t="shared" ca="1" si="751"/>
        <v>-6.2236838670994624E-2</v>
      </c>
      <c r="FF370" s="223">
        <f t="shared" ca="1" si="752"/>
        <v>-6.4322026047418976E-2</v>
      </c>
      <c r="FG370" s="223">
        <f t="shared" ca="1" si="753"/>
        <v>-6.328143697472613E-2</v>
      </c>
      <c r="FH370" s="223">
        <f t="shared" ca="1" si="754"/>
        <v>-5.9165639648859535E-2</v>
      </c>
      <c r="FI370" s="223">
        <f t="shared" ca="1" si="755"/>
        <v>-5.2174644286242265E-2</v>
      </c>
      <c r="FJ370" s="223">
        <f t="shared" ca="1" si="756"/>
        <v>-4.264818347931866E-2</v>
      </c>
      <c r="FK370" s="223">
        <f t="shared" ca="1" si="757"/>
        <v>-3.10492026398481E-2</v>
      </c>
      <c r="FL370" s="223">
        <f t="shared" ca="1" si="758"/>
        <v>-1.7941362824077142E-2</v>
      </c>
      <c r="FM370" s="223">
        <f t="shared" ca="1" si="759"/>
        <v>-3.9616492066437605E-3</v>
      </c>
      <c r="FN370" s="223">
        <f t="shared" ca="1" si="760"/>
        <v>1.0210583685301618E-2</v>
      </c>
      <c r="FO370" s="223">
        <f t="shared" ca="1" si="761"/>
        <v>2.3886625708014628E-2</v>
      </c>
      <c r="FP370" s="223">
        <f t="shared" ca="1" si="762"/>
        <v>3.6401879480183877E-2</v>
      </c>
      <c r="FQ370" s="223">
        <f t="shared" ca="1" si="763"/>
        <v>4.7148156984428188E-2</v>
      </c>
      <c r="FR370" s="223">
        <f t="shared" ca="1" si="764"/>
        <v>5.5603234914011111E-2</v>
      </c>
      <c r="FS370" s="223">
        <f t="shared" ca="1" si="765"/>
        <v>6.1356232500838263E-2</v>
      </c>
      <c r="FT370" s="223">
        <f t="shared" ca="1" si="766"/>
        <v>6.4127578570403257E-2</v>
      </c>
      <c r="FU370" s="223">
        <f t="shared" ca="1" si="767"/>
        <v>6.3782597509872765E-2</v>
      </c>
      <c r="FV370" s="223">
        <f t="shared" ca="1" si="768"/>
        <v>6.0338053929142717E-2</v>
      </c>
      <c r="FW370" s="223">
        <f t="shared" ca="1" si="769"/>
        <v>5.396133797221573E-2</v>
      </c>
      <c r="FX370" s="223">
        <f t="shared" ca="1" si="770"/>
        <v>4.4962330869296727E-2</v>
      </c>
      <c r="FY370" s="223">
        <f t="shared" ca="1" si="771"/>
        <v>3.3778346029124037E-2</v>
      </c>
      <c r="FZ370" s="223">
        <f t="shared" ca="1" si="772"/>
        <v>2.0952877470292834E-2</v>
      </c>
      <c r="GA370" s="223">
        <f t="shared" ca="1" si="773"/>
        <v>7.109188327278429E-3</v>
      </c>
      <c r="GB370" s="223">
        <f t="shared" ca="1" si="774"/>
        <v>-7.0799770827520599E-3</v>
      </c>
      <c r="GC370" s="223">
        <f t="shared" ca="1" si="775"/>
        <v>-2.0925085767808726E-2</v>
      </c>
      <c r="GD370" s="223">
        <f t="shared" ca="1" si="776"/>
        <v>-3.3753324427027283E-2</v>
      </c>
      <c r="GE370" s="223">
        <f t="shared" ca="1" si="777"/>
        <v>-4.4941295310855701E-2</v>
      </c>
      <c r="GF370" s="223">
        <f t="shared" ca="1" si="778"/>
        <v>-5.3945310695957573E-2</v>
      </c>
      <c r="GG370" s="223">
        <f t="shared" ca="1" si="779"/>
        <v>-6.0327813792416293E-2</v>
      </c>
      <c r="GH370" s="223">
        <f t="shared" ca="1" si="780"/>
        <v>-6.3778642139698902E-2</v>
      </c>
      <c r="GI370" s="223">
        <f t="shared" ca="1" si="781"/>
        <v>-6.4130100180922384E-2</v>
      </c>
      <c r="GJ370" s="223">
        <f t="shared" ca="1" si="782"/>
        <v>-6.1365108552521419E-2</v>
      </c>
      <c r="GK370" s="223">
        <f t="shared" ca="1" si="783"/>
        <v>-5.5618034068558912E-2</v>
      </c>
      <c r="GL370" s="223">
        <f t="shared" ca="1" si="784"/>
        <v>-4.7168160065975594E-2</v>
      </c>
      <c r="GM370" s="223">
        <f t="shared" ca="1" si="785"/>
        <v>-3.6426114424182136E-2</v>
      </c>
      <c r="GN370" s="223">
        <f t="shared" ca="1" si="786"/>
        <v>-2.3913914799427716E-2</v>
      </c>
      <c r="GO370" s="223">
        <f t="shared" ca="1" si="787"/>
        <v>-1.0239600790540877E-2</v>
      </c>
      <c r="GP370" s="223">
        <f t="shared" ca="1" si="788"/>
        <v>3.9323141952773994E-3</v>
      </c>
      <c r="GQ370" s="223">
        <f t="shared" ca="1" si="789"/>
        <v>1.7913135463167126E-2</v>
      </c>
      <c r="GR370" s="223">
        <f t="shared" ca="1" si="790"/>
        <v>3.1023454658884324E-2</v>
      </c>
      <c r="GS370" s="223">
        <f t="shared" ca="1" si="791"/>
        <v>4.2626166120486794E-2</v>
      </c>
      <c r="GT370" s="223">
        <f t="shared" ca="1" si="792"/>
        <v>5.2157427499386302E-2</v>
      </c>
      <c r="GU370" s="223">
        <f t="shared" ca="1" si="793"/>
        <v>5.9154060096475836E-2</v>
      </c>
      <c r="GV370" s="223">
        <f t="shared" ca="1" si="794"/>
        <v>6.3276057373730848E-2</v>
      </c>
      <c r="GW370" s="223">
        <f t="shared" ca="1" si="795"/>
        <v>6.432310782350277E-2</v>
      </c>
      <c r="GX370" s="223">
        <f t="shared" ca="1" si="796"/>
        <v>6.2244329254448373E-2</v>
      </c>
      <c r="GY370" s="223">
        <f t="shared" ca="1" si="797"/>
        <v>5.7140741449266737E-2</v>
      </c>
      <c r="GZ370" s="223">
        <f t="shared" ca="1" si="798"/>
        <v>4.9260357033612354E-2</v>
      </c>
      <c r="HA370" s="223">
        <f t="shared" ca="1" si="799"/>
        <v>3.8986129119041563E-2</v>
      </c>
      <c r="HB370" s="223">
        <f t="shared" ca="1" si="800"/>
        <v>2.6817341413199219E-2</v>
      </c>
      <c r="HC370" s="223">
        <f t="shared" ca="1" si="801"/>
        <v>1.3345345158616262E-2</v>
      </c>
      <c r="HD370" s="223">
        <f t="shared" ca="1" si="802"/>
        <v>-7.7517801847627049E-4</v>
      </c>
      <c r="HE370" s="223">
        <f t="shared" ca="1" si="803"/>
        <v>-1.4858030846189394E-2</v>
      </c>
      <c r="HF370" s="223">
        <f t="shared" ca="1" si="804"/>
        <v>-2.8218846671134022E-2</v>
      </c>
      <c r="HG370" s="223">
        <f t="shared" ca="1" si="805"/>
        <v>-4.0208346762322794E-2</v>
      </c>
      <c r="HH370" s="223">
        <f t="shared" ca="1" si="806"/>
        <v>-5.0243892491517908E-2</v>
      </c>
      <c r="HI370" s="223">
        <f t="shared" ca="1" si="807"/>
        <v>-5.7837799088479219E-2</v>
      </c>
      <c r="HJ370" s="223">
        <f t="shared" ca="1" si="808"/>
        <v>-6.2621035043221335E-2</v>
      </c>
      <c r="HK370" s="223">
        <f t="shared" ca="1" si="809"/>
        <v>-6.4361155465297512E-2</v>
      </c>
      <c r="HL370" s="223">
        <f t="shared" ca="1" si="810"/>
        <v>-6.2973597915242027E-2</v>
      </c>
      <c r="HM370" s="223">
        <f t="shared" ca="1" si="811"/>
        <v>-5.8525791778885436E-2</v>
      </c>
      <c r="HN370" s="223">
        <f t="shared" ca="1" si="812"/>
        <v>-5.1233881486457758E-2</v>
      </c>
      <c r="HO370" s="223">
        <f t="shared" ca="1" si="813"/>
        <v>-4.1452222814071245E-2</v>
      </c>
      <c r="HP370" s="223">
        <f t="shared" ca="1" si="814"/>
        <v>-2.9656162702584629E-2</v>
      </c>
      <c r="HQ370" s="223">
        <f t="shared" ca="1" si="815"/>
        <v>-1.6418939421290354E-2</v>
      </c>
      <c r="HR370" s="223">
        <f t="shared" ca="1" si="816"/>
        <v>-2.383825630068487E-3</v>
      </c>
      <c r="HS370" s="223">
        <f t="shared" ca="1" si="817"/>
        <v>1.1767131931493391E-2</v>
      </c>
      <c r="HT370" s="223">
        <f t="shared" ca="1" si="818"/>
        <v>2.5346257010073904E-2</v>
      </c>
      <c r="HU370" s="223">
        <f t="shared" ca="1" si="819"/>
        <v>3.7693661974972786E-2</v>
      </c>
      <c r="HV370" s="223">
        <f t="shared" ca="1" si="820"/>
        <v>4.8209315545792518E-2</v>
      </c>
      <c r="HW370" s="223">
        <f t="shared" ca="1" si="821"/>
        <v>5.6382201756485575E-2</v>
      </c>
      <c r="HX370" s="223">
        <f t="shared" ca="1" si="822"/>
        <v>6.1815153154337825E-2</v>
      </c>
      <c r="HY370" s="223">
        <f t="shared" ca="1" si="823"/>
        <v>6.4244151446204947E-2</v>
      </c>
      <c r="HZ370" s="223">
        <f t="shared" ca="1" si="824"/>
        <v>6.3551157662822058E-2</v>
      </c>
      <c r="IA370" s="223">
        <f t="shared" ca="1" si="825"/>
        <v>5.9769848349854861E-2</v>
      </c>
      <c r="IB370" s="223">
        <f t="shared" ca="1" si="826"/>
        <v>5.3083979031244254E-2</v>
      </c>
      <c r="IC370" s="223">
        <f t="shared" ca="1" si="827"/>
        <v>4.3818454473556298E-2</v>
      </c>
      <c r="ID370" s="223">
        <f t="shared" ca="1" si="828"/>
        <v>3.2423539698446448E-2</v>
      </c>
      <c r="IE370" s="223">
        <f t="shared" ca="1" si="829"/>
        <v>2.6444029515281284E-2</v>
      </c>
      <c r="IF370" s="223">
        <f t="shared" ca="1" si="830"/>
        <v>5.537086433872399E-3</v>
      </c>
      <c r="IG370" s="223">
        <f t="shared" ca="1" si="831"/>
        <v>-8.6478849652958413E-3</v>
      </c>
      <c r="IH370" s="223">
        <f t="shared" ca="1" si="832"/>
        <v>-2.2412605995806602E-2</v>
      </c>
      <c r="II370" s="223">
        <f t="shared" ca="1" si="833"/>
        <v>-3.5088169854350183E-2</v>
      </c>
      <c r="IJ370" s="223">
        <f t="shared" ca="1" si="834"/>
        <v>-4.6058598136279695E-2</v>
      </c>
      <c r="IK370" s="223">
        <f t="shared" ca="1" si="835"/>
        <v>-5.479077476196318E-2</v>
      </c>
      <c r="IL370" s="223">
        <f t="shared" ca="1" si="836"/>
        <v>-6.0860353147137551E-2</v>
      </c>
      <c r="IM370" s="223">
        <f t="shared" ca="1" si="837"/>
        <v>-6.3972377639155378E-2</v>
      </c>
      <c r="IN370" s="223">
        <f t="shared" ca="1" si="838"/>
        <v>-6.3975617105168442E-2</v>
      </c>
      <c r="IO370" s="223">
        <f t="shared" ca="1" si="839"/>
        <v>-6.0869914120928917E-2</v>
      </c>
      <c r="IP370" s="223">
        <f t="shared" ca="1" si="840"/>
        <v>-5.4806192620937055E-2</v>
      </c>
      <c r="IQ370" s="223">
        <f t="shared" ca="1" si="841"/>
        <v>-4.6079123638171224E-2</v>
      </c>
      <c r="IR370" s="223">
        <f t="shared" ca="1" si="842"/>
        <v>-3.5112805547207665E-2</v>
      </c>
      <c r="IS370" s="223">
        <f t="shared" ca="1" si="843"/>
        <v>-2.2440154689907517E-2</v>
      </c>
      <c r="IT370" s="223">
        <f t="shared" ca="1" si="844"/>
        <v>-8.6770079114656222E-3</v>
      </c>
      <c r="IU370" s="223">
        <f t="shared" ca="1" si="845"/>
        <v>5.5078044867511809E-3</v>
      </c>
      <c r="IV370" s="223">
        <f t="shared" ca="1" si="846"/>
        <v>1.94249610505834E-2</v>
      </c>
      <c r="IW370" s="223">
        <f t="shared" ca="1" si="847"/>
        <v>3.2398147259187764E-2</v>
      </c>
      <c r="IX370" s="223">
        <f t="shared" ca="1" si="848"/>
        <v>4.3796921529599839E-2</v>
      </c>
      <c r="IY370" s="223">
        <f t="shared" ca="1" si="849"/>
        <v>5.3067351991933909E-2</v>
      </c>
      <c r="IZ370" s="223">
        <f t="shared" ca="1" si="850"/>
        <v>5.9758935218468638E-2</v>
      </c>
      <c r="JA370" s="223">
        <f t="shared" ca="1" si="851"/>
        <v>6.3546488771054566E-2</v>
      </c>
      <c r="JB370" s="223">
        <f t="shared" ca="1" si="852"/>
        <v>6.424595368230622E-2</v>
      </c>
    </row>
    <row r="371" spans="2:262">
      <c r="B371" s="230">
        <v>10</v>
      </c>
      <c r="C371" s="229">
        <f t="shared" si="853"/>
        <v>1.9531249999999998E-4</v>
      </c>
      <c r="D371" s="226">
        <f t="shared" ca="1" si="597"/>
        <v>75.52226556890615</v>
      </c>
      <c r="E371" s="225">
        <f ca="1">P361</f>
        <v>0.52226556890615006</v>
      </c>
      <c r="F371" s="224">
        <v>10</v>
      </c>
      <c r="G371" s="223">
        <f t="shared" ca="1" si="854"/>
        <v>-3.5045019045461304E-3</v>
      </c>
      <c r="H371" s="223">
        <f t="shared" ca="1" si="598"/>
        <v>-3.1228632480194375E-3</v>
      </c>
      <c r="I371" s="223">
        <f t="shared" ca="1" si="599"/>
        <v>-2.5540479955168281E-3</v>
      </c>
      <c r="J371" s="223">
        <f t="shared" ca="1" si="600"/>
        <v>-1.8321495076009664E-3</v>
      </c>
      <c r="K371" s="223">
        <f t="shared" ca="1" si="601"/>
        <v>-1.0004365702790353E-3</v>
      </c>
      <c r="L371" s="223">
        <f t="shared" ca="1" si="602"/>
        <v>-1.0875997241788303E-4</v>
      </c>
      <c r="M371" s="223">
        <f t="shared" ca="1" si="603"/>
        <v>7.8943542559518996E-4</v>
      </c>
      <c r="N371" s="223">
        <f t="shared" ca="1" si="604"/>
        <v>1.6403140428304236E-3</v>
      </c>
      <c r="O371" s="223">
        <f t="shared" ca="1" si="605"/>
        <v>2.3928763476036194E-3</v>
      </c>
      <c r="P371" s="223">
        <f t="shared" ca="1" si="606"/>
        <v>3.0020156415806209E-3</v>
      </c>
      <c r="Q371" s="223">
        <f t="shared" ca="1" si="607"/>
        <v>3.4312216422205258E-3</v>
      </c>
      <c r="R371" s="223">
        <f t="shared" ca="1" si="608"/>
        <v>3.6547688176022147E-3</v>
      </c>
      <c r="S371" s="223">
        <f t="shared" ca="1" si="609"/>
        <v>3.6592583103295107E-3</v>
      </c>
      <c r="T371" s="223">
        <f t="shared" ca="1" si="610"/>
        <v>3.444421031460755E-3</v>
      </c>
      <c r="U371" s="223">
        <f t="shared" ca="1" si="611"/>
        <v>3.0231337890255288E-3</v>
      </c>
      <c r="V371" s="223">
        <f t="shared" ca="1" si="612"/>
        <v>2.4206474844256538E-3</v>
      </c>
      <c r="W371" s="223">
        <f t="shared" ca="1" si="613"/>
        <v>1.6730736366937448E-3</v>
      </c>
      <c r="X371" s="223">
        <f t="shared" ca="1" si="614"/>
        <v>8.2521994855191971E-4</v>
      </c>
      <c r="Y371" s="223">
        <f t="shared" ca="1" si="615"/>
        <v>-7.2095354983833446E-5</v>
      </c>
      <c r="Z371" s="223">
        <f t="shared" ca="1" si="616"/>
        <v>-9.6508944364086659E-4</v>
      </c>
      <c r="AA371" s="223">
        <f t="shared" ca="1" si="617"/>
        <v>-1.8002384899357166E-3</v>
      </c>
      <c r="AB371" s="223">
        <f t="shared" ca="1" si="618"/>
        <v>-2.5274857532419271E-3</v>
      </c>
      <c r="AC371" s="223">
        <f t="shared" ca="1" si="619"/>
        <v>-3.1032418553615282E-3</v>
      </c>
      <c r="AD371" s="223">
        <f t="shared" ca="1" si="620"/>
        <v>-3.4929974186022816E-3</v>
      </c>
      <c r="AE371" s="223">
        <f t="shared" ca="1" si="621"/>
        <v>-3.6733914713826302E-3</v>
      </c>
      <c r="AF371" s="223">
        <f t="shared" ca="1" si="622"/>
        <v>-3.6336116463166037E-3</v>
      </c>
      <c r="AG371" s="223">
        <f t="shared" ca="1" si="623"/>
        <v>-3.3760422464149402E-3</v>
      </c>
      <c r="AH371" s="223">
        <f t="shared" ca="1" si="624"/>
        <v>-2.9161213359386122E-3</v>
      </c>
      <c r="AI371" s="223">
        <f t="shared" ca="1" si="625"/>
        <v>-2.2814154215208197E-3</v>
      </c>
      <c r="AJ371" s="223">
        <f t="shared" ca="1" si="626"/>
        <v>-1.5099671848517863E-3</v>
      </c>
      <c r="AK371" s="223">
        <f t="shared" ca="1" si="627"/>
        <v>-6.4801529968801252E-4</v>
      </c>
      <c r="AL371" s="223">
        <f t="shared" ca="1" si="628"/>
        <v>2.5277699836058487E-4</v>
      </c>
      <c r="AM371" s="223">
        <f t="shared" ca="1" si="629"/>
        <v>1.1384184766849562E-3</v>
      </c>
      <c r="AN371" s="223">
        <f t="shared" ca="1" si="630"/>
        <v>1.9558260048364849E-3</v>
      </c>
      <c r="AO371" s="223">
        <f t="shared" ca="1" si="631"/>
        <v>2.6560062243190653E-3</v>
      </c>
      <c r="AP371" s="223">
        <f t="shared" ca="1" si="632"/>
        <v>3.1969920877009837E-3</v>
      </c>
      <c r="AQ371" s="223">
        <f t="shared" ca="1" si="633"/>
        <v>3.5463582582521852E-3</v>
      </c>
      <c r="AR371" s="223">
        <f t="shared" ca="1" si="634"/>
        <v>3.6831646033573927E-3</v>
      </c>
      <c r="AS371" s="223">
        <f t="shared" ca="1" si="635"/>
        <v>3.5992112935809293E-3</v>
      </c>
      <c r="AT371" s="223">
        <f t="shared" ca="1" si="636"/>
        <v>3.2995302798911343E-3</v>
      </c>
      <c r="AU371" s="223">
        <f t="shared" ca="1" si="637"/>
        <v>2.8020836911313569E-3</v>
      </c>
      <c r="AV371" s="223">
        <f t="shared" ca="1" si="638"/>
        <v>2.136687229037149E-3</v>
      </c>
      <c r="AW371" s="223">
        <f t="shared" ca="1" si="639"/>
        <v>1.3432230898040149E-3</v>
      </c>
      <c r="AX371" s="223">
        <f t="shared" ca="1" si="640"/>
        <v>4.6924952520771698E-4</v>
      </c>
      <c r="AY371" s="223">
        <f t="shared" ca="1" si="641"/>
        <v>-4.328496798076356E-4</v>
      </c>
      <c r="AZ371" s="223">
        <f t="shared" ca="1" si="642"/>
        <v>-1.3090049599050388E-3</v>
      </c>
      <c r="BA371" s="223">
        <f t="shared" ca="1" si="643"/>
        <v>-2.1067017635814766E-3</v>
      </c>
      <c r="BB371" s="223">
        <f t="shared" ca="1" si="644"/>
        <v>-2.7781281437631519E-3</v>
      </c>
      <c r="BC371" s="223">
        <f t="shared" ca="1" si="645"/>
        <v>-3.2830404860777337E-3</v>
      </c>
      <c r="BD371" s="223">
        <f t="shared" ca="1" si="646"/>
        <v>-3.5911756102336625E-3</v>
      </c>
      <c r="BE371" s="223">
        <f t="shared" ca="1" si="647"/>
        <v>-3.6840646691955496E-3</v>
      </c>
      <c r="BF371" s="223">
        <f t="shared" ca="1" si="648"/>
        <v>-3.5561401255853418E-3</v>
      </c>
      <c r="BG371" s="223">
        <f t="shared" ca="1" si="649"/>
        <v>-3.2150694559183526E-3</v>
      </c>
      <c r="BH371" s="223">
        <f t="shared" ca="1" si="650"/>
        <v>-2.6812955812786227E-3</v>
      </c>
      <c r="BI371" s="223">
        <f t="shared" ca="1" si="651"/>
        <v>-1.9868115698670336E-3</v>
      </c>
      <c r="BJ371" s="223">
        <f t="shared" ca="1" si="652"/>
        <v>-1.1732430526804581E-3</v>
      </c>
      <c r="BK371" s="223">
        <f t="shared" ca="1" si="653"/>
        <v>-2.893532875197953E-4</v>
      </c>
      <c r="BL371" s="223">
        <f t="shared" ca="1" si="654"/>
        <v>6.118795884628755E-4</v>
      </c>
      <c r="BM371" s="223">
        <f t="shared" ca="1" si="655"/>
        <v>1.4764379355214116E-3</v>
      </c>
      <c r="BN371" s="223">
        <f t="shared" ca="1" si="656"/>
        <v>2.2525022932527185E-3</v>
      </c>
      <c r="BO371" s="223">
        <f t="shared" ca="1" si="657"/>
        <v>2.8935573091736317E-3</v>
      </c>
      <c r="BP371" s="223">
        <f t="shared" ca="1" si="658"/>
        <v>3.3611797523631381E-3</v>
      </c>
      <c r="BQ371" s="223">
        <f t="shared" ca="1" si="659"/>
        <v>3.6273415056202549E-3</v>
      </c>
      <c r="BR371" s="223">
        <f t="shared" ca="1" si="660"/>
        <v>3.6760895005596601E-3</v>
      </c>
      <c r="BS371" s="223">
        <f t="shared" ca="1" si="661"/>
        <v>3.5045019045461317E-3</v>
      </c>
      <c r="BT371" s="223">
        <f t="shared" ca="1" si="662"/>
        <v>3.1228632480194427E-3</v>
      </c>
      <c r="BU371" s="223">
        <f t="shared" ca="1" si="663"/>
        <v>2.5540479955168316E-3</v>
      </c>
      <c r="BV371" s="223">
        <f t="shared" ca="1" si="664"/>
        <v>1.8321495076009673E-3</v>
      </c>
      <c r="BW371" s="223">
        <f t="shared" ca="1" si="665"/>
        <v>1.0004365702790336E-3</v>
      </c>
      <c r="BX371" s="223">
        <f t="shared" ca="1" si="666"/>
        <v>1.0875997241789018E-4</v>
      </c>
      <c r="BY371" s="223">
        <f t="shared" ca="1" si="667"/>
        <v>-7.8943542559518605E-4</v>
      </c>
      <c r="BZ371" s="223">
        <f t="shared" ca="1" si="668"/>
        <v>-1.6403140428304229E-3</v>
      </c>
      <c r="CA371" s="223">
        <f t="shared" ca="1" si="669"/>
        <v>-2.3928763476036216E-3</v>
      </c>
      <c r="CB371" s="223">
        <f t="shared" ca="1" si="670"/>
        <v>-3.002015641580617E-3</v>
      </c>
      <c r="CC371" s="223">
        <f t="shared" ca="1" si="671"/>
        <v>-3.4312216422205245E-3</v>
      </c>
      <c r="CD371" s="223">
        <f t="shared" ca="1" si="672"/>
        <v>-3.6547688176022147E-3</v>
      </c>
      <c r="CE371" s="223">
        <f t="shared" ca="1" si="673"/>
        <v>-3.6592583103295102E-3</v>
      </c>
      <c r="CF371" s="223">
        <f t="shared" ca="1" si="674"/>
        <v>-3.4444210314607572E-3</v>
      </c>
      <c r="CG371" s="223">
        <f t="shared" ca="1" si="675"/>
        <v>-3.0231337890255306E-3</v>
      </c>
      <c r="CH371" s="223">
        <f t="shared" ca="1" si="676"/>
        <v>-2.420647484425653E-3</v>
      </c>
      <c r="CI371" s="223">
        <f t="shared" ca="1" si="677"/>
        <v>-1.673073636693753E-3</v>
      </c>
      <c r="CJ371" s="223">
        <f t="shared" ca="1" si="678"/>
        <v>-8.2521994855192524E-4</v>
      </c>
      <c r="CK371" s="223">
        <f t="shared" ca="1" si="679"/>
        <v>7.2095354983831196E-5</v>
      </c>
      <c r="CL371" s="223">
        <f t="shared" ca="1" si="680"/>
        <v>9.6508944364086767E-4</v>
      </c>
      <c r="CM371" s="223">
        <f t="shared" ca="1" si="681"/>
        <v>1.8002384899357092E-3</v>
      </c>
      <c r="CN371" s="223">
        <f t="shared" ca="1" si="682"/>
        <v>2.5274857532419227E-3</v>
      </c>
      <c r="CO371" s="223">
        <f t="shared" ca="1" si="683"/>
        <v>3.1032418553615265E-3</v>
      </c>
      <c r="CP371" s="223">
        <f t="shared" ca="1" si="684"/>
        <v>3.4929974186022825E-3</v>
      </c>
      <c r="CQ371" s="223">
        <f t="shared" ca="1" si="685"/>
        <v>3.6733914713826298E-3</v>
      </c>
      <c r="CR371" s="223">
        <f t="shared" ca="1" si="686"/>
        <v>3.6336116463166041E-3</v>
      </c>
      <c r="CS371" s="223">
        <f t="shared" ca="1" si="687"/>
        <v>3.3760422464149402E-3</v>
      </c>
      <c r="CT371" s="223">
        <f t="shared" ca="1" si="688"/>
        <v>2.9161213359386101E-3</v>
      </c>
      <c r="CU371" s="223">
        <f t="shared" ca="1" si="689"/>
        <v>2.2814154215208241E-3</v>
      </c>
      <c r="CV371" s="223">
        <f t="shared" ca="1" si="690"/>
        <v>1.5099671848517885E-3</v>
      </c>
      <c r="CW371" s="223">
        <f t="shared" ca="1" si="691"/>
        <v>6.4801529968801165E-4</v>
      </c>
      <c r="CX371" s="223">
        <f t="shared" ca="1" si="692"/>
        <v>-2.5277699836057609E-4</v>
      </c>
      <c r="CY371" s="223">
        <f t="shared" ca="1" si="693"/>
        <v>-1.1384184766849539E-3</v>
      </c>
      <c r="CZ371" s="223">
        <f t="shared" ca="1" si="694"/>
        <v>-1.9558260048364827E-3</v>
      </c>
      <c r="DA371" s="223">
        <f t="shared" ca="1" si="695"/>
        <v>-2.6560062243190683E-3</v>
      </c>
      <c r="DB371" s="223">
        <f t="shared" ca="1" si="696"/>
        <v>-3.1969920877009794E-3</v>
      </c>
      <c r="DC371" s="223">
        <f t="shared" ca="1" si="697"/>
        <v>-3.5463582582521847E-3</v>
      </c>
      <c r="DD371" s="223">
        <f t="shared" ca="1" si="698"/>
        <v>-3.6831646033573927E-3</v>
      </c>
      <c r="DE371" s="223">
        <f t="shared" ca="1" si="699"/>
        <v>-3.599211293580928E-3</v>
      </c>
      <c r="DF371" s="223">
        <f t="shared" ca="1" si="700"/>
        <v>-3.2995302798911386E-3</v>
      </c>
      <c r="DG371" s="223">
        <f t="shared" ca="1" si="701"/>
        <v>-2.8020836911313587E-3</v>
      </c>
      <c r="DH371" s="223">
        <f t="shared" ca="1" si="702"/>
        <v>-2.1366872290371512E-3</v>
      </c>
      <c r="DI371" s="223">
        <f t="shared" ca="1" si="703"/>
        <v>-1.3432230898040107E-3</v>
      </c>
      <c r="DJ371" s="223">
        <f t="shared" ca="1" si="704"/>
        <v>-4.6924952520772581E-4</v>
      </c>
      <c r="DK371" s="223">
        <f t="shared" ca="1" si="705"/>
        <v>4.3284967980763338E-4</v>
      </c>
      <c r="DL371" s="223">
        <f t="shared" ca="1" si="706"/>
        <v>1.3090049599050371E-3</v>
      </c>
      <c r="DM371" s="223">
        <f t="shared" ca="1" si="707"/>
        <v>2.1067017635814796E-3</v>
      </c>
      <c r="DN371" s="223">
        <f t="shared" ca="1" si="708"/>
        <v>2.7781281437631511E-3</v>
      </c>
      <c r="DO371" s="223">
        <f t="shared" ca="1" si="709"/>
        <v>3.2830404860777328E-3</v>
      </c>
      <c r="DP371" s="223">
        <f t="shared" ca="1" si="710"/>
        <v>3.5911756102336633E-3</v>
      </c>
      <c r="DQ371" s="223">
        <f t="shared" ca="1" si="711"/>
        <v>3.68406466919555E-3</v>
      </c>
      <c r="DR371" s="223">
        <f t="shared" ca="1" si="712"/>
        <v>3.5561401255853422E-3</v>
      </c>
      <c r="DS371" s="223">
        <f t="shared" ca="1" si="713"/>
        <v>3.2150694559183535E-3</v>
      </c>
      <c r="DT371" s="223">
        <f t="shared" ca="1" si="714"/>
        <v>2.6812955812786192E-3</v>
      </c>
      <c r="DU371" s="223">
        <f t="shared" ca="1" si="715"/>
        <v>1.9868115698670409E-3</v>
      </c>
      <c r="DV371" s="223">
        <f t="shared" ca="1" si="716"/>
        <v>1.1732430526804603E-3</v>
      </c>
      <c r="DW371" s="223">
        <f t="shared" ca="1" si="717"/>
        <v>2.8935328751979764E-4</v>
      </c>
      <c r="DX371" s="223">
        <f t="shared" ca="1" si="718"/>
        <v>-6.1187958846287973E-4</v>
      </c>
      <c r="DY371" s="223">
        <f t="shared" ca="1" si="719"/>
        <v>-1.4764379355214031E-3</v>
      </c>
      <c r="DZ371" s="223">
        <f t="shared" ca="1" si="720"/>
        <v>-2.2525022932527168E-3</v>
      </c>
      <c r="EA371" s="223">
        <f t="shared" ca="1" si="721"/>
        <v>-2.8935573091736304E-3</v>
      </c>
      <c r="EB371" s="223">
        <f t="shared" ca="1" si="722"/>
        <v>-3.3611797523631398E-3</v>
      </c>
      <c r="EC371" s="223">
        <f t="shared" ca="1" si="723"/>
        <v>-3.6273415056202532E-3</v>
      </c>
      <c r="ED371" s="223">
        <f t="shared" ca="1" si="724"/>
        <v>-3.6760895005596606E-3</v>
      </c>
      <c r="EE371" s="223">
        <f t="shared" ca="1" si="725"/>
        <v>-3.5045019045461308E-3</v>
      </c>
      <c r="EF371" s="223">
        <f t="shared" ca="1" si="726"/>
        <v>-3.1228632480194431E-3</v>
      </c>
      <c r="EG371" s="223">
        <f t="shared" ca="1" si="727"/>
        <v>-2.5540479955168333E-3</v>
      </c>
      <c r="EH371" s="223">
        <f t="shared" ca="1" si="728"/>
        <v>-1.8321495076009809E-3</v>
      </c>
      <c r="EI371" s="223">
        <f t="shared" ca="1" si="729"/>
        <v>-1.0004365702790357E-3</v>
      </c>
      <c r="EJ371" s="223">
        <f t="shared" ca="1" si="730"/>
        <v>-1.087599724178924E-4</v>
      </c>
      <c r="EK371" s="223">
        <f t="shared" ca="1" si="731"/>
        <v>7.8943542559519668E-4</v>
      </c>
      <c r="EL371" s="223">
        <f t="shared" ca="1" si="732"/>
        <v>1.640314042830421E-3</v>
      </c>
      <c r="EM371" s="223">
        <f t="shared" ca="1" si="733"/>
        <v>2.3928763476036099E-3</v>
      </c>
      <c r="EN371" s="223">
        <f t="shared" ca="1" si="734"/>
        <v>3.0020156415806226E-3</v>
      </c>
      <c r="EO371" s="223">
        <f t="shared" ca="1" si="735"/>
        <v>3.4312216422205236E-3</v>
      </c>
      <c r="EP371" s="223">
        <f t="shared" ca="1" si="736"/>
        <v>3.6547688176022126E-3</v>
      </c>
      <c r="EQ371" s="223">
        <f t="shared" ca="1" si="737"/>
        <v>3.6592583103295107E-3</v>
      </c>
      <c r="ER371" s="223">
        <f t="shared" ca="1" si="738"/>
        <v>3.4444210314607581E-3</v>
      </c>
      <c r="ES371" s="223">
        <f t="shared" ca="1" si="739"/>
        <v>3.0231337890255245E-3</v>
      </c>
      <c r="ET371" s="223">
        <f t="shared" ca="1" si="740"/>
        <v>2.4206474844256547E-3</v>
      </c>
      <c r="EU371" s="223">
        <f t="shared" ca="1" si="741"/>
        <v>1.673073636693755E-3</v>
      </c>
      <c r="EV371" s="223">
        <f t="shared" ca="1" si="742"/>
        <v>8.2521994855191461E-4</v>
      </c>
      <c r="EW371" s="223">
        <f t="shared" ca="1" si="743"/>
        <v>-7.2095354983828892E-5</v>
      </c>
      <c r="EX371" s="223">
        <f t="shared" ca="1" si="744"/>
        <v>-9.6508944364085271E-4</v>
      </c>
      <c r="EY371" s="223">
        <f t="shared" ca="1" si="745"/>
        <v>-1.8002384899357183E-3</v>
      </c>
      <c r="EZ371" s="223">
        <f t="shared" ca="1" si="746"/>
        <v>-2.527485753241921E-3</v>
      </c>
      <c r="FA371" s="223">
        <f t="shared" ca="1" si="747"/>
        <v>-3.1032418553615182E-3</v>
      </c>
      <c r="FB371" s="223">
        <f t="shared" ca="1" si="748"/>
        <v>-3.492997418602282E-3</v>
      </c>
      <c r="FC371" s="223">
        <f t="shared" ca="1" si="749"/>
        <v>-3.6733914713826294E-3</v>
      </c>
      <c r="FD371" s="223">
        <f t="shared" ca="1" si="750"/>
        <v>-3.6336116463166024E-3</v>
      </c>
      <c r="FE371" s="223">
        <f t="shared" ca="1" si="751"/>
        <v>-3.3760422464149411E-3</v>
      </c>
      <c r="FF371" s="223">
        <f t="shared" ca="1" si="752"/>
        <v>-2.9161213359386192E-3</v>
      </c>
      <c r="FG371" s="223">
        <f t="shared" ca="1" si="753"/>
        <v>-2.2814154215208154E-3</v>
      </c>
      <c r="FH371" s="223">
        <f t="shared" ca="1" si="754"/>
        <v>-1.5099671848517906E-3</v>
      </c>
      <c r="FI371" s="223">
        <f t="shared" ca="1" si="755"/>
        <v>-6.4801529968802661E-4</v>
      </c>
      <c r="FJ371" s="223">
        <f t="shared" ca="1" si="756"/>
        <v>2.5277699836058693E-4</v>
      </c>
      <c r="FK371" s="223">
        <f t="shared" ca="1" si="757"/>
        <v>1.1384184766849519E-3</v>
      </c>
      <c r="FL371" s="223">
        <f t="shared" ca="1" si="758"/>
        <v>1.9558260048364697E-3</v>
      </c>
      <c r="FM371" s="223">
        <f t="shared" ca="1" si="759"/>
        <v>2.6560062243190666E-3</v>
      </c>
      <c r="FN371" s="223">
        <f t="shared" ca="1" si="760"/>
        <v>3.1969920877009785E-3</v>
      </c>
      <c r="FO371" s="223">
        <f t="shared" ca="1" si="761"/>
        <v>3.5463582582521878E-3</v>
      </c>
      <c r="FP371" s="223">
        <f t="shared" ca="1" si="762"/>
        <v>3.6831646033573927E-3</v>
      </c>
      <c r="FQ371" s="223">
        <f t="shared" ca="1" si="763"/>
        <v>3.5992112935809319E-3</v>
      </c>
      <c r="FR371" s="223">
        <f t="shared" ca="1" si="764"/>
        <v>3.2995302798911339E-3</v>
      </c>
      <c r="FS371" s="223">
        <f t="shared" ca="1" si="765"/>
        <v>2.80208369113136E-3</v>
      </c>
      <c r="FT371" s="223">
        <f t="shared" ca="1" si="766"/>
        <v>2.1366872290371633E-3</v>
      </c>
      <c r="FU371" s="223">
        <f t="shared" ca="1" si="767"/>
        <v>1.3432230898040131E-3</v>
      </c>
      <c r="FV371" s="223">
        <f t="shared" ca="1" si="768"/>
        <v>4.6924952520772798E-4</v>
      </c>
      <c r="FW371" s="223">
        <f t="shared" ca="1" si="769"/>
        <v>-4.3284967980764411E-4</v>
      </c>
      <c r="FX371" s="223">
        <f t="shared" ca="1" si="770"/>
        <v>-1.3090049599050347E-3</v>
      </c>
      <c r="FY371" s="223">
        <f t="shared" ca="1" si="771"/>
        <v>-2.1067017635814666E-3</v>
      </c>
      <c r="FZ371" s="223">
        <f t="shared" ca="1" si="772"/>
        <v>-2.778128143763158E-3</v>
      </c>
      <c r="GA371" s="223">
        <f t="shared" ca="1" si="773"/>
        <v>-3.283040486077732E-3</v>
      </c>
      <c r="GB371" s="223">
        <f t="shared" ca="1" si="774"/>
        <v>-3.5911756102336603E-3</v>
      </c>
      <c r="GC371" s="223">
        <f t="shared" ca="1" si="775"/>
        <v>-3.6840646691955496E-3</v>
      </c>
      <c r="GD371" s="223">
        <f t="shared" ca="1" si="776"/>
        <v>-3.5561401255853431E-3</v>
      </c>
      <c r="GE371" s="223">
        <f t="shared" ca="1" si="777"/>
        <v>-3.2150694559183613E-3</v>
      </c>
      <c r="GF371" s="223">
        <f t="shared" ca="1" si="778"/>
        <v>-2.6812955812786209E-3</v>
      </c>
      <c r="GG371" s="223">
        <f t="shared" ca="1" si="779"/>
        <v>-1.9868115698670431E-3</v>
      </c>
      <c r="GH371" s="223">
        <f t="shared" ca="1" si="780"/>
        <v>-1.1732430526804501E-3</v>
      </c>
      <c r="GI371" s="223">
        <f t="shared" ca="1" si="781"/>
        <v>-2.893532875197997E-4</v>
      </c>
      <c r="GJ371" s="223">
        <f t="shared" ca="1" si="782"/>
        <v>6.1187958846286455E-4</v>
      </c>
      <c r="GK371" s="223">
        <f t="shared" ca="1" si="783"/>
        <v>1.4764379355214131E-3</v>
      </c>
      <c r="GL371" s="223">
        <f t="shared" ca="1" si="784"/>
        <v>2.2525022932527151E-3</v>
      </c>
      <c r="GM371" s="223">
        <f t="shared" ca="1" si="785"/>
        <v>2.8935573091736209E-3</v>
      </c>
      <c r="GN371" s="223">
        <f t="shared" ca="1" si="786"/>
        <v>3.361179752363139E-3</v>
      </c>
      <c r="GO371" s="223">
        <f t="shared" ca="1" si="787"/>
        <v>3.6273415056202528E-3</v>
      </c>
      <c r="GP371" s="223">
        <f t="shared" ca="1" si="788"/>
        <v>3.6760895005596614E-3</v>
      </c>
      <c r="GQ371" s="223">
        <f t="shared" ca="1" si="789"/>
        <v>3.5045019045461313E-3</v>
      </c>
      <c r="GR371" s="223">
        <f t="shared" ca="1" si="790"/>
        <v>3.1228632480194444E-3</v>
      </c>
      <c r="GS371" s="223">
        <f t="shared" ca="1" si="791"/>
        <v>2.5540479955168255E-3</v>
      </c>
      <c r="GT371" s="223">
        <f t="shared" ca="1" si="792"/>
        <v>1.8321495076009714E-3</v>
      </c>
      <c r="GU371" s="223">
        <f t="shared" ca="1" si="793"/>
        <v>1.0004365702790505E-3</v>
      </c>
      <c r="GV371" s="223">
        <f t="shared" ca="1" si="794"/>
        <v>1.0875997241788167E-4</v>
      </c>
      <c r="GW371" s="223">
        <f t="shared" ca="1" si="795"/>
        <v>-7.8943542559518172E-4</v>
      </c>
      <c r="GX371" s="223">
        <f t="shared" ca="1" si="796"/>
        <v>-1.6403140428304071E-3</v>
      </c>
      <c r="GY371" s="223">
        <f t="shared" ca="1" si="797"/>
        <v>-2.3928763476036181E-3</v>
      </c>
      <c r="GZ371" s="223">
        <f t="shared" ca="1" si="798"/>
        <v>-3.002015641580614E-3</v>
      </c>
      <c r="HA371" s="223">
        <f t="shared" ca="1" si="799"/>
        <v>-3.4312216422205271E-3</v>
      </c>
      <c r="HB371" s="223">
        <f t="shared" ca="1" si="800"/>
        <v>-3.6547688176022143E-3</v>
      </c>
      <c r="HC371" s="223">
        <f t="shared" ca="1" si="801"/>
        <v>-3.6592583103295124E-3</v>
      </c>
      <c r="HD371" s="223">
        <f t="shared" ca="1" si="802"/>
        <v>-3.4444210314607537E-3</v>
      </c>
      <c r="HE371" s="223">
        <f t="shared" ca="1" si="803"/>
        <v>-3.0231337890255332E-3</v>
      </c>
      <c r="HF371" s="223">
        <f t="shared" ca="1" si="804"/>
        <v>-2.420647484425666E-3</v>
      </c>
      <c r="HG371" s="223">
        <f t="shared" ca="1" si="805"/>
        <v>-1.6730736366937452E-3</v>
      </c>
      <c r="HH371" s="223">
        <f t="shared" ca="1" si="806"/>
        <v>-8.2521994855192969E-4</v>
      </c>
      <c r="HI371" s="223">
        <f t="shared" ca="1" si="807"/>
        <v>7.2095354983813578E-5</v>
      </c>
      <c r="HJ371" s="223">
        <f t="shared" ca="1" si="808"/>
        <v>9.6508944364086322E-4</v>
      </c>
      <c r="HK371" s="223">
        <f t="shared" ca="1" si="809"/>
        <v>1.8002384899357051E-3</v>
      </c>
      <c r="HL371" s="223">
        <f t="shared" ca="1" si="810"/>
        <v>2.5274857532419292E-3</v>
      </c>
      <c r="HM371" s="223">
        <f t="shared" ca="1" si="811"/>
        <v>3.1032418553615243E-3</v>
      </c>
      <c r="HN371" s="223">
        <f t="shared" ca="1" si="812"/>
        <v>3.4929974186022768E-3</v>
      </c>
      <c r="HO371" s="223">
        <f t="shared" ca="1" si="813"/>
        <v>3.6733914713826307E-3</v>
      </c>
      <c r="HP371" s="223">
        <f t="shared" ca="1" si="814"/>
        <v>3.633611646316605E-3</v>
      </c>
      <c r="HQ371" s="223">
        <f t="shared" ca="1" si="815"/>
        <v>3.3760422464149471E-3</v>
      </c>
      <c r="HR371" s="223">
        <f t="shared" ca="1" si="816"/>
        <v>2.9161213359386127E-3</v>
      </c>
      <c r="HS371" s="223">
        <f t="shared" ca="1" si="817"/>
        <v>2.2814154215208275E-3</v>
      </c>
      <c r="HT371" s="223">
        <f t="shared" ca="1" si="818"/>
        <v>1.5099671848517809E-3</v>
      </c>
      <c r="HU371" s="223">
        <f t="shared" ca="1" si="819"/>
        <v>6.4801529968801599E-4</v>
      </c>
      <c r="HV371" s="223">
        <f t="shared" ca="1" si="820"/>
        <v>-2.5277699836057159E-4</v>
      </c>
      <c r="HW371" s="223">
        <f t="shared" ca="1" si="821"/>
        <v>-1.1384184766849621E-3</v>
      </c>
      <c r="HX371" s="223">
        <f t="shared" ca="1" si="822"/>
        <v>-1.9558260048364788E-3</v>
      </c>
      <c r="HY371" s="223">
        <f t="shared" ca="1" si="823"/>
        <v>-2.6560062243190562E-3</v>
      </c>
      <c r="HZ371" s="223">
        <f t="shared" ca="1" si="824"/>
        <v>-3.1969920877009837E-3</v>
      </c>
      <c r="IA371" s="223">
        <f t="shared" ca="1" si="825"/>
        <v>-3.546358258252183E-3</v>
      </c>
      <c r="IB371" s="223">
        <f t="shared" ca="1" si="826"/>
        <v>-3.6831646033573919E-3</v>
      </c>
      <c r="IC371" s="223">
        <f t="shared" ca="1" si="827"/>
        <v>-3.5992112935809293E-3</v>
      </c>
      <c r="ID371" s="223">
        <f t="shared" ca="1" si="828"/>
        <v>-3.2995302798911404E-3</v>
      </c>
      <c r="IE371" s="223">
        <f t="shared" ca="1" si="829"/>
        <v>-3.1978643617449139E-3</v>
      </c>
      <c r="IF371" s="223">
        <f t="shared" ca="1" si="830"/>
        <v>-2.1366872290371547E-3</v>
      </c>
      <c r="IG371" s="223">
        <f t="shared" ca="1" si="831"/>
        <v>-1.3432230898040274E-3</v>
      </c>
      <c r="IH371" s="223">
        <f t="shared" ca="1" si="832"/>
        <v>-4.6924952520771725E-4</v>
      </c>
      <c r="II371" s="223">
        <f t="shared" ca="1" si="833"/>
        <v>4.3284967980762883E-4</v>
      </c>
      <c r="IJ371" s="223">
        <f t="shared" ca="1" si="834"/>
        <v>1.3090049599050206E-3</v>
      </c>
      <c r="IK371" s="223">
        <f t="shared" ca="1" si="835"/>
        <v>2.1067017635814757E-3</v>
      </c>
      <c r="IL371" s="223">
        <f t="shared" ca="1" si="836"/>
        <v>2.7781281437631476E-3</v>
      </c>
      <c r="IM371" s="223">
        <f t="shared" ca="1" si="837"/>
        <v>3.283040486077725E-3</v>
      </c>
      <c r="IN371" s="223">
        <f t="shared" ca="1" si="838"/>
        <v>3.5911756102336625E-3</v>
      </c>
      <c r="IO371" s="223">
        <f t="shared" ca="1" si="839"/>
        <v>3.6840646691955496E-3</v>
      </c>
      <c r="IP371" s="223">
        <f t="shared" ca="1" si="840"/>
        <v>3.55614012558534E-3</v>
      </c>
      <c r="IQ371" s="223">
        <f t="shared" ca="1" si="841"/>
        <v>3.2150694559183561E-3</v>
      </c>
      <c r="IR371" s="223">
        <f t="shared" ca="1" si="842"/>
        <v>2.6812955812786313E-3</v>
      </c>
      <c r="IS371" s="223">
        <f t="shared" ca="1" si="843"/>
        <v>1.9868115698670336E-3</v>
      </c>
      <c r="IT371" s="223">
        <f t="shared" ca="1" si="844"/>
        <v>1.1732430526804646E-3</v>
      </c>
      <c r="IU371" s="223">
        <f t="shared" ca="1" si="845"/>
        <v>2.8935328751981515E-4</v>
      </c>
      <c r="IV371" s="223">
        <f t="shared" ca="1" si="846"/>
        <v>-6.1187958846287529E-4</v>
      </c>
      <c r="IW371" s="223">
        <f t="shared" ca="1" si="847"/>
        <v>-1.4764379355213992E-3</v>
      </c>
      <c r="IX371" s="223">
        <f t="shared" ca="1" si="848"/>
        <v>-2.2525022932527237E-3</v>
      </c>
      <c r="IY371" s="223">
        <f t="shared" ca="1" si="849"/>
        <v>-2.8935573091736274E-3</v>
      </c>
      <c r="IZ371" s="223">
        <f t="shared" ca="1" si="850"/>
        <v>-3.3611797523631325E-3</v>
      </c>
      <c r="JA371" s="223">
        <f t="shared" ca="1" si="851"/>
        <v>-3.6273415056202549E-3</v>
      </c>
      <c r="JB371" s="223">
        <f t="shared" ca="1" si="852"/>
        <v>-3.6760895005596606E-3</v>
      </c>
    </row>
    <row r="372" spans="2:262">
      <c r="B372" s="230">
        <v>11</v>
      </c>
      <c r="C372" s="229">
        <f t="shared" si="853"/>
        <v>2.1484374999999997E-4</v>
      </c>
      <c r="D372" s="226">
        <f t="shared" ca="1" si="597"/>
        <v>75.516551837273738</v>
      </c>
      <c r="E372" s="225">
        <f ca="1">Q361</f>
        <v>0.51655183727373755</v>
      </c>
      <c r="F372" s="224">
        <v>11</v>
      </c>
      <c r="G372" s="223">
        <f t="shared" ca="1" si="854"/>
        <v>-5.5619253417436898E-2</v>
      </c>
      <c r="H372" s="223">
        <f t="shared" ca="1" si="598"/>
        <v>-4.8216635797208418E-2</v>
      </c>
      <c r="I372" s="223">
        <f t="shared" ca="1" si="599"/>
        <v>-3.732082569161331E-2</v>
      </c>
      <c r="J372" s="223">
        <f t="shared" ca="1" si="600"/>
        <v>-2.3721201317392478E-2</v>
      </c>
      <c r="K372" s="223">
        <f t="shared" ca="1" si="601"/>
        <v>-8.40302647162295E-3</v>
      </c>
      <c r="L372" s="223">
        <f t="shared" ca="1" si="602"/>
        <v>7.5239297302010736E-3</v>
      </c>
      <c r="M372" s="223">
        <f t="shared" ca="1" si="603"/>
        <v>2.2905793261012018E-2</v>
      </c>
      <c r="N372" s="223">
        <f t="shared" ca="1" si="604"/>
        <v>3.6628180895842653E-2</v>
      </c>
      <c r="O372" s="223">
        <f t="shared" ca="1" si="605"/>
        <v>4.7696934901065829E-2</v>
      </c>
      <c r="P372" s="223">
        <f t="shared" ca="1" si="606"/>
        <v>5.5310147643058201E-2</v>
      </c>
      <c r="Q372" s="223">
        <f t="shared" ca="1" si="607"/>
        <v>5.8916258086917299E-2</v>
      </c>
      <c r="R372" s="223">
        <f t="shared" ca="1" si="608"/>
        <v>5.8254011217737635E-2</v>
      </c>
      <c r="S372" s="223">
        <f t="shared" ca="1" si="609"/>
        <v>5.33713854095519E-2</v>
      </c>
      <c r="T372" s="223">
        <f t="shared" ca="1" si="610"/>
        <v>4.4622116494402515E-2</v>
      </c>
      <c r="U372" s="223">
        <f t="shared" ca="1" si="611"/>
        <v>3.264007035533021E-2</v>
      </c>
      <c r="V372" s="223">
        <f t="shared" ca="1" si="612"/>
        <v>1.8293320694290526E-2</v>
      </c>
      <c r="W372" s="223">
        <f t="shared" ca="1" si="613"/>
        <v>2.6212589428250442E-3</v>
      </c>
      <c r="X372" s="223">
        <f t="shared" ca="1" si="614"/>
        <v>-1.3240707431596457E-2</v>
      </c>
      <c r="Y372" s="223">
        <f t="shared" ca="1" si="615"/>
        <v>-2.8143412776369996E-2</v>
      </c>
      <c r="Z372" s="223">
        <f t="shared" ca="1" si="616"/>
        <v>-4.1007187855737537E-2</v>
      </c>
      <c r="AA372" s="223">
        <f t="shared" ca="1" si="617"/>
        <v>-5.0900079585504521E-2</v>
      </c>
      <c r="AB372" s="223">
        <f t="shared" ca="1" si="618"/>
        <v>-5.7105369047447126E-2</v>
      </c>
      <c r="AC372" s="223">
        <f t="shared" ca="1" si="619"/>
        <v>-5.9173496247186035E-2</v>
      </c>
      <c r="AD372" s="223">
        <f t="shared" ca="1" si="620"/>
        <v>-5.6954629777501244E-2</v>
      </c>
      <c r="AE372" s="223">
        <f t="shared" ca="1" si="621"/>
        <v>-5.0609521784405878E-2</v>
      </c>
      <c r="AF372" s="223">
        <f t="shared" ca="1" si="622"/>
        <v>-4.059786181682537E-2</v>
      </c>
      <c r="AG372" s="223">
        <f t="shared" ca="1" si="623"/>
        <v>-2.7644973298647849E-2</v>
      </c>
      <c r="AH372" s="223">
        <f t="shared" ca="1" si="624"/>
        <v>-1.2689265392756246E-2</v>
      </c>
      <c r="AI372" s="223">
        <f t="shared" ca="1" si="625"/>
        <v>3.1857527425181624E-3</v>
      </c>
      <c r="AJ372" s="223">
        <f t="shared" ca="1" si="626"/>
        <v>1.8829969882318623E-2</v>
      </c>
      <c r="AK372" s="223">
        <f t="shared" ca="1" si="627"/>
        <v>3.3109995841937162E-2</v>
      </c>
      <c r="AL372" s="223">
        <f t="shared" ca="1" si="628"/>
        <v>4.4991273179772528E-2</v>
      </c>
      <c r="AM372" s="223">
        <f t="shared" ca="1" si="629"/>
        <v>5.3613028678720948E-2</v>
      </c>
      <c r="AN372" s="223">
        <f t="shared" ca="1" si="630"/>
        <v>5.8350634530939E-2</v>
      </c>
      <c r="AO372" s="223">
        <f t="shared" ca="1" si="631"/>
        <v>5.8860861291070925E-2</v>
      </c>
      <c r="AP372" s="223">
        <f t="shared" ca="1" si="632"/>
        <v>5.5106744117939858E-2</v>
      </c>
      <c r="AQ372" s="223">
        <f t="shared" ca="1" si="633"/>
        <v>4.7360260798497214E-2</v>
      </c>
      <c r="AR372" s="223">
        <f t="shared" ca="1" si="634"/>
        <v>3.618262753690344E-2</v>
      </c>
      <c r="AS372" s="223">
        <f t="shared" ca="1" si="635"/>
        <v>2.238364003681987E-2</v>
      </c>
      <c r="AT372" s="223">
        <f t="shared" ca="1" si="636"/>
        <v>6.963005528831662E-3</v>
      </c>
      <c r="AU372" s="223">
        <f t="shared" ca="1" si="637"/>
        <v>-8.962083887441321E-3</v>
      </c>
      <c r="AV372" s="223">
        <f t="shared" ca="1" si="638"/>
        <v>-2.4237889429565458E-2</v>
      </c>
      <c r="AW372" s="223">
        <f t="shared" ca="1" si="639"/>
        <v>-3.7757711547781639E-2</v>
      </c>
      <c r="AX372" s="223">
        <f t="shared" ca="1" si="640"/>
        <v>-4.8542067948354604E-2</v>
      </c>
      <c r="AY372" s="223">
        <f t="shared" ca="1" si="641"/>
        <v>-5.5809654997898604E-2</v>
      </c>
      <c r="AZ372" s="223">
        <f t="shared" ca="1" si="642"/>
        <v>-5.903395150619644E-2</v>
      </c>
      <c r="BA372" s="223">
        <f t="shared" ca="1" si="643"/>
        <v>-5.798136406410298E-2</v>
      </c>
      <c r="BB372" s="223">
        <f t="shared" ca="1" si="644"/>
        <v>-5.2728150388112092E-2</v>
      </c>
      <c r="BC372" s="223">
        <f t="shared" ca="1" si="645"/>
        <v>-4.3654894611346959E-2</v>
      </c>
      <c r="BD372" s="223">
        <f t="shared" ca="1" si="646"/>
        <v>-3.141893477436495E-2</v>
      </c>
      <c r="BE372" s="223">
        <f t="shared" ca="1" si="647"/>
        <v>-1.6906740085295004E-2</v>
      </c>
      <c r="BF372" s="223">
        <f t="shared" ca="1" si="648"/>
        <v>-1.1696881152984178E-3</v>
      </c>
      <c r="BG372" s="223">
        <f t="shared" ca="1" si="649"/>
        <v>1.4652105265355021E-2</v>
      </c>
      <c r="BH372" s="223">
        <f t="shared" ca="1" si="650"/>
        <v>2.9412384851827445E-2</v>
      </c>
      <c r="BI372" s="223">
        <f t="shared" ca="1" si="651"/>
        <v>4.2041799850956275E-2</v>
      </c>
      <c r="BJ372" s="223">
        <f t="shared" ca="1" si="652"/>
        <v>5.1625376066800434E-2</v>
      </c>
      <c r="BK372" s="223">
        <f t="shared" ca="1" si="653"/>
        <v>5.7468803830785717E-2</v>
      </c>
      <c r="BL372" s="223">
        <f t="shared" ca="1" si="654"/>
        <v>5.914873925720867E-2</v>
      </c>
      <c r="BM372" s="223">
        <f t="shared" ca="1" si="655"/>
        <v>5.6543474605360015E-2</v>
      </c>
      <c r="BN372" s="223">
        <f t="shared" ca="1" si="656"/>
        <v>4.9841755745907809E-2</v>
      </c>
      <c r="BO372" s="223">
        <f t="shared" ca="1" si="657"/>
        <v>3.9529107924896549E-2</v>
      </c>
      <c r="BP372" s="223">
        <f t="shared" ca="1" si="658"/>
        <v>2.6352660494612479E-2</v>
      </c>
      <c r="BQ372" s="223">
        <f t="shared" ca="1" si="659"/>
        <v>1.1267018984584501E-2</v>
      </c>
      <c r="BR372" s="223">
        <f t="shared" ca="1" si="660"/>
        <v>-4.6348940342017149E-3</v>
      </c>
      <c r="BS372" s="223">
        <f t="shared" ca="1" si="661"/>
        <v>-2.0201018859907868E-2</v>
      </c>
      <c r="BT372" s="223">
        <f t="shared" ca="1" si="662"/>
        <v>-3.4303622929521257E-2</v>
      </c>
      <c r="BU372" s="223">
        <f t="shared" ca="1" si="663"/>
        <v>-4.5921002639180614E-2</v>
      </c>
      <c r="BV372" s="223">
        <f t="shared" ca="1" si="664"/>
        <v>-5.4211503592421752E-2</v>
      </c>
      <c r="BW372" s="223">
        <f t="shared" ca="1" si="665"/>
        <v>-5.8574496667138563E-2</v>
      </c>
      <c r="BX372" s="223">
        <f t="shared" ca="1" si="666"/>
        <v>-5.8693892315184071E-2</v>
      </c>
      <c r="BY372" s="223">
        <f t="shared" ca="1" si="667"/>
        <v>-5.4561040576360048E-2</v>
      </c>
      <c r="BZ372" s="223">
        <f t="shared" ca="1" si="668"/>
        <v>-4.6475357749595221E-2</v>
      </c>
      <c r="CA372" s="223">
        <f t="shared" ca="1" si="669"/>
        <v>-3.5022634320320933E-2</v>
      </c>
      <c r="CB372" s="223">
        <f t="shared" ca="1" si="670"/>
        <v>-2.1032595688467298E-2</v>
      </c>
      <c r="CC372" s="223">
        <f t="shared" ca="1" si="671"/>
        <v>-5.5187903318733534E-3</v>
      </c>
      <c r="CD372" s="223">
        <f t="shared" ca="1" si="672"/>
        <v>1.0394839620461678E-2</v>
      </c>
      <c r="CE372" s="223">
        <f t="shared" ca="1" si="673"/>
        <v>2.5555385599839591E-2</v>
      </c>
      <c r="CF372" s="223">
        <f t="shared" ca="1" si="674"/>
        <v>3.8864498366136001E-2</v>
      </c>
      <c r="CG372" s="223">
        <f t="shared" ca="1" si="675"/>
        <v>4.9357961069016118E-2</v>
      </c>
      <c r="CH372" s="223">
        <f t="shared" ca="1" si="676"/>
        <v>5.6275544703425683E-2</v>
      </c>
      <c r="CI372" s="223">
        <f t="shared" ca="1" si="677"/>
        <v>5.9116085080509889E-2</v>
      </c>
      <c r="CJ372" s="223">
        <f t="shared" ca="1" si="678"/>
        <v>5.7673791104818968E-2</v>
      </c>
      <c r="CK372" s="223">
        <f t="shared" ca="1" si="679"/>
        <v>5.2053153900511025E-2</v>
      </c>
      <c r="CL372" s="223">
        <f t="shared" ca="1" si="680"/>
        <v>4.2661376652139177E-2</v>
      </c>
      <c r="CM372" s="223">
        <f t="shared" ca="1" si="681"/>
        <v>3.0178873601921237E-2</v>
      </c>
      <c r="CN372" s="223">
        <f t="shared" ca="1" si="682"/>
        <v>1.5509975488255837E-2</v>
      </c>
      <c r="CO372" s="223">
        <f t="shared" ca="1" si="683"/>
        <v>-2.8258728861140815E-4</v>
      </c>
      <c r="CP372" s="223">
        <f t="shared" ca="1" si="684"/>
        <v>-1.6054677218779241E-2</v>
      </c>
      <c r="CQ372" s="223">
        <f t="shared" ca="1" si="685"/>
        <v>-3.0663640006450055E-2</v>
      </c>
      <c r="CR372" s="223">
        <f t="shared" ca="1" si="686"/>
        <v>-4.3051087437988939E-2</v>
      </c>
      <c r="CS372" s="223">
        <f t="shared" ca="1" si="687"/>
        <v>-5.2319575351950878E-2</v>
      </c>
      <c r="CT372" s="223">
        <f t="shared" ca="1" si="688"/>
        <v>-5.7797621555593613E-2</v>
      </c>
      <c r="CU372" s="223">
        <f t="shared" ca="1" si="689"/>
        <v>-5.9088353278416585E-2</v>
      </c>
      <c r="CV372" s="223">
        <f t="shared" ca="1" si="690"/>
        <v>-5.6098259758413219E-2</v>
      </c>
      <c r="CW372" s="223">
        <f t="shared" ca="1" si="691"/>
        <v>-4.9043966897451691E-2</v>
      </c>
      <c r="CX372" s="223">
        <f t="shared" ca="1" si="692"/>
        <v>-3.8436543176442316E-2</v>
      </c>
      <c r="CY372" s="223">
        <f t="shared" ca="1" si="693"/>
        <v>-2.5044473833284599E-2</v>
      </c>
      <c r="CZ372" s="223">
        <f t="shared" ca="1" si="694"/>
        <v>-9.8379857454774164E-3</v>
      </c>
      <c r="DA372" s="223">
        <f t="shared" ca="1" si="695"/>
        <v>6.0812434390289166E-3</v>
      </c>
      <c r="DB372" s="223">
        <f t="shared" ca="1" si="696"/>
        <v>2.1559899499100657E-2</v>
      </c>
      <c r="DC372" s="223">
        <f t="shared" ca="1" si="697"/>
        <v>3.5476586797347692E-2</v>
      </c>
      <c r="DD372" s="223">
        <f t="shared" ca="1" si="698"/>
        <v>4.6823071003695746E-2</v>
      </c>
      <c r="DE372" s="223">
        <f t="shared" ca="1" si="699"/>
        <v>5.4777323523457169E-2</v>
      </c>
      <c r="DF372" s="223">
        <f t="shared" ca="1" si="700"/>
        <v>5.876307571678735E-2</v>
      </c>
      <c r="DG372" s="223">
        <f t="shared" ca="1" si="701"/>
        <v>5.8491568333272556E-2</v>
      </c>
      <c r="DH372" s="223">
        <f t="shared" ca="1" si="702"/>
        <v>5.3982471504105761E-2</v>
      </c>
      <c r="DI372" s="223">
        <f t="shared" ca="1" si="703"/>
        <v>4.5562459683010433E-2</v>
      </c>
      <c r="DJ372" s="223">
        <f t="shared" ca="1" si="704"/>
        <v>3.3841544778404523E-2</v>
      </c>
      <c r="DK372" s="223">
        <f t="shared" ca="1" si="705"/>
        <v>1.9668882090931403E-2</v>
      </c>
      <c r="DL372" s="223">
        <f t="shared" ca="1" si="706"/>
        <v>4.0712508219799869E-3</v>
      </c>
      <c r="DM372" s="223">
        <f t="shared" ca="1" si="707"/>
        <v>-1.1821333890782756E-2</v>
      </c>
      <c r="DN372" s="223">
        <f t="shared" ca="1" si="708"/>
        <v>-2.6857488161405797E-2</v>
      </c>
      <c r="DO372" s="223">
        <f t="shared" ca="1" si="709"/>
        <v>-3.9947874663911816E-2</v>
      </c>
      <c r="DP372" s="223">
        <f t="shared" ca="1" si="710"/>
        <v>-5.0144122799542702E-2</v>
      </c>
      <c r="DQ372" s="223">
        <f t="shared" ca="1" si="711"/>
        <v>-5.6707536125101571E-2</v>
      </c>
      <c r="DR372" s="223">
        <f t="shared" ca="1" si="712"/>
        <v>-5.9162609335663641E-2</v>
      </c>
      <c r="DS372" s="223">
        <f t="shared" ca="1" si="713"/>
        <v>-5.7331477610335364E-2</v>
      </c>
      <c r="DT372" s="223">
        <f t="shared" ca="1" si="714"/>
        <v>-5.1346802539393083E-2</v>
      </c>
      <c r="DU372" s="223">
        <f t="shared" ca="1" si="715"/>
        <v>-4.1642161074847778E-2</v>
      </c>
      <c r="DV372" s="223">
        <f t="shared" ca="1" si="716"/>
        <v>-2.8920633804480508E-2</v>
      </c>
      <c r="DW372" s="223">
        <f t="shared" ca="1" si="717"/>
        <v>-1.4103868261937876E-2</v>
      </c>
      <c r="DX372" s="223">
        <f t="shared" ca="1" si="718"/>
        <v>1.7346924725051942E-3</v>
      </c>
      <c r="DY372" s="223">
        <f t="shared" ca="1" si="719"/>
        <v>1.7447578434969916E-2</v>
      </c>
      <c r="DZ372" s="223">
        <f t="shared" ca="1" si="720"/>
        <v>3.1896424530920134E-2</v>
      </c>
      <c r="EA372" s="223">
        <f t="shared" ca="1" si="721"/>
        <v>4.4034442659732824E-2</v>
      </c>
      <c r="EB372" s="223">
        <f t="shared" ca="1" si="722"/>
        <v>5.2982259281264224E-2</v>
      </c>
      <c r="EC372" s="223">
        <f t="shared" ca="1" si="723"/>
        <v>5.8091624154368714E-2</v>
      </c>
      <c r="ED372" s="223">
        <f t="shared" ca="1" si="724"/>
        <v>5.8992374685065421E-2</v>
      </c>
      <c r="EE372" s="223">
        <f t="shared" ca="1" si="725"/>
        <v>5.5619253417436995E-2</v>
      </c>
      <c r="EF372" s="223">
        <f t="shared" ca="1" si="726"/>
        <v>4.8216635797208585E-2</v>
      </c>
      <c r="EG372" s="223">
        <f t="shared" ca="1" si="727"/>
        <v>3.7320825691613532E-2</v>
      </c>
      <c r="EH372" s="223">
        <f t="shared" ca="1" si="728"/>
        <v>2.3721201317392741E-2</v>
      </c>
      <c r="EI372" s="223">
        <f t="shared" ca="1" si="729"/>
        <v>8.4030264716232362E-3</v>
      </c>
      <c r="EJ372" s="223">
        <f t="shared" ca="1" si="730"/>
        <v>-7.5239297302007856E-3</v>
      </c>
      <c r="EK372" s="223">
        <f t="shared" ca="1" si="731"/>
        <v>-2.2905793261011751E-2</v>
      </c>
      <c r="EL372" s="223">
        <f t="shared" ca="1" si="732"/>
        <v>-3.6628180895842424E-2</v>
      </c>
      <c r="EM372" s="223">
        <f t="shared" ca="1" si="733"/>
        <v>-4.7696934901065656E-2</v>
      </c>
      <c r="EN372" s="223">
        <f t="shared" ca="1" si="734"/>
        <v>-5.5310147643058104E-2</v>
      </c>
      <c r="EO372" s="223">
        <f t="shared" ca="1" si="735"/>
        <v>-5.8916258086917271E-2</v>
      </c>
      <c r="EP372" s="223">
        <f t="shared" ca="1" si="736"/>
        <v>-5.8254011217737683E-2</v>
      </c>
      <c r="EQ372" s="223">
        <f t="shared" ca="1" si="737"/>
        <v>-5.3371385409552025E-2</v>
      </c>
      <c r="ER372" s="223">
        <f t="shared" ca="1" si="738"/>
        <v>-4.4622116494402703E-2</v>
      </c>
      <c r="ES372" s="223">
        <f t="shared" ca="1" si="739"/>
        <v>-3.2640070355330453E-2</v>
      </c>
      <c r="ET372" s="223">
        <f t="shared" ca="1" si="740"/>
        <v>-1.8293320694290807E-2</v>
      </c>
      <c r="EU372" s="223">
        <f t="shared" ca="1" si="741"/>
        <v>-2.621258942825333E-3</v>
      </c>
      <c r="EV372" s="223">
        <f t="shared" ca="1" si="742"/>
        <v>1.3240707431596176E-2</v>
      </c>
      <c r="EW372" s="223">
        <f t="shared" ca="1" si="743"/>
        <v>2.8143412776369742E-2</v>
      </c>
      <c r="EX372" s="223">
        <f t="shared" ca="1" si="744"/>
        <v>4.1007187855737322E-2</v>
      </c>
      <c r="EY372" s="223">
        <f t="shared" ca="1" si="745"/>
        <v>5.0900079585504375E-2</v>
      </c>
      <c r="EZ372" s="223">
        <f t="shared" ca="1" si="746"/>
        <v>5.7105369047447049E-2</v>
      </c>
      <c r="FA372" s="223">
        <f t="shared" ca="1" si="747"/>
        <v>5.9173496247186042E-2</v>
      </c>
      <c r="FB372" s="223">
        <f t="shared" ca="1" si="748"/>
        <v>5.695462977750132E-2</v>
      </c>
      <c r="FC372" s="223">
        <f t="shared" ca="1" si="749"/>
        <v>5.0609521784406031E-2</v>
      </c>
      <c r="FD372" s="223">
        <f t="shared" ca="1" si="750"/>
        <v>4.0597861816825578E-2</v>
      </c>
      <c r="FE372" s="223">
        <f t="shared" ca="1" si="751"/>
        <v>2.7644973298648106E-2</v>
      </c>
      <c r="FF372" s="223">
        <f t="shared" ca="1" si="752"/>
        <v>1.268926539275653E-2</v>
      </c>
      <c r="FG372" s="223">
        <f t="shared" ca="1" si="753"/>
        <v>-3.1857527425178723E-3</v>
      </c>
      <c r="FH372" s="223">
        <f t="shared" ca="1" si="754"/>
        <v>-1.8829969882318345E-2</v>
      </c>
      <c r="FI372" s="223">
        <f t="shared" ca="1" si="755"/>
        <v>-3.3109995841936926E-2</v>
      </c>
      <c r="FJ372" s="223">
        <f t="shared" ca="1" si="756"/>
        <v>-4.4991273179772341E-2</v>
      </c>
      <c r="FK372" s="223">
        <f t="shared" ca="1" si="757"/>
        <v>-5.3613028678720823E-2</v>
      </c>
      <c r="FL372" s="223">
        <f t="shared" ca="1" si="758"/>
        <v>-5.8350634530938958E-2</v>
      </c>
      <c r="FM372" s="223">
        <f t="shared" ca="1" si="759"/>
        <v>-5.8860861291070952E-2</v>
      </c>
      <c r="FN372" s="223">
        <f t="shared" ca="1" si="760"/>
        <v>-5.5106744117939963E-2</v>
      </c>
      <c r="FO372" s="223">
        <f t="shared" ca="1" si="761"/>
        <v>-4.7360260798497394E-2</v>
      </c>
      <c r="FP372" s="223">
        <f t="shared" ca="1" si="762"/>
        <v>-3.6182627536903669E-2</v>
      </c>
      <c r="FQ372" s="223">
        <f t="shared" ca="1" si="763"/>
        <v>-2.238364003682014E-2</v>
      </c>
      <c r="FR372" s="223">
        <f t="shared" ca="1" si="764"/>
        <v>-6.9630055288319491E-3</v>
      </c>
      <c r="FS372" s="223">
        <f t="shared" ca="1" si="765"/>
        <v>8.9620838874410347E-3</v>
      </c>
      <c r="FT372" s="223">
        <f t="shared" ca="1" si="766"/>
        <v>2.4237889429565194E-2</v>
      </c>
      <c r="FU372" s="223">
        <f t="shared" ca="1" si="767"/>
        <v>3.775771154778141E-2</v>
      </c>
      <c r="FV372" s="223">
        <f t="shared" ca="1" si="768"/>
        <v>4.8542067948354431E-2</v>
      </c>
      <c r="FW372" s="223">
        <f t="shared" ca="1" si="769"/>
        <v>5.5809654997898507E-2</v>
      </c>
      <c r="FX372" s="223">
        <f t="shared" ca="1" si="770"/>
        <v>5.9033951506196433E-2</v>
      </c>
      <c r="FY372" s="223">
        <f t="shared" ca="1" si="771"/>
        <v>5.7981364064103043E-2</v>
      </c>
      <c r="FZ372" s="223">
        <f t="shared" ca="1" si="772"/>
        <v>5.2728150388112224E-2</v>
      </c>
      <c r="GA372" s="223">
        <f t="shared" ca="1" si="773"/>
        <v>4.3654894611347153E-2</v>
      </c>
      <c r="GB372" s="223">
        <f t="shared" ca="1" si="774"/>
        <v>3.1418934774365193E-2</v>
      </c>
      <c r="GC372" s="223">
        <f t="shared" ca="1" si="775"/>
        <v>1.6906740085295285E-2</v>
      </c>
      <c r="GD372" s="223">
        <f t="shared" ca="1" si="776"/>
        <v>1.1696881152987075E-3</v>
      </c>
      <c r="GE372" s="223">
        <f t="shared" ca="1" si="777"/>
        <v>-1.465210526535474E-2</v>
      </c>
      <c r="GF372" s="223">
        <f t="shared" ca="1" si="778"/>
        <v>-2.9412384851827192E-2</v>
      </c>
      <c r="GG372" s="223">
        <f t="shared" ca="1" si="779"/>
        <v>-4.204179985095606E-2</v>
      </c>
      <c r="GH372" s="223">
        <f t="shared" ca="1" si="780"/>
        <v>-5.1625376066800302E-2</v>
      </c>
      <c r="GI372" s="223">
        <f t="shared" ca="1" si="781"/>
        <v>-5.7468803830785647E-2</v>
      </c>
      <c r="GJ372" s="223">
        <f t="shared" ca="1" si="782"/>
        <v>-5.9148739257208684E-2</v>
      </c>
      <c r="GK372" s="223">
        <f t="shared" ca="1" si="783"/>
        <v>-5.6543474605360099E-2</v>
      </c>
      <c r="GL372" s="223">
        <f t="shared" ca="1" si="784"/>
        <v>-4.9841755745907962E-2</v>
      </c>
      <c r="GM372" s="223">
        <f t="shared" ca="1" si="785"/>
        <v>-3.9529107924896764E-2</v>
      </c>
      <c r="GN372" s="223">
        <f t="shared" ca="1" si="786"/>
        <v>-2.6352660494612736E-2</v>
      </c>
      <c r="GO372" s="223">
        <f t="shared" ca="1" si="787"/>
        <v>-1.1267018984584782E-2</v>
      </c>
      <c r="GP372" s="223">
        <f t="shared" ca="1" si="788"/>
        <v>4.6348940342014261E-3</v>
      </c>
      <c r="GQ372" s="223">
        <f t="shared" ca="1" si="789"/>
        <v>2.0201018859907594E-2</v>
      </c>
      <c r="GR372" s="223">
        <f t="shared" ca="1" si="790"/>
        <v>3.4303622929521022E-2</v>
      </c>
      <c r="GS372" s="223">
        <f t="shared" ca="1" si="791"/>
        <v>4.5921002639180433E-2</v>
      </c>
      <c r="GT372" s="223">
        <f t="shared" ca="1" si="792"/>
        <v>5.4211503592421634E-2</v>
      </c>
      <c r="GU372" s="223">
        <f t="shared" ca="1" si="793"/>
        <v>5.8574496667138522E-2</v>
      </c>
      <c r="GV372" s="223">
        <f t="shared" ca="1" si="794"/>
        <v>5.8693892315184105E-2</v>
      </c>
      <c r="GW372" s="223">
        <f t="shared" ca="1" si="795"/>
        <v>5.4561040576360152E-2</v>
      </c>
      <c r="GX372" s="223">
        <f t="shared" ca="1" si="796"/>
        <v>4.6475357749595402E-2</v>
      </c>
      <c r="GY372" s="223">
        <f t="shared" ca="1" si="797"/>
        <v>3.5022634320321176E-2</v>
      </c>
      <c r="GZ372" s="223">
        <f t="shared" ca="1" si="798"/>
        <v>2.1032595688467569E-2</v>
      </c>
      <c r="HA372" s="223">
        <f t="shared" ca="1" si="799"/>
        <v>5.5187903318736423E-3</v>
      </c>
      <c r="HB372" s="223">
        <f t="shared" ca="1" si="800"/>
        <v>-1.0394839620461394E-2</v>
      </c>
      <c r="HC372" s="223">
        <f t="shared" ca="1" si="801"/>
        <v>-2.5555385599839331E-2</v>
      </c>
      <c r="HD372" s="223">
        <f t="shared" ca="1" si="802"/>
        <v>-3.8864498366135786E-2</v>
      </c>
      <c r="HE372" s="223">
        <f t="shared" ca="1" si="803"/>
        <v>-4.9357961069015958E-2</v>
      </c>
      <c r="HF372" s="223">
        <f t="shared" ca="1" si="804"/>
        <v>-5.6275544703425592E-2</v>
      </c>
      <c r="HG372" s="223">
        <f t="shared" ca="1" si="805"/>
        <v>-5.9116085080509875E-2</v>
      </c>
      <c r="HH372" s="223">
        <f t="shared" ca="1" si="806"/>
        <v>-5.7673791104819024E-2</v>
      </c>
      <c r="HI372" s="223">
        <f t="shared" ca="1" si="807"/>
        <v>-5.2053153900511163E-2</v>
      </c>
      <c r="HJ372" s="223">
        <f t="shared" ca="1" si="808"/>
        <v>-4.2661376652139378E-2</v>
      </c>
      <c r="HK372" s="223">
        <f t="shared" ca="1" si="809"/>
        <v>-3.0178873601921487E-2</v>
      </c>
      <c r="HL372" s="223">
        <f t="shared" ca="1" si="810"/>
        <v>-1.5509975488256115E-2</v>
      </c>
      <c r="HM372" s="223">
        <f t="shared" ca="1" si="811"/>
        <v>2.8258728861111845E-4</v>
      </c>
      <c r="HN372" s="223">
        <f t="shared" ca="1" si="812"/>
        <v>1.6054677218778964E-2</v>
      </c>
      <c r="HO372" s="223">
        <f t="shared" ca="1" si="813"/>
        <v>3.0663640006449805E-2</v>
      </c>
      <c r="HP372" s="223">
        <f t="shared" ca="1" si="814"/>
        <v>4.3051087437988737E-2</v>
      </c>
      <c r="HQ372" s="223">
        <f t="shared" ca="1" si="815"/>
        <v>5.2319575351950739E-2</v>
      </c>
      <c r="HR372" s="223">
        <f t="shared" ca="1" si="816"/>
        <v>5.7797621555593558E-2</v>
      </c>
      <c r="HS372" s="223">
        <f t="shared" ca="1" si="817"/>
        <v>5.9088353278416605E-2</v>
      </c>
      <c r="HT372" s="223">
        <f t="shared" ca="1" si="818"/>
        <v>5.6098259758413309E-2</v>
      </c>
      <c r="HU372" s="223">
        <f t="shared" ca="1" si="819"/>
        <v>4.904396689745185E-2</v>
      </c>
      <c r="HV372" s="223">
        <f t="shared" ca="1" si="820"/>
        <v>3.8436543176442545E-2</v>
      </c>
      <c r="HW372" s="223">
        <f t="shared" ca="1" si="821"/>
        <v>2.5044473833284862E-2</v>
      </c>
      <c r="HX372" s="223">
        <f t="shared" ca="1" si="822"/>
        <v>9.8379857454777009E-3</v>
      </c>
      <c r="HY372" s="223">
        <f t="shared" ca="1" si="823"/>
        <v>-6.0812434390286278E-3</v>
      </c>
      <c r="HZ372" s="223">
        <f t="shared" ca="1" si="824"/>
        <v>-2.1559899499100386E-2</v>
      </c>
      <c r="IA372" s="223">
        <f t="shared" ca="1" si="825"/>
        <v>-3.5476586797347463E-2</v>
      </c>
      <c r="IB372" s="223">
        <f t="shared" ca="1" si="826"/>
        <v>-4.6823071003695572E-2</v>
      </c>
      <c r="IC372" s="223">
        <f t="shared" ca="1" si="827"/>
        <v>-5.4777323523457051E-2</v>
      </c>
      <c r="ID372" s="223">
        <f t="shared" ca="1" si="828"/>
        <v>-5.8763075716787315E-2</v>
      </c>
      <c r="IE372" s="223">
        <f t="shared" ca="1" si="829"/>
        <v>-6.1117063180863983E-2</v>
      </c>
      <c r="IF372" s="223">
        <f t="shared" ca="1" si="830"/>
        <v>-5.3982471504105879E-2</v>
      </c>
      <c r="IG372" s="223">
        <f t="shared" ca="1" si="831"/>
        <v>-4.5562459683010627E-2</v>
      </c>
      <c r="IH372" s="223">
        <f t="shared" ca="1" si="832"/>
        <v>-3.3841544778404758E-2</v>
      </c>
      <c r="II372" s="223">
        <f t="shared" ca="1" si="833"/>
        <v>-1.9668882090931677E-2</v>
      </c>
      <c r="IJ372" s="223">
        <f t="shared" ca="1" si="834"/>
        <v>-4.0712508219802766E-3</v>
      </c>
      <c r="IK372" s="223">
        <f t="shared" ca="1" si="835"/>
        <v>1.1821333890782472E-2</v>
      </c>
      <c r="IL372" s="223">
        <f t="shared" ca="1" si="836"/>
        <v>2.6857488161405541E-2</v>
      </c>
      <c r="IM372" s="223">
        <f t="shared" ca="1" si="837"/>
        <v>3.9947874663911601E-2</v>
      </c>
      <c r="IN372" s="223">
        <f t="shared" ca="1" si="838"/>
        <v>5.0144122799542556E-2</v>
      </c>
      <c r="IO372" s="223">
        <f t="shared" ca="1" si="839"/>
        <v>5.6707536125101488E-2</v>
      </c>
      <c r="IP372" s="223">
        <f t="shared" ca="1" si="840"/>
        <v>5.9162609335663627E-2</v>
      </c>
      <c r="IQ372" s="223">
        <f t="shared" ca="1" si="841"/>
        <v>5.7331477610335434E-2</v>
      </c>
      <c r="IR372" s="223">
        <f t="shared" ca="1" si="842"/>
        <v>5.1346802539393221E-2</v>
      </c>
      <c r="IS372" s="223">
        <f t="shared" ca="1" si="843"/>
        <v>4.1642161074847979E-2</v>
      </c>
      <c r="IT372" s="223">
        <f t="shared" ca="1" si="844"/>
        <v>2.8920633804480764E-2</v>
      </c>
      <c r="IU372" s="223">
        <f t="shared" ca="1" si="845"/>
        <v>1.4103868261938157E-2</v>
      </c>
      <c r="IV372" s="223">
        <f t="shared" ca="1" si="846"/>
        <v>-1.734692472504904E-3</v>
      </c>
      <c r="IW372" s="223">
        <f t="shared" ca="1" si="847"/>
        <v>-1.7447578434969642E-2</v>
      </c>
      <c r="IX372" s="223">
        <f t="shared" ca="1" si="848"/>
        <v>-3.1896424530919891E-2</v>
      </c>
      <c r="IY372" s="223">
        <f t="shared" ca="1" si="849"/>
        <v>-4.403444265973263E-2</v>
      </c>
      <c r="IZ372" s="223">
        <f t="shared" ca="1" si="850"/>
        <v>-5.2982259281264099E-2</v>
      </c>
      <c r="JA372" s="223">
        <f t="shared" ca="1" si="851"/>
        <v>-5.8091624154368658E-2</v>
      </c>
      <c r="JB372" s="223">
        <f t="shared" ca="1" si="852"/>
        <v>-5.8992374685065449E-2</v>
      </c>
    </row>
    <row r="373" spans="2:262">
      <c r="B373" s="230">
        <v>12</v>
      </c>
      <c r="C373" s="229">
        <f t="shared" si="853"/>
        <v>2.3437499999999996E-4</v>
      </c>
      <c r="D373" s="226">
        <f t="shared" ca="1" si="597"/>
        <v>75.545550917874351</v>
      </c>
      <c r="E373" s="225">
        <f ca="1">R361</f>
        <v>0.5455509178743525</v>
      </c>
      <c r="F373" s="224">
        <v>12</v>
      </c>
      <c r="G373" s="223">
        <f t="shared" ca="1" si="854"/>
        <v>-3.81701048299276E-3</v>
      </c>
      <c r="H373" s="223">
        <f t="shared" ca="1" si="598"/>
        <v>-3.2113006659173641E-3</v>
      </c>
      <c r="I373" s="223">
        <f t="shared" ca="1" si="599"/>
        <v>-2.3290357917672968E-3</v>
      </c>
      <c r="J373" s="223">
        <f t="shared" ca="1" si="600"/>
        <v>-1.2461959190948921E-3</v>
      </c>
      <c r="K373" s="223">
        <f t="shared" ca="1" si="601"/>
        <v>-5.6034490646252467E-5</v>
      </c>
      <c r="L373" s="223">
        <f t="shared" ca="1" si="602"/>
        <v>1.1389525905116764E-3</v>
      </c>
      <c r="M373" s="223">
        <f t="shared" ca="1" si="603"/>
        <v>2.2358538393408779E-3</v>
      </c>
      <c r="N373" s="223">
        <f t="shared" ca="1" si="604"/>
        <v>3.1402048568223381E-3</v>
      </c>
      <c r="O373" s="223">
        <f t="shared" ca="1" si="605"/>
        <v>3.7741235405700851E-3</v>
      </c>
      <c r="P373" s="223">
        <f t="shared" ca="1" si="606"/>
        <v>4.0830172391936028E-3</v>
      </c>
      <c r="Q373" s="223">
        <f t="shared" ca="1" si="607"/>
        <v>4.0402842347785585E-3</v>
      </c>
      <c r="R373" s="223">
        <f t="shared" ca="1" si="608"/>
        <v>3.6496046649714879E-3</v>
      </c>
      <c r="S373" s="223">
        <f t="shared" ca="1" si="609"/>
        <v>2.9446235919967432E-3</v>
      </c>
      <c r="T373" s="223">
        <f t="shared" ca="1" si="610"/>
        <v>1.9860535124892041E-3</v>
      </c>
      <c r="U373" s="223">
        <f t="shared" ca="1" si="611"/>
        <v>8.5644583805036083E-4</v>
      </c>
      <c r="V373" s="223">
        <f t="shared" ca="1" si="612"/>
        <v>-3.4691837688847322E-4</v>
      </c>
      <c r="W373" s="223">
        <f t="shared" ca="1" si="613"/>
        <v>-1.5204062141530178E-3</v>
      </c>
      <c r="X373" s="223">
        <f t="shared" ca="1" si="614"/>
        <v>-2.5629576891533783E-3</v>
      </c>
      <c r="Y373" s="223">
        <f t="shared" ca="1" si="615"/>
        <v>-3.3847889688987422E-3</v>
      </c>
      <c r="Z373" s="223">
        <f t="shared" ca="1" si="616"/>
        <v>-3.9151244954079003E-3</v>
      </c>
      <c r="AA373" s="223">
        <f t="shared" ca="1" si="617"/>
        <v>-4.108292129239321E-3</v>
      </c>
      <c r="AB373" s="223">
        <f t="shared" ca="1" si="618"/>
        <v>-3.9476564034726328E-3</v>
      </c>
      <c r="AC373" s="223">
        <f t="shared" ca="1" si="619"/>
        <v>-3.4470511589496894E-3</v>
      </c>
      <c r="AD373" s="223">
        <f t="shared" ca="1" si="620"/>
        <v>-2.6495881831901983E-3</v>
      </c>
      <c r="AE373" s="223">
        <f t="shared" ca="1" si="621"/>
        <v>-1.6239444521985549E-3</v>
      </c>
      <c r="AF373" s="223">
        <f t="shared" ca="1" si="622"/>
        <v>-4.5844771540448783E-4</v>
      </c>
      <c r="AG373" s="223">
        <f t="shared" ca="1" si="623"/>
        <v>7.4653023080888548E-4</v>
      </c>
      <c r="AH373" s="223">
        <f t="shared" ca="1" si="624"/>
        <v>1.8872174948134878E-3</v>
      </c>
      <c r="AI373" s="223">
        <f t="shared" ca="1" si="625"/>
        <v>2.8653788553641424E-3</v>
      </c>
      <c r="AJ373" s="223">
        <f t="shared" ca="1" si="626"/>
        <v>3.5967757128907867E-3</v>
      </c>
      <c r="AK373" s="223">
        <f t="shared" ca="1" si="627"/>
        <v>4.0184206611301836E-3</v>
      </c>
      <c r="AL373" s="223">
        <f t="shared" ca="1" si="628"/>
        <v>4.0940019202595403E-3</v>
      </c>
      <c r="AM373" s="223">
        <f t="shared" ca="1" si="629"/>
        <v>3.8170104829927587E-3</v>
      </c>
      <c r="AN373" s="223">
        <f t="shared" ca="1" si="630"/>
        <v>3.2113006659173654E-3</v>
      </c>
      <c r="AO373" s="223">
        <f t="shared" ca="1" si="631"/>
        <v>2.3290357917672964E-3</v>
      </c>
      <c r="AP373" s="223">
        <f t="shared" ca="1" si="632"/>
        <v>1.2461959190948951E-3</v>
      </c>
      <c r="AQ373" s="223">
        <f t="shared" ca="1" si="633"/>
        <v>5.6034490646252142E-5</v>
      </c>
      <c r="AR373" s="223">
        <f t="shared" ca="1" si="634"/>
        <v>-1.1389525905116725E-3</v>
      </c>
      <c r="AS373" s="223">
        <f t="shared" ca="1" si="635"/>
        <v>-2.2358538393408766E-3</v>
      </c>
      <c r="AT373" s="223">
        <f t="shared" ca="1" si="636"/>
        <v>-3.140204856822335E-3</v>
      </c>
      <c r="AU373" s="223">
        <f t="shared" ca="1" si="637"/>
        <v>-3.7741235405700842E-3</v>
      </c>
      <c r="AV373" s="223">
        <f t="shared" ca="1" si="638"/>
        <v>-4.083017239193602E-3</v>
      </c>
      <c r="AW373" s="223">
        <f t="shared" ca="1" si="639"/>
        <v>-4.0402842347785593E-3</v>
      </c>
      <c r="AX373" s="223">
        <f t="shared" ca="1" si="640"/>
        <v>-3.6496046649714875E-3</v>
      </c>
      <c r="AY373" s="223">
        <f t="shared" ca="1" si="641"/>
        <v>-2.9446235919967458E-3</v>
      </c>
      <c r="AZ373" s="223">
        <f t="shared" ca="1" si="642"/>
        <v>-1.9860535124892054E-3</v>
      </c>
      <c r="BA373" s="223">
        <f t="shared" ca="1" si="643"/>
        <v>-8.5644583805036571E-4</v>
      </c>
      <c r="BB373" s="223">
        <f t="shared" ca="1" si="644"/>
        <v>3.469183768884717E-4</v>
      </c>
      <c r="BC373" s="223">
        <f t="shared" ca="1" si="645"/>
        <v>1.5204062141530199E-3</v>
      </c>
      <c r="BD373" s="223">
        <f t="shared" ca="1" si="646"/>
        <v>2.562957689153377E-3</v>
      </c>
      <c r="BE373" s="223">
        <f t="shared" ca="1" si="647"/>
        <v>3.384788968898743E-3</v>
      </c>
      <c r="BF373" s="223">
        <f t="shared" ca="1" si="648"/>
        <v>3.9151244954079003E-3</v>
      </c>
      <c r="BG373" s="223">
        <f t="shared" ca="1" si="649"/>
        <v>4.108292129239321E-3</v>
      </c>
      <c r="BH373" s="223">
        <f t="shared" ca="1" si="650"/>
        <v>3.9476564034726337E-3</v>
      </c>
      <c r="BI373" s="223">
        <f t="shared" ca="1" si="651"/>
        <v>3.4470511589496941E-3</v>
      </c>
      <c r="BJ373" s="223">
        <f t="shared" ca="1" si="652"/>
        <v>2.649588183190197E-3</v>
      </c>
      <c r="BK373" s="223">
        <f t="shared" ca="1" si="653"/>
        <v>1.6239444521985562E-3</v>
      </c>
      <c r="BL373" s="223">
        <f t="shared" ca="1" si="654"/>
        <v>4.5844771540449293E-4</v>
      </c>
      <c r="BM373" s="223">
        <f t="shared" ca="1" si="655"/>
        <v>-7.4653023080889123E-4</v>
      </c>
      <c r="BN373" s="223">
        <f t="shared" ca="1" si="656"/>
        <v>-1.8872174948134863E-3</v>
      </c>
      <c r="BO373" s="223">
        <f t="shared" ca="1" si="657"/>
        <v>-2.8653788553641411E-3</v>
      </c>
      <c r="BP373" s="223">
        <f t="shared" ca="1" si="658"/>
        <v>-3.5967757128907833E-3</v>
      </c>
      <c r="BQ373" s="223">
        <f t="shared" ca="1" si="659"/>
        <v>-4.0184206611301853E-3</v>
      </c>
      <c r="BR373" s="223">
        <f t="shared" ca="1" si="660"/>
        <v>-4.0940019202595403E-3</v>
      </c>
      <c r="BS373" s="223">
        <f t="shared" ca="1" si="661"/>
        <v>-3.8170104829927621E-3</v>
      </c>
      <c r="BT373" s="223">
        <f t="shared" ca="1" si="662"/>
        <v>-3.2113006659173619E-3</v>
      </c>
      <c r="BU373" s="223">
        <f t="shared" ca="1" si="663"/>
        <v>-2.3290357917672977E-3</v>
      </c>
      <c r="BV373" s="223">
        <f t="shared" ca="1" si="664"/>
        <v>-1.2461959190948966E-3</v>
      </c>
      <c r="BW373" s="223">
        <f t="shared" ca="1" si="665"/>
        <v>-5.6034490646260924E-5</v>
      </c>
      <c r="BX373" s="223">
        <f t="shared" ca="1" si="666"/>
        <v>1.1389525905116781E-3</v>
      </c>
      <c r="BY373" s="223">
        <f t="shared" ca="1" si="667"/>
        <v>2.2358538393408753E-3</v>
      </c>
      <c r="BZ373" s="223">
        <f t="shared" ca="1" si="668"/>
        <v>3.1402048568223342E-3</v>
      </c>
      <c r="CA373" s="223">
        <f t="shared" ca="1" si="669"/>
        <v>3.7741235405700868E-3</v>
      </c>
      <c r="CB373" s="223">
        <f t="shared" ca="1" si="670"/>
        <v>4.083017239193602E-3</v>
      </c>
      <c r="CC373" s="223">
        <f t="shared" ca="1" si="671"/>
        <v>4.0402842347785602E-3</v>
      </c>
      <c r="CD373" s="223">
        <f t="shared" ca="1" si="672"/>
        <v>3.6496046649714914E-3</v>
      </c>
      <c r="CE373" s="223">
        <f t="shared" ca="1" si="673"/>
        <v>2.9446235919967415E-3</v>
      </c>
      <c r="CF373" s="223">
        <f t="shared" ca="1" si="674"/>
        <v>1.9860535124892062E-3</v>
      </c>
      <c r="CG373" s="223">
        <f t="shared" ca="1" si="675"/>
        <v>8.5644583805036755E-4</v>
      </c>
      <c r="CH373" s="223">
        <f t="shared" ca="1" si="676"/>
        <v>-3.4691837688846292E-4</v>
      </c>
      <c r="CI373" s="223">
        <f t="shared" ca="1" si="677"/>
        <v>-1.5204062141530184E-3</v>
      </c>
      <c r="CJ373" s="223">
        <f t="shared" ca="1" si="678"/>
        <v>-2.5629576891533761E-3</v>
      </c>
      <c r="CK373" s="223">
        <f t="shared" ca="1" si="679"/>
        <v>-3.3847889688987383E-3</v>
      </c>
      <c r="CL373" s="223">
        <f t="shared" ca="1" si="680"/>
        <v>-3.9151244954079021E-3</v>
      </c>
      <c r="CM373" s="223">
        <f t="shared" ca="1" si="681"/>
        <v>-4.108292129239321E-3</v>
      </c>
      <c r="CN373" s="223">
        <f t="shared" ca="1" si="682"/>
        <v>-3.9476564034726337E-3</v>
      </c>
      <c r="CO373" s="223">
        <f t="shared" ca="1" si="683"/>
        <v>-3.447051158949695E-3</v>
      </c>
      <c r="CP373" s="223">
        <f t="shared" ca="1" si="684"/>
        <v>-2.6495881831901979E-3</v>
      </c>
      <c r="CQ373" s="223">
        <f t="shared" ca="1" si="685"/>
        <v>-1.6239444521985577E-3</v>
      </c>
      <c r="CR373" s="223">
        <f t="shared" ca="1" si="686"/>
        <v>-4.5844771540449434E-4</v>
      </c>
      <c r="CS373" s="223">
        <f t="shared" ca="1" si="687"/>
        <v>7.4653023080888971E-4</v>
      </c>
      <c r="CT373" s="223">
        <f t="shared" ca="1" si="688"/>
        <v>1.887217494813485E-3</v>
      </c>
      <c r="CU373" s="223">
        <f t="shared" ca="1" si="689"/>
        <v>2.8653788553641402E-3</v>
      </c>
      <c r="CV373" s="223">
        <f t="shared" ca="1" si="690"/>
        <v>3.5967757128907824E-3</v>
      </c>
      <c r="CW373" s="223">
        <f t="shared" ca="1" si="691"/>
        <v>4.0184206611301853E-3</v>
      </c>
      <c r="CX373" s="223">
        <f t="shared" ca="1" si="692"/>
        <v>4.0940019202595403E-3</v>
      </c>
      <c r="CY373" s="223">
        <f t="shared" ca="1" si="693"/>
        <v>3.817010482992763E-3</v>
      </c>
      <c r="CZ373" s="223">
        <f t="shared" ca="1" si="694"/>
        <v>3.2113006659173628E-3</v>
      </c>
      <c r="DA373" s="223">
        <f t="shared" ca="1" si="695"/>
        <v>2.3290357917672986E-3</v>
      </c>
      <c r="DB373" s="223">
        <f t="shared" ca="1" si="696"/>
        <v>1.2461959190948979E-3</v>
      </c>
      <c r="DC373" s="223">
        <f t="shared" ca="1" si="697"/>
        <v>5.6034490646262496E-5</v>
      </c>
      <c r="DD373" s="223">
        <f t="shared" ca="1" si="698"/>
        <v>-1.1389525905116766E-3</v>
      </c>
      <c r="DE373" s="223">
        <f t="shared" ca="1" si="699"/>
        <v>-2.235853839340874E-3</v>
      </c>
      <c r="DF373" s="223">
        <f t="shared" ca="1" si="700"/>
        <v>-3.1402048568223329E-3</v>
      </c>
      <c r="DG373" s="223">
        <f t="shared" ca="1" si="701"/>
        <v>-3.7741235405700864E-3</v>
      </c>
      <c r="DH373" s="223">
        <f t="shared" ca="1" si="702"/>
        <v>-4.083017239193602E-3</v>
      </c>
      <c r="DI373" s="223">
        <f t="shared" ca="1" si="703"/>
        <v>-4.0402842347785602E-3</v>
      </c>
      <c r="DJ373" s="223">
        <f t="shared" ca="1" si="704"/>
        <v>-3.6496046649714918E-3</v>
      </c>
      <c r="DK373" s="223">
        <f t="shared" ca="1" si="705"/>
        <v>-2.9446235919967428E-3</v>
      </c>
      <c r="DL373" s="223">
        <f t="shared" ca="1" si="706"/>
        <v>-1.986053512489221E-3</v>
      </c>
      <c r="DM373" s="223">
        <f t="shared" ca="1" si="707"/>
        <v>-8.5644583805036885E-4</v>
      </c>
      <c r="DN373" s="223">
        <f t="shared" ca="1" si="708"/>
        <v>3.4691837688847598E-4</v>
      </c>
      <c r="DO373" s="223">
        <f t="shared" ca="1" si="709"/>
        <v>1.5204062141530035E-3</v>
      </c>
      <c r="DP373" s="223">
        <f t="shared" ca="1" si="710"/>
        <v>2.5629576891533744E-3</v>
      </c>
      <c r="DQ373" s="223">
        <f t="shared" ca="1" si="711"/>
        <v>3.3847889688987456E-3</v>
      </c>
      <c r="DR373" s="223">
        <f t="shared" ca="1" si="712"/>
        <v>3.9151244954078969E-3</v>
      </c>
      <c r="DS373" s="223">
        <f t="shared" ca="1" si="713"/>
        <v>4.108292129239321E-3</v>
      </c>
      <c r="DT373" s="223">
        <f t="shared" ca="1" si="714"/>
        <v>3.9476564034726302E-3</v>
      </c>
      <c r="DU373" s="223">
        <f t="shared" ca="1" si="715"/>
        <v>3.4470511589496959E-3</v>
      </c>
      <c r="DV373" s="223">
        <f t="shared" ca="1" si="716"/>
        <v>2.6495881831901996E-3</v>
      </c>
      <c r="DW373" s="223">
        <f t="shared" ca="1" si="717"/>
        <v>1.6239444521985457E-3</v>
      </c>
      <c r="DX373" s="223">
        <f t="shared" ca="1" si="718"/>
        <v>4.5844771540449585E-4</v>
      </c>
      <c r="DY373" s="223">
        <f t="shared" ca="1" si="719"/>
        <v>-7.465302308088883E-4</v>
      </c>
      <c r="DZ373" s="223">
        <f t="shared" ca="1" si="720"/>
        <v>-1.8872174948134706E-3</v>
      </c>
      <c r="EA373" s="223">
        <f t="shared" ca="1" si="721"/>
        <v>-2.8653788553641389E-3</v>
      </c>
      <c r="EB373" s="223">
        <f t="shared" ca="1" si="722"/>
        <v>-3.5967757128907885E-3</v>
      </c>
      <c r="EC373" s="223">
        <f t="shared" ca="1" si="723"/>
        <v>-4.018420661130181E-3</v>
      </c>
      <c r="ED373" s="223">
        <f t="shared" ca="1" si="724"/>
        <v>-4.0940019202595412E-3</v>
      </c>
      <c r="EE373" s="223">
        <f t="shared" ca="1" si="725"/>
        <v>-3.8170104829927587E-3</v>
      </c>
      <c r="EF373" s="223">
        <f t="shared" ca="1" si="726"/>
        <v>-3.2113006659173727E-3</v>
      </c>
      <c r="EG373" s="223">
        <f t="shared" ca="1" si="727"/>
        <v>-2.3290357917672999E-3</v>
      </c>
      <c r="EH373" s="223">
        <f t="shared" ca="1" si="728"/>
        <v>-1.2461959190948853E-3</v>
      </c>
      <c r="EI373" s="223">
        <f t="shared" ca="1" si="729"/>
        <v>-5.6034490646264014E-5</v>
      </c>
      <c r="EJ373" s="223">
        <f t="shared" ca="1" si="730"/>
        <v>1.1389525905116751E-3</v>
      </c>
      <c r="EK373" s="223">
        <f t="shared" ca="1" si="731"/>
        <v>2.2358538393408606E-3</v>
      </c>
      <c r="EL373" s="223">
        <f t="shared" ca="1" si="732"/>
        <v>3.1402048568223324E-3</v>
      </c>
      <c r="EM373" s="223">
        <f t="shared" ca="1" si="733"/>
        <v>3.7741235405700855E-3</v>
      </c>
      <c r="EN373" s="223">
        <f t="shared" ca="1" si="734"/>
        <v>4.0830172391935994E-3</v>
      </c>
      <c r="EO373" s="223">
        <f t="shared" ca="1" si="735"/>
        <v>4.0402842347785602E-3</v>
      </c>
      <c r="EP373" s="223">
        <f t="shared" ca="1" si="736"/>
        <v>3.6496046649714862E-3</v>
      </c>
      <c r="EQ373" s="223">
        <f t="shared" ca="1" si="737"/>
        <v>2.9446235919967536E-3</v>
      </c>
      <c r="ER373" s="223">
        <f t="shared" ca="1" si="738"/>
        <v>1.9860535124892093E-3</v>
      </c>
      <c r="ES373" s="223">
        <f t="shared" ca="1" si="739"/>
        <v>8.5644583805035595E-4</v>
      </c>
      <c r="ET373" s="223">
        <f t="shared" ca="1" si="740"/>
        <v>-3.4691837688845994E-4</v>
      </c>
      <c r="EU373" s="223">
        <f t="shared" ca="1" si="741"/>
        <v>-1.5204062141530158E-3</v>
      </c>
      <c r="EV373" s="223">
        <f t="shared" ca="1" si="742"/>
        <v>-2.5629576891533852E-3</v>
      </c>
      <c r="EW373" s="223">
        <f t="shared" ca="1" si="743"/>
        <v>-3.3847889688987365E-3</v>
      </c>
      <c r="EX373" s="223">
        <f t="shared" ca="1" si="744"/>
        <v>-3.9151244954079012E-3</v>
      </c>
      <c r="EY373" s="223">
        <f t="shared" ca="1" si="745"/>
        <v>-4.108292129239321E-3</v>
      </c>
      <c r="EZ373" s="223">
        <f t="shared" ca="1" si="746"/>
        <v>-3.9476564034726354E-3</v>
      </c>
      <c r="FA373" s="223">
        <f t="shared" ca="1" si="747"/>
        <v>-3.4470511589496889E-3</v>
      </c>
      <c r="FB373" s="223">
        <f t="shared" ca="1" si="748"/>
        <v>-2.6495881831902117E-3</v>
      </c>
      <c r="FC373" s="223">
        <f t="shared" ca="1" si="749"/>
        <v>-1.6239444521985605E-3</v>
      </c>
      <c r="FD373" s="223">
        <f t="shared" ca="1" si="750"/>
        <v>-4.5844771540448301E-4</v>
      </c>
      <c r="FE373" s="223">
        <f t="shared" ca="1" si="751"/>
        <v>7.4653023080887236E-4</v>
      </c>
      <c r="FF373" s="223">
        <f t="shared" ca="1" si="752"/>
        <v>1.8872174948134821E-3</v>
      </c>
      <c r="FG373" s="223">
        <f t="shared" ca="1" si="753"/>
        <v>2.8653788553641485E-3</v>
      </c>
      <c r="FH373" s="223">
        <f t="shared" ca="1" si="754"/>
        <v>3.5967757128907807E-3</v>
      </c>
      <c r="FI373" s="223">
        <f t="shared" ca="1" si="755"/>
        <v>4.0184206611301844E-3</v>
      </c>
      <c r="FJ373" s="223">
        <f t="shared" ca="1" si="756"/>
        <v>4.0940019202595421E-3</v>
      </c>
      <c r="FK373" s="223">
        <f t="shared" ca="1" si="757"/>
        <v>3.8170104829927643E-3</v>
      </c>
      <c r="FL373" s="223">
        <f t="shared" ca="1" si="758"/>
        <v>3.2113006659173649E-3</v>
      </c>
      <c r="FM373" s="223">
        <f t="shared" ca="1" si="759"/>
        <v>2.3290357917673133E-3</v>
      </c>
      <c r="FN373" s="223">
        <f t="shared" ca="1" si="760"/>
        <v>1.2461959190949007E-3</v>
      </c>
      <c r="FO373" s="223">
        <f t="shared" ca="1" si="761"/>
        <v>5.6034490646250949E-5</v>
      </c>
      <c r="FP373" s="223">
        <f t="shared" ca="1" si="762"/>
        <v>-1.1389525905116595E-3</v>
      </c>
      <c r="FQ373" s="223">
        <f t="shared" ca="1" si="763"/>
        <v>-2.2358538393408714E-3</v>
      </c>
      <c r="FR373" s="223">
        <f t="shared" ca="1" si="764"/>
        <v>-3.1402048568223407E-3</v>
      </c>
      <c r="FS373" s="223">
        <f t="shared" ca="1" si="765"/>
        <v>-3.7741235405700795E-3</v>
      </c>
      <c r="FT373" s="223">
        <f t="shared" ca="1" si="766"/>
        <v>-4.083017239193602E-3</v>
      </c>
      <c r="FU373" s="223">
        <f t="shared" ca="1" si="767"/>
        <v>-4.0402842347785585E-3</v>
      </c>
      <c r="FV373" s="223">
        <f t="shared" ca="1" si="768"/>
        <v>-3.649604664971494E-3</v>
      </c>
      <c r="FW373" s="223">
        <f t="shared" ca="1" si="769"/>
        <v>-2.944623591996745E-3</v>
      </c>
      <c r="FX373" s="223">
        <f t="shared" ca="1" si="770"/>
        <v>-1.9860535124892231E-3</v>
      </c>
      <c r="FY373" s="223">
        <f t="shared" ca="1" si="771"/>
        <v>-8.5644583805037189E-4</v>
      </c>
      <c r="FZ373" s="223">
        <f t="shared" ca="1" si="772"/>
        <v>3.4691837688847295E-4</v>
      </c>
      <c r="GA373" s="223">
        <f t="shared" ca="1" si="773"/>
        <v>1.5204062141530006E-3</v>
      </c>
      <c r="GB373" s="223">
        <f t="shared" ca="1" si="774"/>
        <v>2.5629576891533718E-3</v>
      </c>
      <c r="GC373" s="223">
        <f t="shared" ca="1" si="775"/>
        <v>3.3847889688987435E-3</v>
      </c>
      <c r="GD373" s="223">
        <f t="shared" ca="1" si="776"/>
        <v>3.915124495407896E-3</v>
      </c>
      <c r="GE373" s="223">
        <f t="shared" ca="1" si="777"/>
        <v>4.1082921292393201E-3</v>
      </c>
      <c r="GF373" s="223">
        <f t="shared" ca="1" si="778"/>
        <v>3.9476564034726311E-3</v>
      </c>
      <c r="GG373" s="223">
        <f t="shared" ca="1" si="779"/>
        <v>3.4470511589496972E-3</v>
      </c>
      <c r="GH373" s="223">
        <f t="shared" ca="1" si="780"/>
        <v>2.6495881831902013E-3</v>
      </c>
      <c r="GI373" s="223">
        <f t="shared" ca="1" si="781"/>
        <v>1.6239444521985483E-3</v>
      </c>
      <c r="GJ373" s="223">
        <f t="shared" ca="1" si="782"/>
        <v>4.5844771540449889E-4</v>
      </c>
      <c r="GK373" s="223">
        <f t="shared" ca="1" si="783"/>
        <v>-7.4653023080888527E-4</v>
      </c>
      <c r="GL373" s="223">
        <f t="shared" ca="1" si="784"/>
        <v>-1.8872174948134678E-3</v>
      </c>
      <c r="GM373" s="223">
        <f t="shared" ca="1" si="785"/>
        <v>-2.8653788553641372E-3</v>
      </c>
      <c r="GN373" s="223">
        <f t="shared" ca="1" si="786"/>
        <v>-3.5967757128907867E-3</v>
      </c>
      <c r="GO373" s="223">
        <f t="shared" ca="1" si="787"/>
        <v>-4.0184206611301801E-3</v>
      </c>
      <c r="GP373" s="223">
        <f t="shared" ca="1" si="788"/>
        <v>-4.0940019202595412E-3</v>
      </c>
      <c r="GQ373" s="223">
        <f t="shared" ca="1" si="789"/>
        <v>-3.8170104829927587E-3</v>
      </c>
      <c r="GR373" s="223">
        <f t="shared" ca="1" si="790"/>
        <v>-3.2113006659173745E-3</v>
      </c>
      <c r="GS373" s="223">
        <f t="shared" ca="1" si="791"/>
        <v>-2.3290357917673025E-3</v>
      </c>
      <c r="GT373" s="223">
        <f t="shared" ca="1" si="792"/>
        <v>-1.2461959190948886E-3</v>
      </c>
      <c r="GU373" s="223">
        <f t="shared" ca="1" si="793"/>
        <v>-5.603449064626705E-5</v>
      </c>
      <c r="GV373" s="223">
        <f t="shared" ca="1" si="794"/>
        <v>1.1389525905116723E-3</v>
      </c>
      <c r="GW373" s="223">
        <f t="shared" ca="1" si="795"/>
        <v>2.235853839340858E-3</v>
      </c>
      <c r="GX373" s="223">
        <f t="shared" ca="1" si="796"/>
        <v>3.1402048568223298E-3</v>
      </c>
      <c r="GY373" s="223">
        <f t="shared" ca="1" si="797"/>
        <v>3.7741235405700842E-3</v>
      </c>
      <c r="GZ373" s="223">
        <f t="shared" ca="1" si="798"/>
        <v>4.0830172391935994E-3</v>
      </c>
      <c r="HA373" s="223">
        <f t="shared" ca="1" si="799"/>
        <v>4.0402842347785602E-3</v>
      </c>
      <c r="HB373" s="223">
        <f t="shared" ca="1" si="800"/>
        <v>3.6496046649714879E-3</v>
      </c>
      <c r="HC373" s="223">
        <f t="shared" ca="1" si="801"/>
        <v>2.9446235919967558E-3</v>
      </c>
      <c r="HD373" s="223">
        <f t="shared" ca="1" si="802"/>
        <v>1.9860535124892114E-3</v>
      </c>
      <c r="HE373" s="223">
        <f t="shared" ca="1" si="803"/>
        <v>8.5644583805035909E-4</v>
      </c>
      <c r="HF373" s="223">
        <f t="shared" ca="1" si="804"/>
        <v>-3.469183768884569E-4</v>
      </c>
      <c r="HG373" s="223">
        <f t="shared" ca="1" si="805"/>
        <v>-1.520406214153013E-3</v>
      </c>
      <c r="HH373" s="223">
        <f t="shared" ca="1" si="806"/>
        <v>-2.5629576891533822E-3</v>
      </c>
      <c r="HI373" s="223">
        <f t="shared" ca="1" si="807"/>
        <v>-3.3847889688987348E-3</v>
      </c>
      <c r="HJ373" s="223">
        <f t="shared" ca="1" si="808"/>
        <v>-3.9151244954079003E-3</v>
      </c>
      <c r="HK373" s="223">
        <f t="shared" ca="1" si="809"/>
        <v>-4.108292129239321E-3</v>
      </c>
      <c r="HL373" s="223">
        <f t="shared" ca="1" si="810"/>
        <v>-3.9476564034726363E-3</v>
      </c>
      <c r="HM373" s="223">
        <f t="shared" ca="1" si="811"/>
        <v>-3.4470511589496902E-3</v>
      </c>
      <c r="HN373" s="223">
        <f t="shared" ca="1" si="812"/>
        <v>-2.6495881831902139E-3</v>
      </c>
      <c r="HO373" s="223">
        <f t="shared" ca="1" si="813"/>
        <v>-1.6239444521985631E-3</v>
      </c>
      <c r="HP373" s="223">
        <f t="shared" ca="1" si="814"/>
        <v>-4.5844771540448593E-4</v>
      </c>
      <c r="HQ373" s="223">
        <f t="shared" ca="1" si="815"/>
        <v>7.4653023080889806E-4</v>
      </c>
      <c r="HR373" s="223">
        <f t="shared" ca="1" si="816"/>
        <v>1.8872174948134537E-3</v>
      </c>
      <c r="HS373" s="223">
        <f t="shared" ca="1" si="817"/>
        <v>2.8653788553641259E-3</v>
      </c>
      <c r="HT373" s="223">
        <f t="shared" ca="1" si="818"/>
        <v>3.5967757128907789E-3</v>
      </c>
      <c r="HU373" s="223">
        <f t="shared" ca="1" si="819"/>
        <v>4.0184206611301836E-3</v>
      </c>
      <c r="HV373" s="223">
        <f t="shared" ca="1" si="820"/>
        <v>4.0940019202595403E-3</v>
      </c>
      <c r="HW373" s="223">
        <f t="shared" ca="1" si="821"/>
        <v>3.8170104829927543E-3</v>
      </c>
      <c r="HX373" s="223">
        <f t="shared" ca="1" si="822"/>
        <v>3.2113006659173849E-3</v>
      </c>
      <c r="HY373" s="223">
        <f t="shared" ca="1" si="823"/>
        <v>2.3290357917673159E-3</v>
      </c>
      <c r="HZ373" s="223">
        <f t="shared" ca="1" si="824"/>
        <v>1.2461959190949038E-3</v>
      </c>
      <c r="IA373" s="223">
        <f t="shared" ca="1" si="825"/>
        <v>5.6034490646253877E-5</v>
      </c>
      <c r="IB373" s="223">
        <f t="shared" ca="1" si="826"/>
        <v>-1.1389525905116846E-3</v>
      </c>
      <c r="IC373" s="223">
        <f t="shared" ca="1" si="827"/>
        <v>-2.2358538393408445E-3</v>
      </c>
      <c r="ID373" s="223">
        <f t="shared" ca="1" si="828"/>
        <v>-3.1402048568223194E-3</v>
      </c>
      <c r="IE373" s="223">
        <f t="shared" ca="1" si="829"/>
        <v>-3.509882260691165E-3</v>
      </c>
      <c r="IF373" s="223">
        <f t="shared" ca="1" si="830"/>
        <v>-4.0830172391936011E-3</v>
      </c>
      <c r="IG373" s="223">
        <f t="shared" ca="1" si="831"/>
        <v>-4.0402842347785585E-3</v>
      </c>
      <c r="IH373" s="223">
        <f t="shared" ca="1" si="832"/>
        <v>-3.6496046649714818E-3</v>
      </c>
      <c r="II373" s="223">
        <f t="shared" ca="1" si="833"/>
        <v>-2.9446235919967675E-3</v>
      </c>
      <c r="IJ373" s="223">
        <f t="shared" ca="1" si="834"/>
        <v>-1.9860535124892257E-3</v>
      </c>
      <c r="IK373" s="223">
        <f t="shared" ca="1" si="835"/>
        <v>-8.564458380503746E-4</v>
      </c>
      <c r="IL373" s="223">
        <f t="shared" ca="1" si="836"/>
        <v>3.4691837688846996E-4</v>
      </c>
      <c r="IM373" s="223">
        <f t="shared" ca="1" si="837"/>
        <v>1.5204062141530251E-3</v>
      </c>
      <c r="IN373" s="223">
        <f t="shared" ca="1" si="838"/>
        <v>2.5629576891533926E-3</v>
      </c>
      <c r="IO373" s="223">
        <f t="shared" ca="1" si="839"/>
        <v>3.3847889688987253E-3</v>
      </c>
      <c r="IP373" s="223">
        <f t="shared" ca="1" si="840"/>
        <v>3.9151244954078951E-3</v>
      </c>
      <c r="IQ373" s="223">
        <f t="shared" ca="1" si="841"/>
        <v>4.108292129239321E-3</v>
      </c>
      <c r="IR373" s="223">
        <f t="shared" ca="1" si="842"/>
        <v>3.9476564034726328E-3</v>
      </c>
      <c r="IS373" s="223">
        <f t="shared" ca="1" si="843"/>
        <v>3.4470511589496833E-3</v>
      </c>
      <c r="IT373" s="223">
        <f t="shared" ca="1" si="844"/>
        <v>2.649588183190226E-3</v>
      </c>
      <c r="IU373" s="223">
        <f t="shared" ca="1" si="845"/>
        <v>1.6239444521985781E-3</v>
      </c>
      <c r="IV373" s="223">
        <f t="shared" ca="1" si="846"/>
        <v>4.5844771540450182E-4</v>
      </c>
      <c r="IW373" s="223">
        <f t="shared" ca="1" si="847"/>
        <v>-7.4653023080888223E-4</v>
      </c>
      <c r="IX373" s="223">
        <f t="shared" ca="1" si="848"/>
        <v>-1.887217494813491E-3</v>
      </c>
      <c r="IY373" s="223">
        <f t="shared" ca="1" si="849"/>
        <v>-2.8653788553641554E-3</v>
      </c>
      <c r="IZ373" s="223">
        <f t="shared" ca="1" si="850"/>
        <v>-3.5967757128907716E-3</v>
      </c>
      <c r="JA373" s="223">
        <f t="shared" ca="1" si="851"/>
        <v>-4.0184206611301801E-3</v>
      </c>
      <c r="JB373" s="223">
        <f t="shared" ca="1" si="852"/>
        <v>-4.0940019202595412E-3</v>
      </c>
    </row>
    <row r="374" spans="2:262">
      <c r="B374" s="230">
        <v>13</v>
      </c>
      <c r="C374" s="229">
        <f t="shared" si="853"/>
        <v>2.5390624999999995E-4</v>
      </c>
      <c r="D374" s="226">
        <f t="shared" ca="1" si="597"/>
        <v>75.518667796159988</v>
      </c>
      <c r="E374" s="225">
        <f ca="1">S361</f>
        <v>0.51866779615999103</v>
      </c>
      <c r="F374" s="224">
        <v>13</v>
      </c>
      <c r="G374" s="223">
        <f t="shared" ca="1" si="854"/>
        <v>3.8851487408415632E-2</v>
      </c>
      <c r="H374" s="223">
        <f t="shared" ca="1" si="598"/>
        <v>3.1521484828041131E-2</v>
      </c>
      <c r="I374" s="223">
        <f t="shared" ca="1" si="599"/>
        <v>2.100958886830618E-2</v>
      </c>
      <c r="J374" s="223">
        <f t="shared" ca="1" si="600"/>
        <v>8.3769085582198356E-3</v>
      </c>
      <c r="K374" s="223">
        <f t="shared" ca="1" si="601"/>
        <v>-5.1013673837447442E-3</v>
      </c>
      <c r="L374" s="223">
        <f t="shared" ca="1" si="602"/>
        <v>-1.806469273906745E-2</v>
      </c>
      <c r="M374" s="223">
        <f t="shared" ca="1" si="603"/>
        <v>-2.9204502275253171E-2</v>
      </c>
      <c r="N374" s="223">
        <f t="shared" ca="1" si="604"/>
        <v>-3.7396303082025226E-2</v>
      </c>
      <c r="O374" s="223">
        <f t="shared" ca="1" si="605"/>
        <v>-4.1813184977509195E-2</v>
      </c>
      <c r="P374" s="223">
        <f t="shared" ca="1" si="606"/>
        <v>-4.200929183096358E-2</v>
      </c>
      <c r="Q374" s="223">
        <f t="shared" ca="1" si="607"/>
        <v>-3.7964827903004324E-2</v>
      </c>
      <c r="R374" s="223">
        <f t="shared" ca="1" si="608"/>
        <v>-3.0088056099571329E-2</v>
      </c>
      <c r="S374" s="223">
        <f t="shared" ca="1" si="609"/>
        <v>-1.9174086428610043E-2</v>
      </c>
      <c r="T374" s="223">
        <f t="shared" ca="1" si="610"/>
        <v>-6.3246147026120979E-3</v>
      </c>
      <c r="U374" s="223">
        <f t="shared" ca="1" si="611"/>
        <v>7.163286645563538E-3</v>
      </c>
      <c r="V374" s="223">
        <f t="shared" ca="1" si="612"/>
        <v>1.9928099773868786E-2</v>
      </c>
      <c r="W374" s="223">
        <f t="shared" ca="1" si="613"/>
        <v>3.0681297996352729E-2</v>
      </c>
      <c r="X374" s="223">
        <f t="shared" ca="1" si="614"/>
        <v>3.8337414355550402E-2</v>
      </c>
      <c r="Y374" s="223">
        <f t="shared" ca="1" si="615"/>
        <v>4.2123612606981553E-2</v>
      </c>
      <c r="Z374" s="223">
        <f t="shared" ca="1" si="616"/>
        <v>4.1657700121875772E-2</v>
      </c>
      <c r="AA374" s="223">
        <f t="shared" ca="1" si="617"/>
        <v>3.6986707801848505E-2</v>
      </c>
      <c r="AB374" s="223">
        <f t="shared" ca="1" si="618"/>
        <v>2.8582142608555176E-2</v>
      </c>
      <c r="AC374" s="223">
        <f t="shared" ca="1" si="619"/>
        <v>1.7292391935255738E-2</v>
      </c>
      <c r="AD374" s="223">
        <f t="shared" ca="1" si="620"/>
        <v>4.2570842962149835E-3</v>
      </c>
      <c r="AE374" s="223">
        <f t="shared" ca="1" si="621"/>
        <v>-9.2079489224233362E-3</v>
      </c>
      <c r="AF374" s="223">
        <f t="shared" ca="1" si="622"/>
        <v>-2.1743498270819471E-2</v>
      </c>
      <c r="AG374" s="223">
        <f t="shared" ca="1" si="623"/>
        <v>-3.2084179783214768E-2</v>
      </c>
      <c r="AH374" s="223">
        <f t="shared" ca="1" si="624"/>
        <v>-3.9186167439932175E-2</v>
      </c>
      <c r="AI374" s="223">
        <f t="shared" ca="1" si="625"/>
        <v>-4.2332560764090976E-2</v>
      </c>
      <c r="AJ374" s="223">
        <f t="shared" ca="1" si="626"/>
        <v>-4.1205751364410778E-2</v>
      </c>
      <c r="AK374" s="223">
        <f t="shared" ca="1" si="627"/>
        <v>-3.5919483481945035E-2</v>
      </c>
      <c r="AL374" s="223">
        <f t="shared" ca="1" si="628"/>
        <v>-2.7007372232495039E-2</v>
      </c>
      <c r="AM374" s="223">
        <f t="shared" ca="1" si="629"/>
        <v>-1.5369038555094789E-2</v>
      </c>
      <c r="AN374" s="223">
        <f t="shared" ca="1" si="630"/>
        <v>-2.1792982008717408E-3</v>
      </c>
      <c r="AO374" s="223">
        <f t="shared" ca="1" si="631"/>
        <v>1.1230428443807942E-2</v>
      </c>
      <c r="AP374" s="223">
        <f t="shared" ca="1" si="632"/>
        <v>2.3506514775930232E-2</v>
      </c>
      <c r="AQ374" s="223">
        <f t="shared" ca="1" si="633"/>
        <v>3.3409767970736838E-2</v>
      </c>
      <c r="AR374" s="223">
        <f t="shared" ca="1" si="634"/>
        <v>3.994051761464823E-2</v>
      </c>
      <c r="AS374" s="223">
        <f t="shared" ca="1" si="635"/>
        <v>4.2439526074425304E-2</v>
      </c>
      <c r="AT374" s="223">
        <f t="shared" ca="1" si="636"/>
        <v>4.0654534342711365E-2</v>
      </c>
      <c r="AU374" s="223">
        <f t="shared" ca="1" si="637"/>
        <v>3.476572598015841E-2</v>
      </c>
      <c r="AV374" s="223">
        <f t="shared" ca="1" si="638"/>
        <v>2.5367538731160391E-2</v>
      </c>
      <c r="AW374" s="223">
        <f t="shared" ca="1" si="639"/>
        <v>1.3408659814885829E-2</v>
      </c>
      <c r="AX374" s="223">
        <f t="shared" ca="1" si="640"/>
        <v>9.6261985278546514E-5</v>
      </c>
      <c r="AY374" s="223">
        <f t="shared" ca="1" si="641"/>
        <v>-1.3225852879402134E-2</v>
      </c>
      <c r="AZ374" s="223">
        <f t="shared" ca="1" si="642"/>
        <v>-2.5212902028018316E-2</v>
      </c>
      <c r="BA374" s="223">
        <f t="shared" ca="1" si="643"/>
        <v>-3.4654869100867298E-2</v>
      </c>
      <c r="BB374" s="223">
        <f t="shared" ca="1" si="644"/>
        <v>-4.0598647584054438E-2</v>
      </c>
      <c r="BC374" s="223">
        <f t="shared" ca="1" si="645"/>
        <v>-4.2444250849182887E-2</v>
      </c>
      <c r="BD374" s="223">
        <f t="shared" ca="1" si="646"/>
        <v>-4.0005376986863718E-2</v>
      </c>
      <c r="BE374" s="223">
        <f t="shared" ca="1" si="647"/>
        <v>-3.3528214799367573E-2</v>
      </c>
      <c r="BF374" s="223">
        <f t="shared" ca="1" si="648"/>
        <v>-2.3666592607088411E-2</v>
      </c>
      <c r="BG374" s="223">
        <f t="shared" ca="1" si="649"/>
        <v>-1.141597843872285E-2</v>
      </c>
      <c r="BH374" s="223">
        <f t="shared" ca="1" si="650"/>
        <v>1.9870061338685885E-3</v>
      </c>
      <c r="BI374" s="223">
        <f t="shared" ca="1" si="651"/>
        <v>1.5189415076961881E-2</v>
      </c>
      <c r="BJ374" s="223">
        <f t="shared" ca="1" si="652"/>
        <v>2.6858549190731506E-2</v>
      </c>
      <c r="BK374" s="223">
        <f t="shared" ca="1" si="653"/>
        <v>3.5816483615925737E-2</v>
      </c>
      <c r="BL374" s="223">
        <f t="shared" ca="1" si="654"/>
        <v>4.1158971855409128E-2</v>
      </c>
      <c r="BM374" s="223">
        <f t="shared" ca="1" si="655"/>
        <v>4.2346723705967496E-2</v>
      </c>
      <c r="BN374" s="223">
        <f t="shared" ca="1" si="656"/>
        <v>3.9259843173797521E-2</v>
      </c>
      <c r="BO374" s="223">
        <f t="shared" ca="1" si="657"/>
        <v>3.2209931212400393E-2</v>
      </c>
      <c r="BP374" s="223">
        <f t="shared" ca="1" si="658"/>
        <v>2.1908631588477202E-2</v>
      </c>
      <c r="BQ374" s="223">
        <f t="shared" ca="1" si="659"/>
        <v>9.3957949705795116E-3</v>
      </c>
      <c r="BR374" s="223">
        <f t="shared" ca="1" si="660"/>
        <v>-4.0654873811982019E-3</v>
      </c>
      <c r="BS374" s="223">
        <f t="shared" ca="1" si="661"/>
        <v>-1.7116384643165665E-2</v>
      </c>
      <c r="BT374" s="223">
        <f t="shared" ca="1" si="662"/>
        <v>-2.8439491755913045E-2</v>
      </c>
      <c r="BU374" s="223">
        <f t="shared" ca="1" si="663"/>
        <v>-3.6891813084800003E-2</v>
      </c>
      <c r="BV374" s="223">
        <f t="shared" ca="1" si="664"/>
        <v>-4.1620140558463949E-2</v>
      </c>
      <c r="BW374" s="223">
        <f t="shared" ca="1" si="665"/>
        <v>-4.2147179596209478E-2</v>
      </c>
      <c r="BX374" s="223">
        <f t="shared" ca="1" si="666"/>
        <v>-3.841972895976957E-2</v>
      </c>
      <c r="BY374" s="223">
        <f t="shared" ca="1" si="667"/>
        <v>-3.0814051079885663E-2</v>
      </c>
      <c r="BZ374" s="223">
        <f t="shared" ca="1" si="668"/>
        <v>-2.0097890757399994E-2</v>
      </c>
      <c r="CA374" s="223">
        <f t="shared" ca="1" si="669"/>
        <v>-7.3529762093774639E-3</v>
      </c>
      <c r="CB374" s="223">
        <f t="shared" ca="1" si="670"/>
        <v>6.1341745133318701E-3</v>
      </c>
      <c r="CC374" s="223">
        <f t="shared" ca="1" si="671"/>
        <v>1.9002119339545695E-2</v>
      </c>
      <c r="CD374" s="223">
        <f t="shared" ca="1" si="672"/>
        <v>2.995192109444942E-2</v>
      </c>
      <c r="CE374" s="223">
        <f t="shared" ca="1" si="673"/>
        <v>3.7878266944611716E-2</v>
      </c>
      <c r="CF374" s="223">
        <f t="shared" ca="1" si="674"/>
        <v>4.1981042697419702E-2</v>
      </c>
      <c r="CG374" s="223">
        <f t="shared" ca="1" si="675"/>
        <v>4.184609923914729E-2</v>
      </c>
      <c r="CH374" s="223">
        <f t="shared" ca="1" si="676"/>
        <v>3.7487058253506657E-2</v>
      </c>
      <c r="CI374" s="223">
        <f t="shared" ca="1" si="677"/>
        <v>2.9343937199327375E-2</v>
      </c>
      <c r="CJ374" s="223">
        <f t="shared" ca="1" si="678"/>
        <v>1.8238732347120756E-2</v>
      </c>
      <c r="CK374" s="223">
        <f t="shared" ca="1" si="679"/>
        <v>5.2924434844423707E-3</v>
      </c>
      <c r="CL374" s="223">
        <f t="shared" ca="1" si="680"/>
        <v>-8.1880838817725426E-3</v>
      </c>
      <c r="CM374" s="223">
        <f t="shared" ca="1" si="681"/>
        <v>-2.0842076266047817E-2</v>
      </c>
      <c r="CN374" s="223">
        <f t="shared" ca="1" si="682"/>
        <v>-3.1392193631590723E-2</v>
      </c>
      <c r="CO374" s="223">
        <f t="shared" ca="1" si="683"/>
        <v>-3.8773468741609592E-2</v>
      </c>
      <c r="CP374" s="223">
        <f t="shared" ca="1" si="684"/>
        <v>-4.2240808827412303E-2</v>
      </c>
      <c r="CQ374" s="223">
        <f t="shared" ca="1" si="685"/>
        <v>-4.144420796373257E-2</v>
      </c>
      <c r="CR374" s="223">
        <f t="shared" ca="1" si="686"/>
        <v>-3.6464077940432542E-2</v>
      </c>
      <c r="CS374" s="223">
        <f t="shared" ca="1" si="687"/>
        <v>-2.7803131203830683E-2</v>
      </c>
      <c r="CT374" s="223">
        <f t="shared" ca="1" si="688"/>
        <v>-1.6335635233093025E-2</v>
      </c>
      <c r="CU374" s="223">
        <f t="shared" ca="1" si="689"/>
        <v>-3.2191607995901072E-3</v>
      </c>
      <c r="CV374" s="223">
        <f t="shared" ca="1" si="690"/>
        <v>1.0222267438950728E-2</v>
      </c>
      <c r="CW374" s="223">
        <f t="shared" ca="1" si="691"/>
        <v>2.2631822805274621E-2</v>
      </c>
      <c r="CX374" s="223">
        <f t="shared" ca="1" si="692"/>
        <v>3.2756839624642209E-2</v>
      </c>
      <c r="CY374" s="223">
        <f t="shared" ca="1" si="693"/>
        <v>3.9575261856254158E-2</v>
      </c>
      <c r="CZ374" s="223">
        <f t="shared" ca="1" si="694"/>
        <v>4.2398813149081775E-2</v>
      </c>
      <c r="DA374" s="223">
        <f t="shared" ca="1" si="695"/>
        <v>4.0942473961249323E-2</v>
      </c>
      <c r="DB374" s="223">
        <f t="shared" ca="1" si="696"/>
        <v>3.5353252469723977E-2</v>
      </c>
      <c r="DC374" s="223">
        <f t="shared" ca="1" si="697"/>
        <v>2.6195345029997288E-2</v>
      </c>
      <c r="DD374" s="223">
        <f t="shared" ca="1" si="698"/>
        <v>1.4393184142956114E-2</v>
      </c>
      <c r="DE374" s="223">
        <f t="shared" ca="1" si="699"/>
        <v>1.1381228744062957E-3</v>
      </c>
      <c r="DF374" s="223">
        <f t="shared" ca="1" si="700"/>
        <v>-1.2231824658503455E-2</v>
      </c>
      <c r="DG374" s="223">
        <f t="shared" ca="1" si="701"/>
        <v>-2.4367047301050215E-2</v>
      </c>
      <c r="DH374" s="223">
        <f t="shared" ca="1" si="702"/>
        <v>-3.4042571521877639E-2</v>
      </c>
      <c r="DI374" s="223">
        <f t="shared" ca="1" si="703"/>
        <v>-4.0281714698703418E-2</v>
      </c>
      <c r="DJ374" s="223">
        <f t="shared" ca="1" si="704"/>
        <v>-4.2454675016177695E-2</v>
      </c>
      <c r="DK374" s="223">
        <f t="shared" ca="1" si="705"/>
        <v>-4.0342105952856255E-2</v>
      </c>
      <c r="DL374" s="223">
        <f t="shared" ca="1" si="706"/>
        <v>-3.4157257917236575E-2</v>
      </c>
      <c r="DM374" s="223">
        <f t="shared" ca="1" si="707"/>
        <v>-2.4524451975545269E-2</v>
      </c>
      <c r="DN374" s="223">
        <f t="shared" ca="1" si="708"/>
        <v>-1.2416058611524781E-2</v>
      </c>
      <c r="DO374" s="223">
        <f t="shared" ca="1" si="709"/>
        <v>9.4565688846975004E-4</v>
      </c>
      <c r="DP374" s="223">
        <f t="shared" ca="1" si="710"/>
        <v>1.421191434107269E-2</v>
      </c>
      <c r="DQ374" s="223">
        <f t="shared" ca="1" si="711"/>
        <v>2.604356944557594E-2</v>
      </c>
      <c r="DR374" s="223">
        <f t="shared" ca="1" si="712"/>
        <v>3.5246291882539756E-2</v>
      </c>
      <c r="DS374" s="223">
        <f t="shared" ca="1" si="713"/>
        <v>4.0891125362182049E-2</v>
      </c>
      <c r="DT374" s="223">
        <f t="shared" ca="1" si="714"/>
        <v>4.2408259852569297E-2</v>
      </c>
      <c r="DU374" s="223">
        <f t="shared" ca="1" si="715"/>
        <v>3.9644550277671685E-2</v>
      </c>
      <c r="DV374" s="223">
        <f t="shared" ca="1" si="716"/>
        <v>3.2878975538604097E-2</v>
      </c>
      <c r="DW374" s="223">
        <f t="shared" ca="1" si="717"/>
        <v>2.279447736819587E-2</v>
      </c>
      <c r="DX374" s="223">
        <f t="shared" ca="1" si="718"/>
        <v>1.040902170738028E-2</v>
      </c>
      <c r="DY374" s="223">
        <f t="shared" ca="1" si="719"/>
        <v>-3.0271584810717123E-3</v>
      </c>
      <c r="DZ374" s="223">
        <f t="shared" ca="1" si="720"/>
        <v>-1.6157766277177597E-2</v>
      </c>
      <c r="EA374" s="223">
        <f t="shared" ca="1" si="721"/>
        <v>-2.7657350350160249E-2</v>
      </c>
      <c r="EB374" s="223">
        <f t="shared" ca="1" si="722"/>
        <v>-3.6365100838846115E-2</v>
      </c>
      <c r="EC374" s="223">
        <f t="shared" ca="1" si="723"/>
        <v>-4.1402025723023608E-2</v>
      </c>
      <c r="ED374" s="223">
        <f t="shared" ca="1" si="724"/>
        <v>-4.2259679476451192E-2</v>
      </c>
      <c r="EE374" s="223">
        <f t="shared" ca="1" si="725"/>
        <v>-3.8851487408415632E-2</v>
      </c>
      <c r="EF374" s="223">
        <f t="shared" ca="1" si="726"/>
        <v>-3.1521484828040985E-2</v>
      </c>
      <c r="EG374" s="223">
        <f t="shared" ca="1" si="727"/>
        <v>-2.1009588868306069E-2</v>
      </c>
      <c r="EH374" s="223">
        <f t="shared" ca="1" si="728"/>
        <v>-8.3769085582197887E-3</v>
      </c>
      <c r="EI374" s="223">
        <f t="shared" ca="1" si="729"/>
        <v>5.1013673837447052E-3</v>
      </c>
      <c r="EJ374" s="223">
        <f t="shared" ca="1" si="730"/>
        <v>1.8064692739067609E-2</v>
      </c>
      <c r="EK374" s="223">
        <f t="shared" ca="1" si="731"/>
        <v>2.9204502275253227E-2</v>
      </c>
      <c r="EL374" s="223">
        <f t="shared" ca="1" si="732"/>
        <v>3.7396303082025233E-2</v>
      </c>
      <c r="EM374" s="223">
        <f t="shared" ca="1" si="733"/>
        <v>4.181318497750923E-2</v>
      </c>
      <c r="EN374" s="223">
        <f t="shared" ca="1" si="734"/>
        <v>4.2009291830963552E-2</v>
      </c>
      <c r="EO374" s="223">
        <f t="shared" ca="1" si="735"/>
        <v>3.7964827903004303E-2</v>
      </c>
      <c r="EP374" s="223">
        <f t="shared" ca="1" si="736"/>
        <v>3.0088056099571353E-2</v>
      </c>
      <c r="EQ374" s="223">
        <f t="shared" ca="1" si="737"/>
        <v>1.9174086428609863E-2</v>
      </c>
      <c r="ER374" s="223">
        <f t="shared" ca="1" si="738"/>
        <v>6.3246147026120147E-3</v>
      </c>
      <c r="ES374" s="223">
        <f t="shared" ca="1" si="739"/>
        <v>-7.1632866455635467E-3</v>
      </c>
      <c r="ET374" s="223">
        <f t="shared" ca="1" si="740"/>
        <v>-1.9928099773868724E-2</v>
      </c>
      <c r="EU374" s="223">
        <f t="shared" ca="1" si="741"/>
        <v>-3.068129799635284E-2</v>
      </c>
      <c r="EV374" s="223">
        <f t="shared" ca="1" si="742"/>
        <v>-3.8337414355550437E-2</v>
      </c>
      <c r="EW374" s="223">
        <f t="shared" ca="1" si="743"/>
        <v>-4.2123612606981539E-2</v>
      </c>
      <c r="EX374" s="223">
        <f t="shared" ca="1" si="744"/>
        <v>-4.1657700121875738E-2</v>
      </c>
      <c r="EY374" s="223">
        <f t="shared" ca="1" si="745"/>
        <v>-3.6986707801848449E-2</v>
      </c>
      <c r="EZ374" s="223">
        <f t="shared" ca="1" si="746"/>
        <v>-2.8582142608555176E-2</v>
      </c>
      <c r="FA374" s="223">
        <f t="shared" ca="1" si="747"/>
        <v>-1.7292391935255797E-2</v>
      </c>
      <c r="FB374" s="223">
        <f t="shared" ca="1" si="748"/>
        <v>-4.2570842962148265E-3</v>
      </c>
      <c r="FC374" s="223">
        <f t="shared" ca="1" si="749"/>
        <v>9.2079489224234177E-3</v>
      </c>
      <c r="FD374" s="223">
        <f t="shared" ca="1" si="750"/>
        <v>2.1743498270819478E-2</v>
      </c>
      <c r="FE374" s="223">
        <f t="shared" ca="1" si="751"/>
        <v>3.2084179783214921E-2</v>
      </c>
      <c r="FF374" s="223">
        <f t="shared" ca="1" si="752"/>
        <v>3.918616743993221E-2</v>
      </c>
      <c r="FG374" s="223">
        <f t="shared" ca="1" si="753"/>
        <v>4.2332560764090976E-2</v>
      </c>
      <c r="FH374" s="223">
        <f t="shared" ca="1" si="754"/>
        <v>4.1205751364410799E-2</v>
      </c>
      <c r="FI374" s="223">
        <f t="shared" ca="1" si="755"/>
        <v>3.5919483481944951E-2</v>
      </c>
      <c r="FJ374" s="223">
        <f t="shared" ca="1" si="756"/>
        <v>2.7007372232494973E-2</v>
      </c>
      <c r="FK374" s="223">
        <f t="shared" ca="1" si="757"/>
        <v>1.5369038555094782E-2</v>
      </c>
      <c r="FL374" s="223">
        <f t="shared" ca="1" si="758"/>
        <v>2.1792982008715083E-3</v>
      </c>
      <c r="FM374" s="223">
        <f t="shared" ca="1" si="759"/>
        <v>-1.1230428443808097E-2</v>
      </c>
      <c r="FN374" s="223">
        <f t="shared" ca="1" si="760"/>
        <v>-2.3506514775930302E-2</v>
      </c>
      <c r="FO374" s="223">
        <f t="shared" ca="1" si="761"/>
        <v>-3.3409767970736796E-2</v>
      </c>
      <c r="FP374" s="223">
        <f t="shared" ca="1" si="762"/>
        <v>-3.9940517614648285E-2</v>
      </c>
      <c r="FQ374" s="223">
        <f t="shared" ca="1" si="763"/>
        <v>-4.2439526074425304E-2</v>
      </c>
      <c r="FR374" s="223">
        <f t="shared" ca="1" si="764"/>
        <v>-4.0654534342711365E-2</v>
      </c>
      <c r="FS374" s="223">
        <f t="shared" ca="1" si="765"/>
        <v>-3.4765725980158271E-2</v>
      </c>
      <c r="FT374" s="223">
        <f t="shared" ca="1" si="766"/>
        <v>-2.5367538731160263E-2</v>
      </c>
      <c r="FU374" s="223">
        <f t="shared" ca="1" si="767"/>
        <v>-1.3408659814885752E-2</v>
      </c>
      <c r="FV374" s="223">
        <f t="shared" ca="1" si="768"/>
        <v>-9.6261985278614168E-5</v>
      </c>
      <c r="FW374" s="223">
        <f t="shared" ca="1" si="769"/>
        <v>1.3225852879402287E-2</v>
      </c>
      <c r="FX374" s="223">
        <f t="shared" ca="1" si="770"/>
        <v>2.5212902028018385E-2</v>
      </c>
      <c r="FY374" s="223">
        <f t="shared" ca="1" si="771"/>
        <v>3.4654869100867305E-2</v>
      </c>
      <c r="FZ374" s="223">
        <f t="shared" ca="1" si="772"/>
        <v>4.0598647584054508E-2</v>
      </c>
      <c r="GA374" s="223">
        <f t="shared" ca="1" si="773"/>
        <v>4.244425084918288E-2</v>
      </c>
      <c r="GB374" s="223">
        <f t="shared" ca="1" si="774"/>
        <v>4.0005376986863697E-2</v>
      </c>
      <c r="GC374" s="223">
        <f t="shared" ca="1" si="775"/>
        <v>3.3528214799367621E-2</v>
      </c>
      <c r="GD374" s="223">
        <f t="shared" ca="1" si="776"/>
        <v>2.3666592607088217E-2</v>
      </c>
      <c r="GE374" s="223">
        <f t="shared" ca="1" si="777"/>
        <v>1.1415978438722768E-2</v>
      </c>
      <c r="GF374" s="223">
        <f t="shared" ca="1" si="778"/>
        <v>-1.9870061338686713E-3</v>
      </c>
      <c r="GG374" s="223">
        <f t="shared" ca="1" si="779"/>
        <v>-1.5189415076961817E-2</v>
      </c>
      <c r="GH374" s="223">
        <f t="shared" ca="1" si="780"/>
        <v>-2.6858549190731572E-2</v>
      </c>
      <c r="GI374" s="223">
        <f t="shared" ca="1" si="781"/>
        <v>-3.5816483615925786E-2</v>
      </c>
      <c r="GJ374" s="223">
        <f t="shared" ca="1" si="782"/>
        <v>-4.1158971855409114E-2</v>
      </c>
      <c r="GK374" s="223">
        <f t="shared" ca="1" si="783"/>
        <v>-4.2346723705967468E-2</v>
      </c>
      <c r="GL374" s="223">
        <f t="shared" ca="1" si="784"/>
        <v>-3.9259843173797493E-2</v>
      </c>
      <c r="GM374" s="223">
        <f t="shared" ca="1" si="785"/>
        <v>-3.2209931212400338E-2</v>
      </c>
      <c r="GN374" s="223">
        <f t="shared" ca="1" si="786"/>
        <v>-2.1908631588477258E-2</v>
      </c>
      <c r="GO374" s="223">
        <f t="shared" ca="1" si="787"/>
        <v>-9.3957949705792861E-3</v>
      </c>
      <c r="GP374" s="223">
        <f t="shared" ca="1" si="788"/>
        <v>4.0654873811982843E-3</v>
      </c>
      <c r="GQ374" s="223">
        <f t="shared" ca="1" si="789"/>
        <v>1.7116384643165602E-2</v>
      </c>
      <c r="GR374" s="223">
        <f t="shared" ca="1" si="790"/>
        <v>2.8439491755913218E-2</v>
      </c>
      <c r="GS374" s="223">
        <f t="shared" ca="1" si="791"/>
        <v>3.6891813084800038E-2</v>
      </c>
      <c r="GT374" s="223">
        <f t="shared" ca="1" si="792"/>
        <v>4.1620140558463962E-2</v>
      </c>
      <c r="GU374" s="223">
        <f t="shared" ca="1" si="793"/>
        <v>4.2147179596209491E-2</v>
      </c>
      <c r="GV374" s="223">
        <f t="shared" ca="1" si="794"/>
        <v>3.8419728959769472E-2</v>
      </c>
      <c r="GW374" s="223">
        <f t="shared" ca="1" si="795"/>
        <v>3.0814051079885607E-2</v>
      </c>
      <c r="GX374" s="223">
        <f t="shared" ca="1" si="796"/>
        <v>2.0097890757399921E-2</v>
      </c>
      <c r="GY374" s="223">
        <f t="shared" ca="1" si="797"/>
        <v>7.3529762093772323E-3</v>
      </c>
      <c r="GZ374" s="223">
        <f t="shared" ca="1" si="798"/>
        <v>-6.1341745133316541E-3</v>
      </c>
      <c r="HA374" s="223">
        <f t="shared" ca="1" si="799"/>
        <v>-1.9002119339545771E-2</v>
      </c>
      <c r="HB374" s="223">
        <f t="shared" ca="1" si="800"/>
        <v>-2.995192109444959E-2</v>
      </c>
      <c r="HC374" s="223">
        <f t="shared" ca="1" si="801"/>
        <v>-3.7878266944611688E-2</v>
      </c>
      <c r="HD374" s="223">
        <f t="shared" ca="1" si="802"/>
        <v>-4.1981042697419702E-2</v>
      </c>
      <c r="HE374" s="223">
        <f t="shared" ca="1" si="803"/>
        <v>-4.1846099239147228E-2</v>
      </c>
      <c r="HF374" s="223">
        <f t="shared" ca="1" si="804"/>
        <v>-3.7487058253506685E-2</v>
      </c>
      <c r="HG374" s="223">
        <f t="shared" ca="1" si="805"/>
        <v>-2.9343937199327319E-2</v>
      </c>
      <c r="HH374" s="223">
        <f t="shared" ca="1" si="806"/>
        <v>-1.8238732347120409E-2</v>
      </c>
      <c r="HI374" s="223">
        <f t="shared" ca="1" si="807"/>
        <v>-5.2924434844424384E-3</v>
      </c>
      <c r="HJ374" s="223">
        <f t="shared" ca="1" si="808"/>
        <v>8.1880838817727716E-3</v>
      </c>
      <c r="HK374" s="223">
        <f t="shared" ca="1" si="809"/>
        <v>2.0842076266047626E-2</v>
      </c>
      <c r="HL374" s="223">
        <f t="shared" ca="1" si="810"/>
        <v>3.1392193631590778E-2</v>
      </c>
      <c r="HM374" s="223">
        <f t="shared" ca="1" si="811"/>
        <v>3.8773468741609682E-2</v>
      </c>
      <c r="HN374" s="223">
        <f t="shared" ca="1" si="812"/>
        <v>4.2240808827412282E-2</v>
      </c>
      <c r="HO374" s="223">
        <f t="shared" ca="1" si="813"/>
        <v>4.1444207963732556E-2</v>
      </c>
      <c r="HP374" s="223">
        <f t="shared" ca="1" si="814"/>
        <v>3.6464077940432417E-2</v>
      </c>
      <c r="HQ374" s="223">
        <f t="shared" ca="1" si="815"/>
        <v>2.7803131203830732E-2</v>
      </c>
      <c r="HR374" s="223">
        <f t="shared" ca="1" si="816"/>
        <v>1.6335635233092949E-2</v>
      </c>
      <c r="HS374" s="223">
        <f t="shared" ca="1" si="817"/>
        <v>3.219160799589723E-3</v>
      </c>
      <c r="HT374" s="223">
        <f t="shared" ca="1" si="818"/>
        <v>-1.0222267438950662E-2</v>
      </c>
      <c r="HU374" s="223">
        <f t="shared" ca="1" si="819"/>
        <v>-2.2631822805274822E-2</v>
      </c>
      <c r="HV374" s="223">
        <f t="shared" ca="1" si="820"/>
        <v>-3.2756839624642459E-2</v>
      </c>
      <c r="HW374" s="223">
        <f t="shared" ca="1" si="821"/>
        <v>-3.9575261856254138E-2</v>
      </c>
      <c r="HX374" s="223">
        <f t="shared" ca="1" si="822"/>
        <v>-4.2398813149081789E-2</v>
      </c>
      <c r="HY374" s="223">
        <f t="shared" ca="1" si="823"/>
        <v>-4.0942473961249386E-2</v>
      </c>
      <c r="HZ374" s="223">
        <f t="shared" ca="1" si="824"/>
        <v>-3.5353252469723928E-2</v>
      </c>
      <c r="IA374" s="223">
        <f t="shared" ca="1" si="825"/>
        <v>-2.6195345029996982E-2</v>
      </c>
      <c r="IB374" s="223">
        <f t="shared" ca="1" si="826"/>
        <v>-1.4393184142956317E-2</v>
      </c>
      <c r="IC374" s="223">
        <f t="shared" ca="1" si="827"/>
        <v>-1.1381228744062125E-3</v>
      </c>
      <c r="ID374" s="223">
        <f t="shared" ca="1" si="828"/>
        <v>1.2231824658503827E-2</v>
      </c>
      <c r="IE374" s="223">
        <f t="shared" ca="1" si="829"/>
        <v>1.7198327493062993E-2</v>
      </c>
      <c r="IF374" s="223">
        <f t="shared" ca="1" si="830"/>
        <v>3.4042571521877688E-2</v>
      </c>
      <c r="IG374" s="223">
        <f t="shared" ca="1" si="831"/>
        <v>4.0281714698703536E-2</v>
      </c>
      <c r="IH374" s="223">
        <f t="shared" ca="1" si="832"/>
        <v>4.2454675016177688E-2</v>
      </c>
      <c r="II374" s="223">
        <f t="shared" ca="1" si="833"/>
        <v>4.0342105952856221E-2</v>
      </c>
      <c r="IJ374" s="223">
        <f t="shared" ca="1" si="834"/>
        <v>3.4157257917236707E-2</v>
      </c>
      <c r="IK374" s="223">
        <f t="shared" ca="1" si="835"/>
        <v>2.4524451975545203E-2</v>
      </c>
      <c r="IL374" s="223">
        <f t="shared" ca="1" si="836"/>
        <v>1.2416058611524701E-2</v>
      </c>
      <c r="IM374" s="223">
        <f t="shared" ca="1" si="837"/>
        <v>-9.4565688846953233E-4</v>
      </c>
      <c r="IN374" s="223">
        <f t="shared" ca="1" si="838"/>
        <v>-1.4211914341072766E-2</v>
      </c>
      <c r="IO374" s="223">
        <f t="shared" ca="1" si="839"/>
        <v>-2.6043569445576242E-2</v>
      </c>
      <c r="IP374" s="223">
        <f t="shared" ca="1" si="840"/>
        <v>-3.5246291882539638E-2</v>
      </c>
      <c r="IQ374" s="223">
        <f t="shared" ca="1" si="841"/>
        <v>-4.0891125362182076E-2</v>
      </c>
      <c r="IR374" s="223">
        <f t="shared" ca="1" si="842"/>
        <v>-4.2408259852569276E-2</v>
      </c>
      <c r="IS374" s="223">
        <f t="shared" ca="1" si="843"/>
        <v>-3.9644550277671657E-2</v>
      </c>
      <c r="IT374" s="223">
        <f t="shared" ca="1" si="844"/>
        <v>-3.2878975538604048E-2</v>
      </c>
      <c r="IU374" s="223">
        <f t="shared" ca="1" si="845"/>
        <v>-2.2794477368195544E-2</v>
      </c>
      <c r="IV374" s="223">
        <f t="shared" ca="1" si="846"/>
        <v>-1.04090217073802E-2</v>
      </c>
      <c r="IW374" s="223">
        <f t="shared" ca="1" si="847"/>
        <v>3.0271584810717955E-3</v>
      </c>
      <c r="IX374" s="223">
        <f t="shared" ca="1" si="848"/>
        <v>1.6157766277177396E-2</v>
      </c>
      <c r="IY374" s="223">
        <f t="shared" ca="1" si="849"/>
        <v>2.7657350350160308E-2</v>
      </c>
      <c r="IZ374" s="223">
        <f t="shared" ca="1" si="850"/>
        <v>3.6365100838846323E-2</v>
      </c>
      <c r="JA374" s="223">
        <f t="shared" ca="1" si="851"/>
        <v>4.1402025723023567E-2</v>
      </c>
      <c r="JB374" s="223">
        <f t="shared" ca="1" si="852"/>
        <v>4.2259679476451185E-2</v>
      </c>
    </row>
    <row r="375" spans="2:262">
      <c r="B375" s="230">
        <v>14</v>
      </c>
      <c r="C375" s="229">
        <f t="shared" si="853"/>
        <v>2.7343749999999997E-4</v>
      </c>
      <c r="D375" s="226">
        <f t="shared" ca="1" si="597"/>
        <v>75.536785000712456</v>
      </c>
      <c r="E375" s="225">
        <f ca="1">T361</f>
        <v>0.53678500071244939</v>
      </c>
      <c r="F375" s="224">
        <v>14</v>
      </c>
      <c r="G375" s="223">
        <f t="shared" ca="1" si="854"/>
        <v>-3.3237448180276495E-3</v>
      </c>
      <c r="H375" s="223">
        <f t="shared" ca="1" si="598"/>
        <v>-2.5942871800715261E-3</v>
      </c>
      <c r="I375" s="223">
        <f t="shared" ca="1" si="599"/>
        <v>-1.56152657752583E-3</v>
      </c>
      <c r="J375" s="223">
        <f t="shared" ca="1" si="600"/>
        <v>-3.462049833184736E-4</v>
      </c>
      <c r="K375" s="223">
        <f t="shared" ca="1" si="601"/>
        <v>9.0959208276523919E-4</v>
      </c>
      <c r="L375" s="223">
        <f t="shared" ca="1" si="602"/>
        <v>2.0590470378486223E-3</v>
      </c>
      <c r="M375" s="223">
        <f t="shared" ca="1" si="603"/>
        <v>2.9677749540728575E-3</v>
      </c>
      <c r="N375" s="223">
        <f t="shared" ca="1" si="604"/>
        <v>3.529534751763601E-3</v>
      </c>
      <c r="O375" s="223">
        <f t="shared" ca="1" si="605"/>
        <v>3.6786500426876324E-3</v>
      </c>
      <c r="P375" s="223">
        <f t="shared" ca="1" si="606"/>
        <v>3.3976874793920117E-3</v>
      </c>
      <c r="Q375" s="223">
        <f t="shared" ca="1" si="607"/>
        <v>2.7194949204487791E-3</v>
      </c>
      <c r="R375" s="223">
        <f t="shared" ca="1" si="608"/>
        <v>1.723361125895826E-3</v>
      </c>
      <c r="S375" s="223">
        <f t="shared" ca="1" si="609"/>
        <v>5.2574596005990971E-4</v>
      </c>
      <c r="T375" s="223">
        <f t="shared" ca="1" si="610"/>
        <v>-7.3333514891911087E-4</v>
      </c>
      <c r="U375" s="223">
        <f t="shared" ca="1" si="611"/>
        <v>-1.9066806745697037E-3</v>
      </c>
      <c r="V375" s="223">
        <f t="shared" ca="1" si="612"/>
        <v>-2.8571125977614126E-3</v>
      </c>
      <c r="W375" s="223">
        <f t="shared" ca="1" si="613"/>
        <v>-3.4735141453940991E-3</v>
      </c>
      <c r="X375" s="223">
        <f t="shared" ca="1" si="614"/>
        <v>-3.6838206600887618E-3</v>
      </c>
      <c r="Y375" s="223">
        <f t="shared" ca="1" si="615"/>
        <v>-3.4634448140162433E-3</v>
      </c>
      <c r="Z375" s="223">
        <f t="shared" ca="1" si="616"/>
        <v>-2.8381511593630485E-3</v>
      </c>
      <c r="AA375" s="223">
        <f t="shared" ca="1" si="617"/>
        <v>-1.8810439463649315E-3</v>
      </c>
      <c r="AB375" s="223">
        <f t="shared" ca="1" si="618"/>
        <v>-7.0402036873365328E-4</v>
      </c>
      <c r="AC375" s="223">
        <f t="shared" ca="1" si="619"/>
        <v>5.5531154646666528E-4</v>
      </c>
      <c r="AD375" s="223">
        <f t="shared" ca="1" si="620"/>
        <v>1.7497209505402441E-3</v>
      </c>
      <c r="AE375" s="223">
        <f t="shared" ca="1" si="621"/>
        <v>2.739567206948451E-3</v>
      </c>
      <c r="AF375" s="223">
        <f t="shared" ca="1" si="622"/>
        <v>3.4091255392044374E-3</v>
      </c>
      <c r="AG375" s="223">
        <f t="shared" ca="1" si="623"/>
        <v>3.6801166308551556E-3</v>
      </c>
      <c r="AH375" s="223">
        <f t="shared" ca="1" si="624"/>
        <v>3.5208584067215731E-3</v>
      </c>
      <c r="AI375" s="223">
        <f t="shared" ca="1" si="625"/>
        <v>2.9499700435417307E-3</v>
      </c>
      <c r="AJ375" s="223">
        <f t="shared" ca="1" si="626"/>
        <v>2.0341951672072536E-3</v>
      </c>
      <c r="AK375" s="223">
        <f t="shared" ca="1" si="627"/>
        <v>8.8059873067421906E-4</v>
      </c>
      <c r="AL375" s="223">
        <f t="shared" ca="1" si="628"/>
        <v>-3.7595014985923445E-4</v>
      </c>
      <c r="AM375" s="223">
        <f t="shared" ca="1" si="629"/>
        <v>-1.588545995483478E-3</v>
      </c>
      <c r="AN375" s="223">
        <f t="shared" ca="1" si="630"/>
        <v>-2.6154219587762053E-3</v>
      </c>
      <c r="AO375" s="223">
        <f t="shared" ca="1" si="631"/>
        <v>-3.3365240509867014E-3</v>
      </c>
      <c r="AP375" s="223">
        <f t="shared" ca="1" si="632"/>
        <v>-3.6675468783176719E-3</v>
      </c>
      <c r="AQ375" s="223">
        <f t="shared" ca="1" si="633"/>
        <v>-3.5697899431343361E-3</v>
      </c>
      <c r="AR375" s="223">
        <f t="shared" ca="1" si="634"/>
        <v>-3.054682191498662E-3</v>
      </c>
      <c r="AS375" s="223">
        <f t="shared" ca="1" si="635"/>
        <v>-2.1824458337173199E-3</v>
      </c>
      <c r="AT375" s="223">
        <f t="shared" ca="1" si="636"/>
        <v>-1.0550556531412486E-3</v>
      </c>
      <c r="AU375" s="223">
        <f t="shared" ca="1" si="637"/>
        <v>1.9568305641144883E-4</v>
      </c>
      <c r="AV375" s="223">
        <f t="shared" ca="1" si="638"/>
        <v>1.4235440939833965E-3</v>
      </c>
      <c r="AW375" s="223">
        <f t="shared" ca="1" si="639"/>
        <v>2.4849759300213606E-3</v>
      </c>
      <c r="AX375" s="223">
        <f t="shared" ca="1" si="640"/>
        <v>3.2558845840851471E-3</v>
      </c>
      <c r="AY375" s="223">
        <f t="shared" ca="1" si="641"/>
        <v>3.6461416841111556E-3</v>
      </c>
      <c r="AZ375" s="223">
        <f t="shared" ca="1" si="642"/>
        <v>3.610121542897418E-3</v>
      </c>
      <c r="BA375" s="223">
        <f t="shared" ca="1" si="643"/>
        <v>3.1520353424977121E-3</v>
      </c>
      <c r="BB375" s="223">
        <f t="shared" ca="1" si="644"/>
        <v>2.3254387970542837E-3</v>
      </c>
      <c r="BC375" s="223">
        <f t="shared" ca="1" si="645"/>
        <v>1.2269708541278938E-3</v>
      </c>
      <c r="BD375" s="223">
        <f t="shared" ca="1" si="646"/>
        <v>-1.4944545340949994E-5</v>
      </c>
      <c r="BE375" s="223">
        <f t="shared" ca="1" si="647"/>
        <v>-1.2551127500731664E-3</v>
      </c>
      <c r="BF375" s="223">
        <f t="shared" ca="1" si="648"/>
        <v>-2.348543376592909E-3</v>
      </c>
      <c r="BG375" s="223">
        <f t="shared" ca="1" si="649"/>
        <v>-3.1674014060387242E-3</v>
      </c>
      <c r="BH375" s="223">
        <f t="shared" ca="1" si="650"/>
        <v>-3.6159526152233219E-3</v>
      </c>
      <c r="BI375" s="223">
        <f t="shared" ca="1" si="651"/>
        <v>-3.6417560436543578E-3</v>
      </c>
      <c r="BJ375" s="223">
        <f t="shared" ca="1" si="652"/>
        <v>-3.2417949642710004E-3</v>
      </c>
      <c r="BK375" s="223">
        <f t="shared" ca="1" si="653"/>
        <v>-2.4628295746447651E-3</v>
      </c>
      <c r="BL375" s="223">
        <f t="shared" ca="1" si="654"/>
        <v>-1.3959301748570031E-3</v>
      </c>
      <c r="BM375" s="223">
        <f t="shared" ca="1" si="655"/>
        <v>-1.6582996844824975E-4</v>
      </c>
      <c r="BN375" s="223">
        <f t="shared" ca="1" si="656"/>
        <v>1.0836577296131291E-3</v>
      </c>
      <c r="BO375" s="223">
        <f t="shared" ca="1" si="657"/>
        <v>2.2064529764621462E-3</v>
      </c>
      <c r="BP375" s="223">
        <f t="shared" ca="1" si="658"/>
        <v>3.0712876805735526E-3</v>
      </c>
      <c r="BQ375" s="223">
        <f t="shared" ca="1" si="659"/>
        <v>3.5770523997653704E-3</v>
      </c>
      <c r="BR375" s="223">
        <f t="shared" ca="1" si="660"/>
        <v>3.6646172351219803E-3</v>
      </c>
      <c r="BS375" s="223">
        <f t="shared" ca="1" si="661"/>
        <v>3.32374481802765E-3</v>
      </c>
      <c r="BT375" s="223">
        <f t="shared" ca="1" si="662"/>
        <v>2.5942871800715248E-3</v>
      </c>
      <c r="BU375" s="223">
        <f t="shared" ca="1" si="663"/>
        <v>1.5615265775258389E-3</v>
      </c>
      <c r="BV375" s="223">
        <f t="shared" ca="1" si="664"/>
        <v>3.4620498331848081E-4</v>
      </c>
      <c r="BW375" s="223">
        <f t="shared" ca="1" si="665"/>
        <v>-9.0959208276523442E-4</v>
      </c>
      <c r="BX375" s="223">
        <f t="shared" ca="1" si="666"/>
        <v>-2.0590470378486197E-3</v>
      </c>
      <c r="BY375" s="223">
        <f t="shared" ca="1" si="667"/>
        <v>-2.9677749540728575E-3</v>
      </c>
      <c r="BZ375" s="223">
        <f t="shared" ca="1" si="668"/>
        <v>-3.5295347517636014E-3</v>
      </c>
      <c r="CA375" s="223">
        <f t="shared" ca="1" si="669"/>
        <v>-3.6786500426876328E-3</v>
      </c>
      <c r="CB375" s="223">
        <f t="shared" ca="1" si="670"/>
        <v>-3.3976874793920143E-3</v>
      </c>
      <c r="CC375" s="223">
        <f t="shared" ca="1" si="671"/>
        <v>-2.7194949204487817E-3</v>
      </c>
      <c r="CD375" s="223">
        <f t="shared" ca="1" si="672"/>
        <v>-1.7233611258958283E-3</v>
      </c>
      <c r="CE375" s="223">
        <f t="shared" ca="1" si="673"/>
        <v>-5.257459600599096E-4</v>
      </c>
      <c r="CF375" s="223">
        <f t="shared" ca="1" si="674"/>
        <v>7.3333514891911413E-4</v>
      </c>
      <c r="CG375" s="223">
        <f t="shared" ca="1" si="675"/>
        <v>1.9066806745696955E-3</v>
      </c>
      <c r="CH375" s="223">
        <f t="shared" ca="1" si="676"/>
        <v>2.8571125977614083E-3</v>
      </c>
      <c r="CI375" s="223">
        <f t="shared" ca="1" si="677"/>
        <v>3.4735141453940983E-3</v>
      </c>
      <c r="CJ375" s="223">
        <f t="shared" ca="1" si="678"/>
        <v>3.6838206600887614E-3</v>
      </c>
      <c r="CK375" s="223">
        <f t="shared" ca="1" si="679"/>
        <v>3.4634448140162433E-3</v>
      </c>
      <c r="CL375" s="223">
        <f t="shared" ca="1" si="680"/>
        <v>2.8381511593630468E-3</v>
      </c>
      <c r="CM375" s="223">
        <f t="shared" ca="1" si="681"/>
        <v>1.8810439463649397E-3</v>
      </c>
      <c r="CN375" s="223">
        <f t="shared" ca="1" si="682"/>
        <v>7.0402036873365957E-4</v>
      </c>
      <c r="CO375" s="223">
        <f t="shared" ca="1" si="683"/>
        <v>-5.5531154646666202E-4</v>
      </c>
      <c r="CP375" s="223">
        <f t="shared" ca="1" si="684"/>
        <v>-1.7497209505402413E-3</v>
      </c>
      <c r="CQ375" s="223">
        <f t="shared" ca="1" si="685"/>
        <v>-2.7395672069484536E-3</v>
      </c>
      <c r="CR375" s="223">
        <f t="shared" ca="1" si="686"/>
        <v>-3.4091255392044387E-3</v>
      </c>
      <c r="CS375" s="223">
        <f t="shared" ca="1" si="687"/>
        <v>-3.6801166308551548E-3</v>
      </c>
      <c r="CT375" s="223">
        <f t="shared" ca="1" si="688"/>
        <v>-3.5208584067215744E-3</v>
      </c>
      <c r="CU375" s="223">
        <f t="shared" ca="1" si="689"/>
        <v>-2.9499700435417328E-3</v>
      </c>
      <c r="CV375" s="223">
        <f t="shared" ca="1" si="690"/>
        <v>-2.0341951672072562E-3</v>
      </c>
      <c r="CW375" s="223">
        <f t="shared" ca="1" si="691"/>
        <v>-8.8059873067421602E-4</v>
      </c>
      <c r="CX375" s="223">
        <f t="shared" ca="1" si="692"/>
        <v>3.7595014985923782E-4</v>
      </c>
      <c r="CY375" s="223">
        <f t="shared" ca="1" si="693"/>
        <v>1.588545995483481E-3</v>
      </c>
      <c r="CZ375" s="223">
        <f t="shared" ca="1" si="694"/>
        <v>2.6154219587762127E-3</v>
      </c>
      <c r="DA375" s="223">
        <f t="shared" ca="1" si="695"/>
        <v>3.3365240509866945E-3</v>
      </c>
      <c r="DB375" s="223">
        <f t="shared" ca="1" si="696"/>
        <v>3.6675468783176706E-3</v>
      </c>
      <c r="DC375" s="223">
        <f t="shared" ca="1" si="697"/>
        <v>3.5697899431343378E-3</v>
      </c>
      <c r="DD375" s="223">
        <f t="shared" ca="1" si="698"/>
        <v>3.0546821914986672E-3</v>
      </c>
      <c r="DE375" s="223">
        <f t="shared" ca="1" si="699"/>
        <v>2.1824458337173281E-3</v>
      </c>
      <c r="DF375" s="223">
        <f t="shared" ca="1" si="700"/>
        <v>1.0550556531412516E-3</v>
      </c>
      <c r="DG375" s="223">
        <f t="shared" ca="1" si="701"/>
        <v>-1.9568305641144565E-4</v>
      </c>
      <c r="DH375" s="223">
        <f t="shared" ca="1" si="702"/>
        <v>-1.4235440939833937E-3</v>
      </c>
      <c r="DI375" s="223">
        <f t="shared" ca="1" si="703"/>
        <v>-2.4849759300213628E-3</v>
      </c>
      <c r="DJ375" s="223">
        <f t="shared" ca="1" si="704"/>
        <v>-3.2558845840851489E-3</v>
      </c>
      <c r="DK375" s="223">
        <f t="shared" ca="1" si="705"/>
        <v>-3.6461416841111561E-3</v>
      </c>
      <c r="DL375" s="223">
        <f t="shared" ca="1" si="706"/>
        <v>-3.6101215428974162E-3</v>
      </c>
      <c r="DM375" s="223">
        <f t="shared" ca="1" si="707"/>
        <v>-3.1520353424977208E-3</v>
      </c>
      <c r="DN375" s="223">
        <f t="shared" ca="1" si="708"/>
        <v>-2.3254387970542958E-3</v>
      </c>
      <c r="DO375" s="223">
        <f t="shared" ca="1" si="709"/>
        <v>-1.226970854127909E-3</v>
      </c>
      <c r="DP375" s="223">
        <f t="shared" ca="1" si="710"/>
        <v>1.494454534094685E-5</v>
      </c>
      <c r="DQ375" s="223">
        <f t="shared" ca="1" si="711"/>
        <v>1.2551127500731634E-3</v>
      </c>
      <c r="DR375" s="223">
        <f t="shared" ca="1" si="712"/>
        <v>2.3485433765929064E-3</v>
      </c>
      <c r="DS375" s="223">
        <f t="shared" ca="1" si="713"/>
        <v>3.167401406038722E-3</v>
      </c>
      <c r="DT375" s="223">
        <f t="shared" ca="1" si="714"/>
        <v>3.615952615223321E-3</v>
      </c>
      <c r="DU375" s="223">
        <f t="shared" ca="1" si="715"/>
        <v>3.6417560436543582E-3</v>
      </c>
      <c r="DV375" s="223">
        <f t="shared" ca="1" si="716"/>
        <v>3.2417949642709952E-3</v>
      </c>
      <c r="DW375" s="223">
        <f t="shared" ca="1" si="717"/>
        <v>2.4628295746447577E-3</v>
      </c>
      <c r="DX375" s="223">
        <f t="shared" ca="1" si="718"/>
        <v>1.3959301748569938E-3</v>
      </c>
      <c r="DY375" s="223">
        <f t="shared" ca="1" si="719"/>
        <v>1.658299684482659E-4</v>
      </c>
      <c r="DZ375" s="223">
        <f t="shared" ca="1" si="720"/>
        <v>-1.0836577296131134E-3</v>
      </c>
      <c r="EA375" s="223">
        <f t="shared" ca="1" si="721"/>
        <v>-2.2064529764621327E-3</v>
      </c>
      <c r="EB375" s="223">
        <f t="shared" ca="1" si="722"/>
        <v>-3.0712876805735504E-3</v>
      </c>
      <c r="EC375" s="223">
        <f t="shared" ca="1" si="723"/>
        <v>-3.5770523997653704E-3</v>
      </c>
      <c r="ED375" s="223">
        <f t="shared" ca="1" si="724"/>
        <v>-3.6646172351219803E-3</v>
      </c>
      <c r="EE375" s="223">
        <f t="shared" ca="1" si="725"/>
        <v>-3.3237448180276513E-3</v>
      </c>
      <c r="EF375" s="223">
        <f t="shared" ca="1" si="726"/>
        <v>-2.5942871800715274E-3</v>
      </c>
      <c r="EG375" s="223">
        <f t="shared" ca="1" si="727"/>
        <v>-1.56152657752583E-3</v>
      </c>
      <c r="EH375" s="223">
        <f t="shared" ca="1" si="728"/>
        <v>-3.4620498331847094E-4</v>
      </c>
      <c r="EI375" s="223">
        <f t="shared" ca="1" si="729"/>
        <v>9.0959208276524407E-4</v>
      </c>
      <c r="EJ375" s="223">
        <f t="shared" ca="1" si="730"/>
        <v>2.0590470378486062E-3</v>
      </c>
      <c r="EK375" s="223">
        <f t="shared" ca="1" si="731"/>
        <v>2.9677749540728483E-3</v>
      </c>
      <c r="EL375" s="223">
        <f t="shared" ca="1" si="732"/>
        <v>3.5295347517635967E-3</v>
      </c>
      <c r="EM375" s="223">
        <f t="shared" ca="1" si="733"/>
        <v>3.6786500426876328E-3</v>
      </c>
      <c r="EN375" s="223">
        <f t="shared" ca="1" si="734"/>
        <v>3.3976874793920152E-3</v>
      </c>
      <c r="EO375" s="223">
        <f t="shared" ca="1" si="735"/>
        <v>2.7194949204487843E-3</v>
      </c>
      <c r="EP375" s="223">
        <f t="shared" ca="1" si="736"/>
        <v>1.7233611258958316E-3</v>
      </c>
      <c r="EQ375" s="223">
        <f t="shared" ca="1" si="737"/>
        <v>5.2574596005991274E-4</v>
      </c>
      <c r="ER375" s="223">
        <f t="shared" ca="1" si="738"/>
        <v>-7.3333514891911109E-4</v>
      </c>
      <c r="ES375" s="223">
        <f t="shared" ca="1" si="739"/>
        <v>-1.9066806745697039E-3</v>
      </c>
      <c r="ET375" s="223">
        <f t="shared" ca="1" si="740"/>
        <v>-2.8571125977614148E-3</v>
      </c>
      <c r="EU375" s="223">
        <f t="shared" ca="1" si="741"/>
        <v>-3.4735141453941017E-3</v>
      </c>
      <c r="EV375" s="223">
        <f t="shared" ca="1" si="742"/>
        <v>-3.6838206600887614E-3</v>
      </c>
      <c r="EW375" s="223">
        <f t="shared" ca="1" si="743"/>
        <v>-3.4634448140162485E-3</v>
      </c>
      <c r="EX375" s="223">
        <f t="shared" ca="1" si="744"/>
        <v>-2.8381511593630572E-3</v>
      </c>
      <c r="EY375" s="223">
        <f t="shared" ca="1" si="745"/>
        <v>-1.8810439463649426E-3</v>
      </c>
      <c r="EZ375" s="223">
        <f t="shared" ca="1" si="746"/>
        <v>-7.0402036873366272E-4</v>
      </c>
      <c r="FA375" s="223">
        <f t="shared" ca="1" si="747"/>
        <v>5.5531154646665899E-4</v>
      </c>
      <c r="FB375" s="223">
        <f t="shared" ca="1" si="748"/>
        <v>1.7497209505402383E-3</v>
      </c>
      <c r="FC375" s="223">
        <f t="shared" ca="1" si="749"/>
        <v>2.739567206948451E-3</v>
      </c>
      <c r="FD375" s="223">
        <f t="shared" ca="1" si="750"/>
        <v>3.4091255392044374E-3</v>
      </c>
      <c r="FE375" s="223">
        <f t="shared" ca="1" si="751"/>
        <v>3.6801166308551552E-3</v>
      </c>
      <c r="FF375" s="223">
        <f t="shared" ca="1" si="752"/>
        <v>3.5208584067215713E-3</v>
      </c>
      <c r="FG375" s="223">
        <f t="shared" ca="1" si="753"/>
        <v>2.9499700435417268E-3</v>
      </c>
      <c r="FH375" s="223">
        <f t="shared" ca="1" si="754"/>
        <v>2.0341951672072697E-3</v>
      </c>
      <c r="FI375" s="223">
        <f t="shared" ca="1" si="755"/>
        <v>8.8059873067423185E-4</v>
      </c>
      <c r="FJ375" s="223">
        <f t="shared" ca="1" si="756"/>
        <v>-3.7595014985922166E-4</v>
      </c>
      <c r="FK375" s="223">
        <f t="shared" ca="1" si="757"/>
        <v>-1.5885459954834665E-3</v>
      </c>
      <c r="FL375" s="223">
        <f t="shared" ca="1" si="758"/>
        <v>-2.6154219587762009E-3</v>
      </c>
      <c r="FM375" s="223">
        <f t="shared" ca="1" si="759"/>
        <v>-3.3365240509866988E-3</v>
      </c>
      <c r="FN375" s="223">
        <f t="shared" ca="1" si="760"/>
        <v>-3.6675468783176715E-3</v>
      </c>
      <c r="FO375" s="223">
        <f t="shared" ca="1" si="761"/>
        <v>-3.5697899431343361E-3</v>
      </c>
      <c r="FP375" s="223">
        <f t="shared" ca="1" si="762"/>
        <v>-3.0546821914986615E-3</v>
      </c>
      <c r="FQ375" s="223">
        <f t="shared" ca="1" si="763"/>
        <v>-2.1824458337173199E-3</v>
      </c>
      <c r="FR375" s="223">
        <f t="shared" ca="1" si="764"/>
        <v>-1.0550556531412425E-3</v>
      </c>
      <c r="FS375" s="223">
        <f t="shared" ca="1" si="765"/>
        <v>1.9568305641142945E-4</v>
      </c>
      <c r="FT375" s="223">
        <f t="shared" ca="1" si="766"/>
        <v>1.4235440939833785E-3</v>
      </c>
      <c r="FU375" s="223">
        <f t="shared" ca="1" si="767"/>
        <v>2.4849759300213511E-3</v>
      </c>
      <c r="FV375" s="223">
        <f t="shared" ca="1" si="768"/>
        <v>3.2558845840851415E-3</v>
      </c>
      <c r="FW375" s="223">
        <f t="shared" ca="1" si="769"/>
        <v>3.6461416841111535E-3</v>
      </c>
      <c r="FX375" s="223">
        <f t="shared" ca="1" si="770"/>
        <v>3.6101215428974189E-3</v>
      </c>
      <c r="FY375" s="223">
        <f t="shared" ca="1" si="771"/>
        <v>3.1520353424977156E-3</v>
      </c>
      <c r="FZ375" s="223">
        <f t="shared" ca="1" si="772"/>
        <v>2.3254387970542884E-3</v>
      </c>
      <c r="GA375" s="223">
        <f t="shared" ca="1" si="773"/>
        <v>1.2269708541278997E-3</v>
      </c>
      <c r="GB375" s="223">
        <f t="shared" ca="1" si="774"/>
        <v>-1.4944545340956716E-5</v>
      </c>
      <c r="GC375" s="223">
        <f t="shared" ca="1" si="775"/>
        <v>-1.2551127500731727E-3</v>
      </c>
      <c r="GD375" s="223">
        <f t="shared" ca="1" si="776"/>
        <v>-2.3485433765929138E-3</v>
      </c>
      <c r="GE375" s="223">
        <f t="shared" ca="1" si="777"/>
        <v>-3.1674014060387137E-3</v>
      </c>
      <c r="GF375" s="223">
        <f t="shared" ca="1" si="778"/>
        <v>-3.6159526152233176E-3</v>
      </c>
      <c r="GG375" s="223">
        <f t="shared" ca="1" si="779"/>
        <v>-3.6417560436543608E-3</v>
      </c>
      <c r="GH375" s="223">
        <f t="shared" ca="1" si="780"/>
        <v>-3.2417949642710034E-3</v>
      </c>
      <c r="GI375" s="223">
        <f t="shared" ca="1" si="781"/>
        <v>-2.4628295746447698E-3</v>
      </c>
      <c r="GJ375" s="223">
        <f t="shared" ca="1" si="782"/>
        <v>-1.395930174857009E-3</v>
      </c>
      <c r="GK375" s="223">
        <f t="shared" ca="1" si="783"/>
        <v>-1.6582996844828206E-4</v>
      </c>
      <c r="GL375" s="223">
        <f t="shared" ca="1" si="784"/>
        <v>1.083657729613123E-3</v>
      </c>
      <c r="GM375" s="223">
        <f t="shared" ca="1" si="785"/>
        <v>2.2064529764621197E-3</v>
      </c>
      <c r="GN375" s="223">
        <f t="shared" ca="1" si="786"/>
        <v>3.0712876805735561E-3</v>
      </c>
      <c r="GO375" s="223">
        <f t="shared" ca="1" si="787"/>
        <v>3.5770523997653656E-3</v>
      </c>
      <c r="GP375" s="223">
        <f t="shared" ca="1" si="788"/>
        <v>3.6646172351219794E-3</v>
      </c>
      <c r="GQ375" s="223">
        <f t="shared" ca="1" si="789"/>
        <v>3.3237448180276586E-3</v>
      </c>
      <c r="GR375" s="223">
        <f t="shared" ca="1" si="790"/>
        <v>2.59428718007152E-3</v>
      </c>
      <c r="GS375" s="223">
        <f t="shared" ca="1" si="791"/>
        <v>1.5615265775258448E-3</v>
      </c>
      <c r="GT375" s="223">
        <f t="shared" ca="1" si="792"/>
        <v>3.4620498331846102E-4</v>
      </c>
      <c r="GU375" s="223">
        <f t="shared" ca="1" si="793"/>
        <v>-9.0959208276522835E-4</v>
      </c>
      <c r="GV375" s="223">
        <f t="shared" ca="1" si="794"/>
        <v>-2.0590470378485928E-3</v>
      </c>
      <c r="GW375" s="223">
        <f t="shared" ca="1" si="795"/>
        <v>-2.967774954072854E-3</v>
      </c>
      <c r="GX375" s="223">
        <f t="shared" ca="1" si="796"/>
        <v>-3.5295347517635923E-3</v>
      </c>
      <c r="GY375" s="223">
        <f t="shared" ca="1" si="797"/>
        <v>-3.6786500426876324E-3</v>
      </c>
      <c r="GZ375" s="223">
        <f t="shared" ca="1" si="798"/>
        <v>-3.3976874793920212E-3</v>
      </c>
      <c r="HA375" s="223">
        <f t="shared" ca="1" si="799"/>
        <v>-2.7194949204487773E-3</v>
      </c>
      <c r="HB375" s="223">
        <f t="shared" ca="1" si="800"/>
        <v>-1.7233611258958459E-3</v>
      </c>
      <c r="HC375" s="223">
        <f t="shared" ca="1" si="801"/>
        <v>-5.2574596005990288E-4</v>
      </c>
      <c r="HD375" s="223">
        <f t="shared" ca="1" si="802"/>
        <v>7.3333514891909526E-4</v>
      </c>
      <c r="HE375" s="223">
        <f t="shared" ca="1" si="803"/>
        <v>1.9066806745697124E-3</v>
      </c>
      <c r="HF375" s="223">
        <f t="shared" ca="1" si="804"/>
        <v>2.8571125977614048E-3</v>
      </c>
      <c r="HG375" s="223">
        <f t="shared" ca="1" si="805"/>
        <v>3.4735141453941048E-3</v>
      </c>
      <c r="HH375" s="223">
        <f t="shared" ca="1" si="806"/>
        <v>3.6838206600887614E-3</v>
      </c>
      <c r="HI375" s="223">
        <f t="shared" ca="1" si="807"/>
        <v>3.4634448140162541E-3</v>
      </c>
      <c r="HJ375" s="223">
        <f t="shared" ca="1" si="808"/>
        <v>2.8381511593630507E-3</v>
      </c>
      <c r="HK375" s="223">
        <f t="shared" ca="1" si="809"/>
        <v>1.8810439463649567E-3</v>
      </c>
      <c r="HL375" s="223">
        <f t="shared" ca="1" si="810"/>
        <v>7.0402036873365285E-4</v>
      </c>
      <c r="HM375" s="223">
        <f t="shared" ca="1" si="811"/>
        <v>-5.5531154646664294E-4</v>
      </c>
      <c r="HN375" s="223">
        <f t="shared" ca="1" si="812"/>
        <v>-1.7497209505402472E-3</v>
      </c>
      <c r="HO375" s="223">
        <f t="shared" ca="1" si="813"/>
        <v>-2.7395672069484406E-3</v>
      </c>
      <c r="HP375" s="223">
        <f t="shared" ca="1" si="814"/>
        <v>-3.4091255392044418E-3</v>
      </c>
      <c r="HQ375" s="223">
        <f t="shared" ca="1" si="815"/>
        <v>-3.6801166308551543E-3</v>
      </c>
      <c r="HR375" s="223">
        <f t="shared" ca="1" si="816"/>
        <v>-3.5208584067215683E-3</v>
      </c>
      <c r="HS375" s="223">
        <f t="shared" ca="1" si="817"/>
        <v>-2.9499700435417363E-3</v>
      </c>
      <c r="HT375" s="223">
        <f t="shared" ca="1" si="818"/>
        <v>-2.0341951672072835E-3</v>
      </c>
      <c r="HU375" s="223">
        <f t="shared" ca="1" si="819"/>
        <v>-8.8059873067422231E-4</v>
      </c>
      <c r="HV375" s="223">
        <f t="shared" ca="1" si="820"/>
        <v>3.7595014985920551E-4</v>
      </c>
      <c r="HW375" s="223">
        <f t="shared" ca="1" si="821"/>
        <v>1.5885459954834754E-3</v>
      </c>
      <c r="HX375" s="223">
        <f t="shared" ca="1" si="822"/>
        <v>2.6154219587761892E-3</v>
      </c>
      <c r="HY375" s="223">
        <f t="shared" ca="1" si="823"/>
        <v>3.3365240509867027E-3</v>
      </c>
      <c r="HZ375" s="223">
        <f t="shared" ca="1" si="824"/>
        <v>3.6675468783176702E-3</v>
      </c>
      <c r="IA375" s="223">
        <f t="shared" ca="1" si="825"/>
        <v>3.5697899431343335E-3</v>
      </c>
      <c r="IB375" s="223">
        <f t="shared" ca="1" si="826"/>
        <v>3.0546821914986706E-3</v>
      </c>
      <c r="IC375" s="223">
        <f t="shared" ca="1" si="827"/>
        <v>2.1824458337173121E-3</v>
      </c>
      <c r="ID375" s="223">
        <f t="shared" ca="1" si="828"/>
        <v>1.0550556531412577E-3</v>
      </c>
      <c r="IE375" s="223">
        <f t="shared" ca="1" si="829"/>
        <v>5.337878774322759E-4</v>
      </c>
      <c r="IF375" s="223">
        <f t="shared" ca="1" si="830"/>
        <v>-1.4235440939833876E-3</v>
      </c>
      <c r="IG375" s="223">
        <f t="shared" ca="1" si="831"/>
        <v>-2.484975930021339E-3</v>
      </c>
      <c r="IH375" s="223">
        <f t="shared" ca="1" si="832"/>
        <v>-3.2558845840851458E-3</v>
      </c>
      <c r="II375" s="223">
        <f t="shared" ca="1" si="833"/>
        <v>-3.6461416841111509E-3</v>
      </c>
      <c r="IJ375" s="223">
        <f t="shared" ca="1" si="834"/>
        <v>-3.6101215428974175E-3</v>
      </c>
      <c r="IK375" s="223">
        <f t="shared" ca="1" si="835"/>
        <v>-3.1520353424977243E-3</v>
      </c>
      <c r="IL375" s="223">
        <f t="shared" ca="1" si="836"/>
        <v>-2.3254387970542806E-3</v>
      </c>
      <c r="IM375" s="223">
        <f t="shared" ca="1" si="837"/>
        <v>-1.2269708541279151E-3</v>
      </c>
      <c r="IN375" s="223">
        <f t="shared" ca="1" si="838"/>
        <v>1.4944545340966691E-5</v>
      </c>
      <c r="IO375" s="223">
        <f t="shared" ca="1" si="839"/>
        <v>1.2551127500731573E-3</v>
      </c>
      <c r="IP375" s="223">
        <f t="shared" ca="1" si="840"/>
        <v>2.3485433765929216E-3</v>
      </c>
      <c r="IQ375" s="223">
        <f t="shared" ca="1" si="841"/>
        <v>3.1674014060387194E-3</v>
      </c>
      <c r="IR375" s="223">
        <f t="shared" ca="1" si="842"/>
        <v>3.615952615223315E-3</v>
      </c>
      <c r="IS375" s="223">
        <f t="shared" ca="1" si="843"/>
        <v>3.6417560436543595E-3</v>
      </c>
      <c r="IT375" s="223">
        <f t="shared" ca="1" si="844"/>
        <v>3.2417949642710108E-3</v>
      </c>
      <c r="IU375" s="223">
        <f t="shared" ca="1" si="845"/>
        <v>2.4628295746447629E-3</v>
      </c>
      <c r="IV375" s="223">
        <f t="shared" ca="1" si="846"/>
        <v>1.3959301748570241E-3</v>
      </c>
      <c r="IW375" s="223">
        <f t="shared" ca="1" si="847"/>
        <v>1.6582996844824606E-4</v>
      </c>
      <c r="IX375" s="223">
        <f t="shared" ca="1" si="848"/>
        <v>-1.0836577296131074E-3</v>
      </c>
      <c r="IY375" s="223">
        <f t="shared" ca="1" si="849"/>
        <v>-2.2064529764621488E-3</v>
      </c>
      <c r="IZ375" s="223">
        <f t="shared" ca="1" si="850"/>
        <v>-3.0712876805735474E-3</v>
      </c>
      <c r="JA375" s="223">
        <f t="shared" ca="1" si="851"/>
        <v>-3.5770523997653747E-3</v>
      </c>
      <c r="JB375" s="223">
        <f t="shared" ca="1" si="852"/>
        <v>-3.6646172351219811E-3</v>
      </c>
    </row>
    <row r="376" spans="2:262">
      <c r="B376" s="230">
        <v>15</v>
      </c>
      <c r="C376" s="229">
        <f t="shared" si="853"/>
        <v>2.9296874999999999E-4</v>
      </c>
      <c r="D376" s="226">
        <f t="shared" ca="1" si="597"/>
        <v>75.49211227956998</v>
      </c>
      <c r="E376" s="225">
        <f ca="1">U361</f>
        <v>0.49211227956998688</v>
      </c>
      <c r="F376" s="224">
        <v>15</v>
      </c>
      <c r="G376" s="223">
        <f t="shared" ca="1" si="854"/>
        <v>-3.8782001052853052E-2</v>
      </c>
      <c r="H376" s="223">
        <f t="shared" ca="1" si="598"/>
        <v>-2.8908213584564111E-2</v>
      </c>
      <c r="I376" s="223">
        <f t="shared" ca="1" si="599"/>
        <v>-1.5160309150296735E-2</v>
      </c>
      <c r="J376" s="223">
        <f t="shared" ca="1" si="600"/>
        <v>6.1929505389361067E-4</v>
      </c>
      <c r="K376" s="223">
        <f t="shared" ca="1" si="601"/>
        <v>1.6315904801570157E-2</v>
      </c>
      <c r="L376" s="223">
        <f t="shared" ca="1" si="602"/>
        <v>2.9825948318782564E-2</v>
      </c>
      <c r="M376" s="223">
        <f t="shared" ca="1" si="603"/>
        <v>3.9338885198112301E-2</v>
      </c>
      <c r="N376" s="223">
        <f t="shared" ca="1" si="604"/>
        <v>4.3579844889267992E-2</v>
      </c>
      <c r="O376" s="223">
        <f t="shared" ca="1" si="605"/>
        <v>4.1980477713931562E-2</v>
      </c>
      <c r="P376" s="223">
        <f t="shared" ca="1" si="606"/>
        <v>3.4755121908212776E-2</v>
      </c>
      <c r="Q376" s="223">
        <f t="shared" ca="1" si="607"/>
        <v>2.2872079212040441E-2</v>
      </c>
      <c r="R376" s="223">
        <f t="shared" ca="1" si="608"/>
        <v>7.9238484902101509E-3</v>
      </c>
      <c r="S376" s="223">
        <f t="shared" ca="1" si="609"/>
        <v>-8.0862920511932997E-3</v>
      </c>
      <c r="T376" s="223">
        <f t="shared" ca="1" si="610"/>
        <v>-2.3012752996285996E-2</v>
      </c>
      <c r="U376" s="223">
        <f t="shared" ca="1" si="611"/>
        <v>-3.485517360260152E-2</v>
      </c>
      <c r="V376" s="223">
        <f t="shared" ca="1" si="612"/>
        <v>-4.202649895043778E-2</v>
      </c>
      <c r="W376" s="223">
        <f t="shared" ca="1" si="613"/>
        <v>-4.3565668159386811E-2</v>
      </c>
      <c r="X376" s="223">
        <f t="shared" ca="1" si="614"/>
        <v>-3.9266410387825752E-2</v>
      </c>
      <c r="Y376" s="223">
        <f t="shared" ca="1" si="615"/>
        <v>-2.9704888096475233E-2</v>
      </c>
      <c r="Z376" s="223">
        <f t="shared" ca="1" si="616"/>
        <v>-1.6162482980580511E-2</v>
      </c>
      <c r="AA376" s="223">
        <f t="shared" ca="1" si="617"/>
        <v>-4.5407236786608809E-4</v>
      </c>
      <c r="AB376" s="223">
        <f t="shared" ca="1" si="618"/>
        <v>1.5315190481842714E-2</v>
      </c>
      <c r="AC376" s="223">
        <f t="shared" ca="1" si="619"/>
        <v>2.9031997232549265E-2</v>
      </c>
      <c r="AD376" s="223">
        <f t="shared" ca="1" si="620"/>
        <v>3.8858098225674362E-2</v>
      </c>
      <c r="AE376" s="223">
        <f t="shared" ca="1" si="621"/>
        <v>4.3476654409385002E-2</v>
      </c>
      <c r="AF376" s="223">
        <f t="shared" ca="1" si="622"/>
        <v>4.2268712737091221E-2</v>
      </c>
      <c r="AG376" s="223">
        <f t="shared" ca="1" si="623"/>
        <v>3.5396154790055638E-2</v>
      </c>
      <c r="AH376" s="223">
        <f t="shared" ca="1" si="624"/>
        <v>2.3780002314032107E-2</v>
      </c>
      <c r="AI376" s="223">
        <f t="shared" ca="1" si="625"/>
        <v>8.9769870404751359E-3</v>
      </c>
      <c r="AJ376" s="223">
        <f t="shared" ca="1" si="626"/>
        <v>-7.029073786040025E-3</v>
      </c>
      <c r="AK376" s="223">
        <f t="shared" ca="1" si="627"/>
        <v>-2.2093137490181821E-2</v>
      </c>
      <c r="AL376" s="223">
        <f t="shared" ca="1" si="628"/>
        <v>-3.4196402577970852E-2</v>
      </c>
      <c r="AM376" s="223">
        <f t="shared" ca="1" si="629"/>
        <v>-4.1716857212419203E-2</v>
      </c>
      <c r="AN376" s="223">
        <f t="shared" ca="1" si="630"/>
        <v>-4.3646652160437463E-2</v>
      </c>
      <c r="AO376" s="223">
        <f t="shared" ca="1" si="631"/>
        <v>-3.9727167105446479E-2</v>
      </c>
      <c r="AP376" s="223">
        <f t="shared" ca="1" si="632"/>
        <v>-3.0483669494534325E-2</v>
      </c>
      <c r="AQ376" s="223">
        <f t="shared" ca="1" si="633"/>
        <v>-1.7154921135470985E-2</v>
      </c>
      <c r="AR376" s="223">
        <f t="shared" ca="1" si="634"/>
        <v>-1.5271662734102631E-3</v>
      </c>
      <c r="AS376" s="223">
        <f t="shared" ca="1" si="635"/>
        <v>1.4305250864040865E-2</v>
      </c>
      <c r="AT376" s="223">
        <f t="shared" ca="1" si="636"/>
        <v>2.8220558356759434E-2</v>
      </c>
      <c r="AU376" s="223">
        <f t="shared" ca="1" si="637"/>
        <v>3.8353904587863204E-2</v>
      </c>
      <c r="AV376" s="223">
        <f t="shared" ca="1" si="638"/>
        <v>4.3347275218582615E-2</v>
      </c>
      <c r="AW376" s="223">
        <f t="shared" ca="1" si="639"/>
        <v>4.253148666822703E-2</v>
      </c>
      <c r="AX376" s="223">
        <f t="shared" ca="1" si="640"/>
        <v>3.6015866351800443E-2</v>
      </c>
      <c r="AY376" s="223">
        <f t="shared" ca="1" si="641"/>
        <v>2.4673601231821357E-2</v>
      </c>
      <c r="AZ376" s="223">
        <f t="shared" ca="1" si="642"/>
        <v>1.0024718189418108E-2</v>
      </c>
      <c r="BA376" s="223">
        <f t="shared" ca="1" si="643"/>
        <v>-5.9676214696719222E-3</v>
      </c>
      <c r="BB376" s="223">
        <f t="shared" ca="1" si="644"/>
        <v>-2.1160213904169081E-2</v>
      </c>
      <c r="BC376" s="223">
        <f t="shared" ca="1" si="645"/>
        <v>-3.3517032919113121E-2</v>
      </c>
      <c r="BD376" s="223">
        <f t="shared" ca="1" si="646"/>
        <v>-4.1382086799509644E-2</v>
      </c>
      <c r="BE376" s="223">
        <f t="shared" ca="1" si="647"/>
        <v>-4.3701345050280102E-2</v>
      </c>
      <c r="BF376" s="223">
        <f t="shared" ca="1" si="648"/>
        <v>-4.0163993663097357E-2</v>
      </c>
      <c r="BG376" s="223">
        <f t="shared" ca="1" si="649"/>
        <v>-3.124408866994776E-2</v>
      </c>
      <c r="BH376" s="223">
        <f t="shared" ca="1" si="650"/>
        <v>-1.8137025807333271E-2</v>
      </c>
      <c r="BI376" s="223">
        <f t="shared" ca="1" si="651"/>
        <v>-2.5993402710957608E-3</v>
      </c>
      <c r="BJ376" s="223">
        <f t="shared" ca="1" si="652"/>
        <v>1.3286694298026303E-2</v>
      </c>
      <c r="BK376" s="223">
        <f t="shared" ca="1" si="653"/>
        <v>2.7392120471850016E-2</v>
      </c>
      <c r="BL376" s="223">
        <f t="shared" ca="1" si="654"/>
        <v>3.7826607992073095E-2</v>
      </c>
      <c r="BM376" s="223">
        <f t="shared" ca="1" si="655"/>
        <v>4.3191785250047576E-2</v>
      </c>
      <c r="BN376" s="223">
        <f t="shared" ca="1" si="656"/>
        <v>4.2768641222148601E-2</v>
      </c>
      <c r="BO376" s="223">
        <f t="shared" ca="1" si="657"/>
        <v>3.6613883302374861E-2</v>
      </c>
      <c r="BP376" s="223">
        <f t="shared" ca="1" si="658"/>
        <v>2.5552337694833872E-2</v>
      </c>
      <c r="BQ376" s="223">
        <f t="shared" ca="1" si="659"/>
        <v>1.1066410822972056E-2</v>
      </c>
      <c r="BR376" s="223">
        <f t="shared" ca="1" si="660"/>
        <v>-4.902574481274383E-3</v>
      </c>
      <c r="BS376" s="223">
        <f t="shared" ca="1" si="661"/>
        <v>-2.0214544196531962E-2</v>
      </c>
      <c r="BT376" s="223">
        <f t="shared" ca="1" si="662"/>
        <v>-3.2817473852907397E-2</v>
      </c>
      <c r="BU376" s="223">
        <f t="shared" ca="1" si="663"/>
        <v>-4.1022389364887904E-2</v>
      </c>
      <c r="BV376" s="223">
        <f t="shared" ca="1" si="664"/>
        <v>-4.372971388396301E-2</v>
      </c>
      <c r="BW376" s="223">
        <f t="shared" ca="1" si="665"/>
        <v>-4.0576626932794076E-2</v>
      </c>
      <c r="BX376" s="223">
        <f t="shared" ca="1" si="666"/>
        <v>-3.1985687574638086E-2</v>
      </c>
      <c r="BY376" s="223">
        <f t="shared" ca="1" si="667"/>
        <v>-1.9108205413036219E-2</v>
      </c>
      <c r="BZ376" s="223">
        <f t="shared" ca="1" si="668"/>
        <v>-3.6699485233974661E-3</v>
      </c>
      <c r="CA376" s="223">
        <f t="shared" ca="1" si="669"/>
        <v>1.2260134324188182E-2</v>
      </c>
      <c r="CB376" s="223">
        <f t="shared" ca="1" si="670"/>
        <v>2.654718259782583E-2</v>
      </c>
      <c r="CC376" s="223">
        <f t="shared" ca="1" si="671"/>
        <v>3.7276526062056621E-2</v>
      </c>
      <c r="CD376" s="223">
        <f t="shared" ca="1" si="672"/>
        <v>4.3010278165122769E-2</v>
      </c>
      <c r="CE376" s="223">
        <f t="shared" ca="1" si="673"/>
        <v>4.2980033545820487E-2</v>
      </c>
      <c r="CF376" s="223">
        <f t="shared" ca="1" si="674"/>
        <v>3.7189845418729287E-2</v>
      </c>
      <c r="CG376" s="223">
        <f t="shared" ca="1" si="675"/>
        <v>2.6415682385082587E-2</v>
      </c>
      <c r="CH376" s="223">
        <f t="shared" ca="1" si="676"/>
        <v>1.2101437464445993E-2</v>
      </c>
      <c r="CI376" s="223">
        <f t="shared" ca="1" si="677"/>
        <v>-3.8345743653283907E-3</v>
      </c>
      <c r="CJ376" s="223">
        <f t="shared" ca="1" si="678"/>
        <v>-1.9256698003341351E-2</v>
      </c>
      <c r="CK376" s="223">
        <f t="shared" ca="1" si="679"/>
        <v>-3.2098146767577163E-2</v>
      </c>
      <c r="CL376" s="223">
        <f t="shared" ca="1" si="680"/>
        <v>-4.0637981576838754E-2</v>
      </c>
      <c r="CM376" s="223">
        <f t="shared" ca="1" si="681"/>
        <v>-4.373174157316153E-2</v>
      </c>
      <c r="CN376" s="223">
        <f t="shared" ca="1" si="682"/>
        <v>-4.0964818359684227E-2</v>
      </c>
      <c r="CO376" s="223">
        <f t="shared" ca="1" si="683"/>
        <v>-3.2708019497155336E-2</v>
      </c>
      <c r="CP376" s="223">
        <f t="shared" ca="1" si="684"/>
        <v>-2.0067874950300321E-2</v>
      </c>
      <c r="CQ376" s="223">
        <f t="shared" ca="1" si="685"/>
        <v>-4.7383461359368903E-3</v>
      </c>
      <c r="CR376" s="223">
        <f t="shared" ca="1" si="686"/>
        <v>1.1226189303868973E-2</v>
      </c>
      <c r="CS376" s="223">
        <f t="shared" ca="1" si="687"/>
        <v>2.5686253693667817E-2</v>
      </c>
      <c r="CT376" s="223">
        <f t="shared" ca="1" si="688"/>
        <v>3.6703990146599363E-2</v>
      </c>
      <c r="CU376" s="223">
        <f t="shared" ca="1" si="689"/>
        <v>4.2802863296889197E-2</v>
      </c>
      <c r="CV376" s="223">
        <f t="shared" ca="1" si="690"/>
        <v>4.3165536304411334E-2</v>
      </c>
      <c r="CW376" s="223">
        <f t="shared" ca="1" si="691"/>
        <v>3.7743405762821279E-2</v>
      </c>
      <c r="CX376" s="223">
        <f t="shared" ca="1" si="692"/>
        <v>2.726311525600851E-2</v>
      </c>
      <c r="CY376" s="223">
        <f t="shared" ca="1" si="693"/>
        <v>1.3129174652493393E-2</v>
      </c>
      <c r="CZ376" s="223">
        <f t="shared" ca="1" si="694"/>
        <v>-2.7642644451686955E-3</v>
      </c>
      <c r="DA376" s="223">
        <f t="shared" ca="1" si="695"/>
        <v>-1.8287252295327704E-2</v>
      </c>
      <c r="DB376" s="223">
        <f t="shared" ca="1" si="696"/>
        <v>-3.1359484958861164E-2</v>
      </c>
      <c r="DC376" s="223">
        <f t="shared" ca="1" si="697"/>
        <v>-4.022909498823965E-2</v>
      </c>
      <c r="DD376" s="223">
        <f t="shared" ca="1" si="698"/>
        <v>-4.3707426896471516E-2</v>
      </c>
      <c r="DE376" s="223">
        <f t="shared" ca="1" si="699"/>
        <v>-4.1328334111767763E-2</v>
      </c>
      <c r="DF376" s="223">
        <f t="shared" ca="1" si="700"/>
        <v>-3.3410649331759239E-2</v>
      </c>
      <c r="DG376" s="223">
        <f t="shared" ca="1" si="701"/>
        <v>-2.1015456350080529E-2</v>
      </c>
      <c r="DH376" s="223">
        <f t="shared" ca="1" si="702"/>
        <v>-5.8038895459423551E-3</v>
      </c>
      <c r="DI376" s="223">
        <f t="shared" ca="1" si="703"/>
        <v>1.0185482046887665E-2</v>
      </c>
      <c r="DJ376" s="223">
        <f t="shared" ca="1" si="704"/>
        <v>2.4809852350755491E-2</v>
      </c>
      <c r="DK376" s="223">
        <f t="shared" ca="1" si="705"/>
        <v>3.6109345119928568E-2</v>
      </c>
      <c r="DL376" s="223">
        <f t="shared" ca="1" si="706"/>
        <v>4.2569665584307692E-2</v>
      </c>
      <c r="DM376" s="223">
        <f t="shared" ca="1" si="707"/>
        <v>4.3325037757995705E-2</v>
      </c>
      <c r="DN376" s="223">
        <f t="shared" ca="1" si="708"/>
        <v>3.8274230890598678E-2</v>
      </c>
      <c r="DO376" s="223">
        <f t="shared" ca="1" si="709"/>
        <v>2.8094125845737516E-2</v>
      </c>
      <c r="DP376" s="223">
        <f t="shared" ca="1" si="710"/>
        <v>1.4149003316661591E-2</v>
      </c>
      <c r="DQ376" s="223">
        <f t="shared" ca="1" si="711"/>
        <v>-1.6922894354695806E-3</v>
      </c>
      <c r="DR376" s="223">
        <f t="shared" ca="1" si="712"/>
        <v>-1.730679103033575E-2</v>
      </c>
      <c r="DS376" s="223">
        <f t="shared" ca="1" si="713"/>
        <v>-3.0601933369012502E-2</v>
      </c>
      <c r="DT376" s="223">
        <f t="shared" ca="1" si="714"/>
        <v>-3.979597589708251E-2</v>
      </c>
      <c r="DU376" s="223">
        <f t="shared" ca="1" si="715"/>
        <v>-4.3656784500145027E-2</v>
      </c>
      <c r="DV376" s="223">
        <f t="shared" ca="1" si="716"/>
        <v>-4.1666955220748231E-2</v>
      </c>
      <c r="DW376" s="223">
        <f t="shared" ca="1" si="717"/>
        <v>-3.4093153840510329E-2</v>
      </c>
      <c r="DX376" s="223">
        <f t="shared" ca="1" si="718"/>
        <v>-2.1950378824773711E-2</v>
      </c>
      <c r="DY376" s="223">
        <f t="shared" ca="1" si="719"/>
        <v>-6.8659369099067511E-3</v>
      </c>
      <c r="DZ376" s="223">
        <f t="shared" ca="1" si="720"/>
        <v>9.1386394363807168E-3</v>
      </c>
      <c r="EA376" s="223">
        <f t="shared" ca="1" si="721"/>
        <v>2.3918506480487205E-2</v>
      </c>
      <c r="EB376" s="223">
        <f t="shared" ca="1" si="722"/>
        <v>3.5492949173972721E-2</v>
      </c>
      <c r="EC376" s="223">
        <f t="shared" ca="1" si="723"/>
        <v>4.2310825496960532E-2</v>
      </c>
      <c r="ED376" s="223">
        <f t="shared" ca="1" si="724"/>
        <v>4.3458441828862229E-2</v>
      </c>
      <c r="EE376" s="223">
        <f t="shared" ca="1" si="725"/>
        <v>3.8782001052853093E-2</v>
      </c>
      <c r="EF376" s="223">
        <f t="shared" ca="1" si="726"/>
        <v>2.8908213584564312E-2</v>
      </c>
      <c r="EG376" s="223">
        <f t="shared" ca="1" si="727"/>
        <v>1.5160309150296848E-2</v>
      </c>
      <c r="EH376" s="223">
        <f t="shared" ca="1" si="728"/>
        <v>-6.192950538933175E-4</v>
      </c>
      <c r="EI376" s="223">
        <f t="shared" ca="1" si="729"/>
        <v>-1.6315904801570011E-2</v>
      </c>
      <c r="EJ376" s="223">
        <f t="shared" ca="1" si="730"/>
        <v>-2.9825948318782339E-2</v>
      </c>
      <c r="EK376" s="223">
        <f t="shared" ca="1" si="731"/>
        <v>-3.9338885198112218E-2</v>
      </c>
      <c r="EL376" s="223">
        <f t="shared" ca="1" si="732"/>
        <v>-4.357984488926795E-2</v>
      </c>
      <c r="EM376" s="223">
        <f t="shared" ca="1" si="733"/>
        <v>-4.1980477713931617E-2</v>
      </c>
      <c r="EN376" s="223">
        <f t="shared" ca="1" si="734"/>
        <v>-3.4755121908213019E-2</v>
      </c>
      <c r="EO376" s="223">
        <f t="shared" ca="1" si="735"/>
        <v>-2.2872079212040649E-2</v>
      </c>
      <c r="EP376" s="223">
        <f t="shared" ca="1" si="736"/>
        <v>-7.9238484902102342E-3</v>
      </c>
      <c r="EQ376" s="223">
        <f t="shared" ca="1" si="737"/>
        <v>8.0862920511930308E-3</v>
      </c>
      <c r="ER376" s="223">
        <f t="shared" ca="1" si="738"/>
        <v>2.3012752996285895E-2</v>
      </c>
      <c r="ES376" s="223">
        <f t="shared" ca="1" si="739"/>
        <v>3.4855173602601326E-2</v>
      </c>
      <c r="ET376" s="223">
        <f t="shared" ca="1" si="740"/>
        <v>4.2026498950437731E-2</v>
      </c>
      <c r="EU376" s="223">
        <f t="shared" ca="1" si="741"/>
        <v>4.3565668159386839E-2</v>
      </c>
      <c r="EV376" s="223">
        <f t="shared" ca="1" si="742"/>
        <v>3.9266410387825842E-2</v>
      </c>
      <c r="EW376" s="223">
        <f t="shared" ca="1" si="743"/>
        <v>2.9704888096475493E-2</v>
      </c>
      <c r="EX376" s="223">
        <f t="shared" ca="1" si="744"/>
        <v>1.616248298058073E-2</v>
      </c>
      <c r="EY376" s="223">
        <f t="shared" ca="1" si="745"/>
        <v>4.5407236786647927E-4</v>
      </c>
      <c r="EZ376" s="223">
        <f t="shared" ca="1" si="746"/>
        <v>-1.5315190481842492E-2</v>
      </c>
      <c r="FA376" s="223">
        <f t="shared" ca="1" si="747"/>
        <v>-2.9031997232549206E-2</v>
      </c>
      <c r="FB376" s="223">
        <f t="shared" ca="1" si="748"/>
        <v>-3.8858098225674258E-2</v>
      </c>
      <c r="FC376" s="223">
        <f t="shared" ca="1" si="749"/>
        <v>-4.3476654409384981E-2</v>
      </c>
      <c r="FD376" s="223">
        <f t="shared" ca="1" si="750"/>
        <v>-4.2268712737091298E-2</v>
      </c>
      <c r="FE376" s="223">
        <f t="shared" ca="1" si="751"/>
        <v>-3.5396154790055728E-2</v>
      </c>
      <c r="FF376" s="223">
        <f t="shared" ca="1" si="752"/>
        <v>-2.3780002314032371E-2</v>
      </c>
      <c r="FG376" s="223">
        <f t="shared" ca="1" si="753"/>
        <v>-8.976987040475292E-3</v>
      </c>
      <c r="FH376" s="223">
        <f t="shared" ca="1" si="754"/>
        <v>7.0290737860396399E-3</v>
      </c>
      <c r="FI376" s="223">
        <f t="shared" ca="1" si="755"/>
        <v>2.2093137490181616E-2</v>
      </c>
      <c r="FJ376" s="223">
        <f t="shared" ca="1" si="756"/>
        <v>3.4196402577970797E-2</v>
      </c>
      <c r="FK376" s="223">
        <f t="shared" ca="1" si="757"/>
        <v>4.1716857212419127E-2</v>
      </c>
      <c r="FL376" s="223">
        <f t="shared" ca="1" si="758"/>
        <v>4.3646652160437463E-2</v>
      </c>
      <c r="FM376" s="223">
        <f t="shared" ca="1" si="759"/>
        <v>3.9727167105446611E-2</v>
      </c>
      <c r="FN376" s="223">
        <f t="shared" ca="1" si="760"/>
        <v>3.0483669494534436E-2</v>
      </c>
      <c r="FO376" s="223">
        <f t="shared" ca="1" si="761"/>
        <v>1.7154921135471273E-2</v>
      </c>
      <c r="FP376" s="223">
        <f t="shared" ca="1" si="762"/>
        <v>1.5271662734104218E-3</v>
      </c>
      <c r="FQ376" s="223">
        <f t="shared" ca="1" si="763"/>
        <v>-1.430525086404057E-2</v>
      </c>
      <c r="FR376" s="223">
        <f t="shared" ca="1" si="764"/>
        <v>-2.8220558356759254E-2</v>
      </c>
      <c r="FS376" s="223">
        <f t="shared" ca="1" si="765"/>
        <v>-3.8353904587863009E-2</v>
      </c>
      <c r="FT376" s="223">
        <f t="shared" ca="1" si="766"/>
        <v>-4.334727521858258E-2</v>
      </c>
      <c r="FU376" s="223">
        <f t="shared" ca="1" si="767"/>
        <v>-4.2531486668227043E-2</v>
      </c>
      <c r="FV376" s="223">
        <f t="shared" ca="1" si="768"/>
        <v>-3.6015866351800575E-2</v>
      </c>
      <c r="FW376" s="223">
        <f t="shared" ca="1" si="769"/>
        <v>-2.4673601231821427E-2</v>
      </c>
      <c r="FX376" s="223">
        <f t="shared" ca="1" si="770"/>
        <v>-1.0024718189418035E-2</v>
      </c>
      <c r="FY376" s="223">
        <f t="shared" ca="1" si="771"/>
        <v>5.9676214696718433E-3</v>
      </c>
      <c r="FZ376" s="223">
        <f t="shared" ca="1" si="772"/>
        <v>2.1160213904168872E-2</v>
      </c>
      <c r="GA376" s="223">
        <f t="shared" ca="1" si="773"/>
        <v>3.3517032919112767E-2</v>
      </c>
      <c r="GB376" s="223">
        <f t="shared" ca="1" si="774"/>
        <v>4.1382086799509617E-2</v>
      </c>
      <c r="GC376" s="223">
        <f t="shared" ca="1" si="775"/>
        <v>4.3701345050280116E-2</v>
      </c>
      <c r="GD376" s="223">
        <f t="shared" ca="1" si="776"/>
        <v>4.0163993663097516E-2</v>
      </c>
      <c r="GE376" s="223">
        <f t="shared" ca="1" si="777"/>
        <v>3.1244088669948142E-2</v>
      </c>
      <c r="GF376" s="223">
        <f t="shared" ca="1" si="778"/>
        <v>1.813702580733334E-2</v>
      </c>
      <c r="GG376" s="223">
        <f t="shared" ca="1" si="779"/>
        <v>2.5993402710959967E-3</v>
      </c>
      <c r="GH376" s="223">
        <f t="shared" ca="1" si="780"/>
        <v>-1.328669429802593E-2</v>
      </c>
      <c r="GI376" s="223">
        <f t="shared" ca="1" si="781"/>
        <v>-2.7392120471850075E-2</v>
      </c>
      <c r="GJ376" s="223">
        <f t="shared" ca="1" si="782"/>
        <v>-3.7826607992073061E-2</v>
      </c>
      <c r="GK376" s="223">
        <f t="shared" ca="1" si="783"/>
        <v>-4.3191785250047521E-2</v>
      </c>
      <c r="GL376" s="223">
        <f t="shared" ca="1" si="784"/>
        <v>-4.2768641222148719E-2</v>
      </c>
      <c r="GM376" s="223">
        <f t="shared" ca="1" si="785"/>
        <v>-3.6613883302374903E-2</v>
      </c>
      <c r="GN376" s="223">
        <f t="shared" ca="1" si="786"/>
        <v>-2.5552337694834063E-2</v>
      </c>
      <c r="GO376" s="223">
        <f t="shared" ca="1" si="787"/>
        <v>-1.1066410822972432E-2</v>
      </c>
      <c r="GP376" s="223">
        <f t="shared" ca="1" si="788"/>
        <v>4.90257448127384E-3</v>
      </c>
      <c r="GQ376" s="223">
        <f t="shared" ca="1" si="789"/>
        <v>2.0214544196531892E-2</v>
      </c>
      <c r="GR376" s="223">
        <f t="shared" ca="1" si="790"/>
        <v>3.2817473852907238E-2</v>
      </c>
      <c r="GS376" s="223">
        <f t="shared" ca="1" si="791"/>
        <v>4.1022389364887765E-2</v>
      </c>
      <c r="GT376" s="223">
        <f t="shared" ca="1" si="792"/>
        <v>4.3729713883963003E-2</v>
      </c>
      <c r="GU376" s="223">
        <f t="shared" ca="1" si="793"/>
        <v>4.057662693279411E-2</v>
      </c>
      <c r="GV376" s="223">
        <f t="shared" ca="1" si="794"/>
        <v>3.198568757463835E-2</v>
      </c>
      <c r="GW376" s="223">
        <f t="shared" ca="1" si="795"/>
        <v>1.9108205413036712E-2</v>
      </c>
      <c r="GX376" s="223">
        <f t="shared" ca="1" si="796"/>
        <v>3.6699485233975451E-3</v>
      </c>
      <c r="GY376" s="223">
        <f t="shared" ca="1" si="797"/>
        <v>-1.2260134324187957E-2</v>
      </c>
      <c r="GZ376" s="223">
        <f t="shared" ca="1" si="798"/>
        <v>-2.6547182597825521E-2</v>
      </c>
      <c r="HA376" s="223">
        <f t="shared" ca="1" si="799"/>
        <v>-3.7276526062056663E-2</v>
      </c>
      <c r="HB376" s="223">
        <f t="shared" ca="1" si="800"/>
        <v>-4.3010278165122748E-2</v>
      </c>
      <c r="HC376" s="223">
        <f t="shared" ca="1" si="801"/>
        <v>-4.2980033545820528E-2</v>
      </c>
      <c r="HD376" s="223">
        <f t="shared" ca="1" si="802"/>
        <v>-3.7189845418729495E-2</v>
      </c>
      <c r="HE376" s="223">
        <f t="shared" ca="1" si="803"/>
        <v>-2.6415682385082528E-2</v>
      </c>
      <c r="HF376" s="223">
        <f t="shared" ca="1" si="804"/>
        <v>-1.2101437464446219E-2</v>
      </c>
      <c r="HG376" s="223">
        <f t="shared" ca="1" si="805"/>
        <v>3.8345743653280004E-3</v>
      </c>
      <c r="HH376" s="223">
        <f t="shared" ca="1" si="806"/>
        <v>1.9256698003340858E-2</v>
      </c>
      <c r="HI376" s="223">
        <f t="shared" ca="1" si="807"/>
        <v>3.2098146767577107E-2</v>
      </c>
      <c r="HJ376" s="223">
        <f t="shared" ca="1" si="808"/>
        <v>4.0637981576838664E-2</v>
      </c>
      <c r="HK376" s="223">
        <f t="shared" ca="1" si="809"/>
        <v>4.3731741573161523E-2</v>
      </c>
      <c r="HL376" s="223">
        <f t="shared" ca="1" si="810"/>
        <v>4.0964818359684192E-2</v>
      </c>
      <c r="HM376" s="223">
        <f t="shared" ca="1" si="811"/>
        <v>3.2708019497155502E-2</v>
      </c>
      <c r="HN376" s="223">
        <f t="shared" ca="1" si="812"/>
        <v>2.0067874950300525E-2</v>
      </c>
      <c r="HO376" s="223">
        <f t="shared" ca="1" si="813"/>
        <v>4.738346135937435E-3</v>
      </c>
      <c r="HP376" s="223">
        <f t="shared" ca="1" si="814"/>
        <v>-1.1226189303869042E-2</v>
      </c>
      <c r="HQ376" s="223">
        <f t="shared" ca="1" si="815"/>
        <v>-2.5686253693667623E-2</v>
      </c>
      <c r="HR376" s="223">
        <f t="shared" ca="1" si="816"/>
        <v>-3.6703990146599239E-2</v>
      </c>
      <c r="HS376" s="223">
        <f t="shared" ca="1" si="817"/>
        <v>-4.2802863296889079E-2</v>
      </c>
      <c r="HT376" s="223">
        <f t="shared" ca="1" si="818"/>
        <v>-4.3165536304411313E-2</v>
      </c>
      <c r="HU376" s="223">
        <f t="shared" ca="1" si="819"/>
        <v>-3.7743405762821397E-2</v>
      </c>
      <c r="HV376" s="223">
        <f t="shared" ca="1" si="820"/>
        <v>-2.7263115256008691E-2</v>
      </c>
      <c r="HW376" s="223">
        <f t="shared" ca="1" si="821"/>
        <v>-1.3129174652493324E-2</v>
      </c>
      <c r="HX376" s="223">
        <f t="shared" ca="1" si="822"/>
        <v>2.7642644451684609E-3</v>
      </c>
      <c r="HY376" s="223">
        <f t="shared" ca="1" si="823"/>
        <v>1.8287252295327489E-2</v>
      </c>
      <c r="HZ376" s="223">
        <f t="shared" ca="1" si="824"/>
        <v>3.1359484958860782E-2</v>
      </c>
      <c r="IA376" s="223">
        <f t="shared" ca="1" si="825"/>
        <v>4.0229094988239684E-2</v>
      </c>
      <c r="IB376" s="223">
        <f t="shared" ca="1" si="826"/>
        <v>4.3707426896471509E-2</v>
      </c>
      <c r="IC376" s="223">
        <f t="shared" ca="1" si="827"/>
        <v>4.1328334111767846E-2</v>
      </c>
      <c r="ID376" s="223">
        <f t="shared" ca="1" si="828"/>
        <v>3.3410649331759593E-2</v>
      </c>
      <c r="IE376" s="223">
        <f t="shared" ca="1" si="829"/>
        <v>2.7010452516113954E-2</v>
      </c>
      <c r="IF376" s="223">
        <f t="shared" ca="1" si="830"/>
        <v>5.8038895459425893E-3</v>
      </c>
      <c r="IG376" s="223">
        <f t="shared" ca="1" si="831"/>
        <v>-1.0185482046887132E-2</v>
      </c>
      <c r="IH376" s="223">
        <f t="shared" ca="1" si="832"/>
        <v>-2.4809852350755553E-2</v>
      </c>
      <c r="II376" s="223">
        <f t="shared" ca="1" si="833"/>
        <v>-3.6109345119928429E-2</v>
      </c>
      <c r="IJ376" s="223">
        <f t="shared" ca="1" si="834"/>
        <v>-4.2569665584307644E-2</v>
      </c>
      <c r="IK376" s="223">
        <f t="shared" ca="1" si="835"/>
        <v>-4.3325037757995781E-2</v>
      </c>
      <c r="IL376" s="223">
        <f t="shared" ca="1" si="836"/>
        <v>-3.8274230890598636E-2</v>
      </c>
      <c r="IM376" s="223">
        <f t="shared" ca="1" si="837"/>
        <v>-2.8094125845737693E-2</v>
      </c>
      <c r="IN376" s="223">
        <f t="shared" ca="1" si="838"/>
        <v>-1.4149003316661815E-2</v>
      </c>
      <c r="IO376" s="223">
        <f t="shared" ca="1" si="839"/>
        <v>1.6922894354690346E-3</v>
      </c>
      <c r="IP376" s="223">
        <f t="shared" ca="1" si="840"/>
        <v>1.7306791030335819E-2</v>
      </c>
      <c r="IQ376" s="223">
        <f t="shared" ca="1" si="841"/>
        <v>3.0601933369012336E-2</v>
      </c>
      <c r="IR376" s="223">
        <f t="shared" ca="1" si="842"/>
        <v>3.9795975897082288E-2</v>
      </c>
      <c r="IS376" s="223">
        <f t="shared" ca="1" si="843"/>
        <v>4.3656784500145034E-2</v>
      </c>
      <c r="IT376" s="223">
        <f t="shared" ca="1" si="844"/>
        <v>4.1666955220748307E-2</v>
      </c>
      <c r="IU376" s="223">
        <f t="shared" ca="1" si="845"/>
        <v>3.4093153840510475E-2</v>
      </c>
      <c r="IV376" s="223">
        <f t="shared" ca="1" si="846"/>
        <v>2.1950378824774186E-2</v>
      </c>
      <c r="IW376" s="223">
        <f t="shared" ca="1" si="847"/>
        <v>6.8659369099066782E-3</v>
      </c>
      <c r="IX376" s="223">
        <f t="shared" ca="1" si="848"/>
        <v>-9.1386394363804878E-3</v>
      </c>
      <c r="IY376" s="223">
        <f t="shared" ca="1" si="849"/>
        <v>-2.3918506480487007E-2</v>
      </c>
      <c r="IZ376" s="223">
        <f t="shared" ca="1" si="850"/>
        <v>-3.5492949173972402E-2</v>
      </c>
      <c r="JA376" s="223">
        <f t="shared" ca="1" si="851"/>
        <v>-4.2310825496960545E-2</v>
      </c>
      <c r="JB376" s="223">
        <f t="shared" ca="1" si="852"/>
        <v>-4.3458441828862257E-2</v>
      </c>
    </row>
    <row r="377" spans="2:262">
      <c r="B377" s="230">
        <v>16</v>
      </c>
      <c r="C377" s="229">
        <f t="shared" si="853"/>
        <v>3.1250000000000001E-4</v>
      </c>
      <c r="D377" s="226">
        <f t="shared" ca="1" si="597"/>
        <v>75.499270214697631</v>
      </c>
      <c r="E377" s="225">
        <f ca="1">V361</f>
        <v>0.49927021469763794</v>
      </c>
      <c r="F377" s="224">
        <v>16</v>
      </c>
      <c r="G377" s="223">
        <f t="shared" ca="1" si="854"/>
        <v>-3.5913447074425262E-3</v>
      </c>
      <c r="H377" s="223">
        <f t="shared" ca="1" si="598"/>
        <v>-2.5487357454362907E-3</v>
      </c>
      <c r="I377" s="223">
        <f t="shared" ca="1" si="599"/>
        <v>-1.1181048705344457E-3</v>
      </c>
      <c r="J377" s="223">
        <f t="shared" ca="1" si="600"/>
        <v>4.8274733526037773E-4</v>
      </c>
      <c r="K377" s="223">
        <f t="shared" ca="1" si="601"/>
        <v>2.0101056353773001E-3</v>
      </c>
      <c r="L377" s="223">
        <f t="shared" ca="1" si="602"/>
        <v>3.2314435741609884E-3</v>
      </c>
      <c r="M377" s="223">
        <f t="shared" ca="1" si="603"/>
        <v>3.9608235218876109E-3</v>
      </c>
      <c r="N377" s="223">
        <f t="shared" ca="1" si="604"/>
        <v>4.0872039933614801E-3</v>
      </c>
      <c r="O377" s="223">
        <f t="shared" ca="1" si="605"/>
        <v>3.5913447074425267E-3</v>
      </c>
      <c r="P377" s="223">
        <f t="shared" ca="1" si="606"/>
        <v>2.5487357454362911E-3</v>
      </c>
      <c r="Q377" s="223">
        <f t="shared" ca="1" si="607"/>
        <v>1.1181048705344479E-3</v>
      </c>
      <c r="R377" s="223">
        <f t="shared" ca="1" si="608"/>
        <v>-4.8274733526037724E-4</v>
      </c>
      <c r="S377" s="223">
        <f t="shared" ca="1" si="609"/>
        <v>-2.010105635377301E-3</v>
      </c>
      <c r="T377" s="223">
        <f t="shared" ca="1" si="610"/>
        <v>-3.2314435741609879E-3</v>
      </c>
      <c r="U377" s="223">
        <f t="shared" ca="1" si="611"/>
        <v>-3.96082352188761E-3</v>
      </c>
      <c r="V377" s="223">
        <f t="shared" ca="1" si="612"/>
        <v>-4.0872039933614801E-3</v>
      </c>
      <c r="W377" s="223">
        <f t="shared" ca="1" si="613"/>
        <v>-3.5913447074425262E-3</v>
      </c>
      <c r="X377" s="223">
        <f t="shared" ca="1" si="614"/>
        <v>-2.5487357454362911E-3</v>
      </c>
      <c r="Y377" s="223">
        <f t="shared" ca="1" si="615"/>
        <v>-1.1181048705344483E-3</v>
      </c>
      <c r="Z377" s="223">
        <f t="shared" ca="1" si="616"/>
        <v>4.8274733526037676E-4</v>
      </c>
      <c r="AA377" s="223">
        <f t="shared" ca="1" si="617"/>
        <v>2.010105635377301E-3</v>
      </c>
      <c r="AB377" s="223">
        <f t="shared" ca="1" si="618"/>
        <v>3.2314435741609853E-3</v>
      </c>
      <c r="AC377" s="223">
        <f t="shared" ca="1" si="619"/>
        <v>3.96082352188761E-3</v>
      </c>
      <c r="AD377" s="223">
        <f t="shared" ca="1" si="620"/>
        <v>4.0872039933614801E-3</v>
      </c>
      <c r="AE377" s="223">
        <f t="shared" ca="1" si="621"/>
        <v>3.5913447074425262E-3</v>
      </c>
      <c r="AF377" s="223">
        <f t="shared" ca="1" si="622"/>
        <v>2.5487357454362885E-3</v>
      </c>
      <c r="AG377" s="223">
        <f t="shared" ca="1" si="623"/>
        <v>1.1181048705344488E-3</v>
      </c>
      <c r="AH377" s="223">
        <f t="shared" ca="1" si="624"/>
        <v>-4.8274733526037627E-4</v>
      </c>
      <c r="AI377" s="223">
        <f t="shared" ca="1" si="625"/>
        <v>-2.0101056353773001E-3</v>
      </c>
      <c r="AJ377" s="223">
        <f t="shared" ca="1" si="626"/>
        <v>-3.2314435741609849E-3</v>
      </c>
      <c r="AK377" s="223">
        <f t="shared" ca="1" si="627"/>
        <v>-3.96082352188761E-3</v>
      </c>
      <c r="AL377" s="223">
        <f t="shared" ca="1" si="628"/>
        <v>-4.0872039933614801E-3</v>
      </c>
      <c r="AM377" s="223">
        <f t="shared" ca="1" si="629"/>
        <v>-3.5913447074425262E-3</v>
      </c>
      <c r="AN377" s="223">
        <f t="shared" ca="1" si="630"/>
        <v>-2.548735745436289E-3</v>
      </c>
      <c r="AO377" s="223">
        <f t="shared" ca="1" si="631"/>
        <v>-1.1181048705344492E-3</v>
      </c>
      <c r="AP377" s="223">
        <f t="shared" ca="1" si="632"/>
        <v>4.8274733526037573E-4</v>
      </c>
      <c r="AQ377" s="223">
        <f t="shared" ca="1" si="633"/>
        <v>2.0101056353772997E-3</v>
      </c>
      <c r="AR377" s="223">
        <f t="shared" ca="1" si="634"/>
        <v>3.2314435741609849E-3</v>
      </c>
      <c r="AS377" s="223">
        <f t="shared" ca="1" si="635"/>
        <v>3.96082352188761E-3</v>
      </c>
      <c r="AT377" s="223">
        <f t="shared" ca="1" si="636"/>
        <v>4.0872039933614801E-3</v>
      </c>
      <c r="AU377" s="223">
        <f t="shared" ca="1" si="637"/>
        <v>3.5913447074425301E-3</v>
      </c>
      <c r="AV377" s="223">
        <f t="shared" ca="1" si="638"/>
        <v>2.5487357454362894E-3</v>
      </c>
      <c r="AW377" s="223">
        <f t="shared" ca="1" si="639"/>
        <v>1.1181048705344496E-3</v>
      </c>
      <c r="AX377" s="223">
        <f t="shared" ca="1" si="640"/>
        <v>-4.8274733526036797E-4</v>
      </c>
      <c r="AY377" s="223">
        <f t="shared" ca="1" si="641"/>
        <v>-2.0101056353772993E-3</v>
      </c>
      <c r="AZ377" s="223">
        <f t="shared" ca="1" si="642"/>
        <v>-3.231443574160984E-3</v>
      </c>
      <c r="BA377" s="223">
        <f t="shared" ca="1" si="643"/>
        <v>-3.9608235218876117E-3</v>
      </c>
      <c r="BB377" s="223">
        <f t="shared" ca="1" si="644"/>
        <v>-4.0872039933614801E-3</v>
      </c>
      <c r="BC377" s="223">
        <f t="shared" ca="1" si="645"/>
        <v>-3.5913447074425301E-3</v>
      </c>
      <c r="BD377" s="223">
        <f t="shared" ca="1" si="646"/>
        <v>-2.5487357454362898E-3</v>
      </c>
      <c r="BE377" s="223">
        <f t="shared" ca="1" si="647"/>
        <v>-1.1181048705344501E-3</v>
      </c>
      <c r="BF377" s="223">
        <f t="shared" ca="1" si="648"/>
        <v>4.8274733526038202E-4</v>
      </c>
      <c r="BG377" s="223">
        <f t="shared" ca="1" si="649"/>
        <v>2.0101056353772988E-3</v>
      </c>
      <c r="BH377" s="223">
        <f t="shared" ca="1" si="650"/>
        <v>3.231443574160984E-3</v>
      </c>
      <c r="BI377" s="223">
        <f t="shared" ca="1" si="651"/>
        <v>3.9608235218876117E-3</v>
      </c>
      <c r="BJ377" s="223">
        <f t="shared" ca="1" si="652"/>
        <v>4.0872039933614801E-3</v>
      </c>
      <c r="BK377" s="223">
        <f t="shared" ca="1" si="653"/>
        <v>3.591344707442531E-3</v>
      </c>
      <c r="BL377" s="223">
        <f t="shared" ca="1" si="654"/>
        <v>2.5487357454362907E-3</v>
      </c>
      <c r="BM377" s="223">
        <f t="shared" ca="1" si="655"/>
        <v>1.1181048705344507E-3</v>
      </c>
      <c r="BN377" s="223">
        <f t="shared" ca="1" si="656"/>
        <v>-4.82747335260367E-4</v>
      </c>
      <c r="BO377" s="223">
        <f t="shared" ca="1" si="657"/>
        <v>-2.0101056353772984E-3</v>
      </c>
      <c r="BP377" s="223">
        <f t="shared" ca="1" si="658"/>
        <v>-3.2314435741609836E-3</v>
      </c>
      <c r="BQ377" s="223">
        <f t="shared" ca="1" si="659"/>
        <v>-3.9608235218876109E-3</v>
      </c>
      <c r="BR377" s="223">
        <f t="shared" ca="1" si="660"/>
        <v>-4.0872039933614809E-3</v>
      </c>
      <c r="BS377" s="223">
        <f t="shared" ca="1" si="661"/>
        <v>-3.591344707442531E-3</v>
      </c>
      <c r="BT377" s="223">
        <f t="shared" ca="1" si="662"/>
        <v>-2.5487357454362907E-3</v>
      </c>
      <c r="BU377" s="223">
        <f t="shared" ca="1" si="663"/>
        <v>-1.1181048705344511E-3</v>
      </c>
      <c r="BV377" s="223">
        <f t="shared" ca="1" si="664"/>
        <v>4.8274733526038099E-4</v>
      </c>
      <c r="BW377" s="223">
        <f t="shared" ca="1" si="665"/>
        <v>2.010105635377298E-3</v>
      </c>
      <c r="BX377" s="223">
        <f t="shared" ca="1" si="666"/>
        <v>3.2314435741609832E-3</v>
      </c>
      <c r="BY377" s="223">
        <f t="shared" ca="1" si="667"/>
        <v>3.9608235218876109E-3</v>
      </c>
      <c r="BZ377" s="223">
        <f t="shared" ca="1" si="668"/>
        <v>4.0872039933614809E-3</v>
      </c>
      <c r="CA377" s="223">
        <f t="shared" ca="1" si="669"/>
        <v>3.5913447074425314E-3</v>
      </c>
      <c r="CB377" s="223">
        <f t="shared" ca="1" si="670"/>
        <v>2.5487357454362911E-3</v>
      </c>
      <c r="CC377" s="223">
        <f t="shared" ca="1" si="671"/>
        <v>1.1181048705344516E-3</v>
      </c>
      <c r="CD377" s="223">
        <f t="shared" ca="1" si="672"/>
        <v>-4.8274733526036597E-4</v>
      </c>
      <c r="CE377" s="223">
        <f t="shared" ca="1" si="673"/>
        <v>-2.0101056353772975E-3</v>
      </c>
      <c r="CF377" s="223">
        <f t="shared" ca="1" si="674"/>
        <v>-3.2314435741609827E-3</v>
      </c>
      <c r="CG377" s="223">
        <f t="shared" ca="1" si="675"/>
        <v>-3.9608235218876109E-3</v>
      </c>
      <c r="CH377" s="223">
        <f t="shared" ca="1" si="676"/>
        <v>-4.0872039933614809E-3</v>
      </c>
      <c r="CI377" s="223">
        <f t="shared" ca="1" si="677"/>
        <v>-3.5913447074425314E-3</v>
      </c>
      <c r="CJ377" s="223">
        <f t="shared" ca="1" si="678"/>
        <v>-2.5487357454363033E-3</v>
      </c>
      <c r="CK377" s="223">
        <f t="shared" ca="1" si="679"/>
        <v>-1.1181048705344379E-3</v>
      </c>
      <c r="CL377" s="223">
        <f t="shared" ca="1" si="680"/>
        <v>4.8274733526038001E-4</v>
      </c>
      <c r="CM377" s="223">
        <f t="shared" ca="1" si="681"/>
        <v>2.0101056353772971E-3</v>
      </c>
      <c r="CN377" s="223">
        <f t="shared" ca="1" si="682"/>
        <v>3.2314435741609827E-3</v>
      </c>
      <c r="CO377" s="223">
        <f t="shared" ca="1" si="683"/>
        <v>3.9608235218876065E-3</v>
      </c>
      <c r="CP377" s="223">
        <f t="shared" ca="1" si="684"/>
        <v>4.0872039933614827E-3</v>
      </c>
      <c r="CQ377" s="223">
        <f t="shared" ca="1" si="685"/>
        <v>3.5913447074425245E-3</v>
      </c>
      <c r="CR377" s="223">
        <f t="shared" ca="1" si="686"/>
        <v>2.548735745436292E-3</v>
      </c>
      <c r="CS377" s="223">
        <f t="shared" ca="1" si="687"/>
        <v>1.1181048705344527E-3</v>
      </c>
      <c r="CT377" s="223">
        <f t="shared" ca="1" si="688"/>
        <v>-4.8274733526036499E-4</v>
      </c>
      <c r="CU377" s="223">
        <f t="shared" ca="1" si="689"/>
        <v>-2.0101056353772837E-3</v>
      </c>
      <c r="CV377" s="223">
        <f t="shared" ca="1" si="690"/>
        <v>-3.231443574160991E-3</v>
      </c>
      <c r="CW377" s="223">
        <f t="shared" ca="1" si="691"/>
        <v>-3.9608235218876109E-3</v>
      </c>
      <c r="CX377" s="223">
        <f t="shared" ca="1" si="692"/>
        <v>-4.0872039933614809E-3</v>
      </c>
      <c r="CY377" s="223">
        <f t="shared" ca="1" si="693"/>
        <v>-3.5913447074425319E-3</v>
      </c>
      <c r="CZ377" s="223">
        <f t="shared" ca="1" si="694"/>
        <v>-2.5487357454363037E-3</v>
      </c>
      <c r="DA377" s="223">
        <f t="shared" ca="1" si="695"/>
        <v>-1.1181048705344388E-3</v>
      </c>
      <c r="DB377" s="223">
        <f t="shared" ca="1" si="696"/>
        <v>4.8274733526037898E-4</v>
      </c>
      <c r="DC377" s="223">
        <f t="shared" ca="1" si="697"/>
        <v>2.0101056353772962E-3</v>
      </c>
      <c r="DD377" s="223">
        <f t="shared" ca="1" si="698"/>
        <v>3.2314435741609819E-3</v>
      </c>
      <c r="DE377" s="223">
        <f t="shared" ca="1" si="699"/>
        <v>3.9608235218876065E-3</v>
      </c>
      <c r="DF377" s="223">
        <f t="shared" ca="1" si="700"/>
        <v>4.0872039933614792E-3</v>
      </c>
      <c r="DG377" s="223">
        <f t="shared" ca="1" si="701"/>
        <v>3.5913447074425254E-3</v>
      </c>
      <c r="DH377" s="223">
        <f t="shared" ca="1" si="702"/>
        <v>2.5487357454362924E-3</v>
      </c>
      <c r="DI377" s="223">
        <f t="shared" ca="1" si="703"/>
        <v>1.1181048705344535E-3</v>
      </c>
      <c r="DJ377" s="223">
        <f t="shared" ca="1" si="704"/>
        <v>-4.8274733526036396E-4</v>
      </c>
      <c r="DK377" s="223">
        <f t="shared" ca="1" si="705"/>
        <v>-2.0101056353772832E-3</v>
      </c>
      <c r="DL377" s="223">
        <f t="shared" ca="1" si="706"/>
        <v>-3.231443574160991E-3</v>
      </c>
      <c r="DM377" s="223">
        <f t="shared" ca="1" si="707"/>
        <v>-3.9608235218876109E-3</v>
      </c>
      <c r="DN377" s="223">
        <f t="shared" ca="1" si="708"/>
        <v>-4.0872039933614809E-3</v>
      </c>
      <c r="DO377" s="223">
        <f t="shared" ca="1" si="709"/>
        <v>-3.5913447074425323E-3</v>
      </c>
      <c r="DP377" s="223">
        <f t="shared" ca="1" si="710"/>
        <v>-2.5487357454363046E-3</v>
      </c>
      <c r="DQ377" s="223">
        <f t="shared" ca="1" si="711"/>
        <v>-1.1181048705344399E-3</v>
      </c>
      <c r="DR377" s="223">
        <f t="shared" ca="1" si="712"/>
        <v>4.82747335260378E-4</v>
      </c>
      <c r="DS377" s="223">
        <f t="shared" ca="1" si="713"/>
        <v>2.0101056353772954E-3</v>
      </c>
      <c r="DT377" s="223">
        <f t="shared" ca="1" si="714"/>
        <v>3.2314435741609814E-3</v>
      </c>
      <c r="DU377" s="223">
        <f t="shared" ca="1" si="715"/>
        <v>3.9608235218876056E-3</v>
      </c>
      <c r="DV377" s="223">
        <f t="shared" ca="1" si="716"/>
        <v>4.0872039933614827E-3</v>
      </c>
      <c r="DW377" s="223">
        <f t="shared" ca="1" si="717"/>
        <v>3.5913447074425258E-3</v>
      </c>
      <c r="DX377" s="223">
        <f t="shared" ca="1" si="718"/>
        <v>2.5487357454362933E-3</v>
      </c>
      <c r="DY377" s="223">
        <f t="shared" ca="1" si="719"/>
        <v>1.1181048705344546E-3</v>
      </c>
      <c r="DZ377" s="223">
        <f t="shared" ca="1" si="720"/>
        <v>-4.8274733526036299E-4</v>
      </c>
      <c r="EA377" s="223">
        <f t="shared" ca="1" si="721"/>
        <v>-2.0101056353772823E-3</v>
      </c>
      <c r="EB377" s="223">
        <f t="shared" ca="1" si="722"/>
        <v>-3.2314435741609901E-3</v>
      </c>
      <c r="EC377" s="223">
        <f t="shared" ca="1" si="723"/>
        <v>-3.96082352188761E-3</v>
      </c>
      <c r="ED377" s="223">
        <f t="shared" ca="1" si="724"/>
        <v>-4.0872039933614809E-3</v>
      </c>
      <c r="EE377" s="223">
        <f t="shared" ca="1" si="725"/>
        <v>-3.5913447074425332E-3</v>
      </c>
      <c r="EF377" s="223">
        <f t="shared" ca="1" si="726"/>
        <v>-2.548735745436305E-3</v>
      </c>
      <c r="EG377" s="223">
        <f t="shared" ca="1" si="727"/>
        <v>-1.1181048705344409E-3</v>
      </c>
      <c r="EH377" s="223">
        <f t="shared" ca="1" si="728"/>
        <v>4.8274733526037703E-4</v>
      </c>
      <c r="EI377" s="223">
        <f t="shared" ca="1" si="729"/>
        <v>2.0101056353772945E-3</v>
      </c>
      <c r="EJ377" s="223">
        <f t="shared" ca="1" si="730"/>
        <v>3.231443574160981E-3</v>
      </c>
      <c r="EK377" s="223">
        <f t="shared" ca="1" si="731"/>
        <v>3.9608235218876056E-3</v>
      </c>
      <c r="EL377" s="223">
        <f t="shared" ca="1" si="732"/>
        <v>4.0872039933614792E-3</v>
      </c>
      <c r="EM377" s="223">
        <f t="shared" ca="1" si="733"/>
        <v>3.5913447074425262E-3</v>
      </c>
      <c r="EN377" s="223">
        <f t="shared" ca="1" si="734"/>
        <v>2.5487357454362942E-3</v>
      </c>
      <c r="EO377" s="223">
        <f t="shared" ca="1" si="735"/>
        <v>1.1181048705344557E-3</v>
      </c>
      <c r="EP377" s="223">
        <f t="shared" ca="1" si="736"/>
        <v>-4.8274733526036196E-4</v>
      </c>
      <c r="EQ377" s="223">
        <f t="shared" ca="1" si="737"/>
        <v>-2.010105635377281E-3</v>
      </c>
      <c r="ER377" s="223">
        <f t="shared" ca="1" si="738"/>
        <v>-3.2314435741609897E-3</v>
      </c>
      <c r="ES377" s="223">
        <f t="shared" ca="1" si="739"/>
        <v>-3.96082352188761E-3</v>
      </c>
      <c r="ET377" s="223">
        <f t="shared" ca="1" si="740"/>
        <v>-4.0872039933614809E-3</v>
      </c>
      <c r="EU377" s="223">
        <f t="shared" ca="1" si="741"/>
        <v>-3.5913447074425332E-3</v>
      </c>
      <c r="EV377" s="223">
        <f t="shared" ca="1" si="742"/>
        <v>-2.5487357454363063E-3</v>
      </c>
      <c r="EW377" s="223">
        <f t="shared" ca="1" si="743"/>
        <v>-1.118104870534442E-3</v>
      </c>
      <c r="EX377" s="223">
        <f t="shared" ca="1" si="744"/>
        <v>4.82747335260376E-4</v>
      </c>
      <c r="EY377" s="223">
        <f t="shared" ca="1" si="745"/>
        <v>2.0101056353772936E-3</v>
      </c>
      <c r="EZ377" s="223">
        <f t="shared" ca="1" si="746"/>
        <v>3.2314435741609801E-3</v>
      </c>
      <c r="FA377" s="223">
        <f t="shared" ca="1" si="747"/>
        <v>3.9608235218876056E-3</v>
      </c>
      <c r="FB377" s="223">
        <f t="shared" ca="1" si="748"/>
        <v>4.0872039933614827E-3</v>
      </c>
      <c r="FC377" s="223">
        <f t="shared" ca="1" si="749"/>
        <v>3.5913447074425267E-3</v>
      </c>
      <c r="FD377" s="223">
        <f t="shared" ca="1" si="750"/>
        <v>2.548735745436295E-3</v>
      </c>
      <c r="FE377" s="223">
        <f t="shared" ca="1" si="751"/>
        <v>1.1181048705344566E-3</v>
      </c>
      <c r="FF377" s="223">
        <f t="shared" ca="1" si="752"/>
        <v>-4.8274733526036098E-4</v>
      </c>
      <c r="FG377" s="223">
        <f t="shared" ca="1" si="753"/>
        <v>-2.0101056353772802E-3</v>
      </c>
      <c r="FH377" s="223">
        <f t="shared" ca="1" si="754"/>
        <v>-3.2314435741609888E-3</v>
      </c>
      <c r="FI377" s="223">
        <f t="shared" ca="1" si="755"/>
        <v>-3.9608235218876091E-3</v>
      </c>
      <c r="FJ377" s="223">
        <f t="shared" ca="1" si="756"/>
        <v>-4.0872039933614809E-3</v>
      </c>
      <c r="FK377" s="223">
        <f t="shared" ca="1" si="757"/>
        <v>-3.591344707442534E-3</v>
      </c>
      <c r="FL377" s="223">
        <f t="shared" ca="1" si="758"/>
        <v>-2.5487357454363068E-3</v>
      </c>
      <c r="FM377" s="223">
        <f t="shared" ca="1" si="759"/>
        <v>-1.1181048705344711E-3</v>
      </c>
      <c r="FN377" s="223">
        <f t="shared" ca="1" si="760"/>
        <v>4.8274733526034597E-4</v>
      </c>
      <c r="FO377" s="223">
        <f t="shared" ca="1" si="761"/>
        <v>2.0101056353772672E-3</v>
      </c>
      <c r="FP377" s="223">
        <f t="shared" ca="1" si="762"/>
        <v>3.2314435741609979E-3</v>
      </c>
      <c r="FQ377" s="223">
        <f t="shared" ca="1" si="763"/>
        <v>3.9608235218876135E-3</v>
      </c>
      <c r="FR377" s="223">
        <f t="shared" ca="1" si="764"/>
        <v>4.0872039933614792E-3</v>
      </c>
      <c r="FS377" s="223">
        <f t="shared" ca="1" si="765"/>
        <v>3.5913447074425271E-3</v>
      </c>
      <c r="FT377" s="223">
        <f t="shared" ca="1" si="766"/>
        <v>2.5487357454362955E-3</v>
      </c>
      <c r="FU377" s="223">
        <f t="shared" ca="1" si="767"/>
        <v>1.1181048705344574E-3</v>
      </c>
      <c r="FV377" s="223">
        <f t="shared" ca="1" si="768"/>
        <v>-4.8274733526035995E-4</v>
      </c>
      <c r="FW377" s="223">
        <f t="shared" ca="1" si="769"/>
        <v>-2.0101056353772793E-3</v>
      </c>
      <c r="FX377" s="223">
        <f t="shared" ca="1" si="770"/>
        <v>-3.2314435741609701E-3</v>
      </c>
      <c r="FY377" s="223">
        <f t="shared" ca="1" si="771"/>
        <v>-3.9608235218876013E-3</v>
      </c>
      <c r="FZ377" s="223">
        <f t="shared" ca="1" si="772"/>
        <v>-4.0872039933614844E-3</v>
      </c>
      <c r="GA377" s="223">
        <f t="shared" ca="1" si="773"/>
        <v>-3.5913447074425201E-3</v>
      </c>
      <c r="GB377" s="223">
        <f t="shared" ca="1" si="774"/>
        <v>-2.5487357454362846E-3</v>
      </c>
      <c r="GC377" s="223">
        <f t="shared" ca="1" si="775"/>
        <v>-1.118104870534444E-3</v>
      </c>
      <c r="GD377" s="223">
        <f t="shared" ca="1" si="776"/>
        <v>4.8274733526037399E-4</v>
      </c>
      <c r="GE377" s="223">
        <f t="shared" ca="1" si="777"/>
        <v>2.0101056353772919E-3</v>
      </c>
      <c r="GF377" s="223">
        <f t="shared" ca="1" si="778"/>
        <v>3.2314435741609788E-3</v>
      </c>
      <c r="GG377" s="223">
        <f t="shared" ca="1" si="779"/>
        <v>3.9608235218876048E-3</v>
      </c>
      <c r="GH377" s="223">
        <f t="shared" ca="1" si="780"/>
        <v>4.0872039933614835E-3</v>
      </c>
      <c r="GI377" s="223">
        <f t="shared" ca="1" si="781"/>
        <v>3.5913447074425418E-3</v>
      </c>
      <c r="GJ377" s="223">
        <f t="shared" ca="1" si="782"/>
        <v>2.5487357454363198E-3</v>
      </c>
      <c r="GK377" s="223">
        <f t="shared" ca="1" si="783"/>
        <v>1.1181048705344305E-3</v>
      </c>
      <c r="GL377" s="223">
        <f t="shared" ca="1" si="784"/>
        <v>-4.8274733526038803E-4</v>
      </c>
      <c r="GM377" s="223">
        <f t="shared" ca="1" si="785"/>
        <v>-2.010105635377304E-3</v>
      </c>
      <c r="GN377" s="223">
        <f t="shared" ca="1" si="786"/>
        <v>-3.2314435741609879E-3</v>
      </c>
      <c r="GO377" s="223">
        <f t="shared" ca="1" si="787"/>
        <v>-3.9608235218876091E-3</v>
      </c>
      <c r="GP377" s="223">
        <f t="shared" ca="1" si="788"/>
        <v>-4.0872039933614818E-3</v>
      </c>
      <c r="GQ377" s="223">
        <f t="shared" ca="1" si="789"/>
        <v>-3.5913447074425353E-3</v>
      </c>
      <c r="GR377" s="223">
        <f t="shared" ca="1" si="790"/>
        <v>-2.5487357454363085E-3</v>
      </c>
      <c r="GS377" s="223">
        <f t="shared" ca="1" si="791"/>
        <v>-1.118104870534473E-3</v>
      </c>
      <c r="GT377" s="223">
        <f t="shared" ca="1" si="792"/>
        <v>4.8274733526034396E-4</v>
      </c>
      <c r="GU377" s="223">
        <f t="shared" ca="1" si="793"/>
        <v>2.0101056353772654E-3</v>
      </c>
      <c r="GV377" s="223">
        <f t="shared" ca="1" si="794"/>
        <v>3.2314435741609966E-3</v>
      </c>
      <c r="GW377" s="223">
        <f t="shared" ca="1" si="795"/>
        <v>3.9608235218876126E-3</v>
      </c>
      <c r="GX377" s="223">
        <f t="shared" ca="1" si="796"/>
        <v>4.0872039933614801E-3</v>
      </c>
      <c r="GY377" s="223">
        <f t="shared" ca="1" si="797"/>
        <v>3.591344707442528E-3</v>
      </c>
      <c r="GZ377" s="223">
        <f t="shared" ca="1" si="798"/>
        <v>2.5487357454362976E-3</v>
      </c>
      <c r="HA377" s="223">
        <f t="shared" ca="1" si="799"/>
        <v>1.1181048705344594E-3</v>
      </c>
      <c r="HB377" s="223">
        <f t="shared" ca="1" si="800"/>
        <v>-4.82747335260358E-4</v>
      </c>
      <c r="HC377" s="223">
        <f t="shared" ca="1" si="801"/>
        <v>-2.010105635377278E-3</v>
      </c>
      <c r="HD377" s="223">
        <f t="shared" ca="1" si="802"/>
        <v>-3.2314435741609688E-3</v>
      </c>
      <c r="HE377" s="223">
        <f t="shared" ca="1" si="803"/>
        <v>-3.9608235218876004E-3</v>
      </c>
      <c r="HF377" s="223">
        <f t="shared" ca="1" si="804"/>
        <v>-4.0872039933614783E-3</v>
      </c>
      <c r="HG377" s="223">
        <f t="shared" ca="1" si="805"/>
        <v>-3.5913447074425215E-3</v>
      </c>
      <c r="HH377" s="223">
        <f t="shared" ca="1" si="806"/>
        <v>-2.5487357454362868E-3</v>
      </c>
      <c r="HI377" s="223">
        <f t="shared" ca="1" si="807"/>
        <v>-1.1181048705344459E-3</v>
      </c>
      <c r="HJ377" s="223">
        <f t="shared" ca="1" si="808"/>
        <v>4.8274733526037199E-4</v>
      </c>
      <c r="HK377" s="223">
        <f t="shared" ca="1" si="809"/>
        <v>2.0101056353772902E-3</v>
      </c>
      <c r="HL377" s="223">
        <f t="shared" ca="1" si="810"/>
        <v>3.231443574160978E-3</v>
      </c>
      <c r="HM377" s="223">
        <f t="shared" ca="1" si="811"/>
        <v>3.9608235218876048E-3</v>
      </c>
      <c r="HN377" s="223">
        <f t="shared" ca="1" si="812"/>
        <v>4.0872039933614835E-3</v>
      </c>
      <c r="HO377" s="223">
        <f t="shared" ca="1" si="813"/>
        <v>3.5913447074425427E-3</v>
      </c>
      <c r="HP377" s="223">
        <f t="shared" ca="1" si="814"/>
        <v>2.5487357454363211E-3</v>
      </c>
      <c r="HQ377" s="223">
        <f t="shared" ca="1" si="815"/>
        <v>1.1181048705344323E-3</v>
      </c>
      <c r="HR377" s="223">
        <f t="shared" ca="1" si="816"/>
        <v>-4.8274733526038603E-4</v>
      </c>
      <c r="HS377" s="223">
        <f t="shared" ca="1" si="817"/>
        <v>-2.0101056353773023E-3</v>
      </c>
      <c r="HT377" s="223">
        <f t="shared" ca="1" si="818"/>
        <v>-3.2314435741609866E-3</v>
      </c>
      <c r="HU377" s="223">
        <f t="shared" ca="1" si="819"/>
        <v>-3.9608235218876083E-3</v>
      </c>
      <c r="HV377" s="223">
        <f t="shared" ca="1" si="820"/>
        <v>-4.0872039933614818E-3</v>
      </c>
      <c r="HW377" s="223">
        <f t="shared" ca="1" si="821"/>
        <v>-3.5913447074425362E-3</v>
      </c>
      <c r="HX377" s="223">
        <f t="shared" ca="1" si="822"/>
        <v>-2.5487357454363102E-3</v>
      </c>
      <c r="HY377" s="223">
        <f t="shared" ca="1" si="823"/>
        <v>-1.1181048705344748E-3</v>
      </c>
      <c r="HZ377" s="223">
        <f t="shared" ca="1" si="824"/>
        <v>4.8274733526034195E-4</v>
      </c>
      <c r="IA377" s="223">
        <f t="shared" ca="1" si="825"/>
        <v>2.0101056353772637E-3</v>
      </c>
      <c r="IB377" s="223">
        <f t="shared" ca="1" si="826"/>
        <v>3.2314435741609953E-3</v>
      </c>
      <c r="IC377" s="223">
        <f t="shared" ca="1" si="827"/>
        <v>3.9608235218876126E-3</v>
      </c>
      <c r="ID377" s="223">
        <f t="shared" ca="1" si="828"/>
        <v>4.0872039933614801E-3</v>
      </c>
      <c r="IE377" s="223">
        <f t="shared" ca="1" si="829"/>
        <v>3.5913447074425275E-3</v>
      </c>
      <c r="IF377" s="223">
        <f t="shared" ca="1" si="830"/>
        <v>2.5487357454362994E-3</v>
      </c>
      <c r="IG377" s="223">
        <f t="shared" ca="1" si="831"/>
        <v>1.1181048705344613E-3</v>
      </c>
      <c r="IH377" s="223">
        <f t="shared" ca="1" si="832"/>
        <v>-4.8274733526035599E-4</v>
      </c>
      <c r="II377" s="223">
        <f t="shared" ca="1" si="833"/>
        <v>-2.0101056353772758E-3</v>
      </c>
      <c r="IJ377" s="223">
        <f t="shared" ca="1" si="834"/>
        <v>-3.231443574160968E-3</v>
      </c>
      <c r="IK377" s="223">
        <f t="shared" ca="1" si="835"/>
        <v>-3.9608235218876004E-3</v>
      </c>
      <c r="IL377" s="223">
        <f t="shared" ca="1" si="836"/>
        <v>-4.0872039933614853E-3</v>
      </c>
      <c r="IM377" s="223">
        <f t="shared" ca="1" si="837"/>
        <v>-3.5913447074425223E-3</v>
      </c>
      <c r="IN377" s="223">
        <f t="shared" ca="1" si="838"/>
        <v>-2.5487357454362881E-3</v>
      </c>
      <c r="IO377" s="223">
        <f t="shared" ca="1" si="839"/>
        <v>-1.1181048705344479E-3</v>
      </c>
      <c r="IP377" s="223">
        <f t="shared" ca="1" si="840"/>
        <v>4.8274733526036998E-4</v>
      </c>
      <c r="IQ377" s="223">
        <f t="shared" ca="1" si="841"/>
        <v>2.0101056353772884E-3</v>
      </c>
      <c r="IR377" s="223">
        <f t="shared" ca="1" si="842"/>
        <v>3.2314435741609767E-3</v>
      </c>
      <c r="IS377" s="223">
        <f t="shared" ca="1" si="843"/>
        <v>3.9608235218876039E-3</v>
      </c>
      <c r="IT377" s="223">
        <f t="shared" ca="1" si="844"/>
        <v>4.0872039933614835E-3</v>
      </c>
      <c r="IU377" s="223">
        <f t="shared" ca="1" si="845"/>
        <v>3.5913447074425436E-3</v>
      </c>
      <c r="IV377" s="223">
        <f t="shared" ca="1" si="846"/>
        <v>2.5487357454363228E-3</v>
      </c>
      <c r="IW377" s="223">
        <f t="shared" ca="1" si="847"/>
        <v>1.118104870534434E-3</v>
      </c>
      <c r="IX377" s="223">
        <f t="shared" ca="1" si="848"/>
        <v>-4.8274733526038402E-4</v>
      </c>
      <c r="IY377" s="223">
        <f t="shared" ca="1" si="849"/>
        <v>-2.010105635377301E-3</v>
      </c>
      <c r="IZ377" s="223">
        <f t="shared" ca="1" si="850"/>
        <v>-3.2314435741609853E-3</v>
      </c>
      <c r="JA377" s="223">
        <f t="shared" ca="1" si="851"/>
        <v>-3.9608235218876083E-3</v>
      </c>
      <c r="JB377" s="223">
        <f t="shared" ca="1" si="852"/>
        <v>-4.0872039933614818E-3</v>
      </c>
    </row>
    <row r="378" spans="2:262">
      <c r="B378" s="230">
        <v>17</v>
      </c>
      <c r="C378" s="229">
        <f t="shared" si="853"/>
        <v>3.3203125000000002E-4</v>
      </c>
      <c r="D378" s="226">
        <f t="shared" ca="1" si="597"/>
        <v>75.466323389130082</v>
      </c>
      <c r="E378" s="225">
        <f ca="1">W361</f>
        <v>0.46632338913008275</v>
      </c>
      <c r="F378" s="224">
        <v>17</v>
      </c>
      <c r="G378" s="223">
        <f t="shared" ca="1" si="854"/>
        <v>2.6447892676567705E-2</v>
      </c>
      <c r="H378" s="223">
        <f t="shared" ca="1" si="598"/>
        <v>1.7654091402834714E-2</v>
      </c>
      <c r="I378" s="223">
        <f t="shared" ca="1" si="599"/>
        <v>5.831192500538946E-3</v>
      </c>
      <c r="J378" s="223">
        <f t="shared" ca="1" si="600"/>
        <v>-6.9922252600787696E-3</v>
      </c>
      <c r="K378" s="223">
        <f t="shared" ca="1" si="601"/>
        <v>-1.8615913594220282E-2</v>
      </c>
      <c r="L378" s="223">
        <f t="shared" ca="1" si="602"/>
        <v>-2.7045474378261557E-2</v>
      </c>
      <c r="M378" s="223">
        <f t="shared" ca="1" si="603"/>
        <v>-3.08345594542529E-2</v>
      </c>
      <c r="N378" s="223">
        <f t="shared" ca="1" si="604"/>
        <v>-2.9333035753535519E-2</v>
      </c>
      <c r="O378" s="223">
        <f t="shared" ca="1" si="605"/>
        <v>-2.2798535446312374E-2</v>
      </c>
      <c r="P378" s="223">
        <f t="shared" ca="1" si="606"/>
        <v>-1.2352251288007522E-2</v>
      </c>
      <c r="Q378" s="223">
        <f t="shared" ca="1" si="607"/>
        <v>2.1343818151642975E-4</v>
      </c>
      <c r="R378" s="223">
        <f t="shared" ca="1" si="608"/>
        <v>1.2742505823571405E-2</v>
      </c>
      <c r="S378" s="223">
        <f t="shared" ca="1" si="609"/>
        <v>2.3085208090519609E-2</v>
      </c>
      <c r="T378" s="223">
        <f t="shared" ca="1" si="610"/>
        <v>2.9466939074026813E-2</v>
      </c>
      <c r="U378" s="223">
        <f t="shared" ca="1" si="611"/>
        <v>3.0792718253874144E-2</v>
      </c>
      <c r="V378" s="223">
        <f t="shared" ca="1" si="612"/>
        <v>2.6835067790617038E-2</v>
      </c>
      <c r="W378" s="223">
        <f t="shared" ca="1" si="613"/>
        <v>1.8273043284421222E-2</v>
      </c>
      <c r="X378" s="223">
        <f t="shared" ca="1" si="614"/>
        <v>6.5757210834045225E-3</v>
      </c>
      <c r="Y378" s="223">
        <f t="shared" ca="1" si="615"/>
        <v>-6.2498665539536397E-3</v>
      </c>
      <c r="Z378" s="223">
        <f t="shared" ca="1" si="616"/>
        <v>-1.8003099034343748E-2</v>
      </c>
      <c r="AA378" s="223">
        <f t="shared" ca="1" si="617"/>
        <v>-2.6667350986234125E-2</v>
      </c>
      <c r="AB378" s="223">
        <f t="shared" ca="1" si="618"/>
        <v>-3.0756005826427034E-2</v>
      </c>
      <c r="AC378" s="223">
        <f t="shared" ca="1" si="619"/>
        <v>-2.9567530159754336E-2</v>
      </c>
      <c r="AD378" s="223">
        <f t="shared" ca="1" si="620"/>
        <v>-2.3305843221784518E-2</v>
      </c>
      <c r="AE378" s="223">
        <f t="shared" ca="1" si="621"/>
        <v>-1.304532831675051E-2</v>
      </c>
      <c r="AF378" s="223">
        <f t="shared" ca="1" si="622"/>
        <v>-5.4648960527315434E-4</v>
      </c>
      <c r="AG378" s="223">
        <f t="shared" ca="1" si="623"/>
        <v>1.2046116059687929E-2</v>
      </c>
      <c r="AH378" s="223">
        <f t="shared" ca="1" si="624"/>
        <v>2.2571843245480557E-2</v>
      </c>
      <c r="AI378" s="223">
        <f t="shared" ca="1" si="625"/>
        <v>2.9224682538770367E-2</v>
      </c>
      <c r="AJ378" s="223">
        <f t="shared" ca="1" si="626"/>
        <v>3.0863136523084447E-2</v>
      </c>
      <c r="AK378" s="223">
        <f t="shared" ca="1" si="627"/>
        <v>2.7206078463257111E-2</v>
      </c>
      <c r="AL378" s="223">
        <f t="shared" ca="1" si="628"/>
        <v>1.8880988168006312E-2</v>
      </c>
      <c r="AM378" s="223">
        <f t="shared" ca="1" si="629"/>
        <v>7.3162886977715044E-3</v>
      </c>
      <c r="AN378" s="223">
        <f t="shared" ca="1" si="630"/>
        <v>-5.5037431619139841E-3</v>
      </c>
      <c r="AO378" s="223">
        <f t="shared" ca="1" si="631"/>
        <v>-1.7379440080788174E-2</v>
      </c>
      <c r="AP378" s="223">
        <f t="shared" ca="1" si="632"/>
        <v>-2.627316417912904E-2</v>
      </c>
      <c r="AQ378" s="223">
        <f t="shared" ca="1" si="633"/>
        <v>-3.0658925930732463E-2</v>
      </c>
      <c r="AR378" s="223">
        <f t="shared" ca="1" si="634"/>
        <v>-2.9784214191406082E-2</v>
      </c>
      <c r="AS378" s="223">
        <f t="shared" ca="1" si="635"/>
        <v>-2.3799112428761478E-2</v>
      </c>
      <c r="AT378" s="223">
        <f t="shared" ca="1" si="636"/>
        <v>-1.3730547327511784E-2</v>
      </c>
      <c r="AU378" s="223">
        <f t="shared" ca="1" si="637"/>
        <v>-1.3060882071590594E-3</v>
      </c>
      <c r="AV378" s="223">
        <f t="shared" ca="1" si="638"/>
        <v>1.1342470165923494E-2</v>
      </c>
      <c r="AW378" s="223">
        <f t="shared" ca="1" si="639"/>
        <v>2.204488196608597E-2</v>
      </c>
      <c r="AX378" s="223">
        <f t="shared" ca="1" si="640"/>
        <v>2.8964822147533837E-2</v>
      </c>
      <c r="AY378" s="223">
        <f t="shared" ca="1" si="641"/>
        <v>3.0914963992900248E-2</v>
      </c>
      <c r="AZ378" s="223">
        <f t="shared" ca="1" si="642"/>
        <v>2.7560701211531743E-2</v>
      </c>
      <c r="BA378" s="223">
        <f t="shared" ca="1" si="643"/>
        <v>1.9477559850324594E-2</v>
      </c>
      <c r="BB378" s="223">
        <f t="shared" ca="1" si="644"/>
        <v>8.052449253400526E-3</v>
      </c>
      <c r="BC378" s="223">
        <f t="shared" ca="1" si="645"/>
        <v>-4.7543045207917509E-3</v>
      </c>
      <c r="BD378" s="223">
        <f t="shared" ca="1" si="646"/>
        <v>-1.6745312402387063E-2</v>
      </c>
      <c r="BE378" s="223">
        <f t="shared" ca="1" si="647"/>
        <v>-2.5863151400339325E-2</v>
      </c>
      <c r="BF378" s="223">
        <f t="shared" ca="1" si="648"/>
        <v>-3.0543378244468292E-2</v>
      </c>
      <c r="BG378" s="223">
        <f t="shared" ca="1" si="649"/>
        <v>-2.9982957326132424E-2</v>
      </c>
      <c r="BH378" s="223">
        <f t="shared" ca="1" si="650"/>
        <v>-2.4278045940317558E-2</v>
      </c>
      <c r="BI378" s="223">
        <f t="shared" ca="1" si="651"/>
        <v>-1.4407495569981143E-2</v>
      </c>
      <c r="BJ378" s="223">
        <f t="shared" ca="1" si="652"/>
        <v>-2.0649000703467542E-3</v>
      </c>
      <c r="BK378" s="223">
        <f t="shared" ca="1" si="653"/>
        <v>1.0631991992253226E-2</v>
      </c>
      <c r="BL378" s="223">
        <f t="shared" ca="1" si="654"/>
        <v>2.1504641674106286E-2</v>
      </c>
      <c r="BM378" s="223">
        <f t="shared" ca="1" si="655"/>
        <v>2.8687514430500098E-2</v>
      </c>
      <c r="BN378" s="223">
        <f t="shared" ca="1" si="656"/>
        <v>3.0948169444391695E-2</v>
      </c>
      <c r="BO378" s="223">
        <f t="shared" ca="1" si="657"/>
        <v>2.7898722423957523E-2</v>
      </c>
      <c r="BP378" s="223">
        <f t="shared" ca="1" si="658"/>
        <v>2.0062398978901913E-2</v>
      </c>
      <c r="BQ378" s="223">
        <f t="shared" ca="1" si="659"/>
        <v>8.7837593146999262E-3</v>
      </c>
      <c r="BR378" s="223">
        <f t="shared" ca="1" si="660"/>
        <v>-4.0020020644011426E-3</v>
      </c>
      <c r="BS378" s="223">
        <f t="shared" ca="1" si="661"/>
        <v>-1.610109797394231E-2</v>
      </c>
      <c r="BT378" s="223">
        <f t="shared" ca="1" si="662"/>
        <v>-2.5437559626231603E-2</v>
      </c>
      <c r="BU378" s="223">
        <f t="shared" ca="1" si="663"/>
        <v>-3.0409432369240135E-2</v>
      </c>
      <c r="BV378" s="223">
        <f t="shared" ca="1" si="664"/>
        <v>-3.0163639848500488E-2</v>
      </c>
      <c r="BW378" s="223">
        <f t="shared" ca="1" si="665"/>
        <v>-2.4742355264813731E-2</v>
      </c>
      <c r="BX378" s="223">
        <f t="shared" ca="1" si="666"/>
        <v>-1.5075765275850108E-2</v>
      </c>
      <c r="BY378" s="223">
        <f t="shared" ca="1" si="667"/>
        <v>-2.8224681149436582E-3</v>
      </c>
      <c r="BZ378" s="223">
        <f t="shared" ca="1" si="668"/>
        <v>9.9151095041627186E-3</v>
      </c>
      <c r="CA378" s="223">
        <f t="shared" ca="1" si="669"/>
        <v>2.0951447790092462E-2</v>
      </c>
      <c r="CB378" s="223">
        <f t="shared" ca="1" si="670"/>
        <v>2.8392926427468681E-2</v>
      </c>
      <c r="CC378" s="223">
        <f t="shared" ca="1" si="671"/>
        <v>3.0962732875836427E-2</v>
      </c>
      <c r="CD378" s="223">
        <f t="shared" ca="1" si="672"/>
        <v>2.8219938489195531E-2</v>
      </c>
      <c r="CE378" s="223">
        <f t="shared" ca="1" si="673"/>
        <v>2.0635153268515762E-2</v>
      </c>
      <c r="CF378" s="223">
        <f t="shared" ca="1" si="674"/>
        <v>9.5097783678338606E-3</v>
      </c>
      <c r="CG378" s="223">
        <f t="shared" ca="1" si="675"/>
        <v>-3.2472889516113258E-3</v>
      </c>
      <c r="CH378" s="223">
        <f t="shared" ca="1" si="676"/>
        <v>-1.5447184846136794E-2</v>
      </c>
      <c r="CI378" s="223">
        <f t="shared" ca="1" si="677"/>
        <v>-2.499664521737666E-2</v>
      </c>
      <c r="CJ378" s="223">
        <f t="shared" ca="1" si="678"/>
        <v>-3.0257168989034664E-2</v>
      </c>
      <c r="CK378" s="223">
        <f t="shared" ca="1" si="679"/>
        <v>-3.0326152922114959E-2</v>
      </c>
      <c r="CL378" s="223">
        <f t="shared" ca="1" si="680"/>
        <v>-2.519176071967457E-2</v>
      </c>
      <c r="CM378" s="223">
        <f t="shared" ca="1" si="681"/>
        <v>-1.5734953904436175E-2</v>
      </c>
      <c r="CN378" s="223">
        <f t="shared" ca="1" si="682"/>
        <v>-3.5783360102871098E-3</v>
      </c>
      <c r="CO378" s="223">
        <f t="shared" ca="1" si="683"/>
        <v>9.1922545248567262E-3</v>
      </c>
      <c r="CP378" s="223">
        <f t="shared" ca="1" si="684"/>
        <v>2.0385633537354987E-2</v>
      </c>
      <c r="CQ378" s="223">
        <f t="shared" ca="1" si="685"/>
        <v>2.8081235587237258E-2</v>
      </c>
      <c r="CR378" s="223">
        <f t="shared" ca="1" si="686"/>
        <v>3.0958645514767916E-2</v>
      </c>
      <c r="CS378" s="223">
        <f t="shared" ca="1" si="687"/>
        <v>2.8524155918699161E-2</v>
      </c>
      <c r="CT378" s="223">
        <f t="shared" ca="1" si="688"/>
        <v>2.1195477713398813E-2</v>
      </c>
      <c r="CU378" s="223">
        <f t="shared" ca="1" si="689"/>
        <v>1.0230069086072734E-2</v>
      </c>
      <c r="CV378" s="223">
        <f t="shared" ca="1" si="690"/>
        <v>-2.4906197933812317E-3</v>
      </c>
      <c r="CW378" s="223">
        <f t="shared" ca="1" si="691"/>
        <v>-1.4783966911787599E-2</v>
      </c>
      <c r="CX378" s="223">
        <f t="shared" ca="1" si="692"/>
        <v>-2.4540673764127597E-2</v>
      </c>
      <c r="CY378" s="223">
        <f t="shared" ca="1" si="693"/>
        <v>-3.0086679821618594E-2</v>
      </c>
      <c r="CZ378" s="223">
        <f t="shared" ca="1" si="694"/>
        <v>-3.0470398655177068E-2</v>
      </c>
      <c r="DA378" s="223">
        <f t="shared" ca="1" si="695"/>
        <v>-2.5625991599858608E-2</v>
      </c>
      <c r="DB378" s="223">
        <f t="shared" ca="1" si="696"/>
        <v>-1.638466438515784E-2</v>
      </c>
      <c r="DC378" s="223">
        <f t="shared" ca="1" si="697"/>
        <v>-4.3320484498203492E-3</v>
      </c>
      <c r="DD378" s="223">
        <f t="shared" ca="1" si="698"/>
        <v>8.4638624751453909E-3</v>
      </c>
      <c r="DE378" s="223">
        <f t="shared" ca="1" si="699"/>
        <v>1.9807539741242452E-2</v>
      </c>
      <c r="DF378" s="223">
        <f t="shared" ca="1" si="700"/>
        <v>2.7752629660713068E-2</v>
      </c>
      <c r="DG378" s="223">
        <f t="shared" ca="1" si="701"/>
        <v>3.0935909823259621E-2</v>
      </c>
      <c r="DH378" s="223">
        <f t="shared" ca="1" si="702"/>
        <v>2.8811191463264166E-2</v>
      </c>
      <c r="DI378" s="223">
        <f t="shared" ca="1" si="703"/>
        <v>2.1743034795057115E-2</v>
      </c>
      <c r="DJ378" s="223">
        <f t="shared" ca="1" si="704"/>
        <v>1.0944197593221081E-2</v>
      </c>
      <c r="DK378" s="223">
        <f t="shared" ca="1" si="705"/>
        <v>-1.7324503789176589E-3</v>
      </c>
      <c r="DL378" s="223">
        <f t="shared" ca="1" si="706"/>
        <v>-1.4111843668578681E-2</v>
      </c>
      <c r="DM378" s="223">
        <f t="shared" ca="1" si="707"/>
        <v>-2.4069919926637793E-2</v>
      </c>
      <c r="DN378" s="223">
        <f t="shared" ca="1" si="708"/>
        <v>-2.9898067563291456E-2</v>
      </c>
      <c r="DO378" s="223">
        <f t="shared" ca="1" si="709"/>
        <v>-3.0596290159450854E-2</v>
      </c>
      <c r="DP378" s="223">
        <f t="shared" ca="1" si="710"/>
        <v>-2.6044786340920435E-2</v>
      </c>
      <c r="DQ378" s="223">
        <f t="shared" ca="1" si="711"/>
        <v>-1.7024505356716131E-2</v>
      </c>
      <c r="DR378" s="223">
        <f t="shared" ca="1" si="712"/>
        <v>-5.0831514253533577E-3</v>
      </c>
      <c r="DS378" s="223">
        <f t="shared" ca="1" si="713"/>
        <v>7.7303721111634423E-3</v>
      </c>
      <c r="DT378" s="223">
        <f t="shared" ca="1" si="714"/>
        <v>1.9217514623841581E-2</v>
      </c>
      <c r="DU378" s="223">
        <f t="shared" ca="1" si="715"/>
        <v>2.7407306587819025E-2</v>
      </c>
      <c r="DV378" s="223">
        <f t="shared" ca="1" si="716"/>
        <v>3.0894539496441966E-2</v>
      </c>
      <c r="DW378" s="223">
        <f t="shared" ca="1" si="717"/>
        <v>2.9080872223411627E-2</v>
      </c>
      <c r="DX378" s="223">
        <f t="shared" ca="1" si="718"/>
        <v>2.227749468557947E-2</v>
      </c>
      <c r="DY378" s="223">
        <f t="shared" ca="1" si="719"/>
        <v>1.1651733724968971E-2</v>
      </c>
      <c r="DZ378" s="223">
        <f t="shared" ca="1" si="720"/>
        <v>-9.7323740112653699E-4</v>
      </c>
      <c r="EA378" s="223">
        <f t="shared" ca="1" si="721"/>
        <v>-1.3431219978419832E-2</v>
      </c>
      <c r="EB378" s="223">
        <f t="shared" ca="1" si="722"/>
        <v>-2.3584667269416455E-2</v>
      </c>
      <c r="EC378" s="223">
        <f t="shared" ca="1" si="723"/>
        <v>-2.9691445827024893E-2</v>
      </c>
      <c r="ED378" s="223">
        <f t="shared" ca="1" si="724"/>
        <v>-3.0703751602601592E-2</v>
      </c>
      <c r="EE378" s="223">
        <f t="shared" ca="1" si="725"/>
        <v>-2.644789267656766E-2</v>
      </c>
      <c r="EF378" s="223">
        <f t="shared" ca="1" si="726"/>
        <v>-1.7654091402834617E-2</v>
      </c>
      <c r="EG378" s="223">
        <f t="shared" ca="1" si="727"/>
        <v>-5.8311925005390093E-3</v>
      </c>
      <c r="EH378" s="223">
        <f t="shared" ca="1" si="728"/>
        <v>6.9922252600787462E-3</v>
      </c>
      <c r="EI378" s="223">
        <f t="shared" ca="1" si="729"/>
        <v>1.8615913594220299E-2</v>
      </c>
      <c r="EJ378" s="223">
        <f t="shared" ca="1" si="730"/>
        <v>2.7045474378261582E-2</v>
      </c>
      <c r="EK378" s="223">
        <f t="shared" ca="1" si="731"/>
        <v>3.0834559454252911E-2</v>
      </c>
      <c r="EL378" s="223">
        <f t="shared" ca="1" si="732"/>
        <v>2.9333035753535477E-2</v>
      </c>
      <c r="EM378" s="223">
        <f t="shared" ca="1" si="733"/>
        <v>2.2798535446312405E-2</v>
      </c>
      <c r="EN378" s="223">
        <f t="shared" ca="1" si="734"/>
        <v>1.2352251288007533E-2</v>
      </c>
      <c r="EO378" s="223">
        <f t="shared" ca="1" si="735"/>
        <v>-2.1343818151644753E-4</v>
      </c>
      <c r="EP378" s="223">
        <f t="shared" ca="1" si="736"/>
        <v>-1.2742505823571445E-2</v>
      </c>
      <c r="EQ378" s="223">
        <f t="shared" ca="1" si="737"/>
        <v>-2.3085208090519671E-2</v>
      </c>
      <c r="ER378" s="223">
        <f t="shared" ca="1" si="738"/>
        <v>-2.9466939074026855E-2</v>
      </c>
      <c r="ES378" s="223">
        <f t="shared" ca="1" si="739"/>
        <v>-3.0792718253874144E-2</v>
      </c>
      <c r="ET378" s="223">
        <f t="shared" ca="1" si="740"/>
        <v>-2.6835067790617041E-2</v>
      </c>
      <c r="EU378" s="223">
        <f t="shared" ca="1" si="741"/>
        <v>-1.8273043284421212E-2</v>
      </c>
      <c r="EV378" s="223">
        <f t="shared" ca="1" si="742"/>
        <v>-6.5757210834044497E-3</v>
      </c>
      <c r="EW378" s="223">
        <f t="shared" ca="1" si="743"/>
        <v>6.2498665539537385E-3</v>
      </c>
      <c r="EX378" s="223">
        <f t="shared" ca="1" si="744"/>
        <v>1.8003099034343873E-2</v>
      </c>
      <c r="EY378" s="223">
        <f t="shared" ca="1" si="745"/>
        <v>2.666735098623409E-2</v>
      </c>
      <c r="EZ378" s="223">
        <f t="shared" ca="1" si="746"/>
        <v>3.0756005826427037E-2</v>
      </c>
      <c r="FA378" s="223">
        <f t="shared" ca="1" si="747"/>
        <v>2.9567530159754326E-2</v>
      </c>
      <c r="FB378" s="223">
        <f t="shared" ca="1" si="748"/>
        <v>2.3305843221784493E-2</v>
      </c>
      <c r="FC378" s="223">
        <f t="shared" ca="1" si="749"/>
        <v>1.3045328316750419E-2</v>
      </c>
      <c r="FD378" s="223">
        <f t="shared" ca="1" si="750"/>
        <v>5.4648960527299908E-4</v>
      </c>
      <c r="FE378" s="223">
        <f t="shared" ca="1" si="751"/>
        <v>-1.2046116059688123E-2</v>
      </c>
      <c r="FF378" s="223">
        <f t="shared" ca="1" si="752"/>
        <v>-2.2571843245480703E-2</v>
      </c>
      <c r="FG378" s="223">
        <f t="shared" ca="1" si="753"/>
        <v>-2.9224682538770454E-2</v>
      </c>
      <c r="FH378" s="223">
        <f t="shared" ca="1" si="754"/>
        <v>-3.0863136523084454E-2</v>
      </c>
      <c r="FI378" s="223">
        <f t="shared" ca="1" si="755"/>
        <v>-2.720607846325717E-2</v>
      </c>
      <c r="FJ378" s="223">
        <f t="shared" ca="1" si="756"/>
        <v>-1.8880988168006364E-2</v>
      </c>
      <c r="FK378" s="223">
        <f t="shared" ca="1" si="757"/>
        <v>-7.316288697771514E-3</v>
      </c>
      <c r="FL378" s="223">
        <f t="shared" ca="1" si="758"/>
        <v>5.5037431619139755E-3</v>
      </c>
      <c r="FM378" s="223">
        <f t="shared" ca="1" si="759"/>
        <v>1.7379440080788216E-2</v>
      </c>
      <c r="FN378" s="223">
        <f t="shared" ca="1" si="760"/>
        <v>2.6273164179129092E-2</v>
      </c>
      <c r="FO378" s="223">
        <f t="shared" ca="1" si="761"/>
        <v>3.0658925930732481E-2</v>
      </c>
      <c r="FP378" s="223">
        <f t="shared" ca="1" si="762"/>
        <v>2.978421419140604E-2</v>
      </c>
      <c r="FQ378" s="223">
        <f t="shared" ca="1" si="763"/>
        <v>2.3799112428761381E-2</v>
      </c>
      <c r="FR378" s="223">
        <f t="shared" ca="1" si="764"/>
        <v>1.3730547327511543E-2</v>
      </c>
      <c r="FS378" s="223">
        <f t="shared" ca="1" si="765"/>
        <v>1.3060882071592329E-3</v>
      </c>
      <c r="FT378" s="223">
        <f t="shared" ca="1" si="766"/>
        <v>-1.1342470165923331E-2</v>
      </c>
      <c r="FU378" s="223">
        <f t="shared" ca="1" si="767"/>
        <v>-2.2044881966085925E-2</v>
      </c>
      <c r="FV378" s="223">
        <f t="shared" ca="1" si="768"/>
        <v>-2.8964822147533813E-2</v>
      </c>
      <c r="FW378" s="223">
        <f t="shared" ca="1" si="769"/>
        <v>-3.0914963992900252E-2</v>
      </c>
      <c r="FX378" s="223">
        <f t="shared" ca="1" si="770"/>
        <v>-2.7560701211531723E-2</v>
      </c>
      <c r="FY378" s="223">
        <f t="shared" ca="1" si="771"/>
        <v>-1.9477559850324559E-2</v>
      </c>
      <c r="FZ378" s="223">
        <f t="shared" ca="1" si="772"/>
        <v>-8.0524492534004809E-3</v>
      </c>
      <c r="GA378" s="223">
        <f t="shared" ca="1" si="773"/>
        <v>4.7543045207919053E-3</v>
      </c>
      <c r="GB378" s="223">
        <f t="shared" ca="1" si="774"/>
        <v>1.6745312402387191E-2</v>
      </c>
      <c r="GC378" s="223">
        <f t="shared" ca="1" si="775"/>
        <v>2.5863151400339474E-2</v>
      </c>
      <c r="GD378" s="223">
        <f t="shared" ca="1" si="776"/>
        <v>3.0543378244468334E-2</v>
      </c>
      <c r="GE378" s="223">
        <f t="shared" ca="1" si="777"/>
        <v>2.9982957326132466E-2</v>
      </c>
      <c r="GF378" s="223">
        <f t="shared" ca="1" si="778"/>
        <v>2.4278045940317603E-2</v>
      </c>
      <c r="GG378" s="223">
        <f t="shared" ca="1" si="779"/>
        <v>1.4407495569981204E-2</v>
      </c>
      <c r="GH378" s="223">
        <f t="shared" ca="1" si="780"/>
        <v>2.0649000703468175E-3</v>
      </c>
      <c r="GI378" s="223">
        <f t="shared" ca="1" si="781"/>
        <v>-1.0631991992253269E-2</v>
      </c>
      <c r="GJ378" s="223">
        <f t="shared" ca="1" si="782"/>
        <v>-2.1504641674106321E-2</v>
      </c>
      <c r="GK378" s="223">
        <f t="shared" ca="1" si="783"/>
        <v>-2.8687514430500115E-2</v>
      </c>
      <c r="GL378" s="223">
        <f t="shared" ca="1" si="784"/>
        <v>-3.0948169444391688E-2</v>
      </c>
      <c r="GM378" s="223">
        <f t="shared" ca="1" si="785"/>
        <v>-2.7898722423957453E-2</v>
      </c>
      <c r="GN378" s="223">
        <f t="shared" ca="1" si="786"/>
        <v>-2.0062398978901795E-2</v>
      </c>
      <c r="GO378" s="223">
        <f t="shared" ca="1" si="787"/>
        <v>-8.7837593146996729E-3</v>
      </c>
      <c r="GP378" s="223">
        <f t="shared" ca="1" si="788"/>
        <v>4.0020020644014062E-3</v>
      </c>
      <c r="GQ378" s="223">
        <f t="shared" ca="1" si="789"/>
        <v>1.6101097973942161E-2</v>
      </c>
      <c r="GR378" s="223">
        <f t="shared" ca="1" si="790"/>
        <v>2.5437559626231565E-2</v>
      </c>
      <c r="GS378" s="223">
        <f t="shared" ca="1" si="791"/>
        <v>3.0409432369240125E-2</v>
      </c>
      <c r="GT378" s="223">
        <f t="shared" ca="1" si="792"/>
        <v>3.0163639848500505E-2</v>
      </c>
      <c r="GU378" s="223">
        <f t="shared" ca="1" si="793"/>
        <v>2.4742355264813699E-2</v>
      </c>
      <c r="GV378" s="223">
        <f t="shared" ca="1" si="794"/>
        <v>1.5075765275850073E-2</v>
      </c>
      <c r="GW378" s="223">
        <f t="shared" ca="1" si="795"/>
        <v>2.8224681149436126E-3</v>
      </c>
      <c r="GX378" s="223">
        <f t="shared" ca="1" si="796"/>
        <v>-9.915109504162866E-3</v>
      </c>
      <c r="GY378" s="223">
        <f t="shared" ca="1" si="797"/>
        <v>-2.0951447790092576E-2</v>
      </c>
      <c r="GZ378" s="223">
        <f t="shared" ca="1" si="798"/>
        <v>-2.839292642746874E-2</v>
      </c>
      <c r="HA378" s="223">
        <f t="shared" ca="1" si="799"/>
        <v>-3.0962732875836427E-2</v>
      </c>
      <c r="HB378" s="223">
        <f t="shared" ca="1" si="800"/>
        <v>-2.8219938489195604E-2</v>
      </c>
      <c r="HC378" s="223">
        <f t="shared" ca="1" si="801"/>
        <v>-2.063515326851589E-2</v>
      </c>
      <c r="HD378" s="223">
        <f t="shared" ca="1" si="802"/>
        <v>-9.5097783678340236E-3</v>
      </c>
      <c r="HE378" s="223">
        <f t="shared" ca="1" si="803"/>
        <v>3.247288951611371E-3</v>
      </c>
      <c r="HF378" s="223">
        <f t="shared" ca="1" si="804"/>
        <v>1.5447184846136833E-2</v>
      </c>
      <c r="HG378" s="223">
        <f t="shared" ca="1" si="805"/>
        <v>2.4996645217376684E-2</v>
      </c>
      <c r="HH378" s="223">
        <f t="shared" ca="1" si="806"/>
        <v>3.0257168989034675E-2</v>
      </c>
      <c r="HI378" s="223">
        <f t="shared" ca="1" si="807"/>
        <v>3.0326152922114949E-2</v>
      </c>
      <c r="HJ378" s="223">
        <f t="shared" ca="1" si="808"/>
        <v>2.5191760719674539E-2</v>
      </c>
      <c r="HK378" s="223">
        <f t="shared" ca="1" si="809"/>
        <v>1.5734953904435946E-2</v>
      </c>
      <c r="HL378" s="223">
        <f t="shared" ca="1" si="810"/>
        <v>3.5783360102868466E-3</v>
      </c>
      <c r="HM378" s="223">
        <f t="shared" ca="1" si="811"/>
        <v>-9.1922545248569777E-3</v>
      </c>
      <c r="HN378" s="223">
        <f t="shared" ca="1" si="812"/>
        <v>-2.0385633537354852E-2</v>
      </c>
      <c r="HO378" s="223">
        <f t="shared" ca="1" si="813"/>
        <v>-2.8081235587237185E-2</v>
      </c>
      <c r="HP378" s="223">
        <f t="shared" ca="1" si="814"/>
        <v>-3.0958645514767912E-2</v>
      </c>
      <c r="HQ378" s="223">
        <f t="shared" ca="1" si="815"/>
        <v>-2.852415591869914E-2</v>
      </c>
      <c r="HR378" s="223">
        <f t="shared" ca="1" si="816"/>
        <v>-2.1195477713398782E-2</v>
      </c>
      <c r="HS378" s="223">
        <f t="shared" ca="1" si="817"/>
        <v>-1.0230069086072692E-2</v>
      </c>
      <c r="HT378" s="223">
        <f t="shared" ca="1" si="818"/>
        <v>2.4906197933812777E-3</v>
      </c>
      <c r="HU378" s="223">
        <f t="shared" ca="1" si="819"/>
        <v>1.4783966911787641E-2</v>
      </c>
      <c r="HV378" s="223">
        <f t="shared" ca="1" si="820"/>
        <v>2.4540673764127628E-2</v>
      </c>
      <c r="HW378" s="223">
        <f t="shared" ca="1" si="821"/>
        <v>3.0086679821618657E-2</v>
      </c>
      <c r="HX378" s="223">
        <f t="shared" ca="1" si="822"/>
        <v>3.047039865517702E-2</v>
      </c>
      <c r="HY378" s="223">
        <f t="shared" ca="1" si="823"/>
        <v>2.5625991599858705E-2</v>
      </c>
      <c r="HZ378" s="223">
        <f t="shared" ca="1" si="824"/>
        <v>1.6384664385157986E-2</v>
      </c>
      <c r="IA378" s="223">
        <f t="shared" ca="1" si="825"/>
        <v>4.3320484498205209E-3</v>
      </c>
      <c r="IB378" s="223">
        <f t="shared" ca="1" si="826"/>
        <v>-8.463862475145436E-3</v>
      </c>
      <c r="IC378" s="223">
        <f t="shared" ca="1" si="827"/>
        <v>-1.980753974124249E-2</v>
      </c>
      <c r="ID378" s="223">
        <f t="shared" ca="1" si="828"/>
        <v>-2.7752629660713086E-2</v>
      </c>
      <c r="IE378" s="223">
        <f t="shared" ca="1" si="829"/>
        <v>-2.6517880884498995E-2</v>
      </c>
      <c r="IF378" s="223">
        <f t="shared" ca="1" si="830"/>
        <v>-2.8811191463264149E-2</v>
      </c>
      <c r="IG378" s="223">
        <f t="shared" ca="1" si="831"/>
        <v>-2.1743034795057084E-2</v>
      </c>
      <c r="IH378" s="223">
        <f t="shared" ca="1" si="832"/>
        <v>-1.0944197593220833E-2</v>
      </c>
      <c r="II378" s="223">
        <f t="shared" ca="1" si="833"/>
        <v>1.7324503789179239E-3</v>
      </c>
      <c r="IJ378" s="223">
        <f t="shared" ca="1" si="834"/>
        <v>1.411184366857892E-2</v>
      </c>
      <c r="IK378" s="223">
        <f t="shared" ca="1" si="835"/>
        <v>2.4069919926637685E-2</v>
      </c>
      <c r="IL378" s="223">
        <f t="shared" ca="1" si="836"/>
        <v>2.989806756329141E-2</v>
      </c>
      <c r="IM378" s="223">
        <f t="shared" ca="1" si="837"/>
        <v>3.0596290159450878E-2</v>
      </c>
      <c r="IN378" s="223">
        <f t="shared" ca="1" si="838"/>
        <v>2.6044786340920407E-2</v>
      </c>
      <c r="IO378" s="223">
        <f t="shared" ca="1" si="839"/>
        <v>1.7024505356716093E-2</v>
      </c>
      <c r="IP378" s="223">
        <f t="shared" ca="1" si="840"/>
        <v>5.0831514253533144E-3</v>
      </c>
      <c r="IQ378" s="223">
        <f t="shared" ca="1" si="841"/>
        <v>-7.7303721111634856E-3</v>
      </c>
      <c r="IR378" s="223">
        <f t="shared" ca="1" si="842"/>
        <v>-1.9217514623841619E-2</v>
      </c>
      <c r="IS378" s="223">
        <f t="shared" ca="1" si="843"/>
        <v>-2.7407306587819046E-2</v>
      </c>
      <c r="IT378" s="223">
        <f t="shared" ca="1" si="844"/>
        <v>-3.0894539496441987E-2</v>
      </c>
      <c r="IU378" s="223">
        <f t="shared" ca="1" si="845"/>
        <v>-2.9080872223411536E-2</v>
      </c>
      <c r="IV378" s="223">
        <f t="shared" ca="1" si="846"/>
        <v>-2.2277494685579286E-2</v>
      </c>
      <c r="IW378" s="223">
        <f t="shared" ca="1" si="847"/>
        <v>-1.1651733724969134E-2</v>
      </c>
      <c r="IX378" s="223">
        <f t="shared" ca="1" si="848"/>
        <v>9.7323740112636222E-4</v>
      </c>
      <c r="IY378" s="223">
        <f t="shared" ca="1" si="849"/>
        <v>1.3431219978419673E-2</v>
      </c>
      <c r="IZ378" s="223">
        <f t="shared" ca="1" si="850"/>
        <v>2.3584667269416486E-2</v>
      </c>
      <c r="JA378" s="223">
        <f t="shared" ca="1" si="851"/>
        <v>2.9691445827024904E-2</v>
      </c>
      <c r="JB378" s="223">
        <f t="shared" ca="1" si="852"/>
        <v>3.0703751602601588E-2</v>
      </c>
    </row>
    <row r="379" spans="2:262">
      <c r="B379" s="230">
        <v>18</v>
      </c>
      <c r="C379" s="229">
        <f t="shared" si="853"/>
        <v>3.5156250000000004E-4</v>
      </c>
      <c r="D379" s="226">
        <f t="shared" ca="1" si="597"/>
        <v>75.478149265719665</v>
      </c>
      <c r="E379" s="225">
        <f ca="1">X361</f>
        <v>0.47814926571965943</v>
      </c>
      <c r="F379" s="224">
        <v>18</v>
      </c>
      <c r="G379" s="223">
        <f t="shared" ca="1" si="854"/>
        <v>-3.097702228590214E-3</v>
      </c>
      <c r="H379" s="223">
        <f t="shared" ca="1" si="598"/>
        <v>-1.9390982445786243E-3</v>
      </c>
      <c r="I379" s="223">
        <f t="shared" ca="1" si="599"/>
        <v>-4.0814587423686796E-4</v>
      </c>
      <c r="J379" s="223">
        <f t="shared" ca="1" si="600"/>
        <v>1.2011792438933527E-3</v>
      </c>
      <c r="K379" s="223">
        <f t="shared" ca="1" si="601"/>
        <v>2.5798522254402764E-3</v>
      </c>
      <c r="L379" s="223">
        <f t="shared" ca="1" si="602"/>
        <v>3.4631383353840419E-3</v>
      </c>
      <c r="M379" s="223">
        <f t="shared" ca="1" si="603"/>
        <v>3.6814277261447603E-3</v>
      </c>
      <c r="N379" s="223">
        <f t="shared" ca="1" si="604"/>
        <v>3.1928041603012532E-3</v>
      </c>
      <c r="O379" s="223">
        <f t="shared" ca="1" si="605"/>
        <v>2.0910938257598776E-3</v>
      </c>
      <c r="P379" s="223">
        <f t="shared" ca="1" si="606"/>
        <v>5.8784869850568252E-4</v>
      </c>
      <c r="Q379" s="223">
        <f t="shared" ca="1" si="607"/>
        <v>-1.0282759669085013E-3</v>
      </c>
      <c r="R379" s="223">
        <f t="shared" ca="1" si="608"/>
        <v>-2.4469496274285626E-3</v>
      </c>
      <c r="S379" s="223">
        <f t="shared" ca="1" si="609"/>
        <v>-3.3957565611071397E-3</v>
      </c>
      <c r="T379" s="223">
        <f t="shared" ca="1" si="610"/>
        <v>-3.6925055191605132E-3</v>
      </c>
      <c r="U379" s="223">
        <f t="shared" ca="1" si="611"/>
        <v>-3.2802143471335108E-3</v>
      </c>
      <c r="V379" s="223">
        <f t="shared" ca="1" si="612"/>
        <v>-2.2380517787566859E-3</v>
      </c>
      <c r="W379" s="223">
        <f t="shared" ca="1" si="613"/>
        <v>-7.6613534377033168E-4</v>
      </c>
      <c r="X379" s="223">
        <f t="shared" ca="1" si="614"/>
        <v>8.5289548305302618E-4</v>
      </c>
      <c r="Y379" s="223">
        <f t="shared" ca="1" si="615"/>
        <v>2.3081521134369009E-3</v>
      </c>
      <c r="Z379" s="223">
        <f t="shared" ca="1" si="616"/>
        <v>3.3201941118413841E-3</v>
      </c>
      <c r="AA379" s="223">
        <f t="shared" ca="1" si="617"/>
        <v>3.6946877429553221E-3</v>
      </c>
      <c r="AB379" s="223">
        <f t="shared" ca="1" si="618"/>
        <v>3.3597222102906788E-3</v>
      </c>
      <c r="AC379" s="223">
        <f t="shared" ca="1" si="619"/>
        <v>2.3796180689882895E-3</v>
      </c>
      <c r="AD379" s="223">
        <f t="shared" ca="1" si="620"/>
        <v>9.4257630188631096E-4</v>
      </c>
      <c r="AE379" s="223">
        <f t="shared" ca="1" si="621"/>
        <v>-6.7546029927405802E-4</v>
      </c>
      <c r="AF379" s="223">
        <f t="shared" ca="1" si="622"/>
        <v>-2.163794058833721E-3</v>
      </c>
      <c r="AG379" s="223">
        <f t="shared" ca="1" si="623"/>
        <v>-3.2366330241455459E-3</v>
      </c>
      <c r="AH379" s="223">
        <f t="shared" ca="1" si="624"/>
        <v>-3.6879691403609266E-3</v>
      </c>
      <c r="AI379" s="223">
        <f t="shared" ca="1" si="625"/>
        <v>-3.4311362083663506E-3</v>
      </c>
      <c r="AJ379" s="223">
        <f t="shared" ca="1" si="626"/>
        <v>-2.5154516508617704E-3</v>
      </c>
      <c r="AK379" s="223">
        <f t="shared" ca="1" si="627"/>
        <v>-1.1167465111311095E-3</v>
      </c>
      <c r="AL379" s="223">
        <f t="shared" ca="1" si="628"/>
        <v>4.9639787247080392E-4</v>
      </c>
      <c r="AM379" s="223">
        <f t="shared" ca="1" si="629"/>
        <v>2.014223234816836E-3</v>
      </c>
      <c r="AN379" s="223">
        <f t="shared" ca="1" si="630"/>
        <v>3.1452746039989697E-3</v>
      </c>
      <c r="AO379" s="223">
        <f t="shared" ca="1" si="631"/>
        <v>3.6723658970794566E-3</v>
      </c>
      <c r="AP379" s="223">
        <f t="shared" ca="1" si="632"/>
        <v>3.4942842987840273E-3</v>
      </c>
      <c r="AQ379" s="223">
        <f t="shared" ca="1" si="633"/>
        <v>2.6452252893807825E-3</v>
      </c>
      <c r="AR379" s="223">
        <f t="shared" ca="1" si="634"/>
        <v>1.2882263802151514E-3</v>
      </c>
      <c r="AS379" s="223">
        <f t="shared" ca="1" si="635"/>
        <v>-3.1613957971344929E-4</v>
      </c>
      <c r="AT379" s="223">
        <f t="shared" ca="1" si="636"/>
        <v>-1.8597999706021584E-3</v>
      </c>
      <c r="AU379" s="223">
        <f t="shared" ca="1" si="637"/>
        <v>-3.0463389418378421E-3</v>
      </c>
      <c r="AV379" s="223">
        <f t="shared" ca="1" si="638"/>
        <v>-3.6479156026906589E-3</v>
      </c>
      <c r="AW379" s="223">
        <f t="shared" ca="1" si="639"/>
        <v>-3.5490143522627746E-3</v>
      </c>
      <c r="AX379" s="223">
        <f t="shared" ca="1" si="640"/>
        <v>-2.7686263484833014E-3</v>
      </c>
      <c r="AY379" s="223">
        <f t="shared" ca="1" si="641"/>
        <v>-1.4566027991139566E-3</v>
      </c>
      <c r="AZ379" s="223">
        <f t="shared" ca="1" si="642"/>
        <v>1.351196790180015E-4</v>
      </c>
      <c r="BA379" s="223">
        <f t="shared" ca="1" si="643"/>
        <v>1.7008962853590557E-3</v>
      </c>
      <c r="BB379" s="223">
        <f t="shared" ca="1" si="644"/>
        <v>2.9400643823380454E-3</v>
      </c>
      <c r="BC379" s="223">
        <f t="shared" ca="1" si="645"/>
        <v>3.6146771600953087E-3</v>
      </c>
      <c r="BD379" s="223">
        <f t="shared" ca="1" si="646"/>
        <v>3.5951945193099816E-3</v>
      </c>
      <c r="BE379" s="223">
        <f t="shared" ca="1" si="647"/>
        <v>2.8853575442093059E-3</v>
      </c>
      <c r="BF379" s="223">
        <f t="shared" ca="1" si="648"/>
        <v>1.6214701342863471E-3</v>
      </c>
      <c r="BG379" s="223">
        <f t="shared" ca="1" si="649"/>
        <v>4.6225736819273779E-5</v>
      </c>
      <c r="BH379" s="223">
        <f t="shared" ca="1" si="650"/>
        <v>-1.5378949919836163E-3</v>
      </c>
      <c r="BI379" s="223">
        <f t="shared" ca="1" si="651"/>
        <v>-2.8267069502219788E-3</v>
      </c>
      <c r="BJ379" s="223">
        <f t="shared" ca="1" si="652"/>
        <v>-3.5727306436129651E-3</v>
      </c>
      <c r="BK379" s="223">
        <f t="shared" ca="1" si="653"/>
        <v>-3.6327135478583187E-3</v>
      </c>
      <c r="BL379" s="223">
        <f t="shared" ca="1" si="654"/>
        <v>-2.9951376608838365E-3</v>
      </c>
      <c r="BM379" s="223">
        <f t="shared" ca="1" si="655"/>
        <v>-1.7824312058812436E-3</v>
      </c>
      <c r="BN379" s="223">
        <f t="shared" ca="1" si="656"/>
        <v>-2.2745979080766789E-4</v>
      </c>
      <c r="BO379" s="223">
        <f t="shared" ca="1" si="657"/>
        <v>1.3711887748687839E-3</v>
      </c>
      <c r="BP379" s="223">
        <f t="shared" ca="1" si="658"/>
        <v>2.7065397334725323E-3</v>
      </c>
      <c r="BQ379" s="223">
        <f t="shared" ca="1" si="659"/>
        <v>3.5221771060759098E-3</v>
      </c>
      <c r="BR379" s="223">
        <f t="shared" ca="1" si="660"/>
        <v>3.6614810512817404E-3</v>
      </c>
      <c r="BS379" s="223">
        <f t="shared" ca="1" si="661"/>
        <v>3.0977022285902153E-3</v>
      </c>
      <c r="BT379" s="223">
        <f t="shared" ca="1" si="662"/>
        <v>1.9390982445786262E-3</v>
      </c>
      <c r="BU379" s="223">
        <f t="shared" ca="1" si="663"/>
        <v>4.0814587423686888E-4</v>
      </c>
      <c r="BV379" s="223">
        <f t="shared" ca="1" si="664"/>
        <v>-1.2011792438933527E-3</v>
      </c>
      <c r="BW379" s="223">
        <f t="shared" ca="1" si="665"/>
        <v>-2.5798522254402764E-3</v>
      </c>
      <c r="BX379" s="223">
        <f t="shared" ca="1" si="666"/>
        <v>-3.4631383353840423E-3</v>
      </c>
      <c r="BY379" s="223">
        <f t="shared" ca="1" si="667"/>
        <v>-3.6814277261447612E-3</v>
      </c>
      <c r="BZ379" s="223">
        <f t="shared" ca="1" si="668"/>
        <v>-3.1928041603012571E-3</v>
      </c>
      <c r="CA379" s="223">
        <f t="shared" ca="1" si="669"/>
        <v>-2.0910938257598724E-3</v>
      </c>
      <c r="CB379" s="223">
        <f t="shared" ca="1" si="670"/>
        <v>-5.8784869850568957E-4</v>
      </c>
      <c r="CC379" s="223">
        <f t="shared" ca="1" si="671"/>
        <v>1.028275966908507E-3</v>
      </c>
      <c r="CD379" s="223">
        <f t="shared" ca="1" si="672"/>
        <v>2.4469496274285595E-3</v>
      </c>
      <c r="CE379" s="223">
        <f t="shared" ca="1" si="673"/>
        <v>3.3957565611071328E-3</v>
      </c>
      <c r="CF379" s="223">
        <f t="shared" ca="1" si="674"/>
        <v>3.6925055191605132E-3</v>
      </c>
      <c r="CG379" s="223">
        <f t="shared" ca="1" si="675"/>
        <v>3.2802143471335177E-3</v>
      </c>
      <c r="CH379" s="223">
        <f t="shared" ca="1" si="676"/>
        <v>2.2380517787566868E-3</v>
      </c>
      <c r="CI379" s="223">
        <f t="shared" ca="1" si="677"/>
        <v>7.6613534377034534E-4</v>
      </c>
      <c r="CJ379" s="223">
        <f t="shared" ca="1" si="678"/>
        <v>-8.5289548305302867E-4</v>
      </c>
      <c r="CK379" s="223">
        <f t="shared" ca="1" si="679"/>
        <v>-2.3081521134368922E-3</v>
      </c>
      <c r="CL379" s="223">
        <f t="shared" ca="1" si="680"/>
        <v>-3.3201941118413854E-3</v>
      </c>
      <c r="CM379" s="223">
        <f t="shared" ca="1" si="681"/>
        <v>-3.6946877429553226E-3</v>
      </c>
      <c r="CN379" s="223">
        <f t="shared" ca="1" si="682"/>
        <v>-3.359722210290678E-3</v>
      </c>
      <c r="CO379" s="223">
        <f t="shared" ca="1" si="683"/>
        <v>-2.3796180689882925E-3</v>
      </c>
      <c r="CP379" s="223">
        <f t="shared" ca="1" si="684"/>
        <v>-9.4257630188630229E-4</v>
      </c>
      <c r="CQ379" s="223">
        <f t="shared" ca="1" si="685"/>
        <v>6.7546029927405401E-4</v>
      </c>
      <c r="CR379" s="223">
        <f t="shared" ca="1" si="686"/>
        <v>2.1637940588337076E-3</v>
      </c>
      <c r="CS379" s="223">
        <f t="shared" ca="1" si="687"/>
        <v>3.2366330241455432E-3</v>
      </c>
      <c r="CT379" s="223">
        <f t="shared" ca="1" si="688"/>
        <v>3.6879691403609257E-3</v>
      </c>
      <c r="CU379" s="223">
        <f t="shared" ca="1" si="689"/>
        <v>3.4311362083663498E-3</v>
      </c>
      <c r="CV379" s="223">
        <f t="shared" ca="1" si="690"/>
        <v>2.5154516508617782E-3</v>
      </c>
      <c r="CW379" s="223">
        <f t="shared" ca="1" si="691"/>
        <v>1.1167465111311071E-3</v>
      </c>
      <c r="CX379" s="223">
        <f t="shared" ca="1" si="692"/>
        <v>-4.963978724707934E-4</v>
      </c>
      <c r="CY379" s="223">
        <f t="shared" ca="1" si="693"/>
        <v>-2.0142232348168382E-3</v>
      </c>
      <c r="CZ379" s="223">
        <f t="shared" ca="1" si="694"/>
        <v>-3.1452746039989637E-3</v>
      </c>
      <c r="DA379" s="223">
        <f t="shared" ca="1" si="695"/>
        <v>-3.6723658970794571E-3</v>
      </c>
      <c r="DB379" s="223">
        <f t="shared" ca="1" si="696"/>
        <v>-3.4942842987840286E-3</v>
      </c>
      <c r="DC379" s="223">
        <f t="shared" ca="1" si="697"/>
        <v>-2.6452252893807765E-3</v>
      </c>
      <c r="DD379" s="223">
        <f t="shared" ca="1" si="698"/>
        <v>-1.2882263802151553E-3</v>
      </c>
      <c r="DE379" s="223">
        <f t="shared" ca="1" si="699"/>
        <v>3.1613957971343216E-4</v>
      </c>
      <c r="DF379" s="223">
        <f t="shared" ca="1" si="700"/>
        <v>1.8597999706021547E-3</v>
      </c>
      <c r="DG379" s="223">
        <f t="shared" ca="1" si="701"/>
        <v>3.0463389418378321E-3</v>
      </c>
      <c r="DH379" s="223">
        <f t="shared" ca="1" si="702"/>
        <v>3.6479156026906585E-3</v>
      </c>
      <c r="DI379" s="223">
        <f t="shared" ca="1" si="703"/>
        <v>3.5490143522627794E-3</v>
      </c>
      <c r="DJ379" s="223">
        <f t="shared" ca="1" si="704"/>
        <v>2.7686263484833044E-3</v>
      </c>
      <c r="DK379" s="223">
        <f t="shared" ca="1" si="705"/>
        <v>1.4566027991139603E-3</v>
      </c>
      <c r="DL379" s="223">
        <f t="shared" ca="1" si="706"/>
        <v>-1.351196790180105E-4</v>
      </c>
      <c r="DM379" s="223">
        <f t="shared" ca="1" si="707"/>
        <v>-1.7008962853590525E-3</v>
      </c>
      <c r="DN379" s="223">
        <f t="shared" ca="1" si="708"/>
        <v>-2.940064382338051E-3</v>
      </c>
      <c r="DO379" s="223">
        <f t="shared" ca="1" si="709"/>
        <v>-3.6146771600953078E-3</v>
      </c>
      <c r="DP379" s="223">
        <f t="shared" ca="1" si="710"/>
        <v>-3.5951945193099795E-3</v>
      </c>
      <c r="DQ379" s="223">
        <f t="shared" ca="1" si="711"/>
        <v>-2.8853575442093081E-3</v>
      </c>
      <c r="DR379" s="223">
        <f t="shared" ca="1" si="712"/>
        <v>-1.6214701342863627E-3</v>
      </c>
      <c r="DS379" s="223">
        <f t="shared" ca="1" si="713"/>
        <v>-4.6225736819277682E-5</v>
      </c>
      <c r="DT379" s="223">
        <f t="shared" ca="1" si="714"/>
        <v>1.5378949919836007E-3</v>
      </c>
      <c r="DU379" s="223">
        <f t="shared" ca="1" si="715"/>
        <v>2.8267069502219766E-3</v>
      </c>
      <c r="DV379" s="223">
        <f t="shared" ca="1" si="716"/>
        <v>3.5727306436129608E-3</v>
      </c>
      <c r="DW379" s="223">
        <f t="shared" ca="1" si="717"/>
        <v>3.6327135478583191E-3</v>
      </c>
      <c r="DX379" s="223">
        <f t="shared" ca="1" si="718"/>
        <v>2.9951376608838387E-3</v>
      </c>
      <c r="DY379" s="223">
        <f t="shared" ca="1" si="719"/>
        <v>1.782431205881236E-3</v>
      </c>
      <c r="DZ379" s="223">
        <f t="shared" ca="1" si="720"/>
        <v>2.2745979080767201E-4</v>
      </c>
      <c r="EA379" s="223">
        <f t="shared" ca="1" si="721"/>
        <v>-1.3711887748687921E-3</v>
      </c>
      <c r="EB379" s="223">
        <f t="shared" ca="1" si="722"/>
        <v>-2.7065397334725292E-3</v>
      </c>
      <c r="EC379" s="223">
        <f t="shared" ca="1" si="723"/>
        <v>-3.522177106075912E-3</v>
      </c>
      <c r="ED379" s="223">
        <f t="shared" ca="1" si="724"/>
        <v>-3.6614810512817413E-3</v>
      </c>
      <c r="EE379" s="223">
        <f t="shared" ca="1" si="725"/>
        <v>-3.0977022285902244E-3</v>
      </c>
      <c r="EF379" s="223">
        <f t="shared" ca="1" si="726"/>
        <v>-1.9390982445786301E-3</v>
      </c>
      <c r="EG379" s="223">
        <f t="shared" ca="1" si="727"/>
        <v>-4.0814587423688601E-4</v>
      </c>
      <c r="EH379" s="223">
        <f t="shared" ca="1" si="728"/>
        <v>1.2011792438933488E-3</v>
      </c>
      <c r="EI379" s="223">
        <f t="shared" ca="1" si="729"/>
        <v>2.5798522254402642E-3</v>
      </c>
      <c r="EJ379" s="223">
        <f t="shared" ca="1" si="730"/>
        <v>3.463138335384041E-3</v>
      </c>
      <c r="EK379" s="223">
        <f t="shared" ca="1" si="731"/>
        <v>3.6814277261447616E-3</v>
      </c>
      <c r="EL379" s="223">
        <f t="shared" ca="1" si="732"/>
        <v>3.1928041603012532E-3</v>
      </c>
      <c r="EM379" s="223">
        <f t="shared" ca="1" si="733"/>
        <v>2.0910938257598867E-3</v>
      </c>
      <c r="EN379" s="223">
        <f t="shared" ca="1" si="734"/>
        <v>5.8784869850568079E-4</v>
      </c>
      <c r="EO379" s="223">
        <f t="shared" ca="1" si="735"/>
        <v>-1.0282759669084903E-3</v>
      </c>
      <c r="EP379" s="223">
        <f t="shared" ca="1" si="736"/>
        <v>-2.446949627428566E-3</v>
      </c>
      <c r="EQ379" s="223">
        <f t="shared" ca="1" si="737"/>
        <v>-3.3957565611071371E-3</v>
      </c>
      <c r="ER379" s="223">
        <f t="shared" ca="1" si="738"/>
        <v>-3.6925055191605136E-3</v>
      </c>
      <c r="ES379" s="223">
        <f t="shared" ca="1" si="739"/>
        <v>-3.2802143471335134E-3</v>
      </c>
      <c r="ET379" s="223">
        <f t="shared" ca="1" si="740"/>
        <v>-2.2380517787567002E-3</v>
      </c>
      <c r="EU379" s="223">
        <f t="shared" ca="1" si="741"/>
        <v>-7.6613534377033667E-4</v>
      </c>
      <c r="EV379" s="223">
        <f t="shared" ca="1" si="742"/>
        <v>8.5289548305303735E-4</v>
      </c>
      <c r="EW379" s="223">
        <f t="shared" ca="1" si="743"/>
        <v>2.3081521134368788E-3</v>
      </c>
      <c r="EX379" s="223">
        <f t="shared" ca="1" si="744"/>
        <v>3.3201941118413776E-3</v>
      </c>
      <c r="EY379" s="223">
        <f t="shared" ca="1" si="745"/>
        <v>3.6946877429553221E-3</v>
      </c>
      <c r="EZ379" s="223">
        <f t="shared" ca="1" si="746"/>
        <v>3.3597222102906745E-3</v>
      </c>
      <c r="FA379" s="223">
        <f t="shared" ca="1" si="747"/>
        <v>2.3796180689883051E-3</v>
      </c>
      <c r="FB379" s="223">
        <f t="shared" ca="1" si="748"/>
        <v>9.4257630188631899E-4</v>
      </c>
      <c r="FC379" s="223">
        <f t="shared" ca="1" si="749"/>
        <v>-6.7546029927406301E-4</v>
      </c>
      <c r="FD379" s="223">
        <f t="shared" ca="1" si="750"/>
        <v>-2.1637940588336937E-3</v>
      </c>
      <c r="FE379" s="223">
        <f t="shared" ca="1" si="751"/>
        <v>-3.2366330241455354E-3</v>
      </c>
      <c r="FF379" s="223">
        <f t="shared" ca="1" si="752"/>
        <v>-3.6879691403609266E-3</v>
      </c>
      <c r="FG379" s="223">
        <f t="shared" ca="1" si="753"/>
        <v>-3.4311362083663459E-3</v>
      </c>
      <c r="FH379" s="223">
        <f t="shared" ca="1" si="754"/>
        <v>-2.5154516508617908E-3</v>
      </c>
      <c r="FI379" s="223">
        <f t="shared" ca="1" si="755"/>
        <v>-1.1167465111311236E-3</v>
      </c>
      <c r="FJ379" s="223">
        <f t="shared" ca="1" si="756"/>
        <v>4.963978724708024E-4</v>
      </c>
      <c r="FK379" s="223">
        <f t="shared" ca="1" si="757"/>
        <v>2.0142232348168455E-3</v>
      </c>
      <c r="FL379" s="223">
        <f t="shared" ca="1" si="758"/>
        <v>3.145274603998955E-3</v>
      </c>
      <c r="FM379" s="223">
        <f t="shared" ca="1" si="759"/>
        <v>3.6723658970794553E-3</v>
      </c>
      <c r="FN379" s="223">
        <f t="shared" ca="1" si="760"/>
        <v>3.4942842987840256E-3</v>
      </c>
      <c r="FO379" s="223">
        <f t="shared" ca="1" si="761"/>
        <v>2.6452252893807704E-3</v>
      </c>
      <c r="FP379" s="223">
        <f t="shared" ca="1" si="762"/>
        <v>1.2882263802151714E-3</v>
      </c>
      <c r="FQ379" s="223">
        <f t="shared" ca="1" si="763"/>
        <v>-3.161395797134411E-4</v>
      </c>
      <c r="FR379" s="223">
        <f t="shared" ca="1" si="764"/>
        <v>-1.8597999706021625E-3</v>
      </c>
      <c r="FS379" s="223">
        <f t="shared" ca="1" si="765"/>
        <v>-3.0463389418378226E-3</v>
      </c>
      <c r="FT379" s="223">
        <f t="shared" ca="1" si="766"/>
        <v>-3.6479156026906559E-3</v>
      </c>
      <c r="FU379" s="223">
        <f t="shared" ca="1" si="767"/>
        <v>-3.5490143522627767E-3</v>
      </c>
      <c r="FV379" s="223">
        <f t="shared" ca="1" si="768"/>
        <v>-2.7686263484832984E-3</v>
      </c>
      <c r="FW379" s="223">
        <f t="shared" ca="1" si="769"/>
        <v>-1.4566027991139761E-3</v>
      </c>
      <c r="FX379" s="223">
        <f t="shared" ca="1" si="770"/>
        <v>1.3511967901799337E-4</v>
      </c>
      <c r="FY379" s="223">
        <f t="shared" ca="1" si="771"/>
        <v>1.7008962853590605E-3</v>
      </c>
      <c r="FZ379" s="223">
        <f t="shared" ca="1" si="772"/>
        <v>2.9400643823380562E-3</v>
      </c>
      <c r="GA379" s="223">
        <f t="shared" ca="1" si="773"/>
        <v>3.6146771600953044E-3</v>
      </c>
      <c r="GB379" s="223">
        <f t="shared" ca="1" si="774"/>
        <v>3.5951945193099834E-3</v>
      </c>
      <c r="GC379" s="223">
        <f t="shared" ca="1" si="775"/>
        <v>2.8853575442093025E-3</v>
      </c>
      <c r="GD379" s="223">
        <f t="shared" ca="1" si="776"/>
        <v>1.6214701342863779E-3</v>
      </c>
      <c r="GE379" s="223">
        <f t="shared" ca="1" si="777"/>
        <v>4.6225736819295029E-5</v>
      </c>
      <c r="GF379" s="223">
        <f t="shared" ca="1" si="778"/>
        <v>-1.5378949919836087E-3</v>
      </c>
      <c r="GG379" s="223">
        <f t="shared" ca="1" si="779"/>
        <v>-2.8267069502219823E-3</v>
      </c>
      <c r="GH379" s="223">
        <f t="shared" ca="1" si="780"/>
        <v>-3.5727306436129564E-3</v>
      </c>
      <c r="GI379" s="223">
        <f t="shared" ca="1" si="781"/>
        <v>-3.6327135478583226E-3</v>
      </c>
      <c r="GJ379" s="223">
        <f t="shared" ca="1" si="782"/>
        <v>-2.995137660883833E-3</v>
      </c>
      <c r="GK379" s="223">
        <f t="shared" ca="1" si="783"/>
        <v>-1.782431205881228E-3</v>
      </c>
      <c r="GL379" s="223">
        <f t="shared" ca="1" si="784"/>
        <v>-2.2745979080768914E-4</v>
      </c>
      <c r="GM379" s="223">
        <f t="shared" ca="1" si="785"/>
        <v>1.3711887748687763E-3</v>
      </c>
      <c r="GN379" s="223">
        <f t="shared" ca="1" si="786"/>
        <v>2.7065397334725357E-3</v>
      </c>
      <c r="GO379" s="223">
        <f t="shared" ca="1" si="787"/>
        <v>3.5221771060759154E-3</v>
      </c>
      <c r="GP379" s="223">
        <f t="shared" ca="1" si="788"/>
        <v>3.6614810512817435E-3</v>
      </c>
      <c r="GQ379" s="223">
        <f t="shared" ca="1" si="789"/>
        <v>3.09770222859022E-3</v>
      </c>
      <c r="GR379" s="223">
        <f t="shared" ca="1" si="790"/>
        <v>1.9390982445786223E-3</v>
      </c>
      <c r="GS379" s="223">
        <f t="shared" ca="1" si="791"/>
        <v>4.0814587423690293E-4</v>
      </c>
      <c r="GT379" s="223">
        <f t="shared" ca="1" si="792"/>
        <v>-1.2011792438933327E-3</v>
      </c>
      <c r="GU379" s="223">
        <f t="shared" ca="1" si="793"/>
        <v>-2.5798522254402707E-3</v>
      </c>
      <c r="GV379" s="223">
        <f t="shared" ca="1" si="794"/>
        <v>-3.463138335384044E-3</v>
      </c>
      <c r="GW379" s="223">
        <f t="shared" ca="1" si="795"/>
        <v>-3.6814277261447629E-3</v>
      </c>
      <c r="GX379" s="223">
        <f t="shared" ca="1" si="796"/>
        <v>-3.1928041603012619E-3</v>
      </c>
      <c r="GY379" s="223">
        <f t="shared" ca="1" si="797"/>
        <v>-2.0910938257598793E-3</v>
      </c>
      <c r="GZ379" s="223">
        <f t="shared" ca="1" si="798"/>
        <v>-5.878486985056719E-4</v>
      </c>
      <c r="HA379" s="223">
        <f t="shared" ca="1" si="799"/>
        <v>1.0282759669084738E-3</v>
      </c>
      <c r="HB379" s="223">
        <f t="shared" ca="1" si="800"/>
        <v>2.4469496274285535E-3</v>
      </c>
      <c r="HC379" s="223">
        <f t="shared" ca="1" si="801"/>
        <v>3.3957565611071401E-3</v>
      </c>
      <c r="HD379" s="223">
        <f t="shared" ca="1" si="802"/>
        <v>3.6925055191605145E-3</v>
      </c>
      <c r="HE379" s="223">
        <f t="shared" ca="1" si="803"/>
        <v>3.2802143471335212E-3</v>
      </c>
      <c r="HF379" s="223">
        <f t="shared" ca="1" si="804"/>
        <v>2.2380517787566933E-3</v>
      </c>
      <c r="HG379" s="223">
        <f t="shared" ca="1" si="805"/>
        <v>7.6613534377032756E-4</v>
      </c>
      <c r="HH379" s="223">
        <f t="shared" ca="1" si="806"/>
        <v>-8.5289548305299517E-4</v>
      </c>
      <c r="HI379" s="223">
        <f t="shared" ca="1" si="807"/>
        <v>-2.3081521134368857E-3</v>
      </c>
      <c r="HJ379" s="223">
        <f t="shared" ca="1" si="808"/>
        <v>-3.3201941118413823E-3</v>
      </c>
      <c r="HK379" s="223">
        <f t="shared" ca="1" si="809"/>
        <v>-3.6946877429553221E-3</v>
      </c>
      <c r="HL379" s="223">
        <f t="shared" ca="1" si="810"/>
        <v>-3.3597222102906923E-3</v>
      </c>
      <c r="HM379" s="223">
        <f t="shared" ca="1" si="811"/>
        <v>-2.3796180689882986E-3</v>
      </c>
      <c r="HN379" s="223">
        <f t="shared" ca="1" si="812"/>
        <v>-9.4257630188631009E-4</v>
      </c>
      <c r="HO379" s="223">
        <f t="shared" ca="1" si="813"/>
        <v>6.7546029927407179E-4</v>
      </c>
      <c r="HP379" s="223">
        <f t="shared" ca="1" si="814"/>
        <v>2.1637940588337006E-3</v>
      </c>
      <c r="HQ379" s="223">
        <f t="shared" ca="1" si="815"/>
        <v>3.2366330241455402E-3</v>
      </c>
      <c r="HR379" s="223">
        <f t="shared" ca="1" si="816"/>
        <v>3.687969140360927E-3</v>
      </c>
      <c r="HS379" s="223">
        <f t="shared" ca="1" si="817"/>
        <v>3.4311362083663628E-3</v>
      </c>
      <c r="HT379" s="223">
        <f t="shared" ca="1" si="818"/>
        <v>2.5154516508617843E-3</v>
      </c>
      <c r="HU379" s="223">
        <f t="shared" ca="1" si="819"/>
        <v>1.1167465111311149E-3</v>
      </c>
      <c r="HV379" s="223">
        <f t="shared" ca="1" si="820"/>
        <v>-4.963978724708114E-4</v>
      </c>
      <c r="HW379" s="223">
        <f t="shared" ca="1" si="821"/>
        <v>-2.0142232348168091E-3</v>
      </c>
      <c r="HX379" s="223">
        <f t="shared" ca="1" si="822"/>
        <v>-3.1452746039989593E-3</v>
      </c>
      <c r="HY379" s="223">
        <f t="shared" ca="1" si="823"/>
        <v>-3.6723658970794558E-3</v>
      </c>
      <c r="HZ379" s="223">
        <f t="shared" ca="1" si="824"/>
        <v>-3.494284298784023E-3</v>
      </c>
      <c r="IA379" s="223">
        <f t="shared" ca="1" si="825"/>
        <v>-2.6452252893808008E-3</v>
      </c>
      <c r="IB379" s="223">
        <f t="shared" ca="1" si="826"/>
        <v>-1.2882263802151631E-3</v>
      </c>
      <c r="IC379" s="223">
        <f t="shared" ca="1" si="827"/>
        <v>3.1613957971345021E-4</v>
      </c>
      <c r="ID379" s="223">
        <f t="shared" ca="1" si="828"/>
        <v>1.859799970602125E-3</v>
      </c>
      <c r="IE379" s="223">
        <f t="shared" ca="1" si="829"/>
        <v>2.2642401435701825E-3</v>
      </c>
      <c r="IF379" s="223">
        <f t="shared" ca="1" si="830"/>
        <v>3.6479156026906572E-3</v>
      </c>
      <c r="IG379" s="223">
        <f t="shared" ca="1" si="831"/>
        <v>3.5490143522627746E-3</v>
      </c>
      <c r="IH379" s="223">
        <f t="shared" ca="1" si="832"/>
        <v>2.768626348483327E-3</v>
      </c>
      <c r="II379" s="223">
        <f t="shared" ca="1" si="833"/>
        <v>1.4566027991139677E-3</v>
      </c>
      <c r="IJ379" s="223">
        <f t="shared" ca="1" si="834"/>
        <v>-1.3511967901800237E-4</v>
      </c>
      <c r="IK379" s="223">
        <f t="shared" ca="1" si="835"/>
        <v>-1.7008962853590683E-3</v>
      </c>
      <c r="IL379" s="223">
        <f t="shared" ca="1" si="836"/>
        <v>-2.9400643823380302E-3</v>
      </c>
      <c r="IM379" s="223">
        <f t="shared" ca="1" si="837"/>
        <v>-3.6146771600953061E-3</v>
      </c>
      <c r="IN379" s="223">
        <f t="shared" ca="1" si="838"/>
        <v>-3.5951945193099808E-3</v>
      </c>
      <c r="IO379" s="223">
        <f t="shared" ca="1" si="839"/>
        <v>-2.8853575442092968E-3</v>
      </c>
      <c r="IP379" s="223">
        <f t="shared" ca="1" si="840"/>
        <v>-1.6214701342863703E-3</v>
      </c>
      <c r="IQ379" s="223">
        <f t="shared" ca="1" si="841"/>
        <v>-4.6225736819285922E-5</v>
      </c>
      <c r="IR379" s="223">
        <f t="shared" ca="1" si="842"/>
        <v>1.5378949919836171E-3</v>
      </c>
      <c r="IS379" s="223">
        <f t="shared" ca="1" si="843"/>
        <v>2.8267069502219545E-3</v>
      </c>
      <c r="IT379" s="223">
        <f t="shared" ca="1" si="844"/>
        <v>3.5727306436129586E-3</v>
      </c>
      <c r="IU379" s="223">
        <f t="shared" ca="1" si="845"/>
        <v>3.6327135478583209E-3</v>
      </c>
      <c r="IV379" s="223">
        <f t="shared" ca="1" si="846"/>
        <v>2.9951376608838283E-3</v>
      </c>
      <c r="IW379" s="223">
        <f t="shared" ca="1" si="847"/>
        <v>1.7824312058812661E-3</v>
      </c>
      <c r="IX379" s="223">
        <f t="shared" ca="1" si="848"/>
        <v>2.2745979080768009E-4</v>
      </c>
      <c r="IY379" s="223">
        <f t="shared" ca="1" si="849"/>
        <v>-1.3711887748687848E-3</v>
      </c>
      <c r="IZ379" s="223">
        <f t="shared" ca="1" si="850"/>
        <v>-2.7065397334725414E-3</v>
      </c>
      <c r="JA379" s="223">
        <f t="shared" ca="1" si="851"/>
        <v>-3.522177106075902E-3</v>
      </c>
      <c r="JB379" s="223">
        <f t="shared" ca="1" si="852"/>
        <v>-3.6614810512817422E-3</v>
      </c>
    </row>
    <row r="380" spans="2:262">
      <c r="B380" s="230">
        <v>19</v>
      </c>
      <c r="C380" s="229">
        <f t="shared" si="853"/>
        <v>3.7109375000000006E-4</v>
      </c>
      <c r="D380" s="226">
        <f t="shared" ca="1" si="597"/>
        <v>75.475764291109215</v>
      </c>
      <c r="E380" s="225">
        <f ca="1">Y361</f>
        <v>0.47576429110920854</v>
      </c>
      <c r="F380" s="224">
        <v>19</v>
      </c>
      <c r="G380" s="223">
        <f t="shared" ca="1" si="854"/>
        <v>-2.8549205268239428E-2</v>
      </c>
      <c r="H380" s="223">
        <f t="shared" ca="1" si="598"/>
        <v>-1.6498256929190581E-2</v>
      </c>
      <c r="I380" s="223">
        <f t="shared" ca="1" si="599"/>
        <v>-9.240827648012203E-4</v>
      </c>
      <c r="J380" s="223">
        <f t="shared" ca="1" si="600"/>
        <v>1.4847430565517801E-2</v>
      </c>
      <c r="K380" s="223">
        <f t="shared" ca="1" si="601"/>
        <v>2.7448254347668372E-2</v>
      </c>
      <c r="L380" s="223">
        <f t="shared" ca="1" si="602"/>
        <v>3.4187465051947884E-2</v>
      </c>
      <c r="M380" s="223">
        <f t="shared" ca="1" si="603"/>
        <v>3.3625894813676137E-2</v>
      </c>
      <c r="N380" s="223">
        <f t="shared" ca="1" si="604"/>
        <v>2.5883467742091659E-2</v>
      </c>
      <c r="O380" s="223">
        <f t="shared" ca="1" si="605"/>
        <v>1.2613589959216822E-2</v>
      </c>
      <c r="P380" s="223">
        <f t="shared" ca="1" si="606"/>
        <v>-3.349937588315228E-3</v>
      </c>
      <c r="Q380" s="223">
        <f t="shared" ca="1" si="607"/>
        <v>-1.8598081281959715E-2</v>
      </c>
      <c r="R380" s="223">
        <f t="shared" ca="1" si="608"/>
        <v>-2.987457872499652E-2</v>
      </c>
      <c r="S380" s="223">
        <f t="shared" ca="1" si="609"/>
        <v>-3.4771318128331133E-2</v>
      </c>
      <c r="T380" s="223">
        <f t="shared" ca="1" si="610"/>
        <v>-3.2242593948654544E-2</v>
      </c>
      <c r="U380" s="223">
        <f t="shared" ca="1" si="611"/>
        <v>-2.2828418768704277E-2</v>
      </c>
      <c r="V380" s="223">
        <f t="shared" ca="1" si="612"/>
        <v>-8.5392028554943794E-3</v>
      </c>
      <c r="W380" s="223">
        <f t="shared" ca="1" si="613"/>
        <v>7.5735717619728419E-3</v>
      </c>
      <c r="X380" s="223">
        <f t="shared" ca="1" si="614"/>
        <v>2.2068999544778943E-2</v>
      </c>
      <c r="Y380" s="223">
        <f t="shared" ca="1" si="615"/>
        <v>3.1851561630965766E-2</v>
      </c>
      <c r="Z380" s="223">
        <f t="shared" ca="1" si="616"/>
        <v>3.4832178214831658E-2</v>
      </c>
      <c r="AA380" s="223">
        <f t="shared" ca="1" si="617"/>
        <v>3.0374334459155543E-2</v>
      </c>
      <c r="AB380" s="223">
        <f t="shared" ca="1" si="618"/>
        <v>1.9430009128284499E-2</v>
      </c>
      <c r="AC380" s="223">
        <f t="shared" ca="1" si="619"/>
        <v>4.3363781925132251E-3</v>
      </c>
      <c r="AD380" s="223">
        <f t="shared" ca="1" si="620"/>
        <v>-1.1683292366830252E-2</v>
      </c>
      <c r="AE380" s="223">
        <f t="shared" ca="1" si="621"/>
        <v>-2.5207979512562928E-2</v>
      </c>
      <c r="AF380" s="223">
        <f t="shared" ca="1" si="622"/>
        <v>-3.3349467402489563E-2</v>
      </c>
      <c r="AG380" s="223">
        <f t="shared" ca="1" si="623"/>
        <v>-3.4369129919099767E-2</v>
      </c>
      <c r="AH380" s="223">
        <f t="shared" ca="1" si="624"/>
        <v>-2.8049216706881992E-2</v>
      </c>
      <c r="AI380" s="223">
        <f t="shared" ca="1" si="625"/>
        <v>-1.5739354065072673E-2</v>
      </c>
      <c r="AJ380" s="223">
        <f t="shared" ca="1" si="626"/>
        <v>-6.8330365204724228E-5</v>
      </c>
      <c r="AK380" s="223">
        <f t="shared" ca="1" si="627"/>
        <v>1.5617285379651883E-2</v>
      </c>
      <c r="AL380" s="223">
        <f t="shared" ca="1" si="628"/>
        <v>2.7967808004825654E-2</v>
      </c>
      <c r="AM380" s="223">
        <f t="shared" ca="1" si="629"/>
        <v>3.4345766142509608E-2</v>
      </c>
      <c r="AN380" s="223">
        <f t="shared" ca="1" si="630"/>
        <v>3.3389137918509816E-2</v>
      </c>
      <c r="AO380" s="223">
        <f t="shared" ca="1" si="631"/>
        <v>2.5302212627053587E-2</v>
      </c>
      <c r="AP380" s="223">
        <f t="shared" ca="1" si="632"/>
        <v>1.1811964466490785E-2</v>
      </c>
      <c r="AQ380" s="223">
        <f t="shared" ca="1" si="633"/>
        <v>-4.2007452143985992E-3</v>
      </c>
      <c r="AR380" s="223">
        <f t="shared" ca="1" si="634"/>
        <v>-1.9316379883753974E-2</v>
      </c>
      <c r="AS380" s="223">
        <f t="shared" ca="1" si="635"/>
        <v>-3.030697463218792E-2</v>
      </c>
      <c r="AT380" s="223">
        <f t="shared" ca="1" si="636"/>
        <v>-3.4825472590618585E-2</v>
      </c>
      <c r="AU380" s="223">
        <f t="shared" ca="1" si="637"/>
        <v>-3.1906942204929747E-2</v>
      </c>
      <c r="AV380" s="223">
        <f t="shared" ca="1" si="638"/>
        <v>-2.2174639717949585E-2</v>
      </c>
      <c r="AW380" s="223">
        <f t="shared" ca="1" si="639"/>
        <v>-7.706911927725932E-3</v>
      </c>
      <c r="AX380" s="223">
        <f t="shared" ca="1" si="640"/>
        <v>8.4066376759128238E-3</v>
      </c>
      <c r="AY380" s="223">
        <f t="shared" ca="1" si="641"/>
        <v>2.272493805466818E-2</v>
      </c>
      <c r="AZ380" s="223">
        <f t="shared" ca="1" si="642"/>
        <v>3.219029615127196E-2</v>
      </c>
      <c r="BA380" s="223">
        <f t="shared" ca="1" si="643"/>
        <v>3.4781371515324913E-2</v>
      </c>
      <c r="BB380" s="223">
        <f t="shared" ca="1" si="644"/>
        <v>2.9944836381523447E-2</v>
      </c>
      <c r="BC380" s="223">
        <f t="shared" ca="1" si="645"/>
        <v>1.8713539587275764E-2</v>
      </c>
      <c r="BD380" s="223">
        <f t="shared" ca="1" si="646"/>
        <v>3.4859402599545768E-3</v>
      </c>
      <c r="BE380" s="223">
        <f t="shared" ca="1" si="647"/>
        <v>-1.2486086481861398E-2</v>
      </c>
      <c r="BF380" s="223">
        <f t="shared" ca="1" si="648"/>
        <v>-2.57916920048093E-2</v>
      </c>
      <c r="BG380" s="223">
        <f t="shared" ca="1" si="649"/>
        <v>-3.3589445653430111E-2</v>
      </c>
      <c r="BH380" s="223">
        <f t="shared" ca="1" si="650"/>
        <v>-3.4214126237850417E-2</v>
      </c>
      <c r="BI380" s="223">
        <f t="shared" ca="1" si="651"/>
        <v>-2.7532332346208086E-2</v>
      </c>
      <c r="BJ380" s="223">
        <f t="shared" ca="1" si="652"/>
        <v>-1.4970970402598396E-2</v>
      </c>
      <c r="BK380" s="223">
        <f t="shared" ca="1" si="653"/>
        <v>7.8746319404880607E-4</v>
      </c>
      <c r="BL380" s="223">
        <f t="shared" ca="1" si="654"/>
        <v>1.637773292504115E-2</v>
      </c>
      <c r="BM380" s="223">
        <f t="shared" ca="1" si="655"/>
        <v>2.8470514900224536E-2</v>
      </c>
      <c r="BN380" s="223">
        <f t="shared" ca="1" si="656"/>
        <v>3.4483378627818008E-2</v>
      </c>
      <c r="BO380" s="223">
        <f t="shared" ca="1" si="657"/>
        <v>3.3132268655161695E-2</v>
      </c>
      <c r="BP380" s="223">
        <f t="shared" ca="1" si="658"/>
        <v>2.4705716405239692E-2</v>
      </c>
      <c r="BQ380" s="223">
        <f t="shared" ca="1" si="659"/>
        <v>1.1003223888047961E-2</v>
      </c>
      <c r="BR380" s="223">
        <f t="shared" ca="1" si="660"/>
        <v>-5.0490224686407983E-3</v>
      </c>
      <c r="BS380" s="223">
        <f t="shared" ca="1" si="661"/>
        <v>-2.002304302059223E-2</v>
      </c>
      <c r="BT380" s="223">
        <f t="shared" ca="1" si="662"/>
        <v>-3.0721114751111684E-2</v>
      </c>
      <c r="BU380" s="223">
        <f t="shared" ca="1" si="663"/>
        <v>-3.485864949042574E-2</v>
      </c>
      <c r="BV380" s="223">
        <f t="shared" ca="1" si="664"/>
        <v>-3.1552070912298148E-2</v>
      </c>
      <c r="BW380" s="223">
        <f t="shared" ca="1" si="665"/>
        <v>-2.1507503493392102E-2</v>
      </c>
      <c r="BX380" s="223">
        <f t="shared" ca="1" si="666"/>
        <v>-6.8699786443920966E-3</v>
      </c>
      <c r="BY380" s="223">
        <f t="shared" ca="1" si="667"/>
        <v>9.2346397456614139E-3</v>
      </c>
      <c r="BZ380" s="223">
        <f t="shared" ca="1" si="668"/>
        <v>2.3367187911613602E-2</v>
      </c>
      <c r="CA380" s="223">
        <f t="shared" ca="1" si="669"/>
        <v>3.2509640440849301E-2</v>
      </c>
      <c r="CB380" s="223">
        <f t="shared" ca="1" si="670"/>
        <v>3.4709613818176582E-2</v>
      </c>
      <c r="CC380" s="223">
        <f t="shared" ca="1" si="671"/>
        <v>2.9497300654164685E-2</v>
      </c>
      <c r="CD380" s="223">
        <f t="shared" ca="1" si="672"/>
        <v>1.7985797709763971E-2</v>
      </c>
      <c r="CE380" s="223">
        <f t="shared" ca="1" si="673"/>
        <v>2.6334025273309705E-3</v>
      </c>
      <c r="CF380" s="223">
        <f t="shared" ca="1" si="674"/>
        <v>-1.3281359445280548E-2</v>
      </c>
      <c r="CG380" s="223">
        <f t="shared" ca="1" si="675"/>
        <v>-2.6359868546205329E-2</v>
      </c>
      <c r="CH380" s="223">
        <f t="shared" ca="1" si="676"/>
        <v>-3.3809190878299325E-2</v>
      </c>
      <c r="CI380" s="223">
        <f t="shared" ca="1" si="677"/>
        <v>-3.4038513246303949E-2</v>
      </c>
      <c r="CJ380" s="223">
        <f t="shared" ca="1" si="678"/>
        <v>-2.6998863538028963E-2</v>
      </c>
      <c r="CK380" s="223">
        <f t="shared" ca="1" si="679"/>
        <v>-1.4193568787354068E-2</v>
      </c>
      <c r="CL380" s="223">
        <f t="shared" ca="1" si="680"/>
        <v>1.6427824149193239E-3</v>
      </c>
      <c r="CM380" s="223">
        <f t="shared" ca="1" si="681"/>
        <v>1.7128315136519256E-2</v>
      </c>
      <c r="CN380" s="223">
        <f t="shared" ca="1" si="682"/>
        <v>2.8956072222028648E-2</v>
      </c>
      <c r="CO380" s="223">
        <f t="shared" ca="1" si="683"/>
        <v>3.4600219615257582E-2</v>
      </c>
      <c r="CP380" s="223">
        <f t="shared" ca="1" si="684"/>
        <v>3.2855441752071009E-2</v>
      </c>
      <c r="CQ380" s="223">
        <f t="shared" ca="1" si="685"/>
        <v>2.409433838366961E-2</v>
      </c>
      <c r="CR380" s="223">
        <f t="shared" ca="1" si="686"/>
        <v>1.0187855378972141E-2</v>
      </c>
      <c r="CS380" s="223">
        <f t="shared" ca="1" si="687"/>
        <v>-5.8942583805431208E-3</v>
      </c>
      <c r="CT380" s="223">
        <f t="shared" ca="1" si="688"/>
        <v>-2.0717645025024788E-2</v>
      </c>
      <c r="CU380" s="223">
        <f t="shared" ca="1" si="689"/>
        <v>-3.1116749619245907E-2</v>
      </c>
      <c r="CV380" s="223">
        <f t="shared" ca="1" si="690"/>
        <v>-3.4870828843228723E-2</v>
      </c>
      <c r="CW380" s="223">
        <f t="shared" ca="1" si="691"/>
        <v>-3.1178193831956903E-2</v>
      </c>
      <c r="CX380" s="223">
        <f t="shared" ca="1" si="692"/>
        <v>-2.0827411952947367E-2</v>
      </c>
      <c r="CY380" s="223">
        <f t="shared" ca="1" si="693"/>
        <v>-6.0289071428081724E-3</v>
      </c>
      <c r="CZ380" s="223">
        <f t="shared" ca="1" si="694"/>
        <v>1.00570792137324E-2</v>
      </c>
      <c r="DA380" s="223">
        <f t="shared" ca="1" si="695"/>
        <v>2.3995362248316311E-2</v>
      </c>
      <c r="DB380" s="223">
        <f t="shared" ca="1" si="696"/>
        <v>3.2809402138638782E-2</v>
      </c>
      <c r="DC380" s="223">
        <f t="shared" ca="1" si="697"/>
        <v>3.4616948347540262E-2</v>
      </c>
      <c r="DD380" s="223">
        <f t="shared" ca="1" si="698"/>
        <v>2.9031996855866896E-2</v>
      </c>
      <c r="DE380" s="223">
        <f t="shared" ca="1" si="699"/>
        <v>1.7247221860243998E-2</v>
      </c>
      <c r="DF380" s="223">
        <f t="shared" ca="1" si="700"/>
        <v>1.7792785314940411E-3</v>
      </c>
      <c r="DG380" s="223">
        <f t="shared" ca="1" si="701"/>
        <v>-1.4068632214392106E-2</v>
      </c>
      <c r="DH380" s="223">
        <f t="shared" ca="1" si="702"/>
        <v>-2.6912166888448257E-2</v>
      </c>
      <c r="DI380" s="223">
        <f t="shared" ca="1" si="703"/>
        <v>-3.400857071079047E-2</v>
      </c>
      <c r="DJ380" s="223">
        <f t="shared" ca="1" si="704"/>
        <v>-3.384239672715994E-2</v>
      </c>
      <c r="DK380" s="223">
        <f t="shared" ca="1" si="705"/>
        <v>-2.6449131624007222E-2</v>
      </c>
      <c r="DL380" s="223">
        <f t="shared" ca="1" si="706"/>
        <v>-1.3407617497004181E-2</v>
      </c>
      <c r="DM380" s="223">
        <f t="shared" ca="1" si="707"/>
        <v>2.4971120850905619E-3</v>
      </c>
      <c r="DN380" s="223">
        <f t="shared" ca="1" si="708"/>
        <v>1.7868579891427969E-2</v>
      </c>
      <c r="DO380" s="223">
        <f t="shared" ca="1" si="709"/>
        <v>2.9424187488663555E-2</v>
      </c>
      <c r="DP380" s="223">
        <f t="shared" ca="1" si="710"/>
        <v>3.4696218724186489E-2</v>
      </c>
      <c r="DQ380" s="223">
        <f t="shared" ca="1" si="711"/>
        <v>3.2558823959412932E-2</v>
      </c>
      <c r="DR380" s="223">
        <f t="shared" ca="1" si="712"/>
        <v>2.3468446833602368E-2</v>
      </c>
      <c r="DS380" s="223">
        <f t="shared" ca="1" si="713"/>
        <v>9.3663500867642406E-3</v>
      </c>
      <c r="DT380" s="223">
        <f t="shared" ca="1" si="714"/>
        <v>-6.7359438115972767E-3</v>
      </c>
      <c r="DU380" s="223">
        <f t="shared" ca="1" si="715"/>
        <v>-2.1399767494776713E-2</v>
      </c>
      <c r="DV380" s="223">
        <f t="shared" ca="1" si="716"/>
        <v>-3.1493640920939606E-2</v>
      </c>
      <c r="DW380" s="223">
        <f t="shared" ca="1" si="717"/>
        <v>-3.4862003312640825E-2</v>
      </c>
      <c r="DX380" s="223">
        <f t="shared" ca="1" si="718"/>
        <v>-3.0785536173479112E-2</v>
      </c>
      <c r="DY380" s="223">
        <f t="shared" ca="1" si="719"/>
        <v>-2.0134774758329262E-2</v>
      </c>
      <c r="DZ380" s="223">
        <f t="shared" ca="1" si="720"/>
        <v>-5.1842040529965329E-3</v>
      </c>
      <c r="EA380" s="223">
        <f t="shared" ca="1" si="721"/>
        <v>1.0873460673343688E-2</v>
      </c>
      <c r="EB380" s="223">
        <f t="shared" ca="1" si="722"/>
        <v>2.4609082676045207E-2</v>
      </c>
      <c r="EC380" s="223">
        <f t="shared" ca="1" si="723"/>
        <v>3.3089400679402609E-2</v>
      </c>
      <c r="ED380" s="223">
        <f t="shared" ca="1" si="724"/>
        <v>3.4503430921630426E-2</v>
      </c>
      <c r="EE380" s="223">
        <f t="shared" ca="1" si="725"/>
        <v>2.8549205268239564E-2</v>
      </c>
      <c r="EF380" s="223">
        <f t="shared" ca="1" si="726"/>
        <v>1.6498256929190803E-2</v>
      </c>
      <c r="EG380" s="223">
        <f t="shared" ca="1" si="727"/>
        <v>9.2408276480149525E-4</v>
      </c>
      <c r="EH380" s="223">
        <f t="shared" ca="1" si="728"/>
        <v>-1.484743056551753E-2</v>
      </c>
      <c r="EI380" s="223">
        <f t="shared" ca="1" si="729"/>
        <v>-2.7448254347668163E-2</v>
      </c>
      <c r="EJ380" s="223">
        <f t="shared" ca="1" si="730"/>
        <v>-3.418746505194787E-2</v>
      </c>
      <c r="EK380" s="223">
        <f t="shared" ca="1" si="731"/>
        <v>-3.3625894813676165E-2</v>
      </c>
      <c r="EL380" s="223">
        <f t="shared" ca="1" si="732"/>
        <v>-2.5883467742091749E-2</v>
      </c>
      <c r="EM380" s="223">
        <f t="shared" ca="1" si="733"/>
        <v>-1.2613589959216982E-2</v>
      </c>
      <c r="EN380" s="223">
        <f t="shared" ca="1" si="734"/>
        <v>3.349937588314777E-3</v>
      </c>
      <c r="EO380" s="223">
        <f t="shared" ca="1" si="735"/>
        <v>1.8598081281959541E-2</v>
      </c>
      <c r="EP380" s="223">
        <f t="shared" ca="1" si="736"/>
        <v>2.987457872499652E-2</v>
      </c>
      <c r="EQ380" s="223">
        <f t="shared" ca="1" si="737"/>
        <v>3.4771318128331112E-2</v>
      </c>
      <c r="ER380" s="223">
        <f t="shared" ca="1" si="738"/>
        <v>3.2242593948654551E-2</v>
      </c>
      <c r="ES380" s="223">
        <f t="shared" ca="1" si="739"/>
        <v>2.2828418768704499E-2</v>
      </c>
      <c r="ET380" s="223">
        <f t="shared" ca="1" si="740"/>
        <v>8.5392028554944592E-3</v>
      </c>
      <c r="EU380" s="223">
        <f t="shared" ca="1" si="741"/>
        <v>-7.5735717619724915E-3</v>
      </c>
      <c r="EV380" s="223">
        <f t="shared" ca="1" si="742"/>
        <v>-2.2068999544778832E-2</v>
      </c>
      <c r="EW380" s="223">
        <f t="shared" ca="1" si="743"/>
        <v>-3.1851561630965607E-2</v>
      </c>
      <c r="EX380" s="223">
        <f t="shared" ca="1" si="744"/>
        <v>-3.4832178214831658E-2</v>
      </c>
      <c r="EY380" s="223">
        <f t="shared" ca="1" si="745"/>
        <v>-3.0374334459155761E-2</v>
      </c>
      <c r="EZ380" s="223">
        <f t="shared" ca="1" si="746"/>
        <v>-1.9430009128284673E-2</v>
      </c>
      <c r="FA380" s="223">
        <f t="shared" ca="1" si="747"/>
        <v>-4.3363781925132459E-3</v>
      </c>
      <c r="FB380" s="223">
        <f t="shared" ca="1" si="748"/>
        <v>1.168329236683E-2</v>
      </c>
      <c r="FC380" s="223">
        <f t="shared" ca="1" si="749"/>
        <v>2.5207979512562918E-2</v>
      </c>
      <c r="FD380" s="223">
        <f t="shared" ca="1" si="750"/>
        <v>3.3349467402489473E-2</v>
      </c>
      <c r="FE380" s="223">
        <f t="shared" ca="1" si="751"/>
        <v>3.4369129919099781E-2</v>
      </c>
      <c r="FF380" s="223">
        <f t="shared" ca="1" si="752"/>
        <v>2.8049216706882187E-2</v>
      </c>
      <c r="FG380" s="223">
        <f t="shared" ca="1" si="753"/>
        <v>1.5739354065072805E-2</v>
      </c>
      <c r="FH380" s="223">
        <f t="shared" ca="1" si="754"/>
        <v>6.833036520511454E-5</v>
      </c>
      <c r="FI380" s="223">
        <f t="shared" ca="1" si="755"/>
        <v>-1.5617285379651701E-2</v>
      </c>
      <c r="FJ380" s="223">
        <f t="shared" ca="1" si="756"/>
        <v>-2.7967808004825682E-2</v>
      </c>
      <c r="FK380" s="223">
        <f t="shared" ca="1" si="757"/>
        <v>-3.4345766142509566E-2</v>
      </c>
      <c r="FL380" s="223">
        <f t="shared" ca="1" si="758"/>
        <v>-3.3389137918509823E-2</v>
      </c>
      <c r="FM380" s="223">
        <f t="shared" ca="1" si="759"/>
        <v>-2.5302212627053813E-2</v>
      </c>
      <c r="FN380" s="223">
        <f t="shared" ca="1" si="760"/>
        <v>-1.1811964466490859E-2</v>
      </c>
      <c r="FO380" s="223">
        <f t="shared" ca="1" si="761"/>
        <v>4.2007452143982722E-3</v>
      </c>
      <c r="FP380" s="223">
        <f t="shared" ca="1" si="762"/>
        <v>1.9316379883753908E-2</v>
      </c>
      <c r="FQ380" s="223">
        <f t="shared" ca="1" si="763"/>
        <v>3.0306974632187761E-2</v>
      </c>
      <c r="FR380" s="223">
        <f t="shared" ca="1" si="764"/>
        <v>3.4825472590618571E-2</v>
      </c>
      <c r="FS380" s="223">
        <f t="shared" ca="1" si="765"/>
        <v>3.1906942204929928E-2</v>
      </c>
      <c r="FT380" s="223">
        <f t="shared" ca="1" si="766"/>
        <v>2.2174639717949737E-2</v>
      </c>
      <c r="FU380" s="223">
        <f t="shared" ca="1" si="767"/>
        <v>7.7069119277258904E-3</v>
      </c>
      <c r="FV380" s="223">
        <f t="shared" ca="1" si="768"/>
        <v>-8.4066376759126243E-3</v>
      </c>
      <c r="FW380" s="223">
        <f t="shared" ca="1" si="769"/>
        <v>-2.2724938054668214E-2</v>
      </c>
      <c r="FX380" s="223">
        <f t="shared" ca="1" si="770"/>
        <v>-3.2190296151271829E-2</v>
      </c>
      <c r="FY380" s="223">
        <f t="shared" ca="1" si="771"/>
        <v>-3.4781371515324913E-2</v>
      </c>
      <c r="FZ380" s="223">
        <f t="shared" ca="1" si="772"/>
        <v>-2.9944836381523617E-2</v>
      </c>
      <c r="GA380" s="223">
        <f t="shared" ca="1" si="773"/>
        <v>-1.8713539587275833E-2</v>
      </c>
      <c r="GB380" s="223">
        <f t="shared" ca="1" si="774"/>
        <v>-3.4859402599549038E-3</v>
      </c>
      <c r="GC380" s="223">
        <f t="shared" ca="1" si="775"/>
        <v>1.2486086481861208E-2</v>
      </c>
      <c r="GD380" s="223">
        <f t="shared" ca="1" si="776"/>
        <v>2.5791692004808991E-2</v>
      </c>
      <c r="GE380" s="223">
        <f t="shared" ca="1" si="777"/>
        <v>3.3589445653430056E-2</v>
      </c>
      <c r="GF380" s="223">
        <f t="shared" ca="1" si="778"/>
        <v>3.421412623785041E-2</v>
      </c>
      <c r="GG380" s="223">
        <f t="shared" ca="1" si="779"/>
        <v>2.7532332346208211E-2</v>
      </c>
      <c r="GH380" s="223">
        <f t="shared" ca="1" si="780"/>
        <v>1.4970970402598358E-2</v>
      </c>
      <c r="GI380" s="223">
        <f t="shared" ca="1" si="781"/>
        <v>-7.8746319404847734E-4</v>
      </c>
      <c r="GJ380" s="223">
        <f t="shared" ca="1" si="782"/>
        <v>-1.6377732925041081E-2</v>
      </c>
      <c r="GK380" s="223">
        <f t="shared" ca="1" si="783"/>
        <v>-2.8470514900224349E-2</v>
      </c>
      <c r="GL380" s="223">
        <f t="shared" ca="1" si="784"/>
        <v>-3.4483378627817987E-2</v>
      </c>
      <c r="GM380" s="223">
        <f t="shared" ca="1" si="785"/>
        <v>-3.3132268655161792E-2</v>
      </c>
      <c r="GN380" s="223">
        <f t="shared" ca="1" si="786"/>
        <v>-2.4705716405239834E-2</v>
      </c>
      <c r="GO380" s="223">
        <f t="shared" ca="1" si="787"/>
        <v>-1.1003223888048393E-2</v>
      </c>
      <c r="GP380" s="223">
        <f t="shared" ca="1" si="788"/>
        <v>5.0490224686405953E-3</v>
      </c>
      <c r="GQ380" s="223">
        <f t="shared" ca="1" si="789"/>
        <v>2.0023043020592265E-2</v>
      </c>
      <c r="GR380" s="223">
        <f t="shared" ca="1" si="790"/>
        <v>3.072111475111159E-2</v>
      </c>
      <c r="GS380" s="223">
        <f t="shared" ca="1" si="791"/>
        <v>3.485864949042574E-2</v>
      </c>
      <c r="GT380" s="223">
        <f t="shared" ca="1" si="792"/>
        <v>3.1552070912298294E-2</v>
      </c>
      <c r="GU380" s="223">
        <f t="shared" ca="1" si="793"/>
        <v>2.1507503493392068E-2</v>
      </c>
      <c r="GV380" s="223">
        <f t="shared" ca="1" si="794"/>
        <v>6.8699786443925407E-3</v>
      </c>
      <c r="GW380" s="223">
        <f t="shared" ca="1" si="795"/>
        <v>-9.2346397456612161E-3</v>
      </c>
      <c r="GX380" s="223">
        <f t="shared" ca="1" si="796"/>
        <v>-2.3367187911613265E-2</v>
      </c>
      <c r="GY380" s="223">
        <f t="shared" ca="1" si="797"/>
        <v>-3.2509640440849231E-2</v>
      </c>
      <c r="GZ380" s="223">
        <f t="shared" ca="1" si="798"/>
        <v>-3.4709613818176624E-2</v>
      </c>
      <c r="HA380" s="223">
        <f t="shared" ca="1" si="799"/>
        <v>-2.9497300654164796E-2</v>
      </c>
      <c r="HB380" s="223">
        <f t="shared" ca="1" si="800"/>
        <v>-1.7985797709763933E-2</v>
      </c>
      <c r="HC380" s="223">
        <f t="shared" ca="1" si="801"/>
        <v>-2.6334025273311761E-3</v>
      </c>
      <c r="HD380" s="223">
        <f t="shared" ca="1" si="802"/>
        <v>1.3281359445280588E-2</v>
      </c>
      <c r="HE380" s="223">
        <f t="shared" ca="1" si="803"/>
        <v>2.6359868546205197E-2</v>
      </c>
      <c r="HF380" s="223">
        <f t="shared" ca="1" si="804"/>
        <v>3.380919087829927E-2</v>
      </c>
      <c r="HG380" s="223">
        <f t="shared" ca="1" si="805"/>
        <v>3.4038513246304039E-2</v>
      </c>
      <c r="HH380" s="223">
        <f t="shared" ca="1" si="806"/>
        <v>2.6998863538029091E-2</v>
      </c>
      <c r="HI380" s="223">
        <f t="shared" ca="1" si="807"/>
        <v>1.419356878735448E-2</v>
      </c>
      <c r="HJ380" s="223">
        <f t="shared" ca="1" si="808"/>
        <v>-1.6427824149191183E-3</v>
      </c>
      <c r="HK380" s="223">
        <f t="shared" ca="1" si="809"/>
        <v>-1.7128315136518864E-2</v>
      </c>
      <c r="HL380" s="223">
        <f t="shared" ca="1" si="810"/>
        <v>-2.8956072222028534E-2</v>
      </c>
      <c r="HM380" s="223">
        <f t="shared" ca="1" si="811"/>
        <v>-3.4600219615257589E-2</v>
      </c>
      <c r="HN380" s="223">
        <f t="shared" ca="1" si="812"/>
        <v>-3.2855441752071085E-2</v>
      </c>
      <c r="HO380" s="223">
        <f t="shared" ca="1" si="813"/>
        <v>-2.4094338383669579E-2</v>
      </c>
      <c r="HP380" s="223">
        <f t="shared" ca="1" si="814"/>
        <v>-1.0187855378972337E-2</v>
      </c>
      <c r="HQ380" s="223">
        <f t="shared" ca="1" si="815"/>
        <v>5.8942583805429187E-3</v>
      </c>
      <c r="HR380" s="223">
        <f t="shared" ca="1" si="816"/>
        <v>2.0717645025024423E-2</v>
      </c>
      <c r="HS380" s="223">
        <f t="shared" ca="1" si="817"/>
        <v>3.1116749619245817E-2</v>
      </c>
      <c r="HT380" s="223">
        <f t="shared" ca="1" si="818"/>
        <v>3.4870828843228729E-2</v>
      </c>
      <c r="HU380" s="223">
        <f t="shared" ca="1" si="819"/>
        <v>3.1178193831957003E-2</v>
      </c>
      <c r="HV380" s="223">
        <f t="shared" ca="1" si="820"/>
        <v>2.0827411952947725E-2</v>
      </c>
      <c r="HW380" s="223">
        <f t="shared" ca="1" si="821"/>
        <v>6.0289071428083719E-3</v>
      </c>
      <c r="HX380" s="223">
        <f t="shared" ca="1" si="822"/>
        <v>-1.0057079213732441E-2</v>
      </c>
      <c r="HY380" s="223">
        <f t="shared" ca="1" si="823"/>
        <v>-2.3995362248316162E-2</v>
      </c>
      <c r="HZ380" s="223">
        <f t="shared" ca="1" si="824"/>
        <v>-3.2809402138638803E-2</v>
      </c>
      <c r="IA380" s="223">
        <f t="shared" ca="1" si="825"/>
        <v>-3.461694834754029E-2</v>
      </c>
      <c r="IB380" s="223">
        <f t="shared" ca="1" si="826"/>
        <v>-2.9031996855867014E-2</v>
      </c>
      <c r="IC380" s="223">
        <f t="shared" ca="1" si="827"/>
        <v>-1.7247221860244397E-2</v>
      </c>
      <c r="ID380" s="223">
        <f t="shared" ca="1" si="828"/>
        <v>-1.7792785314942458E-3</v>
      </c>
      <c r="IE380" s="223">
        <f t="shared" ca="1" si="829"/>
        <v>7.6187190481758239E-3</v>
      </c>
      <c r="IF380" s="223">
        <f t="shared" ca="1" si="830"/>
        <v>2.6912166888448129E-2</v>
      </c>
      <c r="IG380" s="223">
        <f t="shared" ca="1" si="831"/>
        <v>3.4008570710790484E-2</v>
      </c>
      <c r="IH380" s="223">
        <f t="shared" ca="1" si="832"/>
        <v>3.3842396727159996E-2</v>
      </c>
      <c r="II380" s="223">
        <f t="shared" ca="1" si="833"/>
        <v>2.644913162400719E-2</v>
      </c>
      <c r="IJ380" s="223">
        <f t="shared" ca="1" si="834"/>
        <v>1.3407617497004372E-2</v>
      </c>
      <c r="IK380" s="223">
        <f t="shared" ca="1" si="835"/>
        <v>-2.4971120850906048E-3</v>
      </c>
      <c r="IL380" s="223">
        <f t="shared" ca="1" si="836"/>
        <v>-1.7868579891427795E-2</v>
      </c>
      <c r="IM380" s="223">
        <f t="shared" ca="1" si="837"/>
        <v>-2.9424187488663444E-2</v>
      </c>
      <c r="IN380" s="223">
        <f t="shared" ca="1" si="838"/>
        <v>-3.4696218724186441E-2</v>
      </c>
      <c r="IO380" s="223">
        <f t="shared" ca="1" si="839"/>
        <v>-3.2558823959413008E-2</v>
      </c>
      <c r="IP380" s="223">
        <f t="shared" ca="1" si="840"/>
        <v>-2.3468446833602701E-2</v>
      </c>
      <c r="IQ380" s="223">
        <f t="shared" ca="1" si="841"/>
        <v>-9.3663500867644384E-3</v>
      </c>
      <c r="IR380" s="223">
        <f t="shared" ca="1" si="842"/>
        <v>6.7359438115973192E-3</v>
      </c>
      <c r="IS380" s="223">
        <f t="shared" ca="1" si="843"/>
        <v>2.139976749477655E-2</v>
      </c>
      <c r="IT380" s="223">
        <f t="shared" ca="1" si="844"/>
        <v>3.149364092093962E-2</v>
      </c>
      <c r="IU380" s="223">
        <f t="shared" ca="1" si="845"/>
        <v>3.4862003312640832E-2</v>
      </c>
      <c r="IV380" s="223">
        <f t="shared" ca="1" si="846"/>
        <v>3.0785536173479091E-2</v>
      </c>
      <c r="IW380" s="223">
        <f t="shared" ca="1" si="847"/>
        <v>2.0134774758329636E-2</v>
      </c>
      <c r="IX380" s="223">
        <f t="shared" ca="1" si="848"/>
        <v>5.1842040529967359E-3</v>
      </c>
      <c r="IY380" s="223">
        <f t="shared" ca="1" si="849"/>
        <v>-1.0873460673343258E-2</v>
      </c>
      <c r="IZ380" s="223">
        <f t="shared" ca="1" si="850"/>
        <v>-2.4609082676045061E-2</v>
      </c>
      <c r="JA380" s="223">
        <f t="shared" ca="1" si="851"/>
        <v>-3.3089400679402463E-2</v>
      </c>
      <c r="JB380" s="223">
        <f t="shared" ca="1" si="852"/>
        <v>-3.4503430921630461E-2</v>
      </c>
    </row>
    <row r="381" spans="2:262">
      <c r="B381" s="230">
        <v>20</v>
      </c>
      <c r="C381" s="229">
        <f t="shared" si="853"/>
        <v>3.9062500000000008E-4</v>
      </c>
      <c r="D381" s="226">
        <f t="shared" ca="1" si="597"/>
        <v>75.485461026897312</v>
      </c>
      <c r="E381" s="225">
        <f ca="1">Z361</f>
        <v>0.48546102689731169</v>
      </c>
      <c r="F381" s="224">
        <v>20</v>
      </c>
      <c r="G381" s="223">
        <f t="shared" ca="1" si="854"/>
        <v>-3.3129728034449243E-3</v>
      </c>
      <c r="H381" s="223">
        <f t="shared" ca="1" si="598"/>
        <v>-1.7575308834252639E-3</v>
      </c>
      <c r="I381" s="223">
        <f t="shared" ca="1" si="599"/>
        <v>2.1296508576154361E-4</v>
      </c>
      <c r="J381" s="223">
        <f t="shared" ca="1" si="600"/>
        <v>2.1331677588190177E-3</v>
      </c>
      <c r="K381" s="223">
        <f t="shared" ca="1" si="601"/>
        <v>3.5496069280880858E-3</v>
      </c>
      <c r="L381" s="223">
        <f t="shared" ca="1" si="602"/>
        <v>4.1277799010992324E-3</v>
      </c>
      <c r="M381" s="223">
        <f t="shared" ca="1" si="603"/>
        <v>3.731146810570241E-3</v>
      </c>
      <c r="N381" s="223">
        <f t="shared" ca="1" si="604"/>
        <v>2.4533755241956451E-3</v>
      </c>
      <c r="O381" s="223">
        <f t="shared" ca="1" si="605"/>
        <v>5.9622127786962257E-4</v>
      </c>
      <c r="P381" s="223">
        <f t="shared" ca="1" si="606"/>
        <v>-1.4017350777753065E-3</v>
      </c>
      <c r="Q381" s="223">
        <f t="shared" ca="1" si="607"/>
        <v>-3.0686612220156982E-3</v>
      </c>
      <c r="R381" s="223">
        <f t="shared" ca="1" si="608"/>
        <v>-4.0109000917783987E-3</v>
      </c>
      <c r="S381" s="223">
        <f t="shared" ca="1" si="609"/>
        <v>-4.00593493821658E-3</v>
      </c>
      <c r="T381" s="223">
        <f t="shared" ca="1" si="610"/>
        <v>-3.0549383194400331E-3</v>
      </c>
      <c r="U381" s="223">
        <f t="shared" ca="1" si="611"/>
        <v>-1.3824951921570052E-3</v>
      </c>
      <c r="V381" s="223">
        <f t="shared" ca="1" si="612"/>
        <v>6.1643450379477674E-4</v>
      </c>
      <c r="W381" s="223">
        <f t="shared" ca="1" si="613"/>
        <v>2.469788586106286E-3</v>
      </c>
      <c r="X381" s="223">
        <f t="shared" ca="1" si="614"/>
        <v>3.7398836412692068E-3</v>
      </c>
      <c r="Y381" s="223">
        <f t="shared" ca="1" si="615"/>
        <v>4.126777232741451E-3</v>
      </c>
      <c r="Z381" s="223">
        <f t="shared" ca="1" si="616"/>
        <v>3.5391015482974858E-3</v>
      </c>
      <c r="AA381" s="223">
        <f t="shared" ca="1" si="617"/>
        <v>2.1156405915220269E-3</v>
      </c>
      <c r="AB381" s="223">
        <f t="shared" ca="1" si="618"/>
        <v>1.9255530246613012E-4</v>
      </c>
      <c r="AC381" s="223">
        <f t="shared" ca="1" si="619"/>
        <v>-1.7760033599062083E-3</v>
      </c>
      <c r="AD381" s="223">
        <f t="shared" ca="1" si="620"/>
        <v>-3.3251455597769456E-3</v>
      </c>
      <c r="AE381" s="223">
        <f t="shared" ca="1" si="621"/>
        <v>-4.0890297925354029E-3</v>
      </c>
      <c r="AF381" s="223">
        <f t="shared" ca="1" si="622"/>
        <v>-3.8872590894048825E-3</v>
      </c>
      <c r="AG381" s="223">
        <f t="shared" ca="1" si="623"/>
        <v>-2.767483109419776E-3</v>
      </c>
      <c r="AH381" s="223">
        <f t="shared" ca="1" si="624"/>
        <v>-9.9414531643952854E-4</v>
      </c>
      <c r="AI381" s="223">
        <f t="shared" ca="1" si="625"/>
        <v>1.0139673205790871E-3</v>
      </c>
      <c r="AJ381" s="223">
        <f t="shared" ca="1" si="626"/>
        <v>2.782623999185573E-3</v>
      </c>
      <c r="AK381" s="223">
        <f t="shared" ca="1" si="627"/>
        <v>3.8941432305565462E-3</v>
      </c>
      <c r="AL381" s="223">
        <f t="shared" ca="1" si="628"/>
        <v>4.08603144370646E-3</v>
      </c>
      <c r="AM381" s="223">
        <f t="shared" ca="1" si="629"/>
        <v>3.3129728034449303E-3</v>
      </c>
      <c r="AN381" s="223">
        <f t="shared" ca="1" si="630"/>
        <v>1.7575308834252654E-3</v>
      </c>
      <c r="AO381" s="223">
        <f t="shared" ca="1" si="631"/>
        <v>-2.1296508576153564E-4</v>
      </c>
      <c r="AP381" s="223">
        <f t="shared" ca="1" si="632"/>
        <v>-2.1331677588190172E-3</v>
      </c>
      <c r="AQ381" s="223">
        <f t="shared" ca="1" si="633"/>
        <v>-3.5496069280880815E-3</v>
      </c>
      <c r="AR381" s="223">
        <f t="shared" ca="1" si="634"/>
        <v>-4.1277799010992324E-3</v>
      </c>
      <c r="AS381" s="223">
        <f t="shared" ca="1" si="635"/>
        <v>-3.7311468105702436E-3</v>
      </c>
      <c r="AT381" s="223">
        <f t="shared" ca="1" si="636"/>
        <v>-2.4533755241956442E-3</v>
      </c>
      <c r="AU381" s="223">
        <f t="shared" ca="1" si="637"/>
        <v>-5.9622127786962864E-4</v>
      </c>
      <c r="AV381" s="223">
        <f t="shared" ca="1" si="638"/>
        <v>1.4017350777753078E-3</v>
      </c>
      <c r="AW381" s="223">
        <f t="shared" ca="1" si="639"/>
        <v>3.0686612220156943E-3</v>
      </c>
      <c r="AX381" s="223">
        <f t="shared" ca="1" si="640"/>
        <v>4.0109000917783995E-3</v>
      </c>
      <c r="AY381" s="223">
        <f t="shared" ca="1" si="641"/>
        <v>4.0059349382165809E-3</v>
      </c>
      <c r="AZ381" s="223">
        <f t="shared" ca="1" si="642"/>
        <v>3.0549383194400301E-3</v>
      </c>
      <c r="BA381" s="223">
        <f t="shared" ca="1" si="643"/>
        <v>1.3824951921570076E-3</v>
      </c>
      <c r="BB381" s="223">
        <f t="shared" ca="1" si="644"/>
        <v>-6.1643450379476699E-4</v>
      </c>
      <c r="BC381" s="223">
        <f t="shared" ca="1" si="645"/>
        <v>-2.4697885861062838E-3</v>
      </c>
      <c r="BD381" s="223">
        <f t="shared" ca="1" si="646"/>
        <v>-3.7398836412692025E-3</v>
      </c>
      <c r="BE381" s="223">
        <f t="shared" ca="1" si="647"/>
        <v>-4.1267772327414519E-3</v>
      </c>
      <c r="BF381" s="223">
        <f t="shared" ca="1" si="648"/>
        <v>-3.539101548297491E-3</v>
      </c>
      <c r="BG381" s="223">
        <f t="shared" ca="1" si="649"/>
        <v>-2.1156405915220291E-3</v>
      </c>
      <c r="BH381" s="223">
        <f t="shared" ca="1" si="650"/>
        <v>-1.9255530246613999E-4</v>
      </c>
      <c r="BI381" s="223">
        <f t="shared" ca="1" si="651"/>
        <v>1.7760033599062064E-3</v>
      </c>
      <c r="BJ381" s="223">
        <f t="shared" ca="1" si="652"/>
        <v>3.3251455597769443E-3</v>
      </c>
      <c r="BK381" s="223">
        <f t="shared" ca="1" si="653"/>
        <v>4.0890297925354037E-3</v>
      </c>
      <c r="BL381" s="223">
        <f t="shared" ca="1" si="654"/>
        <v>3.8872590894048838E-3</v>
      </c>
      <c r="BM381" s="223">
        <f t="shared" ca="1" si="655"/>
        <v>2.7674831094197726E-3</v>
      </c>
      <c r="BN381" s="223">
        <f t="shared" ca="1" si="656"/>
        <v>9.9414531643953093E-4</v>
      </c>
      <c r="BO381" s="223">
        <f t="shared" ca="1" si="657"/>
        <v>-1.0139673205790919E-3</v>
      </c>
      <c r="BP381" s="223">
        <f t="shared" ca="1" si="658"/>
        <v>-2.7826239991855716E-3</v>
      </c>
      <c r="BQ381" s="223">
        <f t="shared" ca="1" si="659"/>
        <v>-3.8941432305565479E-3</v>
      </c>
      <c r="BR381" s="223">
        <f t="shared" ca="1" si="660"/>
        <v>-4.0860314437064608E-3</v>
      </c>
      <c r="BS381" s="223">
        <f t="shared" ca="1" si="661"/>
        <v>-3.3129728034449312E-3</v>
      </c>
      <c r="BT381" s="223">
        <f t="shared" ca="1" si="662"/>
        <v>-1.757530883425281E-3</v>
      </c>
      <c r="BU381" s="223">
        <f t="shared" ca="1" si="663"/>
        <v>2.1296508576153304E-4</v>
      </c>
      <c r="BV381" s="223">
        <f t="shared" ca="1" si="664"/>
        <v>2.1331677588190146E-3</v>
      </c>
      <c r="BW381" s="223">
        <f t="shared" ca="1" si="665"/>
        <v>3.5496069280880876E-3</v>
      </c>
      <c r="BX381" s="223">
        <f t="shared" ca="1" si="666"/>
        <v>4.1277799010992324E-3</v>
      </c>
      <c r="BY381" s="223">
        <f t="shared" ca="1" si="667"/>
        <v>3.7311468105702449E-3</v>
      </c>
      <c r="BZ381" s="223">
        <f t="shared" ca="1" si="668"/>
        <v>2.4533755241956464E-3</v>
      </c>
      <c r="CA381" s="223">
        <f t="shared" ca="1" si="669"/>
        <v>5.9622127786961661E-4</v>
      </c>
      <c r="CB381" s="223">
        <f t="shared" ca="1" si="670"/>
        <v>-1.4017350777752913E-3</v>
      </c>
      <c r="CC381" s="223">
        <f t="shared" ca="1" si="671"/>
        <v>-3.0686612220156926E-3</v>
      </c>
      <c r="CD381" s="223">
        <f t="shared" ca="1" si="672"/>
        <v>-4.0109000917783987E-3</v>
      </c>
      <c r="CE381" s="223">
        <f t="shared" ca="1" si="673"/>
        <v>-4.0059349382165774E-3</v>
      </c>
      <c r="CF381" s="223">
        <f t="shared" ca="1" si="674"/>
        <v>-3.0549383194400414E-3</v>
      </c>
      <c r="CG381" s="223">
        <f t="shared" ca="1" si="675"/>
        <v>-1.3824951921570102E-3</v>
      </c>
      <c r="CH381" s="223">
        <f t="shared" ca="1" si="676"/>
        <v>6.1643450379477902E-4</v>
      </c>
      <c r="CI381" s="223">
        <f t="shared" ca="1" si="677"/>
        <v>2.4697885861062704E-3</v>
      </c>
      <c r="CJ381" s="223">
        <f t="shared" ca="1" si="678"/>
        <v>3.7398836412692016E-3</v>
      </c>
      <c r="CK381" s="223">
        <f t="shared" ca="1" si="679"/>
        <v>4.1267772327414519E-3</v>
      </c>
      <c r="CL381" s="223">
        <f t="shared" ca="1" si="680"/>
        <v>3.5391015482974845E-3</v>
      </c>
      <c r="CM381" s="223">
        <f t="shared" ca="1" si="681"/>
        <v>2.1156405915220442E-3</v>
      </c>
      <c r="CN381" s="223">
        <f t="shared" ca="1" si="682"/>
        <v>1.9255530246614248E-4</v>
      </c>
      <c r="CO381" s="223">
        <f t="shared" ca="1" si="683"/>
        <v>-1.7760033599062038E-3</v>
      </c>
      <c r="CP381" s="223">
        <f t="shared" ca="1" si="684"/>
        <v>-3.3251455597769512E-3</v>
      </c>
      <c r="CQ381" s="223">
        <f t="shared" ca="1" si="685"/>
        <v>-4.0890297925354011E-3</v>
      </c>
      <c r="CR381" s="223">
        <f t="shared" ca="1" si="686"/>
        <v>-3.8872590894048842E-3</v>
      </c>
      <c r="CS381" s="223">
        <f t="shared" ca="1" si="687"/>
        <v>-2.7674831094197747E-3</v>
      </c>
      <c r="CT381" s="223">
        <f t="shared" ca="1" si="688"/>
        <v>-9.9414531643951922E-4</v>
      </c>
      <c r="CU381" s="223">
        <f t="shared" ca="1" si="689"/>
        <v>1.0139673205790752E-3</v>
      </c>
      <c r="CV381" s="223">
        <f t="shared" ca="1" si="690"/>
        <v>2.782623999185569E-3</v>
      </c>
      <c r="CW381" s="223">
        <f t="shared" ca="1" si="691"/>
        <v>3.8941432305565466E-3</v>
      </c>
      <c r="CX381" s="223">
        <f t="shared" ca="1" si="692"/>
        <v>4.0860314437064634E-3</v>
      </c>
      <c r="CY381" s="223">
        <f t="shared" ca="1" si="693"/>
        <v>3.3129728034449329E-3</v>
      </c>
      <c r="CZ381" s="223">
        <f t="shared" ca="1" si="694"/>
        <v>1.7575308834252702E-3</v>
      </c>
      <c r="DA381" s="223">
        <f t="shared" ca="1" si="695"/>
        <v>-2.1296508576154513E-4</v>
      </c>
      <c r="DB381" s="223">
        <f t="shared" ca="1" si="696"/>
        <v>-2.1331677588189999E-3</v>
      </c>
      <c r="DC381" s="223">
        <f t="shared" ca="1" si="697"/>
        <v>-3.5496069280880789E-3</v>
      </c>
      <c r="DD381" s="223">
        <f t="shared" ca="1" si="698"/>
        <v>-4.1277799010992324E-3</v>
      </c>
      <c r="DE381" s="223">
        <f t="shared" ca="1" si="699"/>
        <v>-3.7311468105702397E-3</v>
      </c>
      <c r="DF381" s="223">
        <f t="shared" ca="1" si="700"/>
        <v>-2.4533755241956598E-3</v>
      </c>
      <c r="DG381" s="223">
        <f t="shared" ca="1" si="701"/>
        <v>-5.9622127786963363E-4</v>
      </c>
      <c r="DH381" s="223">
        <f t="shared" ca="1" si="702"/>
        <v>1.4017350777753028E-3</v>
      </c>
      <c r="DI381" s="223">
        <f t="shared" ca="1" si="703"/>
        <v>3.0686612220157013E-3</v>
      </c>
      <c r="DJ381" s="223">
        <f t="shared" ca="1" si="704"/>
        <v>4.0109000917783943E-3</v>
      </c>
      <c r="DK381" s="223">
        <f t="shared" ca="1" si="705"/>
        <v>4.0059349382165817E-3</v>
      </c>
      <c r="DL381" s="223">
        <f t="shared" ca="1" si="706"/>
        <v>3.0549383194400336E-3</v>
      </c>
      <c r="DM381" s="223">
        <f t="shared" ca="1" si="707"/>
        <v>1.3824951921569987E-3</v>
      </c>
      <c r="DN381" s="223">
        <f t="shared" ca="1" si="708"/>
        <v>-6.16434503794762E-4</v>
      </c>
      <c r="DO381" s="223">
        <f t="shared" ca="1" si="709"/>
        <v>-2.4697885861062804E-3</v>
      </c>
      <c r="DP381" s="223">
        <f t="shared" ca="1" si="710"/>
        <v>-3.7398836412692068E-3</v>
      </c>
      <c r="DQ381" s="223">
        <f t="shared" ca="1" si="711"/>
        <v>-4.1267772327414519E-3</v>
      </c>
      <c r="DR381" s="223">
        <f t="shared" ca="1" si="712"/>
        <v>-3.5391015482974931E-3</v>
      </c>
      <c r="DS381" s="223">
        <f t="shared" ca="1" si="713"/>
        <v>-2.1156405915220338E-3</v>
      </c>
      <c r="DT381" s="223">
        <f t="shared" ca="1" si="714"/>
        <v>-1.9255530246613034E-4</v>
      </c>
      <c r="DU381" s="223">
        <f t="shared" ca="1" si="715"/>
        <v>1.7760033599061886E-3</v>
      </c>
      <c r="DV381" s="223">
        <f t="shared" ca="1" si="716"/>
        <v>3.3251455597769408E-3</v>
      </c>
      <c r="DW381" s="223">
        <f t="shared" ca="1" si="717"/>
        <v>4.0890297925354029E-3</v>
      </c>
      <c r="DX381" s="223">
        <f t="shared" ca="1" si="718"/>
        <v>3.8872590894048807E-3</v>
      </c>
      <c r="DY381" s="223">
        <f t="shared" ca="1" si="719"/>
        <v>2.7674831094197869E-3</v>
      </c>
      <c r="DZ381" s="223">
        <f t="shared" ca="1" si="720"/>
        <v>9.9414531643953613E-4</v>
      </c>
      <c r="EA381" s="223">
        <f t="shared" ca="1" si="721"/>
        <v>-1.0139673205790869E-3</v>
      </c>
      <c r="EB381" s="223">
        <f t="shared" ca="1" si="722"/>
        <v>-2.7826239991855782E-3</v>
      </c>
      <c r="EC381" s="223">
        <f t="shared" ca="1" si="723"/>
        <v>-3.894143230556541E-3</v>
      </c>
      <c r="ED381" s="223">
        <f t="shared" ca="1" si="724"/>
        <v>-4.0860314437064617E-3</v>
      </c>
      <c r="EE381" s="223">
        <f t="shared" ca="1" si="725"/>
        <v>-3.3129728034449256E-3</v>
      </c>
      <c r="EF381" s="223">
        <f t="shared" ca="1" si="726"/>
        <v>-1.7575308834252854E-3</v>
      </c>
      <c r="EG381" s="223">
        <f t="shared" ca="1" si="727"/>
        <v>2.1296508576152805E-4</v>
      </c>
      <c r="EH381" s="223">
        <f t="shared" ca="1" si="728"/>
        <v>2.1331677588189851E-3</v>
      </c>
      <c r="EI381" s="223">
        <f t="shared" ca="1" si="729"/>
        <v>3.549606928088085E-3</v>
      </c>
      <c r="EJ381" s="223">
        <f t="shared" ca="1" si="730"/>
        <v>4.1277799010992315E-3</v>
      </c>
      <c r="EK381" s="223">
        <f t="shared" ca="1" si="731"/>
        <v>3.7311468105702336E-3</v>
      </c>
      <c r="EL381" s="223">
        <f t="shared" ca="1" si="732"/>
        <v>2.4533755241956503E-3</v>
      </c>
      <c r="EM381" s="223">
        <f t="shared" ca="1" si="733"/>
        <v>5.9622127786965065E-4</v>
      </c>
      <c r="EN381" s="223">
        <f t="shared" ca="1" si="734"/>
        <v>-1.4017350777753143E-3</v>
      </c>
      <c r="EO381" s="223">
        <f t="shared" ca="1" si="735"/>
        <v>-3.0686612220156891E-3</v>
      </c>
      <c r="EP381" s="223">
        <f t="shared" ca="1" si="736"/>
        <v>-4.0109000917783908E-3</v>
      </c>
      <c r="EQ381" s="223">
        <f t="shared" ca="1" si="737"/>
        <v>-4.0059349382165791E-3</v>
      </c>
      <c r="ER381" s="223">
        <f t="shared" ca="1" si="738"/>
        <v>-3.0549383194400453E-3</v>
      </c>
      <c r="ES381" s="223">
        <f t="shared" ca="1" si="739"/>
        <v>-1.382495192156987E-3</v>
      </c>
      <c r="ET381" s="223">
        <f t="shared" ca="1" si="740"/>
        <v>6.1643450379477403E-4</v>
      </c>
      <c r="EU381" s="223">
        <f t="shared" ca="1" si="741"/>
        <v>2.4697885861062661E-3</v>
      </c>
      <c r="EV381" s="223">
        <f t="shared" ca="1" si="742"/>
        <v>3.739883641269212E-3</v>
      </c>
      <c r="EW381" s="223">
        <f t="shared" ca="1" si="743"/>
        <v>4.1267772327414519E-3</v>
      </c>
      <c r="EX381" s="223">
        <f t="shared" ca="1" si="744"/>
        <v>3.5391015482975022E-3</v>
      </c>
      <c r="EY381" s="223">
        <f t="shared" ca="1" si="745"/>
        <v>2.1156405915220234E-3</v>
      </c>
      <c r="EZ381" s="223">
        <f t="shared" ca="1" si="746"/>
        <v>1.9255530246614758E-4</v>
      </c>
      <c r="FA381" s="223">
        <f t="shared" ca="1" si="747"/>
        <v>-1.7760033599061725E-3</v>
      </c>
      <c r="FB381" s="223">
        <f t="shared" ca="1" si="748"/>
        <v>-3.3251455597769482E-3</v>
      </c>
      <c r="FC381" s="223">
        <f t="shared" ca="1" si="749"/>
        <v>-4.0890297925354003E-3</v>
      </c>
      <c r="FD381" s="223">
        <f t="shared" ca="1" si="750"/>
        <v>-3.8872590894048764E-3</v>
      </c>
      <c r="FE381" s="223">
        <f t="shared" ca="1" si="751"/>
        <v>-2.7674831094197782E-3</v>
      </c>
      <c r="FF381" s="223">
        <f t="shared" ca="1" si="752"/>
        <v>-9.9414531643955261E-4</v>
      </c>
      <c r="FG381" s="223">
        <f t="shared" ca="1" si="753"/>
        <v>1.0139673205790986E-3</v>
      </c>
      <c r="FH381" s="223">
        <f t="shared" ca="1" si="754"/>
        <v>2.7826239991855656E-3</v>
      </c>
      <c r="FI381" s="223">
        <f t="shared" ca="1" si="755"/>
        <v>3.8941432305565353E-3</v>
      </c>
      <c r="FJ381" s="223">
        <f t="shared" ca="1" si="756"/>
        <v>4.08603144370646E-3</v>
      </c>
      <c r="FK381" s="223">
        <f t="shared" ca="1" si="757"/>
        <v>3.312972803444936E-3</v>
      </c>
      <c r="FL381" s="223">
        <f t="shared" ca="1" si="758"/>
        <v>1.757530883425301E-3</v>
      </c>
      <c r="FM381" s="223">
        <f t="shared" ca="1" si="759"/>
        <v>-2.1296508576154019E-4</v>
      </c>
      <c r="FN381" s="223">
        <f t="shared" ca="1" si="760"/>
        <v>-2.1331677588189955E-3</v>
      </c>
      <c r="FO381" s="223">
        <f t="shared" ca="1" si="761"/>
        <v>-3.5496069280880915E-3</v>
      </c>
      <c r="FP381" s="223">
        <f t="shared" ca="1" si="762"/>
        <v>-4.1277799010992315E-3</v>
      </c>
      <c r="FQ381" s="223">
        <f t="shared" ca="1" si="763"/>
        <v>-3.731146810570254E-3</v>
      </c>
      <c r="FR381" s="223">
        <f t="shared" ca="1" si="764"/>
        <v>-2.4533755241956407E-3</v>
      </c>
      <c r="FS381" s="223">
        <f t="shared" ca="1" si="765"/>
        <v>-5.9622127786963862E-4</v>
      </c>
      <c r="FT381" s="223">
        <f t="shared" ca="1" si="766"/>
        <v>1.4017350777752705E-3</v>
      </c>
      <c r="FU381" s="223">
        <f t="shared" ca="1" si="767"/>
        <v>3.0686612220156974E-3</v>
      </c>
      <c r="FV381" s="223">
        <f t="shared" ca="1" si="768"/>
        <v>4.0109000917783934E-3</v>
      </c>
      <c r="FW381" s="223">
        <f t="shared" ca="1" si="769"/>
        <v>4.0059349382165765E-3</v>
      </c>
      <c r="FX381" s="223">
        <f t="shared" ca="1" si="770"/>
        <v>3.0549383194400366E-3</v>
      </c>
      <c r="FY381" s="223">
        <f t="shared" ca="1" si="771"/>
        <v>1.3824951921570313E-3</v>
      </c>
      <c r="FZ381" s="223">
        <f t="shared" ca="1" si="772"/>
        <v>-6.1643450379478607E-4</v>
      </c>
      <c r="GA381" s="223">
        <f t="shared" ca="1" si="773"/>
        <v>-2.469788586106276E-3</v>
      </c>
      <c r="GB381" s="223">
        <f t="shared" ca="1" si="774"/>
        <v>-3.7398836412691921E-3</v>
      </c>
      <c r="GC381" s="223">
        <f t="shared" ca="1" si="775"/>
        <v>-4.126777232741451E-3</v>
      </c>
      <c r="GD381" s="223">
        <f t="shared" ca="1" si="776"/>
        <v>-3.5391015482974962E-3</v>
      </c>
      <c r="GE381" s="223">
        <f t="shared" ca="1" si="777"/>
        <v>-2.1156405915220633E-3</v>
      </c>
      <c r="GF381" s="223">
        <f t="shared" ca="1" si="778"/>
        <v>-1.9255530246613554E-4</v>
      </c>
      <c r="GG381" s="223">
        <f t="shared" ca="1" si="779"/>
        <v>1.7760033599061838E-3</v>
      </c>
      <c r="GH381" s="223">
        <f t="shared" ca="1" si="780"/>
        <v>3.3251455597769555E-3</v>
      </c>
      <c r="GI381" s="223">
        <f t="shared" ca="1" si="781"/>
        <v>4.089029792535402E-3</v>
      </c>
      <c r="GJ381" s="223">
        <f t="shared" ca="1" si="782"/>
        <v>3.8872590894048929E-3</v>
      </c>
      <c r="GK381" s="223">
        <f t="shared" ca="1" si="783"/>
        <v>2.7674831094197695E-3</v>
      </c>
      <c r="GL381" s="223">
        <f t="shared" ca="1" si="784"/>
        <v>9.941453164395409E-4</v>
      </c>
      <c r="GM381" s="223">
        <f t="shared" ca="1" si="785"/>
        <v>-1.0139673205790535E-3</v>
      </c>
      <c r="GN381" s="223">
        <f t="shared" ca="1" si="786"/>
        <v>-2.7826239991855747E-3</v>
      </c>
      <c r="GO381" s="223">
        <f t="shared" ca="1" si="787"/>
        <v>-3.8941432305565392E-3</v>
      </c>
      <c r="GP381" s="223">
        <f t="shared" ca="1" si="788"/>
        <v>-4.0860314437064669E-3</v>
      </c>
      <c r="GQ381" s="223">
        <f t="shared" ca="1" si="789"/>
        <v>-3.3129728034449282E-3</v>
      </c>
      <c r="GR381" s="223">
        <f t="shared" ca="1" si="790"/>
        <v>-1.7575308834252902E-3</v>
      </c>
      <c r="GS381" s="223">
        <f t="shared" ca="1" si="791"/>
        <v>2.1296508576155223E-4</v>
      </c>
      <c r="GT381" s="223">
        <f t="shared" ca="1" si="792"/>
        <v>2.1331677588190059E-3</v>
      </c>
      <c r="GU381" s="223">
        <f t="shared" ca="1" si="793"/>
        <v>3.5496069280880676E-3</v>
      </c>
      <c r="GV381" s="223">
        <f t="shared" ca="1" si="794"/>
        <v>4.1277799010992324E-3</v>
      </c>
      <c r="GW381" s="223">
        <f t="shared" ca="1" si="795"/>
        <v>3.7311468105702488E-3</v>
      </c>
      <c r="GX381" s="223">
        <f t="shared" ca="1" si="796"/>
        <v>2.453375524195678E-3</v>
      </c>
      <c r="GY381" s="223">
        <f t="shared" ca="1" si="797"/>
        <v>5.9622127786962658E-4</v>
      </c>
      <c r="GZ381" s="223">
        <f t="shared" ca="1" si="798"/>
        <v>-1.4017350777752817E-3</v>
      </c>
      <c r="HA381" s="223">
        <f t="shared" ca="1" si="799"/>
        <v>-3.0686612220157056E-3</v>
      </c>
      <c r="HB381" s="223">
        <f t="shared" ca="1" si="800"/>
        <v>-4.010900091778396E-3</v>
      </c>
      <c r="HC381" s="223">
        <f t="shared" ca="1" si="801"/>
        <v>-4.0059349382165878E-3</v>
      </c>
      <c r="HD381" s="223">
        <f t="shared" ca="1" si="802"/>
        <v>-3.0549383194400288E-3</v>
      </c>
      <c r="HE381" s="223">
        <f t="shared" ca="1" si="803"/>
        <v>-1.3824951921570198E-3</v>
      </c>
      <c r="HF381" s="223">
        <f t="shared" ca="1" si="804"/>
        <v>6.1643450379473999E-4</v>
      </c>
      <c r="HG381" s="223">
        <f t="shared" ca="1" si="805"/>
        <v>2.4697885861062856E-3</v>
      </c>
      <c r="HH381" s="223">
        <f t="shared" ca="1" si="806"/>
        <v>3.7398836412691977E-3</v>
      </c>
      <c r="HI381" s="223">
        <f t="shared" ca="1" si="807"/>
        <v>4.1267772327414536E-3</v>
      </c>
      <c r="HJ381" s="223">
        <f t="shared" ca="1" si="808"/>
        <v>3.5391015482974892E-3</v>
      </c>
      <c r="HK381" s="223">
        <f t="shared" ca="1" si="809"/>
        <v>2.1156405915220525E-3</v>
      </c>
      <c r="HL381" s="223">
        <f t="shared" ca="1" si="810"/>
        <v>1.925553024661234E-4</v>
      </c>
      <c r="HM381" s="223">
        <f t="shared" ca="1" si="811"/>
        <v>-1.7760033599061946E-3</v>
      </c>
      <c r="HN381" s="223">
        <f t="shared" ca="1" si="812"/>
        <v>-3.3251455597769278E-3</v>
      </c>
      <c r="HO381" s="223">
        <f t="shared" ca="1" si="813"/>
        <v>-4.0890297925354046E-3</v>
      </c>
      <c r="HP381" s="223">
        <f t="shared" ca="1" si="814"/>
        <v>-3.8872590894048881E-3</v>
      </c>
      <c r="HQ381" s="223">
        <f t="shared" ca="1" si="815"/>
        <v>-2.7674831094198038E-3</v>
      </c>
      <c r="HR381" s="223">
        <f t="shared" ca="1" si="816"/>
        <v>-9.9414531643952919E-4</v>
      </c>
      <c r="HS381" s="223">
        <f t="shared" ca="1" si="817"/>
        <v>1.0139673205790652E-3</v>
      </c>
      <c r="HT381" s="223">
        <f t="shared" ca="1" si="818"/>
        <v>2.7826239991855838E-3</v>
      </c>
      <c r="HU381" s="223">
        <f t="shared" ca="1" si="819"/>
        <v>3.8941432305565436E-3</v>
      </c>
      <c r="HV381" s="223">
        <f t="shared" ca="1" si="820"/>
        <v>4.0860314437064652E-3</v>
      </c>
      <c r="HW381" s="223">
        <f t="shared" ca="1" si="821"/>
        <v>3.3129728034449217E-3</v>
      </c>
      <c r="HX381" s="223">
        <f t="shared" ca="1" si="822"/>
        <v>1.7575308834252793E-3</v>
      </c>
      <c r="HY381" s="223">
        <f t="shared" ca="1" si="823"/>
        <v>-2.1296508576150577E-4</v>
      </c>
      <c r="HZ381" s="223">
        <f t="shared" ca="1" si="824"/>
        <v>-2.1331677588190164E-3</v>
      </c>
      <c r="IA381" s="223">
        <f t="shared" ca="1" si="825"/>
        <v>-3.5496069280880737E-3</v>
      </c>
      <c r="IB381" s="223">
        <f t="shared" ca="1" si="826"/>
        <v>-4.1277799010992298E-3</v>
      </c>
      <c r="IC381" s="223">
        <f t="shared" ca="1" si="827"/>
        <v>-3.7311468105702436E-3</v>
      </c>
      <c r="ID381" s="223">
        <f t="shared" ca="1" si="828"/>
        <v>-2.453375524195668E-3</v>
      </c>
      <c r="IE381" s="223">
        <f t="shared" ca="1" si="829"/>
        <v>-8.955271053320943E-4</v>
      </c>
      <c r="IF381" s="223">
        <f t="shared" ca="1" si="830"/>
        <v>1.4017350777752932E-3</v>
      </c>
      <c r="IG381" s="223">
        <f t="shared" ca="1" si="831"/>
        <v>3.0686612220156739E-3</v>
      </c>
      <c r="IH381" s="223">
        <f t="shared" ca="1" si="832"/>
        <v>4.0109000917783987E-3</v>
      </c>
      <c r="II381" s="223">
        <f t="shared" ca="1" si="833"/>
        <v>4.0059349382165843E-3</v>
      </c>
      <c r="IJ381" s="223">
        <f t="shared" ca="1" si="834"/>
        <v>3.05493831944006E-3</v>
      </c>
      <c r="IK381" s="223">
        <f t="shared" ca="1" si="835"/>
        <v>1.3824951921570083E-3</v>
      </c>
      <c r="IL381" s="223">
        <f t="shared" ca="1" si="836"/>
        <v>-6.1643450379475202E-4</v>
      </c>
      <c r="IM381" s="223">
        <f t="shared" ca="1" si="837"/>
        <v>-2.4697885861062483E-3</v>
      </c>
      <c r="IN381" s="223">
        <f t="shared" ca="1" si="838"/>
        <v>-3.7398836412692025E-3</v>
      </c>
      <c r="IO381" s="223">
        <f t="shared" ca="1" si="839"/>
        <v>-4.1267772327414527E-3</v>
      </c>
      <c r="IP381" s="223">
        <f t="shared" ca="1" si="840"/>
        <v>-3.5391015482974832E-3</v>
      </c>
      <c r="IQ381" s="223">
        <f t="shared" ca="1" si="841"/>
        <v>-2.1156405915220425E-3</v>
      </c>
      <c r="IR381" s="223">
        <f t="shared" ca="1" si="842"/>
        <v>-1.925553024661698E-4</v>
      </c>
      <c r="IS381" s="223">
        <f t="shared" ca="1" si="843"/>
        <v>1.7760033599062055E-3</v>
      </c>
      <c r="IT381" s="223">
        <f t="shared" ca="1" si="844"/>
        <v>3.3251455597769347E-3</v>
      </c>
      <c r="IU381" s="223">
        <f t="shared" ca="1" si="845"/>
        <v>4.0890297925353968E-3</v>
      </c>
      <c r="IV381" s="223">
        <f t="shared" ca="1" si="846"/>
        <v>3.8872590894048838E-3</v>
      </c>
      <c r="IW381" s="223">
        <f t="shared" ca="1" si="847"/>
        <v>2.7674831094197947E-3</v>
      </c>
      <c r="IX381" s="223">
        <f t="shared" ca="1" si="848"/>
        <v>9.9414531643951705E-4</v>
      </c>
      <c r="IY381" s="223">
        <f t="shared" ca="1" si="849"/>
        <v>-1.0139673205790771E-3</v>
      </c>
      <c r="IZ381" s="223">
        <f t="shared" ca="1" si="850"/>
        <v>-2.7826239991855491E-3</v>
      </c>
      <c r="JA381" s="223">
        <f t="shared" ca="1" si="851"/>
        <v>-3.8941432305565475E-3</v>
      </c>
      <c r="JB381" s="223">
        <f t="shared" ca="1" si="852"/>
        <v>-4.0860314437064626E-3</v>
      </c>
    </row>
    <row r="382" spans="2:262">
      <c r="B382" s="230">
        <v>21</v>
      </c>
      <c r="C382" s="229">
        <f t="shared" si="853"/>
        <v>4.1015625000000009E-4</v>
      </c>
      <c r="D382" s="226">
        <f t="shared" ca="1" si="597"/>
        <v>75.498845540495665</v>
      </c>
      <c r="E382" s="225">
        <f ca="1">AA361</f>
        <v>0.49884554049565999</v>
      </c>
      <c r="F382" s="224">
        <v>21</v>
      </c>
      <c r="G382" s="223">
        <f t="shared" ca="1" si="854"/>
        <v>1.8593761892903383E-2</v>
      </c>
      <c r="H382" s="223">
        <f t="shared" ca="1" si="598"/>
        <v>8.7964039033114443E-3</v>
      </c>
      <c r="I382" s="223">
        <f t="shared" ca="1" si="599"/>
        <v>-3.2864886832850247E-3</v>
      </c>
      <c r="J382" s="223">
        <f t="shared" ca="1" si="600"/>
        <v>-1.451546600281604E-2</v>
      </c>
      <c r="K382" s="223">
        <f t="shared" ca="1" si="601"/>
        <v>-2.1972947594576984E-2</v>
      </c>
      <c r="L382" s="223">
        <f t="shared" ca="1" si="602"/>
        <v>-2.3721285713893727E-2</v>
      </c>
      <c r="M382" s="223">
        <f t="shared" ca="1" si="603"/>
        <v>-1.9306216629486728E-2</v>
      </c>
      <c r="N382" s="223">
        <f t="shared" ca="1" si="604"/>
        <v>-9.8748901597924231E-3</v>
      </c>
      <c r="O382" s="223">
        <f t="shared" ca="1" si="605"/>
        <v>2.1221896961611045E-3</v>
      </c>
      <c r="P382" s="223">
        <f t="shared" ca="1" si="606"/>
        <v>1.3567869454381874E-2</v>
      </c>
      <c r="Q382" s="223">
        <f t="shared" ca="1" si="607"/>
        <v>2.1488263722476732E-2</v>
      </c>
      <c r="R382" s="223">
        <f t="shared" ca="1" si="608"/>
        <v>2.3825447998498644E-2</v>
      </c>
      <c r="S382" s="223">
        <f t="shared" ca="1" si="609"/>
        <v>1.9972160999184779E-2</v>
      </c>
      <c r="T382" s="223">
        <f t="shared" ca="1" si="610"/>
        <v>1.0929586940940237E-2</v>
      </c>
      <c r="U382" s="223">
        <f t="shared" ca="1" si="611"/>
        <v>-9.527781681772686E-4</v>
      </c>
      <c r="V382" s="223">
        <f t="shared" ca="1" si="612"/>
        <v>-1.2587586720027095E-2</v>
      </c>
      <c r="W382" s="223">
        <f t="shared" ca="1" si="613"/>
        <v>-2.0951812740919441E-2</v>
      </c>
      <c r="X382" s="223">
        <f t="shared" ca="1" si="614"/>
        <v>-2.3872212692012409E-2</v>
      </c>
      <c r="Y382" s="223">
        <f t="shared" ca="1" si="615"/>
        <v>-2.0589990683681114E-2</v>
      </c>
      <c r="Z382" s="223">
        <f t="shared" ca="1" si="616"/>
        <v>-1.1957953389828573E-2</v>
      </c>
      <c r="AA382" s="223">
        <f t="shared" ca="1" si="617"/>
        <v>-2.1892868586719568E-4</v>
      </c>
      <c r="AB382" s="223">
        <f t="shared" ca="1" si="618"/>
        <v>1.157697938672139E-2</v>
      </c>
      <c r="AC382" s="223">
        <f t="shared" ca="1" si="619"/>
        <v>2.0364887007307188E-2</v>
      </c>
      <c r="AD382" s="223">
        <f t="shared" ca="1" si="620"/>
        <v>2.3861467134192231E-2</v>
      </c>
      <c r="AE382" s="223">
        <f t="shared" ca="1" si="621"/>
        <v>2.1158217277150244E-2</v>
      </c>
      <c r="AF382" s="223">
        <f t="shared" ca="1" si="622"/>
        <v>1.2957512081607798E-2</v>
      </c>
      <c r="AG382" s="223">
        <f t="shared" ca="1" si="623"/>
        <v>1.3901081215315822E-3</v>
      </c>
      <c r="AH382" s="223">
        <f t="shared" ca="1" si="624"/>
        <v>-1.0538482096049441E-2</v>
      </c>
      <c r="AI382" s="223">
        <f t="shared" ca="1" si="625"/>
        <v>-1.9728900477140942E-2</v>
      </c>
      <c r="AJ382" s="223">
        <f t="shared" ca="1" si="626"/>
        <v>-2.3793237212028105E-2</v>
      </c>
      <c r="AK382" s="223">
        <f t="shared" ca="1" si="627"/>
        <v>-2.1675471871957799E-2</v>
      </c>
      <c r="AL382" s="223">
        <f t="shared" ca="1" si="628"/>
        <v>-1.3925854991838417E-2</v>
      </c>
      <c r="AM382" s="223">
        <f t="shared" ca="1" si="629"/>
        <v>-2.5579386649720237E-3</v>
      </c>
      <c r="AN382" s="223">
        <f t="shared" ca="1" si="630"/>
        <v>9.4745966789461337E-3</v>
      </c>
      <c r="AO382" s="223">
        <f t="shared" ca="1" si="631"/>
        <v>1.9045385297677627E-2</v>
      </c>
      <c r="AP382" s="223">
        <f t="shared" ca="1" si="632"/>
        <v>2.366768729737876E-2</v>
      </c>
      <c r="AQ382" s="223">
        <f t="shared" ca="1" si="633"/>
        <v>2.2140508356478662E-2</v>
      </c>
      <c r="AR382" s="223">
        <f t="shared" ca="1" si="634"/>
        <v>1.4860649297632891E-2</v>
      </c>
      <c r="AS382" s="223">
        <f t="shared" ca="1" si="635"/>
        <v>3.7196069101196653E-3</v>
      </c>
      <c r="AT382" s="223">
        <f t="shared" ca="1" si="636"/>
        <v>-8.3878861285665123E-3</v>
      </c>
      <c r="AU382" s="223">
        <f t="shared" ca="1" si="637"/>
        <v>-1.8315988116853525E-2</v>
      </c>
      <c r="AV382" s="223">
        <f t="shared" ca="1" si="638"/>
        <v>-2.3485119850985468E-2</v>
      </c>
      <c r="AW382" s="223">
        <f t="shared" ca="1" si="639"/>
        <v>-2.2552206417089309E-2</v>
      </c>
      <c r="AX382" s="223">
        <f t="shared" ca="1" si="640"/>
        <v>-1.5759642997630153E-2</v>
      </c>
      <c r="AY382" s="223">
        <f t="shared" ca="1" si="641"/>
        <v>-4.8723142964216589E-3</v>
      </c>
      <c r="AZ382" s="223">
        <f t="shared" ca="1" si="642"/>
        <v>7.2809684258111169E-3</v>
      </c>
      <c r="BA382" s="223">
        <f t="shared" ca="1" si="643"/>
        <v>1.7542466116364785E-2</v>
      </c>
      <c r="BB382" s="223">
        <f t="shared" ca="1" si="644"/>
        <v>2.3245974693817586E-2</v>
      </c>
      <c r="BC382" s="223">
        <f t="shared" ca="1" si="645"/>
        <v>2.2909574237101181E-2</v>
      </c>
      <c r="BD382" s="223">
        <f t="shared" ca="1" si="646"/>
        <v>1.6620670337264429E-2</v>
      </c>
      <c r="BE382" s="223">
        <f t="shared" ca="1" si="647"/>
        <v>6.0132838508193242E-3</v>
      </c>
      <c r="BF382" s="223">
        <f t="shared" ca="1" si="648"/>
        <v>-6.1565102323805094E-3</v>
      </c>
      <c r="BG382" s="223">
        <f t="shared" ca="1" si="649"/>
        <v>-1.6726682778463224E-2</v>
      </c>
      <c r="BH382" s="223">
        <f t="shared" ca="1" si="650"/>
        <v>-2.2950827947505387E-2</v>
      </c>
      <c r="BI382" s="223">
        <f t="shared" ca="1" si="651"/>
        <v>-2.3211750886134187E-2</v>
      </c>
      <c r="BJ382" s="223">
        <f t="shared" ca="1" si="652"/>
        <v>-1.7441657026257513E-2</v>
      </c>
      <c r="BK382" s="223">
        <f t="shared" ca="1" si="653"/>
        <v>-7.1397668777188287E-3</v>
      </c>
      <c r="BL382" s="223">
        <f t="shared" ca="1" si="654"/>
        <v>5.0172204665534913E-3</v>
      </c>
      <c r="BM382" s="223">
        <f t="shared" ca="1" si="655"/>
        <v>1.5870603396663904E-2</v>
      </c>
      <c r="BN382" s="223">
        <f t="shared" ca="1" si="656"/>
        <v>2.2600390646412564E-2</v>
      </c>
      <c r="BO382" s="223">
        <f t="shared" ca="1" si="657"/>
        <v>2.3458008394173217E-2</v>
      </c>
      <c r="BP382" s="223">
        <f t="shared" ca="1" si="658"/>
        <v>1.8220625235765616E-2</v>
      </c>
      <c r="BQ382" s="223">
        <f t="shared" ca="1" si="659"/>
        <v>8.2490495808401863E-3</v>
      </c>
      <c r="BR382" s="223">
        <f t="shared" ca="1" si="660"/>
        <v>-3.8658437771658515E-3</v>
      </c>
      <c r="BS382" s="223">
        <f t="shared" ca="1" si="661"/>
        <v>-1.497629034118134E-2</v>
      </c>
      <c r="BT382" s="223">
        <f t="shared" ca="1" si="662"/>
        <v>-2.2195507024692109E-2</v>
      </c>
      <c r="BU382" s="223">
        <f t="shared" ca="1" si="663"/>
        <v>-2.3647753505311835E-2</v>
      </c>
      <c r="BV382" s="223">
        <f t="shared" ca="1" si="664"/>
        <v>-1.8955698363142367E-2</v>
      </c>
      <c r="BW382" s="223">
        <f t="shared" ca="1" si="665"/>
        <v>-9.3384596009899751E-3</v>
      </c>
      <c r="BX382" s="223">
        <f t="shared" ca="1" si="666"/>
        <v>2.7051539315110949E-3</v>
      </c>
      <c r="BY382" s="223">
        <f t="shared" ca="1" si="667"/>
        <v>1.4045898090498898E-2</v>
      </c>
      <c r="BZ382" s="223">
        <f t="shared" ca="1" si="668"/>
        <v>2.1737152482452338E-2</v>
      </c>
      <c r="CA382" s="223">
        <f t="shared" ca="1" si="669"/>
        <v>2.378052910695758E-2</v>
      </c>
      <c r="CB382" s="223">
        <f t="shared" ca="1" si="670"/>
        <v>1.9645105552839333E-2</v>
      </c>
      <c r="CC382" s="223">
        <f t="shared" ca="1" si="671"/>
        <v>1.0405372454008518E-2</v>
      </c>
      <c r="CD382" s="223">
        <f t="shared" ca="1" si="672"/>
        <v>-1.5379471330918275E-3</v>
      </c>
      <c r="CE382" s="223">
        <f t="shared" ca="1" si="673"/>
        <v>-1.3081668041040937E-2</v>
      </c>
      <c r="CF382" s="223">
        <f t="shared" ca="1" si="674"/>
        <v>-2.1226431235932635E-2</v>
      </c>
      <c r="CG382" s="223">
        <f t="shared" ca="1" si="675"/>
        <v>-2.3856015331056302E-2</v>
      </c>
      <c r="CH382" s="223">
        <f t="shared" ca="1" si="676"/>
        <v>-2.0287185962551482E-2</v>
      </c>
      <c r="CI382" s="223">
        <f t="shared" ca="1" si="677"/>
        <v>-1.1447217853382367E-2</v>
      </c>
      <c r="CJ382" s="223">
        <f t="shared" ca="1" si="678"/>
        <v>3.6703528532085195E-4</v>
      </c>
      <c r="CK382" s="223">
        <f t="shared" ca="1" si="679"/>
        <v>1.2085923107453312E-2</v>
      </c>
      <c r="CL382" s="223">
        <f t="shared" ca="1" si="680"/>
        <v>2.0664573657349868E-2</v>
      </c>
      <c r="CM382" s="223">
        <f t="shared" ca="1" si="681"/>
        <v>2.3874030324682369E-2</v>
      </c>
      <c r="CN382" s="223">
        <f t="shared" ca="1" si="682"/>
        <v>2.088039276433222E-2</v>
      </c>
      <c r="CO382" s="223">
        <f t="shared" ca="1" si="683"/>
        <v>1.2461485902289404E-2</v>
      </c>
      <c r="CP382" s="223">
        <f t="shared" ca="1" si="684"/>
        <v>8.0476078260112568E-4</v>
      </c>
      <c r="CQ382" s="223">
        <f t="shared" ca="1" si="685"/>
        <v>-1.1061062126497994E-2</v>
      </c>
      <c r="CR382" s="223">
        <f t="shared" ca="1" si="686"/>
        <v>-2.0052933310823577E-2</v>
      </c>
      <c r="CS382" s="223">
        <f t="shared" ca="1" si="687"/>
        <v>-2.3834530688138181E-2</v>
      </c>
      <c r="CT382" s="223">
        <f t="shared" ca="1" si="688"/>
        <v>-2.1423296871037275E-2</v>
      </c>
      <c r="CU382" s="223">
        <f t="shared" ca="1" si="689"/>
        <v>-1.3445733140160723E-2</v>
      </c>
      <c r="CV382" s="223">
        <f t="shared" ca="1" si="690"/>
        <v>-1.9746181113090965E-3</v>
      </c>
      <c r="CW382" s="223">
        <f t="shared" ca="1" si="691"/>
        <v>1.0009554078045477E-2</v>
      </c>
      <c r="CX382" s="223">
        <f t="shared" ca="1" si="692"/>
        <v>1.9392983691521995E-2</v>
      </c>
      <c r="CY382" s="223">
        <f t="shared" ca="1" si="693"/>
        <v>2.373761157950794E-2</v>
      </c>
      <c r="CZ382" s="223">
        <f t="shared" ca="1" si="694"/>
        <v>2.1914590379120743E-2</v>
      </c>
      <c r="DA382" s="223">
        <f t="shared" ca="1" si="695"/>
        <v>1.4397588429190264E-2</v>
      </c>
      <c r="DB382" s="223">
        <f t="shared" ca="1" si="696"/>
        <v>3.1397184120306354E-3</v>
      </c>
      <c r="DC382" s="223">
        <f t="shared" ca="1" si="697"/>
        <v>-8.9339321370854041E-3</v>
      </c>
      <c r="DD382" s="223">
        <f t="shared" ca="1" si="698"/>
        <v>-1.8686314675882779E-2</v>
      </c>
      <c r="DE382" s="223">
        <f t="shared" ca="1" si="699"/>
        <v>-2.3583506485413474E-2</v>
      </c>
      <c r="DF382" s="223">
        <f t="shared" ca="1" si="700"/>
        <v>-2.2353089719489565E-2</v>
      </c>
      <c r="DG382" s="223">
        <f t="shared" ca="1" si="701"/>
        <v>-1.5314758666614072E-2</v>
      </c>
      <c r="DH382" s="223">
        <f t="shared" ca="1" si="702"/>
        <v>-4.2972548560909095E-3</v>
      </c>
      <c r="DI382" s="223">
        <f t="shared" ca="1" si="703"/>
        <v>7.8367875710870574E-3</v>
      </c>
      <c r="DJ382" s="223">
        <f t="shared" ca="1" si="704"/>
        <v>1.7934628691461497E-2</v>
      </c>
      <c r="DK382" s="223">
        <f t="shared" ca="1" si="705"/>
        <v>2.3372586658524427E-2</v>
      </c>
      <c r="DL382" s="223">
        <f t="shared" ca="1" si="706"/>
        <v>2.2737738508824708E-2</v>
      </c>
      <c r="DM382" s="223">
        <f t="shared" ca="1" si="707"/>
        <v>1.6195034308995451E-2</v>
      </c>
      <c r="DN382" s="223">
        <f t="shared" ca="1" si="708"/>
        <v>5.4444388368077874E-3</v>
      </c>
      <c r="DO382" s="223">
        <f t="shared" ca="1" si="709"/>
        <v>-6.7207634974084367E-3</v>
      </c>
      <c r="DP382" s="223">
        <f t="shared" ca="1" si="710"/>
        <v>-1.7139736615634654E-2</v>
      </c>
      <c r="DQ382" s="223">
        <f t="shared" ca="1" si="711"/>
        <v>-2.3105360223178179E-2</v>
      </c>
      <c r="DR382" s="223">
        <f t="shared" ca="1" si="712"/>
        <v>-2.3067610094501374E-2</v>
      </c>
      <c r="DS382" s="223">
        <f t="shared" ca="1" si="713"/>
        <v>-1.7036294695209116E-2</v>
      </c>
      <c r="DT382" s="223">
        <f t="shared" ca="1" si="714"/>
        <v>-6.5785066874902735E-3</v>
      </c>
      <c r="DU382" s="223">
        <f t="shared" ca="1" si="715"/>
        <v>5.588548515795367E-3</v>
      </c>
      <c r="DV382" s="223">
        <f t="shared" ca="1" si="716"/>
        <v>1.6303553413037016E-2</v>
      </c>
      <c r="DW382" s="223">
        <f t="shared" ca="1" si="717"/>
        <v>2.2782470951263758E-2</v>
      </c>
      <c r="DX382" s="223">
        <f t="shared" ca="1" si="718"/>
        <v>2.3341909786976416E-2</v>
      </c>
      <c r="DY382" s="223">
        <f t="shared" ca="1" si="719"/>
        <v>1.7836513155298838E-2</v>
      </c>
      <c r="DZ382" s="223">
        <f t="shared" ca="1" si="720"/>
        <v>7.696726339353463E-3</v>
      </c>
      <c r="EA382" s="223">
        <f t="shared" ca="1" si="721"/>
        <v>-4.4428702313083768E-3</v>
      </c>
      <c r="EB382" s="223">
        <f t="shared" ca="1" si="722"/>
        <v>-1.5428093522244874E-2</v>
      </c>
      <c r="EC382" s="223">
        <f t="shared" ca="1" si="723"/>
        <v>-2.2404696711319019E-2</v>
      </c>
      <c r="ED382" s="223">
        <f t="shared" ca="1" si="724"/>
        <v>-2.3559976774264798E-2</v>
      </c>
      <c r="EE382" s="223">
        <f t="shared" ca="1" si="725"/>
        <v>-1.8593761892903408E-2</v>
      </c>
      <c r="EF382" s="223">
        <f t="shared" ca="1" si="726"/>
        <v>-8.7964039033115414E-3</v>
      </c>
      <c r="EG382" s="223">
        <f t="shared" ca="1" si="727"/>
        <v>3.2864886832851942E-3</v>
      </c>
      <c r="EH382" s="223">
        <f t="shared" ca="1" si="728"/>
        <v>1.4515466002816127E-2</v>
      </c>
      <c r="EI382" s="223">
        <f t="shared" ca="1" si="729"/>
        <v>2.1972947594576998E-2</v>
      </c>
      <c r="EJ382" s="223">
        <f t="shared" ca="1" si="730"/>
        <v>2.3721285713893731E-2</v>
      </c>
      <c r="EK382" s="223">
        <f t="shared" ca="1" si="731"/>
        <v>1.9306216629486776E-2</v>
      </c>
      <c r="EL382" s="223">
        <f t="shared" ca="1" si="732"/>
        <v>9.8748901597922462E-3</v>
      </c>
      <c r="EM382" s="223">
        <f t="shared" ca="1" si="733"/>
        <v>-2.1221896961612337E-3</v>
      </c>
      <c r="EN382" s="223">
        <f t="shared" ca="1" si="734"/>
        <v>-1.3567869454381928E-2</v>
      </c>
      <c r="EO382" s="223">
        <f t="shared" ca="1" si="735"/>
        <v>-2.1488263722476735E-2</v>
      </c>
      <c r="EP382" s="223">
        <f t="shared" ca="1" si="736"/>
        <v>-2.3825447998498648E-2</v>
      </c>
      <c r="EQ382" s="223">
        <f t="shared" ca="1" si="737"/>
        <v>-1.9972160999184849E-2</v>
      </c>
      <c r="ER382" s="223">
        <f t="shared" ca="1" si="738"/>
        <v>-1.0929586940940102E-2</v>
      </c>
      <c r="ES382" s="223">
        <f t="shared" ca="1" si="739"/>
        <v>9.5277816817735533E-4</v>
      </c>
      <c r="ET382" s="223">
        <f t="shared" ca="1" si="740"/>
        <v>1.2587586720027114E-2</v>
      </c>
      <c r="EU382" s="223">
        <f t="shared" ca="1" si="741"/>
        <v>2.0951812740919409E-2</v>
      </c>
      <c r="EV382" s="223">
        <f t="shared" ca="1" si="742"/>
        <v>2.3872212692012406E-2</v>
      </c>
      <c r="EW382" s="223">
        <f t="shared" ca="1" si="743"/>
        <v>2.0589990683681017E-2</v>
      </c>
      <c r="EX382" s="223">
        <f t="shared" ca="1" si="744"/>
        <v>1.1957953389828479E-2</v>
      </c>
      <c r="EY382" s="223">
        <f t="shared" ca="1" si="745"/>
        <v>2.189286858671727E-4</v>
      </c>
      <c r="EZ382" s="223">
        <f t="shared" ca="1" si="746"/>
        <v>-1.1576979386721373E-2</v>
      </c>
      <c r="FA382" s="223">
        <f t="shared" ca="1" si="747"/>
        <v>-2.0364887007307153E-2</v>
      </c>
      <c r="FB382" s="223">
        <f t="shared" ca="1" si="748"/>
        <v>-2.3861467134192224E-2</v>
      </c>
      <c r="FC382" s="223">
        <f t="shared" ca="1" si="749"/>
        <v>-2.1158217277150192E-2</v>
      </c>
      <c r="FD382" s="223">
        <f t="shared" ca="1" si="750"/>
        <v>-1.2957512081607744E-2</v>
      </c>
      <c r="FE382" s="223">
        <f t="shared" ca="1" si="751"/>
        <v>-1.3901081215315588E-3</v>
      </c>
      <c r="FF382" s="223">
        <f t="shared" ca="1" si="752"/>
        <v>1.0538482096049386E-2</v>
      </c>
      <c r="FG382" s="223">
        <f t="shared" ca="1" si="753"/>
        <v>1.9728900477140859E-2</v>
      </c>
      <c r="FH382" s="223">
        <f t="shared" ca="1" si="754"/>
        <v>2.3793237212028116E-2</v>
      </c>
      <c r="FI382" s="223">
        <f t="shared" ca="1" si="755"/>
        <v>2.1675471871957754E-2</v>
      </c>
      <c r="FJ382" s="223">
        <f t="shared" ca="1" si="756"/>
        <v>1.3925854991838398E-2</v>
      </c>
      <c r="FK382" s="223">
        <f t="shared" ca="1" si="757"/>
        <v>2.5579386649720844E-3</v>
      </c>
      <c r="FL382" s="223">
        <f t="shared" ca="1" si="758"/>
        <v>-9.4745966789460002E-3</v>
      </c>
      <c r="FM382" s="223">
        <f t="shared" ca="1" si="759"/>
        <v>-1.9045385297677745E-2</v>
      </c>
      <c r="FN382" s="223">
        <f t="shared" ca="1" si="760"/>
        <v>-2.3667687297378778E-2</v>
      </c>
      <c r="FO382" s="223">
        <f t="shared" ca="1" si="761"/>
        <v>-2.2140508356478655E-2</v>
      </c>
      <c r="FP382" s="223">
        <f t="shared" ca="1" si="762"/>
        <v>-1.4860649297632872E-2</v>
      </c>
      <c r="FQ382" s="223">
        <f t="shared" ca="1" si="763"/>
        <v>-3.7196069101197255E-3</v>
      </c>
      <c r="FR382" s="223">
        <f t="shared" ca="1" si="764"/>
        <v>8.3878861285666927E-3</v>
      </c>
      <c r="FS382" s="223">
        <f t="shared" ca="1" si="765"/>
        <v>1.8315988116853595E-2</v>
      </c>
      <c r="FT382" s="223">
        <f t="shared" ca="1" si="766"/>
        <v>2.3485119850985472E-2</v>
      </c>
      <c r="FU382" s="223">
        <f t="shared" ca="1" si="767"/>
        <v>2.2552206417089306E-2</v>
      </c>
      <c r="FV382" s="223">
        <f t="shared" ca="1" si="768"/>
        <v>1.5759642997630198E-2</v>
      </c>
      <c r="FW382" s="223">
        <f t="shared" ca="1" si="769"/>
        <v>4.8723142964218029E-3</v>
      </c>
      <c r="FX382" s="223">
        <f t="shared" ca="1" si="770"/>
        <v>-7.2809684258113017E-3</v>
      </c>
      <c r="FY382" s="223">
        <f t="shared" ca="1" si="771"/>
        <v>-1.7542466116364862E-2</v>
      </c>
      <c r="FZ382" s="223">
        <f t="shared" ca="1" si="772"/>
        <v>-2.3245974693817593E-2</v>
      </c>
      <c r="GA382" s="223">
        <f t="shared" ca="1" si="773"/>
        <v>-2.2909574237101198E-2</v>
      </c>
      <c r="GB382" s="223">
        <f t="shared" ca="1" si="774"/>
        <v>-1.6620670337264533E-2</v>
      </c>
      <c r="GC382" s="223">
        <f t="shared" ca="1" si="775"/>
        <v>-6.0132838508191386E-3</v>
      </c>
      <c r="GD382" s="223">
        <f t="shared" ca="1" si="776"/>
        <v>6.1565102323806152E-3</v>
      </c>
      <c r="GE382" s="223">
        <f t="shared" ca="1" si="777"/>
        <v>1.6726682778463238E-2</v>
      </c>
      <c r="GF382" s="223">
        <f t="shared" ca="1" si="778"/>
        <v>2.295082794750539E-2</v>
      </c>
      <c r="GG382" s="223">
        <f t="shared" ca="1" si="779"/>
        <v>2.32117508861342E-2</v>
      </c>
      <c r="GH382" s="223">
        <f t="shared" ca="1" si="780"/>
        <v>1.7441657026257613E-2</v>
      </c>
      <c r="GI382" s="223">
        <f t="shared" ca="1" si="781"/>
        <v>7.1397668777187246E-3</v>
      </c>
      <c r="GJ382" s="223">
        <f t="shared" ca="1" si="782"/>
        <v>-5.0172204665535139E-3</v>
      </c>
      <c r="GK382" s="223">
        <f t="shared" ca="1" si="783"/>
        <v>-1.5870603396663924E-2</v>
      </c>
      <c r="GL382" s="223">
        <f t="shared" ca="1" si="784"/>
        <v>-2.2600390646412543E-2</v>
      </c>
      <c r="GM382" s="223">
        <f t="shared" ca="1" si="785"/>
        <v>-2.3458008394173245E-2</v>
      </c>
      <c r="GN382" s="223">
        <f t="shared" ca="1" si="786"/>
        <v>-1.8220625235765488E-2</v>
      </c>
      <c r="GO382" s="223">
        <f t="shared" ca="1" si="787"/>
        <v>-8.2490495808401638E-3</v>
      </c>
      <c r="GP382" s="223">
        <f t="shared" ca="1" si="788"/>
        <v>3.8658437771658745E-3</v>
      </c>
      <c r="GQ382" s="223">
        <f t="shared" ca="1" si="789"/>
        <v>1.4976290341181357E-2</v>
      </c>
      <c r="GR382" s="223">
        <f t="shared" ca="1" si="790"/>
        <v>2.2195507024692057E-2</v>
      </c>
      <c r="GS382" s="223">
        <f t="shared" ca="1" si="791"/>
        <v>2.3647753505311807E-2</v>
      </c>
      <c r="GT382" s="223">
        <f t="shared" ca="1" si="792"/>
        <v>1.895569836314235E-2</v>
      </c>
      <c r="GU382" s="223">
        <f t="shared" ca="1" si="793"/>
        <v>9.3384596009899526E-3</v>
      </c>
      <c r="GV382" s="223">
        <f t="shared" ca="1" si="794"/>
        <v>-2.7051539315111183E-3</v>
      </c>
      <c r="GW382" s="223">
        <f t="shared" ca="1" si="795"/>
        <v>-1.4045898090498778E-2</v>
      </c>
      <c r="GX382" s="223">
        <f t="shared" ca="1" si="796"/>
        <v>-2.1737152482452414E-2</v>
      </c>
      <c r="GY382" s="223">
        <f t="shared" ca="1" si="797"/>
        <v>-2.3780529106957563E-2</v>
      </c>
      <c r="GZ382" s="223">
        <f t="shared" ca="1" si="798"/>
        <v>-1.9645105552839319E-2</v>
      </c>
      <c r="HA382" s="223">
        <f t="shared" ca="1" si="799"/>
        <v>-1.0405372454008497E-2</v>
      </c>
      <c r="HB382" s="223">
        <f t="shared" ca="1" si="800"/>
        <v>1.5379471330918505E-3</v>
      </c>
      <c r="HC382" s="223">
        <f t="shared" ca="1" si="801"/>
        <v>1.3081668041040814E-2</v>
      </c>
      <c r="HD382" s="223">
        <f t="shared" ca="1" si="802"/>
        <v>2.1226431235932725E-2</v>
      </c>
      <c r="HE382" s="223">
        <f t="shared" ca="1" si="803"/>
        <v>2.3856015331056302E-2</v>
      </c>
      <c r="HF382" s="223">
        <f t="shared" ca="1" si="804"/>
        <v>2.0287185962551472E-2</v>
      </c>
      <c r="HG382" s="223">
        <f t="shared" ca="1" si="805"/>
        <v>1.1447217853382347E-2</v>
      </c>
      <c r="HH382" s="223">
        <f t="shared" ca="1" si="806"/>
        <v>-3.6703528532070536E-4</v>
      </c>
      <c r="HI382" s="223">
        <f t="shared" ca="1" si="807"/>
        <v>-1.208592310745348E-2</v>
      </c>
      <c r="HJ382" s="223">
        <f t="shared" ca="1" si="808"/>
        <v>-2.0664573657349878E-2</v>
      </c>
      <c r="HK382" s="223">
        <f t="shared" ca="1" si="809"/>
        <v>-2.3874030324682369E-2</v>
      </c>
      <c r="HL382" s="223">
        <f t="shared" ca="1" si="810"/>
        <v>-2.088039276433221E-2</v>
      </c>
      <c r="HM382" s="223">
        <f t="shared" ca="1" si="811"/>
        <v>-1.2461485902289531E-2</v>
      </c>
      <c r="HN382" s="223">
        <f t="shared" ca="1" si="812"/>
        <v>-8.0476078260127053E-4</v>
      </c>
      <c r="HO382" s="223">
        <f t="shared" ca="1" si="813"/>
        <v>1.1061062126498166E-2</v>
      </c>
      <c r="HP382" s="223">
        <f t="shared" ca="1" si="814"/>
        <v>2.0052933310823591E-2</v>
      </c>
      <c r="HQ382" s="223">
        <f t="shared" ca="1" si="815"/>
        <v>2.3834530688138181E-2</v>
      </c>
      <c r="HR382" s="223">
        <f t="shared" ca="1" si="816"/>
        <v>2.1423296871037265E-2</v>
      </c>
      <c r="HS382" s="223">
        <f t="shared" ca="1" si="817"/>
        <v>1.3445733140160843E-2</v>
      </c>
      <c r="HT382" s="223">
        <f t="shared" ca="1" si="818"/>
        <v>1.974618111308904E-3</v>
      </c>
      <c r="HU382" s="223">
        <f t="shared" ca="1" si="819"/>
        <v>-1.0009554078045498E-2</v>
      </c>
      <c r="HV382" s="223">
        <f t="shared" ca="1" si="820"/>
        <v>-1.9392983691522009E-2</v>
      </c>
      <c r="HW382" s="223">
        <f t="shared" ca="1" si="821"/>
        <v>-2.3737611579507944E-2</v>
      </c>
      <c r="HX382" s="223">
        <f t="shared" ca="1" si="822"/>
        <v>-2.1914590379120802E-2</v>
      </c>
      <c r="HY382" s="223">
        <f t="shared" ca="1" si="823"/>
        <v>-1.439758842919011E-2</v>
      </c>
      <c r="HZ382" s="223">
        <f t="shared" ca="1" si="824"/>
        <v>-3.1397184120306129E-3</v>
      </c>
      <c r="IA382" s="223">
        <f t="shared" ca="1" si="825"/>
        <v>8.9339321370854267E-3</v>
      </c>
      <c r="IB382" s="223">
        <f t="shared" ca="1" si="826"/>
        <v>1.8686314675882793E-2</v>
      </c>
      <c r="IC382" s="223">
        <f t="shared" ca="1" si="827"/>
        <v>2.3583506485413453E-2</v>
      </c>
      <c r="ID382" s="223">
        <f t="shared" ca="1" si="828"/>
        <v>2.2353089719489495E-2</v>
      </c>
      <c r="IE382" s="223">
        <f t="shared" ca="1" si="829"/>
        <v>1.4114015130423848E-2</v>
      </c>
      <c r="IF382" s="223">
        <f t="shared" ca="1" si="830"/>
        <v>4.297254856090886E-3</v>
      </c>
      <c r="IG382" s="223">
        <f t="shared" ca="1" si="831"/>
        <v>-7.8367875710870782E-3</v>
      </c>
      <c r="IH382" s="223">
        <f t="shared" ca="1" si="832"/>
        <v>-1.7934628691461511E-2</v>
      </c>
      <c r="II382" s="223">
        <f t="shared" ca="1" si="833"/>
        <v>-2.3372586658524395E-2</v>
      </c>
      <c r="IJ382" s="223">
        <f t="shared" ca="1" si="834"/>
        <v>-2.2737738508824649E-2</v>
      </c>
      <c r="IK382" s="223">
        <f t="shared" ca="1" si="835"/>
        <v>-1.6195034308995434E-2</v>
      </c>
      <c r="IL382" s="223">
        <f t="shared" ca="1" si="836"/>
        <v>-5.4444388368077631E-3</v>
      </c>
      <c r="IM382" s="223">
        <f t="shared" ca="1" si="837"/>
        <v>6.7207634974084593E-3</v>
      </c>
      <c r="IN382" s="223">
        <f t="shared" ca="1" si="838"/>
        <v>1.7139736615634553E-2</v>
      </c>
      <c r="IO382" s="223">
        <f t="shared" ca="1" si="839"/>
        <v>2.3105360223178228E-2</v>
      </c>
      <c r="IP382" s="223">
        <f t="shared" ca="1" si="840"/>
        <v>2.3067610094501371E-2</v>
      </c>
      <c r="IQ382" s="223">
        <f t="shared" ca="1" si="841"/>
        <v>1.7036294695209099E-2</v>
      </c>
      <c r="IR382" s="223">
        <f t="shared" ca="1" si="842"/>
        <v>6.5785066874902518E-3</v>
      </c>
      <c r="IS382" s="223">
        <f t="shared" ca="1" si="843"/>
        <v>-5.5885485157952247E-3</v>
      </c>
      <c r="IT382" s="223">
        <f t="shared" ca="1" si="844"/>
        <v>-1.6303553413036909E-2</v>
      </c>
      <c r="IU382" s="223">
        <f t="shared" ca="1" si="845"/>
        <v>-2.2782470951263817E-2</v>
      </c>
      <c r="IV382" s="223">
        <f t="shared" ca="1" si="846"/>
        <v>-2.3341909786976481E-2</v>
      </c>
      <c r="IW382" s="223">
        <f t="shared" ca="1" si="847"/>
        <v>-1.7836513155298828E-2</v>
      </c>
      <c r="IX382" s="223">
        <f t="shared" ca="1" si="848"/>
        <v>-7.6967263393531195E-3</v>
      </c>
      <c r="IY382" s="223">
        <f t="shared" ca="1" si="849"/>
        <v>4.4428702313084002E-3</v>
      </c>
      <c r="IZ382" s="223">
        <f t="shared" ca="1" si="850"/>
        <v>1.5428093522244894E-2</v>
      </c>
      <c r="JA382" s="223">
        <f t="shared" ca="1" si="851"/>
        <v>2.2404696711318908E-2</v>
      </c>
      <c r="JB382" s="223">
        <f t="shared" ca="1" si="852"/>
        <v>2.3559976774264794E-2</v>
      </c>
    </row>
    <row r="383" spans="2:262">
      <c r="B383" s="230">
        <v>22</v>
      </c>
      <c r="C383" s="229">
        <f t="shared" si="853"/>
        <v>4.2968750000000011E-4</v>
      </c>
      <c r="D383" s="226">
        <f t="shared" ca="1" si="597"/>
        <v>75.482043347073969</v>
      </c>
      <c r="E383" s="225">
        <f ca="1">AB361</f>
        <v>0.48204334707396773</v>
      </c>
      <c r="F383" s="224">
        <v>22</v>
      </c>
      <c r="G383" s="223">
        <f t="shared" ca="1" si="854"/>
        <v>-2.8242866547544994E-3</v>
      </c>
      <c r="H383" s="223">
        <f t="shared" ca="1" si="598"/>
        <v>-1.1832342803737904E-3</v>
      </c>
      <c r="I383" s="223">
        <f t="shared" ca="1" si="599"/>
        <v>7.9449886553513232E-4</v>
      </c>
      <c r="J383" s="223">
        <f t="shared" ca="1" si="600"/>
        <v>2.5461630955382745E-3</v>
      </c>
      <c r="K383" s="223">
        <f t="shared" ca="1" si="601"/>
        <v>3.5733350000049366E-3</v>
      </c>
      <c r="L383" s="223">
        <f t="shared" ca="1" si="602"/>
        <v>3.583740229700838E-3</v>
      </c>
      <c r="M383" s="223">
        <f t="shared" ca="1" si="603"/>
        <v>2.5744180516417752E-3</v>
      </c>
      <c r="N383" s="223">
        <f t="shared" ca="1" si="604"/>
        <v>8.3256380428777899E-4</v>
      </c>
      <c r="O383" s="223">
        <f t="shared" ca="1" si="605"/>
        <v>-1.1461904624651847E-3</v>
      </c>
      <c r="P383" s="223">
        <f t="shared" ca="1" si="606"/>
        <v>-2.7988045086194428E-3</v>
      </c>
      <c r="Q383" s="223">
        <f t="shared" ca="1" si="607"/>
        <v>-3.6550389392161139E-3</v>
      </c>
      <c r="R383" s="223">
        <f t="shared" ca="1" si="608"/>
        <v>-3.4712584290419704E-3</v>
      </c>
      <c r="S383" s="223">
        <f t="shared" ca="1" si="609"/>
        <v>-2.2997563953716807E-3</v>
      </c>
      <c r="T383" s="223">
        <f t="shared" ca="1" si="610"/>
        <v>-4.7387528364080519E-4</v>
      </c>
      <c r="U383" s="223">
        <f t="shared" ca="1" si="611"/>
        <v>1.4868436186702553E-3</v>
      </c>
      <c r="V383" s="223">
        <f t="shared" ca="1" si="612"/>
        <v>3.0244919043004308E-3</v>
      </c>
      <c r="W383" s="223">
        <f t="shared" ca="1" si="613"/>
        <v>3.7015428553951136E-3</v>
      </c>
      <c r="X383" s="223">
        <f t="shared" ca="1" si="614"/>
        <v>3.3253465121285473E-3</v>
      </c>
      <c r="Y383" s="223">
        <f t="shared" ca="1" si="615"/>
        <v>2.0029468278394301E-3</v>
      </c>
      <c r="Z383" s="223">
        <f t="shared" ca="1" si="616"/>
        <v>1.1062308496579028E-4</v>
      </c>
      <c r="AA383" s="223">
        <f t="shared" ca="1" si="617"/>
        <v>-1.8131776580361317E-3</v>
      </c>
      <c r="AB383" s="223">
        <f t="shared" ca="1" si="618"/>
        <v>-3.2210517895875498E-3</v>
      </c>
      <c r="AC383" s="223">
        <f t="shared" ca="1" si="619"/>
        <v>-3.7123988904075047E-3</v>
      </c>
      <c r="AD383" s="223">
        <f t="shared" ca="1" si="620"/>
        <v>-3.1474096904840132E-3</v>
      </c>
      <c r="AE383" s="223">
        <f t="shared" ca="1" si="621"/>
        <v>-1.6868477874329739E-3</v>
      </c>
      <c r="AF383" s="223">
        <f t="shared" ca="1" si="622"/>
        <v>2.5369447449017496E-4</v>
      </c>
      <c r="AG383" s="223">
        <f t="shared" ca="1" si="623"/>
        <v>2.1220498053713885E-3</v>
      </c>
      <c r="AH383" s="223">
        <f t="shared" ca="1" si="624"/>
        <v>3.3865911853349227E-3</v>
      </c>
      <c r="AI383" s="223">
        <f t="shared" ca="1" si="625"/>
        <v>3.6875024947016061E-3</v>
      </c>
      <c r="AJ383" s="223">
        <f t="shared" ca="1" si="626"/>
        <v>2.9391615929709662E-3</v>
      </c>
      <c r="AK383" s="223">
        <f t="shared" ca="1" si="627"/>
        <v>1.3545034807087384E-3</v>
      </c>
      <c r="AL383" s="223">
        <f t="shared" ca="1" si="628"/>
        <v>-6.1556881747329298E-4</v>
      </c>
      <c r="AM383" s="223">
        <f t="shared" ca="1" si="629"/>
        <v>-2.410485453050496E-3</v>
      </c>
      <c r="AN383" s="223">
        <f t="shared" ca="1" si="630"/>
        <v>-3.5195158566684636E-3</v>
      </c>
      <c r="AO383" s="223">
        <f t="shared" ca="1" si="631"/>
        <v>-3.6270934341778201E-3</v>
      </c>
      <c r="AP383" s="223">
        <f t="shared" ca="1" si="632"/>
        <v>-2.7026077626084465E-3</v>
      </c>
      <c r="AQ383" s="223">
        <f t="shared" ca="1" si="633"/>
        <v>-1.0091145650183565E-3</v>
      </c>
      <c r="AR383" s="223">
        <f t="shared" ca="1" si="634"/>
        <v>9.7151489623999816E-4</v>
      </c>
      <c r="AS383" s="223">
        <f t="shared" ca="1" si="635"/>
        <v>2.6757068081113408E-3</v>
      </c>
      <c r="AT383" s="223">
        <f t="shared" ca="1" si="636"/>
        <v>3.6185456663392125E-3</v>
      </c>
      <c r="AU383" s="223">
        <f t="shared" ca="1" si="637"/>
        <v>3.531753481111941E-3</v>
      </c>
      <c r="AV383" s="223">
        <f t="shared" ca="1" si="638"/>
        <v>2.4400263420963227E-3</v>
      </c>
      <c r="AW383" s="223">
        <f t="shared" ca="1" si="639"/>
        <v>6.5400732442871356E-4</v>
      </c>
      <c r="AX383" s="223">
        <f t="shared" ca="1" si="640"/>
        <v>-1.3181047554718479E-3</v>
      </c>
      <c r="AY383" s="223">
        <f t="shared" ca="1" si="641"/>
        <v>-2.9151596439199469E-3</v>
      </c>
      <c r="AZ383" s="223">
        <f t="shared" ca="1" si="642"/>
        <v>-3.68272690314484E-3</v>
      </c>
      <c r="BA383" s="223">
        <f t="shared" ca="1" si="643"/>
        <v>-3.4024008113701146E-3</v>
      </c>
      <c r="BB383" s="223">
        <f t="shared" ca="1" si="644"/>
        <v>-2.1539461340557326E-3</v>
      </c>
      <c r="BC383" s="223">
        <f t="shared" ca="1" si="645"/>
        <v>-2.9260163578805174E-4</v>
      </c>
      <c r="BD383" s="223">
        <f t="shared" ca="1" si="646"/>
        <v>1.6520005453591496E-3</v>
      </c>
      <c r="BE383" s="223">
        <f t="shared" ca="1" si="647"/>
        <v>3.1265378987692413E-3</v>
      </c>
      <c r="BF383" s="223">
        <f t="shared" ca="1" si="648"/>
        <v>3.7114414666898758E-3</v>
      </c>
      <c r="BG383" s="223">
        <f t="shared" ca="1" si="649"/>
        <v>3.2402811618733158E-3</v>
      </c>
      <c r="BH383" s="223">
        <f t="shared" ca="1" si="650"/>
        <v>1.847122247277456E-3</v>
      </c>
      <c r="BI383" s="223">
        <f t="shared" ca="1" si="651"/>
        <v>-7.1621966557573464E-5</v>
      </c>
      <c r="BJ383" s="223">
        <f t="shared" ca="1" si="652"/>
        <v>-1.9699866669192828E-3</v>
      </c>
      <c r="BK383" s="223">
        <f t="shared" ca="1" si="653"/>
        <v>-3.3078058845139174E-3</v>
      </c>
      <c r="BL383" s="223">
        <f t="shared" ca="1" si="654"/>
        <v>-3.7044128200304041E-3</v>
      </c>
      <c r="BM383" s="223">
        <f t="shared" ca="1" si="655"/>
        <v>-3.0469558334698145E-3</v>
      </c>
      <c r="BN383" s="223">
        <f t="shared" ca="1" si="656"/>
        <v>-1.522509563518166E-3</v>
      </c>
      <c r="BO383" s="223">
        <f t="shared" ca="1" si="657"/>
        <v>4.3515581021269978E-4</v>
      </c>
      <c r="BP383" s="223">
        <f t="shared" ca="1" si="658"/>
        <v>2.2690007399727282E-3</v>
      </c>
      <c r="BQ383" s="223">
        <f t="shared" ca="1" si="659"/>
        <v>3.4572178913600945E-3</v>
      </c>
      <c r="BR383" s="223">
        <f t="shared" ca="1" si="660"/>
        <v>3.6617086528760029E-3</v>
      </c>
      <c r="BS383" s="223">
        <f t="shared" ca="1" si="661"/>
        <v>2.8242866547545111E-3</v>
      </c>
      <c r="BT383" s="223">
        <f t="shared" ca="1" si="662"/>
        <v>1.1832342803738075E-3</v>
      </c>
      <c r="BU383" s="223">
        <f t="shared" ca="1" si="663"/>
        <v>-7.9449886553511464E-4</v>
      </c>
      <c r="BV383" s="223">
        <f t="shared" ca="1" si="664"/>
        <v>-2.5461630955382615E-3</v>
      </c>
      <c r="BW383" s="223">
        <f t="shared" ca="1" si="665"/>
        <v>-3.5733350000049318E-3</v>
      </c>
      <c r="BX383" s="223">
        <f t="shared" ca="1" si="666"/>
        <v>-3.5837402297008427E-3</v>
      </c>
      <c r="BY383" s="223">
        <f t="shared" ca="1" si="667"/>
        <v>-2.5744180516417887E-3</v>
      </c>
      <c r="BZ383" s="223">
        <f t="shared" ca="1" si="668"/>
        <v>-8.3256380428779677E-4</v>
      </c>
      <c r="CA383" s="223">
        <f t="shared" ca="1" si="669"/>
        <v>1.1461904624651673E-3</v>
      </c>
      <c r="CB383" s="223">
        <f t="shared" ca="1" si="670"/>
        <v>2.7988045086194311E-3</v>
      </c>
      <c r="CC383" s="223">
        <f t="shared" ca="1" si="671"/>
        <v>3.6550389392161105E-3</v>
      </c>
      <c r="CD383" s="223">
        <f t="shared" ca="1" si="672"/>
        <v>3.4712584290419765E-3</v>
      </c>
      <c r="CE383" s="223">
        <f t="shared" ca="1" si="673"/>
        <v>2.299756395371695E-3</v>
      </c>
      <c r="CF383" s="223">
        <f t="shared" ca="1" si="674"/>
        <v>4.7387528364082341E-4</v>
      </c>
      <c r="CG383" s="223">
        <f t="shared" ca="1" si="675"/>
        <v>-1.4868436186702386E-3</v>
      </c>
      <c r="CH383" s="223">
        <f t="shared" ca="1" si="676"/>
        <v>-3.0244919043004204E-3</v>
      </c>
      <c r="CI383" s="223">
        <f t="shared" ca="1" si="677"/>
        <v>-3.7015428553951123E-3</v>
      </c>
      <c r="CJ383" s="223">
        <f t="shared" ca="1" si="678"/>
        <v>-3.3253465121285556E-3</v>
      </c>
      <c r="CK383" s="223">
        <f t="shared" ca="1" si="679"/>
        <v>-2.0029468278394457E-3</v>
      </c>
      <c r="CL383" s="223">
        <f t="shared" ca="1" si="680"/>
        <v>-1.1062308496580838E-4</v>
      </c>
      <c r="CM383" s="223">
        <f t="shared" ca="1" si="681"/>
        <v>1.8131776580361156E-3</v>
      </c>
      <c r="CN383" s="223">
        <f t="shared" ca="1" si="682"/>
        <v>3.2210517895875411E-3</v>
      </c>
      <c r="CO383" s="223">
        <f t="shared" ca="1" si="683"/>
        <v>3.7123988904075051E-3</v>
      </c>
      <c r="CP383" s="223">
        <f t="shared" ca="1" si="684"/>
        <v>3.1474096904840227E-3</v>
      </c>
      <c r="CQ383" s="223">
        <f t="shared" ca="1" si="685"/>
        <v>1.6868477874329901E-3</v>
      </c>
      <c r="CR383" s="223">
        <f t="shared" ca="1" si="686"/>
        <v>-2.5369447449015675E-4</v>
      </c>
      <c r="CS383" s="223">
        <f t="shared" ca="1" si="687"/>
        <v>-2.1220498053713737E-3</v>
      </c>
      <c r="CT383" s="223">
        <f t="shared" ca="1" si="688"/>
        <v>-3.3865911853349154E-3</v>
      </c>
      <c r="CU383" s="223">
        <f t="shared" ca="1" si="689"/>
        <v>-3.6875024947016083E-3</v>
      </c>
      <c r="CV383" s="223">
        <f t="shared" ca="1" si="690"/>
        <v>-2.939161592970977E-3</v>
      </c>
      <c r="CW383" s="223">
        <f t="shared" ca="1" si="691"/>
        <v>-1.3545034807087553E-3</v>
      </c>
      <c r="CX383" s="223">
        <f t="shared" ca="1" si="692"/>
        <v>6.1556881747327509E-4</v>
      </c>
      <c r="CY383" s="223">
        <f t="shared" ca="1" si="693"/>
        <v>2.4104854530504821E-3</v>
      </c>
      <c r="CZ383" s="223">
        <f t="shared" ca="1" si="694"/>
        <v>3.5195158566684575E-3</v>
      </c>
      <c r="DA383" s="223">
        <f t="shared" ca="1" si="695"/>
        <v>3.6270934341778235E-3</v>
      </c>
      <c r="DB383" s="223">
        <f t="shared" ca="1" si="696"/>
        <v>2.7026077626084587E-3</v>
      </c>
      <c r="DC383" s="223">
        <f t="shared" ca="1" si="697"/>
        <v>1.0091145650183739E-3</v>
      </c>
      <c r="DD383" s="223">
        <f t="shared" ca="1" si="698"/>
        <v>-9.715148962399806E-4</v>
      </c>
      <c r="DE383" s="223">
        <f t="shared" ca="1" si="699"/>
        <v>-2.6757068081113286E-3</v>
      </c>
      <c r="DF383" s="223">
        <f t="shared" ca="1" si="700"/>
        <v>-3.6185456663392086E-3</v>
      </c>
      <c r="DG383" s="223">
        <f t="shared" ca="1" si="701"/>
        <v>-3.5317534811119466E-3</v>
      </c>
      <c r="DH383" s="223">
        <f t="shared" ca="1" si="702"/>
        <v>-2.4400263420963362E-3</v>
      </c>
      <c r="DI383" s="223">
        <f t="shared" ca="1" si="703"/>
        <v>-6.5400732442873145E-4</v>
      </c>
      <c r="DJ383" s="223">
        <f t="shared" ca="1" si="704"/>
        <v>1.318104755471831E-3</v>
      </c>
      <c r="DK383" s="223">
        <f t="shared" ca="1" si="705"/>
        <v>2.9151596439199352E-3</v>
      </c>
      <c r="DL383" s="223">
        <f t="shared" ca="1" si="706"/>
        <v>3.6827269031448379E-3</v>
      </c>
      <c r="DM383" s="223">
        <f t="shared" ca="1" si="707"/>
        <v>3.402400811370122E-3</v>
      </c>
      <c r="DN383" s="223">
        <f t="shared" ca="1" si="708"/>
        <v>2.1539461340557473E-3</v>
      </c>
      <c r="DO383" s="223">
        <f t="shared" ca="1" si="709"/>
        <v>2.9260163578806984E-4</v>
      </c>
      <c r="DP383" s="223">
        <f t="shared" ca="1" si="710"/>
        <v>-1.6520005453591331E-3</v>
      </c>
      <c r="DQ383" s="223">
        <f t="shared" ca="1" si="711"/>
        <v>-3.1265378987692313E-3</v>
      </c>
      <c r="DR383" s="223">
        <f t="shared" ca="1" si="712"/>
        <v>-3.7114414666898758E-3</v>
      </c>
      <c r="DS383" s="223">
        <f t="shared" ca="1" si="713"/>
        <v>-3.2402811618733249E-3</v>
      </c>
      <c r="DT383" s="223">
        <f t="shared" ca="1" si="714"/>
        <v>-1.8471222472774718E-3</v>
      </c>
      <c r="DU383" s="223">
        <f t="shared" ca="1" si="715"/>
        <v>7.1621966557555358E-5</v>
      </c>
      <c r="DV383" s="223">
        <f t="shared" ca="1" si="716"/>
        <v>1.9699866669192676E-3</v>
      </c>
      <c r="DW383" s="223">
        <f t="shared" ca="1" si="717"/>
        <v>3.3078058845139096E-3</v>
      </c>
      <c r="DX383" s="223">
        <f t="shared" ca="1" si="718"/>
        <v>3.7044128200304049E-3</v>
      </c>
      <c r="DY383" s="223">
        <f t="shared" ca="1" si="719"/>
        <v>3.0469558334698249E-3</v>
      </c>
      <c r="DZ383" s="223">
        <f t="shared" ca="1" si="720"/>
        <v>1.5225095635181829E-3</v>
      </c>
      <c r="EA383" s="223">
        <f t="shared" ca="1" si="721"/>
        <v>-4.3515581021268178E-4</v>
      </c>
      <c r="EB383" s="223">
        <f t="shared" ca="1" si="722"/>
        <v>-2.2690007399727139E-3</v>
      </c>
      <c r="EC383" s="223">
        <f t="shared" ca="1" si="723"/>
        <v>-3.457217891360088E-3</v>
      </c>
      <c r="ED383" s="223">
        <f t="shared" ca="1" si="724"/>
        <v>-3.6617086528760059E-3</v>
      </c>
      <c r="EE383" s="223">
        <f t="shared" ca="1" si="725"/>
        <v>-2.8242866547545228E-3</v>
      </c>
      <c r="EF383" s="223">
        <f t="shared" ca="1" si="726"/>
        <v>-1.1832342803738249E-3</v>
      </c>
      <c r="EG383" s="223">
        <f t="shared" ca="1" si="727"/>
        <v>7.9449886553509686E-4</v>
      </c>
      <c r="EH383" s="223">
        <f t="shared" ca="1" si="728"/>
        <v>2.5461630955382485E-3</v>
      </c>
      <c r="EI383" s="223">
        <f t="shared" ca="1" si="729"/>
        <v>3.5733350000049266E-3</v>
      </c>
      <c r="EJ383" s="223">
        <f t="shared" ca="1" si="730"/>
        <v>3.5837402297008479E-3</v>
      </c>
      <c r="EK383" s="223">
        <f t="shared" ca="1" si="731"/>
        <v>2.5744180516418013E-3</v>
      </c>
      <c r="EL383" s="223">
        <f t="shared" ca="1" si="732"/>
        <v>8.3256380428781444E-4</v>
      </c>
      <c r="EM383" s="223">
        <f t="shared" ca="1" si="733"/>
        <v>-1.14619046246515E-3</v>
      </c>
      <c r="EN383" s="223">
        <f t="shared" ca="1" si="734"/>
        <v>-2.7988045086194189E-3</v>
      </c>
      <c r="EO383" s="223">
        <f t="shared" ca="1" si="735"/>
        <v>-3.6550389392161074E-3</v>
      </c>
      <c r="EP383" s="223">
        <f t="shared" ca="1" si="736"/>
        <v>-3.471258429041983E-3</v>
      </c>
      <c r="EQ383" s="223">
        <f t="shared" ca="1" si="737"/>
        <v>-2.2997563953717089E-3</v>
      </c>
      <c r="ER383" s="223">
        <f t="shared" ca="1" si="738"/>
        <v>-4.738752836408414E-4</v>
      </c>
      <c r="ES383" s="223">
        <f t="shared" ca="1" si="739"/>
        <v>1.4868436186702219E-3</v>
      </c>
      <c r="ET383" s="223">
        <f t="shared" ca="1" si="740"/>
        <v>3.0244919043004095E-3</v>
      </c>
      <c r="EU383" s="223">
        <f t="shared" ca="1" si="741"/>
        <v>3.7015428553951106E-3</v>
      </c>
      <c r="EV383" s="223">
        <f t="shared" ca="1" si="742"/>
        <v>3.3253465121285638E-3</v>
      </c>
      <c r="EW383" s="223">
        <f t="shared" ca="1" si="743"/>
        <v>2.0029468278394609E-3</v>
      </c>
      <c r="EX383" s="223">
        <f t="shared" ca="1" si="744"/>
        <v>1.1062308496582671E-4</v>
      </c>
      <c r="EY383" s="223">
        <f t="shared" ca="1" si="745"/>
        <v>-1.8131776580360998E-3</v>
      </c>
      <c r="EZ383" s="223">
        <f t="shared" ca="1" si="746"/>
        <v>-3.2210517895875316E-3</v>
      </c>
      <c r="FA383" s="223">
        <f t="shared" ca="1" si="747"/>
        <v>-3.7123988904075055E-3</v>
      </c>
      <c r="FB383" s="223">
        <f t="shared" ca="1" si="748"/>
        <v>-3.1474096904840327E-3</v>
      </c>
      <c r="FC383" s="223">
        <f t="shared" ca="1" si="749"/>
        <v>-1.6868477874330066E-3</v>
      </c>
      <c r="FD383" s="223">
        <f t="shared" ca="1" si="750"/>
        <v>2.5369447449013859E-4</v>
      </c>
      <c r="FE383" s="223">
        <f t="shared" ca="1" si="751"/>
        <v>2.1220498053713586E-3</v>
      </c>
      <c r="FF383" s="223">
        <f t="shared" ca="1" si="752"/>
        <v>3.3865911853349076E-3</v>
      </c>
      <c r="FG383" s="223">
        <f t="shared" ca="1" si="753"/>
        <v>3.6875024947016105E-3</v>
      </c>
      <c r="FH383" s="223">
        <f t="shared" ca="1" si="754"/>
        <v>2.9391615929709883E-3</v>
      </c>
      <c r="FI383" s="223">
        <f t="shared" ca="1" si="755"/>
        <v>1.3545034807087724E-3</v>
      </c>
      <c r="FJ383" s="223">
        <f t="shared" ca="1" si="756"/>
        <v>-6.1556881747325709E-4</v>
      </c>
      <c r="FK383" s="223">
        <f t="shared" ca="1" si="757"/>
        <v>-2.4104854530504682E-3</v>
      </c>
      <c r="FL383" s="223">
        <f t="shared" ca="1" si="758"/>
        <v>-3.5195158566684514E-3</v>
      </c>
      <c r="FM383" s="223">
        <f t="shared" ca="1" si="759"/>
        <v>-3.6270934341778274E-3</v>
      </c>
      <c r="FN383" s="223">
        <f t="shared" ca="1" si="760"/>
        <v>-2.7026077626084717E-3</v>
      </c>
      <c r="FO383" s="223">
        <f t="shared" ca="1" si="761"/>
        <v>-1.0091145650183916E-3</v>
      </c>
      <c r="FP383" s="223">
        <f t="shared" ca="1" si="762"/>
        <v>9.7151489623996314E-4</v>
      </c>
      <c r="FQ383" s="223">
        <f t="shared" ca="1" si="763"/>
        <v>2.6757068081113156E-3</v>
      </c>
      <c r="FR383" s="223">
        <f t="shared" ca="1" si="764"/>
        <v>3.6185456663392042E-3</v>
      </c>
      <c r="FS383" s="223">
        <f t="shared" ca="1" si="765"/>
        <v>3.5317534811119527E-3</v>
      </c>
      <c r="FT383" s="223">
        <f t="shared" ca="1" si="766"/>
        <v>2.4400263420963505E-3</v>
      </c>
      <c r="FU383" s="223">
        <f t="shared" ca="1" si="767"/>
        <v>6.5400732442874945E-4</v>
      </c>
      <c r="FV383" s="223">
        <f t="shared" ca="1" si="768"/>
        <v>-1.3181047554718136E-3</v>
      </c>
      <c r="FW383" s="223">
        <f t="shared" ca="1" si="769"/>
        <v>-2.915159643919924E-3</v>
      </c>
      <c r="FX383" s="223">
        <f t="shared" ca="1" si="770"/>
        <v>-3.6827269031448361E-3</v>
      </c>
      <c r="FY383" s="223">
        <f t="shared" ca="1" si="771"/>
        <v>-3.4024008113701289E-3</v>
      </c>
      <c r="FZ383" s="223">
        <f t="shared" ca="1" si="772"/>
        <v>-2.153946134055762E-3</v>
      </c>
      <c r="GA383" s="223">
        <f t="shared" ca="1" si="773"/>
        <v>-2.9260163578808806E-4</v>
      </c>
      <c r="GB383" s="223">
        <f t="shared" ca="1" si="774"/>
        <v>1.6520005453591168E-3</v>
      </c>
      <c r="GC383" s="223">
        <f t="shared" ca="1" si="775"/>
        <v>3.1265378987692214E-3</v>
      </c>
      <c r="GD383" s="223">
        <f t="shared" ca="1" si="776"/>
        <v>3.7114414666898753E-3</v>
      </c>
      <c r="GE383" s="223">
        <f t="shared" ca="1" si="777"/>
        <v>3.240281161873334E-3</v>
      </c>
      <c r="GF383" s="223">
        <f t="shared" ca="1" si="778"/>
        <v>1.8471222472774876E-3</v>
      </c>
      <c r="GG383" s="223">
        <f t="shared" ca="1" si="779"/>
        <v>-7.1621966557537035E-5</v>
      </c>
      <c r="GH383" s="223">
        <f t="shared" ca="1" si="780"/>
        <v>-1.9699866669192524E-3</v>
      </c>
      <c r="GI383" s="223">
        <f t="shared" ca="1" si="781"/>
        <v>-3.3078058845139014E-3</v>
      </c>
      <c r="GJ383" s="223">
        <f t="shared" ca="1" si="782"/>
        <v>-3.7044128200304058E-3</v>
      </c>
      <c r="GK383" s="223">
        <f t="shared" ca="1" si="783"/>
        <v>-3.0469558334698353E-3</v>
      </c>
      <c r="GL383" s="223">
        <f t="shared" ca="1" si="784"/>
        <v>-1.5225095635181987E-3</v>
      </c>
      <c r="GM383" s="223">
        <f t="shared" ca="1" si="785"/>
        <v>4.3515581021266367E-4</v>
      </c>
      <c r="GN383" s="223">
        <f t="shared" ca="1" si="786"/>
        <v>2.2690007399726996E-3</v>
      </c>
      <c r="GO383" s="223">
        <f t="shared" ca="1" si="787"/>
        <v>3.4572178913600815E-3</v>
      </c>
      <c r="GP383" s="223">
        <f t="shared" ca="1" si="788"/>
        <v>3.661708652876009E-3</v>
      </c>
      <c r="GQ383" s="223">
        <f t="shared" ca="1" si="789"/>
        <v>2.8242866547545345E-3</v>
      </c>
      <c r="GR383" s="223">
        <f t="shared" ca="1" si="790"/>
        <v>1.1832342803738422E-3</v>
      </c>
      <c r="GS383" s="223">
        <f t="shared" ca="1" si="791"/>
        <v>-7.9449886553507897E-4</v>
      </c>
      <c r="GT383" s="223">
        <f t="shared" ca="1" si="792"/>
        <v>-2.546163095538235E-3</v>
      </c>
      <c r="GU383" s="223">
        <f t="shared" ca="1" si="793"/>
        <v>-3.5733350000049218E-3</v>
      </c>
      <c r="GV383" s="223">
        <f t="shared" ca="1" si="794"/>
        <v>-3.5837402297008527E-3</v>
      </c>
      <c r="GW383" s="223">
        <f t="shared" ca="1" si="795"/>
        <v>-2.5744180516418147E-3</v>
      </c>
      <c r="GX383" s="223">
        <f t="shared" ca="1" si="796"/>
        <v>-8.3256380428783233E-4</v>
      </c>
      <c r="GY383" s="223">
        <f t="shared" ca="1" si="797"/>
        <v>1.1461904624651329E-3</v>
      </c>
      <c r="GZ383" s="223">
        <f t="shared" ca="1" si="798"/>
        <v>2.7988045086194072E-3</v>
      </c>
      <c r="HA383" s="223">
        <f t="shared" ca="1" si="799"/>
        <v>3.6550389392161044E-3</v>
      </c>
      <c r="HB383" s="223">
        <f t="shared" ca="1" si="800"/>
        <v>3.4712584290419895E-3</v>
      </c>
      <c r="HC383" s="223">
        <f t="shared" ca="1" si="801"/>
        <v>2.2997563953717232E-3</v>
      </c>
      <c r="HD383" s="223">
        <f t="shared" ca="1" si="802"/>
        <v>4.7387528364085962E-4</v>
      </c>
      <c r="HE383" s="223">
        <f t="shared" ca="1" si="803"/>
        <v>-1.4868436186702052E-3</v>
      </c>
      <c r="HF383" s="223">
        <f t="shared" ca="1" si="804"/>
        <v>-3.0244919043003991E-3</v>
      </c>
      <c r="HG383" s="223">
        <f t="shared" ca="1" si="805"/>
        <v>-3.7015428553951093E-3</v>
      </c>
      <c r="HH383" s="223">
        <f t="shared" ca="1" si="806"/>
        <v>-3.3253465121285712E-3</v>
      </c>
      <c r="HI383" s="223">
        <f t="shared" ca="1" si="807"/>
        <v>-2.002946827839476E-3</v>
      </c>
      <c r="HJ383" s="223">
        <f t="shared" ca="1" si="808"/>
        <v>-1.1062308496584481E-4</v>
      </c>
      <c r="HK383" s="223">
        <f t="shared" ca="1" si="809"/>
        <v>1.813177658036084E-3</v>
      </c>
      <c r="HL383" s="223">
        <f t="shared" ca="1" si="810"/>
        <v>3.2210517895875229E-3</v>
      </c>
      <c r="HM383" s="223">
        <f t="shared" ca="1" si="811"/>
        <v>3.712398890407506E-3</v>
      </c>
      <c r="HN383" s="223">
        <f t="shared" ca="1" si="812"/>
        <v>3.1474096904840422E-3</v>
      </c>
      <c r="HO383" s="223">
        <f t="shared" ca="1" si="813"/>
        <v>1.6868477874330226E-3</v>
      </c>
      <c r="HP383" s="223">
        <f t="shared" ca="1" si="814"/>
        <v>-2.5369447449012053E-4</v>
      </c>
      <c r="HQ383" s="223">
        <f t="shared" ca="1" si="815"/>
        <v>-2.1220498053713434E-3</v>
      </c>
      <c r="HR383" s="223">
        <f t="shared" ca="1" si="816"/>
        <v>-3.3865911853349006E-3</v>
      </c>
      <c r="HS383" s="223">
        <f t="shared" ca="1" si="817"/>
        <v>-3.6875024947016122E-3</v>
      </c>
      <c r="HT383" s="223">
        <f t="shared" ca="1" si="818"/>
        <v>-2.9391615929709996E-3</v>
      </c>
      <c r="HU383" s="223">
        <f t="shared" ca="1" si="819"/>
        <v>-1.3545034807087896E-3</v>
      </c>
      <c r="HV383" s="223">
        <f t="shared" ca="1" si="820"/>
        <v>6.1556881747323921E-4</v>
      </c>
      <c r="HW383" s="223">
        <f t="shared" ca="1" si="821"/>
        <v>2.4104854530504543E-3</v>
      </c>
      <c r="HX383" s="223">
        <f t="shared" ca="1" si="822"/>
        <v>3.5195158566684454E-3</v>
      </c>
      <c r="HY383" s="223">
        <f t="shared" ca="1" si="823"/>
        <v>3.6270934341778313E-3</v>
      </c>
      <c r="HZ383" s="223">
        <f t="shared" ca="1" si="824"/>
        <v>2.7026077626084834E-3</v>
      </c>
      <c r="IA383" s="223">
        <f t="shared" ca="1" si="825"/>
        <v>1.009114565018409E-3</v>
      </c>
      <c r="IB383" s="223">
        <f t="shared" ca="1" si="826"/>
        <v>-9.7151489623994558E-4</v>
      </c>
      <c r="IC383" s="223">
        <f t="shared" ca="1" si="827"/>
        <v>-2.6757068081113035E-3</v>
      </c>
      <c r="ID383" s="223">
        <f t="shared" ca="1" si="828"/>
        <v>-3.6185456663392003E-3</v>
      </c>
      <c r="IE383" s="223">
        <f t="shared" ca="1" si="829"/>
        <v>-3.0940851995888497E-3</v>
      </c>
      <c r="IF383" s="223">
        <f t="shared" ca="1" si="830"/>
        <v>-2.4400263420963639E-3</v>
      </c>
      <c r="IG383" s="223">
        <f t="shared" ca="1" si="831"/>
        <v>-6.5400732442876734E-4</v>
      </c>
      <c r="IH383" s="223">
        <f t="shared" ca="1" si="832"/>
        <v>1.3181047554717967E-3</v>
      </c>
      <c r="II383" s="223">
        <f t="shared" ca="1" si="833"/>
        <v>2.9151596439199131E-3</v>
      </c>
      <c r="IJ383" s="223">
        <f t="shared" ca="1" si="834"/>
        <v>3.6827269031448335E-3</v>
      </c>
      <c r="IK383" s="223">
        <f t="shared" ca="1" si="835"/>
        <v>3.4024008113701363E-3</v>
      </c>
      <c r="IL383" s="223">
        <f t="shared" ca="1" si="836"/>
        <v>2.1539461340557772E-3</v>
      </c>
      <c r="IM383" s="223">
        <f t="shared" ca="1" si="837"/>
        <v>2.9260163578810627E-4</v>
      </c>
      <c r="IN383" s="223">
        <f t="shared" ca="1" si="838"/>
        <v>-1.6520005453591006E-3</v>
      </c>
      <c r="IO383" s="223">
        <f t="shared" ca="1" si="839"/>
        <v>-3.1265378987692118E-3</v>
      </c>
      <c r="IP383" s="223">
        <f t="shared" ca="1" si="840"/>
        <v>-3.7114414666898745E-3</v>
      </c>
      <c r="IQ383" s="223">
        <f t="shared" ca="1" si="841"/>
        <v>-3.2402811618733431E-3</v>
      </c>
      <c r="IR383" s="223">
        <f t="shared" ca="1" si="842"/>
        <v>-1.8471222472775035E-3</v>
      </c>
      <c r="IS383" s="223">
        <f t="shared" ca="1" si="843"/>
        <v>7.1621966557519037E-5</v>
      </c>
      <c r="IT383" s="223">
        <f t="shared" ca="1" si="844"/>
        <v>1.9699866669192368E-3</v>
      </c>
      <c r="IU383" s="223">
        <f t="shared" ca="1" si="845"/>
        <v>3.3078058845138927E-3</v>
      </c>
      <c r="IV383" s="223">
        <f t="shared" ca="1" si="846"/>
        <v>3.7044128200304071E-3</v>
      </c>
      <c r="IW383" s="223">
        <f t="shared" ca="1" si="847"/>
        <v>3.0469558334698457E-3</v>
      </c>
      <c r="IX383" s="223">
        <f t="shared" ca="1" si="848"/>
        <v>1.5225095635182156E-3</v>
      </c>
      <c r="IY383" s="223">
        <f t="shared" ca="1" si="849"/>
        <v>-4.3515581021264562E-4</v>
      </c>
      <c r="IZ383" s="223">
        <f t="shared" ca="1" si="850"/>
        <v>-2.2690007399726853E-3</v>
      </c>
      <c r="JA383" s="223">
        <f t="shared" ca="1" si="851"/>
        <v>-3.4572178913600746E-3</v>
      </c>
      <c r="JB383" s="223">
        <f t="shared" ca="1" si="852"/>
        <v>-3.661708652876012E-3</v>
      </c>
    </row>
    <row r="384" spans="2:262">
      <c r="B384" s="230">
        <v>23</v>
      </c>
      <c r="C384" s="229">
        <f t="shared" si="853"/>
        <v>4.4921875000000013E-4</v>
      </c>
      <c r="D384" s="226">
        <f t="shared" ca="1" si="597"/>
        <v>75.492267696781383</v>
      </c>
      <c r="E384" s="225">
        <f ca="1">AC361</f>
        <v>0.4922676967813846</v>
      </c>
      <c r="F384" s="224">
        <v>23</v>
      </c>
      <c r="G384" s="223">
        <f t="shared" ca="1" si="854"/>
        <v>-2.1466604356590428E-2</v>
      </c>
      <c r="H384" s="223">
        <f t="shared" ca="1" si="598"/>
        <v>-7.6052810544956374E-3</v>
      </c>
      <c r="I384" s="223">
        <f t="shared" ca="1" si="599"/>
        <v>8.6159067293570483E-3</v>
      </c>
      <c r="J384" s="223">
        <f t="shared" ca="1" si="600"/>
        <v>2.2163640090808123E-2</v>
      </c>
      <c r="K384" s="223">
        <f t="shared" ca="1" si="601"/>
        <v>2.8834153969904127E-2</v>
      </c>
      <c r="L384" s="223">
        <f t="shared" ca="1" si="602"/>
        <v>2.6557635474056866E-2</v>
      </c>
      <c r="M384" s="223">
        <f t="shared" ca="1" si="603"/>
        <v>1.6040472059813949E-2</v>
      </c>
      <c r="N384" s="223">
        <f t="shared" ca="1" si="604"/>
        <v>5.4606454198739742E-4</v>
      </c>
      <c r="O384" s="223">
        <f t="shared" ca="1" si="605"/>
        <v>-1.511778290950495E-2</v>
      </c>
      <c r="P384" s="223">
        <f t="shared" ca="1" si="606"/>
        <v>-2.6090690121520092E-2</v>
      </c>
      <c r="Q384" s="223">
        <f t="shared" ca="1" si="607"/>
        <v>-2.8967842228478181E-2</v>
      </c>
      <c r="R384" s="223">
        <f t="shared" ca="1" si="608"/>
        <v>-2.2856479447121519E-2</v>
      </c>
      <c r="S384" s="223">
        <f t="shared" ca="1" si="609"/>
        <v>-9.6529140714363623E-3</v>
      </c>
      <c r="T384" s="223">
        <f t="shared" ca="1" si="610"/>
        <v>6.5458817105173654E-3</v>
      </c>
      <c r="U384" s="223">
        <f t="shared" ca="1" si="611"/>
        <v>2.0713537073103236E-2</v>
      </c>
      <c r="V384" s="223">
        <f t="shared" ca="1" si="612"/>
        <v>2.8453929579769173E-2</v>
      </c>
      <c r="W384" s="223">
        <f t="shared" ca="1" si="613"/>
        <v>2.7365270628560916E-2</v>
      </c>
      <c r="X384" s="223">
        <f t="shared" ca="1" si="614"/>
        <v>1.7785363329356409E-2</v>
      </c>
      <c r="Y384" s="223">
        <f t="shared" ca="1" si="615"/>
        <v>2.6867846075753748E-3</v>
      </c>
      <c r="Z384" s="223">
        <f t="shared" ca="1" si="616"/>
        <v>-1.3245484219820185E-2</v>
      </c>
      <c r="AA384" s="223">
        <f t="shared" ca="1" si="617"/>
        <v>-2.506777374072305E-2</v>
      </c>
      <c r="AB384" s="223">
        <f t="shared" ca="1" si="618"/>
        <v>-2.9111711815625507E-2</v>
      </c>
      <c r="AC384" s="223">
        <f t="shared" ca="1" si="619"/>
        <v>-2.4122493295183418E-2</v>
      </c>
      <c r="AD384" s="223">
        <f t="shared" ca="1" si="620"/>
        <v>-1.164823711067021E-2</v>
      </c>
      <c r="AE384" s="223">
        <f t="shared" ca="1" si="621"/>
        <v>4.4403839915360338E-3</v>
      </c>
      <c r="AF384" s="223">
        <f t="shared" ca="1" si="622"/>
        <v>1.9151185603324138E-2</v>
      </c>
      <c r="AG384" s="223">
        <f t="shared" ca="1" si="623"/>
        <v>2.7919510879918459E-2</v>
      </c>
      <c r="AH384" s="223">
        <f t="shared" ca="1" si="624"/>
        <v>2.8024611010530068E-2</v>
      </c>
      <c r="AI384" s="223">
        <f t="shared" ca="1" si="625"/>
        <v>1.9433874174046607E-2</v>
      </c>
      <c r="AJ384" s="223">
        <f t="shared" ca="1" si="626"/>
        <v>4.812944754584921E-3</v>
      </c>
      <c r="AK384" s="223">
        <f t="shared" ca="1" si="627"/>
        <v>-1.1301407103524806E-2</v>
      </c>
      <c r="AL384" s="223">
        <f t="shared" ca="1" si="628"/>
        <v>-2.3909012922087428E-2</v>
      </c>
      <c r="AM384" s="223">
        <f t="shared" ca="1" si="629"/>
        <v>-2.9097822514128981E-2</v>
      </c>
      <c r="AN384" s="223">
        <f t="shared" ca="1" si="630"/>
        <v>-2.5257785262042681E-2</v>
      </c>
      <c r="AO384" s="223">
        <f t="shared" ca="1" si="631"/>
        <v>-1.3580437343767576E-2</v>
      </c>
      <c r="AP384" s="223">
        <f t="shared" ca="1" si="632"/>
        <v>2.3108234469780688E-3</v>
      </c>
      <c r="AQ384" s="223">
        <f t="shared" ca="1" si="633"/>
        <v>1.7485052199451658E-2</v>
      </c>
      <c r="AR384" s="223">
        <f t="shared" ca="1" si="634"/>
        <v>2.7233793931589916E-2</v>
      </c>
      <c r="AS384" s="223">
        <f t="shared" ca="1" si="635"/>
        <v>2.8532083597307446E-2</v>
      </c>
      <c r="AT384" s="223">
        <f t="shared" ca="1" si="636"/>
        <v>2.0977071170785882E-2</v>
      </c>
      <c r="AU384" s="223">
        <f t="shared" ca="1" si="637"/>
        <v>6.9130231369630779E-3</v>
      </c>
      <c r="AV384" s="223">
        <f t="shared" ca="1" si="638"/>
        <v>-9.2960866829518637E-3</v>
      </c>
      <c r="AW384" s="223">
        <f t="shared" ca="1" si="639"/>
        <v>-2.2620687090887499E-2</v>
      </c>
      <c r="AX384" s="223">
        <f t="shared" ca="1" si="640"/>
        <v>-2.8926249591316816E-2</v>
      </c>
      <c r="AY384" s="223">
        <f t="shared" ca="1" si="641"/>
        <v>-2.6256203102166281E-2</v>
      </c>
      <c r="AZ384" s="223">
        <f t="shared" ca="1" si="642"/>
        <v>-1.54390440102544E-2</v>
      </c>
      <c r="BA384" s="223">
        <f t="shared" ca="1" si="643"/>
        <v>1.6874034994513159E-4</v>
      </c>
      <c r="BB384" s="223">
        <f t="shared" ca="1" si="644"/>
        <v>1.5724165782759744E-2</v>
      </c>
      <c r="BC384" s="223">
        <f t="shared" ca="1" si="645"/>
        <v>2.6400494694338823E-2</v>
      </c>
      <c r="BD384" s="223">
        <f t="shared" ca="1" si="646"/>
        <v>2.8884938350976545E-2</v>
      </c>
      <c r="BE384" s="223">
        <f t="shared" ca="1" si="647"/>
        <v>2.2406591601342268E-2</v>
      </c>
      <c r="BF384" s="223">
        <f t="shared" ca="1" si="648"/>
        <v>8.9756392479996977E-3</v>
      </c>
      <c r="BG384" s="223">
        <f t="shared" ca="1" si="649"/>
        <v>-7.2403899632067018E-3</v>
      </c>
      <c r="BH384" s="223">
        <f t="shared" ca="1" si="650"/>
        <v>-2.1209777796426466E-2</v>
      </c>
      <c r="BI384" s="223">
        <f t="shared" ca="1" si="651"/>
        <v>-2.8597922815723268E-2</v>
      </c>
      <c r="BJ384" s="223">
        <f t="shared" ca="1" si="652"/>
        <v>-2.7112336302773019E-2</v>
      </c>
      <c r="BK384" s="223">
        <f t="shared" ca="1" si="653"/>
        <v>-1.7213985159570355E-2</v>
      </c>
      <c r="BL384" s="223">
        <f t="shared" ca="1" si="654"/>
        <v>-1.9742571656642645E-3</v>
      </c>
      <c r="BM384" s="223">
        <f t="shared" ca="1" si="655"/>
        <v>1.3878068749308057E-2</v>
      </c>
      <c r="BN384" s="223">
        <f t="shared" ca="1" si="656"/>
        <v>2.5424128888931037E-2</v>
      </c>
      <c r="BO384" s="223">
        <f t="shared" ca="1" si="657"/>
        <v>2.9081263121054975E-2</v>
      </c>
      <c r="BP384" s="223">
        <f t="shared" ca="1" si="658"/>
        <v>2.3714688770645125E-2</v>
      </c>
      <c r="BQ384" s="223">
        <f t="shared" ca="1" si="659"/>
        <v>1.0989615592278609E-2</v>
      </c>
      <c r="BR384" s="223">
        <f t="shared" ca="1" si="660"/>
        <v>-5.1454569429245688E-3</v>
      </c>
      <c r="BS384" s="223">
        <f t="shared" ca="1" si="661"/>
        <v>-1.9683930878415953E-2</v>
      </c>
      <c r="BT384" s="223">
        <f t="shared" ca="1" si="662"/>
        <v>-2.8114621418592362E-2</v>
      </c>
      <c r="BU384" s="223">
        <f t="shared" ca="1" si="663"/>
        <v>-2.7821545403871186E-2</v>
      </c>
      <c r="BV384" s="223">
        <f t="shared" ca="1" si="664"/>
        <v>-1.8895642231841914E-2</v>
      </c>
      <c r="BW384" s="223">
        <f t="shared" ca="1" si="665"/>
        <v>-4.1065560106381136E-3</v>
      </c>
      <c r="BX384" s="223">
        <f t="shared" ca="1" si="666"/>
        <v>1.1956765258871635E-2</v>
      </c>
      <c r="BY384" s="223">
        <f t="shared" ca="1" si="667"/>
        <v>2.430998752626104E-2</v>
      </c>
      <c r="BZ384" s="223">
        <f t="shared" ca="1" si="668"/>
        <v>2.9119994006603585E-2</v>
      </c>
      <c r="CA384" s="223">
        <f t="shared" ca="1" si="669"/>
        <v>2.4894273986797163E-2</v>
      </c>
      <c r="CB384" s="223">
        <f t="shared" ca="1" si="670"/>
        <v>1.2944038257493776E-2</v>
      </c>
      <c r="CC384" s="223">
        <f t="shared" ca="1" si="671"/>
        <v>-3.0226402456528583E-3</v>
      </c>
      <c r="CD384" s="223">
        <f t="shared" ca="1" si="672"/>
        <v>-1.8051415033507903E-2</v>
      </c>
      <c r="CE384" s="223">
        <f t="shared" ca="1" si="673"/>
        <v>-2.7478964452069647E-2</v>
      </c>
      <c r="CF384" s="223">
        <f t="shared" ca="1" si="674"/>
        <v>-2.8379987139894203E-2</v>
      </c>
      <c r="CG384" s="223">
        <f t="shared" ca="1" si="675"/>
        <v>-2.0474902181691183E-2</v>
      </c>
      <c r="CH384" s="223">
        <f t="shared" ca="1" si="676"/>
        <v>-6.2166010727875429E-3</v>
      </c>
      <c r="CI384" s="223">
        <f t="shared" ca="1" si="677"/>
        <v>9.9706670215319246E-3</v>
      </c>
      <c r="CJ384" s="223">
        <f t="shared" ca="1" si="678"/>
        <v>2.3064108234905366E-2</v>
      </c>
      <c r="CK384" s="223">
        <f t="shared" ca="1" si="679"/>
        <v>2.9000921121597842E-2</v>
      </c>
      <c r="CL384" s="223">
        <f t="shared" ca="1" si="680"/>
        <v>2.5938954975309632E-2</v>
      </c>
      <c r="CM384" s="223">
        <f t="shared" ca="1" si="681"/>
        <v>1.4828316057886204E-2</v>
      </c>
      <c r="CN384" s="223">
        <f t="shared" ca="1" si="682"/>
        <v>-8.8344359900048661E-4</v>
      </c>
      <c r="CO384" s="223">
        <f t="shared" ca="1" si="683"/>
        <v>-1.6321077006511388E-2</v>
      </c>
      <c r="CP384" s="223">
        <f t="shared" ca="1" si="684"/>
        <v>-2.6694396596331708E-2</v>
      </c>
      <c r="CQ384" s="223">
        <f t="shared" ca="1" si="685"/>
        <v>-2.8784635266689697E-2</v>
      </c>
      <c r="CR384" s="223">
        <f t="shared" ca="1" si="686"/>
        <v>-2.1943206862618699E-2</v>
      </c>
      <c r="CS384" s="223">
        <f t="shared" ca="1" si="687"/>
        <v>-8.292957835100933E-3</v>
      </c>
      <c r="CT384" s="223">
        <f t="shared" ca="1" si="688"/>
        <v>7.9305368757178214E-3</v>
      </c>
      <c r="CU384" s="223">
        <f t="shared" ca="1" si="689"/>
        <v>2.1693242542689863E-2</v>
      </c>
      <c r="CV384" s="223">
        <f t="shared" ca="1" si="690"/>
        <v>2.8724689732318388E-2</v>
      </c>
      <c r="CW384" s="223">
        <f t="shared" ca="1" si="691"/>
        <v>2.6843070519391887E-2</v>
      </c>
      <c r="CX384" s="223">
        <f t="shared" ca="1" si="692"/>
        <v>1.6632237928796621E-2</v>
      </c>
      <c r="CY384" s="223">
        <f t="shared" ca="1" si="693"/>
        <v>1.2605405050587371E-3</v>
      </c>
      <c r="CZ384" s="223">
        <f t="shared" ca="1" si="694"/>
        <v>-1.4502293649115715E-2</v>
      </c>
      <c r="DA384" s="223">
        <f t="shared" ca="1" si="695"/>
        <v>-2.5765169492565791E-2</v>
      </c>
      <c r="DB384" s="223">
        <f t="shared" ca="1" si="696"/>
        <v>-2.9033296960998795E-2</v>
      </c>
      <c r="DC384" s="223">
        <f t="shared" ca="1" si="697"/>
        <v>-2.3292599404340756E-2</v>
      </c>
      <c r="DD384" s="223">
        <f t="shared" ca="1" si="698"/>
        <v>-1.032437434038232E-2</v>
      </c>
      <c r="DE384" s="223">
        <f t="shared" ca="1" si="699"/>
        <v>5.8474304634517135E-3</v>
      </c>
      <c r="DF384" s="223">
        <f t="shared" ca="1" si="700"/>
        <v>2.0204819289576161E-2</v>
      </c>
      <c r="DG384" s="223">
        <f t="shared" ca="1" si="701"/>
        <v>2.8292796760597129E-2</v>
      </c>
      <c r="DH384" s="223">
        <f t="shared" ca="1" si="702"/>
        <v>2.7601721138575609E-2</v>
      </c>
      <c r="DI384" s="223">
        <f t="shared" ca="1" si="703"/>
        <v>1.8346028261310408E-2</v>
      </c>
      <c r="DJ384" s="223">
        <f t="shared" ca="1" si="704"/>
        <v>3.3976936309045155E-3</v>
      </c>
      <c r="DK384" s="223">
        <f t="shared" ca="1" si="705"/>
        <v>-1.2604921105918772E-2</v>
      </c>
      <c r="DL384" s="223">
        <f t="shared" ca="1" si="706"/>
        <v>-2.4696318702957888E-2</v>
      </c>
      <c r="DM384" s="223">
        <f t="shared" ca="1" si="707"/>
        <v>-2.9124624703555327E-2</v>
      </c>
      <c r="DN384" s="223">
        <f t="shared" ca="1" si="708"/>
        <v>-2.4515767331758861E-2</v>
      </c>
      <c r="DO384" s="223">
        <f t="shared" ca="1" si="709"/>
        <v>-1.2299842166582338E-2</v>
      </c>
      <c r="DP384" s="223">
        <f t="shared" ca="1" si="710"/>
        <v>3.732636318867672E-3</v>
      </c>
      <c r="DQ384" s="223">
        <f t="shared" ca="1" si="711"/>
        <v>1.8606904370133612E-2</v>
      </c>
      <c r="DR384" s="223">
        <f t="shared" ca="1" si="712"/>
        <v>2.770758267186816E-2</v>
      </c>
      <c r="DS384" s="223">
        <f t="shared" ca="1" si="713"/>
        <v>2.8210795639423959E-2</v>
      </c>
      <c r="DT384" s="223">
        <f t="shared" ca="1" si="714"/>
        <v>1.9960399877128204E-2</v>
      </c>
      <c r="DU384" s="223">
        <f t="shared" ca="1" si="715"/>
        <v>5.5164343605791435E-3</v>
      </c>
      <c r="DV384" s="223">
        <f t="shared" ca="1" si="716"/>
        <v>-1.0639241403125279E-2</v>
      </c>
      <c r="DW384" s="223">
        <f t="shared" ca="1" si="717"/>
        <v>-2.3493636422544897E-2</v>
      </c>
      <c r="DX384" s="223">
        <f t="shared" ca="1" si="718"/>
        <v>-2.9058123581409512E-2</v>
      </c>
      <c r="DY384" s="223">
        <f t="shared" ca="1" si="719"/>
        <v>-2.5606082191895859E-2</v>
      </c>
      <c r="DZ384" s="223">
        <f t="shared" ca="1" si="720"/>
        <v>-1.4208656082390917E-2</v>
      </c>
      <c r="EA384" s="223">
        <f t="shared" ca="1" si="721"/>
        <v>1.597614694666094E-3</v>
      </c>
      <c r="EB384" s="223">
        <f t="shared" ca="1" si="722"/>
        <v>1.690815702375852E-2</v>
      </c>
      <c r="EC384" s="223">
        <f t="shared" ca="1" si="723"/>
        <v>2.6972218791982795E-2</v>
      </c>
      <c r="ED384" s="223">
        <f t="shared" ca="1" si="724"/>
        <v>2.866699339444503E-2</v>
      </c>
      <c r="EE384" s="223">
        <f t="shared" ca="1" si="725"/>
        <v>2.1466604356590504E-2</v>
      </c>
      <c r="EF384" s="223">
        <f t="shared" ca="1" si="726"/>
        <v>7.6052810544956721E-3</v>
      </c>
      <c r="EG384" s="223">
        <f t="shared" ca="1" si="727"/>
        <v>-8.6159067293566857E-3</v>
      </c>
      <c r="EH384" s="223">
        <f t="shared" ca="1" si="728"/>
        <v>-2.2163640090807929E-2</v>
      </c>
      <c r="EI384" s="223">
        <f t="shared" ca="1" si="729"/>
        <v>-2.8834153969904096E-2</v>
      </c>
      <c r="EJ384" s="223">
        <f t="shared" ca="1" si="730"/>
        <v>-2.6557635474056932E-2</v>
      </c>
      <c r="EK384" s="223">
        <f t="shared" ca="1" si="731"/>
        <v>-1.6040472059814022E-2</v>
      </c>
      <c r="EL384" s="223">
        <f t="shared" ca="1" si="732"/>
        <v>-5.4606454198740089E-4</v>
      </c>
      <c r="EM384" s="223">
        <f t="shared" ca="1" si="733"/>
        <v>1.5117782909504659E-2</v>
      </c>
      <c r="EN384" s="223">
        <f t="shared" ca="1" si="734"/>
        <v>2.6090690121519974E-2</v>
      </c>
      <c r="EO384" s="223">
        <f t="shared" ca="1" si="735"/>
        <v>2.8967842228478202E-2</v>
      </c>
      <c r="EP384" s="223">
        <f t="shared" ca="1" si="736"/>
        <v>2.2856479447121603E-2</v>
      </c>
      <c r="EQ384" s="223">
        <f t="shared" ca="1" si="737"/>
        <v>9.6529140714364144E-3</v>
      </c>
      <c r="ER384" s="223">
        <f t="shared" ca="1" si="738"/>
        <v>-6.545881710516982E-3</v>
      </c>
      <c r="ES384" s="223">
        <f t="shared" ca="1" si="739"/>
        <v>-2.0713537073103035E-2</v>
      </c>
      <c r="ET384" s="223">
        <f t="shared" ca="1" si="740"/>
        <v>-2.8453929579769128E-2</v>
      </c>
      <c r="EU384" s="223">
        <f t="shared" ca="1" si="741"/>
        <v>-2.7365270628560978E-2</v>
      </c>
      <c r="EV384" s="223">
        <f t="shared" ca="1" si="742"/>
        <v>-1.7785363329356471E-2</v>
      </c>
      <c r="EW384" s="223">
        <f t="shared" ca="1" si="743"/>
        <v>-2.6867846075754043E-3</v>
      </c>
      <c r="EX384" s="223">
        <f t="shared" ca="1" si="744"/>
        <v>1.3245484219819879E-2</v>
      </c>
      <c r="EY384" s="223">
        <f t="shared" ca="1" si="745"/>
        <v>2.5067773740722901E-2</v>
      </c>
      <c r="EZ384" s="223">
        <f t="shared" ca="1" si="746"/>
        <v>2.911171181562551E-2</v>
      </c>
      <c r="FA384" s="223">
        <f t="shared" ca="1" si="747"/>
        <v>2.4122493295183494E-2</v>
      </c>
      <c r="FB384" s="223">
        <f t="shared" ca="1" si="748"/>
        <v>1.1648237110670284E-2</v>
      </c>
      <c r="FC384" s="223">
        <f t="shared" ca="1" si="749"/>
        <v>-4.4403839915360555E-3</v>
      </c>
      <c r="FD384" s="223">
        <f t="shared" ca="1" si="750"/>
        <v>-1.9151185603323882E-2</v>
      </c>
      <c r="FE384" s="223">
        <f t="shared" ca="1" si="751"/>
        <v>-2.791951087991839E-2</v>
      </c>
      <c r="FF384" s="223">
        <f t="shared" ca="1" si="752"/>
        <v>-2.802461101053012E-2</v>
      </c>
      <c r="FG384" s="223">
        <f t="shared" ca="1" si="753"/>
        <v>-1.9433874174046673E-2</v>
      </c>
      <c r="FH384" s="223">
        <f t="shared" ca="1" si="754"/>
        <v>-4.8129447545848985E-3</v>
      </c>
      <c r="FI384" s="223">
        <f t="shared" ca="1" si="755"/>
        <v>1.1301407103524442E-2</v>
      </c>
      <c r="FJ384" s="223">
        <f t="shared" ca="1" si="756"/>
        <v>2.3909012922087261E-2</v>
      </c>
      <c r="FK384" s="223">
        <f t="shared" ca="1" si="757"/>
        <v>2.9097822514128971E-2</v>
      </c>
      <c r="FL384" s="223">
        <f t="shared" ca="1" si="758"/>
        <v>2.5257785262042774E-2</v>
      </c>
      <c r="FM384" s="223">
        <f t="shared" ca="1" si="759"/>
        <v>1.3580437343767651E-2</v>
      </c>
      <c r="FN384" s="223">
        <f t="shared" ca="1" si="760"/>
        <v>-2.3108234469780891E-3</v>
      </c>
      <c r="FO384" s="223">
        <f t="shared" ca="1" si="761"/>
        <v>-1.7485052199451425E-2</v>
      </c>
      <c r="FP384" s="223">
        <f t="shared" ca="1" si="762"/>
        <v>-2.7233793931589815E-2</v>
      </c>
      <c r="FQ384" s="223">
        <f t="shared" ca="1" si="763"/>
        <v>-2.8532083597307484E-2</v>
      </c>
      <c r="FR384" s="223">
        <f t="shared" ca="1" si="764"/>
        <v>-2.0977071170785941E-2</v>
      </c>
      <c r="FS384" s="223">
        <f t="shared" ca="1" si="765"/>
        <v>-6.9130231369631577E-3</v>
      </c>
      <c r="FT384" s="223">
        <f t="shared" ca="1" si="766"/>
        <v>9.2960866829514908E-3</v>
      </c>
      <c r="FU384" s="223">
        <f t="shared" ca="1" si="767"/>
        <v>2.2620687090887319E-2</v>
      </c>
      <c r="FV384" s="223">
        <f t="shared" ca="1" si="768"/>
        <v>2.8926249591316792E-2</v>
      </c>
      <c r="FW384" s="223">
        <f t="shared" ca="1" si="769"/>
        <v>2.6256203102166361E-2</v>
      </c>
      <c r="FX384" s="223">
        <f t="shared" ca="1" si="770"/>
        <v>1.543904401025447E-2</v>
      </c>
      <c r="FY384" s="223">
        <f t="shared" ca="1" si="771"/>
        <v>-1.6874034994515241E-4</v>
      </c>
      <c r="FZ384" s="223">
        <f t="shared" ca="1" si="772"/>
        <v>-1.5724165782759411E-2</v>
      </c>
      <c r="GA384" s="223">
        <f t="shared" ca="1" si="773"/>
        <v>-2.6400494694338701E-2</v>
      </c>
      <c r="GB384" s="223">
        <f t="shared" ca="1" si="774"/>
        <v>-2.888493835097657E-2</v>
      </c>
      <c r="GC384" s="223">
        <f t="shared" ca="1" si="775"/>
        <v>-2.2406591601342323E-2</v>
      </c>
      <c r="GD384" s="223">
        <f t="shared" ca="1" si="776"/>
        <v>-8.9756392479997775E-3</v>
      </c>
      <c r="GE384" s="223">
        <f t="shared" ca="1" si="777"/>
        <v>7.2403899632063218E-3</v>
      </c>
      <c r="GF384" s="223">
        <f t="shared" ca="1" si="778"/>
        <v>2.1209777796426264E-2</v>
      </c>
      <c r="GG384" s="223">
        <f t="shared" ca="1" si="779"/>
        <v>2.859792281572323E-2</v>
      </c>
      <c r="GH384" s="223">
        <f t="shared" ca="1" si="780"/>
        <v>2.7112336302773089E-2</v>
      </c>
      <c r="GI384" s="223">
        <f t="shared" ca="1" si="781"/>
        <v>1.7213985159570504E-2</v>
      </c>
      <c r="GJ384" s="223">
        <f t="shared" ca="1" si="782"/>
        <v>1.9742571656642437E-3</v>
      </c>
      <c r="GK384" s="223">
        <f t="shared" ca="1" si="783"/>
        <v>-1.387806874930771E-2</v>
      </c>
      <c r="GL384" s="223">
        <f t="shared" ca="1" si="784"/>
        <v>-2.5424128888930943E-2</v>
      </c>
      <c r="GM384" s="223">
        <f t="shared" ca="1" si="785"/>
        <v>-2.9081263121054985E-2</v>
      </c>
      <c r="GN384" s="223">
        <f t="shared" ca="1" si="786"/>
        <v>-2.3714688770645233E-2</v>
      </c>
      <c r="GO384" s="223">
        <f t="shared" ca="1" si="787"/>
        <v>-1.0989615592278588E-2</v>
      </c>
      <c r="GP384" s="223">
        <f t="shared" ca="1" si="788"/>
        <v>5.1454569429245896E-3</v>
      </c>
      <c r="GQ384" s="223">
        <f t="shared" ca="1" si="789"/>
        <v>1.9683930878415665E-2</v>
      </c>
      <c r="GR384" s="223">
        <f t="shared" ca="1" si="790"/>
        <v>2.8114621418592309E-2</v>
      </c>
      <c r="GS384" s="223">
        <f t="shared" ca="1" si="791"/>
        <v>2.7821545403871242E-2</v>
      </c>
      <c r="GT384" s="223">
        <f t="shared" ca="1" si="792"/>
        <v>1.8895642231842057E-2</v>
      </c>
      <c r="GU384" s="223">
        <f t="shared" ca="1" si="793"/>
        <v>4.1065560106380919E-3</v>
      </c>
      <c r="GV384" s="223">
        <f t="shared" ca="1" si="794"/>
        <v>-1.1956765258871278E-2</v>
      </c>
      <c r="GW384" s="223">
        <f t="shared" ca="1" si="795"/>
        <v>-2.4309987526260939E-2</v>
      </c>
      <c r="GX384" s="223">
        <f t="shared" ca="1" si="796"/>
        <v>-2.9119994006603582E-2</v>
      </c>
      <c r="GY384" s="223">
        <f t="shared" ca="1" si="797"/>
        <v>-2.4894273986797257E-2</v>
      </c>
      <c r="GZ384" s="223">
        <f t="shared" ca="1" si="798"/>
        <v>-1.2944038257493757E-2</v>
      </c>
      <c r="HA384" s="223">
        <f t="shared" ca="1" si="799"/>
        <v>3.0226402456528796E-3</v>
      </c>
      <c r="HB384" s="223">
        <f t="shared" ca="1" si="800"/>
        <v>1.8051415033507597E-2</v>
      </c>
      <c r="HC384" s="223">
        <f t="shared" ca="1" si="801"/>
        <v>2.7478964452069592E-2</v>
      </c>
      <c r="HD384" s="223">
        <f t="shared" ca="1" si="802"/>
        <v>2.8379987139894244E-2</v>
      </c>
      <c r="HE384" s="223">
        <f t="shared" ca="1" si="803"/>
        <v>2.0474902181691311E-2</v>
      </c>
      <c r="HF384" s="223">
        <f t="shared" ca="1" si="804"/>
        <v>6.2166010727875204E-3</v>
      </c>
      <c r="HG384" s="223">
        <f t="shared" ca="1" si="805"/>
        <v>-9.9706670215315568E-3</v>
      </c>
      <c r="HH384" s="223">
        <f t="shared" ca="1" si="806"/>
        <v>-2.3064108234905126E-2</v>
      </c>
      <c r="HI384" s="223">
        <f t="shared" ca="1" si="807"/>
        <v>-2.9000921121597828E-2</v>
      </c>
      <c r="HJ384" s="223">
        <f t="shared" ca="1" si="808"/>
        <v>-2.5938954975309715E-2</v>
      </c>
      <c r="HK384" s="223">
        <f t="shared" ca="1" si="809"/>
        <v>-1.4828316057886183E-2</v>
      </c>
      <c r="HL384" s="223">
        <f t="shared" ca="1" si="810"/>
        <v>8.834435990005083E-4</v>
      </c>
      <c r="HM384" s="223">
        <f t="shared" ca="1" si="811"/>
        <v>1.6321077006511062E-2</v>
      </c>
      <c r="HN384" s="223">
        <f t="shared" ca="1" si="812"/>
        <v>2.6694396596331636E-2</v>
      </c>
      <c r="HO384" s="223">
        <f t="shared" ca="1" si="813"/>
        <v>2.8784635266689722E-2</v>
      </c>
      <c r="HP384" s="223">
        <f t="shared" ca="1" si="814"/>
        <v>2.1943206862618816E-2</v>
      </c>
      <c r="HQ384" s="223">
        <f t="shared" ca="1" si="815"/>
        <v>8.2929578351009121E-3</v>
      </c>
      <c r="HR384" s="223">
        <f t="shared" ca="1" si="816"/>
        <v>-7.9305368757174449E-3</v>
      </c>
      <c r="HS384" s="223">
        <f t="shared" ca="1" si="817"/>
        <v>-2.16932425426896E-2</v>
      </c>
      <c r="HT384" s="223">
        <f t="shared" ca="1" si="818"/>
        <v>-2.8724689732318356E-2</v>
      </c>
      <c r="HU384" s="223">
        <f t="shared" ca="1" si="819"/>
        <v>-2.684307051939196E-2</v>
      </c>
      <c r="HV384" s="223">
        <f t="shared" ca="1" si="820"/>
        <v>-1.6632237928796777E-2</v>
      </c>
      <c r="HW384" s="223">
        <f t="shared" ca="1" si="821"/>
        <v>-1.2605405050587163E-3</v>
      </c>
      <c r="HX384" s="223">
        <f t="shared" ca="1" si="822"/>
        <v>1.4502293649115375E-2</v>
      </c>
      <c r="HY384" s="223">
        <f t="shared" ca="1" si="823"/>
        <v>2.5765169492565708E-2</v>
      </c>
      <c r="HZ384" s="223">
        <f t="shared" ca="1" si="824"/>
        <v>2.9033296960998774E-2</v>
      </c>
      <c r="IA384" s="223">
        <f t="shared" ca="1" si="825"/>
        <v>2.329259940434087E-2</v>
      </c>
      <c r="IB384" s="223">
        <f t="shared" ca="1" si="826"/>
        <v>1.0324374340382688E-2</v>
      </c>
      <c r="IC384" s="223">
        <f t="shared" ca="1" si="827"/>
        <v>-5.8474304634517343E-3</v>
      </c>
      <c r="ID384" s="223">
        <f t="shared" ca="1" si="828"/>
        <v>-2.0204819289575879E-2</v>
      </c>
      <c r="IE384" s="223">
        <f t="shared" ca="1" si="829"/>
        <v>-2.5080269030521778E-2</v>
      </c>
      <c r="IF384" s="223">
        <f t="shared" ca="1" si="830"/>
        <v>-2.7601721138575664E-2</v>
      </c>
      <c r="IG384" s="223">
        <f t="shared" ca="1" si="831"/>
        <v>-1.8346028261310876E-2</v>
      </c>
      <c r="IH384" s="223">
        <f t="shared" ca="1" si="832"/>
        <v>-3.3976936309044956E-3</v>
      </c>
      <c r="II384" s="223">
        <f t="shared" ca="1" si="833"/>
        <v>1.2604921105918418E-2</v>
      </c>
      <c r="IJ384" s="223">
        <f t="shared" ca="1" si="834"/>
        <v>2.4696318702958006E-2</v>
      </c>
      <c r="IK384" s="223">
        <f t="shared" ca="1" si="835"/>
        <v>2.9124624703555327E-2</v>
      </c>
      <c r="IL384" s="223">
        <f t="shared" ca="1" si="836"/>
        <v>2.4515767331759183E-2</v>
      </c>
      <c r="IM384" s="223">
        <f t="shared" ca="1" si="837"/>
        <v>1.2299842166582319E-2</v>
      </c>
      <c r="IN384" s="223">
        <f t="shared" ca="1" si="838"/>
        <v>-3.7326363188670774E-3</v>
      </c>
      <c r="IO384" s="223">
        <f t="shared" ca="1" si="839"/>
        <v>-1.8606904370133785E-2</v>
      </c>
      <c r="IP384" s="223">
        <f t="shared" ca="1" si="840"/>
        <v>-2.7707582671868108E-2</v>
      </c>
      <c r="IQ384" s="223">
        <f t="shared" ca="1" si="841"/>
        <v>-2.8210795639424104E-2</v>
      </c>
      <c r="IR384" s="223">
        <f t="shared" ca="1" si="842"/>
        <v>-1.9960399877128339E-2</v>
      </c>
      <c r="IS384" s="223">
        <f t="shared" ca="1" si="843"/>
        <v>-5.5164343605797316E-3</v>
      </c>
      <c r="IT384" s="223">
        <f t="shared" ca="1" si="844"/>
        <v>1.0639241403125492E-2</v>
      </c>
      <c r="IU384" s="223">
        <f t="shared" ca="1" si="845"/>
        <v>2.3493636422544782E-2</v>
      </c>
      <c r="IV384" s="223">
        <f t="shared" ca="1" si="846"/>
        <v>2.905812358140953E-2</v>
      </c>
      <c r="IW384" s="223">
        <f t="shared" ca="1" si="847"/>
        <v>2.5606082191895946E-2</v>
      </c>
      <c r="IX384" s="223">
        <f t="shared" ca="1" si="848"/>
        <v>1.4208656082391441E-2</v>
      </c>
      <c r="IY384" s="223">
        <f t="shared" ca="1" si="849"/>
        <v>-1.5976146946659088E-3</v>
      </c>
      <c r="IZ384" s="223">
        <f t="shared" ca="1" si="850"/>
        <v>-1.6908157023758367E-2</v>
      </c>
      <c r="JA384" s="223">
        <f t="shared" ca="1" si="851"/>
        <v>-2.6972218791982881E-2</v>
      </c>
      <c r="JB384" s="223">
        <f t="shared" ca="1" si="852"/>
        <v>-2.8666993394445065E-2</v>
      </c>
    </row>
    <row r="385" spans="2:262">
      <c r="B385" s="230">
        <v>24</v>
      </c>
      <c r="C385" s="229">
        <f t="shared" si="853"/>
        <v>4.6875000000000015E-4</v>
      </c>
      <c r="D385" s="226">
        <f t="shared" ca="1" si="597"/>
        <v>75.44689535292791</v>
      </c>
      <c r="E385" s="225">
        <f ca="1">AD361</f>
        <v>0.44689535292790789</v>
      </c>
      <c r="F385" s="224">
        <v>24</v>
      </c>
      <c r="G385" s="223">
        <f t="shared" ca="1" si="854"/>
        <v>-2.9824288672014787E-3</v>
      </c>
      <c r="H385" s="223">
        <f t="shared" ca="1" si="598"/>
        <v>-8.7204283133700559E-4</v>
      </c>
      <c r="I385" s="223">
        <f t="shared" ca="1" si="599"/>
        <v>1.5322746374354908E-3</v>
      </c>
      <c r="J385" s="223">
        <f t="shared" ca="1" si="600"/>
        <v>3.4201224287960267E-3</v>
      </c>
      <c r="K385" s="223">
        <f t="shared" ca="1" si="601"/>
        <v>4.1551811023610528E-3</v>
      </c>
      <c r="L385" s="223">
        <f t="shared" ca="1" si="602"/>
        <v>3.4896912116579881E-3</v>
      </c>
      <c r="M385" s="223">
        <f t="shared" ca="1" si="603"/>
        <v>1.6479632952646789E-3</v>
      </c>
      <c r="N385" s="223">
        <f t="shared" ca="1" si="604"/>
        <v>-7.4922840725289124E-4</v>
      </c>
      <c r="O385" s="223">
        <f t="shared" ca="1" si="605"/>
        <v>-2.893884601873909E-3</v>
      </c>
      <c r="P385" s="223">
        <f t="shared" ca="1" si="606"/>
        <v>-4.0631258086839192E-3</v>
      </c>
      <c r="Q385" s="223">
        <f t="shared" ca="1" si="607"/>
        <v>-3.8628466798918577E-3</v>
      </c>
      <c r="R385" s="223">
        <f t="shared" ca="1" si="608"/>
        <v>-2.3605534539437958E-3</v>
      </c>
      <c r="S385" s="223">
        <f t="shared" ca="1" si="609"/>
        <v>-6.2610250448306461E-5</v>
      </c>
      <c r="T385" s="223">
        <f t="shared" ca="1" si="610"/>
        <v>2.2564364126109616E-3</v>
      </c>
      <c r="U385" s="223">
        <f t="shared" ca="1" si="611"/>
        <v>3.8149268688062675E-3</v>
      </c>
      <c r="V385" s="223">
        <f t="shared" ca="1" si="612"/>
        <v>4.0875551165268599E-3</v>
      </c>
      <c r="W385" s="223">
        <f t="shared" ca="1" si="613"/>
        <v>2.9824288672014804E-3</v>
      </c>
      <c r="X385" s="223">
        <f t="shared" ca="1" si="614"/>
        <v>8.7204283133700885E-4</v>
      </c>
      <c r="Y385" s="223">
        <f t="shared" ca="1" si="615"/>
        <v>-1.5322746374354869E-3</v>
      </c>
      <c r="Z385" s="223">
        <f t="shared" ca="1" si="616"/>
        <v>-3.4201224287960241E-3</v>
      </c>
      <c r="AA385" s="223">
        <f t="shared" ca="1" si="617"/>
        <v>-4.1551811023610528E-3</v>
      </c>
      <c r="AB385" s="223">
        <f t="shared" ca="1" si="618"/>
        <v>-3.4896912116579876E-3</v>
      </c>
      <c r="AC385" s="223">
        <f t="shared" ca="1" si="619"/>
        <v>-1.6479632952646809E-3</v>
      </c>
      <c r="AD385" s="223">
        <f t="shared" ca="1" si="620"/>
        <v>7.4922840725288973E-4</v>
      </c>
      <c r="AE385" s="223">
        <f t="shared" ca="1" si="621"/>
        <v>2.8938846018739077E-3</v>
      </c>
      <c r="AF385" s="223">
        <f t="shared" ca="1" si="622"/>
        <v>4.0631258086839192E-3</v>
      </c>
      <c r="AG385" s="223">
        <f t="shared" ca="1" si="623"/>
        <v>3.8628466798918595E-3</v>
      </c>
      <c r="AH385" s="223">
        <f t="shared" ca="1" si="624"/>
        <v>2.3605534539437936E-3</v>
      </c>
      <c r="AI385" s="223">
        <f t="shared" ca="1" si="625"/>
        <v>6.2610250448311665E-5</v>
      </c>
      <c r="AJ385" s="223">
        <f t="shared" ca="1" si="626"/>
        <v>-2.2564364126109603E-3</v>
      </c>
      <c r="AK385" s="223">
        <f t="shared" ca="1" si="627"/>
        <v>-3.8149268688062641E-3</v>
      </c>
      <c r="AL385" s="223">
        <f t="shared" ca="1" si="628"/>
        <v>-4.0875551165268607E-3</v>
      </c>
      <c r="AM385" s="223">
        <f t="shared" ca="1" si="629"/>
        <v>-2.9824288672014765E-3</v>
      </c>
      <c r="AN385" s="223">
        <f t="shared" ca="1" si="630"/>
        <v>-8.7204283133701026E-4</v>
      </c>
      <c r="AO385" s="223">
        <f t="shared" ca="1" si="631"/>
        <v>1.5322746374354925E-3</v>
      </c>
      <c r="AP385" s="223">
        <f t="shared" ca="1" si="632"/>
        <v>3.4201224287960233E-3</v>
      </c>
      <c r="AQ385" s="223">
        <f t="shared" ca="1" si="633"/>
        <v>4.1551811023610528E-3</v>
      </c>
      <c r="AR385" s="223">
        <f t="shared" ca="1" si="634"/>
        <v>3.4896912116579928E-3</v>
      </c>
      <c r="AS385" s="223">
        <f t="shared" ca="1" si="635"/>
        <v>1.6479632952646817E-3</v>
      </c>
      <c r="AT385" s="223">
        <f t="shared" ca="1" si="636"/>
        <v>-7.4922840725288094E-4</v>
      </c>
      <c r="AU385" s="223">
        <f t="shared" ca="1" si="637"/>
        <v>-2.8938846018739073E-3</v>
      </c>
      <c r="AV385" s="223">
        <f t="shared" ca="1" si="638"/>
        <v>-4.0631258086839192E-3</v>
      </c>
      <c r="AW385" s="223">
        <f t="shared" ca="1" si="639"/>
        <v>-3.8628466798918608E-3</v>
      </c>
      <c r="AX385" s="223">
        <f t="shared" ca="1" si="640"/>
        <v>-2.3605534539437954E-3</v>
      </c>
      <c r="AY385" s="223">
        <f t="shared" ca="1" si="641"/>
        <v>-6.2610250448313291E-5</v>
      </c>
      <c r="AZ385" s="223">
        <f t="shared" ca="1" si="642"/>
        <v>2.256436412610959E-3</v>
      </c>
      <c r="BA385" s="223">
        <f t="shared" ca="1" si="643"/>
        <v>3.8149268688062636E-3</v>
      </c>
      <c r="BB385" s="223">
        <f t="shared" ca="1" si="644"/>
        <v>4.0875551165268607E-3</v>
      </c>
      <c r="BC385" s="223">
        <f t="shared" ca="1" si="645"/>
        <v>2.9824288672014774E-3</v>
      </c>
      <c r="BD385" s="223">
        <f t="shared" ca="1" si="646"/>
        <v>8.7204283133701167E-4</v>
      </c>
      <c r="BE385" s="223">
        <f t="shared" ca="1" si="647"/>
        <v>-1.5322746374354908E-3</v>
      </c>
      <c r="BF385" s="223">
        <f t="shared" ca="1" si="648"/>
        <v>-3.4201224287960224E-3</v>
      </c>
      <c r="BG385" s="223">
        <f t="shared" ca="1" si="649"/>
        <v>-4.1551811023610536E-3</v>
      </c>
      <c r="BH385" s="223">
        <f t="shared" ca="1" si="650"/>
        <v>-3.4896912116579937E-3</v>
      </c>
      <c r="BI385" s="223">
        <f t="shared" ca="1" si="651"/>
        <v>-1.6479632952646969E-3</v>
      </c>
      <c r="BJ385" s="223">
        <f t="shared" ca="1" si="652"/>
        <v>7.4922840725289395E-4</v>
      </c>
      <c r="BK385" s="223">
        <f t="shared" ca="1" si="653"/>
        <v>2.893884601873906E-3</v>
      </c>
      <c r="BL385" s="223">
        <f t="shared" ca="1" si="654"/>
        <v>4.0631258086839166E-3</v>
      </c>
      <c r="BM385" s="223">
        <f t="shared" ca="1" si="655"/>
        <v>3.8628466798918556E-3</v>
      </c>
      <c r="BN385" s="223">
        <f t="shared" ca="1" si="656"/>
        <v>2.3605534539437971E-3</v>
      </c>
      <c r="BO385" s="223">
        <f t="shared" ca="1" si="657"/>
        <v>6.2610250448314809E-5</v>
      </c>
      <c r="BP385" s="223">
        <f t="shared" ca="1" si="658"/>
        <v>-2.2564364126109451E-3</v>
      </c>
      <c r="BQ385" s="223">
        <f t="shared" ca="1" si="659"/>
        <v>-3.8149268688062688E-3</v>
      </c>
      <c r="BR385" s="223">
        <f t="shared" ca="1" si="660"/>
        <v>-4.0875551165268607E-3</v>
      </c>
      <c r="BS385" s="223">
        <f t="shared" ca="1" si="661"/>
        <v>-2.9824288672014886E-3</v>
      </c>
      <c r="BT385" s="223">
        <f t="shared" ca="1" si="662"/>
        <v>-8.7204283133699876E-4</v>
      </c>
      <c r="BU385" s="223">
        <f t="shared" ca="1" si="663"/>
        <v>1.5322746374354895E-3</v>
      </c>
      <c r="BV385" s="223">
        <f t="shared" ca="1" si="664"/>
        <v>3.4201224287960215E-3</v>
      </c>
      <c r="BW385" s="223">
        <f t="shared" ca="1" si="665"/>
        <v>4.1551811023610528E-3</v>
      </c>
      <c r="BX385" s="223">
        <f t="shared" ca="1" si="666"/>
        <v>3.4896912116579859E-3</v>
      </c>
      <c r="BY385" s="223">
        <f t="shared" ca="1" si="667"/>
        <v>1.6479632952646848E-3</v>
      </c>
      <c r="BZ385" s="223">
        <f t="shared" ca="1" si="668"/>
        <v>-7.4922840725287802E-4</v>
      </c>
      <c r="CA385" s="223">
        <f t="shared" ca="1" si="669"/>
        <v>-2.8938846018739155E-3</v>
      </c>
      <c r="CB385" s="223">
        <f t="shared" ca="1" si="670"/>
        <v>-4.0631258086839192E-3</v>
      </c>
      <c r="CC385" s="223">
        <f t="shared" ca="1" si="671"/>
        <v>-3.8628466798918612E-3</v>
      </c>
      <c r="CD385" s="223">
        <f t="shared" ca="1" si="672"/>
        <v>-2.3605534539438101E-3</v>
      </c>
      <c r="CE385" s="223">
        <f t="shared" ca="1" si="673"/>
        <v>-6.2610250448301582E-5</v>
      </c>
      <c r="CF385" s="223">
        <f t="shared" ca="1" si="674"/>
        <v>2.2564364126109564E-3</v>
      </c>
      <c r="CG385" s="223">
        <f t="shared" ca="1" si="675"/>
        <v>3.8149268688062623E-3</v>
      </c>
      <c r="CH385" s="223">
        <f t="shared" ca="1" si="676"/>
        <v>4.0875551165268642E-3</v>
      </c>
      <c r="CI385" s="223">
        <f t="shared" ca="1" si="677"/>
        <v>2.9824288672014795E-3</v>
      </c>
      <c r="CJ385" s="223">
        <f t="shared" ca="1" si="678"/>
        <v>8.7204283133701492E-4</v>
      </c>
      <c r="CK385" s="223">
        <f t="shared" ca="1" si="679"/>
        <v>-1.5322746374354743E-3</v>
      </c>
      <c r="CL385" s="223">
        <f t="shared" ca="1" si="680"/>
        <v>-3.4201224287960289E-3</v>
      </c>
      <c r="CM385" s="223">
        <f t="shared" ca="1" si="681"/>
        <v>-4.1551811023610528E-3</v>
      </c>
      <c r="CN385" s="223">
        <f t="shared" ca="1" si="682"/>
        <v>-3.4896912116579954E-3</v>
      </c>
      <c r="CO385" s="223">
        <f t="shared" ca="1" si="683"/>
        <v>-1.6479632952646995E-3</v>
      </c>
      <c r="CP385" s="223">
        <f t="shared" ca="1" si="684"/>
        <v>7.4922840725289103E-4</v>
      </c>
      <c r="CQ385" s="223">
        <f t="shared" ca="1" si="685"/>
        <v>2.8938846018739038E-3</v>
      </c>
      <c r="CR385" s="223">
        <f t="shared" ca="1" si="686"/>
        <v>4.0631258086839157E-3</v>
      </c>
      <c r="CS385" s="223">
        <f t="shared" ca="1" si="687"/>
        <v>3.8628466798918569E-3</v>
      </c>
      <c r="CT385" s="223">
        <f t="shared" ca="1" si="688"/>
        <v>2.3605534539437988E-3</v>
      </c>
      <c r="CU385" s="223">
        <f t="shared" ca="1" si="689"/>
        <v>6.2610250448317845E-5</v>
      </c>
      <c r="CV385" s="223">
        <f t="shared" ca="1" si="690"/>
        <v>-2.2564364126109425E-3</v>
      </c>
      <c r="CW385" s="223">
        <f t="shared" ca="1" si="691"/>
        <v>-3.8149268688062675E-3</v>
      </c>
      <c r="CX385" s="223">
        <f t="shared" ca="1" si="692"/>
        <v>-4.0875551165268616E-3</v>
      </c>
      <c r="CY385" s="223">
        <f t="shared" ca="1" si="693"/>
        <v>-2.9824288672014908E-3</v>
      </c>
      <c r="CZ385" s="223">
        <f t="shared" ca="1" si="694"/>
        <v>-8.7204283133700212E-4</v>
      </c>
      <c r="DA385" s="223">
        <f t="shared" ca="1" si="695"/>
        <v>1.5322746374354869E-3</v>
      </c>
      <c r="DB385" s="223">
        <f t="shared" ca="1" si="696"/>
        <v>3.4201224287960198E-3</v>
      </c>
      <c r="DC385" s="223">
        <f t="shared" ca="1" si="697"/>
        <v>4.1551811023610528E-3</v>
      </c>
      <c r="DD385" s="223">
        <f t="shared" ca="1" si="698"/>
        <v>3.4896912116579881E-3</v>
      </c>
      <c r="DE385" s="223">
        <f t="shared" ca="1" si="699"/>
        <v>1.6479632952646872E-3</v>
      </c>
      <c r="DF385" s="223">
        <f t="shared" ca="1" si="700"/>
        <v>-7.4922840725287498E-4</v>
      </c>
      <c r="DG385" s="223">
        <f t="shared" ca="1" si="701"/>
        <v>-2.8938846018739129E-3</v>
      </c>
      <c r="DH385" s="223">
        <f t="shared" ca="1" si="702"/>
        <v>-4.0631258086839183E-3</v>
      </c>
      <c r="DI385" s="223">
        <f t="shared" ca="1" si="703"/>
        <v>-3.8628466798918625E-3</v>
      </c>
      <c r="DJ385" s="223">
        <f t="shared" ca="1" si="704"/>
        <v>-2.3605534539438123E-3</v>
      </c>
      <c r="DK385" s="223">
        <f t="shared" ca="1" si="705"/>
        <v>-6.2610250448304726E-5</v>
      </c>
      <c r="DL385" s="223">
        <f t="shared" ca="1" si="706"/>
        <v>2.256436412610929E-3</v>
      </c>
      <c r="DM385" s="223">
        <f t="shared" ca="1" si="707"/>
        <v>3.814926868806261E-3</v>
      </c>
      <c r="DN385" s="223">
        <f t="shared" ca="1" si="708"/>
        <v>4.087555116526859E-3</v>
      </c>
      <c r="DO385" s="223">
        <f t="shared" ca="1" si="709"/>
        <v>2.9824288672015025E-3</v>
      </c>
      <c r="DP385" s="223">
        <f t="shared" ca="1" si="710"/>
        <v>8.7204283133701795E-4</v>
      </c>
      <c r="DQ385" s="223">
        <f t="shared" ca="1" si="711"/>
        <v>-1.5322746374354991E-3</v>
      </c>
      <c r="DR385" s="223">
        <f t="shared" ca="1" si="712"/>
        <v>-3.4201224287960102E-3</v>
      </c>
      <c r="DS385" s="223">
        <f t="shared" ca="1" si="713"/>
        <v>-4.1551811023610536E-3</v>
      </c>
      <c r="DT385" s="223">
        <f t="shared" ca="1" si="714"/>
        <v>-3.4896912116579807E-3</v>
      </c>
      <c r="DU385" s="223">
        <f t="shared" ca="1" si="715"/>
        <v>-1.6479632952647026E-3</v>
      </c>
      <c r="DV385" s="223">
        <f t="shared" ca="1" si="716"/>
        <v>7.4922840725288799E-4</v>
      </c>
      <c r="DW385" s="223">
        <f t="shared" ca="1" si="717"/>
        <v>2.8938846018739224E-3</v>
      </c>
      <c r="DX385" s="223">
        <f t="shared" ca="1" si="718"/>
        <v>4.0631258086839149E-3</v>
      </c>
      <c r="DY385" s="223">
        <f t="shared" ca="1" si="719"/>
        <v>3.8628466798918577E-3</v>
      </c>
      <c r="DZ385" s="223">
        <f t="shared" ca="1" si="720"/>
        <v>2.3605534539438257E-3</v>
      </c>
      <c r="EA385" s="223">
        <f t="shared" ca="1" si="721"/>
        <v>6.2610250448320881E-5</v>
      </c>
      <c r="EB385" s="223">
        <f t="shared" ca="1" si="722"/>
        <v>-2.256436412610965E-3</v>
      </c>
      <c r="EC385" s="223">
        <f t="shared" ca="1" si="723"/>
        <v>-3.814926868806255E-3</v>
      </c>
      <c r="ED385" s="223">
        <f t="shared" ca="1" si="724"/>
        <v>-4.0875551165268625E-3</v>
      </c>
      <c r="EE385" s="223">
        <f t="shared" ca="1" si="725"/>
        <v>-2.9824288672014722E-3</v>
      </c>
      <c r="EF385" s="223">
        <f t="shared" ca="1" si="726"/>
        <v>-8.7204283133703389E-4</v>
      </c>
      <c r="EG385" s="223">
        <f t="shared" ca="1" si="727"/>
        <v>1.5322746374354839E-3</v>
      </c>
      <c r="EH385" s="223">
        <f t="shared" ca="1" si="728"/>
        <v>3.4201224287960345E-3</v>
      </c>
      <c r="EI385" s="223">
        <f t="shared" ca="1" si="729"/>
        <v>4.1551811023610528E-3</v>
      </c>
      <c r="EJ385" s="223">
        <f t="shared" ca="1" si="730"/>
        <v>3.4896912116579894E-3</v>
      </c>
      <c r="EK385" s="223">
        <f t="shared" ca="1" si="731"/>
        <v>1.6479632952647173E-3</v>
      </c>
      <c r="EL385" s="223">
        <f t="shared" ca="1" si="732"/>
        <v>-7.4922840725287195E-4</v>
      </c>
      <c r="EM385" s="223">
        <f t="shared" ca="1" si="733"/>
        <v>-2.8938846018739107E-3</v>
      </c>
      <c r="EN385" s="223">
        <f t="shared" ca="1" si="734"/>
        <v>-4.0631258086839114E-3</v>
      </c>
      <c r="EO385" s="223">
        <f t="shared" ca="1" si="735"/>
        <v>-3.8628466798918638E-3</v>
      </c>
      <c r="EP385" s="223">
        <f t="shared" ca="1" si="736"/>
        <v>-2.3605534539437906E-3</v>
      </c>
      <c r="EQ385" s="223">
        <f t="shared" ca="1" si="737"/>
        <v>-6.2610250448337252E-5</v>
      </c>
      <c r="ER385" s="223">
        <f t="shared" ca="1" si="738"/>
        <v>2.2564364126109512E-3</v>
      </c>
      <c r="ES385" s="223">
        <f t="shared" ca="1" si="739"/>
        <v>3.8149268688062715E-3</v>
      </c>
      <c r="ET385" s="223">
        <f t="shared" ca="1" si="740"/>
        <v>4.0875551165268651E-3</v>
      </c>
      <c r="EU385" s="223">
        <f t="shared" ca="1" si="741"/>
        <v>2.9824288672014839E-3</v>
      </c>
      <c r="EV385" s="223">
        <f t="shared" ca="1" si="742"/>
        <v>8.7204283133699204E-4</v>
      </c>
      <c r="EW385" s="223">
        <f t="shared" ca="1" si="743"/>
        <v>-1.5322746374354687E-3</v>
      </c>
      <c r="EX385" s="223">
        <f t="shared" ca="1" si="744"/>
        <v>-3.4201224287960254E-3</v>
      </c>
      <c r="EY385" s="223">
        <f t="shared" ca="1" si="745"/>
        <v>-4.1551811023610519E-3</v>
      </c>
      <c r="EZ385" s="223">
        <f t="shared" ca="1" si="746"/>
        <v>-3.4896912116579985E-3</v>
      </c>
      <c r="FA385" s="223">
        <f t="shared" ca="1" si="747"/>
        <v>-1.6479632952646778E-3</v>
      </c>
      <c r="FB385" s="223">
        <f t="shared" ca="1" si="748"/>
        <v>7.492284072528559E-4</v>
      </c>
      <c r="FC385" s="223">
        <f t="shared" ca="1" si="749"/>
        <v>2.893884601873899E-3</v>
      </c>
      <c r="FD385" s="223">
        <f t="shared" ca="1" si="750"/>
        <v>4.0631258086839209E-3</v>
      </c>
      <c r="FE385" s="223">
        <f t="shared" ca="1" si="751"/>
        <v>3.8628466798918703E-3</v>
      </c>
      <c r="FF385" s="223">
        <f t="shared" ca="1" si="752"/>
        <v>2.360553453943804E-3</v>
      </c>
      <c r="FG385" s="223">
        <f t="shared" ca="1" si="753"/>
        <v>6.2610250448294534E-5</v>
      </c>
      <c r="FH385" s="223">
        <f t="shared" ca="1" si="754"/>
        <v>-2.2564364126109377E-3</v>
      </c>
      <c r="FI385" s="223">
        <f t="shared" ca="1" si="755"/>
        <v>-3.8149268688062654E-3</v>
      </c>
      <c r="FJ385" s="223">
        <f t="shared" ca="1" si="756"/>
        <v>-4.0875551165268677E-3</v>
      </c>
      <c r="FK385" s="223">
        <f t="shared" ca="1" si="757"/>
        <v>-2.9824288672014952E-3</v>
      </c>
      <c r="FL385" s="223">
        <f t="shared" ca="1" si="758"/>
        <v>-8.7204283133700798E-4</v>
      </c>
      <c r="FM385" s="223">
        <f t="shared" ca="1" si="759"/>
        <v>1.5322746374354535E-3</v>
      </c>
      <c r="FN385" s="223">
        <f t="shared" ca="1" si="760"/>
        <v>3.4201224287960163E-3</v>
      </c>
      <c r="FO385" s="223">
        <f t="shared" ca="1" si="761"/>
        <v>4.1551811023610536E-3</v>
      </c>
      <c r="FP385" s="223">
        <f t="shared" ca="1" si="762"/>
        <v>3.4896912116580072E-3</v>
      </c>
      <c r="FQ385" s="223">
        <f t="shared" ca="1" si="763"/>
        <v>1.647963295264693E-3</v>
      </c>
      <c r="FR385" s="223">
        <f t="shared" ca="1" si="764"/>
        <v>-7.4922840725289797E-4</v>
      </c>
      <c r="FS385" s="223">
        <f t="shared" ca="1" si="765"/>
        <v>-2.8938846018738877E-3</v>
      </c>
      <c r="FT385" s="223">
        <f t="shared" ca="1" si="766"/>
        <v>-4.0631258086839175E-3</v>
      </c>
      <c r="FU385" s="223">
        <f t="shared" ca="1" si="767"/>
        <v>-3.8628466798918543E-3</v>
      </c>
      <c r="FV385" s="223">
        <f t="shared" ca="1" si="768"/>
        <v>-2.3605534539438175E-3</v>
      </c>
      <c r="FW385" s="223">
        <f t="shared" ca="1" si="769"/>
        <v>-6.2610250448310797E-5</v>
      </c>
      <c r="FX385" s="223">
        <f t="shared" ca="1" si="770"/>
        <v>2.2564364126109238E-3</v>
      </c>
      <c r="FY385" s="223">
        <f t="shared" ca="1" si="771"/>
        <v>3.8149268688062589E-3</v>
      </c>
      <c r="FZ385" s="223">
        <f t="shared" ca="1" si="772"/>
        <v>4.0875551165268599E-3</v>
      </c>
      <c r="GA385" s="223">
        <f t="shared" ca="1" si="773"/>
        <v>2.9824288672015064E-3</v>
      </c>
      <c r="GB385" s="223">
        <f t="shared" ca="1" si="774"/>
        <v>8.7204283133702381E-4</v>
      </c>
      <c r="GC385" s="223">
        <f t="shared" ca="1" si="775"/>
        <v>-1.5322746374354934E-3</v>
      </c>
      <c r="GD385" s="223">
        <f t="shared" ca="1" si="776"/>
        <v>-3.4201224287960072E-3</v>
      </c>
      <c r="GE385" s="223">
        <f t="shared" ca="1" si="777"/>
        <v>-4.1551811023610528E-3</v>
      </c>
      <c r="GF385" s="223">
        <f t="shared" ca="1" si="778"/>
        <v>-3.4896912116579842E-3</v>
      </c>
      <c r="GG385" s="223">
        <f t="shared" ca="1" si="779"/>
        <v>-1.6479632952647082E-3</v>
      </c>
      <c r="GH385" s="223">
        <f t="shared" ca="1" si="780"/>
        <v>7.4922840725288203E-4</v>
      </c>
      <c r="GI385" s="223">
        <f t="shared" ca="1" si="781"/>
        <v>2.8938846018739181E-3</v>
      </c>
      <c r="GJ385" s="223">
        <f t="shared" ca="1" si="782"/>
        <v>4.063125808683914E-3</v>
      </c>
      <c r="GK385" s="223">
        <f t="shared" ca="1" si="783"/>
        <v>3.8628466798918603E-3</v>
      </c>
      <c r="GL385" s="223">
        <f t="shared" ca="1" si="784"/>
        <v>2.3605534539438314E-3</v>
      </c>
      <c r="GM385" s="223">
        <f t="shared" ca="1" si="785"/>
        <v>6.2610250448326952E-5</v>
      </c>
      <c r="GN385" s="223">
        <f t="shared" ca="1" si="786"/>
        <v>-2.2564364126109598E-3</v>
      </c>
      <c r="GO385" s="223">
        <f t="shared" ca="1" si="787"/>
        <v>-3.8149268688062528E-3</v>
      </c>
      <c r="GP385" s="223">
        <f t="shared" ca="1" si="788"/>
        <v>-4.0875551165268633E-3</v>
      </c>
      <c r="GQ385" s="223">
        <f t="shared" ca="1" si="789"/>
        <v>-2.9824288672014769E-3</v>
      </c>
      <c r="GR385" s="223">
        <f t="shared" ca="1" si="790"/>
        <v>-8.7204283133703985E-4</v>
      </c>
      <c r="GS385" s="223">
        <f t="shared" ca="1" si="791"/>
        <v>1.5322746374354782E-3</v>
      </c>
      <c r="GT385" s="223">
        <f t="shared" ca="1" si="792"/>
        <v>3.4201224287960311E-3</v>
      </c>
      <c r="GU385" s="223">
        <f t="shared" ca="1" si="793"/>
        <v>4.1551811023610519E-3</v>
      </c>
      <c r="GV385" s="223">
        <f t="shared" ca="1" si="794"/>
        <v>3.4896912116579928E-3</v>
      </c>
      <c r="GW385" s="223">
        <f t="shared" ca="1" si="795"/>
        <v>1.6479632952647227E-3</v>
      </c>
      <c r="GX385" s="223">
        <f t="shared" ca="1" si="796"/>
        <v>-7.4922840725286598E-4</v>
      </c>
      <c r="GY385" s="223">
        <f t="shared" ca="1" si="797"/>
        <v>-2.8938846018739068E-3</v>
      </c>
      <c r="GZ385" s="223">
        <f t="shared" ca="1" si="798"/>
        <v>-4.0631258086839105E-3</v>
      </c>
      <c r="HA385" s="223">
        <f t="shared" ca="1" si="799"/>
        <v>-3.8628466798918668E-3</v>
      </c>
      <c r="HB385" s="223">
        <f t="shared" ca="1" si="800"/>
        <v>-2.3605534539437958E-3</v>
      </c>
      <c r="HC385" s="223">
        <f t="shared" ca="1" si="801"/>
        <v>-6.2610250448343324E-5</v>
      </c>
      <c r="HD385" s="223">
        <f t="shared" ca="1" si="802"/>
        <v>2.256436412610946E-3</v>
      </c>
      <c r="HE385" s="223">
        <f t="shared" ca="1" si="803"/>
        <v>3.8149268688062693E-3</v>
      </c>
      <c r="HF385" s="223">
        <f t="shared" ca="1" si="804"/>
        <v>4.0875551165268659E-3</v>
      </c>
      <c r="HG385" s="223">
        <f t="shared" ca="1" si="805"/>
        <v>2.9824288672014882E-3</v>
      </c>
      <c r="HH385" s="223">
        <f t="shared" ca="1" si="806"/>
        <v>8.720428313369979E-4</v>
      </c>
      <c r="HI385" s="223">
        <f t="shared" ca="1" si="807"/>
        <v>-1.5322746374354631E-3</v>
      </c>
      <c r="HJ385" s="223">
        <f t="shared" ca="1" si="808"/>
        <v>-3.4201224287960224E-3</v>
      </c>
      <c r="HK385" s="223">
        <f t="shared" ca="1" si="809"/>
        <v>-4.1551811023610528E-3</v>
      </c>
      <c r="HL385" s="223">
        <f t="shared" ca="1" si="810"/>
        <v>-3.4896912116580015E-3</v>
      </c>
      <c r="HM385" s="223">
        <f t="shared" ca="1" si="811"/>
        <v>-1.6479632952646839E-3</v>
      </c>
      <c r="HN385" s="223">
        <f t="shared" ca="1" si="812"/>
        <v>7.4922840725284994E-4</v>
      </c>
      <c r="HO385" s="223">
        <f t="shared" ca="1" si="813"/>
        <v>2.8938846018738947E-3</v>
      </c>
      <c r="HP385" s="223">
        <f t="shared" ca="1" si="814"/>
        <v>4.0631258086839192E-3</v>
      </c>
      <c r="HQ385" s="223">
        <f t="shared" ca="1" si="815"/>
        <v>3.8628466798918504E-3</v>
      </c>
      <c r="HR385" s="223">
        <f t="shared" ca="1" si="816"/>
        <v>2.3605534539438578E-3</v>
      </c>
      <c r="HS385" s="223">
        <f t="shared" ca="1" si="817"/>
        <v>6.2610250448359478E-5</v>
      </c>
      <c r="HT385" s="223">
        <f t="shared" ca="1" si="818"/>
        <v>-2.2564364126109321E-3</v>
      </c>
      <c r="HU385" s="223">
        <f t="shared" ca="1" si="819"/>
        <v>-3.8149268688062628E-3</v>
      </c>
      <c r="HV385" s="223">
        <f t="shared" ca="1" si="820"/>
        <v>-4.0875551165268581E-3</v>
      </c>
      <c r="HW385" s="223">
        <f t="shared" ca="1" si="821"/>
        <v>-2.9824288672014583E-3</v>
      </c>
      <c r="HX385" s="223">
        <f t="shared" ca="1" si="822"/>
        <v>-8.7204283133707162E-4</v>
      </c>
      <c r="HY385" s="223">
        <f t="shared" ca="1" si="823"/>
        <v>1.5322746374354479E-3</v>
      </c>
      <c r="HZ385" s="223">
        <f t="shared" ca="1" si="824"/>
        <v>3.4201224287960133E-3</v>
      </c>
      <c r="IA385" s="223">
        <f t="shared" ca="1" si="825"/>
        <v>4.1551811023610528E-3</v>
      </c>
      <c r="IB385" s="223">
        <f t="shared" ca="1" si="826"/>
        <v>3.4896912116579785E-3</v>
      </c>
      <c r="IC385" s="223">
        <f t="shared" ca="1" si="827"/>
        <v>1.6479632952647529E-3</v>
      </c>
      <c r="ID385" s="223">
        <f t="shared" ca="1" si="828"/>
        <v>-7.4922840725283389E-4</v>
      </c>
      <c r="IE385" s="223">
        <f t="shared" ca="1" si="829"/>
        <v>-2.6871729493716601E-3</v>
      </c>
      <c r="IF385" s="223">
        <f t="shared" ca="1" si="830"/>
        <v>-4.0631258086839157E-3</v>
      </c>
      <c r="IG385" s="223">
        <f t="shared" ca="1" si="831"/>
        <v>-3.862846679891856E-3</v>
      </c>
      <c r="IH385" s="223">
        <f t="shared" ca="1" si="832"/>
        <v>-2.3605534539437741E-3</v>
      </c>
      <c r="II385" s="223">
        <f t="shared" ca="1" si="833"/>
        <v>-6.2610250448375958E-5</v>
      </c>
      <c r="IJ385" s="223">
        <f t="shared" ca="1" si="834"/>
        <v>2.2564364126109186E-3</v>
      </c>
      <c r="IK385" s="223">
        <f t="shared" ca="1" si="835"/>
        <v>3.8149268688062563E-3</v>
      </c>
      <c r="IL385" s="223">
        <f t="shared" ca="1" si="836"/>
        <v>4.0875551165268616E-3</v>
      </c>
      <c r="IM385" s="223">
        <f t="shared" ca="1" si="837"/>
        <v>2.9824288672014691E-3</v>
      </c>
      <c r="IN385" s="223">
        <f t="shared" ca="1" si="838"/>
        <v>8.7204283133697209E-4</v>
      </c>
      <c r="IO385" s="223">
        <f t="shared" ca="1" si="839"/>
        <v>-1.5322746374354327E-3</v>
      </c>
      <c r="IP385" s="223">
        <f t="shared" ca="1" si="840"/>
        <v>-3.4201224287960042E-3</v>
      </c>
      <c r="IQ385" s="223">
        <f t="shared" ca="1" si="841"/>
        <v>-4.1551811023610528E-3</v>
      </c>
      <c r="IR385" s="223">
        <f t="shared" ca="1" si="842"/>
        <v>-3.4896912116579872E-3</v>
      </c>
      <c r="IS385" s="223">
        <f t="shared" ca="1" si="843"/>
        <v>-1.6479632952646594E-3</v>
      </c>
      <c r="IT385" s="223">
        <f t="shared" ca="1" si="844"/>
        <v>7.4922840725281784E-4</v>
      </c>
      <c r="IU385" s="223">
        <f t="shared" ca="1" si="845"/>
        <v>2.8938846018738717E-3</v>
      </c>
      <c r="IV385" s="223">
        <f t="shared" ca="1" si="846"/>
        <v>4.0631258086839131E-3</v>
      </c>
      <c r="IW385" s="223">
        <f t="shared" ca="1" si="847"/>
        <v>3.8628466798918625E-3</v>
      </c>
      <c r="IX385" s="223">
        <f t="shared" ca="1" si="848"/>
        <v>2.3605534539437876E-3</v>
      </c>
      <c r="IY385" s="223">
        <f t="shared" ca="1" si="849"/>
        <v>6.2610250448274151E-5</v>
      </c>
      <c r="IZ385" s="223">
        <f t="shared" ca="1" si="850"/>
        <v>-2.2564364126109052E-3</v>
      </c>
      <c r="JA385" s="223">
        <f t="shared" ca="1" si="851"/>
        <v>-3.8149268688062498E-3</v>
      </c>
      <c r="JB385" s="223">
        <f t="shared" ca="1" si="852"/>
        <v>-4.0875551165268642E-3</v>
      </c>
    </row>
    <row r="386" spans="2:262">
      <c r="B386" s="230">
        <v>25</v>
      </c>
      <c r="C386" s="229">
        <f t="shared" si="853"/>
        <v>4.8828125000000011E-4</v>
      </c>
      <c r="D386" s="226">
        <f t="shared" ca="1" si="597"/>
        <v>75.462490992679747</v>
      </c>
      <c r="E386" s="225">
        <f ca="1">AE361</f>
        <v>0.46249099267974625</v>
      </c>
      <c r="F386" s="224">
        <v>25</v>
      </c>
      <c r="G386" s="223">
        <f t="shared" ca="1" si="854"/>
        <v>1.3157113272301874E-2</v>
      </c>
      <c r="H386" s="223">
        <f t="shared" ca="1" si="598"/>
        <v>2.8180142845110182E-3</v>
      </c>
      <c r="I386" s="223">
        <f t="shared" ca="1" si="599"/>
        <v>-8.5491819077810026E-3</v>
      </c>
      <c r="J386" s="223">
        <f t="shared" ca="1" si="600"/>
        <v>-1.6797376869855083E-2</v>
      </c>
      <c r="K386" s="223">
        <f t="shared" ca="1" si="601"/>
        <v>-1.89173785513734E-2</v>
      </c>
      <c r="L386" s="223">
        <f t="shared" ca="1" si="602"/>
        <v>-1.4135745946629717E-2</v>
      </c>
      <c r="M386" s="223">
        <f t="shared" ca="1" si="603"/>
        <v>-4.1969638656936138E-3</v>
      </c>
      <c r="N386" s="223">
        <f t="shared" ca="1" si="604"/>
        <v>7.2729981107555776E-3</v>
      </c>
      <c r="O386" s="223">
        <f t="shared" ca="1" si="605"/>
        <v>1.6089549468561459E-2</v>
      </c>
      <c r="P386" s="223">
        <f t="shared" ca="1" si="606"/>
        <v>1.9036144481138394E-2</v>
      </c>
      <c r="Q386" s="223">
        <f t="shared" ca="1" si="607"/>
        <v>1.5037775788914708E-2</v>
      </c>
      <c r="R386" s="223">
        <f t="shared" ca="1" si="608"/>
        <v>5.5531697360520927E-3</v>
      </c>
      <c r="S386" s="223">
        <f t="shared" ca="1" si="609"/>
        <v>-5.9574013068163607E-3</v>
      </c>
      <c r="T386" s="223">
        <f t="shared" ca="1" si="610"/>
        <v>-1.5294531404656999E-2</v>
      </c>
      <c r="U386" s="223">
        <f t="shared" ca="1" si="611"/>
        <v>-1.9051751894618673E-2</v>
      </c>
      <c r="V386" s="223">
        <f t="shared" ca="1" si="612"/>
        <v>-1.5858314621287287E-2</v>
      </c>
      <c r="W386" s="223">
        <f t="shared" ca="1" si="613"/>
        <v>-6.8792824984697026E-3</v>
      </c>
      <c r="X386" s="223">
        <f t="shared" ca="1" si="614"/>
        <v>4.6095208290306338E-3</v>
      </c>
      <c r="Y386" s="223">
        <f t="shared" ca="1" si="615"/>
        <v>1.4416630949912419E-2</v>
      </c>
      <c r="Z386" s="223">
        <f t="shared" ca="1" si="616"/>
        <v>1.8964116213888323E-2</v>
      </c>
      <c r="AA386" s="223">
        <f t="shared" ca="1" si="617"/>
        <v>1.6592915872721194E-2</v>
      </c>
      <c r="AB386" s="223">
        <f t="shared" ca="1" si="618"/>
        <v>8.1681158329890771E-3</v>
      </c>
      <c r="AC386" s="223">
        <f t="shared" ca="1" si="619"/>
        <v>-3.2366609584914639E-3</v>
      </c>
      <c r="AD386" s="223">
        <f t="shared" ca="1" si="620"/>
        <v>-1.3460605522955589E-2</v>
      </c>
      <c r="AE386" s="223">
        <f t="shared" ca="1" si="621"/>
        <v>-1.8773712344294206E-2</v>
      </c>
      <c r="AF386" s="223">
        <f t="shared" ca="1" si="622"/>
        <v>-1.7237598675387111E-2</v>
      </c>
      <c r="AG386" s="223">
        <f t="shared" ca="1" si="623"/>
        <v>-9.4126854401025018E-3</v>
      </c>
      <c r="AH386" s="223">
        <f t="shared" ca="1" si="624"/>
        <v>1.8462613417854446E-3</v>
      </c>
      <c r="AI386" s="223">
        <f t="shared" ca="1" si="625"/>
        <v>1.243163590840774E-2</v>
      </c>
      <c r="AJ386" s="223">
        <f t="shared" ca="1" si="626"/>
        <v>1.8481572100902736E-2</v>
      </c>
      <c r="AK386" s="223">
        <f t="shared" ca="1" si="627"/>
        <v>1.7788869437320418E-2</v>
      </c>
      <c r="AL386" s="223">
        <f t="shared" ca="1" si="628"/>
        <v>1.0606246889276317E-2</v>
      </c>
      <c r="AM386" s="223">
        <f t="shared" ca="1" si="629"/>
        <v>-4.4585667490333776E-4</v>
      </c>
      <c r="AN386" s="223">
        <f t="shared" ca="1" si="630"/>
        <v>-1.1335298181762779E-2</v>
      </c>
      <c r="AO386" s="223">
        <f t="shared" ca="1" si="631"/>
        <v>-1.8089278617004677E-2</v>
      </c>
      <c r="AP386" s="223">
        <f t="shared" ca="1" si="632"/>
        <v>-1.8243740774498637E-2</v>
      </c>
      <c r="AQ386" s="223">
        <f t="shared" ca="1" si="633"/>
        <v>-1.174233216760413E-2</v>
      </c>
      <c r="AR386" s="223">
        <f t="shared" ca="1" si="634"/>
        <v>-9.5696412793026039E-4</v>
      </c>
      <c r="AS386" s="223">
        <f t="shared" ca="1" si="635"/>
        <v>1.0177533492150869E-2</v>
      </c>
      <c r="AT386" s="223">
        <f t="shared" ca="1" si="636"/>
        <v>1.7598957764978558E-2</v>
      </c>
      <c r="AU386" s="223">
        <f t="shared" ca="1" si="637"/>
        <v>1.8599747699734336E-2</v>
      </c>
      <c r="AV386" s="223">
        <f t="shared" ca="1" si="638"/>
        <v>1.2814784730529273E-2</v>
      </c>
      <c r="AW386" s="223">
        <f t="shared" ca="1" si="639"/>
        <v>2.3545990592407262E-3</v>
      </c>
      <c r="AX386" s="223">
        <f t="shared" ca="1" si="640"/>
        <v>-8.9646158667368268E-3</v>
      </c>
      <c r="AY386" s="223">
        <f t="shared" ca="1" si="641"/>
        <v>-1.7013266636004224E-2</v>
      </c>
      <c r="AZ386" s="223">
        <f t="shared" ca="1" si="642"/>
        <v>-1.8854960980654333E-2</v>
      </c>
      <c r="BA386" s="223">
        <f t="shared" ca="1" si="643"/>
        <v>-1.3817792864693113E-2</v>
      </c>
      <c r="BB386" s="223">
        <f t="shared" ca="1" si="644"/>
        <v>-3.7394742142405346E-3</v>
      </c>
      <c r="BC386" s="223">
        <f t="shared" ca="1" si="645"/>
        <v>7.7031182112231363E-3</v>
      </c>
      <c r="BD386" s="223">
        <f t="shared" ca="1" si="646"/>
        <v>1.633537914105539E-2</v>
      </c>
      <c r="BE386" s="223">
        <f t="shared" ca="1" si="647"/>
        <v>1.9007997594376946E-2</v>
      </c>
      <c r="BF386" s="223">
        <f t="shared" ca="1" si="648"/>
        <v>1.4745921182113462E-2</v>
      </c>
      <c r="BG386" s="223">
        <f t="shared" ca="1" si="649"/>
        <v>5.1040848344754679E-3</v>
      </c>
      <c r="BH386" s="223">
        <f t="shared" ca="1" si="650"/>
        <v>-6.3998766907045479E-3</v>
      </c>
      <c r="BI386" s="223">
        <f t="shared" ca="1" si="651"/>
        <v>-1.5568968811201171E-2</v>
      </c>
      <c r="BJ386" s="223">
        <f t="shared" ca="1" si="652"/>
        <v>-1.9058028222232931E-2</v>
      </c>
      <c r="BK386" s="223">
        <f t="shared" ca="1" si="653"/>
        <v>-1.5594140075022652E-2</v>
      </c>
      <c r="BL386" s="223">
        <f t="shared" ca="1" si="654"/>
        <v>-6.4410359767612287E-3</v>
      </c>
      <c r="BM386" s="223">
        <f t="shared" ca="1" si="655"/>
        <v>5.0619536838968238E-3</v>
      </c>
      <c r="BN386" s="223">
        <f t="shared" ca="1" si="656"/>
        <v>1.4718188890422734E-2</v>
      </c>
      <c r="BO386" s="223">
        <f t="shared" ca="1" si="657"/>
        <v>1.900478174391514E-2</v>
      </c>
      <c r="BP386" s="223">
        <f t="shared" ca="1" si="658"/>
        <v>1.635785297174823E-2</v>
      </c>
      <c r="BQ386" s="223">
        <f t="shared" ca="1" si="659"/>
        <v>7.743082587020559E-3</v>
      </c>
      <c r="BR386" s="223">
        <f t="shared" ca="1" si="660"/>
        <v>-3.6965995114952646E-3</v>
      </c>
      <c r="BS386" s="223">
        <f t="shared" ca="1" si="661"/>
        <v>-1.3787649828824741E-2</v>
      </c>
      <c r="BT386" s="223">
        <f t="shared" ca="1" si="662"/>
        <v>-1.8848546706703006E-2</v>
      </c>
      <c r="BU386" s="223">
        <f t="shared" ca="1" si="663"/>
        <v>-1.7032921245932597E-2</v>
      </c>
      <c r="BV386" s="223">
        <f t="shared" ca="1" si="664"/>
        <v>-9.0031687618598727E-3</v>
      </c>
      <c r="BW386" s="223">
        <f t="shared" ca="1" si="665"/>
        <v>2.3112131460578489E-3</v>
      </c>
      <c r="BX386" s="223">
        <f t="shared" ca="1" si="666"/>
        <v>1.2782394298206249E-2</v>
      </c>
      <c r="BY386" s="223">
        <f t="shared" ca="1" si="667"/>
        <v>1.8590169761799766E-2</v>
      </c>
      <c r="BZ386" s="223">
        <f t="shared" ca="1" si="668"/>
        <v>1.76156866441084E-2</v>
      </c>
      <c r="CA386" s="223">
        <f t="shared" ca="1" si="669"/>
        <v>1.0214465985120656E-2</v>
      </c>
      <c r="CB386" s="223">
        <f t="shared" ca="1" si="670"/>
        <v>-9.1330211633224977E-4</v>
      </c>
      <c r="CC386" s="223">
        <f t="shared" ca="1" si="671"/>
        <v>-1.1707869865385554E-2</v>
      </c>
      <c r="CD386" s="223">
        <f t="shared" ca="1" si="672"/>
        <v>-1.8231051076256354E-2</v>
      </c>
      <c r="CE386" s="223">
        <f t="shared" ca="1" si="673"/>
        <v>-1.8102991110090491E-2</v>
      </c>
      <c r="CF386" s="223">
        <f t="shared" ca="1" si="674"/>
        <v>-1.1370410132199867E-2</v>
      </c>
      <c r="CG386" s="223">
        <f t="shared" ca="1" si="675"/>
        <v>-4.8955817669250629E-4</v>
      </c>
      <c r="CH386" s="223">
        <f t="shared" ca="1" si="676"/>
        <v>1.0569899471363921E-2</v>
      </c>
      <c r="CI386" s="223">
        <f t="shared" ca="1" si="677"/>
        <v>1.7773136745344691E-2</v>
      </c>
      <c r="CJ386" s="223">
        <f t="shared" ca="1" si="678"/>
        <v>1.8492193898756438E-2</v>
      </c>
      <c r="CK386" s="223">
        <f t="shared" ca="1" si="679"/>
        <v>1.2464737041610571E-2</v>
      </c>
      <c r="CL386" s="223">
        <f t="shared" ca="1" si="680"/>
        <v>1.8897655115412988E-3</v>
      </c>
      <c r="CM386" s="223">
        <f t="shared" ca="1" si="681"/>
        <v>-9.3746498763030775E-3</v>
      </c>
      <c r="CN386" s="223">
        <f t="shared" ca="1" si="682"/>
        <v>-1.7218908246498833E-2</v>
      </c>
      <c r="CO386" s="223">
        <f t="shared" ca="1" si="683"/>
        <v>-1.8781185886472929E-2</v>
      </c>
      <c r="CP386" s="223">
        <f t="shared" ca="1" si="684"/>
        <v>-1.3491516461015422E-2</v>
      </c>
      <c r="CQ386" s="223">
        <f t="shared" ca="1" si="685"/>
        <v>-3.2797320433486793E-3</v>
      </c>
      <c r="CR386" s="223">
        <f t="shared" ca="1" si="686"/>
        <v>8.1285982413184417E-3</v>
      </c>
      <c r="CS386" s="223">
        <f t="shared" ca="1" si="687"/>
        <v>1.657136899197393E-2</v>
      </c>
      <c r="CT386" s="223">
        <f t="shared" ca="1" si="688"/>
        <v>1.8968401000619459E-2</v>
      </c>
      <c r="CU386" s="223">
        <f t="shared" ca="1" si="689"/>
        <v>1.4445184183777602E-2</v>
      </c>
      <c r="CV386" s="223">
        <f t="shared" ca="1" si="690"/>
        <v>4.65192542304858E-3</v>
      </c>
      <c r="CW386" s="223">
        <f t="shared" ca="1" si="691"/>
        <v>-6.838497028181058E-3</v>
      </c>
      <c r="CX386" s="223">
        <f t="shared" ca="1" si="692"/>
        <v>-1.583402805309464E-2</v>
      </c>
      <c r="CY386" s="223">
        <f t="shared" ca="1" si="693"/>
        <v>-1.9052824706271686E-2</v>
      </c>
      <c r="CZ386" s="223">
        <f t="shared" ca="1" si="694"/>
        <v>-1.5320572201879382E-2</v>
      </c>
      <c r="DA386" s="223">
        <f t="shared" ca="1" si="695"/>
        <v>-5.9989096158261038E-3</v>
      </c>
      <c r="DB386" s="223">
        <f t="shared" ca="1" si="696"/>
        <v>5.5113374071425383E-3</v>
      </c>
      <c r="DC386" s="223">
        <f t="shared" ca="1" si="697"/>
        <v>1.5010881144294032E-2</v>
      </c>
      <c r="DD386" s="223">
        <f t="shared" ca="1" si="698"/>
        <v>1.9033999504053985E-2</v>
      </c>
      <c r="DE386" s="223">
        <f t="shared" ca="1" si="699"/>
        <v>1.6112936711804589E-2</v>
      </c>
      <c r="DF386" s="223">
        <f t="shared" ca="1" si="700"/>
        <v>7.3133851976340944E-3</v>
      </c>
      <c r="DG386" s="223">
        <f t="shared" ca="1" si="701"/>
        <v>-4.1543113711779997E-3</v>
      </c>
      <c r="DH386" s="223">
        <f t="shared" ca="1" si="702"/>
        <v>-1.4106388969990436E-2</v>
      </c>
      <c r="DI386" s="223">
        <f t="shared" ca="1" si="703"/>
        <v>-1.8912027409368228E-2</v>
      </c>
      <c r="DJ386" s="223">
        <f t="shared" ca="1" si="704"/>
        <v>-1.6817983821621481E-2</v>
      </c>
      <c r="DK386" s="223">
        <f t="shared" ca="1" si="705"/>
        <v>-8.5882289114053781E-3</v>
      </c>
      <c r="DL386" s="223">
        <f t="shared" ca="1" si="706"/>
        <v>2.7747727619528931E-3</v>
      </c>
      <c r="DM386" s="223">
        <f t="shared" ca="1" si="707"/>
        <v>1.3125453051643879E-2</v>
      </c>
      <c r="DN386" s="223">
        <f t="shared" ca="1" si="708"/>
        <v>1.868756939956355E-2</v>
      </c>
      <c r="DO386" s="223">
        <f t="shared" ca="1" si="709"/>
        <v>1.7431892819954897E-2</v>
      </c>
      <c r="DP386" s="223">
        <f t="shared" ca="1" si="710"/>
        <v>9.8165322685988699E-3</v>
      </c>
      <c r="DQ386" s="223">
        <f t="shared" ca="1" si="711"/>
        <v>-1.3801974187169167E-3</v>
      </c>
      <c r="DR386" s="223">
        <f t="shared" ca="1" si="712"/>
        <v>-1.2073389165986818E-2</v>
      </c>
      <c r="DS386" s="223">
        <f t="shared" ca="1" si="713"/>
        <v>-1.8361841832042623E-2</v>
      </c>
      <c r="DT386" s="223">
        <f t="shared" ca="1" si="714"/>
        <v>-1.7951336880752112E-2</v>
      </c>
      <c r="DU386" s="223">
        <f t="shared" ca="1" si="715"/>
        <v>-1.0991638986898988E-2</v>
      </c>
      <c r="DV386" s="223">
        <f t="shared" ca="1" si="716"/>
        <v>-2.1857333915007316E-5</v>
      </c>
      <c r="DW386" s="223">
        <f t="shared" ca="1" si="717"/>
        <v>1.0955898538369424E-2</v>
      </c>
      <c r="DX386" s="223">
        <f t="shared" ca="1" si="718"/>
        <v>1.7936609852715765E-2</v>
      </c>
      <c r="DY386" s="223">
        <f t="shared" ca="1" si="719"/>
        <v>1.8373501091641591E-2</v>
      </c>
      <c r="DZ386" s="223">
        <f t="shared" ca="1" si="720"/>
        <v>1.2107181061184698E-2</v>
      </c>
      <c r="EA386" s="223">
        <f t="shared" ca="1" si="721"/>
        <v>1.4237936397604001E-3</v>
      </c>
      <c r="EB386" s="223">
        <f t="shared" ca="1" si="722"/>
        <v>-9.7790369473246402E-3</v>
      </c>
      <c r="EC386" s="223">
        <f t="shared" ca="1" si="723"/>
        <v>-1.7414177830522282E-2</v>
      </c>
      <c r="ED386" s="223">
        <f t="shared" ca="1" si="724"/>
        <v>-1.8696097708187278E-2</v>
      </c>
      <c r="EE386" s="223">
        <f t="shared" ca="1" si="725"/>
        <v>-1.3157113272301959E-2</v>
      </c>
      <c r="EF386" s="223">
        <f t="shared" ca="1" si="726"/>
        <v>-2.8180142845109887E-3</v>
      </c>
      <c r="EG386" s="223">
        <f t="shared" ca="1" si="727"/>
        <v>8.5491819077809211E-3</v>
      </c>
      <c r="EH386" s="223">
        <f t="shared" ca="1" si="728"/>
        <v>1.6797376869855107E-2</v>
      </c>
      <c r="EI386" s="223">
        <f t="shared" ca="1" si="729"/>
        <v>1.8917378551373411E-2</v>
      </c>
      <c r="EJ386" s="223">
        <f t="shared" ca="1" si="730"/>
        <v>1.4135745946629665E-2</v>
      </c>
      <c r="EK386" s="223">
        <f t="shared" ca="1" si="731"/>
        <v>4.196963865693671E-3</v>
      </c>
      <c r="EL386" s="223">
        <f t="shared" ca="1" si="732"/>
        <v>-7.2729981107556643E-3</v>
      </c>
      <c r="EM386" s="223">
        <f t="shared" ca="1" si="733"/>
        <v>-1.6089549468561445E-2</v>
      </c>
      <c r="EN386" s="223">
        <f t="shared" ca="1" si="734"/>
        <v>-1.9036144481138387E-2</v>
      </c>
      <c r="EO386" s="223">
        <f t="shared" ca="1" si="735"/>
        <v>-1.5037775788914711E-2</v>
      </c>
      <c r="EP386" s="223">
        <f t="shared" ca="1" si="736"/>
        <v>-5.5531697360519565E-3</v>
      </c>
      <c r="EQ386" s="223">
        <f t="shared" ca="1" si="737"/>
        <v>5.9574013068163702E-3</v>
      </c>
      <c r="ER386" s="223">
        <f t="shared" ca="1" si="738"/>
        <v>1.5294531404656923E-2</v>
      </c>
      <c r="ES386" s="223">
        <f t="shared" ca="1" si="739"/>
        <v>1.9051751894618673E-2</v>
      </c>
      <c r="ET386" s="223">
        <f t="shared" ca="1" si="740"/>
        <v>1.5858314621287336E-2</v>
      </c>
      <c r="EU386" s="223">
        <f t="shared" ca="1" si="741"/>
        <v>6.8792824984696618E-3</v>
      </c>
      <c r="EV386" s="223">
        <f t="shared" ca="1" si="742"/>
        <v>-4.6095208290305775E-3</v>
      </c>
      <c r="EW386" s="223">
        <f t="shared" ca="1" si="743"/>
        <v>-1.441663094991247E-2</v>
      </c>
      <c r="EX386" s="223">
        <f t="shared" ca="1" si="744"/>
        <v>-1.8964116213888316E-2</v>
      </c>
      <c r="EY386" s="223">
        <f t="shared" ca="1" si="745"/>
        <v>-1.6592915872721138E-2</v>
      </c>
      <c r="EZ386" s="223">
        <f t="shared" ca="1" si="746"/>
        <v>-8.1681158329890997E-3</v>
      </c>
      <c r="FA386" s="223">
        <f t="shared" ca="1" si="747"/>
        <v>3.2366609584915731E-3</v>
      </c>
      <c r="FB386" s="223">
        <f t="shared" ca="1" si="748"/>
        <v>1.3460605522955596E-2</v>
      </c>
      <c r="FC386" s="223">
        <f t="shared" ca="1" si="749"/>
        <v>1.8773712344294227E-2</v>
      </c>
      <c r="FD386" s="223">
        <f t="shared" ca="1" si="750"/>
        <v>1.7237598675387107E-2</v>
      </c>
      <c r="FE386" s="223">
        <f t="shared" ca="1" si="751"/>
        <v>9.4126854401026111E-3</v>
      </c>
      <c r="FF386" s="223">
        <f t="shared" ca="1" si="752"/>
        <v>-1.8462613417854538E-3</v>
      </c>
      <c r="FG386" s="223">
        <f t="shared" ca="1" si="753"/>
        <v>-1.2431635908407696E-2</v>
      </c>
      <c r="FH386" s="223">
        <f t="shared" ca="1" si="754"/>
        <v>-1.8481572100902753E-2</v>
      </c>
      <c r="FI386" s="223">
        <f t="shared" ca="1" si="755"/>
        <v>-1.7788869437320439E-2</v>
      </c>
      <c r="FJ386" s="223">
        <f t="shared" ca="1" si="756"/>
        <v>-1.0606246889276253E-2</v>
      </c>
      <c r="FK386" s="223">
        <f t="shared" ca="1" si="757"/>
        <v>4.4585667490327965E-4</v>
      </c>
      <c r="FL386" s="223">
        <f t="shared" ca="1" si="758"/>
        <v>1.1335298181762843E-2</v>
      </c>
      <c r="FM386" s="223">
        <f t="shared" ca="1" si="759"/>
        <v>1.8089278617004656E-2</v>
      </c>
      <c r="FN386" s="223">
        <f t="shared" ca="1" si="760"/>
        <v>1.8243740774498595E-2</v>
      </c>
      <c r="FO386" s="223">
        <f t="shared" ca="1" si="761"/>
        <v>1.1742332167604123E-2</v>
      </c>
      <c r="FP386" s="223">
        <f t="shared" ca="1" si="762"/>
        <v>9.5696412793011641E-4</v>
      </c>
      <c r="FQ386" s="223">
        <f t="shared" ca="1" si="763"/>
        <v>-1.0177533492150876E-2</v>
      </c>
      <c r="FR386" s="223">
        <f t="shared" ca="1" si="764"/>
        <v>-1.7598957764978513E-2</v>
      </c>
      <c r="FS386" s="223">
        <f t="shared" ca="1" si="765"/>
        <v>-1.8599747699734336E-2</v>
      </c>
      <c r="FT386" s="223">
        <f t="shared" ca="1" si="766"/>
        <v>-1.2814784730529317E-2</v>
      </c>
      <c r="FU386" s="223">
        <f t="shared" ca="1" si="767"/>
        <v>-2.3545990592406499E-3</v>
      </c>
      <c r="FV386" s="223">
        <f t="shared" ca="1" si="768"/>
        <v>8.9646158667367748E-3</v>
      </c>
      <c r="FW386" s="223">
        <f t="shared" ca="1" si="769"/>
        <v>1.7013266636004259E-2</v>
      </c>
      <c r="FX386" s="223">
        <f t="shared" ca="1" si="770"/>
        <v>1.8854960980654339E-2</v>
      </c>
      <c r="FY386" s="223">
        <f t="shared" ca="1" si="771"/>
        <v>1.3817792864693059E-2</v>
      </c>
      <c r="FZ386" s="223">
        <f t="shared" ca="1" si="772"/>
        <v>3.7394742142405264E-3</v>
      </c>
      <c r="GA386" s="223">
        <f t="shared" ca="1" si="773"/>
        <v>-7.7031182112232682E-3</v>
      </c>
      <c r="GB386" s="223">
        <f t="shared" ca="1" si="774"/>
        <v>-1.6335379141055394E-2</v>
      </c>
      <c r="GC386" s="223">
        <f t="shared" ca="1" si="775"/>
        <v>-1.9007997594376939E-2</v>
      </c>
      <c r="GD386" s="223">
        <f t="shared" ca="1" si="776"/>
        <v>-1.4745921182113453E-2</v>
      </c>
      <c r="GE386" s="223">
        <f t="shared" ca="1" si="777"/>
        <v>-5.1040848344755894E-3</v>
      </c>
      <c r="GF386" s="223">
        <f t="shared" ca="1" si="778"/>
        <v>6.3998766907045574E-3</v>
      </c>
      <c r="GG386" s="223">
        <f t="shared" ca="1" si="779"/>
        <v>1.55689688112011E-2</v>
      </c>
      <c r="GH386" s="223">
        <f t="shared" ca="1" si="780"/>
        <v>1.9058028222232928E-2</v>
      </c>
      <c r="GI386" s="223">
        <f t="shared" ca="1" si="781"/>
        <v>1.5594140075022727E-2</v>
      </c>
      <c r="GJ386" s="223">
        <f t="shared" ca="1" si="782"/>
        <v>6.4410359767610899E-3</v>
      </c>
      <c r="GK386" s="223">
        <f t="shared" ca="1" si="783"/>
        <v>-5.0619536838968325E-3</v>
      </c>
      <c r="GL386" s="223">
        <f t="shared" ca="1" si="784"/>
        <v>-1.4718188890422826E-2</v>
      </c>
      <c r="GM386" s="223">
        <f t="shared" ca="1" si="785"/>
        <v>-1.900478174391514E-2</v>
      </c>
      <c r="GN386" s="223">
        <f t="shared" ca="1" si="786"/>
        <v>-1.6357852971748153E-2</v>
      </c>
      <c r="GO386" s="223">
        <f t="shared" ca="1" si="787"/>
        <v>-7.7430825870205494E-3</v>
      </c>
      <c r="GP386" s="223">
        <f t="shared" ca="1" si="788"/>
        <v>3.6965995114951406E-3</v>
      </c>
      <c r="GQ386" s="223">
        <f t="shared" ca="1" si="789"/>
        <v>1.3787649828824744E-2</v>
      </c>
      <c r="GR386" s="223">
        <f t="shared" ca="1" si="790"/>
        <v>1.8848546706702985E-2</v>
      </c>
      <c r="GS386" s="223">
        <f t="shared" ca="1" si="791"/>
        <v>1.7032921245932593E-2</v>
      </c>
      <c r="GT386" s="223">
        <f t="shared" ca="1" si="792"/>
        <v>9.0031687618599837E-3</v>
      </c>
      <c r="GU386" s="223">
        <f t="shared" ca="1" si="793"/>
        <v>-2.311213146057858E-3</v>
      </c>
      <c r="GV386" s="223">
        <f t="shared" ca="1" si="794"/>
        <v>-1.2782394298206155E-2</v>
      </c>
      <c r="GW386" s="223">
        <f t="shared" ca="1" si="795"/>
        <v>-1.8590169761799797E-2</v>
      </c>
      <c r="GX386" s="223">
        <f t="shared" ca="1" si="796"/>
        <v>-1.7615686644108397E-2</v>
      </c>
      <c r="GY386" s="223">
        <f t="shared" ca="1" si="797"/>
        <v>-1.0214465985120534E-2</v>
      </c>
      <c r="GZ386" s="223">
        <f t="shared" ca="1" si="798"/>
        <v>9.1330211633225931E-4</v>
      </c>
      <c r="HA386" s="223">
        <f t="shared" ca="1" si="799"/>
        <v>1.1707869865385667E-2</v>
      </c>
      <c r="HB386" s="223">
        <f t="shared" ca="1" si="800"/>
        <v>1.8231051076256354E-2</v>
      </c>
      <c r="HC386" s="223">
        <f t="shared" ca="1" si="801"/>
        <v>1.8102991110090529E-2</v>
      </c>
      <c r="HD386" s="223">
        <f t="shared" ca="1" si="802"/>
        <v>1.137041013219986E-2</v>
      </c>
      <c r="HE386" s="223">
        <f t="shared" ca="1" si="803"/>
        <v>4.8955817669263206E-4</v>
      </c>
      <c r="HF386" s="223">
        <f t="shared" ca="1" si="804"/>
        <v>-1.0569899471363931E-2</v>
      </c>
      <c r="HG386" s="223">
        <f t="shared" ca="1" si="805"/>
        <v>-1.7773136745344646E-2</v>
      </c>
      <c r="HH386" s="223">
        <f t="shared" ca="1" si="806"/>
        <v>-1.84921938987565E-2</v>
      </c>
      <c r="HI386" s="223">
        <f t="shared" ca="1" si="807"/>
        <v>-1.2464737041610462E-2</v>
      </c>
      <c r="HJ386" s="223">
        <f t="shared" ca="1" si="808"/>
        <v>-1.8897655115411543E-3</v>
      </c>
      <c r="HK386" s="223">
        <f t="shared" ca="1" si="809"/>
        <v>9.3746498763030879E-3</v>
      </c>
      <c r="HL386" s="223">
        <f t="shared" ca="1" si="810"/>
        <v>1.7218908246498778E-2</v>
      </c>
      <c r="HM386" s="223">
        <f t="shared" ca="1" si="811"/>
        <v>1.8781185886472887E-2</v>
      </c>
      <c r="HN386" s="223">
        <f t="shared" ca="1" si="812"/>
        <v>1.349151646101532E-2</v>
      </c>
      <c r="HO386" s="223">
        <f t="shared" ca="1" si="813"/>
        <v>3.2797320433486689E-3</v>
      </c>
      <c r="HP386" s="223">
        <f t="shared" ca="1" si="814"/>
        <v>-8.1285982413183272E-3</v>
      </c>
      <c r="HQ386" s="223">
        <f t="shared" ca="1" si="815"/>
        <v>-1.6571368991973805E-2</v>
      </c>
      <c r="HR386" s="223">
        <f t="shared" ca="1" si="816"/>
        <v>-1.8968401000619445E-2</v>
      </c>
      <c r="HS386" s="223">
        <f t="shared" ca="1" si="817"/>
        <v>-1.4445184183777594E-2</v>
      </c>
      <c r="HT386" s="223">
        <f t="shared" ca="1" si="818"/>
        <v>-4.6519254230487014E-3</v>
      </c>
      <c r="HU386" s="223">
        <f t="shared" ca="1" si="819"/>
        <v>6.8384970281808143E-3</v>
      </c>
      <c r="HV386" s="223">
        <f t="shared" ca="1" si="820"/>
        <v>1.5834028053094796E-2</v>
      </c>
      <c r="HW386" s="223">
        <f t="shared" ca="1" si="821"/>
        <v>1.9052824706271686E-2</v>
      </c>
      <c r="HX386" s="223">
        <f t="shared" ca="1" si="822"/>
        <v>1.5320572201879377E-2</v>
      </c>
      <c r="HY386" s="223">
        <f t="shared" ca="1" si="823"/>
        <v>5.9989096158262235E-3</v>
      </c>
      <c r="HZ386" s="223">
        <f t="shared" ca="1" si="824"/>
        <v>-5.5113374071428063E-3</v>
      </c>
      <c r="IA386" s="223">
        <f t="shared" ca="1" si="825"/>
        <v>-1.5010881144294122E-2</v>
      </c>
      <c r="IB386" s="223">
        <f t="shared" ca="1" si="826"/>
        <v>-1.9033999504053989E-2</v>
      </c>
      <c r="IC386" s="223">
        <f t="shared" ca="1" si="827"/>
        <v>-1.6112936711804651E-2</v>
      </c>
      <c r="ID386" s="223">
        <f t="shared" ca="1" si="828"/>
        <v>-7.3133851976343372E-3</v>
      </c>
      <c r="IE386" s="223">
        <f t="shared" ca="1" si="829"/>
        <v>4.1010020578856653E-3</v>
      </c>
      <c r="IF386" s="223">
        <f t="shared" ca="1" si="830"/>
        <v>1.4106388969990443E-2</v>
      </c>
      <c r="IG386" s="223">
        <f t="shared" ca="1" si="831"/>
        <v>1.8912027409368232E-2</v>
      </c>
      <c r="IH386" s="223">
        <f t="shared" ca="1" si="832"/>
        <v>1.6817983821621606E-2</v>
      </c>
      <c r="II386" s="223">
        <f t="shared" ca="1" si="833"/>
        <v>8.5882289114051283E-3</v>
      </c>
      <c r="IJ386" s="223">
        <f t="shared" ca="1" si="834"/>
        <v>-2.7747727619529018E-3</v>
      </c>
      <c r="IK386" s="223">
        <f t="shared" ca="1" si="835"/>
        <v>-1.3125453051643884E-2</v>
      </c>
      <c r="IL386" s="223">
        <f t="shared" ca="1" si="836"/>
        <v>-1.8687569399563494E-2</v>
      </c>
      <c r="IM386" s="223">
        <f t="shared" ca="1" si="837"/>
        <v>-1.7431892819954786E-2</v>
      </c>
      <c r="IN386" s="223">
        <f t="shared" ca="1" si="838"/>
        <v>-9.8165322685988612E-3</v>
      </c>
      <c r="IO386" s="223">
        <f t="shared" ca="1" si="839"/>
        <v>1.3801974187169258E-3</v>
      </c>
      <c r="IP386" s="223">
        <f t="shared" ca="1" si="840"/>
        <v>1.2073389165986824E-2</v>
      </c>
      <c r="IQ386" s="223">
        <f t="shared" ca="1" si="841"/>
        <v>1.836184183204255E-2</v>
      </c>
      <c r="IR386" s="223">
        <f t="shared" ca="1" si="842"/>
        <v>1.7951336880752015E-2</v>
      </c>
      <c r="IS386" s="223">
        <f t="shared" ca="1" si="843"/>
        <v>1.0991638986898979E-2</v>
      </c>
      <c r="IT386" s="223">
        <f t="shared" ca="1" si="844"/>
        <v>2.1857333914997775E-5</v>
      </c>
      <c r="IU386" s="223">
        <f t="shared" ca="1" si="845"/>
        <v>-1.0955898538369209E-2</v>
      </c>
      <c r="IV386" s="223">
        <f t="shared" ca="1" si="846"/>
        <v>-1.7936609852715862E-2</v>
      </c>
      <c r="IW386" s="223">
        <f t="shared" ca="1" si="847"/>
        <v>-1.8373501091641587E-2</v>
      </c>
      <c r="IX386" s="223">
        <f t="shared" ca="1" si="848"/>
        <v>-1.2107181061184693E-2</v>
      </c>
      <c r="IY386" s="223">
        <f t="shared" ca="1" si="849"/>
        <v>-1.4237936397606598E-3</v>
      </c>
      <c r="IZ386" s="223">
        <f t="shared" ca="1" si="850"/>
        <v>9.7790369473248796E-3</v>
      </c>
      <c r="JA386" s="223">
        <f t="shared" ca="1" si="851"/>
        <v>1.7414177830522286E-2</v>
      </c>
      <c r="JB386" s="223">
        <f t="shared" ca="1" si="852"/>
        <v>1.8696097708187278E-2</v>
      </c>
    </row>
    <row r="387" spans="2:262">
      <c r="B387" s="230">
        <v>26</v>
      </c>
      <c r="C387" s="229">
        <f t="shared" si="853"/>
        <v>5.0781250000000013E-4</v>
      </c>
      <c r="D387" s="226">
        <f t="shared" ca="1" si="597"/>
        <v>75.415298692142471</v>
      </c>
      <c r="E387" s="225">
        <f ca="1">AF361</f>
        <v>0.41529869214246912</v>
      </c>
      <c r="F387" s="224">
        <v>26</v>
      </c>
      <c r="G387" s="223">
        <f t="shared" ca="1" si="854"/>
        <v>-2.5053766916053447E-3</v>
      </c>
      <c r="H387" s="223">
        <f t="shared" ca="1" si="598"/>
        <v>-3.6086388693682748E-4</v>
      </c>
      <c r="I387" s="223">
        <f t="shared" ca="1" si="599"/>
        <v>1.9256795079512651E-3</v>
      </c>
      <c r="J387" s="223">
        <f t="shared" ca="1" si="600"/>
        <v>3.4543044549456246E-3</v>
      </c>
      <c r="K387" s="223">
        <f t="shared" ca="1" si="601"/>
        <v>3.6233672005276745E-3</v>
      </c>
      <c r="L387" s="223">
        <f t="shared" ca="1" si="602"/>
        <v>2.3663271946219111E-3</v>
      </c>
      <c r="M387" s="223">
        <f t="shared" ca="1" si="603"/>
        <v>1.7793644880789424E-4</v>
      </c>
      <c r="N387" s="223">
        <f t="shared" ca="1" si="604"/>
        <v>-2.0804874030070667E-3</v>
      </c>
      <c r="O387" s="223">
        <f t="shared" ca="1" si="605"/>
        <v>-3.5200627512996631E-3</v>
      </c>
      <c r="P387" s="223">
        <f t="shared" ca="1" si="606"/>
        <v>-3.5741944232496729E-3</v>
      </c>
      <c r="Q387" s="223">
        <f t="shared" ca="1" si="607"/>
        <v>-2.2215770081608494E-3</v>
      </c>
      <c r="R387" s="223">
        <f t="shared" ca="1" si="608"/>
        <v>5.4196538116061971E-6</v>
      </c>
      <c r="S387" s="223">
        <f t="shared" ca="1" si="609"/>
        <v>2.230283221679849E-3</v>
      </c>
      <c r="T387" s="223">
        <f t="shared" ca="1" si="610"/>
        <v>3.5773409081647401E-3</v>
      </c>
      <c r="U387" s="223">
        <f t="shared" ca="1" si="611"/>
        <v>3.5164110985436057E-3</v>
      </c>
      <c r="V387" s="223">
        <f t="shared" ca="1" si="612"/>
        <v>2.0714748480999664E-3</v>
      </c>
      <c r="W387" s="223">
        <f t="shared" ca="1" si="613"/>
        <v>-1.8876270001036877E-4</v>
      </c>
      <c r="X387" s="223">
        <f t="shared" ca="1" si="614"/>
        <v>-2.3747060927218665E-3</v>
      </c>
      <c r="Y387" s="223">
        <f t="shared" ca="1" si="615"/>
        <v>-3.6260009374439891E-3</v>
      </c>
      <c r="Z387" s="223">
        <f t="shared" ca="1" si="616"/>
        <v>-3.4501564314999124E-3</v>
      </c>
      <c r="AA387" s="223">
        <f t="shared" ca="1" si="617"/>
        <v>-1.9163823236902429E-3</v>
      </c>
      <c r="AB387" s="223">
        <f t="shared" ca="1" si="618"/>
        <v>3.716510003311531E-4</v>
      </c>
      <c r="AC387" s="223">
        <f t="shared" ca="1" si="619"/>
        <v>2.5134080887868329E-3</v>
      </c>
      <c r="AD387" s="223">
        <f t="shared" ca="1" si="620"/>
        <v>3.6659256128647641E-3</v>
      </c>
      <c r="AE387" s="223">
        <f t="shared" ca="1" si="621"/>
        <v>3.3755900354147236E-3</v>
      </c>
      <c r="AF387" s="223">
        <f t="shared" ca="1" si="622"/>
        <v>1.7566730664074835E-3</v>
      </c>
      <c r="AG387" s="223">
        <f t="shared" ca="1" si="623"/>
        <v>-5.5364396083934367E-4</v>
      </c>
      <c r="AH387" s="223">
        <f t="shared" ca="1" si="624"/>
        <v>-2.6460550646173649E-3</v>
      </c>
      <c r="AI387" s="223">
        <f t="shared" ca="1" si="625"/>
        <v>-3.6970187523869885E-3</v>
      </c>
      <c r="AJ387" s="223">
        <f t="shared" ca="1" si="626"/>
        <v>-3.2928915472674506E-3</v>
      </c>
      <c r="AK387" s="223">
        <f t="shared" ca="1" si="627"/>
        <v>-1.5927318298413536E-3</v>
      </c>
      <c r="AL387" s="223">
        <f t="shared" ca="1" si="628"/>
        <v>7.3430314455240158E-4</v>
      </c>
      <c r="AM387" s="223">
        <f t="shared" ca="1" si="629"/>
        <v>2.772327462030173E-3</v>
      </c>
      <c r="AN387" s="223">
        <f t="shared" ca="1" si="630"/>
        <v>3.7192054499141131E-3</v>
      </c>
      <c r="AO387" s="223">
        <f t="shared" ca="1" si="631"/>
        <v>3.2022601949595808E-3</v>
      </c>
      <c r="AP387" s="223">
        <f t="shared" ca="1" si="632"/>
        <v>1.4249535627903157E-3</v>
      </c>
      <c r="AQ387" s="223">
        <f t="shared" ca="1" si="633"/>
        <v>-9.131933276728735E-4</v>
      </c>
      <c r="AR387" s="223">
        <f t="shared" ca="1" si="634"/>
        <v>-2.8919210797597526E-3</v>
      </c>
      <c r="AS387" s="223">
        <f t="shared" ca="1" si="635"/>
        <v>-3.7324322557484727E-3</v>
      </c>
      <c r="AT387" s="223">
        <f t="shared" ca="1" si="636"/>
        <v>-3.1039143173571806E-3</v>
      </c>
      <c r="AU387" s="223">
        <f t="shared" ca="1" si="637"/>
        <v>-1.2537424577953129E-3</v>
      </c>
      <c r="AV387" s="223">
        <f t="shared" ca="1" si="638"/>
        <v>1.0898835480806798E-3</v>
      </c>
      <c r="AW387" s="223">
        <f t="shared" ca="1" si="639"/>
        <v>3.0045478063058127E-3</v>
      </c>
      <c r="AX387" s="223">
        <f t="shared" ca="1" si="640"/>
        <v>3.7366673053562793E-3</v>
      </c>
      <c r="AY387" s="223">
        <f t="shared" ca="1" si="641"/>
        <v>2.9980908382934816E-3</v>
      </c>
      <c r="AZ387" s="223">
        <f t="shared" ca="1" si="642"/>
        <v>1.0795109774046116E-3</v>
      </c>
      <c r="BA387" s="223">
        <f t="shared" ca="1" si="643"/>
        <v>-1.2639481435586485E-3</v>
      </c>
      <c r="BB387" s="223">
        <f t="shared" ca="1" si="644"/>
        <v>-3.1099363140191837E-3</v>
      </c>
      <c r="BC387" s="223">
        <f t="shared" ca="1" si="645"/>
        <v>-3.7319003961320814E-3</v>
      </c>
      <c r="BD387" s="223">
        <f t="shared" ca="1" si="646"/>
        <v>-2.8850446957985982E-3</v>
      </c>
      <c r="BE387" s="223">
        <f t="shared" ca="1" si="647"/>
        <v>-9.0267886051534785E-4</v>
      </c>
      <c r="BF387" s="223">
        <f t="shared" ca="1" si="648"/>
        <v>1.4349677772499897E-3</v>
      </c>
      <c r="BG387" s="223">
        <f t="shared" ca="1" si="649"/>
        <v>3.2078327127538324E-3</v>
      </c>
      <c r="BH387" s="223">
        <f t="shared" ca="1" si="650"/>
        <v>3.7181430119777341E-3</v>
      </c>
      <c r="BI387" s="223">
        <f t="shared" ca="1" si="651"/>
        <v>2.7650482279314584E-3</v>
      </c>
      <c r="BJ387" s="223">
        <f t="shared" ca="1" si="652"/>
        <v>7.2367211118577225E-4</v>
      </c>
      <c r="BK387" s="223">
        <f t="shared" ca="1" si="653"/>
        <v>-1.6025304478776152E-3</v>
      </c>
      <c r="BL387" s="223">
        <f t="shared" ca="1" si="654"/>
        <v>-3.2980011615104956E-3</v>
      </c>
      <c r="BM387" s="223">
        <f t="shared" ca="1" si="655"/>
        <v>-3.6954282956366659E-3</v>
      </c>
      <c r="BN387" s="223">
        <f t="shared" ca="1" si="656"/>
        <v>-2.6383905166936102E-3</v>
      </c>
      <c r="BO387" s="223">
        <f t="shared" ca="1" si="657"/>
        <v>-5.429219723541857E-4</v>
      </c>
      <c r="BP387" s="223">
        <f t="shared" ca="1" si="658"/>
        <v>1.7662324822912139E-3</v>
      </c>
      <c r="BQ387" s="223">
        <f t="shared" ca="1" si="659"/>
        <v>3.3802244365982829E-3</v>
      </c>
      <c r="BR387" s="223">
        <f t="shared" ca="1" si="660"/>
        <v>3.6638109688501186E-3</v>
      </c>
      <c r="BS387" s="223">
        <f t="shared" ca="1" si="661"/>
        <v>2.5053766916053304E-3</v>
      </c>
      <c r="BT387" s="223">
        <f t="shared" ca="1" si="662"/>
        <v>3.6086388693682347E-4</v>
      </c>
      <c r="BU387" s="223">
        <f t="shared" ca="1" si="663"/>
        <v>-1.9256795079512783E-3</v>
      </c>
      <c r="BV387" s="223">
        <f t="shared" ca="1" si="664"/>
        <v>-3.4543044549456251E-3</v>
      </c>
      <c r="BW387" s="223">
        <f t="shared" ca="1" si="665"/>
        <v>-3.623367200527671E-3</v>
      </c>
      <c r="BX387" s="223">
        <f t="shared" ca="1" si="666"/>
        <v>-2.3663271946219133E-3</v>
      </c>
      <c r="BY387" s="223">
        <f t="shared" ca="1" si="667"/>
        <v>-1.7793644880788686E-4</v>
      </c>
      <c r="BZ387" s="223">
        <f t="shared" ca="1" si="668"/>
        <v>2.080487403007062E-3</v>
      </c>
      <c r="CA387" s="223">
        <f t="shared" ca="1" si="669"/>
        <v>3.5200627512996657E-3</v>
      </c>
      <c r="CB387" s="223">
        <f t="shared" ca="1" si="670"/>
        <v>3.5741944232496681E-3</v>
      </c>
      <c r="CC387" s="223">
        <f t="shared" ca="1" si="671"/>
        <v>2.2215770081608489E-3</v>
      </c>
      <c r="CD387" s="223">
        <f t="shared" ca="1" si="672"/>
        <v>-5.4196538116199665E-6</v>
      </c>
      <c r="CE387" s="223">
        <f t="shared" ca="1" si="673"/>
        <v>-2.2302832216798494E-3</v>
      </c>
      <c r="CF387" s="223">
        <f t="shared" ca="1" si="674"/>
        <v>-3.5773409081647422E-3</v>
      </c>
      <c r="CG387" s="223">
        <f t="shared" ca="1" si="675"/>
        <v>-3.5164110985436078E-3</v>
      </c>
      <c r="CH387" s="223">
        <f t="shared" ca="1" si="676"/>
        <v>-2.0714748480999607E-3</v>
      </c>
      <c r="CI387" s="223">
        <f t="shared" ca="1" si="677"/>
        <v>1.8876270001038926E-4</v>
      </c>
      <c r="CJ387" s="223">
        <f t="shared" ca="1" si="678"/>
        <v>2.3747060927218717E-3</v>
      </c>
      <c r="CK387" s="223">
        <f t="shared" ca="1" si="679"/>
        <v>3.6260009374439925E-3</v>
      </c>
      <c r="CL387" s="223">
        <f t="shared" ca="1" si="680"/>
        <v>3.4501564314999124E-3</v>
      </c>
      <c r="CM387" s="223">
        <f t="shared" ca="1" si="681"/>
        <v>1.9163823236902312E-3</v>
      </c>
      <c r="CN387" s="223">
        <f t="shared" ca="1" si="682"/>
        <v>-3.7165100033114719E-4</v>
      </c>
      <c r="CO387" s="223">
        <f t="shared" ca="1" si="683"/>
        <v>-2.513408088786839E-3</v>
      </c>
      <c r="CP387" s="223">
        <f t="shared" ca="1" si="684"/>
        <v>-3.665925612864768E-3</v>
      </c>
      <c r="CQ387" s="223">
        <f t="shared" ca="1" si="685"/>
        <v>-3.3755900354147201E-3</v>
      </c>
      <c r="CR387" s="223">
        <f t="shared" ca="1" si="686"/>
        <v>-1.7566730664074649E-3</v>
      </c>
      <c r="CS387" s="223">
        <f t="shared" ca="1" si="687"/>
        <v>5.5364396083935083E-4</v>
      </c>
      <c r="CT387" s="223">
        <f t="shared" ca="1" si="688"/>
        <v>2.6460550646173701E-3</v>
      </c>
      <c r="CU387" s="223">
        <f t="shared" ca="1" si="689"/>
        <v>3.6970187523869876E-3</v>
      </c>
      <c r="CV387" s="223">
        <f t="shared" ca="1" si="690"/>
        <v>3.2928915472674467E-3</v>
      </c>
      <c r="CW387" s="223">
        <f t="shared" ca="1" si="691"/>
        <v>1.5927318298413586E-3</v>
      </c>
      <c r="CX387" s="223">
        <f t="shared" ca="1" si="692"/>
        <v>-7.3430314455240873E-4</v>
      </c>
      <c r="CY387" s="223">
        <f t="shared" ca="1" si="693"/>
        <v>-2.7723274620301865E-3</v>
      </c>
      <c r="CZ387" s="223">
        <f t="shared" ca="1" si="694"/>
        <v>-3.7192054499141135E-3</v>
      </c>
      <c r="DA387" s="223">
        <f t="shared" ca="1" si="695"/>
        <v>-3.2022601949595699E-3</v>
      </c>
      <c r="DB387" s="223">
        <f t="shared" ca="1" si="696"/>
        <v>-1.4249535627903092E-3</v>
      </c>
      <c r="DC387" s="223">
        <f t="shared" ca="1" si="697"/>
        <v>9.1319332767285486E-4</v>
      </c>
      <c r="DD387" s="223">
        <f t="shared" ca="1" si="698"/>
        <v>2.8919210797597661E-3</v>
      </c>
      <c r="DE387" s="223">
        <f t="shared" ca="1" si="699"/>
        <v>3.7324322557484727E-3</v>
      </c>
      <c r="DF387" s="223">
        <f t="shared" ca="1" si="700"/>
        <v>3.1039143173571837E-3</v>
      </c>
      <c r="DG387" s="223">
        <f t="shared" ca="1" si="701"/>
        <v>1.253742457795281E-3</v>
      </c>
      <c r="DH387" s="223">
        <f t="shared" ca="1" si="702"/>
        <v>-1.0898835480806996E-3</v>
      </c>
      <c r="DI387" s="223">
        <f t="shared" ca="1" si="703"/>
        <v>-3.004547806305817E-3</v>
      </c>
      <c r="DJ387" s="223">
        <f t="shared" ca="1" si="704"/>
        <v>-3.7366673053562793E-3</v>
      </c>
      <c r="DK387" s="223">
        <f t="shared" ca="1" si="705"/>
        <v>-2.9980908382934691E-3</v>
      </c>
      <c r="DL387" s="223">
        <f t="shared" ca="1" si="706"/>
        <v>-1.0795109774046044E-3</v>
      </c>
      <c r="DM387" s="223">
        <f t="shared" ca="1" si="707"/>
        <v>1.2639481435586428E-3</v>
      </c>
      <c r="DN387" s="223">
        <f t="shared" ca="1" si="708"/>
        <v>3.1099363140192028E-3</v>
      </c>
      <c r="DO387" s="223">
        <f t="shared" ca="1" si="709"/>
        <v>3.7319003961320805E-3</v>
      </c>
      <c r="DP387" s="223">
        <f t="shared" ca="1" si="710"/>
        <v>2.8850446957985939E-3</v>
      </c>
      <c r="DQ387" s="223">
        <f t="shared" ca="1" si="711"/>
        <v>9.0267886051536639E-4</v>
      </c>
      <c r="DR387" s="223">
        <f t="shared" ca="1" si="712"/>
        <v>-1.434967777250021E-3</v>
      </c>
      <c r="DS387" s="223">
        <f t="shared" ca="1" si="713"/>
        <v>-3.2078327127538367E-3</v>
      </c>
      <c r="DT387" s="223">
        <f t="shared" ca="1" si="714"/>
        <v>-3.7181430119777332E-3</v>
      </c>
      <c r="DU387" s="223">
        <f t="shared" ca="1" si="715"/>
        <v>-2.7650482279314714E-3</v>
      </c>
      <c r="DV387" s="223">
        <f t="shared" ca="1" si="716"/>
        <v>-7.236721111857652E-4</v>
      </c>
      <c r="DW387" s="223">
        <f t="shared" ca="1" si="717"/>
        <v>1.6025304478776217E-3</v>
      </c>
      <c r="DX387" s="223">
        <f t="shared" ca="1" si="718"/>
        <v>3.2980011615104865E-3</v>
      </c>
      <c r="DY387" s="223">
        <f t="shared" ca="1" si="719"/>
        <v>3.6954282956366607E-3</v>
      </c>
      <c r="DZ387" s="223">
        <f t="shared" ca="1" si="720"/>
        <v>2.6383905166936046E-3</v>
      </c>
      <c r="EA387" s="223">
        <f t="shared" ca="1" si="721"/>
        <v>5.4292197235417854E-4</v>
      </c>
      <c r="EB387" s="223">
        <f t="shared" ca="1" si="722"/>
        <v>-1.7662324822911967E-3</v>
      </c>
      <c r="EC387" s="223">
        <f t="shared" ca="1" si="723"/>
        <v>-3.3802244365982973E-3</v>
      </c>
      <c r="ED387" s="223">
        <f t="shared" ca="1" si="724"/>
        <v>-3.6638109688501169E-3</v>
      </c>
      <c r="EE387" s="223">
        <f t="shared" ca="1" si="725"/>
        <v>-2.5053766916053447E-3</v>
      </c>
      <c r="EF387" s="223">
        <f t="shared" ca="1" si="726"/>
        <v>-3.6086388693678986E-4</v>
      </c>
      <c r="EG387" s="223">
        <f t="shared" ca="1" si="727"/>
        <v>1.9256795079512848E-3</v>
      </c>
      <c r="EH387" s="223">
        <f t="shared" ca="1" si="728"/>
        <v>3.4543044549456272E-3</v>
      </c>
      <c r="EI387" s="223">
        <f t="shared" ca="1" si="729"/>
        <v>3.6233672005276758E-3</v>
      </c>
      <c r="EJ387" s="223">
        <f t="shared" ca="1" si="730"/>
        <v>2.3663271946218868E-3</v>
      </c>
      <c r="EK387" s="223">
        <f t="shared" ca="1" si="731"/>
        <v>1.779364488078796E-4</v>
      </c>
      <c r="EL387" s="223">
        <f t="shared" ca="1" si="732"/>
        <v>-2.080487403007068E-3</v>
      </c>
      <c r="EM387" s="223">
        <f t="shared" ca="1" si="733"/>
        <v>-3.520062751299677E-3</v>
      </c>
      <c r="EN387" s="223">
        <f t="shared" ca="1" si="734"/>
        <v>-3.5741944232496659E-3</v>
      </c>
      <c r="EO387" s="223">
        <f t="shared" ca="1" si="735"/>
        <v>-2.2215770081608433E-3</v>
      </c>
      <c r="EP387" s="223">
        <f t="shared" ca="1" si="736"/>
        <v>5.4196538116007761E-6</v>
      </c>
      <c r="EQ387" s="223">
        <f t="shared" ca="1" si="737"/>
        <v>2.2302832216798772E-3</v>
      </c>
      <c r="ER387" s="223">
        <f t="shared" ca="1" si="738"/>
        <v>3.5773409081647444E-3</v>
      </c>
      <c r="ES387" s="223">
        <f t="shared" ca="1" si="739"/>
        <v>3.5164110985436057E-3</v>
      </c>
      <c r="ET387" s="223">
        <f t="shared" ca="1" si="740"/>
        <v>2.0714748480999768E-3</v>
      </c>
      <c r="EU387" s="223">
        <f t="shared" ca="1" si="741"/>
        <v>-1.8876270001039663E-4</v>
      </c>
      <c r="EV387" s="223">
        <f t="shared" ca="1" si="742"/>
        <v>-2.3747060927218778E-3</v>
      </c>
      <c r="EW387" s="223">
        <f t="shared" ca="1" si="743"/>
        <v>-3.6260009374439878E-3</v>
      </c>
      <c r="EX387" s="223">
        <f t="shared" ca="1" si="744"/>
        <v>-3.4501564314998994E-3</v>
      </c>
      <c r="EY387" s="223">
        <f t="shared" ca="1" si="745"/>
        <v>-1.9163823236902249E-3</v>
      </c>
      <c r="EZ387" s="223">
        <f t="shared" ca="1" si="746"/>
        <v>3.716510003311544E-4</v>
      </c>
      <c r="FA387" s="223">
        <f t="shared" ca="1" si="747"/>
        <v>2.5134080887868246E-3</v>
      </c>
      <c r="FB387" s="223">
        <f t="shared" ca="1" si="748"/>
        <v>3.6659256128647693E-3</v>
      </c>
      <c r="FC387" s="223">
        <f t="shared" ca="1" si="749"/>
        <v>3.3755900354147175E-3</v>
      </c>
      <c r="FD387" s="223">
        <f t="shared" ca="1" si="750"/>
        <v>1.7566730664074818E-3</v>
      </c>
      <c r="FE387" s="223">
        <f t="shared" ca="1" si="751"/>
        <v>-5.5364396083938433E-4</v>
      </c>
      <c r="FF387" s="223">
        <f t="shared" ca="1" si="752"/>
        <v>-2.6460550646173753E-3</v>
      </c>
      <c r="FG387" s="223">
        <f t="shared" ca="1" si="753"/>
        <v>-3.6970187523869889E-3</v>
      </c>
      <c r="FH387" s="223">
        <f t="shared" ca="1" si="754"/>
        <v>-3.2928915472674562E-3</v>
      </c>
      <c r="FI387" s="223">
        <f t="shared" ca="1" si="755"/>
        <v>-1.592731829841328E-3</v>
      </c>
      <c r="FJ387" s="223">
        <f t="shared" ca="1" si="756"/>
        <v>7.34303144552416E-4</v>
      </c>
      <c r="FK387" s="223">
        <f t="shared" ca="1" si="757"/>
        <v>2.7723274620301743E-3</v>
      </c>
      <c r="FL387" s="223">
        <f t="shared" ca="1" si="758"/>
        <v>3.719205449914117E-3</v>
      </c>
      <c r="FM387" s="223">
        <f t="shared" ca="1" si="759"/>
        <v>3.2022601949595665E-3</v>
      </c>
      <c r="FN387" s="223">
        <f t="shared" ca="1" si="760"/>
        <v>1.4249535627903025E-3</v>
      </c>
      <c r="FO387" s="223">
        <f t="shared" ca="1" si="761"/>
        <v>-9.1319332767286201E-4</v>
      </c>
      <c r="FP387" s="223">
        <f t="shared" ca="1" si="762"/>
        <v>-2.8919210797597704E-3</v>
      </c>
      <c r="FQ387" s="223">
        <f t="shared" ca="1" si="763"/>
        <v>-3.7324322557484731E-3</v>
      </c>
      <c r="FR387" s="223">
        <f t="shared" ca="1" si="764"/>
        <v>-3.1039143173571798E-3</v>
      </c>
      <c r="FS387" s="223">
        <f t="shared" ca="1" si="765"/>
        <v>-1.2537424577952743E-3</v>
      </c>
      <c r="FT387" s="223">
        <f t="shared" ca="1" si="766"/>
        <v>1.0898835480807065E-3</v>
      </c>
      <c r="FU387" s="223">
        <f t="shared" ca="1" si="767"/>
        <v>3.0045478063058218E-3</v>
      </c>
      <c r="FV387" s="223">
        <f t="shared" ca="1" si="768"/>
        <v>3.7366673053562793E-3</v>
      </c>
      <c r="FW387" s="223">
        <f t="shared" ca="1" si="769"/>
        <v>2.9980908382934647E-3</v>
      </c>
      <c r="FX387" s="223">
        <f t="shared" ca="1" si="770"/>
        <v>1.0795109774045975E-3</v>
      </c>
      <c r="FY387" s="223">
        <f t="shared" ca="1" si="771"/>
        <v>-1.2639481435586498E-3</v>
      </c>
      <c r="FZ387" s="223">
        <f t="shared" ca="1" si="772"/>
        <v>-3.1099363140192062E-3</v>
      </c>
      <c r="GA387" s="223">
        <f t="shared" ca="1" si="773"/>
        <v>-3.7319003961320805E-3</v>
      </c>
      <c r="GB387" s="223">
        <f t="shared" ca="1" si="774"/>
        <v>-2.8850446957985887E-3</v>
      </c>
      <c r="GC387" s="223">
        <f t="shared" ca="1" si="775"/>
        <v>-9.0267886051535935E-4</v>
      </c>
      <c r="GD387" s="223">
        <f t="shared" ca="1" si="776"/>
        <v>1.4349677772500279E-3</v>
      </c>
      <c r="GE387" s="223">
        <f t="shared" ca="1" si="777"/>
        <v>3.2078327127538398E-3</v>
      </c>
      <c r="GF387" s="223">
        <f t="shared" ca="1" si="778"/>
        <v>3.7181430119777323E-3</v>
      </c>
      <c r="GG387" s="223">
        <f t="shared" ca="1" si="779"/>
        <v>2.7650482279314662E-3</v>
      </c>
      <c r="GH387" s="223">
        <f t="shared" ca="1" si="780"/>
        <v>7.2367211118575794E-4</v>
      </c>
      <c r="GI387" s="223">
        <f t="shared" ca="1" si="781"/>
        <v>-1.6025304478776282E-3</v>
      </c>
      <c r="GJ387" s="223">
        <f t="shared" ca="1" si="782"/>
        <v>-3.2980011615104899E-3</v>
      </c>
      <c r="GK387" s="223">
        <f t="shared" ca="1" si="783"/>
        <v>-3.6954282956366599E-3</v>
      </c>
      <c r="GL387" s="223">
        <f t="shared" ca="1" si="784"/>
        <v>-2.6383905166935994E-3</v>
      </c>
      <c r="GM387" s="223">
        <f t="shared" ca="1" si="785"/>
        <v>-5.4292197235417106E-4</v>
      </c>
      <c r="GN387" s="223">
        <f t="shared" ca="1" si="786"/>
        <v>1.7662324822912032E-3</v>
      </c>
      <c r="GO387" s="223">
        <f t="shared" ca="1" si="787"/>
        <v>3.3802244365983012E-3</v>
      </c>
      <c r="GP387" s="223">
        <f t="shared" ca="1" si="788"/>
        <v>3.6638109688501156E-3</v>
      </c>
      <c r="GQ387" s="223">
        <f t="shared" ca="1" si="789"/>
        <v>2.5053766916053391E-3</v>
      </c>
      <c r="GR387" s="223">
        <f t="shared" ca="1" si="790"/>
        <v>3.6086388693678249E-4</v>
      </c>
      <c r="GS387" s="223">
        <f t="shared" ca="1" si="791"/>
        <v>-1.9256795079512911E-3</v>
      </c>
      <c r="GT387" s="223">
        <f t="shared" ca="1" si="792"/>
        <v>-3.4543044549456298E-3</v>
      </c>
      <c r="GU387" s="223">
        <f t="shared" ca="1" si="793"/>
        <v>-3.6233672005276741E-3</v>
      </c>
      <c r="GV387" s="223">
        <f t="shared" ca="1" si="794"/>
        <v>-2.3663271946218816E-3</v>
      </c>
      <c r="GW387" s="223">
        <f t="shared" ca="1" si="795"/>
        <v>-1.7793644880787233E-4</v>
      </c>
      <c r="GX387" s="223">
        <f t="shared" ca="1" si="796"/>
        <v>2.0804874030070741E-3</v>
      </c>
      <c r="GY387" s="223">
        <f t="shared" ca="1" si="797"/>
        <v>3.5200627512996796E-3</v>
      </c>
      <c r="GZ387" s="223">
        <f t="shared" ca="1" si="798"/>
        <v>3.5741944232496794E-3</v>
      </c>
      <c r="HA387" s="223">
        <f t="shared" ca="1" si="799"/>
        <v>2.2215770081608368E-3</v>
      </c>
      <c r="HB387" s="223">
        <f t="shared" ca="1" si="800"/>
        <v>-5.4196538116612746E-6</v>
      </c>
      <c r="HC387" s="223">
        <f t="shared" ca="1" si="801"/>
        <v>-2.2302832216798403E-3</v>
      </c>
      <c r="HD387" s="223">
        <f t="shared" ca="1" si="802"/>
        <v>-3.5773409081647461E-3</v>
      </c>
      <c r="HE387" s="223">
        <f t="shared" ca="1" si="803"/>
        <v>-3.5164110985435853E-3</v>
      </c>
      <c r="HF387" s="223">
        <f t="shared" ca="1" si="804"/>
        <v>-2.0714748480999707E-3</v>
      </c>
      <c r="HG387" s="223">
        <f t="shared" ca="1" si="805"/>
        <v>1.887627000104039E-4</v>
      </c>
      <c r="HH387" s="223">
        <f t="shared" ca="1" si="806"/>
        <v>2.3747060927219242E-3</v>
      </c>
      <c r="HI387" s="223">
        <f t="shared" ca="1" si="807"/>
        <v>3.6260009374439895E-3</v>
      </c>
      <c r="HJ387" s="223">
        <f t="shared" ca="1" si="808"/>
        <v>3.4501564314998964E-3</v>
      </c>
      <c r="HK387" s="223">
        <f t="shared" ca="1" si="809"/>
        <v>1.9163823236902646E-3</v>
      </c>
      <c r="HL387" s="223">
        <f t="shared" ca="1" si="810"/>
        <v>-3.7165100033116177E-4</v>
      </c>
      <c r="HM387" s="223">
        <f t="shared" ca="1" si="811"/>
        <v>-2.5134080887868693E-3</v>
      </c>
      <c r="HN387" s="223">
        <f t="shared" ca="1" si="812"/>
        <v>-3.6659256128647611E-3</v>
      </c>
      <c r="HO387" s="223">
        <f t="shared" ca="1" si="813"/>
        <v>-3.3755900354147145E-3</v>
      </c>
      <c r="HP387" s="223">
        <f t="shared" ca="1" si="814"/>
        <v>-1.7566730664074289E-3</v>
      </c>
      <c r="HQ387" s="223">
        <f t="shared" ca="1" si="815"/>
        <v>5.5364396083933901E-4</v>
      </c>
      <c r="HR387" s="223">
        <f t="shared" ca="1" si="816"/>
        <v>2.6460550646173805E-3</v>
      </c>
      <c r="HS387" s="223">
        <f t="shared" ca="1" si="817"/>
        <v>3.6970187523869976E-3</v>
      </c>
      <c r="HT387" s="223">
        <f t="shared" ca="1" si="818"/>
        <v>3.2928915472674528E-3</v>
      </c>
      <c r="HU387" s="223">
        <f t="shared" ca="1" si="819"/>
        <v>1.5927318298413215E-3</v>
      </c>
      <c r="HV387" s="223">
        <f t="shared" ca="1" si="820"/>
        <v>-7.3430314455247519E-4</v>
      </c>
      <c r="HW387" s="223">
        <f t="shared" ca="1" si="821"/>
        <v>-2.7723274620301791E-3</v>
      </c>
      <c r="HX387" s="223">
        <f t="shared" ca="1" si="822"/>
        <v>-3.7192054499141178E-3</v>
      </c>
      <c r="HY387" s="223">
        <f t="shared" ca="1" si="823"/>
        <v>-3.2022601949595899E-3</v>
      </c>
      <c r="HZ387" s="223">
        <f t="shared" ca="1" si="824"/>
        <v>-1.4249535627902951E-3</v>
      </c>
      <c r="IA387" s="223">
        <f t="shared" ca="1" si="825"/>
        <v>9.1319332767292056E-4</v>
      </c>
      <c r="IB387" s="223">
        <f t="shared" ca="1" si="826"/>
        <v>2.8919210797597413E-3</v>
      </c>
      <c r="IC387" s="223">
        <f t="shared" ca="1" si="827"/>
        <v>3.7324322557484736E-3</v>
      </c>
      <c r="ID387" s="223">
        <f t="shared" ca="1" si="828"/>
        <v>3.1039143173571459E-3</v>
      </c>
      <c r="IE387" s="223">
        <f t="shared" ca="1" si="829"/>
        <v>1.2937774571966628E-3</v>
      </c>
      <c r="IF387" s="223">
        <f t="shared" ca="1" si="830"/>
        <v>-1.0898835480807137E-3</v>
      </c>
      <c r="IG387" s="223">
        <f t="shared" ca="1" si="831"/>
        <v>-3.0045478063058578E-3</v>
      </c>
      <c r="IH387" s="223">
        <f t="shared" ca="1" si="832"/>
        <v>-3.7366673053562797E-3</v>
      </c>
      <c r="II387" s="223">
        <f t="shared" ca="1" si="833"/>
        <v>-2.99809083829346E-3</v>
      </c>
      <c r="IJ387" s="223">
        <f t="shared" ca="1" si="834"/>
        <v>-1.0795109774046413E-3</v>
      </c>
      <c r="IK387" s="223">
        <f t="shared" ca="1" si="835"/>
        <v>1.2639481435586567E-3</v>
      </c>
      <c r="IL387" s="223">
        <f t="shared" ca="1" si="836"/>
        <v>3.1099363140192106E-3</v>
      </c>
      <c r="IM387" s="223">
        <f t="shared" ca="1" si="837"/>
        <v>3.7319003961320827E-3</v>
      </c>
      <c r="IN387" s="223">
        <f t="shared" ca="1" si="838"/>
        <v>2.8850446957985844E-3</v>
      </c>
      <c r="IO387" s="223">
        <f t="shared" ca="1" si="839"/>
        <v>9.0267886051530058E-4</v>
      </c>
      <c r="IP387" s="223">
        <f t="shared" ca="1" si="840"/>
        <v>-1.4349677772499854E-3</v>
      </c>
      <c r="IQ387" s="223">
        <f t="shared" ca="1" si="841"/>
        <v>-3.2078327127538437E-3</v>
      </c>
      <c r="IR387" s="223">
        <f t="shared" ca="1" si="842"/>
        <v>-3.7181430119777262E-3</v>
      </c>
      <c r="IS387" s="223">
        <f t="shared" ca="1" si="843"/>
        <v>-2.765048227931461E-3</v>
      </c>
      <c r="IT387" s="223">
        <f t="shared" ca="1" si="844"/>
        <v>-7.2367211118575068E-4</v>
      </c>
      <c r="IU387" s="223">
        <f t="shared" ca="1" si="845"/>
        <v>1.6025304478776829E-3</v>
      </c>
      <c r="IV387" s="223">
        <f t="shared" ca="1" si="846"/>
        <v>3.298001161510493E-3</v>
      </c>
      <c r="IW387" s="223">
        <f t="shared" ca="1" si="847"/>
        <v>3.6954282956366586E-3</v>
      </c>
      <c r="IX387" s="223">
        <f t="shared" ca="1" si="848"/>
        <v>2.6383905166936319E-3</v>
      </c>
      <c r="IY387" s="223">
        <f t="shared" ca="1" si="849"/>
        <v>5.429219723541639E-4</v>
      </c>
      <c r="IZ387" s="223">
        <f t="shared" ca="1" si="850"/>
        <v>-1.7662324822912566E-3</v>
      </c>
      <c r="JA387" s="223">
        <f t="shared" ca="1" si="851"/>
        <v>-3.3802244365982812E-3</v>
      </c>
      <c r="JB387" s="223">
        <f t="shared" ca="1" si="852"/>
        <v>-3.6638109688501143E-3</v>
      </c>
    </row>
    <row r="388" spans="2:262">
      <c r="B388" s="230">
        <v>27</v>
      </c>
      <c r="C388" s="229">
        <f t="shared" si="853"/>
        <v>5.2734375000000014E-4</v>
      </c>
      <c r="D388" s="226">
        <f t="shared" ca="1" si="597"/>
        <v>75.452693758070382</v>
      </c>
      <c r="E388" s="225">
        <f ca="1">AG361</f>
        <v>0.45269375807037648</v>
      </c>
      <c r="F388" s="224">
        <v>27</v>
      </c>
      <c r="G388" s="223">
        <f t="shared" ca="1" si="854"/>
        <v>-1.6147953285369082E-2</v>
      </c>
      <c r="H388" s="223">
        <f t="shared" ca="1" si="598"/>
        <v>-9.0538949017566865E-4</v>
      </c>
      <c r="I388" s="223">
        <f t="shared" ca="1" si="599"/>
        <v>1.4720432144987753E-2</v>
      </c>
      <c r="J388" s="223">
        <f t="shared" ca="1" si="600"/>
        <v>2.4114989679417585E-2</v>
      </c>
      <c r="K388" s="223">
        <f t="shared" ca="1" si="601"/>
        <v>2.3301499787054907E-2</v>
      </c>
      <c r="L388" s="223">
        <f t="shared" ca="1" si="602"/>
        <v>1.2624318551516146E-2</v>
      </c>
      <c r="M388" s="223">
        <f t="shared" ca="1" si="603"/>
        <v>-3.3968269244388032E-3</v>
      </c>
      <c r="N388" s="223">
        <f t="shared" ca="1" si="604"/>
        <v>-1.798007129381057E-2</v>
      </c>
      <c r="O388" s="223">
        <f t="shared" ca="1" si="605"/>
        <v>-2.4952223021455697E-2</v>
      </c>
      <c r="P388" s="223">
        <f t="shared" ca="1" si="606"/>
        <v>-2.1361920466803352E-2</v>
      </c>
      <c r="Q388" s="223">
        <f t="shared" ca="1" si="607"/>
        <v>-8.7289643530405366E-3</v>
      </c>
      <c r="R388" s="223">
        <f t="shared" ca="1" si="608"/>
        <v>7.5990247376043762E-3</v>
      </c>
      <c r="S388" s="223">
        <f t="shared" ca="1" si="609"/>
        <v>2.0710292363713769E-2</v>
      </c>
      <c r="T388" s="223">
        <f t="shared" ca="1" si="610"/>
        <v>2.5054745262468283E-2</v>
      </c>
      <c r="U388" s="223">
        <f t="shared" ca="1" si="611"/>
        <v>1.8793345481809266E-2</v>
      </c>
      <c r="V388" s="223">
        <f t="shared" ca="1" si="612"/>
        <v>4.576588285005615E-3</v>
      </c>
      <c r="W388" s="223">
        <f t="shared" ca="1" si="613"/>
        <v>-1.1577471431405362E-2</v>
      </c>
      <c r="X388" s="223">
        <f t="shared" ca="1" si="614"/>
        <v>-2.2830704772800622E-2</v>
      </c>
      <c r="Y388" s="223">
        <f t="shared" ca="1" si="615"/>
        <v>-2.4419537664264804E-2</v>
      </c>
      <c r="Z388" s="223">
        <f t="shared" ca="1" si="616"/>
        <v>-1.5671405791032416E-2</v>
      </c>
      <c r="AA388" s="223">
        <f t="shared" ca="1" si="617"/>
        <v>-2.8945587822982229E-4</v>
      </c>
      <c r="AB388" s="223">
        <f t="shared" ca="1" si="618"/>
        <v>1.521502277591638E-2</v>
      </c>
      <c r="AC388" s="223">
        <f t="shared" ca="1" si="619"/>
        <v>2.4278873581532114E-2</v>
      </c>
      <c r="AD388" s="223">
        <f t="shared" ca="1" si="620"/>
        <v>2.3065303733681267E-2</v>
      </c>
      <c r="AE388" s="223">
        <f t="shared" ca="1" si="621"/>
        <v>1.2088026019608416E-2</v>
      </c>
      <c r="AF388" s="223">
        <f t="shared" ca="1" si="622"/>
        <v>-4.0061994744498165E-3</v>
      </c>
      <c r="AG388" s="223">
        <f t="shared" ca="1" si="623"/>
        <v>-1.8404572107692543E-2</v>
      </c>
      <c r="AH388" s="223">
        <f t="shared" ca="1" si="624"/>
        <v>-2.501215787174161E-2</v>
      </c>
      <c r="AI388" s="223">
        <f t="shared" ca="1" si="625"/>
        <v>-2.1031918503147843E-2</v>
      </c>
      <c r="AJ388" s="223">
        <f t="shared" ca="1" si="626"/>
        <v>-8.1487177644394629E-3</v>
      </c>
      <c r="AK388" s="223">
        <f t="shared" ca="1" si="627"/>
        <v>8.1838934244812811E-3</v>
      </c>
      <c r="AL388" s="223">
        <f t="shared" ca="1" si="628"/>
        <v>2.1052204054972774E-2</v>
      </c>
      <c r="AM388" s="223">
        <f t="shared" ca="1" si="629"/>
        <v>2.500896629632704E-2</v>
      </c>
      <c r="AN388" s="223">
        <f t="shared" ca="1" si="630"/>
        <v>1.8379254421714442E-2</v>
      </c>
      <c r="AO388" s="223">
        <f t="shared" ca="1" si="631"/>
        <v>3.9694728352711785E-3</v>
      </c>
      <c r="AP388" s="223">
        <f t="shared" ca="1" si="632"/>
        <v>-1.2120614963220736E-2</v>
      </c>
      <c r="AQ388" s="223">
        <f t="shared" ca="1" si="633"/>
        <v>-2.3079959849056426E-2</v>
      </c>
      <c r="AR388" s="223">
        <f t="shared" ca="1" si="634"/>
        <v>-2.4269392830317579E-2</v>
      </c>
      <c r="AS388" s="223">
        <f t="shared" ca="1" si="635"/>
        <v>-1.5185418427838816E-2</v>
      </c>
      <c r="AT388" s="223">
        <f t="shared" ca="1" si="636"/>
        <v>3.2665209111359689E-4</v>
      </c>
      <c r="AU388" s="223">
        <f t="shared" ca="1" si="637"/>
        <v>1.5700448446051146E-2</v>
      </c>
      <c r="AV388" s="223">
        <f t="shared" ca="1" si="638"/>
        <v>2.44281327980467E-2</v>
      </c>
      <c r="AW388" s="223">
        <f t="shared" ca="1" si="639"/>
        <v>2.281521400380572E-2</v>
      </c>
      <c r="AX388" s="223">
        <f t="shared" ca="1" si="640"/>
        <v>1.1544452112826863E-2</v>
      </c>
      <c r="AY388" s="223">
        <f t="shared" ca="1" si="641"/>
        <v>-4.6131588396988226E-3</v>
      </c>
      <c r="AZ388" s="223">
        <f t="shared" ca="1" si="642"/>
        <v>-1.8817986695528123E-2</v>
      </c>
      <c r="BA388" s="223">
        <f t="shared" ca="1" si="643"/>
        <v>-2.5057026333390416E-2</v>
      </c>
      <c r="BB388" s="223">
        <f t="shared" ca="1" si="644"/>
        <v>-2.0689247698220132E-2</v>
      </c>
      <c r="BC388" s="223">
        <f t="shared" ca="1" si="645"/>
        <v>-7.5635626929572734E-3</v>
      </c>
      <c r="BD388" s="223">
        <f t="shared" ca="1" si="646"/>
        <v>8.7638324399746392E-3</v>
      </c>
      <c r="BE388" s="223">
        <f t="shared" ca="1" si="647"/>
        <v>2.1381434685701726E-2</v>
      </c>
      <c r="BF388" s="223">
        <f t="shared" ca="1" si="648"/>
        <v>2.4948122864034354E-2</v>
      </c>
      <c r="BG388" s="223">
        <f t="shared" ca="1" si="649"/>
        <v>1.7954092386000601E-2</v>
      </c>
      <c r="BH388" s="223">
        <f t="shared" ca="1" si="650"/>
        <v>3.3599663235289248E-3</v>
      </c>
      <c r="BI388" s="223">
        <f t="shared" ca="1" si="651"/>
        <v>-1.2656457489801137E-2</v>
      </c>
      <c r="BJ388" s="223">
        <f t="shared" ca="1" si="652"/>
        <v>-2.3315312420514406E-2</v>
      </c>
      <c r="BK388" s="223">
        <f t="shared" ca="1" si="653"/>
        <v>-2.4104629021620402E-2</v>
      </c>
      <c r="BL388" s="223">
        <f t="shared" ca="1" si="654"/>
        <v>-1.4690283936403693E-2</v>
      </c>
      <c r="BM388" s="223">
        <f t="shared" ca="1" si="655"/>
        <v>9.4256329745163667E-4</v>
      </c>
      <c r="BN388" s="223">
        <f t="shared" ca="1" si="656"/>
        <v>1.61764167531196E-2</v>
      </c>
      <c r="BO388" s="223">
        <f t="shared" ca="1" si="657"/>
        <v>2.4562677420790432E-2</v>
      </c>
      <c r="BP388" s="223">
        <f t="shared" ca="1" si="658"/>
        <v>2.2551381242130047E-2</v>
      </c>
      <c r="BQ388" s="223">
        <f t="shared" ca="1" si="659"/>
        <v>1.099392425976733E-2</v>
      </c>
      <c r="BR388" s="223">
        <f t="shared" ca="1" si="660"/>
        <v>-5.2173394105599156E-3</v>
      </c>
      <c r="BS388" s="223">
        <f t="shared" ca="1" si="661"/>
        <v>-1.9220066031828163E-2</v>
      </c>
      <c r="BT388" s="223">
        <f t="shared" ca="1" si="662"/>
        <v>-2.5086801379318548E-2</v>
      </c>
      <c r="BU388" s="223">
        <f t="shared" ca="1" si="663"/>
        <v>-2.0334114464099762E-2</v>
      </c>
      <c r="BV388" s="223">
        <f t="shared" ca="1" si="664"/>
        <v>-6.9738516141285862E-3</v>
      </c>
      <c r="BW388" s="223">
        <f t="shared" ca="1" si="665"/>
        <v>9.3384924505071267E-3</v>
      </c>
      <c r="BX388" s="223">
        <f t="shared" ca="1" si="666"/>
        <v>2.1697785939679255E-2</v>
      </c>
      <c r="BY388" s="223">
        <f t="shared" ca="1" si="667"/>
        <v>2.4872251615398799E-2</v>
      </c>
      <c r="BZ388" s="223">
        <f t="shared" ca="1" si="668"/>
        <v>1.7518115476380127E-2</v>
      </c>
      <c r="CA388" s="223">
        <f t="shared" ca="1" si="669"/>
        <v>2.7484358937105236E-3</v>
      </c>
      <c r="CB388" s="223">
        <f t="shared" ca="1" si="670"/>
        <v>-1.3184676239645261E-2</v>
      </c>
      <c r="CC388" s="223">
        <f t="shared" ca="1" si="671"/>
        <v>-2.353662071958602E-2</v>
      </c>
      <c r="CD388" s="223">
        <f t="shared" ca="1" si="672"/>
        <v>-2.3925345485730786E-2</v>
      </c>
      <c r="CE388" s="223">
        <f t="shared" ca="1" si="673"/>
        <v>-1.4186300567230449E-2</v>
      </c>
      <c r="CF388" s="223">
        <f t="shared" ca="1" si="674"/>
        <v>1.5579067389040933E-3</v>
      </c>
      <c r="CG388" s="223">
        <f t="shared" ca="1" si="675"/>
        <v>1.664264099161122E-2</v>
      </c>
      <c r="CH388" s="223">
        <f t="shared" ca="1" si="676"/>
        <v>2.4682426405113585E-2</v>
      </c>
      <c r="CI388" s="223">
        <f t="shared" ca="1" si="677"/>
        <v>2.2273964371644653E-2</v>
      </c>
      <c r="CJ388" s="223">
        <f t="shared" ca="1" si="678"/>
        <v>1.0436774077823181E-2</v>
      </c>
      <c r="CK388" s="223">
        <f t="shared" ca="1" si="679"/>
        <v>-5.8183772512490602E-3</v>
      </c>
      <c r="CL388" s="223">
        <f t="shared" ca="1" si="680"/>
        <v>-1.9610567919035246E-2</v>
      </c>
      <c r="CM388" s="223">
        <f t="shared" ca="1" si="681"/>
        <v>-2.5101465074151709E-2</v>
      </c>
      <c r="CN388" s="223">
        <f t="shared" ca="1" si="682"/>
        <v>-1.9966732719767843E-2</v>
      </c>
      <c r="CO388" s="223">
        <f t="shared" ca="1" si="683"/>
        <v>-6.3799397478568288E-3</v>
      </c>
      <c r="CP388" s="223">
        <f t="shared" ca="1" si="684"/>
        <v>9.9075273023759881E-3</v>
      </c>
      <c r="CQ388" s="223">
        <f t="shared" ca="1" si="685"/>
        <v>2.2001067258739286E-2</v>
      </c>
      <c r="CR388" s="223">
        <f t="shared" ca="1" si="686"/>
        <v>2.4781398252423502E-2</v>
      </c>
      <c r="CS388" s="223">
        <f t="shared" ca="1" si="687"/>
        <v>1.7071586309041334E-2</v>
      </c>
      <c r="CT388" s="223">
        <f t="shared" ca="1" si="688"/>
        <v>2.1352499088805642E-3</v>
      </c>
      <c r="CU388" s="223">
        <f t="shared" ca="1" si="689"/>
        <v>-1.3704953033529275E-2</v>
      </c>
      <c r="CV388" s="223">
        <f t="shared" ca="1" si="690"/>
        <v>-2.3743751438427094E-2</v>
      </c>
      <c r="CW388" s="223">
        <f t="shared" ca="1" si="691"/>
        <v>-2.3731650216346798E-2</v>
      </c>
      <c r="CX388" s="223">
        <f t="shared" ca="1" si="692"/>
        <v>-1.3673771901055305E-2</v>
      </c>
      <c r="CY388" s="223">
        <f t="shared" ca="1" si="693"/>
        <v>2.1723117555907403E-3</v>
      </c>
      <c r="CZ388" s="223">
        <f t="shared" ca="1" si="694"/>
        <v>1.7098840325477791E-2</v>
      </c>
      <c r="DA388" s="223">
        <f t="shared" ca="1" si="695"/>
        <v>2.478730761870564E-2</v>
      </c>
      <c r="DB388" s="223">
        <f t="shared" ca="1" si="696"/>
        <v>2.1983130497898955E-2</v>
      </c>
      <c r="DC388" s="223">
        <f t="shared" ca="1" si="697"/>
        <v>9.8733371734306755E-3</v>
      </c>
      <c r="DD388" s="223">
        <f t="shared" ca="1" si="698"/>
        <v>-6.4159103190451908E-3</v>
      </c>
      <c r="DE388" s="223">
        <f t="shared" ca="1" si="699"/>
        <v>-1.9989257133414269E-2</v>
      </c>
      <c r="DF388" s="223">
        <f t="shared" ca="1" si="700"/>
        <v>-2.510100858502843E-2</v>
      </c>
      <c r="DG388" s="223">
        <f t="shared" ca="1" si="701"/>
        <v>-1.9587323762249653E-2</v>
      </c>
      <c r="DH388" s="223">
        <f t="shared" ca="1" si="702"/>
        <v>-5.782184844442104E-3</v>
      </c>
      <c r="DI388" s="223">
        <f t="shared" ca="1" si="703"/>
        <v>1.047059423026437E-2</v>
      </c>
      <c r="DJ388" s="223">
        <f t="shared" ca="1" si="704"/>
        <v>2.2291095957555462E-2</v>
      </c>
      <c r="DK388" s="223">
        <f t="shared" ca="1" si="705"/>
        <v>2.4675617501777134E-2</v>
      </c>
      <c r="DL388" s="223">
        <f t="shared" ca="1" si="706"/>
        <v>1.661477385645771E-2</v>
      </c>
      <c r="DM388" s="223">
        <f t="shared" ca="1" si="707"/>
        <v>1.5207777293476344E-3</v>
      </c>
      <c r="DN388" s="223">
        <f t="shared" ca="1" si="708"/>
        <v>-1.4216974476167092E-2</v>
      </c>
      <c r="DO388" s="223">
        <f t="shared" ca="1" si="709"/>
        <v>-2.3936579809237701E-2</v>
      </c>
      <c r="DP388" s="223">
        <f t="shared" ca="1" si="710"/>
        <v>-2.3523659888256047E-2</v>
      </c>
      <c r="DQ388" s="223">
        <f t="shared" ca="1" si="711"/>
        <v>-1.3153006665982231E-2</v>
      </c>
      <c r="DR388" s="223">
        <f t="shared" ca="1" si="712"/>
        <v>2.7854082529039665E-3</v>
      </c>
      <c r="DS388" s="223">
        <f t="shared" ca="1" si="713"/>
        <v>1.754473995729925E-2</v>
      </c>
      <c r="DT388" s="223">
        <f t="shared" ca="1" si="714"/>
        <v>2.4877257885045346E-2</v>
      </c>
      <c r="DU388" s="223">
        <f t="shared" ca="1" si="715"/>
        <v>2.167905480834343E-2</v>
      </c>
      <c r="DV388" s="223">
        <f t="shared" ca="1" si="716"/>
        <v>9.3039529399125825E-3</v>
      </c>
      <c r="DW388" s="223">
        <f t="shared" ca="1" si="717"/>
        <v>-7.0095786823711238E-3</v>
      </c>
      <c r="DX388" s="223">
        <f t="shared" ca="1" si="718"/>
        <v>-2.0355905566742376E-2</v>
      </c>
      <c r="DY388" s="223">
        <f t="shared" ca="1" si="719"/>
        <v>-2.5085432186920692E-2</v>
      </c>
      <c r="DZ388" s="223">
        <f t="shared" ca="1" si="720"/>
        <v>-1.9196116133314286E-2</v>
      </c>
      <c r="EA388" s="223">
        <f t="shared" ca="1" si="721"/>
        <v>-5.1809469690869032E-3</v>
      </c>
      <c r="EB388" s="223">
        <f t="shared" ca="1" si="722"/>
        <v>1.1027354063709175E-2</v>
      </c>
      <c r="EC388" s="223">
        <f t="shared" ca="1" si="723"/>
        <v>2.2567697333684654E-2</v>
      </c>
      <c r="ED388" s="223">
        <f t="shared" ca="1" si="724"/>
        <v>2.4554973081828434E-2</v>
      </c>
      <c r="EE388" s="223">
        <f t="shared" ca="1" si="725"/>
        <v>1.6147953285369235E-2</v>
      </c>
      <c r="EF388" s="223">
        <f t="shared" ca="1" si="726"/>
        <v>9.0538949017590804E-4</v>
      </c>
      <c r="EG388" s="223">
        <f t="shared" ca="1" si="727"/>
        <v>-1.4720432144987531E-2</v>
      </c>
      <c r="EH388" s="223">
        <f t="shared" ca="1" si="728"/>
        <v>-2.4114989679417498E-2</v>
      </c>
      <c r="EI388" s="223">
        <f t="shared" ca="1" si="729"/>
        <v>-2.3301499787055032E-2</v>
      </c>
      <c r="EJ388" s="223">
        <f t="shared" ca="1" si="730"/>
        <v>-1.2624318551516158E-2</v>
      </c>
      <c r="EK388" s="223">
        <f t="shared" ca="1" si="731"/>
        <v>3.3968269244387659E-3</v>
      </c>
      <c r="EL388" s="223">
        <f t="shared" ca="1" si="732"/>
        <v>1.7980071293810511E-2</v>
      </c>
      <c r="EM388" s="223">
        <f t="shared" ca="1" si="733"/>
        <v>2.495222302145568E-2</v>
      </c>
      <c r="EN388" s="223">
        <f t="shared" ca="1" si="734"/>
        <v>2.1361920466803432E-2</v>
      </c>
      <c r="EO388" s="223">
        <f t="shared" ca="1" si="735"/>
        <v>8.7289643530406996E-3</v>
      </c>
      <c r="EP388" s="223">
        <f t="shared" ca="1" si="736"/>
        <v>-7.5990247376041698E-3</v>
      </c>
      <c r="EQ388" s="223">
        <f t="shared" ca="1" si="737"/>
        <v>-2.0710292363713623E-2</v>
      </c>
      <c r="ER388" s="223">
        <f t="shared" ca="1" si="738"/>
        <v>-2.5054745262468304E-2</v>
      </c>
      <c r="ES388" s="223">
        <f t="shared" ca="1" si="739"/>
        <v>-1.8793345481809467E-2</v>
      </c>
      <c r="ET388" s="223">
        <f t="shared" ca="1" si="740"/>
        <v>-4.5765882850056089E-3</v>
      </c>
      <c r="EU388" s="223">
        <f t="shared" ca="1" si="741"/>
        <v>1.1577471431405327E-2</v>
      </c>
      <c r="EV388" s="223">
        <f t="shared" ca="1" si="742"/>
        <v>2.2830704772800591E-2</v>
      </c>
      <c r="EW388" s="223">
        <f t="shared" ca="1" si="743"/>
        <v>2.4419537664264825E-2</v>
      </c>
      <c r="EX388" s="223">
        <f t="shared" ca="1" si="744"/>
        <v>1.5671405791032517E-2</v>
      </c>
      <c r="EY388" s="223">
        <f t="shared" ca="1" si="745"/>
        <v>2.8945587822999316E-4</v>
      </c>
      <c r="EZ388" s="223">
        <f t="shared" ca="1" si="746"/>
        <v>-1.5215022775916243E-2</v>
      </c>
      <c r="FA388" s="223">
        <f t="shared" ca="1" si="747"/>
        <v>-2.4278873581532058E-2</v>
      </c>
      <c r="FB388" s="223">
        <f t="shared" ca="1" si="748"/>
        <v>-2.3065303733681371E-2</v>
      </c>
      <c r="FC388" s="223">
        <f t="shared" ca="1" si="749"/>
        <v>-1.2088026019608646E-2</v>
      </c>
      <c r="FD388" s="223">
        <f t="shared" ca="1" si="750"/>
        <v>4.0061994744494695E-3</v>
      </c>
      <c r="FE388" s="223">
        <f t="shared" ca="1" si="751"/>
        <v>1.840457210769255E-2</v>
      </c>
      <c r="FF388" s="223">
        <f t="shared" ca="1" si="752"/>
        <v>2.5012157871741606E-2</v>
      </c>
      <c r="FG388" s="223">
        <f t="shared" ca="1" si="753"/>
        <v>2.1031918503147888E-2</v>
      </c>
      <c r="FH388" s="223">
        <f t="shared" ca="1" si="754"/>
        <v>8.1487177644395392E-3</v>
      </c>
      <c r="FI388" s="223">
        <f t="shared" ca="1" si="755"/>
        <v>-8.183893424481118E-3</v>
      </c>
      <c r="FJ388" s="223">
        <f t="shared" ca="1" si="756"/>
        <v>-2.1052204054972684E-2</v>
      </c>
      <c r="FK388" s="223">
        <f t="shared" ca="1" si="757"/>
        <v>-2.5008966296327054E-2</v>
      </c>
      <c r="FL388" s="223">
        <f t="shared" ca="1" si="758"/>
        <v>-1.8379254421714619E-2</v>
      </c>
      <c r="FM388" s="223">
        <f t="shared" ca="1" si="759"/>
        <v>-3.9694728352714379E-3</v>
      </c>
      <c r="FN388" s="223">
        <f t="shared" ca="1" si="760"/>
        <v>1.2120614963220429E-2</v>
      </c>
      <c r="FO388" s="223">
        <f t="shared" ca="1" si="761"/>
        <v>2.3079959849056288E-2</v>
      </c>
      <c r="FP388" s="223">
        <f t="shared" ca="1" si="762"/>
        <v>2.4269392830317579E-2</v>
      </c>
      <c r="FQ388" s="223">
        <f t="shared" ca="1" si="763"/>
        <v>1.5185418427838885E-2</v>
      </c>
      <c r="FR388" s="223">
        <f t="shared" ca="1" si="764"/>
        <v>-3.266520911135145E-4</v>
      </c>
      <c r="FS388" s="223">
        <f t="shared" ca="1" si="765"/>
        <v>-1.5700448446051084E-2</v>
      </c>
      <c r="FT388" s="223">
        <f t="shared" ca="1" si="766"/>
        <v>-2.4428132798046658E-2</v>
      </c>
      <c r="FU388" s="223">
        <f t="shared" ca="1" si="767"/>
        <v>-2.2815214003805793E-2</v>
      </c>
      <c r="FV388" s="223">
        <f t="shared" ca="1" si="768"/>
        <v>-1.1544452112827015E-2</v>
      </c>
      <c r="FW388" s="223">
        <f t="shared" ca="1" si="769"/>
        <v>4.6131588396985659E-3</v>
      </c>
      <c r="FX388" s="223">
        <f t="shared" ca="1" si="770"/>
        <v>1.881798669552795E-2</v>
      </c>
      <c r="FY388" s="223">
        <f t="shared" ca="1" si="771"/>
        <v>2.5057026333390398E-2</v>
      </c>
      <c r="FZ388" s="223">
        <f t="shared" ca="1" si="772"/>
        <v>2.0689247698220333E-2</v>
      </c>
      <c r="GA388" s="223">
        <f t="shared" ca="1" si="773"/>
        <v>7.5635626929572682E-3</v>
      </c>
      <c r="GB388" s="223">
        <f t="shared" ca="1" si="774"/>
        <v>-8.7638324399746444E-3</v>
      </c>
      <c r="GC388" s="223">
        <f t="shared" ca="1" si="775"/>
        <v>-2.1381434685701636E-2</v>
      </c>
      <c r="GD388" s="223">
        <f t="shared" ca="1" si="776"/>
        <v>-2.4948122864034378E-2</v>
      </c>
      <c r="GE388" s="223">
        <f t="shared" ca="1" si="777"/>
        <v>-1.7954092386000722E-2</v>
      </c>
      <c r="GF388" s="223">
        <f t="shared" ca="1" si="778"/>
        <v>-3.3599663235290966E-3</v>
      </c>
      <c r="GG388" s="223">
        <f t="shared" ca="1" si="779"/>
        <v>1.2656457489800987E-2</v>
      </c>
      <c r="GH388" s="223">
        <f t="shared" ca="1" si="780"/>
        <v>2.3315312420514343E-2</v>
      </c>
      <c r="GI388" s="223">
        <f t="shared" ca="1" si="781"/>
        <v>2.4104629021620499E-2</v>
      </c>
      <c r="GJ388" s="223">
        <f t="shared" ca="1" si="782"/>
        <v>1.4690283936403977E-2</v>
      </c>
      <c r="GK388" s="223">
        <f t="shared" ca="1" si="783"/>
        <v>-9.4256329745164187E-4</v>
      </c>
      <c r="GL388" s="223">
        <f t="shared" ca="1" si="784"/>
        <v>-1.6176416753119604E-2</v>
      </c>
      <c r="GM388" s="223">
        <f t="shared" ca="1" si="785"/>
        <v>-2.4562677420790432E-2</v>
      </c>
      <c r="GN388" s="223">
        <f t="shared" ca="1" si="786"/>
        <v>-2.2551381242130124E-2</v>
      </c>
      <c r="GO388" s="223">
        <f t="shared" ca="1" si="787"/>
        <v>-1.0993924259767484E-2</v>
      </c>
      <c r="GP388" s="223">
        <f t="shared" ca="1" si="788"/>
        <v>5.2173394105597473E-3</v>
      </c>
      <c r="GQ388" s="223">
        <f t="shared" ca="1" si="789"/>
        <v>1.9220066031828052E-2</v>
      </c>
      <c r="GR388" s="223">
        <f t="shared" ca="1" si="790"/>
        <v>2.5086801379318541E-2</v>
      </c>
      <c r="GS388" s="223">
        <f t="shared" ca="1" si="791"/>
        <v>2.0334114464099967E-2</v>
      </c>
      <c r="GT388" s="223">
        <f t="shared" ca="1" si="792"/>
        <v>6.9738516141289245E-3</v>
      </c>
      <c r="GU388" s="223">
        <f t="shared" ca="1" si="793"/>
        <v>-9.3384924505068023E-3</v>
      </c>
      <c r="GV388" s="223">
        <f t="shared" ca="1" si="794"/>
        <v>-2.1697785939679078E-2</v>
      </c>
      <c r="GW388" s="223">
        <f t="shared" ca="1" si="795"/>
        <v>-2.4872251615398848E-2</v>
      </c>
      <c r="GX388" s="223">
        <f t="shared" ca="1" si="796"/>
        <v>-1.7518115476380505E-2</v>
      </c>
      <c r="GY388" s="223">
        <f t="shared" ca="1" si="797"/>
        <v>-2.7484358937110492E-3</v>
      </c>
      <c r="GZ388" s="223">
        <f t="shared" ca="1" si="798"/>
        <v>1.318467623964481E-2</v>
      </c>
      <c r="HA388" s="223">
        <f t="shared" ca="1" si="799"/>
        <v>2.3536620719586086E-2</v>
      </c>
      <c r="HB388" s="223">
        <f t="shared" ca="1" si="800"/>
        <v>2.3925345485730731E-2</v>
      </c>
      <c r="HC388" s="223">
        <f t="shared" ca="1" si="801"/>
        <v>1.41863005672303E-2</v>
      </c>
      <c r="HD388" s="223">
        <f t="shared" ca="1" si="802"/>
        <v>-1.5579067389040993E-3</v>
      </c>
      <c r="HE388" s="223">
        <f t="shared" ca="1" si="803"/>
        <v>-1.6642640991611224E-2</v>
      </c>
      <c r="HF388" s="223">
        <f t="shared" ca="1" si="804"/>
        <v>-2.4682426405113589E-2</v>
      </c>
      <c r="HG388" s="223">
        <f t="shared" ca="1" si="805"/>
        <v>-2.2273964371644646E-2</v>
      </c>
      <c r="HH388" s="223">
        <f t="shared" ca="1" si="806"/>
        <v>-1.0436774077823174E-2</v>
      </c>
      <c r="HI388" s="223">
        <f t="shared" ca="1" si="807"/>
        <v>5.8183772512488919E-3</v>
      </c>
      <c r="HJ388" s="223">
        <f t="shared" ca="1" si="808"/>
        <v>1.9610567919035139E-2</v>
      </c>
      <c r="HK388" s="223">
        <f t="shared" ca="1" si="809"/>
        <v>2.5101465074151705E-2</v>
      </c>
      <c r="HL388" s="223">
        <f t="shared" ca="1" si="810"/>
        <v>1.9966732719767948E-2</v>
      </c>
      <c r="HM388" s="223">
        <f t="shared" ca="1" si="811"/>
        <v>6.3799397478569962E-3</v>
      </c>
      <c r="HN388" s="223">
        <f t="shared" ca="1" si="812"/>
        <v>-9.9075273023758285E-3</v>
      </c>
      <c r="HO388" s="223">
        <f t="shared" ca="1" si="813"/>
        <v>-2.200106725873912E-2</v>
      </c>
      <c r="HP388" s="223">
        <f t="shared" ca="1" si="814"/>
        <v>-2.4781398252423557E-2</v>
      </c>
      <c r="HQ388" s="223">
        <f t="shared" ca="1" si="815"/>
        <v>-1.7071586309041594E-2</v>
      </c>
      <c r="HR388" s="223">
        <f t="shared" ca="1" si="816"/>
        <v>-2.1352499088809146E-3</v>
      </c>
      <c r="HS388" s="223">
        <f t="shared" ca="1" si="817"/>
        <v>1.3704953033528981E-2</v>
      </c>
      <c r="HT388" s="223">
        <f t="shared" ca="1" si="818"/>
        <v>2.374375143842692E-2</v>
      </c>
      <c r="HU388" s="223">
        <f t="shared" ca="1" si="819"/>
        <v>2.3731650216346975E-2</v>
      </c>
      <c r="HV388" s="223">
        <f t="shared" ca="1" si="820"/>
        <v>1.367377190105575E-2</v>
      </c>
      <c r="HW388" s="223">
        <f t="shared" ca="1" si="821"/>
        <v>-2.1723117555909237E-3</v>
      </c>
      <c r="HX388" s="223">
        <f t="shared" ca="1" si="822"/>
        <v>-1.7098840325477926E-2</v>
      </c>
      <c r="HY388" s="223">
        <f t="shared" ca="1" si="823"/>
        <v>-2.4787307618705668E-2</v>
      </c>
      <c r="HZ388" s="223">
        <f t="shared" ca="1" si="824"/>
        <v>-2.1983130497898865E-2</v>
      </c>
      <c r="IA388" s="223">
        <f t="shared" ca="1" si="825"/>
        <v>-9.873337173430502E-3</v>
      </c>
      <c r="IB388" s="223">
        <f t="shared" ca="1" si="826"/>
        <v>6.4159103190450243E-3</v>
      </c>
      <c r="IC388" s="223">
        <f t="shared" ca="1" si="827"/>
        <v>1.9989257133414165E-2</v>
      </c>
      <c r="ID388" s="223">
        <f t="shared" ca="1" si="828"/>
        <v>2.5101008585028433E-2</v>
      </c>
      <c r="IE388" s="223">
        <f t="shared" ca="1" si="829"/>
        <v>2.1294440631900974E-2</v>
      </c>
      <c r="IF388" s="223">
        <f t="shared" ca="1" si="830"/>
        <v>5.7821848444422714E-3</v>
      </c>
      <c r="IG388" s="223">
        <f t="shared" ca="1" si="831"/>
        <v>-1.0470594230264214E-2</v>
      </c>
      <c r="IH388" s="223">
        <f t="shared" ca="1" si="832"/>
        <v>-2.2291095957555383E-2</v>
      </c>
      <c r="II388" s="223">
        <f t="shared" ca="1" si="833"/>
        <v>-2.4675617501777165E-2</v>
      </c>
      <c r="IJ388" s="223">
        <f t="shared" ca="1" si="834"/>
        <v>-1.6614773856457841E-2</v>
      </c>
      <c r="IK388" s="223">
        <f t="shared" ca="1" si="835"/>
        <v>-1.5207777293478062E-3</v>
      </c>
      <c r="IL388" s="223">
        <f t="shared" ca="1" si="836"/>
        <v>1.421697447616695E-2</v>
      </c>
      <c r="IM388" s="223">
        <f t="shared" ca="1" si="837"/>
        <v>2.3936579809237545E-2</v>
      </c>
      <c r="IN388" s="223">
        <f t="shared" ca="1" si="838"/>
        <v>2.3523659888256231E-2</v>
      </c>
      <c r="IO388" s="223">
        <f t="shared" ca="1" si="839"/>
        <v>1.3153006665982677E-2</v>
      </c>
      <c r="IP388" s="223">
        <f t="shared" ca="1" si="840"/>
        <v>-2.78540825290344E-3</v>
      </c>
      <c r="IQ388" s="223">
        <f t="shared" ca="1" si="841"/>
        <v>-1.7544739957298872E-2</v>
      </c>
      <c r="IR388" s="223">
        <f t="shared" ca="1" si="842"/>
        <v>-2.4877257885045367E-2</v>
      </c>
      <c r="IS388" s="223">
        <f t="shared" ca="1" si="843"/>
        <v>-2.1679054808343336E-2</v>
      </c>
      <c r="IT388" s="223">
        <f t="shared" ca="1" si="844"/>
        <v>-9.3039529399124125E-3</v>
      </c>
      <c r="IU388" s="223">
        <f t="shared" ca="1" si="845"/>
        <v>7.0095786823713008E-3</v>
      </c>
      <c r="IV388" s="223">
        <f t="shared" ca="1" si="846"/>
        <v>2.035590556674248E-2</v>
      </c>
      <c r="IW388" s="223">
        <f t="shared" ca="1" si="847"/>
        <v>2.5085432186920702E-2</v>
      </c>
      <c r="IX388" s="223">
        <f t="shared" ca="1" si="848"/>
        <v>1.91961161333144E-2</v>
      </c>
      <c r="IY388" s="223">
        <f t="shared" ca="1" si="849"/>
        <v>5.1809469690870724E-3</v>
      </c>
      <c r="IZ388" s="223">
        <f t="shared" ca="1" si="850"/>
        <v>-1.102735406370902E-2</v>
      </c>
      <c r="JA388" s="223">
        <f t="shared" ca="1" si="851"/>
        <v>-2.2567697333684581E-2</v>
      </c>
      <c r="JB388" s="223">
        <f t="shared" ca="1" si="852"/>
        <v>-2.4554973081828472E-2</v>
      </c>
    </row>
    <row r="389" spans="2:262">
      <c r="B389" s="230">
        <v>28</v>
      </c>
      <c r="C389" s="229">
        <f t="shared" si="853"/>
        <v>5.4687500000000016E-4</v>
      </c>
      <c r="D389" s="226">
        <f t="shared" ca="1" si="597"/>
        <v>75.420336539129039</v>
      </c>
      <c r="E389" s="225">
        <f ca="1">AH361</f>
        <v>0.4203365391290374</v>
      </c>
      <c r="F389" s="224">
        <v>28</v>
      </c>
      <c r="G389" s="223">
        <f t="shared" ca="1" si="854"/>
        <v>-2.6027813007412047E-3</v>
      </c>
      <c r="H389" s="223">
        <f t="shared" ca="1" si="598"/>
        <v>6.6829359554634567E-5</v>
      </c>
      <c r="I389" s="223">
        <f t="shared" ca="1" si="599"/>
        <v>2.7061008877957439E-3</v>
      </c>
      <c r="J389" s="223">
        <f t="shared" ca="1" si="600"/>
        <v>4.116859188685951E-3</v>
      </c>
      <c r="K389" s="223">
        <f t="shared" ca="1" si="601"/>
        <v>3.6586494879576096E-3</v>
      </c>
      <c r="L389" s="223">
        <f t="shared" ca="1" si="602"/>
        <v>1.5394894100769626E-3</v>
      </c>
      <c r="M389" s="223">
        <f t="shared" ca="1" si="603"/>
        <v>-1.2785666742961563E-3</v>
      </c>
      <c r="N389" s="223">
        <f t="shared" ca="1" si="604"/>
        <v>-3.5161802191812823E-3</v>
      </c>
      <c r="O389" s="223">
        <f t="shared" ca="1" si="605"/>
        <v>-4.1575214563726644E-3</v>
      </c>
      <c r="P389" s="223">
        <f t="shared" ca="1" si="606"/>
        <v>-2.9114348725305978E-3</v>
      </c>
      <c r="Q389" s="223">
        <f t="shared" ca="1" si="607"/>
        <v>-3.436177251292539E-4</v>
      </c>
      <c r="R389" s="223">
        <f t="shared" ca="1" si="608"/>
        <v>2.3801946855593246E-3</v>
      </c>
      <c r="S389" s="223">
        <f t="shared" ca="1" si="609"/>
        <v>4.023448471080833E-3</v>
      </c>
      <c r="T389" s="223">
        <f t="shared" ca="1" si="610"/>
        <v>3.8401407678642896E-3</v>
      </c>
      <c r="U389" s="223">
        <f t="shared" ca="1" si="611"/>
        <v>1.9134894408061698E-3</v>
      </c>
      <c r="V389" s="223">
        <f t="shared" ca="1" si="612"/>
        <v>-8.8184608757951031E-4</v>
      </c>
      <c r="W389" s="223">
        <f t="shared" ca="1" si="613"/>
        <v>-3.276841928718157E-3</v>
      </c>
      <c r="X389" s="223">
        <f t="shared" ca="1" si="614"/>
        <v>-4.1842200422533872E-3</v>
      </c>
      <c r="Y389" s="223">
        <f t="shared" ca="1" si="615"/>
        <v>-3.1920497349453253E-3</v>
      </c>
      <c r="Z389" s="223">
        <f t="shared" ca="1" si="616"/>
        <v>-7.5075558327959431E-4</v>
      </c>
      <c r="AA389" s="223">
        <f t="shared" ca="1" si="617"/>
        <v>2.0313659073541998E-3</v>
      </c>
      <c r="AB389" s="223">
        <f t="shared" ca="1" si="618"/>
        <v>3.8912897452585441E-3</v>
      </c>
      <c r="AC389" s="223">
        <f t="shared" ca="1" si="619"/>
        <v>3.9846493929419557E-3</v>
      </c>
      <c r="AD389" s="223">
        <f t="shared" ca="1" si="620"/>
        <v>2.2690615222006839E-3</v>
      </c>
      <c r="AE389" s="223">
        <f t="shared" ca="1" si="621"/>
        <v>-4.7663284097335877E-4</v>
      </c>
      <c r="AF389" s="223">
        <f t="shared" ca="1" si="622"/>
        <v>-3.0059458591774665E-3</v>
      </c>
      <c r="AG389" s="223">
        <f t="shared" ca="1" si="623"/>
        <v>-4.1706223017998669E-3</v>
      </c>
      <c r="AH389" s="223">
        <f t="shared" ca="1" si="624"/>
        <v>-3.4419234134606493E-3</v>
      </c>
      <c r="AI389" s="223">
        <f t="shared" ca="1" si="625"/>
        <v>-1.1506632547582003E-3</v>
      </c>
      <c r="AJ389" s="223">
        <f t="shared" ca="1" si="626"/>
        <v>1.6629739650036932E-3</v>
      </c>
      <c r="AK389" s="223">
        <f t="shared" ca="1" si="627"/>
        <v>3.7216557719940572E-3</v>
      </c>
      <c r="AL389" s="223">
        <f t="shared" ca="1" si="628"/>
        <v>4.0907836661346611E-3</v>
      </c>
      <c r="AM389" s="223">
        <f t="shared" ca="1" si="629"/>
        <v>2.6027813007412038E-3</v>
      </c>
      <c r="AN389" s="223">
        <f t="shared" ca="1" si="630"/>
        <v>-6.6829359554626436E-5</v>
      </c>
      <c r="AO389" s="223">
        <f t="shared" ca="1" si="631"/>
        <v>-2.7061008877957409E-3</v>
      </c>
      <c r="AP389" s="223">
        <f t="shared" ca="1" si="632"/>
        <v>-4.116859188685951E-3</v>
      </c>
      <c r="AQ389" s="223">
        <f t="shared" ca="1" si="633"/>
        <v>-3.658649487957613E-3</v>
      </c>
      <c r="AR389" s="223">
        <f t="shared" ca="1" si="634"/>
        <v>-1.5394894100769657E-3</v>
      </c>
      <c r="AS389" s="223">
        <f t="shared" ca="1" si="635"/>
        <v>1.2785666742961598E-3</v>
      </c>
      <c r="AT389" s="223">
        <f t="shared" ca="1" si="636"/>
        <v>3.5161802191812789E-3</v>
      </c>
      <c r="AU389" s="223">
        <f t="shared" ca="1" si="637"/>
        <v>4.1575214563726644E-3</v>
      </c>
      <c r="AV389" s="223">
        <f t="shared" ca="1" si="638"/>
        <v>2.9114348725305956E-3</v>
      </c>
      <c r="AW389" s="223">
        <f t="shared" ca="1" si="639"/>
        <v>3.4361772512926105E-4</v>
      </c>
      <c r="AX389" s="223">
        <f t="shared" ca="1" si="640"/>
        <v>-2.3801946855593215E-3</v>
      </c>
      <c r="AY389" s="223">
        <f t="shared" ca="1" si="641"/>
        <v>-4.0234484710808347E-3</v>
      </c>
      <c r="AZ389" s="223">
        <f t="shared" ca="1" si="642"/>
        <v>-3.8401407678642914E-3</v>
      </c>
      <c r="BA389" s="223">
        <f t="shared" ca="1" si="643"/>
        <v>-1.913489440806173E-3</v>
      </c>
      <c r="BB389" s="223">
        <f t="shared" ca="1" si="644"/>
        <v>8.8184608757951399E-4</v>
      </c>
      <c r="BC389" s="223">
        <f t="shared" ca="1" si="645"/>
        <v>3.276841928718164E-3</v>
      </c>
      <c r="BD389" s="223">
        <f t="shared" ca="1" si="646"/>
        <v>4.1842200422533881E-3</v>
      </c>
      <c r="BE389" s="223">
        <f t="shared" ca="1" si="647"/>
        <v>3.1920497349453318E-3</v>
      </c>
      <c r="BF389" s="223">
        <f t="shared" ca="1" si="648"/>
        <v>7.5075558327959778E-4</v>
      </c>
      <c r="BG389" s="223">
        <f t="shared" ca="1" si="649"/>
        <v>-2.0313659073541968E-3</v>
      </c>
      <c r="BH389" s="223">
        <f t="shared" ca="1" si="650"/>
        <v>-3.8912897452585459E-3</v>
      </c>
      <c r="BI389" s="223">
        <f t="shared" ca="1" si="651"/>
        <v>-3.9846493929419522E-3</v>
      </c>
      <c r="BJ389" s="223">
        <f t="shared" ca="1" si="652"/>
        <v>-2.2690615222006995E-3</v>
      </c>
      <c r="BK389" s="223">
        <f t="shared" ca="1" si="653"/>
        <v>4.7663284097335514E-4</v>
      </c>
      <c r="BL389" s="223">
        <f t="shared" ca="1" si="654"/>
        <v>3.0059458591774639E-3</v>
      </c>
      <c r="BM389" s="223">
        <f t="shared" ca="1" si="655"/>
        <v>4.1706223017998669E-3</v>
      </c>
      <c r="BN389" s="223">
        <f t="shared" ca="1" si="656"/>
        <v>3.4419234134606428E-3</v>
      </c>
      <c r="BO389" s="223">
        <f t="shared" ca="1" si="657"/>
        <v>1.1506632547581895E-3</v>
      </c>
      <c r="BP389" s="223">
        <f t="shared" ca="1" si="658"/>
        <v>-1.6629739650036762E-3</v>
      </c>
      <c r="BQ389" s="223">
        <f t="shared" ca="1" si="659"/>
        <v>-3.7216557719940554E-3</v>
      </c>
      <c r="BR389" s="223">
        <f t="shared" ca="1" si="660"/>
        <v>-4.0907836661346619E-3</v>
      </c>
      <c r="BS389" s="223">
        <f t="shared" ca="1" si="661"/>
        <v>-2.6027813007412064E-3</v>
      </c>
      <c r="BT389" s="223">
        <f t="shared" ca="1" si="662"/>
        <v>6.6829359554637603E-5</v>
      </c>
      <c r="BU389" s="223">
        <f t="shared" ca="1" si="663"/>
        <v>2.706100887795727E-3</v>
      </c>
      <c r="BV389" s="223">
        <f t="shared" ca="1" si="664"/>
        <v>4.1168591886859476E-3</v>
      </c>
      <c r="BW389" s="223">
        <f t="shared" ca="1" si="665"/>
        <v>3.6586494879576143E-3</v>
      </c>
      <c r="BX389" s="223">
        <f t="shared" ca="1" si="666"/>
        <v>1.5394894100769691E-3</v>
      </c>
      <c r="BY389" s="223">
        <f t="shared" ca="1" si="667"/>
        <v>-1.2785666742961563E-3</v>
      </c>
      <c r="BZ389" s="223">
        <f t="shared" ca="1" si="668"/>
        <v>-3.5161802191812841E-3</v>
      </c>
      <c r="CA389" s="223">
        <f t="shared" ca="1" si="669"/>
        <v>-4.1575214563726662E-3</v>
      </c>
      <c r="CB389" s="223">
        <f t="shared" ca="1" si="670"/>
        <v>-2.9114348725306086E-3</v>
      </c>
      <c r="CC389" s="223">
        <f t="shared" ca="1" si="671"/>
        <v>-3.4361772512926474E-4</v>
      </c>
      <c r="CD389" s="223">
        <f t="shared" ca="1" si="672"/>
        <v>2.3801946855593185E-3</v>
      </c>
      <c r="CE389" s="223">
        <f t="shared" ca="1" si="673"/>
        <v>4.023448471080833E-3</v>
      </c>
      <c r="CF389" s="223">
        <f t="shared" ca="1" si="674"/>
        <v>3.8401407678642862E-3</v>
      </c>
      <c r="CG389" s="223">
        <f t="shared" ca="1" si="675"/>
        <v>1.9134894408061897E-3</v>
      </c>
      <c r="CH389" s="223">
        <f t="shared" ca="1" si="676"/>
        <v>-8.81846087579496E-4</v>
      </c>
      <c r="CI389" s="223">
        <f t="shared" ca="1" si="677"/>
        <v>-3.2768419287181523E-3</v>
      </c>
      <c r="CJ389" s="223">
        <f t="shared" ca="1" si="678"/>
        <v>-4.1842200422533872E-3</v>
      </c>
      <c r="CK389" s="223">
        <f t="shared" ca="1" si="679"/>
        <v>-3.1920497349453244E-3</v>
      </c>
      <c r="CL389" s="223">
        <f t="shared" ca="1" si="680"/>
        <v>-7.5075558327958693E-4</v>
      </c>
      <c r="CM389" s="223">
        <f t="shared" ca="1" si="681"/>
        <v>2.0313659073541808E-3</v>
      </c>
      <c r="CN389" s="223">
        <f t="shared" ca="1" si="682"/>
        <v>3.8912897452585389E-3</v>
      </c>
      <c r="CO389" s="223">
        <f t="shared" ca="1" si="683"/>
        <v>3.9846493929419574E-3</v>
      </c>
      <c r="CP389" s="223">
        <f t="shared" ca="1" si="684"/>
        <v>2.26906152220069E-3</v>
      </c>
      <c r="CQ389" s="223">
        <f t="shared" ca="1" si="685"/>
        <v>-4.766328409733663E-4</v>
      </c>
      <c r="CR389" s="223">
        <f t="shared" ca="1" si="686"/>
        <v>-3.0059458591774717E-3</v>
      </c>
      <c r="CS389" s="223">
        <f t="shared" ca="1" si="687"/>
        <v>-4.1706223017998652E-3</v>
      </c>
      <c r="CT389" s="223">
        <f t="shared" ca="1" si="688"/>
        <v>-3.4419234134606532E-3</v>
      </c>
      <c r="CU389" s="223">
        <f t="shared" ca="1" si="689"/>
        <v>-1.1506632547582071E-3</v>
      </c>
      <c r="CV389" s="223">
        <f t="shared" ca="1" si="690"/>
        <v>1.6629739650036867E-3</v>
      </c>
      <c r="CW389" s="223">
        <f t="shared" ca="1" si="691"/>
        <v>3.7216557719940606E-3</v>
      </c>
      <c r="CX389" s="223">
        <f t="shared" ca="1" si="692"/>
        <v>4.0907836661346593E-3</v>
      </c>
      <c r="CY389" s="223">
        <f t="shared" ca="1" si="693"/>
        <v>2.6027813007411969E-3</v>
      </c>
      <c r="CZ389" s="223">
        <f t="shared" ca="1" si="694"/>
        <v>-6.6829359554648879E-5</v>
      </c>
      <c r="DA389" s="223">
        <f t="shared" ca="1" si="695"/>
        <v>-2.7061008877957132E-3</v>
      </c>
      <c r="DB389" s="223">
        <f t="shared" ca="1" si="696"/>
        <v>-4.1168591886859441E-3</v>
      </c>
      <c r="DC389" s="223">
        <f t="shared" ca="1" si="697"/>
        <v>-3.6586494879576235E-3</v>
      </c>
      <c r="DD389" s="223">
        <f t="shared" ca="1" si="698"/>
        <v>-1.5394894100769865E-3</v>
      </c>
      <c r="DE389" s="223">
        <f t="shared" ca="1" si="699"/>
        <v>1.278566674296139E-3</v>
      </c>
      <c r="DF389" s="223">
        <f t="shared" ca="1" si="700"/>
        <v>3.5161802191812745E-3</v>
      </c>
      <c r="DG389" s="223">
        <f t="shared" ca="1" si="701"/>
        <v>4.1575214563726653E-3</v>
      </c>
      <c r="DH389" s="223">
        <f t="shared" ca="1" si="702"/>
        <v>2.9114348725306004E-3</v>
      </c>
      <c r="DI389" s="223">
        <f t="shared" ca="1" si="703"/>
        <v>3.4361772512925346E-4</v>
      </c>
      <c r="DJ389" s="223">
        <f t="shared" ca="1" si="704"/>
        <v>-2.3801946855593276E-3</v>
      </c>
      <c r="DK389" s="223">
        <f t="shared" ca="1" si="705"/>
        <v>-4.0234484710808364E-3</v>
      </c>
      <c r="DL389" s="223">
        <f t="shared" ca="1" si="706"/>
        <v>-3.8401407678642823E-3</v>
      </c>
      <c r="DM389" s="223">
        <f t="shared" ca="1" si="707"/>
        <v>-1.9134894408062058E-3</v>
      </c>
      <c r="DN389" s="223">
        <f t="shared" ca="1" si="708"/>
        <v>8.81846087579478E-4</v>
      </c>
      <c r="DO389" s="223">
        <f t="shared" ca="1" si="709"/>
        <v>3.2768419287181405E-3</v>
      </c>
      <c r="DP389" s="223">
        <f t="shared" ca="1" si="710"/>
        <v>4.1842200422533881E-3</v>
      </c>
      <c r="DQ389" s="223">
        <f t="shared" ca="1" si="711"/>
        <v>3.1920497349453361E-3</v>
      </c>
      <c r="DR389" s="223">
        <f t="shared" ca="1" si="712"/>
        <v>7.5075558327960493E-4</v>
      </c>
      <c r="DS389" s="223">
        <f t="shared" ca="1" si="713"/>
        <v>-2.0313659073541907E-3</v>
      </c>
      <c r="DT389" s="223">
        <f t="shared" ca="1" si="714"/>
        <v>-3.8912897452585424E-3</v>
      </c>
      <c r="DU389" s="223">
        <f t="shared" ca="1" si="715"/>
        <v>-3.9846493929419548E-3</v>
      </c>
      <c r="DV389" s="223">
        <f t="shared" ca="1" si="716"/>
        <v>-2.2690615222006809E-3</v>
      </c>
      <c r="DW389" s="223">
        <f t="shared" ca="1" si="717"/>
        <v>4.7663284097337763E-4</v>
      </c>
      <c r="DX389" s="223">
        <f t="shared" ca="1" si="718"/>
        <v>3.0059458591774795E-3</v>
      </c>
      <c r="DY389" s="223">
        <f t="shared" ca="1" si="719"/>
        <v>4.1706223017998643E-3</v>
      </c>
      <c r="DZ389" s="223">
        <f t="shared" ca="1" si="720"/>
        <v>3.4419234134606637E-3</v>
      </c>
      <c r="EA389" s="223">
        <f t="shared" ca="1" si="721"/>
        <v>1.1506632547582251E-3</v>
      </c>
      <c r="EB389" s="223">
        <f t="shared" ca="1" si="722"/>
        <v>-1.6629739650036697E-3</v>
      </c>
      <c r="EC389" s="223">
        <f t="shared" ca="1" si="723"/>
        <v>-3.7216557719940524E-3</v>
      </c>
      <c r="ED389" s="223">
        <f t="shared" ca="1" si="724"/>
        <v>-4.0907836661346628E-3</v>
      </c>
      <c r="EE389" s="223">
        <f t="shared" ca="1" si="725"/>
        <v>-2.6027813007412116E-3</v>
      </c>
      <c r="EF389" s="223">
        <f t="shared" ca="1" si="726"/>
        <v>6.6829359554630339E-5</v>
      </c>
      <c r="EG389" s="223">
        <f t="shared" ca="1" si="727"/>
        <v>2.7061008877957444E-3</v>
      </c>
      <c r="EH389" s="223">
        <f t="shared" ca="1" si="728"/>
        <v>4.1168591886859519E-3</v>
      </c>
      <c r="EI389" s="223">
        <f t="shared" ca="1" si="729"/>
        <v>3.6586494879576039E-3</v>
      </c>
      <c r="EJ389" s="223">
        <f t="shared" ca="1" si="730"/>
        <v>1.5394894100770034E-3</v>
      </c>
      <c r="EK389" s="223">
        <f t="shared" ca="1" si="731"/>
        <v>-1.2785666742961212E-3</v>
      </c>
      <c r="EL389" s="223">
        <f t="shared" ca="1" si="732"/>
        <v>-3.5161802191812645E-3</v>
      </c>
      <c r="EM389" s="223">
        <f t="shared" ca="1" si="733"/>
        <v>-4.1575214563726679E-3</v>
      </c>
      <c r="EN389" s="223">
        <f t="shared" ca="1" si="734"/>
        <v>-2.9114348725306138E-3</v>
      </c>
      <c r="EO389" s="223">
        <f t="shared" ca="1" si="735"/>
        <v>-3.4361772512927179E-4</v>
      </c>
      <c r="EP389" s="223">
        <f t="shared" ca="1" si="736"/>
        <v>2.3801946855593129E-3</v>
      </c>
      <c r="EQ389" s="223">
        <f t="shared" ca="1" si="737"/>
        <v>4.0234484710808312E-3</v>
      </c>
      <c r="ER389" s="223">
        <f t="shared" ca="1" si="738"/>
        <v>3.8401407678642896E-3</v>
      </c>
      <c r="ES389" s="223">
        <f t="shared" ca="1" si="739"/>
        <v>1.9134894408061693E-3</v>
      </c>
      <c r="ET389" s="223">
        <f t="shared" ca="1" si="740"/>
        <v>-8.8184608757951801E-4</v>
      </c>
      <c r="EU389" s="223">
        <f t="shared" ca="1" si="741"/>
        <v>-3.2768419287181666E-3</v>
      </c>
      <c r="EV389" s="223">
        <f t="shared" ca="1" si="742"/>
        <v>-4.1842200422533881E-3</v>
      </c>
      <c r="EW389" s="223">
        <f t="shared" ca="1" si="743"/>
        <v>-3.1920497349453483E-3</v>
      </c>
      <c r="EX389" s="223">
        <f t="shared" ca="1" si="744"/>
        <v>-7.5075558327962304E-4</v>
      </c>
      <c r="EY389" s="223">
        <f t="shared" ca="1" si="745"/>
        <v>2.0313659073541747E-3</v>
      </c>
      <c r="EZ389" s="223">
        <f t="shared" ca="1" si="746"/>
        <v>3.8912897452585359E-3</v>
      </c>
      <c r="FA389" s="223">
        <f t="shared" ca="1" si="747"/>
        <v>3.9846493929419592E-3</v>
      </c>
      <c r="FB389" s="223">
        <f t="shared" ca="1" si="748"/>
        <v>2.269061522200696E-3</v>
      </c>
      <c r="FC389" s="223">
        <f t="shared" ca="1" si="749"/>
        <v>-4.766328409733592E-4</v>
      </c>
      <c r="FD389" s="223">
        <f t="shared" ca="1" si="750"/>
        <v>-3.0059458591774665E-3</v>
      </c>
      <c r="FE389" s="223">
        <f t="shared" ca="1" si="751"/>
        <v>-4.1706223017998669E-3</v>
      </c>
      <c r="FF389" s="223">
        <f t="shared" ca="1" si="752"/>
        <v>-3.4419234134606407E-3</v>
      </c>
      <c r="FG389" s="223">
        <f t="shared" ca="1" si="753"/>
        <v>-1.1506632547581856E-3</v>
      </c>
      <c r="FH389" s="223">
        <f t="shared" ca="1" si="754"/>
        <v>1.6629739650036528E-3</v>
      </c>
      <c r="FI389" s="223">
        <f t="shared" ca="1" si="755"/>
        <v>3.7216557719940437E-3</v>
      </c>
      <c r="FJ389" s="223">
        <f t="shared" ca="1" si="756"/>
        <v>4.0907836661346671E-3</v>
      </c>
      <c r="FK389" s="223">
        <f t="shared" ca="1" si="757"/>
        <v>2.6027813007412264E-3</v>
      </c>
      <c r="FL389" s="223">
        <f t="shared" ca="1" si="758"/>
        <v>-6.6829359554612124E-5</v>
      </c>
      <c r="FM389" s="223">
        <f t="shared" ca="1" si="759"/>
        <v>-2.7061008877957301E-3</v>
      </c>
      <c r="FN389" s="223">
        <f t="shared" ca="1" si="760"/>
        <v>-4.1168591886859484E-3</v>
      </c>
      <c r="FO389" s="223">
        <f t="shared" ca="1" si="761"/>
        <v>-3.6586494879576126E-3</v>
      </c>
      <c r="FP389" s="223">
        <f t="shared" ca="1" si="762"/>
        <v>-1.5394894100769652E-3</v>
      </c>
      <c r="FQ389" s="223">
        <f t="shared" ca="1" si="763"/>
        <v>1.2785666742961602E-3</v>
      </c>
      <c r="FR389" s="223">
        <f t="shared" ca="1" si="764"/>
        <v>3.5161802191812867E-3</v>
      </c>
      <c r="FS389" s="223">
        <f t="shared" ca="1" si="765"/>
        <v>4.1575214563726705E-3</v>
      </c>
      <c r="FT389" s="223">
        <f t="shared" ca="1" si="766"/>
        <v>2.9114348725306268E-3</v>
      </c>
      <c r="FU389" s="223">
        <f t="shared" ca="1" si="767"/>
        <v>3.4361772512929011E-4</v>
      </c>
      <c r="FV389" s="223">
        <f t="shared" ca="1" si="768"/>
        <v>-2.3801946855592972E-3</v>
      </c>
      <c r="FW389" s="223">
        <f t="shared" ca="1" si="769"/>
        <v>-4.023448471080826E-3</v>
      </c>
      <c r="FX389" s="223">
        <f t="shared" ca="1" si="770"/>
        <v>-3.840140767864297E-3</v>
      </c>
      <c r="FY389" s="223">
        <f t="shared" ca="1" si="771"/>
        <v>-1.9134894408061858E-3</v>
      </c>
      <c r="FZ389" s="223">
        <f t="shared" ca="1" si="772"/>
        <v>8.8184608757950001E-4</v>
      </c>
      <c r="GA389" s="223">
        <f t="shared" ca="1" si="773"/>
        <v>3.2768419287181553E-3</v>
      </c>
      <c r="GB389" s="223">
        <f t="shared" ca="1" si="774"/>
        <v>4.1842200422533872E-3</v>
      </c>
      <c r="GC389" s="223">
        <f t="shared" ca="1" si="775"/>
        <v>3.1920497349453218E-3</v>
      </c>
      <c r="GD389" s="223">
        <f t="shared" ca="1" si="776"/>
        <v>7.5075558327958281E-4</v>
      </c>
      <c r="GE389" s="223">
        <f t="shared" ca="1" si="777"/>
        <v>-2.0313659073541586E-3</v>
      </c>
      <c r="GF389" s="223">
        <f t="shared" ca="1" si="778"/>
        <v>-3.891289745258529E-3</v>
      </c>
      <c r="GG389" s="223">
        <f t="shared" ca="1" si="779"/>
        <v>-3.9846493929419661E-3</v>
      </c>
      <c r="GH389" s="223">
        <f t="shared" ca="1" si="780"/>
        <v>-2.2690615222007112E-3</v>
      </c>
      <c r="GI389" s="223">
        <f t="shared" ca="1" si="781"/>
        <v>4.7663284097334093E-4</v>
      </c>
      <c r="GJ389" s="223">
        <f t="shared" ca="1" si="782"/>
        <v>3.0059458591774539E-3</v>
      </c>
      <c r="GK389" s="223">
        <f t="shared" ca="1" si="783"/>
        <v>4.1706223017998608E-3</v>
      </c>
      <c r="GL389" s="223">
        <f t="shared" ca="1" si="784"/>
        <v>3.4419234134606511E-3</v>
      </c>
      <c r="GM389" s="223">
        <f t="shared" ca="1" si="785"/>
        <v>1.1506632547582606E-3</v>
      </c>
      <c r="GN389" s="223">
        <f t="shared" ca="1" si="786"/>
        <v>-1.6629739650036906E-3</v>
      </c>
      <c r="GO389" s="223">
        <f t="shared" ca="1" si="787"/>
        <v>-3.7216557719940355E-3</v>
      </c>
      <c r="GP389" s="223">
        <f t="shared" ca="1" si="788"/>
        <v>-4.0907836661346585E-3</v>
      </c>
      <c r="GQ389" s="223">
        <f t="shared" ca="1" si="789"/>
        <v>-2.6027813007412411E-3</v>
      </c>
      <c r="GR389" s="223">
        <f t="shared" ca="1" si="790"/>
        <v>6.6829359554652999E-5</v>
      </c>
      <c r="GS389" s="223">
        <f t="shared" ca="1" si="791"/>
        <v>2.7061008877957162E-3</v>
      </c>
      <c r="GT389" s="223">
        <f t="shared" ca="1" si="792"/>
        <v>4.1168591886859562E-3</v>
      </c>
      <c r="GU389" s="223">
        <f t="shared" ca="1" si="793"/>
        <v>3.6586494879576217E-3</v>
      </c>
      <c r="GV389" s="223">
        <f t="shared" ca="1" si="794"/>
        <v>1.5394894100770377E-3</v>
      </c>
      <c r="GW389" s="223">
        <f t="shared" ca="1" si="795"/>
        <v>-1.2785666742961429E-3</v>
      </c>
      <c r="GX389" s="223">
        <f t="shared" ca="1" si="796"/>
        <v>-3.5161802191812446E-3</v>
      </c>
      <c r="GY389" s="223">
        <f t="shared" ca="1" si="797"/>
        <v>-4.1575214563726653E-3</v>
      </c>
      <c r="GZ389" s="223">
        <f t="shared" ca="1" si="798"/>
        <v>-2.9114348725306403E-3</v>
      </c>
      <c r="HA389" s="223">
        <f t="shared" ca="1" si="799"/>
        <v>-3.4361772512924924E-4</v>
      </c>
      <c r="HB389" s="223">
        <f t="shared" ca="1" si="800"/>
        <v>2.3801946855592825E-3</v>
      </c>
      <c r="HC389" s="223">
        <f t="shared" ca="1" si="801"/>
        <v>4.0234484710808373E-3</v>
      </c>
      <c r="HD389" s="223">
        <f t="shared" ca="1" si="802"/>
        <v>3.840140767864304E-3</v>
      </c>
      <c r="HE389" s="223">
        <f t="shared" ca="1" si="803"/>
        <v>1.9134894408061494E-3</v>
      </c>
      <c r="HF389" s="223">
        <f t="shared" ca="1" si="804"/>
        <v>-8.8184608757948201E-4</v>
      </c>
      <c r="HG389" s="223">
        <f t="shared" ca="1" si="805"/>
        <v>-3.2768419287181804E-3</v>
      </c>
      <c r="HH389" s="223">
        <f t="shared" ca="1" si="806"/>
        <v>-4.1842200422533872E-3</v>
      </c>
      <c r="HI389" s="223">
        <f t="shared" ca="1" si="807"/>
        <v>-3.1920497349453721E-3</v>
      </c>
      <c r="HJ389" s="223">
        <f t="shared" ca="1" si="808"/>
        <v>-7.5075558327960114E-4</v>
      </c>
      <c r="HK389" s="223">
        <f t="shared" ca="1" si="809"/>
        <v>2.0313659073541422E-3</v>
      </c>
      <c r="HL389" s="223">
        <f t="shared" ca="1" si="810"/>
        <v>3.8912897452585446E-3</v>
      </c>
      <c r="HM389" s="223">
        <f t="shared" ca="1" si="811"/>
        <v>3.9846493929419713E-3</v>
      </c>
      <c r="HN389" s="223">
        <f t="shared" ca="1" si="812"/>
        <v>2.269061522200677E-3</v>
      </c>
      <c r="HO389" s="223">
        <f t="shared" ca="1" si="813"/>
        <v>-4.7663284097332256E-4</v>
      </c>
      <c r="HP389" s="223">
        <f t="shared" ca="1" si="814"/>
        <v>-3.0059458591774825E-3</v>
      </c>
      <c r="HQ389" s="223">
        <f t="shared" ca="1" si="815"/>
        <v>-4.1706223017998643E-3</v>
      </c>
      <c r="HR389" s="223">
        <f t="shared" ca="1" si="816"/>
        <v>-3.4419234134606277E-3</v>
      </c>
      <c r="HS389" s="223">
        <f t="shared" ca="1" si="817"/>
        <v>-1.1506632547582211E-3</v>
      </c>
      <c r="HT389" s="223">
        <f t="shared" ca="1" si="818"/>
        <v>1.662973965003619E-3</v>
      </c>
      <c r="HU389" s="223">
        <f t="shared" ca="1" si="819"/>
        <v>3.7216557719940545E-3</v>
      </c>
      <c r="HV389" s="223">
        <f t="shared" ca="1" si="820"/>
        <v>4.0907836661346749E-3</v>
      </c>
      <c r="HW389" s="223">
        <f t="shared" ca="1" si="821"/>
        <v>2.6027813007412086E-3</v>
      </c>
      <c r="HX389" s="223">
        <f t="shared" ca="1" si="822"/>
        <v>-6.6829359554575044E-5</v>
      </c>
      <c r="HY389" s="223">
        <f t="shared" ca="1" si="823"/>
        <v>-2.7061008877957474E-3</v>
      </c>
      <c r="HZ389" s="223">
        <f t="shared" ca="1" si="824"/>
        <v>-4.1168591886859415E-3</v>
      </c>
      <c r="IA389" s="223">
        <f t="shared" ca="1" si="825"/>
        <v>-3.6586494879576022E-3</v>
      </c>
      <c r="IB389" s="223">
        <f t="shared" ca="1" si="826"/>
        <v>-1.5394894100769997E-3</v>
      </c>
      <c r="IC389" s="223">
        <f t="shared" ca="1" si="827"/>
        <v>1.2785666742961819E-3</v>
      </c>
      <c r="ID389" s="223">
        <f t="shared" ca="1" si="828"/>
        <v>3.5161802191812667E-3</v>
      </c>
      <c r="IE389" s="223">
        <f t="shared" ca="1" si="829"/>
        <v>4.630522660283732E-3</v>
      </c>
      <c r="IF389" s="223">
        <f t="shared" ca="1" si="830"/>
        <v>2.9114348725306112E-3</v>
      </c>
      <c r="IG389" s="223">
        <f t="shared" ca="1" si="831"/>
        <v>3.4361772512932686E-4</v>
      </c>
      <c r="IH389" s="223">
        <f t="shared" ca="1" si="832"/>
        <v>-2.3801946855593159E-3</v>
      </c>
      <c r="II389" s="223">
        <f t="shared" ca="1" si="833"/>
        <v>-4.0234484710808156E-3</v>
      </c>
      <c r="IJ389" s="223">
        <f t="shared" ca="1" si="834"/>
        <v>-3.8401407678642879E-3</v>
      </c>
      <c r="IK389" s="223">
        <f t="shared" ca="1" si="835"/>
        <v>-1.9134894408062183E-3</v>
      </c>
      <c r="IL389" s="223">
        <f t="shared" ca="1" si="836"/>
        <v>8.8184608757952202E-4</v>
      </c>
      <c r="IM389" s="223">
        <f t="shared" ca="1" si="837"/>
        <v>3.2768419287181323E-3</v>
      </c>
      <c r="IN389" s="223">
        <f t="shared" ca="1" si="838"/>
        <v>4.1842200422533881E-3</v>
      </c>
      <c r="IO389" s="223">
        <f t="shared" ca="1" si="839"/>
        <v>3.1920497349453461E-3</v>
      </c>
      <c r="IP389" s="223">
        <f t="shared" ca="1" si="840"/>
        <v>7.507555832795607E-4</v>
      </c>
      <c r="IQ389" s="223">
        <f t="shared" ca="1" si="841"/>
        <v>-2.0313659073541782E-3</v>
      </c>
      <c r="IR389" s="223">
        <f t="shared" ca="1" si="842"/>
        <v>-3.8912897452585155E-3</v>
      </c>
      <c r="IS389" s="223">
        <f t="shared" ca="1" si="843"/>
        <v>-3.9846493929419583E-3</v>
      </c>
      <c r="IT389" s="223">
        <f t="shared" ca="1" si="844"/>
        <v>-2.2690615222007425E-3</v>
      </c>
      <c r="IU389" s="223">
        <f t="shared" ca="1" si="845"/>
        <v>4.7663284097336338E-4</v>
      </c>
      <c r="IV389" s="223">
        <f t="shared" ca="1" si="846"/>
        <v>3.0059458591774283E-3</v>
      </c>
      <c r="IW389" s="223">
        <f t="shared" ca="1" si="847"/>
        <v>4.1706223017998669E-3</v>
      </c>
      <c r="IX389" s="223">
        <f t="shared" ca="1" si="848"/>
        <v>3.4419234134606719E-3</v>
      </c>
      <c r="IY389" s="223">
        <f t="shared" ca="1" si="849"/>
        <v>1.1506632547581815E-3</v>
      </c>
      <c r="IZ389" s="223">
        <f t="shared" ca="1" si="850"/>
        <v>-1.6629739650036565E-3</v>
      </c>
      <c r="JA389" s="223">
        <f t="shared" ca="1" si="851"/>
        <v>-3.7216557719940728E-3</v>
      </c>
      <c r="JB389" s="223">
        <f t="shared" ca="1" si="852"/>
        <v>-4.0907836661346663E-3</v>
      </c>
    </row>
    <row r="390" spans="2:262">
      <c r="B390" s="230">
        <v>29</v>
      </c>
      <c r="C390" s="229">
        <f t="shared" si="853"/>
        <v>5.6640625000000018E-4</v>
      </c>
      <c r="D390" s="226">
        <f t="shared" ca="1" si="597"/>
        <v>75.46774450565907</v>
      </c>
      <c r="E390" s="225">
        <f ca="1">AI361</f>
        <v>0.46774450565907499</v>
      </c>
      <c r="F390" s="224">
        <v>29</v>
      </c>
      <c r="G390" s="223">
        <f t="shared" ca="1" si="854"/>
        <v>-2.5006929962181042E-3</v>
      </c>
      <c r="H390" s="223">
        <f t="shared" ca="1" si="598"/>
        <v>3.0471499624572945E-4</v>
      </c>
      <c r="I390" s="223">
        <f t="shared" ca="1" si="599"/>
        <v>2.9621587778590171E-3</v>
      </c>
      <c r="J390" s="223">
        <f t="shared" ca="1" si="600"/>
        <v>4.1812306664576393E-3</v>
      </c>
      <c r="K390" s="223">
        <f t="shared" ca="1" si="601"/>
        <v>3.3699709219928401E-3</v>
      </c>
      <c r="L390" s="223">
        <f t="shared" ca="1" si="602"/>
        <v>9.2231292274754819E-4</v>
      </c>
      <c r="M390" s="223">
        <f t="shared" ca="1" si="603"/>
        <v>-1.9732039132894516E-3</v>
      </c>
      <c r="N390" s="223">
        <f t="shared" ca="1" si="604"/>
        <v>-3.9105678409555216E-3</v>
      </c>
      <c r="O390" s="223">
        <f t="shared" ca="1" si="605"/>
        <v>-3.9490292147811162E-3</v>
      </c>
      <c r="P390" s="223">
        <f t="shared" ca="1" si="606"/>
        <v>-2.0699118721341117E-3</v>
      </c>
      <c r="Q390" s="223">
        <f t="shared" ca="1" si="607"/>
        <v>8.1431805264361599E-4</v>
      </c>
      <c r="R390" s="223">
        <f t="shared" ca="1" si="608"/>
        <v>3.3031295387974707E-3</v>
      </c>
      <c r="S390" s="223">
        <f t="shared" ca="1" si="609"/>
        <v>4.1879997632250452E-3</v>
      </c>
      <c r="T390" s="223">
        <f t="shared" ca="1" si="610"/>
        <v>3.0392514009646614E-3</v>
      </c>
      <c r="U390" s="223">
        <f t="shared" ca="1" si="611"/>
        <v>4.1469633191029091E-4</v>
      </c>
      <c r="V390" s="223">
        <f t="shared" ca="1" si="612"/>
        <v>-2.4112279386921381E-3</v>
      </c>
      <c r="W390" s="223">
        <f t="shared" ca="1" si="613"/>
        <v>-4.0663025841528545E-3</v>
      </c>
      <c r="X390" s="223">
        <f t="shared" ca="1" si="614"/>
        <v>-3.7468526398933017E-3</v>
      </c>
      <c r="Y390" s="223">
        <f t="shared" ca="1" si="615"/>
        <v>-1.6079973468139115E-3</v>
      </c>
      <c r="Z390" s="223">
        <f t="shared" ca="1" si="616"/>
        <v>1.3116730075604037E-3</v>
      </c>
      <c r="AA390" s="223">
        <f t="shared" ca="1" si="617"/>
        <v>3.5944181569109159E-3</v>
      </c>
      <c r="AB390" s="223">
        <f t="shared" ca="1" si="618"/>
        <v>4.1317774453525601E-3</v>
      </c>
      <c r="AC390" s="223">
        <f t="shared" ca="1" si="619"/>
        <v>2.6628187099229208E-3</v>
      </c>
      <c r="AD390" s="223">
        <f t="shared" ca="1" si="620"/>
        <v>-9.9157677759305275E-5</v>
      </c>
      <c r="AE390" s="223">
        <f t="shared" ca="1" si="621"/>
        <v>-2.8129848515197025E-3</v>
      </c>
      <c r="AF390" s="223">
        <f t="shared" ca="1" si="622"/>
        <v>-4.1608763515595913E-3</v>
      </c>
      <c r="AG390" s="223">
        <f t="shared" ca="1" si="623"/>
        <v>-3.4883199137213921E-3</v>
      </c>
      <c r="AH390" s="223">
        <f t="shared" ca="1" si="624"/>
        <v>-1.1218970446695577E-3</v>
      </c>
      <c r="AI390" s="223">
        <f t="shared" ca="1" si="625"/>
        <v>1.7892991795348528E-3</v>
      </c>
      <c r="AJ390" s="223">
        <f t="shared" ca="1" si="626"/>
        <v>3.8316433802507276E-3</v>
      </c>
      <c r="AK390" s="223">
        <f t="shared" ca="1" si="627"/>
        <v>4.013409348832867E-3</v>
      </c>
      <c r="AL390" s="223">
        <f t="shared" ca="1" si="628"/>
        <v>2.2463347469254256E-3</v>
      </c>
      <c r="AM390" s="223">
        <f t="shared" ca="1" si="629"/>
        <v>-6.1152026365919403E-4</v>
      </c>
      <c r="AN390" s="223">
        <f t="shared" ca="1" si="630"/>
        <v>-3.1724318538468642E-3</v>
      </c>
      <c r="AO390" s="223">
        <f t="shared" ca="1" si="631"/>
        <v>-4.1928666656844303E-3</v>
      </c>
      <c r="AP390" s="223">
        <f t="shared" ca="1" si="632"/>
        <v>-3.1773196091099288E-3</v>
      </c>
      <c r="AQ390" s="223">
        <f t="shared" ca="1" si="633"/>
        <v>-6.1892236670869633E-4</v>
      </c>
      <c r="AR390" s="223">
        <f t="shared" ca="1" si="634"/>
        <v>2.2400126263648181E-3</v>
      </c>
      <c r="AS390" s="223">
        <f t="shared" ca="1" si="635"/>
        <v>4.0112371206480254E-3</v>
      </c>
      <c r="AT390" s="223">
        <f t="shared" ca="1" si="636"/>
        <v>3.8346758400149479E-3</v>
      </c>
      <c r="AU390" s="223">
        <f t="shared" ca="1" si="637"/>
        <v>1.7960638184399938E-3</v>
      </c>
      <c r="AV390" s="223">
        <f t="shared" ca="1" si="638"/>
        <v>-1.1146850155889947E-3</v>
      </c>
      <c r="AW390" s="223">
        <f t="shared" ca="1" si="639"/>
        <v>-3.4841625281844049E-3</v>
      </c>
      <c r="AX390" s="223">
        <f t="shared" ca="1" si="640"/>
        <v>-4.1617923624262644E-3</v>
      </c>
      <c r="AY390" s="223">
        <f t="shared" ca="1" si="641"/>
        <v>-2.8185294601201722E-3</v>
      </c>
      <c r="AZ390" s="223">
        <f t="shared" ca="1" si="642"/>
        <v>-1.0663852025800003E-4</v>
      </c>
      <c r="BA390" s="223">
        <f t="shared" ca="1" si="643"/>
        <v>2.6570341982847124E-3</v>
      </c>
      <c r="BB390" s="223">
        <f t="shared" ca="1" si="644"/>
        <v>4.130498121080909E-3</v>
      </c>
      <c r="BC390" s="223">
        <f t="shared" ca="1" si="645"/>
        <v>3.5982652372370449E-3</v>
      </c>
      <c r="BD390" s="223">
        <f t="shared" ca="1" si="646"/>
        <v>1.3187784183443904E-3</v>
      </c>
      <c r="BE390" s="223">
        <f t="shared" ca="1" si="647"/>
        <v>-1.6010838673326626E-3</v>
      </c>
      <c r="BF390" s="223">
        <f t="shared" ca="1" si="648"/>
        <v>-3.7434881550305827E-3</v>
      </c>
      <c r="BG390" s="223">
        <f t="shared" ca="1" si="649"/>
        <v>-4.068120828230137E-3</v>
      </c>
      <c r="BH390" s="223">
        <f t="shared" ca="1" si="650"/>
        <v>-2.4173460045557151E-3</v>
      </c>
      <c r="BI390" s="223">
        <f t="shared" ca="1" si="651"/>
        <v>4.0724926879677167E-4</v>
      </c>
      <c r="BJ390" s="223">
        <f t="shared" ca="1" si="652"/>
        <v>3.0340915026881186E-3</v>
      </c>
      <c r="BK390" s="223">
        <f t="shared" ca="1" si="653"/>
        <v>4.1876325850944357E-3</v>
      </c>
      <c r="BL390" s="223">
        <f t="shared" ca="1" si="654"/>
        <v>3.3077333760165306E-3</v>
      </c>
      <c r="BM390" s="223">
        <f t="shared" ca="1" si="655"/>
        <v>8.2165736331450397E-4</v>
      </c>
      <c r="BN390" s="223">
        <f t="shared" ca="1" si="656"/>
        <v>-2.0634009274186392E-3</v>
      </c>
      <c r="BO390" s="223">
        <f t="shared" ca="1" si="657"/>
        <v>-3.9465082355766793E-3</v>
      </c>
      <c r="BP390" s="223">
        <f t="shared" ca="1" si="658"/>
        <v>-3.9132609701600703E-3</v>
      </c>
      <c r="BQ390" s="223">
        <f t="shared" ca="1" si="659"/>
        <v>-1.9798034150108178E-3</v>
      </c>
      <c r="BR390" s="223">
        <f t="shared" ca="1" si="660"/>
        <v>9.1501164978016996E-4</v>
      </c>
      <c r="BS390" s="223">
        <f t="shared" ca="1" si="661"/>
        <v>3.3655132467508972E-3</v>
      </c>
      <c r="BT390" s="223">
        <f t="shared" ca="1" si="662"/>
        <v>4.1817811571689244E-3</v>
      </c>
      <c r="BU390" s="223">
        <f t="shared" ca="1" si="663"/>
        <v>2.9674501259739699E-3</v>
      </c>
      <c r="BV390" s="223">
        <f t="shared" ca="1" si="664"/>
        <v>3.1217781673960224E-4</v>
      </c>
      <c r="BW390" s="223">
        <f t="shared" ca="1" si="665"/>
        <v>-2.4946825169373335E-3</v>
      </c>
      <c r="BX390" s="223">
        <f t="shared" ca="1" si="666"/>
        <v>-4.0901691588396431E-3</v>
      </c>
      <c r="BY390" s="223">
        <f t="shared" ca="1" si="667"/>
        <v>-3.6995420246253891E-3</v>
      </c>
      <c r="BZ390" s="223">
        <f t="shared" ca="1" si="668"/>
        <v>-1.512482739298056E-3</v>
      </c>
      <c r="CA390" s="223">
        <f t="shared" ca="1" si="669"/>
        <v>1.4090114038556704E-3</v>
      </c>
      <c r="CB390" s="223">
        <f t="shared" ca="1" si="670"/>
        <v>3.6463145389541464E-3</v>
      </c>
      <c r="CC390" s="223">
        <f t="shared" ca="1" si="671"/>
        <v>4.1130318482269033E-3</v>
      </c>
      <c r="CD390" s="223">
        <f t="shared" ca="1" si="672"/>
        <v>2.5825336639265038E-3</v>
      </c>
      <c r="CE390" s="223">
        <f t="shared" ca="1" si="673"/>
        <v>-2.0199717477498006E-4</v>
      </c>
      <c r="CF390" s="223">
        <f t="shared" ca="1" si="674"/>
        <v>-2.8884417593443893E-3</v>
      </c>
      <c r="CG390" s="223">
        <f t="shared" ca="1" si="675"/>
        <v>-4.1723101308136544E-3</v>
      </c>
      <c r="CH390" s="223">
        <f t="shared" ca="1" si="676"/>
        <v>-3.4301785234970654E-3</v>
      </c>
      <c r="CI390" s="223">
        <f t="shared" ca="1" si="677"/>
        <v>-1.0224129153634165E-3</v>
      </c>
      <c r="CJ390" s="223">
        <f t="shared" ca="1" si="678"/>
        <v>1.8818183149057325E-3</v>
      </c>
      <c r="CK390" s="223">
        <f t="shared" ca="1" si="679"/>
        <v>3.8722718664925279E-3</v>
      </c>
      <c r="CL390" s="223">
        <f t="shared" ca="1" si="680"/>
        <v>3.9824187118668959E-3</v>
      </c>
      <c r="CM390" s="223">
        <f t="shared" ca="1" si="681"/>
        <v>2.1587734917446087E-3</v>
      </c>
      <c r="CN390" s="223">
        <f t="shared" ca="1" si="682"/>
        <v>-7.1313394076145541E-4</v>
      </c>
      <c r="CO390" s="223">
        <f t="shared" ca="1" si="683"/>
        <v>-3.2387561491218409E-3</v>
      </c>
      <c r="CP390" s="223">
        <f t="shared" ca="1" si="684"/>
        <v>-4.1916956748231952E-3</v>
      </c>
      <c r="CQ390" s="223">
        <f t="shared" ca="1" si="685"/>
        <v>-3.1092219445563421E-3</v>
      </c>
      <c r="CR390" s="223">
        <f t="shared" ca="1" si="686"/>
        <v>-5.1696504951713148E-4</v>
      </c>
      <c r="CS390" s="223">
        <f t="shared" ca="1" si="687"/>
        <v>2.3263209268982949E-3</v>
      </c>
      <c r="CT390" s="223">
        <f t="shared" ca="1" si="688"/>
        <v>4.0399866208382278E-3</v>
      </c>
      <c r="CU390" s="223">
        <f t="shared" ca="1" si="689"/>
        <v>3.7919062912347996E-3</v>
      </c>
      <c r="CV390" s="223">
        <f t="shared" ca="1" si="690"/>
        <v>1.7025433568549392E-3</v>
      </c>
      <c r="CW390" s="223">
        <f t="shared" ca="1" si="691"/>
        <v>-1.2135445084919952E-3</v>
      </c>
      <c r="CX390" s="223">
        <f t="shared" ca="1" si="692"/>
        <v>-3.5403566317739063E-3</v>
      </c>
      <c r="CY390" s="223">
        <f t="shared" ca="1" si="693"/>
        <v>-4.148034214242249E-3</v>
      </c>
      <c r="CZ390" s="223">
        <f t="shared" ca="1" si="694"/>
        <v>-2.741499773497684E-3</v>
      </c>
      <c r="DA390" s="223">
        <f t="shared" ca="1" si="695"/>
        <v>-3.7415481336776921E-6</v>
      </c>
      <c r="DB390" s="223">
        <f t="shared" ca="1" si="696"/>
        <v>2.7358335068047379E-3</v>
      </c>
      <c r="DC390" s="223">
        <f t="shared" ca="1" si="697"/>
        <v>4.1469362159765365E-3</v>
      </c>
      <c r="DD390" s="223">
        <f t="shared" ca="1" si="698"/>
        <v>3.5443600704663592E-3</v>
      </c>
      <c r="DE390" s="223">
        <f t="shared" ca="1" si="699"/>
        <v>1.2207053851463947E-3</v>
      </c>
      <c r="DF390" s="223">
        <f t="shared" ca="1" si="700"/>
        <v>-1.6957022372443998E-3</v>
      </c>
      <c r="DG390" s="223">
        <f t="shared" ca="1" si="701"/>
        <v>-3.7887068553110375E-3</v>
      </c>
      <c r="DH390" s="223">
        <f t="shared" ca="1" si="702"/>
        <v>-4.0419824580781444E-3</v>
      </c>
      <c r="DI390" s="223">
        <f t="shared" ca="1" si="703"/>
        <v>-2.3325428940505358E-3</v>
      </c>
      <c r="DJ390" s="223">
        <f t="shared" ca="1" si="704"/>
        <v>5.0953822961629031E-4</v>
      </c>
      <c r="DK390" s="223">
        <f t="shared" ca="1" si="705"/>
        <v>3.1041966042479972E-3</v>
      </c>
      <c r="DL390" s="223">
        <f t="shared" ca="1" si="706"/>
        <v>4.1915120304476389E-3</v>
      </c>
      <c r="DM390" s="223">
        <f t="shared" ca="1" si="707"/>
        <v>3.2435033751386016E-3</v>
      </c>
      <c r="DN390" s="223">
        <f t="shared" ca="1" si="708"/>
        <v>7.2050686820958332E-4</v>
      </c>
      <c r="DO390" s="223">
        <f t="shared" ca="1" si="709"/>
        <v>-2.1523550259846861E-3</v>
      </c>
      <c r="DP390" s="223">
        <f t="shared" ca="1" si="710"/>
        <v>-3.9800714012061698E-3</v>
      </c>
      <c r="DQ390" s="223">
        <f t="shared" ca="1" si="711"/>
        <v>-3.8751355234568612E-3</v>
      </c>
      <c r="DR390" s="223">
        <f t="shared" ca="1" si="712"/>
        <v>-1.888502398339973E-3</v>
      </c>
      <c r="DS390" s="223">
        <f t="shared" ca="1" si="713"/>
        <v>1.0151540781133893E-3</v>
      </c>
      <c r="DT390" s="223">
        <f t="shared" ca="1" si="714"/>
        <v>3.425869695369154E-3</v>
      </c>
      <c r="DU390" s="223">
        <f t="shared" ca="1" si="715"/>
        <v>4.1730436025105974E-3</v>
      </c>
      <c r="DV390" s="223">
        <f t="shared" ca="1" si="716"/>
        <v>2.8938613699874879E-3</v>
      </c>
      <c r="DW390" s="223">
        <f t="shared" ca="1" si="717"/>
        <v>2.0947125732519016E-4</v>
      </c>
      <c r="DX390" s="223">
        <f t="shared" ca="1" si="718"/>
        <v>-2.5766343917165485E-3</v>
      </c>
      <c r="DY390" s="223">
        <f t="shared" ca="1" si="719"/>
        <v>-4.1115719685664159E-3</v>
      </c>
      <c r="DZ390" s="223">
        <f t="shared" ca="1" si="720"/>
        <v>-3.6500029435766225E-3</v>
      </c>
      <c r="EA390" s="223">
        <f t="shared" ca="1" si="721"/>
        <v>-1.4160570687354202E-3</v>
      </c>
      <c r="EB390" s="223">
        <f t="shared" ca="1" si="722"/>
        <v>1.5055010643676267E-3</v>
      </c>
      <c r="EC390" s="223">
        <f t="shared" ca="1" si="723"/>
        <v>3.6960145174635751E-3</v>
      </c>
      <c r="ED390" s="223">
        <f t="shared" ca="1" si="724"/>
        <v>4.0918087145120404E-3</v>
      </c>
      <c r="EE390" s="223">
        <f t="shared" ca="1" si="725"/>
        <v>2.5006929962180916E-3</v>
      </c>
      <c r="EF390" s="223">
        <f t="shared" ca="1" si="726"/>
        <v>-3.0471499624570159E-4</v>
      </c>
      <c r="EG390" s="223">
        <f t="shared" ca="1" si="727"/>
        <v>-2.9621587778590093E-3</v>
      </c>
      <c r="EH390" s="223">
        <f t="shared" ca="1" si="728"/>
        <v>-4.1812306664576401E-3</v>
      </c>
      <c r="EI390" s="223">
        <f t="shared" ca="1" si="729"/>
        <v>-3.3699709219928292E-3</v>
      </c>
      <c r="EJ390" s="223">
        <f t="shared" ca="1" si="730"/>
        <v>-9.2231292274756987E-4</v>
      </c>
      <c r="EK390" s="223">
        <f t="shared" ca="1" si="731"/>
        <v>1.9732039132894456E-3</v>
      </c>
      <c r="EL390" s="223">
        <f t="shared" ca="1" si="732"/>
        <v>3.910567840955525E-3</v>
      </c>
      <c r="EM390" s="223">
        <f t="shared" ca="1" si="733"/>
        <v>3.9490292147811084E-3</v>
      </c>
      <c r="EN390" s="223">
        <f t="shared" ca="1" si="734"/>
        <v>2.0699118721341308E-3</v>
      </c>
      <c r="EO390" s="223">
        <f t="shared" ca="1" si="735"/>
        <v>-8.1431805264361231E-4</v>
      </c>
      <c r="EP390" s="223">
        <f t="shared" ca="1" si="736"/>
        <v>-3.3031295387974799E-3</v>
      </c>
      <c r="EQ390" s="223">
        <f t="shared" ca="1" si="737"/>
        <v>-4.1879997632250435E-3</v>
      </c>
      <c r="ER390" s="223">
        <f t="shared" ca="1" si="738"/>
        <v>-3.0392514009646714E-3</v>
      </c>
      <c r="ES390" s="223">
        <f t="shared" ca="1" si="739"/>
        <v>-4.1469633191029091E-4</v>
      </c>
      <c r="ET390" s="223">
        <f t="shared" ca="1" si="740"/>
        <v>2.4112279386921502E-3</v>
      </c>
      <c r="EU390" s="223">
        <f t="shared" ca="1" si="741"/>
        <v>4.0663025841528476E-3</v>
      </c>
      <c r="EV390" s="223">
        <f t="shared" ca="1" si="742"/>
        <v>3.7468526398933086E-3</v>
      </c>
      <c r="EW390" s="223">
        <f t="shared" ca="1" si="743"/>
        <v>1.6079973468139115E-3</v>
      </c>
      <c r="EX390" s="223">
        <f t="shared" ca="1" si="744"/>
        <v>-1.3116730075604177E-3</v>
      </c>
      <c r="EY390" s="223">
        <f t="shared" ca="1" si="745"/>
        <v>-3.5944181569109047E-3</v>
      </c>
      <c r="EZ390" s="223">
        <f t="shared" ca="1" si="746"/>
        <v>-4.1317774453525618E-3</v>
      </c>
      <c r="FA390" s="223">
        <f t="shared" ca="1" si="747"/>
        <v>-2.6628187099229208E-3</v>
      </c>
      <c r="FB390" s="223">
        <f t="shared" ca="1" si="748"/>
        <v>9.9157677759335091E-5</v>
      </c>
      <c r="FC390" s="223">
        <f t="shared" ca="1" si="749"/>
        <v>2.8129848515196917E-3</v>
      </c>
      <c r="FD390" s="223">
        <f t="shared" ca="1" si="750"/>
        <v>4.1608763515595913E-3</v>
      </c>
      <c r="FE390" s="223">
        <f t="shared" ca="1" si="751"/>
        <v>3.4883199137213839E-3</v>
      </c>
      <c r="FF390" s="223">
        <f t="shared" ca="1" si="752"/>
        <v>1.1218970446695291E-3</v>
      </c>
      <c r="FG390" s="223">
        <f t="shared" ca="1" si="753"/>
        <v>-1.7892991795348391E-3</v>
      </c>
      <c r="FH390" s="223">
        <f t="shared" ca="1" si="754"/>
        <v>-3.8316433802507276E-3</v>
      </c>
      <c r="FI390" s="223">
        <f t="shared" ca="1" si="755"/>
        <v>-4.0134093488328627E-3</v>
      </c>
      <c r="FJ390" s="223">
        <f t="shared" ca="1" si="756"/>
        <v>-2.2463347469254E-3</v>
      </c>
      <c r="FK390" s="223">
        <f t="shared" ca="1" si="757"/>
        <v>6.1152026365917929E-4</v>
      </c>
      <c r="FL390" s="223">
        <f t="shared" ca="1" si="758"/>
        <v>3.1724318538468642E-3</v>
      </c>
      <c r="FM390" s="223">
        <f t="shared" ca="1" si="759"/>
        <v>4.1928666656844294E-3</v>
      </c>
      <c r="FN390" s="223">
        <f t="shared" ca="1" si="760"/>
        <v>3.1773196091099483E-3</v>
      </c>
      <c r="FO390" s="223">
        <f t="shared" ca="1" si="761"/>
        <v>6.1892236670871119E-4</v>
      </c>
      <c r="FP390" s="223">
        <f t="shared" ca="1" si="762"/>
        <v>-2.2400126263648181E-3</v>
      </c>
      <c r="FQ390" s="223">
        <f t="shared" ca="1" si="763"/>
        <v>-4.0112371206480297E-3</v>
      </c>
      <c r="FR390" s="223">
        <f t="shared" ca="1" si="764"/>
        <v>-3.8346758400149604E-3</v>
      </c>
      <c r="FS390" s="223">
        <f t="shared" ca="1" si="765"/>
        <v>-1.7960638184399938E-3</v>
      </c>
      <c r="FT390" s="223">
        <f t="shared" ca="1" si="766"/>
        <v>1.1146850155890091E-3</v>
      </c>
      <c r="FU390" s="223">
        <f t="shared" ca="1" si="767"/>
        <v>3.4841625281844214E-3</v>
      </c>
      <c r="FV390" s="223">
        <f t="shared" ca="1" si="768"/>
        <v>4.1617923624262662E-3</v>
      </c>
      <c r="FW390" s="223">
        <f t="shared" ca="1" si="769"/>
        <v>2.8185294601201722E-3</v>
      </c>
      <c r="FX390" s="223">
        <f t="shared" ca="1" si="770"/>
        <v>1.0663852025800003E-4</v>
      </c>
      <c r="FY390" s="223">
        <f t="shared" ca="1" si="771"/>
        <v>-2.6570341982847354E-3</v>
      </c>
      <c r="FZ390" s="223">
        <f t="shared" ca="1" si="772"/>
        <v>-4.130498121080909E-3</v>
      </c>
      <c r="GA390" s="223">
        <f t="shared" ca="1" si="773"/>
        <v>-3.5982652372370449E-3</v>
      </c>
      <c r="GB390" s="223">
        <f t="shared" ca="1" si="774"/>
        <v>-1.3187784183443622E-3</v>
      </c>
      <c r="GC390" s="223">
        <f t="shared" ca="1" si="775"/>
        <v>1.6010838673326351E-3</v>
      </c>
      <c r="GD390" s="223">
        <f t="shared" ca="1" si="776"/>
        <v>3.7434881550305827E-3</v>
      </c>
      <c r="GE390" s="223">
        <f t="shared" ca="1" si="777"/>
        <v>4.068120828230137E-3</v>
      </c>
      <c r="GF390" s="223">
        <f t="shared" ca="1" si="778"/>
        <v>2.4173460045556908E-3</v>
      </c>
      <c r="GG390" s="223">
        <f t="shared" ca="1" si="779"/>
        <v>-4.0724926879680138E-4</v>
      </c>
      <c r="GH390" s="223">
        <f t="shared" ca="1" si="780"/>
        <v>-3.0340915026881598E-3</v>
      </c>
      <c r="GI390" s="223">
        <f t="shared" ca="1" si="781"/>
        <v>-4.1876325850944331E-3</v>
      </c>
      <c r="GJ390" s="223">
        <f t="shared" ca="1" si="782"/>
        <v>-3.3077333760165493E-3</v>
      </c>
      <c r="GK390" s="223">
        <f t="shared" ca="1" si="783"/>
        <v>-8.2165736331453302E-4</v>
      </c>
      <c r="GL390" s="223">
        <f t="shared" ca="1" si="784"/>
        <v>2.0634009274186392E-3</v>
      </c>
      <c r="GM390" s="223">
        <f t="shared" ca="1" si="785"/>
        <v>3.9465082355766793E-3</v>
      </c>
      <c r="GN390" s="223">
        <f t="shared" ca="1" si="786"/>
        <v>3.9132609701600591E-3</v>
      </c>
      <c r="GO390" s="223">
        <f t="shared" ca="1" si="787"/>
        <v>1.9798034150107918E-3</v>
      </c>
      <c r="GP390" s="223">
        <f t="shared" ca="1" si="788"/>
        <v>-9.1501164978011185E-4</v>
      </c>
      <c r="GQ390" s="223">
        <f t="shared" ca="1" si="789"/>
        <v>-3.3655132467508798E-3</v>
      </c>
      <c r="GR390" s="223">
        <f t="shared" ca="1" si="790"/>
        <v>-4.181781157168927E-3</v>
      </c>
      <c r="GS390" s="223">
        <f t="shared" ca="1" si="791"/>
        <v>-2.9674501259739699E-3</v>
      </c>
      <c r="GT390" s="223">
        <f t="shared" ca="1" si="792"/>
        <v>-3.1217781673960224E-4</v>
      </c>
      <c r="GU390" s="223">
        <f t="shared" ca="1" si="793"/>
        <v>2.4946825169373573E-3</v>
      </c>
      <c r="GV390" s="223">
        <f t="shared" ca="1" si="794"/>
        <v>4.0901691588396492E-3</v>
      </c>
      <c r="GW390" s="223">
        <f t="shared" ca="1" si="795"/>
        <v>3.6995420246253613E-3</v>
      </c>
      <c r="GX390" s="223">
        <f t="shared" ca="1" si="796"/>
        <v>1.5124827392981118E-3</v>
      </c>
      <c r="GY390" s="223">
        <f t="shared" ca="1" si="797"/>
        <v>-1.4090114038556424E-3</v>
      </c>
      <c r="GZ390" s="223">
        <f t="shared" ca="1" si="798"/>
        <v>-3.6463145389541316E-3</v>
      </c>
      <c r="HA390" s="223">
        <f t="shared" ca="1" si="799"/>
        <v>-4.1130318482269033E-3</v>
      </c>
      <c r="HB390" s="223">
        <f t="shared" ca="1" si="800"/>
        <v>-2.5825336639265038E-3</v>
      </c>
      <c r="HC390" s="223">
        <f t="shared" ca="1" si="801"/>
        <v>2.0199717477500977E-4</v>
      </c>
      <c r="HD390" s="223">
        <f t="shared" ca="1" si="802"/>
        <v>2.8884417593444105E-3</v>
      </c>
      <c r="HE390" s="223">
        <f t="shared" ca="1" si="803"/>
        <v>4.1723101308136596E-3</v>
      </c>
      <c r="HF390" s="223">
        <f t="shared" ca="1" si="804"/>
        <v>3.4301785234971001E-3</v>
      </c>
      <c r="HG390" s="223">
        <f t="shared" ca="1" si="805"/>
        <v>1.0224129153634451E-3</v>
      </c>
      <c r="HH390" s="223">
        <f t="shared" ca="1" si="806"/>
        <v>-1.8818183149057325E-3</v>
      </c>
      <c r="HI390" s="223">
        <f t="shared" ca="1" si="807"/>
        <v>-3.8722718664925279E-3</v>
      </c>
      <c r="HJ390" s="223">
        <f t="shared" ca="1" si="808"/>
        <v>-3.9824187118668872E-3</v>
      </c>
      <c r="HK390" s="223">
        <f t="shared" ca="1" si="809"/>
        <v>-2.1587734917445831E-3</v>
      </c>
      <c r="HL390" s="223">
        <f t="shared" ca="1" si="810"/>
        <v>7.1313394076151406E-4</v>
      </c>
      <c r="HM390" s="223">
        <f t="shared" ca="1" si="811"/>
        <v>3.2387561491218032E-3</v>
      </c>
      <c r="HN390" s="223">
        <f t="shared" ca="1" si="812"/>
        <v>4.1916956748231969E-3</v>
      </c>
      <c r="HO390" s="223">
        <f t="shared" ca="1" si="813"/>
        <v>3.1092219445563616E-3</v>
      </c>
      <c r="HP390" s="223">
        <f t="shared" ca="1" si="814"/>
        <v>5.1696504951713148E-4</v>
      </c>
      <c r="HQ390" s="223">
        <f t="shared" ca="1" si="815"/>
        <v>-2.3263209268982949E-3</v>
      </c>
      <c r="HR390" s="223">
        <f t="shared" ca="1" si="816"/>
        <v>-4.0399866208382278E-3</v>
      </c>
      <c r="HS390" s="223">
        <f t="shared" ca="1" si="817"/>
        <v>-3.7919062912347748E-3</v>
      </c>
      <c r="HT390" s="223">
        <f t="shared" ca="1" si="818"/>
        <v>-1.7025433568548846E-3</v>
      </c>
      <c r="HU390" s="223">
        <f t="shared" ca="1" si="819"/>
        <v>1.2135445084919382E-3</v>
      </c>
      <c r="HV390" s="223">
        <f t="shared" ca="1" si="820"/>
        <v>3.5403566317739063E-3</v>
      </c>
      <c r="HW390" s="223">
        <f t="shared" ca="1" si="821"/>
        <v>4.148034214242249E-3</v>
      </c>
      <c r="HX390" s="223">
        <f t="shared" ca="1" si="822"/>
        <v>2.741499773497684E-3</v>
      </c>
      <c r="HY390" s="223">
        <f t="shared" ca="1" si="823"/>
        <v>3.7415481336776921E-6</v>
      </c>
      <c r="HZ390" s="223">
        <f t="shared" ca="1" si="824"/>
        <v>-2.7358335068047831E-3</v>
      </c>
      <c r="IA390" s="223">
        <f t="shared" ca="1" si="825"/>
        <v>-4.1469362159765452E-3</v>
      </c>
      <c r="IB390" s="223">
        <f t="shared" ca="1" si="826"/>
        <v>-3.5443600704663908E-3</v>
      </c>
      <c r="IC390" s="223">
        <f t="shared" ca="1" si="827"/>
        <v>-1.2207053851464515E-3</v>
      </c>
      <c r="ID390" s="223">
        <f t="shared" ca="1" si="828"/>
        <v>1.6957022372443998E-3</v>
      </c>
      <c r="IE390" s="223">
        <f t="shared" ca="1" si="829"/>
        <v>4.138295168692567E-3</v>
      </c>
      <c r="IF390" s="223">
        <f t="shared" ca="1" si="830"/>
        <v>4.0419824580781444E-3</v>
      </c>
      <c r="IG390" s="223">
        <f t="shared" ca="1" si="831"/>
        <v>2.3325428940505358E-3</v>
      </c>
      <c r="IH390" s="223">
        <f t="shared" ca="1" si="832"/>
        <v>-5.095382296163494E-4</v>
      </c>
      <c r="II390" s="223">
        <f t="shared" ca="1" si="833"/>
        <v>-3.1041966042480371E-3</v>
      </c>
      <c r="IJ390" s="223">
        <f t="shared" ca="1" si="834"/>
        <v>-4.191512030447638E-3</v>
      </c>
      <c r="IK390" s="223">
        <f t="shared" ca="1" si="835"/>
        <v>-3.2435033751386393E-3</v>
      </c>
      <c r="IL390" s="223">
        <f t="shared" ca="1" si="836"/>
        <v>-7.2050686820958332E-4</v>
      </c>
      <c r="IM390" s="223">
        <f t="shared" ca="1" si="837"/>
        <v>2.1523550259846861E-3</v>
      </c>
      <c r="IN390" s="223">
        <f t="shared" ca="1" si="838"/>
        <v>3.9800714012061698E-3</v>
      </c>
      <c r="IO390" s="223">
        <f t="shared" ca="1" si="839"/>
        <v>3.8751355234568378E-3</v>
      </c>
      <c r="IP390" s="223">
        <f t="shared" ca="1" si="840"/>
        <v>1.8885023983399197E-3</v>
      </c>
      <c r="IQ390" s="223">
        <f t="shared" ca="1" si="841"/>
        <v>-1.0151540781133317E-3</v>
      </c>
      <c r="IR390" s="223">
        <f t="shared" ca="1" si="842"/>
        <v>-3.4258696953691197E-3</v>
      </c>
      <c r="IS390" s="223">
        <f t="shared" ca="1" si="843"/>
        <v>-4.1730436025105974E-3</v>
      </c>
      <c r="IT390" s="223">
        <f t="shared" ca="1" si="844"/>
        <v>-2.8938613699874879E-3</v>
      </c>
      <c r="IU390" s="223">
        <f t="shared" ca="1" si="845"/>
        <v>-2.0947125732519016E-4</v>
      </c>
      <c r="IV390" s="223">
        <f t="shared" ca="1" si="846"/>
        <v>2.5766343917165485E-3</v>
      </c>
      <c r="IW390" s="223">
        <f t="shared" ca="1" si="847"/>
        <v>4.1115719685664281E-3</v>
      </c>
      <c r="IX390" s="223">
        <f t="shared" ca="1" si="848"/>
        <v>3.6500029435765926E-3</v>
      </c>
      <c r="IY390" s="223">
        <f t="shared" ca="1" si="849"/>
        <v>1.4160570687354764E-3</v>
      </c>
      <c r="IZ390" s="223">
        <f t="shared" ca="1" si="850"/>
        <v>-1.505501064367571E-3</v>
      </c>
      <c r="JA390" s="223">
        <f t="shared" ca="1" si="851"/>
        <v>-3.6960145174635751E-3</v>
      </c>
      <c r="JB390" s="223">
        <f t="shared" ca="1" si="852"/>
        <v>-4.0918087145120404E-3</v>
      </c>
    </row>
    <row r="391" spans="2:262">
      <c r="B391" s="230">
        <v>30</v>
      </c>
      <c r="C391" s="229">
        <f t="shared" si="853"/>
        <v>5.859375000000002E-4</v>
      </c>
      <c r="D391" s="226">
        <f t="shared" ca="1" si="597"/>
        <v>75.437390901573636</v>
      </c>
      <c r="E391" s="225">
        <f ca="1">AJ361</f>
        <v>0.43739090157363614</v>
      </c>
      <c r="F391" s="224">
        <v>30</v>
      </c>
      <c r="G391" s="223">
        <f t="shared" ca="1" si="854"/>
        <v>-2.144334533880275E-3</v>
      </c>
      <c r="H391" s="223">
        <f t="shared" ca="1" si="598"/>
        <v>4.8954320347369639E-4</v>
      </c>
      <c r="I391" s="223">
        <f t="shared" ca="1" si="599"/>
        <v>2.8697897089276889E-3</v>
      </c>
      <c r="J391" s="223">
        <f t="shared" ca="1" si="600"/>
        <v>3.7632046252504083E-3</v>
      </c>
      <c r="K391" s="223">
        <f t="shared" ca="1" si="601"/>
        <v>2.7069116951128642E-3</v>
      </c>
      <c r="L391" s="223">
        <f t="shared" ca="1" si="602"/>
        <v>2.4817390821034793E-4</v>
      </c>
      <c r="M391" s="223">
        <f t="shared" ca="1" si="603"/>
        <v>-2.3391422219684755E-3</v>
      </c>
      <c r="N391" s="223">
        <f t="shared" ca="1" si="604"/>
        <v>-3.7145540316760304E-3</v>
      </c>
      <c r="O391" s="223">
        <f t="shared" ca="1" si="605"/>
        <v>-3.1654637579558334E-3</v>
      </c>
      <c r="P391" s="223">
        <f t="shared" ca="1" si="606"/>
        <v>-9.7635383577939503E-4</v>
      </c>
      <c r="Q391" s="223">
        <f t="shared" ca="1" si="607"/>
        <v>1.7186028112250837E-3</v>
      </c>
      <c r="R391" s="223">
        <f t="shared" ca="1" si="608"/>
        <v>3.5231552098102413E-3</v>
      </c>
      <c r="S391" s="223">
        <f t="shared" ca="1" si="609"/>
        <v>3.5023688237930872E-3</v>
      </c>
      <c r="T391" s="223">
        <f t="shared" ca="1" si="610"/>
        <v>1.6670130329849851E-3</v>
      </c>
      <c r="U391" s="223">
        <f t="shared" ca="1" si="611"/>
        <v>-1.0320184582498751E-3</v>
      </c>
      <c r="V391" s="223">
        <f t="shared" ca="1" si="612"/>
        <v>-3.1963635090396501E-3</v>
      </c>
      <c r="W391" s="223">
        <f t="shared" ca="1" si="613"/>
        <v>-3.7046798198830375E-3</v>
      </c>
      <c r="X391" s="223">
        <f t="shared" ca="1" si="614"/>
        <v>-2.2936098542046361E-3</v>
      </c>
      <c r="Y391" s="223">
        <f t="shared" ca="1" si="615"/>
        <v>3.0577421468673679E-4</v>
      </c>
      <c r="Z391" s="223">
        <f t="shared" ca="1" si="616"/>
        <v>2.7467373511579738E-3</v>
      </c>
      <c r="AA391" s="223">
        <f t="shared" ca="1" si="617"/>
        <v>3.7646220481032597E-3</v>
      </c>
      <c r="AB391" s="223">
        <f t="shared" ca="1" si="618"/>
        <v>2.8320645349984323E-3</v>
      </c>
      <c r="AC391" s="223">
        <f t="shared" ca="1" si="619"/>
        <v>4.3222076046665783E-4</v>
      </c>
      <c r="AD391" s="223">
        <f t="shared" ca="1" si="620"/>
        <v>-2.1915556172593391E-3</v>
      </c>
      <c r="AE391" s="223">
        <f t="shared" ca="1" si="621"/>
        <v>-3.6798919622392412E-3</v>
      </c>
      <c r="AF391" s="223">
        <f t="shared" ca="1" si="622"/>
        <v>-3.2616845639523231E-3</v>
      </c>
      <c r="AG391" s="223">
        <f t="shared" ca="1" si="623"/>
        <v>-1.1536057341875075E-3</v>
      </c>
      <c r="AH391" s="223">
        <f t="shared" ca="1" si="624"/>
        <v>1.5521536300279872E-3</v>
      </c>
      <c r="AI391" s="223">
        <f t="shared" ca="1" si="625"/>
        <v>3.4537456919735525E-3</v>
      </c>
      <c r="AJ391" s="223">
        <f t="shared" ca="1" si="626"/>
        <v>3.5659598842873036E-3</v>
      </c>
      <c r="AK391" s="223">
        <f t="shared" ca="1" si="627"/>
        <v>1.8306582864930801E-3</v>
      </c>
      <c r="AL391" s="223">
        <f t="shared" ca="1" si="628"/>
        <v>-8.5310324925244412E-4</v>
      </c>
      <c r="AM391" s="223">
        <f t="shared" ca="1" si="629"/>
        <v>-3.0948739116482219E-3</v>
      </c>
      <c r="AN391" s="223">
        <f t="shared" ca="1" si="630"/>
        <v>-3.7331973660824683E-3</v>
      </c>
      <c r="AO391" s="223">
        <f t="shared" ca="1" si="631"/>
        <v>-2.4373596674937188E-3</v>
      </c>
      <c r="AP391" s="223">
        <f t="shared" ca="1" si="632"/>
        <v>1.212685890339437E-4</v>
      </c>
      <c r="AQ391" s="223">
        <f t="shared" ca="1" si="633"/>
        <v>2.6170678625235364E-3</v>
      </c>
      <c r="AR391" s="223">
        <f t="shared" ca="1" si="634"/>
        <v>3.7569701667002822E-3</v>
      </c>
      <c r="AS391" s="223">
        <f t="shared" ca="1" si="635"/>
        <v>2.9503946833596322E-3</v>
      </c>
      <c r="AT391" s="223">
        <f t="shared" ca="1" si="636"/>
        <v>6.1522635505292279E-4</v>
      </c>
      <c r="AU391" s="223">
        <f t="shared" ca="1" si="637"/>
        <v>-2.0386893631106377E-3</v>
      </c>
      <c r="AV391" s="223">
        <f t="shared" ca="1" si="638"/>
        <v>-3.6363647107449486E-3</v>
      </c>
      <c r="AW391" s="223">
        <f t="shared" ca="1" si="639"/>
        <v>-3.3500476861444257E-3</v>
      </c>
      <c r="AX391" s="223">
        <f t="shared" ca="1" si="640"/>
        <v>-1.3280784953380331E-3</v>
      </c>
      <c r="AY391" s="223">
        <f t="shared" ca="1" si="641"/>
        <v>1.381965174783552E-3</v>
      </c>
      <c r="AZ391" s="223">
        <f t="shared" ca="1" si="642"/>
        <v>3.3760157982525053E-3</v>
      </c>
      <c r="BA391" s="223">
        <f t="shared" ca="1" si="643"/>
        <v>3.6209602350790802E-3</v>
      </c>
      <c r="BB391" s="223">
        <f t="shared" ca="1" si="644"/>
        <v>1.9898933238423019E-3</v>
      </c>
      <c r="BC391" s="223">
        <f t="shared" ca="1" si="645"/>
        <v>-6.7213283980455726E-4</v>
      </c>
      <c r="BD391" s="223">
        <f t="shared" ca="1" si="646"/>
        <v>-2.985928491924702E-3</v>
      </c>
      <c r="BE391" s="223">
        <f t="shared" ca="1" si="647"/>
        <v>-3.7527213128375338E-3</v>
      </c>
      <c r="BF391" s="223">
        <f t="shared" ca="1" si="648"/>
        <v>-2.5752376678563212E-3</v>
      </c>
      <c r="BG391" s="223">
        <f t="shared" ca="1" si="649"/>
        <v>-6.3529183271712687E-5</v>
      </c>
      <c r="BH391" s="223">
        <f t="shared" ca="1" si="650"/>
        <v>2.4810936281802077E-3</v>
      </c>
      <c r="BI391" s="223">
        <f t="shared" ca="1" si="651"/>
        <v>3.740267415094002E-3</v>
      </c>
      <c r="BJ391" s="223">
        <f t="shared" ca="1" si="652"/>
        <v>3.0616170725045653E-3</v>
      </c>
      <c r="BK391" s="223">
        <f t="shared" ca="1" si="653"/>
        <v>7.9674981546242721E-4</v>
      </c>
      <c r="BL391" s="223">
        <f t="shared" ca="1" si="654"/>
        <v>-1.8809117277180814E-3</v>
      </c>
      <c r="BM391" s="223">
        <f t="shared" ca="1" si="655"/>
        <v>-3.5840771381545431E-3</v>
      </c>
      <c r="BN391" s="223">
        <f t="shared" ca="1" si="656"/>
        <v>-3.4303402500310788E-3</v>
      </c>
      <c r="BO391" s="223">
        <f t="shared" ca="1" si="657"/>
        <v>-1.4993517990673395E-3</v>
      </c>
      <c r="BP391" s="223">
        <f t="shared" ca="1" si="658"/>
        <v>1.208447444387222E-3</v>
      </c>
      <c r="BQ391" s="223">
        <f t="shared" ca="1" si="659"/>
        <v>3.2901527867694137E-3</v>
      </c>
      <c r="BR391" s="223">
        <f t="shared" ca="1" si="660"/>
        <v>3.6672373755058849E-3</v>
      </c>
      <c r="BS391" s="223">
        <f t="shared" ca="1" si="661"/>
        <v>2.1443345338802941E-3</v>
      </c>
      <c r="BT391" s="223">
        <f t="shared" ca="1" si="662"/>
        <v>-4.8954320347367145E-4</v>
      </c>
      <c r="BU391" s="223">
        <f t="shared" ca="1" si="663"/>
        <v>-2.869789708927672E-3</v>
      </c>
      <c r="BV391" s="223">
        <f t="shared" ca="1" si="664"/>
        <v>-3.7632046252504092E-3</v>
      </c>
      <c r="BW391" s="223">
        <f t="shared" ca="1" si="665"/>
        <v>-2.7069116951128876E-3</v>
      </c>
      <c r="BX391" s="223">
        <f t="shared" ca="1" si="666"/>
        <v>-2.4817390821035509E-4</v>
      </c>
      <c r="BY391" s="223">
        <f t="shared" ca="1" si="667"/>
        <v>2.3391422219684673E-3</v>
      </c>
      <c r="BZ391" s="223">
        <f t="shared" ca="1" si="668"/>
        <v>3.7145540316760274E-3</v>
      </c>
      <c r="CA391" s="223">
        <f t="shared" ca="1" si="669"/>
        <v>3.1654637579558429E-3</v>
      </c>
      <c r="CB391" s="223">
        <f t="shared" ca="1" si="670"/>
        <v>9.7635383577941454E-4</v>
      </c>
      <c r="CC391" s="223">
        <f t="shared" ca="1" si="671"/>
        <v>-1.7186028112250655E-3</v>
      </c>
      <c r="CD391" s="223">
        <f t="shared" ca="1" si="672"/>
        <v>-3.5231552098102335E-3</v>
      </c>
      <c r="CE391" s="223">
        <f t="shared" ca="1" si="673"/>
        <v>-3.5023688237930972E-3</v>
      </c>
      <c r="CF391" s="223">
        <f t="shared" ca="1" si="674"/>
        <v>-1.6670130329850094E-3</v>
      </c>
      <c r="CG391" s="223">
        <f t="shared" ca="1" si="675"/>
        <v>1.0320184582498428E-3</v>
      </c>
      <c r="CH391" s="223">
        <f t="shared" ca="1" si="676"/>
        <v>3.1963635090396466E-3</v>
      </c>
      <c r="CI391" s="223">
        <f t="shared" ca="1" si="677"/>
        <v>3.7046798198830384E-3</v>
      </c>
      <c r="CJ391" s="223">
        <f t="shared" ca="1" si="678"/>
        <v>2.2936098542046465E-3</v>
      </c>
      <c r="CK391" s="223">
        <f t="shared" ca="1" si="679"/>
        <v>-3.0577421468672324E-4</v>
      </c>
      <c r="CL391" s="223">
        <f t="shared" ca="1" si="680"/>
        <v>-2.7467373511579599E-3</v>
      </c>
      <c r="CM391" s="223">
        <f t="shared" ca="1" si="681"/>
        <v>-3.7646220481032592E-3</v>
      </c>
      <c r="CN391" s="223">
        <f t="shared" ca="1" si="682"/>
        <v>-2.8320645349984453E-3</v>
      </c>
      <c r="CO391" s="223">
        <f t="shared" ca="1" si="683"/>
        <v>-4.3222076046665143E-4</v>
      </c>
      <c r="CP391" s="223">
        <f t="shared" ca="1" si="684"/>
        <v>2.1915556172593226E-3</v>
      </c>
      <c r="CQ391" s="223">
        <f t="shared" ca="1" si="685"/>
        <v>3.6798919622392403E-3</v>
      </c>
      <c r="CR391" s="223">
        <f t="shared" ca="1" si="686"/>
        <v>3.2616845639523396E-3</v>
      </c>
      <c r="CS391" s="223">
        <f t="shared" ca="1" si="687"/>
        <v>1.153605734187514E-3</v>
      </c>
      <c r="CT391" s="223">
        <f t="shared" ca="1" si="688"/>
        <v>-1.5521536300279566E-3</v>
      </c>
      <c r="CU391" s="223">
        <f t="shared" ca="1" si="689"/>
        <v>-3.4537456919735499E-3</v>
      </c>
      <c r="CV391" s="223">
        <f t="shared" ca="1" si="690"/>
        <v>-3.5659598842873188E-3</v>
      </c>
      <c r="CW391" s="223">
        <f t="shared" ca="1" si="691"/>
        <v>-1.8306582864930981E-3</v>
      </c>
      <c r="CX391" s="223">
        <f t="shared" ca="1" si="692"/>
        <v>8.5310324925239826E-4</v>
      </c>
      <c r="CY391" s="223">
        <f t="shared" ca="1" si="693"/>
        <v>3.0948739116482106E-3</v>
      </c>
      <c r="CZ391" s="223">
        <f t="shared" ca="1" si="694"/>
        <v>3.7331973660824666E-3</v>
      </c>
      <c r="DA391" s="223">
        <f t="shared" ca="1" si="695"/>
        <v>2.4373596674937444E-3</v>
      </c>
      <c r="DB391" s="223">
        <f t="shared" ca="1" si="696"/>
        <v>-1.2126858903393687E-4</v>
      </c>
      <c r="DC391" s="223">
        <f t="shared" ca="1" si="697"/>
        <v>-2.6170678625235121E-3</v>
      </c>
      <c r="DD391" s="223">
        <f t="shared" ca="1" si="698"/>
        <v>-3.7569701667002822E-3</v>
      </c>
      <c r="DE391" s="223">
        <f t="shared" ca="1" si="699"/>
        <v>-2.950394683359653E-3</v>
      </c>
      <c r="DF391" s="223">
        <f t="shared" ca="1" si="700"/>
        <v>-6.1522635505294274E-4</v>
      </c>
      <c r="DG391" s="223">
        <f t="shared" ca="1" si="701"/>
        <v>2.0386893631105982E-3</v>
      </c>
      <c r="DH391" s="223">
        <f t="shared" ca="1" si="702"/>
        <v>3.6363647107449434E-3</v>
      </c>
      <c r="DI391" s="223">
        <f t="shared" ca="1" si="703"/>
        <v>3.3500476861444231E-3</v>
      </c>
      <c r="DJ391" s="223">
        <f t="shared" ca="1" si="704"/>
        <v>1.3280784953380522E-3</v>
      </c>
      <c r="DK391" s="223">
        <f t="shared" ca="1" si="705"/>
        <v>-1.3819651747835576E-3</v>
      </c>
      <c r="DL391" s="223">
        <f t="shared" ca="1" si="706"/>
        <v>-3.3760157982524962E-3</v>
      </c>
      <c r="DM391" s="223">
        <f t="shared" ca="1" si="707"/>
        <v>-3.6209602350790781E-3</v>
      </c>
      <c r="DN391" s="223">
        <f t="shared" ca="1" si="708"/>
        <v>-1.9898933238423192E-3</v>
      </c>
      <c r="DO391" s="223">
        <f t="shared" ca="1" si="709"/>
        <v>6.7213283980453752E-4</v>
      </c>
      <c r="DP391" s="223">
        <f t="shared" ca="1" si="710"/>
        <v>2.9859284919246734E-3</v>
      </c>
      <c r="DQ391" s="223">
        <f t="shared" ca="1" si="711"/>
        <v>3.7527213128375351E-3</v>
      </c>
      <c r="DR391" s="223">
        <f t="shared" ca="1" si="712"/>
        <v>2.5752376678563559E-3</v>
      </c>
      <c r="DS391" s="223">
        <f t="shared" ca="1" si="713"/>
        <v>6.3529183271732962E-5</v>
      </c>
      <c r="DT391" s="223">
        <f t="shared" ca="1" si="714"/>
        <v>-2.4810936281802125E-3</v>
      </c>
      <c r="DU391" s="223">
        <f t="shared" ca="1" si="715"/>
        <v>-3.7402674150939998E-3</v>
      </c>
      <c r="DV391" s="223">
        <f t="shared" ca="1" si="716"/>
        <v>-3.0616170725045614E-3</v>
      </c>
      <c r="DW391" s="223">
        <f t="shared" ca="1" si="717"/>
        <v>-7.9674981546244705E-4</v>
      </c>
      <c r="DX391" s="223">
        <f t="shared" ca="1" si="718"/>
        <v>1.880911727718087E-3</v>
      </c>
      <c r="DY391" s="223">
        <f t="shared" ca="1" si="719"/>
        <v>3.5840771381545288E-3</v>
      </c>
      <c r="DZ391" s="223">
        <f t="shared" ca="1" si="720"/>
        <v>3.430340250031087E-3</v>
      </c>
      <c r="EA391" s="223">
        <f t="shared" ca="1" si="721"/>
        <v>1.4993517990673827E-3</v>
      </c>
      <c r="EB391" s="223">
        <f t="shared" ca="1" si="722"/>
        <v>-1.2084474443872027E-3</v>
      </c>
      <c r="EC391" s="223">
        <f t="shared" ca="1" si="723"/>
        <v>-3.2901527867693907E-3</v>
      </c>
      <c r="ED391" s="223">
        <f t="shared" ca="1" si="724"/>
        <v>-3.6672373755058892E-3</v>
      </c>
      <c r="EE391" s="223">
        <f t="shared" ca="1" si="725"/>
        <v>-2.1443345338802893E-3</v>
      </c>
      <c r="EF391" s="223">
        <f t="shared" ca="1" si="726"/>
        <v>4.8954320347365118E-4</v>
      </c>
      <c r="EG391" s="223">
        <f t="shared" ca="1" si="727"/>
        <v>2.8697897089276759E-3</v>
      </c>
      <c r="EH391" s="223">
        <f t="shared" ca="1" si="728"/>
        <v>3.7632046252504096E-3</v>
      </c>
      <c r="EI391" s="223">
        <f t="shared" ca="1" si="729"/>
        <v>2.7069116951128833E-3</v>
      </c>
      <c r="EJ391" s="223">
        <f t="shared" ca="1" si="730"/>
        <v>2.4817390821040182E-4</v>
      </c>
      <c r="EK391" s="223">
        <f t="shared" ca="1" si="731"/>
        <v>-2.3391422219684512E-3</v>
      </c>
      <c r="EL391" s="223">
        <f t="shared" ca="1" si="732"/>
        <v>-3.71455403167602E-3</v>
      </c>
      <c r="EM391" s="223">
        <f t="shared" ca="1" si="733"/>
        <v>-3.1654637579558538E-3</v>
      </c>
      <c r="EN391" s="223">
        <f t="shared" ca="1" si="734"/>
        <v>-9.7635383577946019E-4</v>
      </c>
      <c r="EO391" s="223">
        <f t="shared" ca="1" si="735"/>
        <v>1.7186028112250475E-3</v>
      </c>
      <c r="EP391" s="223">
        <f t="shared" ca="1" si="736"/>
        <v>3.5231552098102361E-3</v>
      </c>
      <c r="EQ391" s="223">
        <f t="shared" ca="1" si="737"/>
        <v>3.5023688237931045E-3</v>
      </c>
      <c r="ER391" s="223">
        <f t="shared" ca="1" si="738"/>
        <v>1.6670130329850038E-3</v>
      </c>
      <c r="ES391" s="223">
        <f t="shared" ca="1" si="739"/>
        <v>-1.0320184582498233E-3</v>
      </c>
      <c r="ET391" s="223">
        <f t="shared" ca="1" si="740"/>
        <v>-3.1963635090396358E-3</v>
      </c>
      <c r="EU391" s="223">
        <f t="shared" ca="1" si="741"/>
        <v>-3.7046798198830475E-3</v>
      </c>
      <c r="EV391" s="223">
        <f t="shared" ca="1" si="742"/>
        <v>-2.2936098542046626E-3</v>
      </c>
      <c r="EW391" s="223">
        <f t="shared" ca="1" si="743"/>
        <v>3.057742146866764E-4</v>
      </c>
      <c r="EX391" s="223">
        <f t="shared" ca="1" si="744"/>
        <v>2.7467373511579464E-3</v>
      </c>
      <c r="EY391" s="223">
        <f t="shared" ca="1" si="745"/>
        <v>3.7646220481032584E-3</v>
      </c>
      <c r="EZ391" s="223">
        <f t="shared" ca="1" si="746"/>
        <v>2.8320645349984592E-3</v>
      </c>
      <c r="FA391" s="223">
        <f t="shared" ca="1" si="747"/>
        <v>4.3222076046667149E-4</v>
      </c>
      <c r="FB391" s="223">
        <f t="shared" ca="1" si="748"/>
        <v>-2.1915556172593057E-3</v>
      </c>
      <c r="FC391" s="223">
        <f t="shared" ca="1" si="749"/>
        <v>-3.6798919622392356E-3</v>
      </c>
      <c r="FD391" s="223">
        <f t="shared" ca="1" si="750"/>
        <v>-3.2616845639523496E-3</v>
      </c>
      <c r="FE391" s="223">
        <f t="shared" ca="1" si="751"/>
        <v>-1.1536057341875333E-3</v>
      </c>
      <c r="FF391" s="223">
        <f t="shared" ca="1" si="752"/>
        <v>1.5521536300279379E-3</v>
      </c>
      <c r="FG391" s="223">
        <f t="shared" ca="1" si="753"/>
        <v>3.4537456919735417E-3</v>
      </c>
      <c r="FH391" s="223">
        <f t="shared" ca="1" si="754"/>
        <v>3.5659598842873248E-3</v>
      </c>
      <c r="FI391" s="223">
        <f t="shared" ca="1" si="755"/>
        <v>1.8306582864931159E-3</v>
      </c>
      <c r="FJ391" s="223">
        <f t="shared" ca="1" si="756"/>
        <v>-8.5310324925243067E-4</v>
      </c>
      <c r="FK391" s="223">
        <f t="shared" ca="1" si="757"/>
        <v>-3.0948739116481994E-3</v>
      </c>
      <c r="FL391" s="223">
        <f t="shared" ca="1" si="758"/>
        <v>-3.7331973660824701E-3</v>
      </c>
      <c r="FM391" s="223">
        <f t="shared" ca="1" si="759"/>
        <v>-2.43735966749376E-3</v>
      </c>
      <c r="FN391" s="223">
        <f t="shared" ca="1" si="760"/>
        <v>1.2126858903391659E-4</v>
      </c>
      <c r="FO391" s="223">
        <f t="shared" ca="1" si="761"/>
        <v>2.6170678625234973E-3</v>
      </c>
      <c r="FP391" s="223">
        <f t="shared" ca="1" si="762"/>
        <v>3.7569701667002809E-3</v>
      </c>
      <c r="FQ391" s="223">
        <f t="shared" ca="1" si="763"/>
        <v>2.950394683359666E-3</v>
      </c>
      <c r="FR391" s="223">
        <f t="shared" ca="1" si="764"/>
        <v>6.1522635505296291E-4</v>
      </c>
      <c r="FS391" s="223">
        <f t="shared" ca="1" si="765"/>
        <v>-2.0386893631105809E-3</v>
      </c>
      <c r="FT391" s="223">
        <f t="shared" ca="1" si="766"/>
        <v>-3.6363647107449382E-3</v>
      </c>
      <c r="FU391" s="223">
        <f t="shared" ca="1" si="767"/>
        <v>-3.3500476861444322E-3</v>
      </c>
      <c r="FV391" s="223">
        <f t="shared" ca="1" si="768"/>
        <v>-1.3280784953380712E-3</v>
      </c>
      <c r="FW391" s="223">
        <f t="shared" ca="1" si="769"/>
        <v>1.381965174783539E-3</v>
      </c>
      <c r="FX391" s="223">
        <f t="shared" ca="1" si="770"/>
        <v>3.376015798252511E-3</v>
      </c>
      <c r="FY391" s="223">
        <f t="shared" ca="1" si="771"/>
        <v>3.6209602350790841E-3</v>
      </c>
      <c r="FZ391" s="223">
        <f t="shared" ca="1" si="772"/>
        <v>1.9898933238423362E-3</v>
      </c>
      <c r="GA391" s="223">
        <f t="shared" ca="1" si="773"/>
        <v>-6.7213283980446477E-4</v>
      </c>
      <c r="GB391" s="223">
        <f t="shared" ca="1" si="774"/>
        <v>-2.9859284919246938E-3</v>
      </c>
      <c r="GC391" s="223">
        <f t="shared" ca="1" si="775"/>
        <v>-3.7527213128375372E-3</v>
      </c>
      <c r="GD391" s="223">
        <f t="shared" ca="1" si="776"/>
        <v>-2.5752376678563711E-3</v>
      </c>
      <c r="GE391" s="223">
        <f t="shared" ca="1" si="777"/>
        <v>-6.3529183271806796E-5</v>
      </c>
      <c r="GF391" s="223">
        <f t="shared" ca="1" si="778"/>
        <v>2.4810936281801973E-3</v>
      </c>
      <c r="GG391" s="223">
        <f t="shared" ca="1" si="779"/>
        <v>3.7402674150939976E-3</v>
      </c>
      <c r="GH391" s="223">
        <f t="shared" ca="1" si="780"/>
        <v>3.0616170725046043E-3</v>
      </c>
      <c r="GI391" s="223">
        <f t="shared" ca="1" si="781"/>
        <v>7.9674981546241452E-4</v>
      </c>
      <c r="GJ391" s="223">
        <f t="shared" ca="1" si="782"/>
        <v>-1.8809117277180695E-3</v>
      </c>
      <c r="GK391" s="223">
        <f t="shared" ca="1" si="783"/>
        <v>-3.5840771381545223E-3</v>
      </c>
      <c r="GL391" s="223">
        <f t="shared" ca="1" si="784"/>
        <v>-3.4303402500311174E-3</v>
      </c>
      <c r="GM391" s="223">
        <f t="shared" ca="1" si="785"/>
        <v>-1.4993517990673521E-3</v>
      </c>
      <c r="GN391" s="223">
        <f t="shared" ca="1" si="786"/>
        <v>1.2084474443871836E-3</v>
      </c>
      <c r="GO391" s="223">
        <f t="shared" ca="1" si="787"/>
        <v>3.2901527867693812E-3</v>
      </c>
      <c r="GP391" s="223">
        <f t="shared" ca="1" si="788"/>
        <v>3.6672373755059062E-3</v>
      </c>
      <c r="GQ391" s="223">
        <f t="shared" ca="1" si="789"/>
        <v>2.1443345338803058E-3</v>
      </c>
      <c r="GR391" s="223">
        <f t="shared" ca="1" si="790"/>
        <v>-4.8954320347363112E-4</v>
      </c>
      <c r="GS391" s="223">
        <f t="shared" ca="1" si="791"/>
        <v>-2.8697897089276282E-3</v>
      </c>
      <c r="GT391" s="223">
        <f t="shared" ca="1" si="792"/>
        <v>-3.7632046252504083E-3</v>
      </c>
      <c r="GU391" s="223">
        <f t="shared" ca="1" si="793"/>
        <v>-2.7069116951128971E-3</v>
      </c>
      <c r="GV391" s="223">
        <f t="shared" ca="1" si="794"/>
        <v>-2.481739082104222E-4</v>
      </c>
      <c r="GW391" s="223">
        <f t="shared" ca="1" si="795"/>
        <v>2.3391422219683935E-3</v>
      </c>
      <c r="GX391" s="223">
        <f t="shared" ca="1" si="796"/>
        <v>3.7145540316760256E-3</v>
      </c>
      <c r="GY391" s="223">
        <f t="shared" ca="1" si="797"/>
        <v>3.165463757955865E-3</v>
      </c>
      <c r="GZ391" s="223">
        <f t="shared" ca="1" si="798"/>
        <v>9.763538357794797E-4</v>
      </c>
      <c r="HA391" s="223">
        <f t="shared" ca="1" si="799"/>
        <v>-1.718602811225077E-3</v>
      </c>
      <c r="HB391" s="223">
        <f t="shared" ca="1" si="800"/>
        <v>-3.5231552098102291E-3</v>
      </c>
      <c r="HC391" s="223">
        <f t="shared" ca="1" si="801"/>
        <v>-3.5023688237931123E-3</v>
      </c>
      <c r="HD391" s="223">
        <f t="shared" ca="1" si="802"/>
        <v>-1.6670130329850697E-3</v>
      </c>
      <c r="HE391" s="223">
        <f t="shared" ca="1" si="803"/>
        <v>1.0320184582498552E-3</v>
      </c>
      <c r="HF391" s="223">
        <f t="shared" ca="1" si="804"/>
        <v>3.1963635090396254E-3</v>
      </c>
      <c r="HG391" s="223">
        <f t="shared" ca="1" si="805"/>
        <v>3.7046798198830506E-3</v>
      </c>
      <c r="HH391" s="223">
        <f t="shared" ca="1" si="806"/>
        <v>2.2936098542047216E-3</v>
      </c>
      <c r="HI391" s="223">
        <f t="shared" ca="1" si="807"/>
        <v>-3.0577421468670947E-4</v>
      </c>
      <c r="HJ391" s="223">
        <f t="shared" ca="1" si="808"/>
        <v>-2.7467373511579321E-3</v>
      </c>
      <c r="HK391" s="223">
        <f t="shared" ca="1" si="809"/>
        <v>-3.7646220481032579E-3</v>
      </c>
      <c r="HL391" s="223">
        <f t="shared" ca="1" si="810"/>
        <v>-2.8320645349984371E-3</v>
      </c>
      <c r="HM391" s="223">
        <f t="shared" ca="1" si="811"/>
        <v>-4.3222076046669166E-4</v>
      </c>
      <c r="HN391" s="223">
        <f t="shared" ca="1" si="812"/>
        <v>2.1915556172592897E-3</v>
      </c>
      <c r="HO391" s="223">
        <f t="shared" ca="1" si="813"/>
        <v>3.6798919622392204E-3</v>
      </c>
      <c r="HP391" s="223">
        <f t="shared" ca="1" si="814"/>
        <v>3.2616845639523331E-3</v>
      </c>
      <c r="HQ391" s="223">
        <f t="shared" ca="1" si="815"/>
        <v>1.1536057341875524E-3</v>
      </c>
      <c r="HR391" s="223">
        <f t="shared" ca="1" si="816"/>
        <v>-1.5521536300279197E-3</v>
      </c>
      <c r="HS391" s="223">
        <f t="shared" ca="1" si="817"/>
        <v>-3.4537456919735126E-3</v>
      </c>
      <c r="HT391" s="223">
        <f t="shared" ca="1" si="818"/>
        <v>-3.5659598842873149E-3</v>
      </c>
      <c r="HU391" s="223">
        <f t="shared" ca="1" si="819"/>
        <v>-1.8306582864931337E-3</v>
      </c>
      <c r="HV391" s="223">
        <f t="shared" ca="1" si="820"/>
        <v>8.5310324925235879E-4</v>
      </c>
      <c r="HW391" s="223">
        <f t="shared" ca="1" si="821"/>
        <v>3.094873911648218E-3</v>
      </c>
      <c r="HX391" s="223">
        <f t="shared" ca="1" si="822"/>
        <v>3.7331973660824722E-3</v>
      </c>
      <c r="HY391" s="223">
        <f t="shared" ca="1" si="823"/>
        <v>2.4373596674937756E-3</v>
      </c>
      <c r="HZ391" s="223">
        <f t="shared" ca="1" si="824"/>
        <v>-1.2126858903384265E-4</v>
      </c>
      <c r="IA391" s="223">
        <f t="shared" ca="1" si="825"/>
        <v>-2.6170678625235216E-3</v>
      </c>
      <c r="IB391" s="223">
        <f t="shared" ca="1" si="826"/>
        <v>-3.7569701667002791E-3</v>
      </c>
      <c r="IC391" s="223">
        <f t="shared" ca="1" si="827"/>
        <v>-2.9503946833596782E-3</v>
      </c>
      <c r="ID391" s="223">
        <f t="shared" ca="1" si="828"/>
        <v>-6.1522635505303566E-4</v>
      </c>
      <c r="IE391" s="223">
        <f t="shared" ca="1" si="829"/>
        <v>1.8675628743661738E-3</v>
      </c>
      <c r="IF391" s="223">
        <f t="shared" ca="1" si="830"/>
        <v>3.636364710744933E-3</v>
      </c>
      <c r="IG391" s="223">
        <f t="shared" ca="1" si="831"/>
        <v>3.350047686144466E-3</v>
      </c>
      <c r="IH391" s="223">
        <f t="shared" ca="1" si="832"/>
        <v>1.32807849533804E-3</v>
      </c>
      <c r="II391" s="223">
        <f t="shared" ca="1" si="833"/>
        <v>-1.3819651747835203E-3</v>
      </c>
      <c r="IJ391" s="223">
        <f t="shared" ca="1" si="834"/>
        <v>-3.376015798252478E-3</v>
      </c>
      <c r="IK391" s="223">
        <f t="shared" ca="1" si="835"/>
        <v>-3.6209602350791045E-3</v>
      </c>
      <c r="IL391" s="223">
        <f t="shared" ca="1" si="836"/>
        <v>-1.989893323842308E-3</v>
      </c>
      <c r="IM391" s="223">
        <f t="shared" ca="1" si="837"/>
        <v>6.7213283980449741E-4</v>
      </c>
      <c r="IN391" s="223">
        <f t="shared" ca="1" si="838"/>
        <v>2.9859284919246491E-3</v>
      </c>
      <c r="IO391" s="223">
        <f t="shared" ca="1" si="839"/>
        <v>3.7527213128375429E-3</v>
      </c>
      <c r="IP391" s="223">
        <f t="shared" ca="1" si="840"/>
        <v>2.5752376678563464E-3</v>
      </c>
      <c r="IQ391" s="223">
        <f t="shared" ca="1" si="841"/>
        <v>6.352918327177362E-5</v>
      </c>
      <c r="IR391" s="223">
        <f t="shared" ca="1" si="842"/>
        <v>-2.4810936281801418E-3</v>
      </c>
      <c r="IS391" s="223">
        <f t="shared" ca="1" si="843"/>
        <v>-3.7402674150940006E-3</v>
      </c>
      <c r="IT391" s="223">
        <f t="shared" ca="1" si="844"/>
        <v>-3.0616170725045852E-3</v>
      </c>
      <c r="IU391" s="223">
        <f t="shared" ca="1" si="845"/>
        <v>-7.9674981546248652E-4</v>
      </c>
      <c r="IV391" s="223">
        <f t="shared" ca="1" si="846"/>
        <v>1.8809117277180055E-3</v>
      </c>
      <c r="IW391" s="223">
        <f t="shared" ca="1" si="847"/>
        <v>3.5840771381545327E-3</v>
      </c>
      <c r="IX391" s="223">
        <f t="shared" ca="1" si="848"/>
        <v>3.4303402500311039E-3</v>
      </c>
      <c r="IY391" s="223">
        <f t="shared" ca="1" si="849"/>
        <v>1.4993517990674198E-3</v>
      </c>
      <c r="IZ391" s="223">
        <f t="shared" ca="1" si="850"/>
        <v>-1.2084474443871136E-3</v>
      </c>
      <c r="JA391" s="223">
        <f t="shared" ca="1" si="851"/>
        <v>-3.2901527867693972E-3</v>
      </c>
      <c r="JB391" s="223">
        <f t="shared" ca="1" si="852"/>
        <v>-3.6672373755058984E-3</v>
      </c>
    </row>
    <row r="392" spans="2:262">
      <c r="B392" s="230">
        <v>31</v>
      </c>
      <c r="C392" s="229">
        <f t="shared" si="853"/>
        <v>6.0546875000000021E-4</v>
      </c>
      <c r="D392" s="226">
        <f t="shared" ca="1" si="597"/>
        <v>75.465386275544915</v>
      </c>
      <c r="E392" s="225">
        <f ca="1">AK361</f>
        <v>0.46538627554491829</v>
      </c>
      <c r="F392" s="224">
        <v>31</v>
      </c>
      <c r="G392" s="223">
        <f t="shared" ca="1" si="854"/>
        <v>-1.1931362213244357E-2</v>
      </c>
      <c r="H392" s="223">
        <f t="shared" ca="1" si="598"/>
        <v>4.2141856804386304E-3</v>
      </c>
      <c r="I392" s="223">
        <f t="shared" ca="1" si="599"/>
        <v>1.8035585585391395E-2</v>
      </c>
      <c r="J392" s="223">
        <f t="shared" ca="1" si="600"/>
        <v>2.1910254818643862E-2</v>
      </c>
      <c r="K392" s="223">
        <f t="shared" ca="1" si="601"/>
        <v>1.3701290692860878E-2</v>
      </c>
      <c r="L392" s="223">
        <f t="shared" ca="1" si="602"/>
        <v>-2.0640151846947042E-3</v>
      </c>
      <c r="M392" s="223">
        <f t="shared" ca="1" si="603"/>
        <v>-1.6691004646226235E-2</v>
      </c>
      <c r="N392" s="223">
        <f t="shared" ca="1" si="604"/>
        <v>-2.2112807668422753E-2</v>
      </c>
      <c r="O392" s="223">
        <f t="shared" ca="1" si="605"/>
        <v>-1.5339268253217783E-2</v>
      </c>
      <c r="P392" s="223">
        <f t="shared" ca="1" si="606"/>
        <v>-1.0603290558329048E-4</v>
      </c>
      <c r="Q392" s="223">
        <f t="shared" ca="1" si="607"/>
        <v>1.5185680208086635E-2</v>
      </c>
      <c r="R392" s="223">
        <f t="shared" ca="1" si="608"/>
        <v>2.2102402092264453E-2</v>
      </c>
      <c r="S392" s="223">
        <f t="shared" ca="1" si="609"/>
        <v>1.6829520274999218E-2</v>
      </c>
      <c r="T392" s="223">
        <f t="shared" ca="1" si="610"/>
        <v>2.2750598410170532E-3</v>
      </c>
      <c r="U392" s="223">
        <f t="shared" ca="1" si="611"/>
        <v>-1.353410936820596E-2</v>
      </c>
      <c r="V392" s="223">
        <f t="shared" ca="1" si="612"/>
        <v>-2.1879138301555627E-2</v>
      </c>
      <c r="W392" s="223">
        <f t="shared" ca="1" si="613"/>
        <v>-1.8157694816580791E-2</v>
      </c>
      <c r="X392" s="223">
        <f t="shared" ca="1" si="614"/>
        <v>-4.4221767065075876E-3</v>
      </c>
      <c r="Y392" s="223">
        <f t="shared" ca="1" si="615"/>
        <v>1.1752197656612699E-2</v>
      </c>
      <c r="Z392" s="223">
        <f t="shared" ca="1" si="616"/>
        <v>2.1445166448649213E-2</v>
      </c>
      <c r="AA392" s="223">
        <f t="shared" ca="1" si="617"/>
        <v>1.9311000831073025E-2</v>
      </c>
      <c r="AB392" s="223">
        <f t="shared" ca="1" si="618"/>
        <v>6.5267055929068033E-3</v>
      </c>
      <c r="AC392" s="223">
        <f t="shared" ca="1" si="619"/>
        <v>-9.8571058571815234E-3</v>
      </c>
      <c r="AD392" s="223">
        <f t="shared" ca="1" si="620"/>
        <v>-2.0804665919721826E-2</v>
      </c>
      <c r="AE392" s="223">
        <f t="shared" ca="1" si="621"/>
        <v>-2.0278331351095157E-2</v>
      </c>
      <c r="AF392" s="223">
        <f t="shared" ca="1" si="622"/>
        <v>-8.568378736586087E-3</v>
      </c>
      <c r="AG392" s="223">
        <f t="shared" ca="1" si="623"/>
        <v>7.8670847399035133E-3</v>
      </c>
      <c r="AH392" s="223">
        <f t="shared" ca="1" si="624"/>
        <v>1.9963805085000268E-2</v>
      </c>
      <c r="AI392" s="223">
        <f t="shared" ca="1" si="625"/>
        <v>2.1050370454942725E-2</v>
      </c>
      <c r="AJ392" s="223">
        <f t="shared" ca="1" si="626"/>
        <v>1.0527533709079771E-2</v>
      </c>
      <c r="AK392" s="223">
        <f t="shared" ca="1" si="627"/>
        <v>-5.8012992959942536E-3</v>
      </c>
      <c r="AL392" s="223">
        <f t="shared" ca="1" si="628"/>
        <v>-1.893068189398419E-2</v>
      </c>
      <c r="AM392" s="223">
        <f t="shared" ca="1" si="629"/>
        <v>-2.161968298400619E-2</v>
      </c>
      <c r="AN392" s="223">
        <f t="shared" ca="1" si="630"/>
        <v>-1.2385302777019698E-2</v>
      </c>
      <c r="AO392" s="223">
        <f t="shared" ca="1" si="631"/>
        <v>3.6796441685517092E-3</v>
      </c>
      <c r="AP392" s="223">
        <f t="shared" ca="1" si="632"/>
        <v>1.7715245887765657E-2</v>
      </c>
      <c r="AQ392" s="223">
        <f t="shared" ca="1" si="633"/>
        <v>2.1980786147412747E-2</v>
      </c>
      <c r="AR392" s="223">
        <f t="shared" ca="1" si="634"/>
        <v>1.4123794608721726E-2</v>
      </c>
      <c r="AS392" s="223">
        <f t="shared" ca="1" si="635"/>
        <v>-1.5225520562679737E-3</v>
      </c>
      <c r="AT392" s="223">
        <f t="shared" ca="1" si="636"/>
        <v>-1.632920237950946E-2</v>
      </c>
      <c r="AU392" s="223">
        <f t="shared" ca="1" si="637"/>
        <v>-2.2130202324299741E-2</v>
      </c>
      <c r="AV392" s="223">
        <f t="shared" ca="1" si="638"/>
        <v>-1.5726266577490263E-2</v>
      </c>
      <c r="AW392" s="223">
        <f t="shared" ca="1" si="639"/>
        <v>-6.4920306462916064E-4</v>
      </c>
      <c r="AX392" s="223">
        <f t="shared" ca="1" si="640"/>
        <v>1.4785899725888502E-2</v>
      </c>
      <c r="AY392" s="223">
        <f t="shared" ca="1" si="641"/>
        <v>2.2066492555204563E-2</v>
      </c>
      <c r="AZ392" s="223">
        <f t="shared" ca="1" si="642"/>
        <v>1.7177286002265774E-2</v>
      </c>
      <c r="BA392" s="223">
        <f t="shared" ca="1" si="643"/>
        <v>2.8147060051234999E-3</v>
      </c>
      <c r="BB392" s="223">
        <f t="shared" ca="1" si="644"/>
        <v>-1.3100200775112314E-2</v>
      </c>
      <c r="BC392" s="223">
        <f t="shared" ca="1" si="645"/>
        <v>-2.1790270400030901E-2</v>
      </c>
      <c r="BD392" s="223">
        <f t="shared" ca="1" si="646"/>
        <v>-1.846287877277978E-2</v>
      </c>
      <c r="BE392" s="223">
        <f t="shared" ca="1" si="647"/>
        <v>-4.9531017881138352E-3</v>
      </c>
      <c r="BF392" s="223">
        <f t="shared" ca="1" si="648"/>
        <v>1.1288339729573597E-2</v>
      </c>
      <c r="BG392" s="223">
        <f t="shared" ca="1" si="649"/>
        <v>2.1304196029131469E-2</v>
      </c>
      <c r="BH392" s="223">
        <f t="shared" ca="1" si="650"/>
        <v>1.957066392787573E-2</v>
      </c>
      <c r="BI392" s="223">
        <f t="shared" ca="1" si="651"/>
        <v>7.0437964932436202E-3</v>
      </c>
      <c r="BJ392" s="223">
        <f t="shared" ca="1" si="652"/>
        <v>-9.3677658016048902E-3</v>
      </c>
      <c r="BK392" s="223">
        <f t="shared" ca="1" si="653"/>
        <v>-2.0612950604413299E-2</v>
      </c>
      <c r="BL392" s="223">
        <f t="shared" ca="1" si="654"/>
        <v>-2.0489972890933079E-2</v>
      </c>
      <c r="BM392" s="223">
        <f t="shared" ca="1" si="655"/>
        <v>-9.0666555876126233E-3</v>
      </c>
      <c r="BN392" s="223">
        <f t="shared" ca="1" si="656"/>
        <v>7.3569751680250366E-3</v>
      </c>
      <c r="BO392" s="223">
        <f t="shared" ca="1" si="657"/>
        <v>1.972319119718963E-2</v>
      </c>
      <c r="BP392" s="223">
        <f t="shared" ca="1" si="658"/>
        <v>2.1211952214092191E-2</v>
      </c>
      <c r="BQ392" s="223">
        <f t="shared" ca="1" si="659"/>
        <v>1.1002197832334814E-2</v>
      </c>
      <c r="BR392" s="223">
        <f t="shared" ca="1" si="660"/>
        <v>-5.2753328418453814E-3</v>
      </c>
      <c r="BS392" s="223">
        <f t="shared" ca="1" si="661"/>
        <v>-1.8643486676943981E-2</v>
      </c>
      <c r="BT392" s="223">
        <f t="shared" ca="1" si="662"/>
        <v>-2.1729648841797032E-2</v>
      </c>
      <c r="BU392" s="223">
        <f t="shared" ca="1" si="663"/>
        <v>-1.2831782897518492E-2</v>
      </c>
      <c r="BV392" s="223">
        <f t="shared" ca="1" si="664"/>
        <v>3.1428861766084823E-3</v>
      </c>
      <c r="BW392" s="223">
        <f t="shared" ca="1" si="665"/>
        <v>1.7384235188432851E-2</v>
      </c>
      <c r="BX392" s="223">
        <f t="shared" ca="1" si="666"/>
        <v>2.2038077072520961E-2</v>
      </c>
      <c r="BY392" s="223">
        <f t="shared" ca="1" si="667"/>
        <v>1.4537790878833012E-2</v>
      </c>
      <c r="BZ392" s="223">
        <f t="shared" ca="1" si="668"/>
        <v>-9.801717994144957E-4</v>
      </c>
      <c r="CA392" s="223">
        <f t="shared" ca="1" si="669"/>
        <v>-1.5957564011867487E-2</v>
      </c>
      <c r="CB392" s="223">
        <f t="shared" ca="1" si="670"/>
        <v>-2.2134266573798134E-2</v>
      </c>
      <c r="CC392" s="223">
        <f t="shared" ca="1" si="671"/>
        <v>-1.6103791986819483E-2</v>
      </c>
      <c r="CD392" s="223">
        <f t="shared" ca="1" si="672"/>
        <v>-1.1919821680242632E-3</v>
      </c>
      <c r="CE392" s="223">
        <f t="shared" ca="1" si="673"/>
        <v>1.437721277057601E-2</v>
      </c>
      <c r="CF392" s="223">
        <f t="shared" ca="1" si="674"/>
        <v>2.2017290988148717E-2</v>
      </c>
      <c r="CG392" s="223">
        <f t="shared" ca="1" si="675"/>
        <v>1.7514704774744712E-2</v>
      </c>
      <c r="CH392" s="223">
        <f t="shared" ca="1" si="676"/>
        <v>3.352656695581214E-3</v>
      </c>
      <c r="CI392" s="223">
        <f t="shared" ca="1" si="677"/>
        <v>-1.2658401110919797E-2</v>
      </c>
      <c r="CJ392" s="223">
        <f t="shared" ca="1" si="678"/>
        <v>-2.1688276854407877E-2</v>
      </c>
      <c r="CK392" s="223">
        <f t="shared" ca="1" si="679"/>
        <v>-1.8756941381177592E-2</v>
      </c>
      <c r="CL392" s="223">
        <f t="shared" ca="1" si="680"/>
        <v>-5.4810433064111366E-3</v>
      </c>
      <c r="CM392" s="223">
        <f t="shared" ca="1" si="681"/>
        <v>1.0817682128779611E-2</v>
      </c>
      <c r="CN392" s="223">
        <f t="shared" ca="1" si="682"/>
        <v>2.1150392758541001E-2</v>
      </c>
      <c r="CO392" s="223">
        <f t="shared" ca="1" si="683"/>
        <v>1.9818538388522572E-2</v>
      </c>
      <c r="CP392" s="223">
        <f t="shared" ca="1" si="684"/>
        <v>7.5566444739574197E-3</v>
      </c>
      <c r="CQ392" s="223">
        <f t="shared" ca="1" si="685"/>
        <v>-8.8727829541928403E-3</v>
      </c>
      <c r="CR392" s="223">
        <f t="shared" ca="1" si="686"/>
        <v>-2.0408818818428511E-2</v>
      </c>
      <c r="CS392" s="223">
        <f t="shared" ca="1" si="687"/>
        <v>-2.0689272037271021E-2</v>
      </c>
      <c r="CT392" s="223">
        <f t="shared" ca="1" si="688"/>
        <v>-9.5594710243371295E-3</v>
      </c>
      <c r="CU392" s="223">
        <f t="shared" ca="1" si="689"/>
        <v>6.842434029400362E-3</v>
      </c>
      <c r="CV392" s="223">
        <f t="shared" ca="1" si="690"/>
        <v>1.9470696796499459E-2</v>
      </c>
      <c r="CW392" s="223">
        <f t="shared" ca="1" si="691"/>
        <v>2.1360756686393891E-2</v>
      </c>
      <c r="CX392" s="223">
        <f t="shared" ca="1" si="692"/>
        <v>1.147023464301433E-2</v>
      </c>
      <c r="CY392" s="223">
        <f t="shared" ca="1" si="693"/>
        <v>-4.7461887244501346E-3</v>
      </c>
      <c r="CZ392" s="223">
        <f t="shared" ca="1" si="694"/>
        <v>-1.8345061320654402E-2</v>
      </c>
      <c r="DA392" s="223">
        <f t="shared" ca="1" si="695"/>
        <v>-2.182652557164947E-2</v>
      </c>
      <c r="DB392" s="223">
        <f t="shared" ca="1" si="696"/>
        <v>-1.3270533631810964E-2</v>
      </c>
      <c r="DC392" s="223">
        <f t="shared" ca="1" si="697"/>
        <v>2.6042350275524719E-3</v>
      </c>
      <c r="DD392" s="223">
        <f t="shared" ca="1" si="698"/>
        <v>1.7042752875860802E-2</v>
      </c>
      <c r="DE392" s="223">
        <f t="shared" ca="1" si="699"/>
        <v>2.2082093084057453E-2</v>
      </c>
      <c r="DF392" s="223">
        <f t="shared" ca="1" si="700"/>
        <v>1.4943030127321899E-2</v>
      </c>
      <c r="DG392" s="223">
        <f t="shared" ca="1" si="701"/>
        <v>-4.3720112372011132E-4</v>
      </c>
      <c r="DH392" s="223">
        <f t="shared" ca="1" si="702"/>
        <v>-1.5576313404356458E-2</v>
      </c>
      <c r="DI392" s="223">
        <f t="shared" ca="1" si="703"/>
        <v>-2.2124997968765998E-2</v>
      </c>
      <c r="DJ392" s="223">
        <f t="shared" ca="1" si="704"/>
        <v>-1.6471617074015302E-2</v>
      </c>
      <c r="DK392" s="223">
        <f t="shared" ca="1" si="705"/>
        <v>-1.7340432659324317E-3</v>
      </c>
      <c r="DL392" s="223">
        <f t="shared" ca="1" si="706"/>
        <v>1.3959865519888892E-2</v>
      </c>
      <c r="DM392" s="223">
        <f t="shared" ca="1" si="707"/>
        <v>2.1954827028281158E-2</v>
      </c>
      <c r="DN392" s="223">
        <f t="shared" ca="1" si="708"/>
        <v>1.784157334398433E-2</v>
      </c>
      <c r="DO392" s="223">
        <f t="shared" ca="1" si="709"/>
        <v>3.8885878710095689E-3</v>
      </c>
      <c r="DP392" s="223">
        <f t="shared" ca="1" si="710"/>
        <v>-1.2208976499226292E-2</v>
      </c>
      <c r="DQ392" s="223">
        <f t="shared" ca="1" si="711"/>
        <v>-2.1573219101784658E-2</v>
      </c>
      <c r="DR392" s="223">
        <f t="shared" ca="1" si="712"/>
        <v>-1.9039705509454514E-2</v>
      </c>
      <c r="DS392" s="223">
        <f t="shared" ca="1" si="713"/>
        <v>-6.0056832491702187E-3</v>
      </c>
      <c r="DT392" s="223">
        <f t="shared" ca="1" si="714"/>
        <v>1.0340508360770433E-2</v>
      </c>
      <c r="DU392" s="223">
        <f t="shared" ca="1" si="715"/>
        <v>2.0983849282216877E-2</v>
      </c>
      <c r="DV392" s="223">
        <f t="shared" ca="1" si="716"/>
        <v>2.0054474902707051E-2</v>
      </c>
      <c r="DW392" s="223">
        <f t="shared" ca="1" si="717"/>
        <v>8.064940614601241E-3</v>
      </c>
      <c r="DX392" s="223">
        <f t="shared" ca="1" si="718"/>
        <v>-8.3724554741037641E-3</v>
      </c>
      <c r="DY392" s="223">
        <f t="shared" ca="1" si="719"/>
        <v>-2.0192393523122392E-2</v>
      </c>
      <c r="DZ392" s="223">
        <f t="shared" ca="1" si="720"/>
        <v>-2.0876108739755251E-2</v>
      </c>
      <c r="EA392" s="223">
        <f t="shared" ca="1" si="721"/>
        <v>-1.0046528193168362E-2</v>
      </c>
      <c r="EB392" s="223">
        <f t="shared" ca="1" si="722"/>
        <v>6.3237712643714637E-3</v>
      </c>
      <c r="EC392" s="223">
        <f t="shared" ca="1" si="723"/>
        <v>1.9206473976115249E-2</v>
      </c>
      <c r="ED392" s="223">
        <f t="shared" ca="1" si="724"/>
        <v>2.1496694237597837E-2</v>
      </c>
      <c r="EE392" s="223">
        <f t="shared" ca="1" si="725"/>
        <v>1.1931362213244593E-2</v>
      </c>
      <c r="EF392" s="223">
        <f t="shared" ca="1" si="726"/>
        <v>-4.2141856804385524E-3</v>
      </c>
      <c r="EG392" s="223">
        <f t="shared" ca="1" si="727"/>
        <v>-1.8035585585391287E-2</v>
      </c>
      <c r="EH392" s="223">
        <f t="shared" ca="1" si="728"/>
        <v>-2.1910254818643907E-2</v>
      </c>
      <c r="EI392" s="223">
        <f t="shared" ca="1" si="729"/>
        <v>-1.3701290692860968E-2</v>
      </c>
      <c r="EJ392" s="223">
        <f t="shared" ca="1" si="730"/>
        <v>2.0640151846944834E-3</v>
      </c>
      <c r="EK392" s="223">
        <f t="shared" ca="1" si="731"/>
        <v>1.6691004646226217E-2</v>
      </c>
      <c r="EL392" s="223">
        <f t="shared" ca="1" si="732"/>
        <v>2.211280766842276E-2</v>
      </c>
      <c r="EM392" s="223">
        <f t="shared" ca="1" si="733"/>
        <v>1.5339268253217971E-2</v>
      </c>
      <c r="EN392" s="223">
        <f t="shared" ca="1" si="734"/>
        <v>1.0603290558335553E-4</v>
      </c>
      <c r="EO392" s="223">
        <f t="shared" ca="1" si="735"/>
        <v>-1.5185680208086517E-2</v>
      </c>
      <c r="EP392" s="223">
        <f t="shared" ca="1" si="736"/>
        <v>-2.2102402092264436E-2</v>
      </c>
      <c r="EQ392" s="223">
        <f t="shared" ca="1" si="737"/>
        <v>-1.6829520274999274E-2</v>
      </c>
      <c r="ER392" s="223">
        <f t="shared" ca="1" si="738"/>
        <v>-2.2750598410172553E-3</v>
      </c>
      <c r="ES392" s="223">
        <f t="shared" ca="1" si="739"/>
        <v>1.3534109368205954E-2</v>
      </c>
      <c r="ET392" s="223">
        <f t="shared" ca="1" si="740"/>
        <v>2.187913830155561E-2</v>
      </c>
      <c r="EU392" s="223">
        <f t="shared" ca="1" si="741"/>
        <v>1.8157694816580926E-2</v>
      </c>
      <c r="EV392" s="223">
        <f t="shared" ca="1" si="742"/>
        <v>4.4221767065076318E-3</v>
      </c>
      <c r="EW392" s="223">
        <f t="shared" ca="1" si="743"/>
        <v>-1.1752197656612562E-2</v>
      </c>
      <c r="EX392" s="223">
        <f t="shared" ca="1" si="744"/>
        <v>-2.1445166448649144E-2</v>
      </c>
      <c r="EY392" s="223">
        <f t="shared" ca="1" si="745"/>
        <v>-1.9311000831073063E-2</v>
      </c>
      <c r="EZ392" s="223">
        <f t="shared" ca="1" si="746"/>
        <v>-6.5267055929069586E-3</v>
      </c>
      <c r="FA392" s="223">
        <f t="shared" ca="1" si="747"/>
        <v>9.8571058571812371E-3</v>
      </c>
      <c r="FB392" s="223">
        <f t="shared" ca="1" si="748"/>
        <v>2.0804665919721799E-2</v>
      </c>
      <c r="FC392" s="223">
        <f t="shared" ca="1" si="749"/>
        <v>2.027833135109525E-2</v>
      </c>
      <c r="FD392" s="223">
        <f t="shared" ca="1" si="750"/>
        <v>8.5683787365860888E-3</v>
      </c>
      <c r="FE392" s="223">
        <f t="shared" ca="1" si="751"/>
        <v>-7.8670847399033607E-3</v>
      </c>
      <c r="FF392" s="223">
        <f t="shared" ca="1" si="752"/>
        <v>-1.9963805085000168E-2</v>
      </c>
      <c r="FG392" s="223">
        <f t="shared" ca="1" si="753"/>
        <v>-2.1050370454942752E-2</v>
      </c>
      <c r="FH392" s="223">
        <f t="shared" ca="1" si="754"/>
        <v>-1.0527533709079915E-2</v>
      </c>
      <c r="FI392" s="223">
        <f t="shared" ca="1" si="755"/>
        <v>5.8012992959939448E-3</v>
      </c>
      <c r="FJ392" s="223">
        <f t="shared" ca="1" si="756"/>
        <v>1.8930681893984145E-2</v>
      </c>
      <c r="FK392" s="223">
        <f t="shared" ca="1" si="757"/>
        <v>2.1619682984006225E-2</v>
      </c>
      <c r="FL392" s="223">
        <f t="shared" ca="1" si="758"/>
        <v>1.2385302777019961E-2</v>
      </c>
      <c r="FM392" s="223">
        <f t="shared" ca="1" si="759"/>
        <v>-3.6796441685516259E-3</v>
      </c>
      <c r="FN392" s="223">
        <f t="shared" ca="1" si="760"/>
        <v>-1.7715245887765511E-2</v>
      </c>
      <c r="FO392" s="223">
        <f t="shared" ca="1" si="761"/>
        <v>-2.1980786147412744E-2</v>
      </c>
      <c r="FP392" s="223">
        <f t="shared" ca="1" si="762"/>
        <v>-1.4123794608721851E-2</v>
      </c>
      <c r="FQ392" s="223">
        <f t="shared" ca="1" si="763"/>
        <v>1.5225520562677326E-3</v>
      </c>
      <c r="FR392" s="223">
        <f t="shared" ca="1" si="764"/>
        <v>1.6329202379509401E-2</v>
      </c>
      <c r="FS392" s="223">
        <f t="shared" ca="1" si="765"/>
        <v>2.2130202324299738E-2</v>
      </c>
      <c r="FT392" s="223">
        <f t="shared" ca="1" si="766"/>
        <v>1.5726266577490489E-2</v>
      </c>
      <c r="FU392" s="223">
        <f t="shared" ca="1" si="767"/>
        <v>6.492030646293237E-4</v>
      </c>
      <c r="FV392" s="223">
        <f t="shared" ca="1" si="768"/>
        <v>-1.4785899725888615E-2</v>
      </c>
      <c r="FW392" s="223">
        <f t="shared" ca="1" si="769"/>
        <v>-2.2066492555204539E-2</v>
      </c>
      <c r="FX392" s="223">
        <f t="shared" ca="1" si="770"/>
        <v>-1.7177286002265875E-2</v>
      </c>
      <c r="FY392" s="223">
        <f t="shared" ca="1" si="771"/>
        <v>-2.8147060051235042E-3</v>
      </c>
      <c r="FZ392" s="223">
        <f t="shared" ca="1" si="772"/>
        <v>1.3100200775112057E-2</v>
      </c>
      <c r="GA392" s="223">
        <f t="shared" ca="1" si="773"/>
        <v>2.179027040003087E-2</v>
      </c>
      <c r="GB392" s="223">
        <f t="shared" ca="1" si="774"/>
        <v>1.846287877277978E-2</v>
      </c>
      <c r="GC392" s="223">
        <f t="shared" ca="1" si="775"/>
        <v>4.9531017881141483E-3</v>
      </c>
      <c r="GD392" s="223">
        <f t="shared" ca="1" si="776"/>
        <v>-1.1288339729573459E-2</v>
      </c>
      <c r="GE392" s="223">
        <f t="shared" ca="1" si="777"/>
        <v>-2.1304196029131462E-2</v>
      </c>
      <c r="GF392" s="223">
        <f t="shared" ca="1" si="778"/>
        <v>-1.9570663927875952E-2</v>
      </c>
      <c r="GG392" s="223">
        <f t="shared" ca="1" si="779"/>
        <v>-7.0437964932437737E-3</v>
      </c>
      <c r="GH392" s="223">
        <f t="shared" ca="1" si="780"/>
        <v>9.3677658016048868E-3</v>
      </c>
      <c r="GI392" s="223">
        <f t="shared" ca="1" si="781"/>
        <v>2.0612950604413125E-2</v>
      </c>
      <c r="GJ392" s="223">
        <f t="shared" ca="1" si="782"/>
        <v>2.0489972890933197E-2</v>
      </c>
      <c r="GK392" s="223">
        <f t="shared" ca="1" si="783"/>
        <v>9.0666555876126285E-3</v>
      </c>
      <c r="GL392" s="223">
        <f t="shared" ca="1" si="784"/>
        <v>-7.3569751680251805E-3</v>
      </c>
      <c r="GM392" s="223">
        <f t="shared" ca="1" si="785"/>
        <v>-1.9723191197189485E-2</v>
      </c>
      <c r="GN392" s="223">
        <f t="shared" ca="1" si="786"/>
        <v>-2.1211952214092236E-2</v>
      </c>
      <c r="GO392" s="223">
        <f t="shared" ca="1" si="787"/>
        <v>-1.1002197832334682E-2</v>
      </c>
      <c r="GP392" s="223">
        <f t="shared" ca="1" si="788"/>
        <v>5.2753328418450708E-3</v>
      </c>
      <c r="GQ392" s="223">
        <f t="shared" ca="1" si="789"/>
        <v>1.8643486676943891E-2</v>
      </c>
      <c r="GR392" s="223">
        <f t="shared" ca="1" si="790"/>
        <v>2.1729648841797004E-2</v>
      </c>
      <c r="GS392" s="223">
        <f t="shared" ca="1" si="791"/>
        <v>1.2831782897518754E-2</v>
      </c>
      <c r="GT392" s="223">
        <f t="shared" ca="1" si="792"/>
        <v>-3.142886176608321E-3</v>
      </c>
      <c r="GU392" s="223">
        <f t="shared" ca="1" si="793"/>
        <v>-1.7384235188432844E-2</v>
      </c>
      <c r="GV392" s="223">
        <f t="shared" ca="1" si="794"/>
        <v>-2.2038077072520989E-2</v>
      </c>
      <c r="GW392" s="223">
        <f t="shared" ca="1" si="795"/>
        <v>-1.4537790878833133E-2</v>
      </c>
      <c r="GX392" s="223">
        <f t="shared" ca="1" si="796"/>
        <v>9.8017179941448963E-4</v>
      </c>
      <c r="GY392" s="223">
        <f t="shared" ca="1" si="797"/>
        <v>1.5957564011867154E-2</v>
      </c>
      <c r="GZ392" s="223">
        <f t="shared" ca="1" si="798"/>
        <v>2.213426657379813E-2</v>
      </c>
      <c r="HA392" s="223">
        <f t="shared" ca="1" si="799"/>
        <v>1.6103791986819483E-2</v>
      </c>
      <c r="HB392" s="223">
        <f t="shared" ca="1" si="800"/>
        <v>1.1919821680247394E-3</v>
      </c>
      <c r="HC392" s="223">
        <f t="shared" ca="1" si="801"/>
        <v>-1.4377212770575767E-2</v>
      </c>
      <c r="HD392" s="223">
        <f t="shared" ca="1" si="802"/>
        <v>-2.2017290988148714E-2</v>
      </c>
      <c r="HE392" s="223">
        <f t="shared" ca="1" si="803"/>
        <v>-1.7514704774744618E-2</v>
      </c>
      <c r="HF392" s="223">
        <f t="shared" ca="1" si="804"/>
        <v>-3.3526566955815289E-3</v>
      </c>
      <c r="HG392" s="223">
        <f t="shared" ca="1" si="805"/>
        <v>1.265840111091979E-2</v>
      </c>
      <c r="HH392" s="223">
        <f t="shared" ca="1" si="806"/>
        <v>2.1688276854407905E-2</v>
      </c>
      <c r="HI392" s="223">
        <f t="shared" ca="1" si="807"/>
        <v>1.8756941381177762E-2</v>
      </c>
      <c r="HJ392" s="223">
        <f t="shared" ca="1" si="808"/>
        <v>5.4810433064112936E-3</v>
      </c>
      <c r="HK392" s="223">
        <f t="shared" ca="1" si="809"/>
        <v>-1.0817682128779744E-2</v>
      </c>
      <c r="HL392" s="223">
        <f t="shared" ca="1" si="810"/>
        <v>-2.1150392758540863E-2</v>
      </c>
      <c r="HM392" s="223">
        <f t="shared" ca="1" si="811"/>
        <v>-1.9818538388522645E-2</v>
      </c>
      <c r="HN392" s="223">
        <f t="shared" ca="1" si="812"/>
        <v>-7.5566444739572749E-3</v>
      </c>
      <c r="HO392" s="223">
        <f t="shared" ca="1" si="813"/>
        <v>8.8727829541924031E-3</v>
      </c>
      <c r="HP392" s="223">
        <f t="shared" ca="1" si="814"/>
        <v>2.0408818818428452E-2</v>
      </c>
      <c r="HQ392" s="223">
        <f t="shared" ca="1" si="815"/>
        <v>2.0689272037270966E-2</v>
      </c>
      <c r="HR392" s="223">
        <f t="shared" ca="1" si="816"/>
        <v>9.5594710243375597E-3</v>
      </c>
      <c r="HS392" s="223">
        <f t="shared" ca="1" si="817"/>
        <v>-6.8424340294002076E-3</v>
      </c>
      <c r="HT392" s="223">
        <f t="shared" ca="1" si="818"/>
        <v>-1.9470696796499379E-2</v>
      </c>
      <c r="HU392" s="223">
        <f t="shared" ca="1" si="819"/>
        <v>-2.1360756686394013E-2</v>
      </c>
      <c r="HV392" s="223">
        <f t="shared" ca="1" si="820"/>
        <v>-1.1470234643014467E-2</v>
      </c>
      <c r="HW392" s="223">
        <f t="shared" ca="1" si="821"/>
        <v>4.7461887244499758E-3</v>
      </c>
      <c r="HX392" s="223">
        <f t="shared" ca="1" si="822"/>
        <v>1.8345061320654138E-2</v>
      </c>
      <c r="HY392" s="223">
        <f t="shared" ca="1" si="823"/>
        <v>2.1826525571649498E-2</v>
      </c>
      <c r="HZ392" s="223">
        <f t="shared" ca="1" si="824"/>
        <v>1.3270533631811091E-2</v>
      </c>
      <c r="IA392" s="223">
        <f t="shared" ca="1" si="825"/>
        <v>-2.6042350275526224E-3</v>
      </c>
      <c r="IB392" s="223">
        <f t="shared" ca="1" si="826"/>
        <v>-1.7042752875860698E-2</v>
      </c>
      <c r="IC392" s="223">
        <f t="shared" ca="1" si="827"/>
        <v>-2.2082093084057463E-2</v>
      </c>
      <c r="ID392" s="223">
        <f t="shared" ca="1" si="828"/>
        <v>-1.4943030127321786E-2</v>
      </c>
      <c r="IE392" s="223">
        <f t="shared" ca="1" si="829"/>
        <v>-4.5804892179251398E-3</v>
      </c>
      <c r="IF392" s="223">
        <f t="shared" ca="1" si="830"/>
        <v>1.5576313404356341E-2</v>
      </c>
      <c r="IG392" s="223">
        <f t="shared" ca="1" si="831"/>
        <v>2.2124997968766002E-2</v>
      </c>
      <c r="IH392" s="223">
        <f t="shared" ca="1" si="832"/>
        <v>1.6471617074015621E-2</v>
      </c>
      <c r="II392" s="223">
        <f t="shared" ca="1" si="833"/>
        <v>1.734043265932593E-3</v>
      </c>
      <c r="IJ392" s="223">
        <f t="shared" ca="1" si="834"/>
        <v>-1.395986551988901E-2</v>
      </c>
      <c r="IK392" s="223">
        <f t="shared" ca="1" si="835"/>
        <v>-2.1954827028281099E-2</v>
      </c>
      <c r="IL392" s="223">
        <f t="shared" ca="1" si="836"/>
        <v>-1.7841573343984427E-2</v>
      </c>
      <c r="IM392" s="223">
        <f t="shared" ca="1" si="837"/>
        <v>-3.8885878710094206E-3</v>
      </c>
      <c r="IN392" s="223">
        <f t="shared" ca="1" si="838"/>
        <v>1.2208976499225893E-2</v>
      </c>
      <c r="IO392" s="223">
        <f t="shared" ca="1" si="839"/>
        <v>2.157321910178462E-2</v>
      </c>
      <c r="IP392" s="223">
        <f t="shared" ca="1" si="840"/>
        <v>1.9039705509454597E-2</v>
      </c>
      <c r="IQ392" s="223">
        <f t="shared" ca="1" si="841"/>
        <v>6.0056832491706784E-3</v>
      </c>
      <c r="IR392" s="223">
        <f t="shared" ca="1" si="842"/>
        <v>-1.0340508360770289E-2</v>
      </c>
      <c r="IS392" s="223">
        <f t="shared" ca="1" si="843"/>
        <v>-2.0983849282216822E-2</v>
      </c>
      <c r="IT392" s="223">
        <f t="shared" ca="1" si="844"/>
        <v>-2.0054474902706988E-2</v>
      </c>
      <c r="IU392" s="223">
        <f t="shared" ca="1" si="845"/>
        <v>-8.0649406146013937E-3</v>
      </c>
      <c r="IV392" s="223">
        <f t="shared" ca="1" si="846"/>
        <v>8.3724554741036131E-3</v>
      </c>
      <c r="IW392" s="223">
        <f t="shared" ca="1" si="847"/>
        <v>2.0192393523122455E-2</v>
      </c>
      <c r="IX392" s="223">
        <f t="shared" ca="1" si="848"/>
        <v>2.0876108739755411E-2</v>
      </c>
      <c r="IY392" s="223">
        <f t="shared" ca="1" si="849"/>
        <v>1.0046528193168508E-2</v>
      </c>
      <c r="IZ392" s="223">
        <f t="shared" ca="1" si="850"/>
        <v>-6.3237712643716085E-3</v>
      </c>
      <c r="JA392" s="223">
        <f t="shared" ca="1" si="851"/>
        <v>-1.920647397611501E-2</v>
      </c>
      <c r="JB392" s="223">
        <f t="shared" ca="1" si="852"/>
        <v>-2.1496694237597876E-2</v>
      </c>
    </row>
    <row r="393" spans="2:262">
      <c r="B393" s="230">
        <v>32</v>
      </c>
      <c r="C393" s="229">
        <f t="shared" si="853"/>
        <v>6.2500000000000023E-4</v>
      </c>
      <c r="D393" s="226">
        <f t="shared" ca="1" si="597"/>
        <v>75.42624078589958</v>
      </c>
      <c r="E393" s="225">
        <f ca="1">AL361</f>
        <v>0.42624078589958686</v>
      </c>
      <c r="F393" s="224">
        <v>32</v>
      </c>
      <c r="G393" s="223">
        <f t="shared" ca="1" si="854"/>
        <v>-2.178305124033446E-3</v>
      </c>
      <c r="H393" s="223">
        <f t="shared" ca="1" si="598"/>
        <v>1.0147397162043339E-3</v>
      </c>
      <c r="I393" s="223">
        <f t="shared" ca="1" si="599"/>
        <v>3.6133637929682402E-3</v>
      </c>
      <c r="J393" s="223">
        <f t="shared" ca="1" si="600"/>
        <v>4.0953283655992398E-3</v>
      </c>
      <c r="K393" s="223">
        <f t="shared" ca="1" si="601"/>
        <v>2.178305124033446E-3</v>
      </c>
      <c r="L393" s="223">
        <f t="shared" ca="1" si="602"/>
        <v>-1.0147397162043334E-3</v>
      </c>
      <c r="M393" s="223">
        <f t="shared" ca="1" si="603"/>
        <v>-3.6133637929682398E-3</v>
      </c>
      <c r="N393" s="223">
        <f t="shared" ca="1" si="604"/>
        <v>-4.0953283655992398E-3</v>
      </c>
      <c r="O393" s="223">
        <f t="shared" ca="1" si="605"/>
        <v>-2.1783051240334464E-3</v>
      </c>
      <c r="P393" s="223">
        <f t="shared" ca="1" si="606"/>
        <v>1.0147397162043328E-3</v>
      </c>
      <c r="Q393" s="223">
        <f t="shared" ca="1" si="607"/>
        <v>3.613363792968238E-3</v>
      </c>
      <c r="R393" s="223">
        <f t="shared" ca="1" si="608"/>
        <v>4.0953283655992398E-3</v>
      </c>
      <c r="S393" s="223">
        <f t="shared" ca="1" si="609"/>
        <v>2.1783051240334434E-3</v>
      </c>
      <c r="T393" s="223">
        <f t="shared" ca="1" si="610"/>
        <v>-1.0147397162043323E-3</v>
      </c>
      <c r="U393" s="223">
        <f t="shared" ca="1" si="611"/>
        <v>-3.6133637929682376E-3</v>
      </c>
      <c r="V393" s="223">
        <f t="shared" ca="1" si="612"/>
        <v>-4.0953283655992406E-3</v>
      </c>
      <c r="W393" s="223">
        <f t="shared" ca="1" si="613"/>
        <v>-2.1783051240334443E-3</v>
      </c>
      <c r="X393" s="223">
        <f t="shared" ca="1" si="614"/>
        <v>1.0147397162043319E-3</v>
      </c>
      <c r="Y393" s="223">
        <f t="shared" ca="1" si="615"/>
        <v>3.6133637929682372E-3</v>
      </c>
      <c r="Z393" s="223">
        <f t="shared" ca="1" si="616"/>
        <v>4.0953283655992406E-3</v>
      </c>
      <c r="AA393" s="223">
        <f t="shared" ca="1" si="617"/>
        <v>2.1783051240334447E-3</v>
      </c>
      <c r="AB393" s="223">
        <f t="shared" ca="1" si="618"/>
        <v>-1.0147397162043241E-3</v>
      </c>
      <c r="AC393" s="223">
        <f t="shared" ca="1" si="619"/>
        <v>-3.6133637929682367E-3</v>
      </c>
      <c r="AD393" s="223">
        <f t="shared" ca="1" si="620"/>
        <v>-4.0953283655992406E-3</v>
      </c>
      <c r="AE393" s="223">
        <f t="shared" ca="1" si="621"/>
        <v>-2.1783051240334451E-3</v>
      </c>
      <c r="AF393" s="223">
        <f t="shared" ca="1" si="622"/>
        <v>1.0147397162043382E-3</v>
      </c>
      <c r="AG393" s="223">
        <f t="shared" ca="1" si="623"/>
        <v>3.6133637929682367E-3</v>
      </c>
      <c r="AH393" s="223">
        <f t="shared" ca="1" si="624"/>
        <v>4.0953283655992406E-3</v>
      </c>
      <c r="AI393" s="223">
        <f t="shared" ca="1" si="625"/>
        <v>2.1783051240334456E-3</v>
      </c>
      <c r="AJ393" s="223">
        <f t="shared" ca="1" si="626"/>
        <v>-1.014739716204323E-3</v>
      </c>
      <c r="AK393" s="223">
        <f t="shared" ca="1" si="627"/>
        <v>-3.6133637929682363E-3</v>
      </c>
      <c r="AL393" s="223">
        <f t="shared" ca="1" si="628"/>
        <v>-4.0953283655992406E-3</v>
      </c>
      <c r="AM393" s="223">
        <f t="shared" ca="1" si="629"/>
        <v>-2.178305124033446E-3</v>
      </c>
      <c r="AN393" s="223">
        <f t="shared" ca="1" si="630"/>
        <v>1.0147397162043371E-3</v>
      </c>
      <c r="AO393" s="223">
        <f t="shared" ca="1" si="631"/>
        <v>3.6133637929682359E-3</v>
      </c>
      <c r="AP393" s="223">
        <f t="shared" ca="1" si="632"/>
        <v>4.0953283655992406E-3</v>
      </c>
      <c r="AQ393" s="223">
        <f t="shared" ca="1" si="633"/>
        <v>2.1783051240334464E-3</v>
      </c>
      <c r="AR393" s="223">
        <f t="shared" ca="1" si="634"/>
        <v>-1.0147397162043219E-3</v>
      </c>
      <c r="AS393" s="223">
        <f t="shared" ca="1" si="635"/>
        <v>-3.6133637929682354E-3</v>
      </c>
      <c r="AT393" s="223">
        <f t="shared" ca="1" si="636"/>
        <v>-4.0953283655992406E-3</v>
      </c>
      <c r="AU393" s="223">
        <f t="shared" ca="1" si="637"/>
        <v>-2.1783051240334599E-3</v>
      </c>
      <c r="AV393" s="223">
        <f t="shared" ca="1" si="638"/>
        <v>1.014739716204336E-3</v>
      </c>
      <c r="AW393" s="223">
        <f t="shared" ca="1" si="639"/>
        <v>3.6133637929682359E-3</v>
      </c>
      <c r="AX393" s="223">
        <f t="shared" ca="1" si="640"/>
        <v>4.095328365599245E-3</v>
      </c>
      <c r="AY393" s="223">
        <f t="shared" ca="1" si="641"/>
        <v>2.1783051240334473E-3</v>
      </c>
      <c r="AZ393" s="223">
        <f t="shared" ca="1" si="642"/>
        <v>-1.0147397162043211E-3</v>
      </c>
      <c r="BA393" s="223">
        <f t="shared" ca="1" si="643"/>
        <v>-3.6133637929682428E-3</v>
      </c>
      <c r="BB393" s="223">
        <f t="shared" ca="1" si="644"/>
        <v>-4.0953283655992415E-3</v>
      </c>
      <c r="BC393" s="223">
        <f t="shared" ca="1" si="645"/>
        <v>-2.1783051240334603E-3</v>
      </c>
      <c r="BD393" s="223">
        <f t="shared" ca="1" si="646"/>
        <v>1.0147397162043352E-3</v>
      </c>
      <c r="BE393" s="223">
        <f t="shared" ca="1" si="647"/>
        <v>3.613363792968235E-3</v>
      </c>
      <c r="BF393" s="223">
        <f t="shared" ca="1" si="648"/>
        <v>4.095328365599238E-3</v>
      </c>
      <c r="BG393" s="223">
        <f t="shared" ca="1" si="649"/>
        <v>2.1783051240334477E-3</v>
      </c>
      <c r="BH393" s="223">
        <f t="shared" ca="1" si="650"/>
        <v>-1.01473971620432E-3</v>
      </c>
      <c r="BI393" s="223">
        <f t="shared" ca="1" si="651"/>
        <v>-3.6133637929682424E-3</v>
      </c>
      <c r="BJ393" s="223">
        <f t="shared" ca="1" si="652"/>
        <v>-4.0953283655992415E-3</v>
      </c>
      <c r="BK393" s="223">
        <f t="shared" ca="1" si="653"/>
        <v>-2.1783051240334616E-3</v>
      </c>
      <c r="BL393" s="223">
        <f t="shared" ca="1" si="654"/>
        <v>1.0147397162043341E-3</v>
      </c>
      <c r="BM393" s="223">
        <f t="shared" ca="1" si="655"/>
        <v>3.6133637929682341E-3</v>
      </c>
      <c r="BN393" s="223">
        <f t="shared" ca="1" si="656"/>
        <v>4.095328365599245E-3</v>
      </c>
      <c r="BO393" s="223">
        <f t="shared" ca="1" si="657"/>
        <v>2.178305124033449E-3</v>
      </c>
      <c r="BP393" s="223">
        <f t="shared" ca="1" si="658"/>
        <v>-1.0147397162043191E-3</v>
      </c>
      <c r="BQ393" s="223">
        <f t="shared" ca="1" si="659"/>
        <v>-3.6133637929682419E-3</v>
      </c>
      <c r="BR393" s="223">
        <f t="shared" ca="1" si="660"/>
        <v>-4.0953283655992415E-3</v>
      </c>
      <c r="BS393" s="223">
        <f t="shared" ca="1" si="661"/>
        <v>-2.1783051240334621E-3</v>
      </c>
      <c r="BT393" s="223">
        <f t="shared" ca="1" si="662"/>
        <v>1.014739716204333E-3</v>
      </c>
      <c r="BU393" s="223">
        <f t="shared" ca="1" si="663"/>
        <v>3.6133637929682341E-3</v>
      </c>
      <c r="BV393" s="223">
        <f t="shared" ca="1" si="664"/>
        <v>4.095328365599238E-3</v>
      </c>
      <c r="BW393" s="223">
        <f t="shared" ca="1" si="665"/>
        <v>2.1783051240334495E-3</v>
      </c>
      <c r="BX393" s="223">
        <f t="shared" ca="1" si="666"/>
        <v>-1.014739716204318E-3</v>
      </c>
      <c r="BY393" s="223">
        <f t="shared" ca="1" si="667"/>
        <v>-3.6133637929682415E-3</v>
      </c>
      <c r="BZ393" s="223">
        <f t="shared" ca="1" si="668"/>
        <v>-4.0953283655992424E-3</v>
      </c>
      <c r="CA393" s="223">
        <f t="shared" ca="1" si="669"/>
        <v>-2.1783051240334634E-3</v>
      </c>
      <c r="CB393" s="223">
        <f t="shared" ca="1" si="670"/>
        <v>1.0147397162043321E-3</v>
      </c>
      <c r="CC393" s="223">
        <f t="shared" ca="1" si="671"/>
        <v>3.6133637929682333E-3</v>
      </c>
      <c r="CD393" s="223">
        <f t="shared" ca="1" si="672"/>
        <v>4.0953283655992458E-3</v>
      </c>
      <c r="CE393" s="223">
        <f t="shared" ca="1" si="673"/>
        <v>2.1783051240334508E-3</v>
      </c>
      <c r="CF393" s="223">
        <f t="shared" ca="1" si="674"/>
        <v>-1.014739716204317E-3</v>
      </c>
      <c r="CG393" s="223">
        <f t="shared" ca="1" si="675"/>
        <v>-3.6133637929682406E-3</v>
      </c>
      <c r="CH393" s="223">
        <f t="shared" ca="1" si="676"/>
        <v>-4.0953283655992424E-3</v>
      </c>
      <c r="CI393" s="223">
        <f t="shared" ca="1" si="677"/>
        <v>-2.1783051240334642E-3</v>
      </c>
      <c r="CJ393" s="223">
        <f t="shared" ca="1" si="678"/>
        <v>1.014739716204302E-3</v>
      </c>
      <c r="CK393" s="223">
        <f t="shared" ca="1" si="679"/>
        <v>3.613363792968248E-3</v>
      </c>
      <c r="CL393" s="223">
        <f t="shared" ca="1" si="680"/>
        <v>4.0953283655992389E-3</v>
      </c>
      <c r="CM393" s="223">
        <f t="shared" ca="1" si="681"/>
        <v>2.1783051240334517E-3</v>
      </c>
      <c r="CN393" s="223">
        <f t="shared" ca="1" si="682"/>
        <v>-1.0147397162043161E-3</v>
      </c>
      <c r="CO393" s="223">
        <f t="shared" ca="1" si="683"/>
        <v>-3.6133637929682246E-3</v>
      </c>
      <c r="CP393" s="223">
        <f t="shared" ca="1" si="684"/>
        <v>-4.0953283655992493E-3</v>
      </c>
      <c r="CQ393" s="223">
        <f t="shared" ca="1" si="685"/>
        <v>-2.1783051240334399E-3</v>
      </c>
      <c r="CR393" s="223">
        <f t="shared" ca="1" si="686"/>
        <v>1.01473971620433E-3</v>
      </c>
      <c r="CS393" s="223">
        <f t="shared" ca="1" si="687"/>
        <v>3.6133637929682324E-3</v>
      </c>
      <c r="CT393" s="223">
        <f t="shared" ca="1" si="688"/>
        <v>4.0953283655992458E-3</v>
      </c>
      <c r="CU393" s="223">
        <f t="shared" ca="1" si="689"/>
        <v>2.1783051240334781E-3</v>
      </c>
      <c r="CV393" s="223">
        <f t="shared" ca="1" si="690"/>
        <v>-1.0147397162043441E-3</v>
      </c>
      <c r="CW393" s="223">
        <f t="shared" ca="1" si="691"/>
        <v>-3.6133637929682398E-3</v>
      </c>
      <c r="CX393" s="223">
        <f t="shared" ca="1" si="692"/>
        <v>-4.0953283655992424E-3</v>
      </c>
      <c r="CY393" s="223">
        <f t="shared" ca="1" si="693"/>
        <v>-2.178305124033466E-3</v>
      </c>
      <c r="CZ393" s="223">
        <f t="shared" ca="1" si="694"/>
        <v>1.0147397162043E-3</v>
      </c>
      <c r="DA393" s="223">
        <f t="shared" ca="1" si="695"/>
        <v>3.6133637929682471E-3</v>
      </c>
      <c r="DB393" s="223">
        <f t="shared" ca="1" si="696"/>
        <v>4.0953283655992389E-3</v>
      </c>
      <c r="DC393" s="223">
        <f t="shared" ca="1" si="697"/>
        <v>2.1783051240334538E-3</v>
      </c>
      <c r="DD393" s="223">
        <f t="shared" ca="1" si="698"/>
        <v>-1.0147397162043139E-3</v>
      </c>
      <c r="DE393" s="223">
        <f t="shared" ca="1" si="699"/>
        <v>-3.6133637929682237E-3</v>
      </c>
      <c r="DF393" s="223">
        <f t="shared" ca="1" si="700"/>
        <v>-4.0953283655992354E-3</v>
      </c>
      <c r="DG393" s="223">
        <f t="shared" ca="1" si="701"/>
        <v>-2.1783051240334412E-3</v>
      </c>
      <c r="DH393" s="223">
        <f t="shared" ca="1" si="702"/>
        <v>1.014739716204328E-3</v>
      </c>
      <c r="DI393" s="223">
        <f t="shared" ca="1" si="703"/>
        <v>3.6133637929682315E-3</v>
      </c>
      <c r="DJ393" s="223">
        <f t="shared" ca="1" si="704"/>
        <v>4.0953283655992467E-3</v>
      </c>
      <c r="DK393" s="223">
        <f t="shared" ca="1" si="705"/>
        <v>2.1783051240334798E-3</v>
      </c>
      <c r="DL393" s="223">
        <f t="shared" ca="1" si="706"/>
        <v>-1.0147397162043421E-3</v>
      </c>
      <c r="DM393" s="223">
        <f t="shared" ca="1" si="707"/>
        <v>-3.6133637929682389E-3</v>
      </c>
      <c r="DN393" s="223">
        <f t="shared" ca="1" si="708"/>
        <v>-4.0953283655992432E-3</v>
      </c>
      <c r="DO393" s="223">
        <f t="shared" ca="1" si="709"/>
        <v>-2.1783051240334677E-3</v>
      </c>
      <c r="DP393" s="223">
        <f t="shared" ca="1" si="710"/>
        <v>1.0147397162042979E-3</v>
      </c>
      <c r="DQ393" s="223">
        <f t="shared" ca="1" si="711"/>
        <v>3.6133637929682463E-3</v>
      </c>
      <c r="DR393" s="223">
        <f t="shared" ca="1" si="712"/>
        <v>4.0953283655992398E-3</v>
      </c>
      <c r="DS393" s="223">
        <f t="shared" ca="1" si="713"/>
        <v>2.1783051240334556E-3</v>
      </c>
      <c r="DT393" s="223">
        <f t="shared" ca="1" si="714"/>
        <v>-1.014739716204312E-3</v>
      </c>
      <c r="DU393" s="223">
        <f t="shared" ca="1" si="715"/>
        <v>-3.6133637929682228E-3</v>
      </c>
      <c r="DV393" s="223">
        <f t="shared" ca="1" si="716"/>
        <v>-4.095328365599251E-3</v>
      </c>
      <c r="DW393" s="223">
        <f t="shared" ca="1" si="717"/>
        <v>-2.178305124033443E-3</v>
      </c>
      <c r="DX393" s="223">
        <f t="shared" ca="1" si="718"/>
        <v>1.0147397162043261E-3</v>
      </c>
      <c r="DY393" s="223">
        <f t="shared" ca="1" si="719"/>
        <v>3.6133637929682302E-3</v>
      </c>
      <c r="DZ393" s="223">
        <f t="shared" ca="1" si="720"/>
        <v>4.0953283655992476E-3</v>
      </c>
      <c r="EA393" s="223">
        <f t="shared" ca="1" si="721"/>
        <v>2.178305124033482E-3</v>
      </c>
      <c r="EB393" s="223">
        <f t="shared" ca="1" si="722"/>
        <v>-1.0147397162043402E-3</v>
      </c>
      <c r="EC393" s="223">
        <f t="shared" ca="1" si="723"/>
        <v>-3.613363792968238E-3</v>
      </c>
      <c r="ED393" s="223">
        <f t="shared" ca="1" si="724"/>
        <v>-4.0953283655992441E-3</v>
      </c>
      <c r="EE393" s="223">
        <f t="shared" ca="1" si="725"/>
        <v>-2.1783051240334694E-3</v>
      </c>
      <c r="EF393" s="223">
        <f t="shared" ca="1" si="726"/>
        <v>1.0147397162042959E-3</v>
      </c>
      <c r="EG393" s="223">
        <f t="shared" ca="1" si="727"/>
        <v>3.6133637929682454E-3</v>
      </c>
      <c r="EH393" s="223">
        <f t="shared" ca="1" si="728"/>
        <v>4.0953283655992406E-3</v>
      </c>
      <c r="EI393" s="223">
        <f t="shared" ca="1" si="729"/>
        <v>2.1783051240334573E-3</v>
      </c>
      <c r="EJ393" s="223">
        <f t="shared" ca="1" si="730"/>
        <v>-1.01473971620431E-3</v>
      </c>
      <c r="EK393" s="223">
        <f t="shared" ca="1" si="731"/>
        <v>-3.6133637929682215E-3</v>
      </c>
      <c r="EL393" s="223">
        <f t="shared" ca="1" si="732"/>
        <v>-4.0953283655992372E-3</v>
      </c>
      <c r="EM393" s="223">
        <f t="shared" ca="1" si="733"/>
        <v>-2.1783051240334447E-3</v>
      </c>
      <c r="EN393" s="223">
        <f t="shared" ca="1" si="734"/>
        <v>1.0147397162043241E-3</v>
      </c>
      <c r="EO393" s="223">
        <f t="shared" ca="1" si="735"/>
        <v>3.6133637929682289E-3</v>
      </c>
      <c r="EP393" s="223">
        <f t="shared" ca="1" si="736"/>
        <v>4.0953283655992476E-3</v>
      </c>
      <c r="EQ393" s="223">
        <f t="shared" ca="1" si="737"/>
        <v>2.1783051240334837E-3</v>
      </c>
      <c r="ER393" s="223">
        <f t="shared" ca="1" si="738"/>
        <v>-1.0147397162043382E-3</v>
      </c>
      <c r="ES393" s="223">
        <f t="shared" ca="1" si="739"/>
        <v>-3.6133637929682367E-3</v>
      </c>
      <c r="ET393" s="223">
        <f t="shared" ca="1" si="740"/>
        <v>-4.0953283655992441E-3</v>
      </c>
      <c r="EU393" s="223">
        <f t="shared" ca="1" si="741"/>
        <v>-2.1783051240334712E-3</v>
      </c>
      <c r="EV393" s="223">
        <f t="shared" ca="1" si="742"/>
        <v>1.014739716204294E-3</v>
      </c>
      <c r="EW393" s="223">
        <f t="shared" ca="1" si="743"/>
        <v>3.6133637929682441E-3</v>
      </c>
      <c r="EX393" s="223">
        <f t="shared" ca="1" si="744"/>
        <v>4.0953283655992406E-3</v>
      </c>
      <c r="EY393" s="223">
        <f t="shared" ca="1" si="745"/>
        <v>2.178305124033459E-3</v>
      </c>
      <c r="EZ393" s="223">
        <f t="shared" ca="1" si="746"/>
        <v>-1.0147397162043081E-3</v>
      </c>
      <c r="FA393" s="223">
        <f t="shared" ca="1" si="747"/>
        <v>-3.6133637929682202E-3</v>
      </c>
      <c r="FB393" s="223">
        <f t="shared" ca="1" si="748"/>
        <v>-4.0953283655992519E-3</v>
      </c>
      <c r="FC393" s="223">
        <f t="shared" ca="1" si="749"/>
        <v>-2.1783051240334464E-3</v>
      </c>
      <c r="FD393" s="223">
        <f t="shared" ca="1" si="750"/>
        <v>1.0147397162043219E-3</v>
      </c>
      <c r="FE393" s="223">
        <f t="shared" ca="1" si="751"/>
        <v>3.6133637929682281E-3</v>
      </c>
      <c r="FF393" s="223">
        <f t="shared" ca="1" si="752"/>
        <v>4.0953283655992484E-3</v>
      </c>
      <c r="FG393" s="223">
        <f t="shared" ca="1" si="753"/>
        <v>2.1783051240334855E-3</v>
      </c>
      <c r="FH393" s="223">
        <f t="shared" ca="1" si="754"/>
        <v>-1.014739716204336E-3</v>
      </c>
      <c r="FI393" s="223">
        <f t="shared" ca="1" si="755"/>
        <v>-3.6133637929682359E-3</v>
      </c>
      <c r="FJ393" s="223">
        <f t="shared" ca="1" si="756"/>
        <v>-4.095328365599245E-3</v>
      </c>
      <c r="FK393" s="223">
        <f t="shared" ca="1" si="757"/>
        <v>-2.1783051240334729E-3</v>
      </c>
      <c r="FL393" s="223">
        <f t="shared" ca="1" si="758"/>
        <v>1.014739716204292E-3</v>
      </c>
      <c r="FM393" s="223">
        <f t="shared" ca="1" si="759"/>
        <v>3.613363792968212E-3</v>
      </c>
      <c r="FN393" s="223">
        <f t="shared" ca="1" si="760"/>
        <v>4.0953283655992554E-3</v>
      </c>
      <c r="FO393" s="223">
        <f t="shared" ca="1" si="761"/>
        <v>2.1783051240335119E-3</v>
      </c>
      <c r="FP393" s="223">
        <f t="shared" ca="1" si="762"/>
        <v>-1.0147397162043642E-3</v>
      </c>
      <c r="FQ393" s="223">
        <f t="shared" ca="1" si="763"/>
        <v>-3.6133637929682502E-3</v>
      </c>
      <c r="FR393" s="223">
        <f t="shared" ca="1" si="764"/>
        <v>-4.095328365599238E-3</v>
      </c>
      <c r="FS393" s="223">
        <f t="shared" ca="1" si="765"/>
        <v>-2.1783051240334477E-3</v>
      </c>
      <c r="FT393" s="223">
        <f t="shared" ca="1" si="766"/>
        <v>1.01473971620432E-3</v>
      </c>
      <c r="FU393" s="223">
        <f t="shared" ca="1" si="767"/>
        <v>3.6133637929682272E-3</v>
      </c>
      <c r="FV393" s="223">
        <f t="shared" ca="1" si="768"/>
        <v>4.0953283655992484E-3</v>
      </c>
      <c r="FW393" s="223">
        <f t="shared" ca="1" si="769"/>
        <v>2.1783051240334876E-3</v>
      </c>
      <c r="FX393" s="223">
        <f t="shared" ca="1" si="770"/>
        <v>-1.014739716204276E-3</v>
      </c>
      <c r="FY393" s="223">
        <f t="shared" ca="1" si="771"/>
        <v>-3.6133637929682038E-3</v>
      </c>
      <c r="FZ393" s="223">
        <f t="shared" ca="1" si="772"/>
        <v>-4.0953283655992597E-3</v>
      </c>
      <c r="GA393" s="223">
        <f t="shared" ca="1" si="773"/>
        <v>-2.1783051240334235E-3</v>
      </c>
      <c r="GB393" s="223">
        <f t="shared" ca="1" si="774"/>
        <v>1.0147397162043482E-3</v>
      </c>
      <c r="GC393" s="223">
        <f t="shared" ca="1" si="775"/>
        <v>3.6133637929682419E-3</v>
      </c>
      <c r="GD393" s="223">
        <f t="shared" ca="1" si="776"/>
        <v>4.0953283655992415E-3</v>
      </c>
      <c r="GE393" s="223">
        <f t="shared" ca="1" si="777"/>
        <v>2.1783051240334621E-3</v>
      </c>
      <c r="GF393" s="223">
        <f t="shared" ca="1" si="778"/>
        <v>-1.0147397162043039E-3</v>
      </c>
      <c r="GG393" s="223">
        <f t="shared" ca="1" si="779"/>
        <v>-3.6133637929682185E-3</v>
      </c>
      <c r="GH393" s="223">
        <f t="shared" ca="1" si="780"/>
        <v>-4.0953283655992528E-3</v>
      </c>
      <c r="GI393" s="223">
        <f t="shared" ca="1" si="781"/>
        <v>-2.1783051240335015E-3</v>
      </c>
      <c r="GJ393" s="223">
        <f t="shared" ca="1" si="782"/>
        <v>1.0147397162042599E-3</v>
      </c>
      <c r="GK393" s="223">
        <f t="shared" ca="1" si="783"/>
        <v>3.6133637929682567E-3</v>
      </c>
      <c r="GL393" s="223">
        <f t="shared" ca="1" si="784"/>
        <v>4.0953283655992346E-3</v>
      </c>
      <c r="GM393" s="223">
        <f t="shared" ca="1" si="785"/>
        <v>2.1783051240334373E-3</v>
      </c>
      <c r="GN393" s="223">
        <f t="shared" ca="1" si="786"/>
        <v>-1.0147397162043321E-3</v>
      </c>
      <c r="GO393" s="223">
        <f t="shared" ca="1" si="787"/>
        <v>-3.6133637929682333E-3</v>
      </c>
      <c r="GP393" s="223">
        <f t="shared" ca="1" si="788"/>
        <v>-4.0953283655992458E-3</v>
      </c>
      <c r="GQ393" s="223">
        <f t="shared" ca="1" si="789"/>
        <v>-2.1783051240334764E-3</v>
      </c>
      <c r="GR393" s="223">
        <f t="shared" ca="1" si="790"/>
        <v>1.0147397162042879E-3</v>
      </c>
      <c r="GS393" s="223">
        <f t="shared" ca="1" si="791"/>
        <v>3.6133637929682103E-3</v>
      </c>
      <c r="GT393" s="223">
        <f t="shared" ca="1" si="792"/>
        <v>4.0953283655992562E-3</v>
      </c>
      <c r="GU393" s="223">
        <f t="shared" ca="1" si="793"/>
        <v>2.1783051240335154E-3</v>
      </c>
      <c r="GV393" s="223">
        <f t="shared" ca="1" si="794"/>
        <v>-1.0147397162043601E-3</v>
      </c>
      <c r="GW393" s="223">
        <f t="shared" ca="1" si="795"/>
        <v>-3.613363792968248E-3</v>
      </c>
      <c r="GX393" s="223">
        <f t="shared" ca="1" si="796"/>
        <v>-4.0953283655992389E-3</v>
      </c>
      <c r="GY393" s="223">
        <f t="shared" ca="1" si="797"/>
        <v>-2.1783051240334517E-3</v>
      </c>
      <c r="GZ393" s="223">
        <f t="shared" ca="1" si="798"/>
        <v>1.0147397162043161E-3</v>
      </c>
      <c r="HA393" s="223">
        <f t="shared" ca="1" si="799"/>
        <v>3.6133637929682246E-3</v>
      </c>
      <c r="HB393" s="223">
        <f t="shared" ca="1" si="800"/>
        <v>4.0953283655992493E-3</v>
      </c>
      <c r="HC393" s="223">
        <f t="shared" ca="1" si="801"/>
        <v>2.1783051240334907E-3</v>
      </c>
      <c r="HD393" s="223">
        <f t="shared" ca="1" si="802"/>
        <v>-1.0147397162042718E-3</v>
      </c>
      <c r="HE393" s="223">
        <f t="shared" ca="1" si="803"/>
        <v>-3.6133637929682016E-3</v>
      </c>
      <c r="HF393" s="223">
        <f t="shared" ca="1" si="804"/>
        <v>-4.095328365599232E-3</v>
      </c>
      <c r="HG393" s="223">
        <f t="shared" ca="1" si="805"/>
        <v>-2.1783051240334269E-3</v>
      </c>
      <c r="HH393" s="223">
        <f t="shared" ca="1" si="806"/>
        <v>1.0147397162043441E-3</v>
      </c>
      <c r="HI393" s="223">
        <f t="shared" ca="1" si="807"/>
        <v>3.6133637929682398E-3</v>
      </c>
      <c r="HJ393" s="223">
        <f t="shared" ca="1" si="808"/>
        <v>4.0953283655992424E-3</v>
      </c>
      <c r="HK393" s="223">
        <f t="shared" ca="1" si="809"/>
        <v>2.178305124033466E-3</v>
      </c>
      <c r="HL393" s="223">
        <f t="shared" ca="1" si="810"/>
        <v>-1.0147397162043E-3</v>
      </c>
      <c r="HM393" s="223">
        <f t="shared" ca="1" si="811"/>
        <v>-3.6133637929682163E-3</v>
      </c>
      <c r="HN393" s="223">
        <f t="shared" ca="1" si="812"/>
        <v>-4.0953283655992536E-3</v>
      </c>
      <c r="HO393" s="223">
        <f t="shared" ca="1" si="813"/>
        <v>-2.178305124033505E-3</v>
      </c>
      <c r="HP393" s="223">
        <f t="shared" ca="1" si="814"/>
        <v>1.0147397162042558E-3</v>
      </c>
      <c r="HQ393" s="223">
        <f t="shared" ca="1" si="815"/>
        <v>3.6133637929682549E-3</v>
      </c>
      <c r="HR393" s="223">
        <f t="shared" ca="1" si="816"/>
        <v>4.0953283655992354E-3</v>
      </c>
      <c r="HS393" s="223">
        <f t="shared" ca="1" si="817"/>
        <v>2.1783051240334412E-3</v>
      </c>
      <c r="HT393" s="223">
        <f t="shared" ca="1" si="818"/>
        <v>-1.014739716204328E-3</v>
      </c>
      <c r="HU393" s="223">
        <f t="shared" ca="1" si="819"/>
        <v>-3.6133637929682315E-3</v>
      </c>
      <c r="HV393" s="223">
        <f t="shared" ca="1" si="820"/>
        <v>-4.0953283655992467E-3</v>
      </c>
      <c r="HW393" s="223">
        <f t="shared" ca="1" si="821"/>
        <v>-2.1783051240334798E-3</v>
      </c>
      <c r="HX393" s="223">
        <f t="shared" ca="1" si="822"/>
        <v>1.014739716204284E-3</v>
      </c>
      <c r="HY393" s="223">
        <f t="shared" ca="1" si="823"/>
        <v>3.6133637929682072E-3</v>
      </c>
      <c r="HZ393" s="223">
        <f t="shared" ca="1" si="824"/>
        <v>4.095328365599258E-3</v>
      </c>
      <c r="IA393" s="223">
        <f t="shared" ca="1" si="825"/>
        <v>2.1783051240335189E-3</v>
      </c>
      <c r="IB393" s="223">
        <f t="shared" ca="1" si="826"/>
        <v>-1.0147397162043562E-3</v>
      </c>
      <c r="IC393" s="223">
        <f t="shared" ca="1" si="827"/>
        <v>-3.6133637929682463E-3</v>
      </c>
      <c r="ID393" s="223">
        <f t="shared" ca="1" si="828"/>
        <v>-4.0953283655992398E-3</v>
      </c>
      <c r="IE393" s="223">
        <f t="shared" ca="1" si="829"/>
        <v>-3.6133637929682515E-3</v>
      </c>
      <c r="IF393" s="223">
        <f t="shared" ca="1" si="830"/>
        <v>1.014739716204312E-3</v>
      </c>
      <c r="IG393" s="223">
        <f t="shared" ca="1" si="831"/>
        <v>3.6133637929682228E-3</v>
      </c>
      <c r="IH393" s="223">
        <f t="shared" ca="1" si="832"/>
        <v>4.095328365599251E-3</v>
      </c>
      <c r="II393" s="223">
        <f t="shared" ca="1" si="833"/>
        <v>2.1783051240334937E-3</v>
      </c>
      <c r="IJ393" s="223">
        <f t="shared" ca="1" si="834"/>
        <v>-1.0147397162042679E-3</v>
      </c>
      <c r="IK393" s="223">
        <f t="shared" ca="1" si="835"/>
        <v>-3.613363792968199E-3</v>
      </c>
      <c r="IL393" s="223">
        <f t="shared" ca="1" si="836"/>
        <v>-4.0953283655992614E-3</v>
      </c>
      <c r="IM393" s="223">
        <f t="shared" ca="1" si="837"/>
        <v>-2.1783051240334304E-3</v>
      </c>
      <c r="IN393" s="223">
        <f t="shared" ca="1" si="838"/>
        <v>1.0147397162043402E-3</v>
      </c>
      <c r="IO393" s="223">
        <f t="shared" ca="1" si="839"/>
        <v>3.613363792968238E-3</v>
      </c>
      <c r="IP393" s="223">
        <f t="shared" ca="1" si="840"/>
        <v>4.0953283655992441E-3</v>
      </c>
      <c r="IQ393" s="223">
        <f t="shared" ca="1" si="841"/>
        <v>2.1783051240334694E-3</v>
      </c>
      <c r="IR393" s="223">
        <f t="shared" ca="1" si="842"/>
        <v>-1.0147397162042959E-3</v>
      </c>
      <c r="IS393" s="223">
        <f t="shared" ca="1" si="843"/>
        <v>-3.6133637929682142E-3</v>
      </c>
      <c r="IT393" s="223">
        <f t="shared" ca="1" si="844"/>
        <v>-4.0953283655992545E-3</v>
      </c>
      <c r="IU393" s="223">
        <f t="shared" ca="1" si="845"/>
        <v>-2.178305124033508E-3</v>
      </c>
      <c r="IV393" s="223">
        <f t="shared" ca="1" si="846"/>
        <v>1.0147397162042519E-3</v>
      </c>
      <c r="IW393" s="223">
        <f t="shared" ca="1" si="847"/>
        <v>3.6133637929682523E-3</v>
      </c>
      <c r="IX393" s="223">
        <f t="shared" ca="1" si="848"/>
        <v>4.0953283655992372E-3</v>
      </c>
      <c r="IY393" s="223">
        <f t="shared" ca="1" si="849"/>
        <v>2.1783051240334447E-3</v>
      </c>
      <c r="IZ393" s="223">
        <f t="shared" ca="1" si="850"/>
        <v>-1.0147397162043241E-3</v>
      </c>
      <c r="JA393" s="223">
        <f t="shared" ca="1" si="851"/>
        <v>-3.6133637929682289E-3</v>
      </c>
      <c r="JB393" s="223">
        <f t="shared" ca="1" si="852"/>
        <v>-4.0953283655992476E-3</v>
      </c>
    </row>
    <row r="394" spans="2:262">
      <c r="B394" s="230">
        <v>33</v>
      </c>
      <c r="C394" s="229">
        <f t="shared" si="853"/>
        <v>6.4453125000000025E-4</v>
      </c>
      <c r="D394" s="226">
        <f t="shared" ca="1" si="597"/>
        <v>75.42870324135059</v>
      </c>
      <c r="E394" s="225">
        <f ca="1">AM361</f>
        <v>0.42870324135059484</v>
      </c>
      <c r="F394" s="224">
        <v>33</v>
      </c>
      <c r="G394" s="223">
        <f t="shared" ca="1" si="854"/>
        <v>6.2047039321047256E-3</v>
      </c>
      <c r="H394" s="223">
        <f t="shared" ca="1" si="598"/>
        <v>-3.9184470237912531E-3</v>
      </c>
      <c r="I394" s="223">
        <f t="shared" ca="1" si="599"/>
        <v>-1.1608560122721445E-2</v>
      </c>
      <c r="J394" s="223">
        <f t="shared" ca="1" si="600"/>
        <v>-1.2090698717477423E-2</v>
      </c>
      <c r="K394" s="223">
        <f t="shared" ca="1" si="601"/>
        <v>-5.0654938370808273E-3</v>
      </c>
      <c r="L394" s="223">
        <f t="shared" ca="1" si="602"/>
        <v>5.1049719579114809E-3</v>
      </c>
      <c r="M394" s="223">
        <f t="shared" ca="1" si="603"/>
        <v>1.2105664126532295E-2</v>
      </c>
      <c r="N394" s="223">
        <f t="shared" ca="1" si="604"/>
        <v>1.1589720514514616E-2</v>
      </c>
      <c r="O394" s="223">
        <f t="shared" ca="1" si="605"/>
        <v>3.8775002673252451E-3</v>
      </c>
      <c r="P394" s="223">
        <f t="shared" ca="1" si="606"/>
        <v>-6.2423332214154841E-3</v>
      </c>
      <c r="Q394" s="223">
        <f t="shared" ca="1" si="607"/>
        <v>-1.248618396717548E-2</v>
      </c>
      <c r="R394" s="223">
        <f t="shared" ca="1" si="608"/>
        <v>-1.0977126967411341E-2</v>
      </c>
      <c r="S394" s="223">
        <f t="shared" ca="1" si="609"/>
        <v>-2.6521642503380509E-3</v>
      </c>
      <c r="T394" s="223">
        <f t="shared" ca="1" si="610"/>
        <v>7.3195774035907935E-3</v>
      </c>
      <c r="U394" s="223">
        <f t="shared" ca="1" si="611"/>
        <v>1.2746455030572295E-2</v>
      </c>
      <c r="V394" s="223">
        <f t="shared" ca="1" si="612"/>
        <v>1.0258817686903902E-2</v>
      </c>
      <c r="W394" s="223">
        <f t="shared" ca="1" si="613"/>
        <v>1.4012864417996553E-3</v>
      </c>
      <c r="X394" s="223">
        <f t="shared" ca="1" si="614"/>
        <v>-8.3263300540815013E-3</v>
      </c>
      <c r="Y394" s="223">
        <f t="shared" ca="1" si="615"/>
        <v>-1.2883970764103598E-2</v>
      </c>
      <c r="Z394" s="223">
        <f t="shared" ca="1" si="616"/>
        <v>-9.441710384031363E-3</v>
      </c>
      <c r="AA394" s="223">
        <f t="shared" ca="1" si="617"/>
        <v>-1.3691347880561821E-4</v>
      </c>
      <c r="AB394" s="223">
        <f t="shared" ca="1" si="618"/>
        <v>9.2528955945164193E-3</v>
      </c>
      <c r="AC394" s="223">
        <f t="shared" ca="1" si="619"/>
        <v>1.2897406816081735E-2</v>
      </c>
      <c r="AD394" s="223">
        <f t="shared" ca="1" si="620"/>
        <v>8.5336742487967018E-3</v>
      </c>
      <c r="AE394" s="223">
        <f t="shared" ca="1" si="621"/>
        <v>-1.1287780358338164E-3</v>
      </c>
      <c r="AF394" s="223">
        <f t="shared" ca="1" si="622"/>
        <v>-1.0090350692228875E-2</v>
      </c>
      <c r="AG394" s="223">
        <f t="shared" ca="1" si="623"/>
        <v>-1.2786633789981263E-2</v>
      </c>
      <c r="AH394" s="223">
        <f t="shared" ca="1" si="624"/>
        <v>-7.5434541655652601E-3</v>
      </c>
      <c r="AI394" s="223">
        <f t="shared" ca="1" si="625"/>
        <v>2.3835988009353291E-3</v>
      </c>
      <c r="AJ394" s="223">
        <f t="shared" ca="1" si="626"/>
        <v>1.0830630196828393E-2</v>
      </c>
      <c r="AK394" s="223">
        <f t="shared" ca="1" si="627"/>
        <v>1.2552718490598226E-2</v>
      </c>
      <c r="AL394" s="223">
        <f t="shared" ca="1" si="628"/>
        <v>6.480586495047915E-3</v>
      </c>
      <c r="AM394" s="223">
        <f t="shared" ca="1" si="629"/>
        <v>-3.6154642065761872E-3</v>
      </c>
      <c r="AN394" s="223">
        <f t="shared" ca="1" si="630"/>
        <v>-1.1466604812007739E-2</v>
      </c>
      <c r="AO394" s="223">
        <f t="shared" ca="1" si="631"/>
        <v>-1.2197913650136793E-2</v>
      </c>
      <c r="AP394" s="223">
        <f t="shared" ca="1" si="632"/>
        <v>-5.3553072339343208E-3</v>
      </c>
      <c r="AQ394" s="223">
        <f t="shared" ca="1" si="633"/>
        <v>4.8125107154939391E-3</v>
      </c>
      <c r="AR394" s="223">
        <f t="shared" ca="1" si="634"/>
        <v>1.1992149754563645E-2</v>
      </c>
      <c r="AS394" s="223">
        <f t="shared" ca="1" si="635"/>
        <v>1.1725636233166664E-2</v>
      </c>
      <c r="AT394" s="223">
        <f t="shared" ca="1" si="636"/>
        <v>4.1784534366491729E-3</v>
      </c>
      <c r="AU394" s="223">
        <f t="shared" ca="1" si="637"/>
        <v>-5.9632101154355639E-3</v>
      </c>
      <c r="AV394" s="223">
        <f t="shared" ca="1" si="638"/>
        <v>-1.2402203739407227E-2</v>
      </c>
      <c r="AW394" s="223">
        <f t="shared" ca="1" si="639"/>
        <v>-1.1140434529386333E-2</v>
      </c>
      <c r="AX394" s="223">
        <f t="shared" ca="1" si="640"/>
        <v>-2.9613588485941397E-3</v>
      </c>
      <c r="AY394" s="223">
        <f t="shared" ca="1" si="641"/>
        <v>7.0564805421432595E-3</v>
      </c>
      <c r="AZ394" s="223">
        <f t="shared" ca="1" si="642"/>
        <v>1.2692817722506095E-2</v>
      </c>
      <c r="BA394" s="223">
        <f t="shared" ca="1" si="643"/>
        <v>1.0447944351107042E-2</v>
      </c>
      <c r="BB394" s="223">
        <f t="shared" ca="1" si="644"/>
        <v>1.7157447559837274E-3</v>
      </c>
      <c r="BC394" s="223">
        <f t="shared" ca="1" si="645"/>
        <v>-8.0817932037654701E-3</v>
      </c>
      <c r="BD394" s="223">
        <f t="shared" ca="1" si="646"/>
        <v>-1.2861192932337263E-2</v>
      </c>
      <c r="BE394" s="223">
        <f t="shared" ca="1" si="647"/>
        <v>-9.6548347572992365E-3</v>
      </c>
      <c r="BF394" s="223">
        <f t="shared" ca="1" si="648"/>
        <v>-4.5360710345170334E-4</v>
      </c>
      <c r="BG394" s="223">
        <f t="shared" ca="1" si="649"/>
        <v>9.0292737788778554E-3</v>
      </c>
      <c r="BH394" s="223">
        <f t="shared" ca="1" si="650"/>
        <v>1.2905707823586805E-2</v>
      </c>
      <c r="BI394" s="223">
        <f t="shared" ca="1" si="651"/>
        <v>8.768743826909094E-3</v>
      </c>
      <c r="BJ394" s="223">
        <f t="shared" ca="1" si="652"/>
        <v>-8.128990334534264E-4</v>
      </c>
      <c r="BK394" s="223">
        <f t="shared" ca="1" si="653"/>
        <v>-9.8897975115965174E-3</v>
      </c>
      <c r="BL394" s="223">
        <f t="shared" ca="1" si="654"/>
        <v>-1.2825933693517675E-2</v>
      </c>
      <c r="BM394" s="223">
        <f t="shared" ca="1" si="655"/>
        <v>-7.7982050999828431E-3</v>
      </c>
      <c r="BN394" s="223">
        <f t="shared" ca="1" si="656"/>
        <v>2.071576508290587E-3</v>
      </c>
      <c r="BO394" s="223">
        <f t="shared" ca="1" si="657"/>
        <v>1.0655077087965249E-2</v>
      </c>
      <c r="BP394" s="223">
        <f t="shared" ca="1" si="658"/>
        <v>1.2622638810611412E-2</v>
      </c>
      <c r="BQ394" s="223">
        <f t="shared" ca="1" si="659"/>
        <v>6.7525653950112246E-3</v>
      </c>
      <c r="BR394" s="223">
        <f t="shared" ca="1" si="660"/>
        <v>-3.3103035689139968E-3</v>
      </c>
      <c r="BS394" s="223">
        <f t="shared" ca="1" si="661"/>
        <v>-1.1317742447319252E-2</v>
      </c>
      <c r="BT394" s="223">
        <f t="shared" ca="1" si="662"/>
        <v>-1.2297781015722691E-2</v>
      </c>
      <c r="BU394" s="223">
        <f t="shared" ca="1" si="663"/>
        <v>-5.6418947939579182E-3</v>
      </c>
      <c r="BV394" s="223">
        <f t="shared" ca="1" si="664"/>
        <v>4.517150596572761E-3</v>
      </c>
      <c r="BW394" s="223">
        <f t="shared" ca="1" si="665"/>
        <v>1.1871411759998214E-2</v>
      </c>
      <c r="BX394" s="223">
        <f t="shared" ca="1" si="666"/>
        <v>1.1854488867001623E-2</v>
      </c>
      <c r="BY394" s="223">
        <f t="shared" ca="1" si="667"/>
        <v>4.4768896618653763E-3</v>
      </c>
      <c r="BZ394" s="223">
        <f t="shared" ca="1" si="668"/>
        <v>-5.6804949946608323E-3</v>
      </c>
      <c r="CA394" s="223">
        <f t="shared" ca="1" si="669"/>
        <v>-1.2310752887854602E-2</v>
      </c>
      <c r="CB394" s="223">
        <f t="shared" ca="1" si="670"/>
        <v>-1.1297031510168535E-2</v>
      </c>
      <c r="CC394" s="223">
        <f t="shared" ca="1" si="671"/>
        <v>-3.2687696350122428E-3</v>
      </c>
      <c r="CD394" s="223">
        <f t="shared" ca="1" si="672"/>
        <v>6.7891331206758852E-3</v>
      </c>
      <c r="CE394" s="223">
        <f t="shared" ca="1" si="673"/>
        <v>1.2631534735658869E-2</v>
      </c>
      <c r="CF394" s="223">
        <f t="shared" ca="1" si="674"/>
        <v>1.0630777564306915E-2</v>
      </c>
      <c r="CG394" s="223">
        <f t="shared" ca="1" si="675"/>
        <v>2.0291695696826933E-3</v>
      </c>
      <c r="CH394" s="223">
        <f t="shared" ca="1" si="676"/>
        <v>-7.8323881834212201E-3</v>
      </c>
      <c r="CI394" s="223">
        <f t="shared" ca="1" si="677"/>
        <v>-1.2830667998859471E-2</v>
      </c>
      <c r="CJ394" s="223">
        <f t="shared" ca="1" si="678"/>
        <v>-9.8621434191268065E-3</v>
      </c>
      <c r="CK394" s="223">
        <f t="shared" ca="1" si="679"/>
        <v>-7.7002749214008645E-4</v>
      </c>
      <c r="CL394" s="223">
        <f t="shared" ca="1" si="680"/>
        <v>8.8002130663412219E-3</v>
      </c>
      <c r="CM394" s="223">
        <f t="shared" ca="1" si="681"/>
        <v>1.2906234915274449E-2</v>
      </c>
      <c r="CN394" s="223">
        <f t="shared" ca="1" si="682"/>
        <v>8.9985314416245708E-3</v>
      </c>
      <c r="CO394" s="223">
        <f t="shared" ca="1" si="683"/>
        <v>-4.9653037109158391E-4</v>
      </c>
      <c r="CP394" s="223">
        <f t="shared" ca="1" si="684"/>
        <v>-9.6832870867465497E-3</v>
      </c>
      <c r="CQ394" s="223">
        <f t="shared" ca="1" si="685"/>
        <v>-1.2857507734189659E-2</v>
      </c>
      <c r="CR394" s="223">
        <f t="shared" ca="1" si="686"/>
        <v>-8.0482586872418337E-3</v>
      </c>
      <c r="CS394" s="223">
        <f t="shared" ca="1" si="687"/>
        <v>1.758306375418531E-3</v>
      </c>
      <c r="CT394" s="223">
        <f t="shared" ca="1" si="688"/>
        <v>1.0473105759083336E-2</v>
      </c>
      <c r="CU394" s="223">
        <f t="shared" ca="1" si="689"/>
        <v>1.2684955724995943E-2</v>
      </c>
      <c r="CV394" s="223">
        <f t="shared" ca="1" si="690"/>
        <v>7.0204768020752225E-3</v>
      </c>
      <c r="CW394" s="223">
        <f t="shared" ca="1" si="691"/>
        <v>-3.0031489281621602E-3</v>
      </c>
      <c r="CX394" s="223">
        <f t="shared" ca="1" si="692"/>
        <v>-1.1162062697778172E-2</v>
      </c>
      <c r="CY394" s="223">
        <f t="shared" ca="1" si="693"/>
        <v>-1.2390240657868352E-2</v>
      </c>
      <c r="CZ394" s="223">
        <f t="shared" ca="1" si="694"/>
        <v>-5.9250838875216285E-3</v>
      </c>
      <c r="DA394" s="223">
        <f t="shared" ca="1" si="695"/>
        <v>4.2190695150393902E-3</v>
      </c>
      <c r="DB394" s="223">
        <f t="shared" ca="1" si="696"/>
        <v>1.1743522870889256E-2</v>
      </c>
      <c r="DC394" s="223">
        <f t="shared" ca="1" si="697"/>
        <v>1.1976200800010973E-2</v>
      </c>
      <c r="DD394" s="223">
        <f t="shared" ca="1" si="698"/>
        <v>4.7726291761508739E-3</v>
      </c>
      <c r="DE394" s="223">
        <f t="shared" ca="1" si="699"/>
        <v>-5.3943581561087884E-3</v>
      </c>
      <c r="DF394" s="223">
        <f t="shared" ca="1" si="700"/>
        <v>-1.2211886499091062E-2</v>
      </c>
      <c r="DG394" s="223">
        <f t="shared" ca="1" si="701"/>
        <v>-1.1446823581592182E-2</v>
      </c>
      <c r="DH394" s="223">
        <f t="shared" ca="1" si="702"/>
        <v>-3.5742114368292944E-3</v>
      </c>
      <c r="DI394" s="223">
        <f t="shared" ca="1" si="703"/>
        <v>6.5176961792787307E-3</v>
      </c>
      <c r="DJ394" s="223">
        <f t="shared" ca="1" si="704"/>
        <v>1.2562642984610406E-2</v>
      </c>
      <c r="DK394" s="223">
        <f t="shared" ca="1" si="705"/>
        <v>1.0807207194612376E-2</v>
      </c>
      <c r="DL394" s="223">
        <f t="shared" ca="1" si="706"/>
        <v>2.3413720875083274E-3</v>
      </c>
      <c r="DM394" s="223">
        <f t="shared" ca="1" si="707"/>
        <v>-7.5782652253070636E-3</v>
      </c>
      <c r="DN394" s="223">
        <f t="shared" ca="1" si="708"/>
        <v>-1.2792414350748738E-2</v>
      </c>
      <c r="DO394" s="223">
        <f t="shared" ca="1" si="709"/>
        <v>-1.0063511494528051E-2</v>
      </c>
      <c r="DP394" s="223">
        <f t="shared" ca="1" si="710"/>
        <v>-1.0859840450604783E-3</v>
      </c>
      <c r="DQ394" s="223">
        <f t="shared" ca="1" si="711"/>
        <v>8.5658514345145192E-3</v>
      </c>
      <c r="DR394" s="223">
        <f t="shared" ca="1" si="712"/>
        <v>1.2898987773644335E-2</v>
      </c>
      <c r="DS394" s="223">
        <f t="shared" ca="1" si="713"/>
        <v>9.2228986774764449E-3</v>
      </c>
      <c r="DT394" s="223">
        <f t="shared" ca="1" si="714"/>
        <v>-1.7986261740056972E-4</v>
      </c>
      <c r="DU394" s="223">
        <f t="shared" ca="1" si="715"/>
        <v>-9.4709438118368919E-3</v>
      </c>
      <c r="DV394" s="223">
        <f t="shared" ca="1" si="716"/>
        <v>-1.2881336892975759E-2</v>
      </c>
      <c r="DW394" s="223">
        <f t="shared" ca="1" si="717"/>
        <v>-8.2934643044114739E-3</v>
      </c>
      <c r="DX394" s="223">
        <f t="shared" ca="1" si="718"/>
        <v>1.4439771045331421E-3</v>
      </c>
      <c r="DY394" s="223">
        <f t="shared" ca="1" si="719"/>
        <v>1.0284825822906745E-2</v>
      </c>
      <c r="DZ394" s="223">
        <f t="shared" ca="1" si="720"/>
        <v>1.2739631696372801E-2</v>
      </c>
      <c r="EA394" s="223">
        <f t="shared" ca="1" si="721"/>
        <v>7.2841593364262654E-3</v>
      </c>
      <c r="EB394" s="223">
        <f t="shared" ca="1" si="722"/>
        <v>-2.6941853027908813E-3</v>
      </c>
      <c r="EC394" s="223">
        <f t="shared" ca="1" si="723"/>
        <v>-1.0999659339044312E-2</v>
      </c>
      <c r="ED394" s="223">
        <f t="shared" ca="1" si="724"/>
        <v>-1.2475236882342682E-2</v>
      </c>
      <c r="EE394" s="223">
        <f t="shared" ca="1" si="725"/>
        <v>-6.2047039321047326E-3</v>
      </c>
      <c r="EF394" s="223">
        <f t="shared" ca="1" si="726"/>
        <v>3.9184470237912435E-3</v>
      </c>
      <c r="EG394" s="223">
        <f t="shared" ca="1" si="727"/>
        <v>1.1608560122721441E-2</v>
      </c>
      <c r="EH394" s="223">
        <f t="shared" ca="1" si="728"/>
        <v>1.2090698717477425E-2</v>
      </c>
      <c r="EI394" s="223">
        <f t="shared" ca="1" si="729"/>
        <v>5.0654938370808438E-3</v>
      </c>
      <c r="EJ394" s="223">
        <f t="shared" ca="1" si="730"/>
        <v>-5.1049719579114644E-3</v>
      </c>
      <c r="EK394" s="223">
        <f t="shared" ca="1" si="731"/>
        <v>-1.2105664126532288E-2</v>
      </c>
      <c r="EL394" s="223">
        <f t="shared" ca="1" si="732"/>
        <v>-1.1589720514514627E-2</v>
      </c>
      <c r="EM394" s="223">
        <f t="shared" ca="1" si="733"/>
        <v>-3.8775002673252616E-3</v>
      </c>
      <c r="EN394" s="223">
        <f t="shared" ca="1" si="734"/>
        <v>6.2423332214154581E-3</v>
      </c>
      <c r="EO394" s="223">
        <f t="shared" ca="1" si="735"/>
        <v>1.2486183967175473E-2</v>
      </c>
      <c r="EP394" s="223">
        <f t="shared" ca="1" si="736"/>
        <v>1.0977126967411358E-2</v>
      </c>
      <c r="EQ394" s="223">
        <f t="shared" ca="1" si="737"/>
        <v>2.6521642503380791E-3</v>
      </c>
      <c r="ER394" s="223">
        <f t="shared" ca="1" si="738"/>
        <v>-7.3195774035907692E-3</v>
      </c>
      <c r="ES394" s="223">
        <f t="shared" ca="1" si="739"/>
        <v>-1.274645503057229E-2</v>
      </c>
      <c r="ET394" s="223">
        <f t="shared" ca="1" si="740"/>
        <v>-1.0258817686903919E-2</v>
      </c>
      <c r="EU394" s="223">
        <f t="shared" ca="1" si="741"/>
        <v>-1.4012864417996852E-3</v>
      </c>
      <c r="EV394" s="223">
        <f t="shared" ca="1" si="742"/>
        <v>8.3263300540814787E-3</v>
      </c>
      <c r="EW394" s="223">
        <f t="shared" ca="1" si="743"/>
        <v>1.2883970764103594E-2</v>
      </c>
      <c r="EX394" s="223">
        <f t="shared" ca="1" si="744"/>
        <v>9.4417103840313994E-3</v>
      </c>
      <c r="EY394" s="223">
        <f t="shared" ca="1" si="745"/>
        <v>1.3691347880566982E-4</v>
      </c>
      <c r="EZ394" s="223">
        <f t="shared" ca="1" si="746"/>
        <v>-9.2528955945163811E-3</v>
      </c>
      <c r="FA394" s="223">
        <f t="shared" ca="1" si="747"/>
        <v>-1.2897406816081737E-2</v>
      </c>
      <c r="FB394" s="223">
        <f t="shared" ca="1" si="748"/>
        <v>-8.5336742487967417E-3</v>
      </c>
      <c r="FC394" s="223">
        <f t="shared" ca="1" si="749"/>
        <v>1.1287780358337643E-3</v>
      </c>
      <c r="FD394" s="223">
        <f t="shared" ca="1" si="750"/>
        <v>1.0090350692228842E-2</v>
      </c>
      <c r="FE394" s="223">
        <f t="shared" ca="1" si="751"/>
        <v>1.278663378998127E-2</v>
      </c>
      <c r="FF394" s="223">
        <f t="shared" ca="1" si="752"/>
        <v>7.5434541655653034E-3</v>
      </c>
      <c r="FG394" s="223">
        <f t="shared" ca="1" si="753"/>
        <v>-2.383598800935278E-3</v>
      </c>
      <c r="FH394" s="223">
        <f t="shared" ca="1" si="754"/>
        <v>-1.0830630196828363E-2</v>
      </c>
      <c r="FI394" s="223">
        <f t="shared" ca="1" si="755"/>
        <v>-1.2552718490598238E-2</v>
      </c>
      <c r="FJ394" s="223">
        <f t="shared" ca="1" si="756"/>
        <v>-6.4805864950478031E-3</v>
      </c>
      <c r="FK394" s="223">
        <f t="shared" ca="1" si="757"/>
        <v>3.6154642065761369E-3</v>
      </c>
      <c r="FL394" s="223">
        <f t="shared" ca="1" si="758"/>
        <v>1.14666048120078E-2</v>
      </c>
      <c r="FM394" s="223">
        <f t="shared" ca="1" si="759"/>
        <v>1.219791365013681E-2</v>
      </c>
      <c r="FN394" s="223">
        <f t="shared" ca="1" si="760"/>
        <v>5.3553072339342003E-3</v>
      </c>
      <c r="FO394" s="223">
        <f t="shared" ca="1" si="761"/>
        <v>-4.8125107154938906E-3</v>
      </c>
      <c r="FP394" s="223">
        <f t="shared" ca="1" si="762"/>
        <v>-1.1992149754563695E-2</v>
      </c>
      <c r="FQ394" s="223">
        <f t="shared" ca="1" si="763"/>
        <v>-1.1725636233166685E-2</v>
      </c>
      <c r="FR394" s="223">
        <f t="shared" ca="1" si="764"/>
        <v>-4.1784534366490923E-3</v>
      </c>
      <c r="FS394" s="223">
        <f t="shared" ca="1" si="765"/>
        <v>5.9632101154354763E-3</v>
      </c>
      <c r="FT394" s="223">
        <f t="shared" ca="1" si="766"/>
        <v>1.240220373940725E-2</v>
      </c>
      <c r="FU394" s="223">
        <f t="shared" ca="1" si="767"/>
        <v>1.1140434529386381E-2</v>
      </c>
      <c r="FV394" s="223">
        <f t="shared" ca="1" si="768"/>
        <v>2.9613588485940556E-3</v>
      </c>
      <c r="FW394" s="223">
        <f t="shared" ca="1" si="769"/>
        <v>-7.056480542143178E-3</v>
      </c>
      <c r="FX394" s="223">
        <f t="shared" ca="1" si="770"/>
        <v>-1.2692817722506109E-2</v>
      </c>
      <c r="FY394" s="223">
        <f t="shared" ca="1" si="771"/>
        <v>-1.0447944351107097E-2</v>
      </c>
      <c r="FZ394" s="223">
        <f t="shared" ca="1" si="772"/>
        <v>-1.7157447559836437E-3</v>
      </c>
      <c r="GA394" s="223">
        <f t="shared" ca="1" si="773"/>
        <v>8.081793203765392E-3</v>
      </c>
      <c r="GB394" s="223">
        <f t="shared" ca="1" si="774"/>
        <v>1.286119293233727E-2</v>
      </c>
      <c r="GC394" s="223">
        <f t="shared" ca="1" si="775"/>
        <v>9.6548347572993007E-3</v>
      </c>
      <c r="GD394" s="223">
        <f t="shared" ca="1" si="776"/>
        <v>4.536071034516179E-4</v>
      </c>
      <c r="GE394" s="223">
        <f t="shared" ca="1" si="777"/>
        <v>-9.0292737788777843E-3</v>
      </c>
      <c r="GF394" s="223">
        <f t="shared" ca="1" si="778"/>
        <v>-1.2905707823586805E-2</v>
      </c>
      <c r="GG394" s="223">
        <f t="shared" ca="1" si="779"/>
        <v>-8.7687438269091634E-3</v>
      </c>
      <c r="GH394" s="223">
        <f t="shared" ca="1" si="780"/>
        <v>8.1289903345351184E-4</v>
      </c>
      <c r="GI394" s="223">
        <f t="shared" ca="1" si="781"/>
        <v>9.8897975115964532E-3</v>
      </c>
      <c r="GJ394" s="223">
        <f t="shared" ca="1" si="782"/>
        <v>1.2825933693517666E-2</v>
      </c>
      <c r="GK394" s="223">
        <f t="shared" ca="1" si="783"/>
        <v>7.798205099982922E-3</v>
      </c>
      <c r="GL394" s="223">
        <f t="shared" ca="1" si="784"/>
        <v>-2.0715765082906712E-3</v>
      </c>
      <c r="GM394" s="223">
        <f t="shared" ca="1" si="785"/>
        <v>-1.0655077087965193E-2</v>
      </c>
      <c r="GN394" s="223">
        <f t="shared" ca="1" si="786"/>
        <v>-1.2622638810611394E-2</v>
      </c>
      <c r="GO394" s="223">
        <f t="shared" ca="1" si="787"/>
        <v>-6.752565395011307E-3</v>
      </c>
      <c r="GP394" s="223">
        <f t="shared" ca="1" si="788"/>
        <v>3.3103035689140792E-3</v>
      </c>
      <c r="GQ394" s="223">
        <f t="shared" ca="1" si="789"/>
        <v>1.1317742447319206E-2</v>
      </c>
      <c r="GR394" s="223">
        <f t="shared" ca="1" si="790"/>
        <v>1.2297781015722663E-2</v>
      </c>
      <c r="GS394" s="223">
        <f t="shared" ca="1" si="791"/>
        <v>5.641894793958005E-3</v>
      </c>
      <c r="GT394" s="223">
        <f t="shared" ca="1" si="792"/>
        <v>-4.5171505965728408E-3</v>
      </c>
      <c r="GU394" s="223">
        <f t="shared" ca="1" si="793"/>
        <v>-1.1871411759998177E-2</v>
      </c>
      <c r="GV394" s="223">
        <f t="shared" ca="1" si="794"/>
        <v>-1.185448886700159E-2</v>
      </c>
      <c r="GW394" s="223">
        <f t="shared" ca="1" si="795"/>
        <v>-4.4768896618654691E-3</v>
      </c>
      <c r="GX394" s="223">
        <f t="shared" ca="1" si="796"/>
        <v>5.6804949946609087E-3</v>
      </c>
      <c r="GY394" s="223">
        <f t="shared" ca="1" si="797"/>
        <v>1.2310752887854574E-2</v>
      </c>
      <c r="GZ394" s="223">
        <f t="shared" ca="1" si="798"/>
        <v>1.1297031510168493E-2</v>
      </c>
      <c r="HA394" s="223">
        <f t="shared" ca="1" si="799"/>
        <v>3.2687696350123378E-3</v>
      </c>
      <c r="HB394" s="223">
        <f t="shared" ca="1" si="800"/>
        <v>-6.7891331206759572E-3</v>
      </c>
      <c r="HC394" s="223">
        <f t="shared" ca="1" si="801"/>
        <v>-1.2631534735658848E-2</v>
      </c>
      <c r="HD394" s="223">
        <f t="shared" ca="1" si="802"/>
        <v>-1.0630777564306866E-2</v>
      </c>
      <c r="HE394" s="223">
        <f t="shared" ca="1" si="803"/>
        <v>-2.02916956968279E-3</v>
      </c>
      <c r="HF394" s="223">
        <f t="shared" ca="1" si="804"/>
        <v>7.8323881834212149E-3</v>
      </c>
      <c r="HG394" s="223">
        <f t="shared" ca="1" si="805"/>
        <v>1.2830667998859452E-2</v>
      </c>
      <c r="HH394" s="223">
        <f t="shared" ca="1" si="806"/>
        <v>9.8621434191268117E-3</v>
      </c>
      <c r="HI394" s="223">
        <f t="shared" ca="1" si="807"/>
        <v>7.7002749214027597E-4</v>
      </c>
      <c r="HJ394" s="223">
        <f t="shared" ca="1" si="808"/>
        <v>-8.8002130663412167E-3</v>
      </c>
      <c r="HK394" s="223">
        <f t="shared" ca="1" si="809"/>
        <v>-1.2906234915274447E-2</v>
      </c>
      <c r="HL394" s="223">
        <f t="shared" ca="1" si="810"/>
        <v>-8.998531441624576E-3</v>
      </c>
      <c r="HM394" s="223">
        <f t="shared" ca="1" si="811"/>
        <v>4.9653037109139439E-4</v>
      </c>
      <c r="HN394" s="223">
        <f t="shared" ca="1" si="812"/>
        <v>9.6832870867465445E-3</v>
      </c>
      <c r="HO394" s="223">
        <f t="shared" ca="1" si="813"/>
        <v>1.2857507734189678E-2</v>
      </c>
      <c r="HP394" s="223">
        <f t="shared" ca="1" si="814"/>
        <v>8.0482586872418389E-3</v>
      </c>
      <c r="HQ394" s="223">
        <f t="shared" ca="1" si="815"/>
        <v>-1.7583063754183427E-3</v>
      </c>
      <c r="HR394" s="223">
        <f t="shared" ca="1" si="816"/>
        <v>-1.0473105759083331E-2</v>
      </c>
      <c r="HS394" s="223">
        <f t="shared" ca="1" si="817"/>
        <v>-1.2684955724995978E-2</v>
      </c>
      <c r="HT394" s="223">
        <f t="shared" ca="1" si="818"/>
        <v>-7.0204768020752269E-3</v>
      </c>
      <c r="HU394" s="223">
        <f t="shared" ca="1" si="819"/>
        <v>3.0031489281619759E-3</v>
      </c>
      <c r="HV394" s="223">
        <f t="shared" ca="1" si="820"/>
        <v>1.1162062697778171E-2</v>
      </c>
      <c r="HW394" s="223">
        <f t="shared" ca="1" si="821"/>
        <v>1.2390240657868406E-2</v>
      </c>
      <c r="HX394" s="223">
        <f t="shared" ca="1" si="822"/>
        <v>5.9250838875216328E-3</v>
      </c>
      <c r="HY394" s="223">
        <f t="shared" ca="1" si="823"/>
        <v>-4.2190695150392107E-3</v>
      </c>
      <c r="HZ394" s="223">
        <f t="shared" ca="1" si="824"/>
        <v>-1.1743522870889254E-2</v>
      </c>
      <c r="IA394" s="223">
        <f t="shared" ca="1" si="825"/>
        <v>-1.1976200800011046E-2</v>
      </c>
      <c r="IB394" s="223">
        <f t="shared" ca="1" si="826"/>
        <v>-4.7726291761508799E-3</v>
      </c>
      <c r="IC394" s="223">
        <f t="shared" ca="1" si="827"/>
        <v>5.3943581561086158E-3</v>
      </c>
      <c r="ID394" s="223">
        <f t="shared" ca="1" si="828"/>
        <v>1.2211886499091062E-2</v>
      </c>
      <c r="IE394" s="223">
        <f t="shared" ca="1" si="829"/>
        <v>1.5481421766206153E-2</v>
      </c>
      <c r="IF394" s="223">
        <f t="shared" ca="1" si="830"/>
        <v>3.5742114368293005E-3</v>
      </c>
      <c r="IG394" s="223">
        <f t="shared" ca="1" si="831"/>
        <v>-6.5176961792785676E-3</v>
      </c>
      <c r="IH394" s="223">
        <f t="shared" ca="1" si="832"/>
        <v>-1.2562642984610404E-2</v>
      </c>
      <c r="II394" s="223">
        <f t="shared" ca="1" si="833"/>
        <v>-1.0807207194612478E-2</v>
      </c>
      <c r="IJ394" s="223">
        <f t="shared" ca="1" si="834"/>
        <v>-2.341372087508333E-3</v>
      </c>
      <c r="IK394" s="223">
        <f t="shared" ca="1" si="835"/>
        <v>7.5782652253069101E-3</v>
      </c>
      <c r="IL394" s="223">
        <f t="shared" ca="1" si="836"/>
        <v>1.2792414350748734E-2</v>
      </c>
      <c r="IM394" s="223">
        <f t="shared" ca="1" si="837"/>
        <v>1.0063511494528169E-2</v>
      </c>
      <c r="IN394" s="223">
        <f t="shared" ca="1" si="838"/>
        <v>1.0859840450604848E-3</v>
      </c>
      <c r="IO394" s="223">
        <f t="shared" ca="1" si="839"/>
        <v>-8.5658514345143769E-3</v>
      </c>
      <c r="IP394" s="223">
        <f t="shared" ca="1" si="840"/>
        <v>-1.2898987773644333E-2</v>
      </c>
      <c r="IQ394" s="223">
        <f t="shared" ca="1" si="841"/>
        <v>-9.2228986774765768E-3</v>
      </c>
      <c r="IR394" s="223">
        <f t="shared" ca="1" si="842"/>
        <v>1.7986261740056322E-4</v>
      </c>
      <c r="IS394" s="223">
        <f t="shared" ca="1" si="843"/>
        <v>9.4709438118367635E-3</v>
      </c>
      <c r="IT394" s="223">
        <f t="shared" ca="1" si="844"/>
        <v>1.2881336892975759E-2</v>
      </c>
      <c r="IU394" s="223">
        <f t="shared" ca="1" si="845"/>
        <v>8.2934643044116178E-3</v>
      </c>
      <c r="IV394" s="223">
        <f t="shared" ca="1" si="846"/>
        <v>-1.4439771045331358E-3</v>
      </c>
      <c r="IW394" s="223">
        <f t="shared" ca="1" si="847"/>
        <v>-1.0284825822906629E-2</v>
      </c>
      <c r="IX394" s="223">
        <f t="shared" ca="1" si="848"/>
        <v>-1.2739631696372801E-2</v>
      </c>
      <c r="IY394" s="223">
        <f t="shared" ca="1" si="849"/>
        <v>-7.2841593364264198E-3</v>
      </c>
      <c r="IZ394" s="223">
        <f t="shared" ca="1" si="850"/>
        <v>2.6941853027908748E-3</v>
      </c>
      <c r="JA394" s="223">
        <f t="shared" ca="1" si="851"/>
        <v>1.0999659339044215E-2</v>
      </c>
      <c r="JB394" s="223">
        <f t="shared" ca="1" si="852"/>
        <v>1.2475236882342684E-2</v>
      </c>
    </row>
    <row r="395" spans="2:262">
      <c r="B395" s="230">
        <v>34</v>
      </c>
      <c r="C395" s="229">
        <f t="shared" si="853"/>
        <v>6.6406250000000026E-4</v>
      </c>
      <c r="D395" s="226">
        <f t="shared" ca="1" si="597"/>
        <v>75.398962654376462</v>
      </c>
      <c r="E395" s="225">
        <f ca="1">AN361</f>
        <v>0.39896265437645845</v>
      </c>
      <c r="F395" s="224">
        <v>34</v>
      </c>
      <c r="G395" s="223">
        <f t="shared" ca="1" si="854"/>
        <v>-1.7453767201477382E-3</v>
      </c>
      <c r="H395" s="223">
        <f t="shared" ca="1" si="598"/>
        <v>1.3275186386156961E-3</v>
      </c>
      <c r="I395" s="223">
        <f t="shared" ca="1" si="599"/>
        <v>3.5283907791251257E-3</v>
      </c>
      <c r="J395" s="223">
        <f t="shared" ca="1" si="600"/>
        <v>3.4115262092265564E-3</v>
      </c>
      <c r="K395" s="223">
        <f t="shared" ca="1" si="601"/>
        <v>1.0536911718776684E-3</v>
      </c>
      <c r="L395" s="223">
        <f t="shared" ca="1" si="602"/>
        <v>-1.9962947249911643E-3</v>
      </c>
      <c r="M395" s="223">
        <f t="shared" ca="1" si="603"/>
        <v>-3.7349503700410307E-3</v>
      </c>
      <c r="N395" s="223">
        <f t="shared" ca="1" si="604"/>
        <v>-3.0201840088293153E-3</v>
      </c>
      <c r="O395" s="223">
        <f t="shared" ca="1" si="605"/>
        <v>-3.2151286278915602E-4</v>
      </c>
      <c r="P395" s="223">
        <f t="shared" ca="1" si="606"/>
        <v>2.5883543246201981E-3</v>
      </c>
      <c r="Q395" s="223">
        <f t="shared" ca="1" si="607"/>
        <v>3.7979779128205575E-3</v>
      </c>
      <c r="R395" s="223">
        <f t="shared" ca="1" si="608"/>
        <v>2.5127778307114661E-3</v>
      </c>
      <c r="S395" s="223">
        <f t="shared" ca="1" si="609"/>
        <v>-4.230210053098527E-4</v>
      </c>
      <c r="T395" s="223">
        <f t="shared" ca="1" si="610"/>
        <v>-3.0809449191199099E-3</v>
      </c>
      <c r="U395" s="223">
        <f t="shared" ca="1" si="611"/>
        <v>-3.7150512943409423E-3</v>
      </c>
      <c r="V395" s="223">
        <f t="shared" ca="1" si="612"/>
        <v>-1.9088070097414227E-3</v>
      </c>
      <c r="W395" s="223">
        <f t="shared" ca="1" si="613"/>
        <v>1.15129841340772E-3</v>
      </c>
      <c r="X395" s="223">
        <f t="shared" ca="1" si="614"/>
        <v>3.4551365281916568E-3</v>
      </c>
      <c r="Y395" s="223">
        <f t="shared" ca="1" si="615"/>
        <v>3.4893573380445726E-3</v>
      </c>
      <c r="Z395" s="223">
        <f t="shared" ca="1" si="616"/>
        <v>1.2314818058583208E-3</v>
      </c>
      <c r="AA395" s="223">
        <f t="shared" ca="1" si="617"/>
        <v>-1.8353320691339168E-3</v>
      </c>
      <c r="AB395" s="223">
        <f t="shared" ca="1" si="618"/>
        <v>-3.6965491781478887E-3</v>
      </c>
      <c r="AC395" s="223">
        <f t="shared" ca="1" si="619"/>
        <v>-3.1295693361012909E-3</v>
      </c>
      <c r="AD395" s="223">
        <f t="shared" ca="1" si="620"/>
        <v>-5.0683144679902347E-4</v>
      </c>
      <c r="AE395" s="223">
        <f t="shared" ca="1" si="621"/>
        <v>2.4488349427093737E-3</v>
      </c>
      <c r="AF395" s="223">
        <f t="shared" ca="1" si="622"/>
        <v>3.7959055162365579E-3</v>
      </c>
      <c r="AG395" s="223">
        <f t="shared" ca="1" si="623"/>
        <v>2.6495137396543417E-3</v>
      </c>
      <c r="AH395" s="223">
        <f t="shared" ca="1" si="624"/>
        <v>-2.3729616052639731E-4</v>
      </c>
      <c r="AI395" s="223">
        <f t="shared" ca="1" si="625"/>
        <v>-2.9682304627589675E-3</v>
      </c>
      <c r="AJ395" s="223">
        <f t="shared" ca="1" si="626"/>
        <v>-3.7493873341045954E-3</v>
      </c>
      <c r="AK395" s="223">
        <f t="shared" ca="1" si="627"/>
        <v>-2.0676388160568888E-3</v>
      </c>
      <c r="AL395" s="223">
        <f t="shared" ca="1" si="628"/>
        <v>9.7230460948000868E-4</v>
      </c>
      <c r="AM395" s="223">
        <f t="shared" ca="1" si="629"/>
        <v>3.3735585507275565E-3</v>
      </c>
      <c r="AN395" s="223">
        <f t="shared" ca="1" si="630"/>
        <v>3.5587822994036316E-3</v>
      </c>
      <c r="AO395" s="223">
        <f t="shared" ca="1" si="631"/>
        <v>1.4063056923035867E-3</v>
      </c>
      <c r="AP395" s="223">
        <f t="shared" ca="1" si="632"/>
        <v>-1.6699479375660107E-3</v>
      </c>
      <c r="AQ395" s="223">
        <f t="shared" ca="1" si="633"/>
        <v>-3.649242675505121E-3</v>
      </c>
      <c r="AR395" s="223">
        <f t="shared" ca="1" si="634"/>
        <v>-3.2314152567246958E-3</v>
      </c>
      <c r="AS395" s="223">
        <f t="shared" ca="1" si="635"/>
        <v>-6.9092902946036347E-4</v>
      </c>
      <c r="AT395" s="223">
        <f t="shared" ca="1" si="636"/>
        <v>2.303416102928944E-3</v>
      </c>
      <c r="AU395" s="223">
        <f t="shared" ca="1" si="637"/>
        <v>3.7846884507818893E-3</v>
      </c>
      <c r="AV395" s="223">
        <f t="shared" ca="1" si="638"/>
        <v>2.7798667379283757E-3</v>
      </c>
      <c r="AW395" s="223">
        <f t="shared" ca="1" si="639"/>
        <v>-5.0999648507531561E-5</v>
      </c>
      <c r="AX395" s="223">
        <f t="shared" ca="1" si="640"/>
        <v>-2.8483652792269604E-3</v>
      </c>
      <c r="AY395" s="223">
        <f t="shared" ca="1" si="641"/>
        <v>-3.7746907713728439E-3</v>
      </c>
      <c r="AZ395" s="223">
        <f t="shared" ca="1" si="642"/>
        <v>-2.2214894993607139E-3</v>
      </c>
      <c r="BA395" s="223">
        <f t="shared" ca="1" si="643"/>
        <v>7.9096843858424116E-4</v>
      </c>
      <c r="BB395" s="223">
        <f t="shared" ca="1" si="644"/>
        <v>3.283853375225933E-3</v>
      </c>
      <c r="BC395" s="223">
        <f t="shared" ca="1" si="645"/>
        <v>3.6196338424909174E-3</v>
      </c>
      <c r="BD395" s="223">
        <f t="shared" ca="1" si="646"/>
        <v>1.5777416651582632E-3</v>
      </c>
      <c r="BE395" s="223">
        <f t="shared" ca="1" si="647"/>
        <v>-1.5005407551463433E-3</v>
      </c>
      <c r="BF395" s="223">
        <f t="shared" ca="1" si="648"/>
        <v>-3.5931448276211504E-3</v>
      </c>
      <c r="BG395" s="223">
        <f t="shared" ca="1" si="649"/>
        <v>-3.3254764149561029E-3</v>
      </c>
      <c r="BH395" s="223">
        <f t="shared" ca="1" si="650"/>
        <v>-8.7336210357152454E-4</v>
      </c>
      <c r="BI395" s="223">
        <f t="shared" ca="1" si="651"/>
        <v>2.1524481320011465E-3</v>
      </c>
      <c r="BJ395" s="223">
        <f t="shared" ca="1" si="652"/>
        <v>3.764353739349731E-3</v>
      </c>
      <c r="BK395" s="223">
        <f t="shared" ca="1" si="653"/>
        <v>2.9035227937431983E-3</v>
      </c>
      <c r="BL395" s="223">
        <f t="shared" ca="1" si="654"/>
        <v>1.3541972613161687E-4</v>
      </c>
      <c r="BM395" s="223">
        <f t="shared" ca="1" si="655"/>
        <v>-2.7216381342499625E-3</v>
      </c>
      <c r="BN395" s="223">
        <f t="shared" ca="1" si="656"/>
        <v>-3.7909006479489972E-3</v>
      </c>
      <c r="BO395" s="223">
        <f t="shared" ca="1" si="657"/>
        <v>-2.3699884198810687E-3</v>
      </c>
      <c r="BP395" s="223">
        <f t="shared" ca="1" si="658"/>
        <v>6.0772675543927131E-4</v>
      </c>
      <c r="BQ395" s="223">
        <f t="shared" ca="1" si="659"/>
        <v>3.1862371093117851E-3</v>
      </c>
      <c r="BR395" s="223">
        <f t="shared" ca="1" si="660"/>
        <v>3.6717653706091588E-3</v>
      </c>
      <c r="BS395" s="223">
        <f t="shared" ca="1" si="661"/>
        <v>1.7453767201477252E-3</v>
      </c>
      <c r="BT395" s="223">
        <f t="shared" ca="1" si="662"/>
        <v>-1.3275186386156935E-3</v>
      </c>
      <c r="BU395" s="223">
        <f t="shared" ca="1" si="663"/>
        <v>-3.5283907791251279E-3</v>
      </c>
      <c r="BV395" s="223">
        <f t="shared" ca="1" si="664"/>
        <v>-3.4115262092265495E-3</v>
      </c>
      <c r="BW395" s="223">
        <f t="shared" ca="1" si="665"/>
        <v>-1.0536911718776699E-3</v>
      </c>
      <c r="BX395" s="223">
        <f t="shared" ca="1" si="666"/>
        <v>1.9962947249911691E-3</v>
      </c>
      <c r="BY395" s="223">
        <f t="shared" ca="1" si="667"/>
        <v>3.7349503700410337E-3</v>
      </c>
      <c r="BZ395" s="223">
        <f t="shared" ca="1" si="668"/>
        <v>3.0201840088293162E-3</v>
      </c>
      <c r="CA395" s="223">
        <f t="shared" ca="1" si="669"/>
        <v>3.2151286278914724E-4</v>
      </c>
      <c r="CB395" s="223">
        <f t="shared" ca="1" si="670"/>
        <v>-2.588354324620212E-3</v>
      </c>
      <c r="CC395" s="223">
        <f t="shared" ca="1" si="671"/>
        <v>-3.7979779128205575E-3</v>
      </c>
      <c r="CD395" s="223">
        <f t="shared" ca="1" si="672"/>
        <v>-2.5127778307114622E-3</v>
      </c>
      <c r="CE395" s="223">
        <f t="shared" ca="1" si="673"/>
        <v>4.2302100530987156E-4</v>
      </c>
      <c r="CF395" s="223">
        <f t="shared" ca="1" si="674"/>
        <v>3.0809449191199255E-3</v>
      </c>
      <c r="CG395" s="223">
        <f t="shared" ca="1" si="675"/>
        <v>3.7150512943409453E-3</v>
      </c>
      <c r="CH395" s="223">
        <f t="shared" ca="1" si="676"/>
        <v>1.9088070097414292E-3</v>
      </c>
      <c r="CI395" s="223">
        <f t="shared" ca="1" si="677"/>
        <v>-1.1512984134077189E-3</v>
      </c>
      <c r="CJ395" s="223">
        <f t="shared" ca="1" si="678"/>
        <v>-3.4551365281916616E-3</v>
      </c>
      <c r="CK395" s="223">
        <f t="shared" ca="1" si="679"/>
        <v>-3.4893573380445644E-3</v>
      </c>
      <c r="CL395" s="223">
        <f t="shared" ca="1" si="680"/>
        <v>-1.2314818058582898E-3</v>
      </c>
      <c r="CM395" s="223">
        <f t="shared" ca="1" si="681"/>
        <v>1.8353320691338981E-3</v>
      </c>
      <c r="CN395" s="223">
        <f t="shared" ca="1" si="682"/>
        <v>3.6965491781478866E-3</v>
      </c>
      <c r="CO395" s="223">
        <f t="shared" ca="1" si="683"/>
        <v>3.1295693361012879E-3</v>
      </c>
      <c r="CP395" s="223">
        <f t="shared" ca="1" si="684"/>
        <v>5.0683144679901794E-4</v>
      </c>
      <c r="CQ395" s="223">
        <f t="shared" ca="1" si="685"/>
        <v>-2.448834942709388E-3</v>
      </c>
      <c r="CR395" s="223">
        <f t="shared" ca="1" si="686"/>
        <v>-3.7959055162365583E-3</v>
      </c>
      <c r="CS395" s="223">
        <f t="shared" ca="1" si="687"/>
        <v>-2.6495137396543474E-3</v>
      </c>
      <c r="CT395" s="223">
        <f t="shared" ca="1" si="688"/>
        <v>2.372961605263895E-4</v>
      </c>
      <c r="CU395" s="223">
        <f t="shared" ca="1" si="689"/>
        <v>2.9682304627589714E-3</v>
      </c>
      <c r="CV395" s="223">
        <f t="shared" ca="1" si="690"/>
        <v>3.7493873341045924E-3</v>
      </c>
      <c r="CW395" s="223">
        <f t="shared" ca="1" si="691"/>
        <v>2.0676388160568724E-3</v>
      </c>
      <c r="CX395" s="223">
        <f t="shared" ca="1" si="692"/>
        <v>-9.7230460948004012E-4</v>
      </c>
      <c r="CY395" s="223">
        <f t="shared" ca="1" si="693"/>
        <v>-3.3735585507275526E-3</v>
      </c>
      <c r="CZ395" s="223">
        <f t="shared" ca="1" si="694"/>
        <v>-3.5587822994036346E-3</v>
      </c>
      <c r="DA395" s="223">
        <f t="shared" ca="1" si="695"/>
        <v>-1.4063056923035819E-3</v>
      </c>
      <c r="DB395" s="223">
        <f t="shared" ca="1" si="696"/>
        <v>1.6699479375660276E-3</v>
      </c>
      <c r="DC395" s="223">
        <f t="shared" ca="1" si="697"/>
        <v>3.6492426755051263E-3</v>
      </c>
      <c r="DD395" s="223">
        <f t="shared" ca="1" si="698"/>
        <v>3.2314152567247071E-3</v>
      </c>
      <c r="DE395" s="223">
        <f t="shared" ca="1" si="699"/>
        <v>6.909290294603845E-4</v>
      </c>
      <c r="DF395" s="223">
        <f t="shared" ca="1" si="700"/>
        <v>-2.3034161029289483E-3</v>
      </c>
      <c r="DG395" s="223">
        <f t="shared" ca="1" si="701"/>
        <v>-3.7846884507818893E-3</v>
      </c>
      <c r="DH395" s="223">
        <f t="shared" ca="1" si="702"/>
        <v>-2.7798667379283714E-3</v>
      </c>
      <c r="DI395" s="223">
        <f t="shared" ca="1" si="703"/>
        <v>5.0999648507564195E-5</v>
      </c>
      <c r="DJ395" s="223">
        <f t="shared" ca="1" si="704"/>
        <v>2.8483652792269461E-3</v>
      </c>
      <c r="DK395" s="223">
        <f t="shared" ca="1" si="705"/>
        <v>3.7746907713728469E-3</v>
      </c>
      <c r="DL395" s="223">
        <f t="shared" ca="1" si="706"/>
        <v>2.2214894993607091E-3</v>
      </c>
      <c r="DM395" s="223">
        <f t="shared" ca="1" si="707"/>
        <v>-7.9096843858424669E-4</v>
      </c>
      <c r="DN395" s="223">
        <f t="shared" ca="1" si="708"/>
        <v>-3.283853375225936E-3</v>
      </c>
      <c r="DO395" s="223">
        <f t="shared" ca="1" si="709"/>
        <v>-3.6196338424909079E-3</v>
      </c>
      <c r="DP395" s="223">
        <f t="shared" ca="1" si="710"/>
        <v>-1.5777416651582827E-3</v>
      </c>
      <c r="DQ395" s="223">
        <f t="shared" ca="1" si="711"/>
        <v>1.5005407551463485E-3</v>
      </c>
      <c r="DR395" s="223">
        <f t="shared" ca="1" si="712"/>
        <v>3.5931448276211521E-3</v>
      </c>
      <c r="DS395" s="223">
        <f t="shared" ca="1" si="713"/>
        <v>3.3254764149561007E-3</v>
      </c>
      <c r="DT395" s="223">
        <f t="shared" ca="1" si="714"/>
        <v>8.7336210357149288E-4</v>
      </c>
      <c r="DU395" s="223">
        <f t="shared" ca="1" si="715"/>
        <v>-2.1524481320011734E-3</v>
      </c>
      <c r="DV395" s="223">
        <f t="shared" ca="1" si="716"/>
        <v>-3.7643537393497279E-3</v>
      </c>
      <c r="DW395" s="223">
        <f t="shared" ca="1" si="717"/>
        <v>-2.9035227937431948E-3</v>
      </c>
      <c r="DX395" s="223">
        <f t="shared" ca="1" si="718"/>
        <v>-1.3541972613161123E-4</v>
      </c>
      <c r="DY395" s="223">
        <f t="shared" ca="1" si="719"/>
        <v>2.7216381342499664E-3</v>
      </c>
      <c r="DZ395" s="223">
        <f t="shared" ca="1" si="720"/>
        <v>3.7909006479489951E-3</v>
      </c>
      <c r="EA395" s="223">
        <f t="shared" ca="1" si="721"/>
        <v>2.3699884198810431E-3</v>
      </c>
      <c r="EB395" s="223">
        <f t="shared" ca="1" si="722"/>
        <v>-6.0772675543925027E-4</v>
      </c>
      <c r="EC395" s="223">
        <f t="shared" ca="1" si="723"/>
        <v>-3.1862371093117885E-3</v>
      </c>
      <c r="ED395" s="223">
        <f t="shared" ca="1" si="724"/>
        <v>-3.6717653706091571E-3</v>
      </c>
      <c r="EE395" s="223">
        <f t="shared" ca="1" si="725"/>
        <v>-1.7453767201477202E-3</v>
      </c>
      <c r="EF395" s="223">
        <f t="shared" ca="1" si="726"/>
        <v>1.3275186386157241E-3</v>
      </c>
      <c r="EG395" s="223">
        <f t="shared" ca="1" si="727"/>
        <v>3.5283907791251201E-3</v>
      </c>
      <c r="EH395" s="223">
        <f t="shared" ca="1" si="728"/>
        <v>3.4115262092265586E-3</v>
      </c>
      <c r="EI395" s="223">
        <f t="shared" ca="1" si="729"/>
        <v>1.0536911718776643E-3</v>
      </c>
      <c r="EJ395" s="223">
        <f t="shared" ca="1" si="730"/>
        <v>-1.9962947249911739E-3</v>
      </c>
      <c r="EK395" s="223">
        <f t="shared" ca="1" si="731"/>
        <v>-3.7349503700410346E-3</v>
      </c>
      <c r="EL395" s="223">
        <f t="shared" ca="1" si="732"/>
        <v>-3.0201840088292958E-3</v>
      </c>
      <c r="EM395" s="223">
        <f t="shared" ca="1" si="733"/>
        <v>-3.215128627891686E-4</v>
      </c>
      <c r="EN395" s="223">
        <f t="shared" ca="1" si="734"/>
        <v>2.5883543246201959E-3</v>
      </c>
      <c r="EO395" s="223">
        <f t="shared" ca="1" si="735"/>
        <v>3.7979779128205575E-3</v>
      </c>
      <c r="EP395" s="223">
        <f t="shared" ca="1" si="736"/>
        <v>2.5127778307114578E-3</v>
      </c>
      <c r="EQ395" s="223">
        <f t="shared" ca="1" si="737"/>
        <v>-4.2302100530987709E-4</v>
      </c>
      <c r="ER395" s="223">
        <f t="shared" ca="1" si="738"/>
        <v>-3.0809449191199281E-3</v>
      </c>
      <c r="ES395" s="223">
        <f t="shared" ca="1" si="739"/>
        <v>-3.7150512943409444E-3</v>
      </c>
      <c r="ET395" s="223">
        <f t="shared" ca="1" si="740"/>
        <v>-1.9088070097414245E-3</v>
      </c>
      <c r="EU395" s="223">
        <f t="shared" ca="1" si="741"/>
        <v>1.1512984134077241E-3</v>
      </c>
      <c r="EV395" s="223">
        <f t="shared" ca="1" si="742"/>
        <v>3.4551365281916633E-3</v>
      </c>
      <c r="EW395" s="223">
        <f t="shared" ca="1" si="743"/>
        <v>3.4893573380445622E-3</v>
      </c>
      <c r="EX395" s="223">
        <f t="shared" ca="1" si="744"/>
        <v>1.2314818058582842E-3</v>
      </c>
      <c r="EY395" s="223">
        <f t="shared" ca="1" si="745"/>
        <v>-1.8353320691339029E-3</v>
      </c>
      <c r="EZ395" s="223">
        <f t="shared" ca="1" si="746"/>
        <v>-3.6965491781478879E-3</v>
      </c>
      <c r="FA395" s="223">
        <f t="shared" ca="1" si="747"/>
        <v>-3.1295693361012844E-3</v>
      </c>
      <c r="FB395" s="223">
        <f t="shared" ca="1" si="748"/>
        <v>-5.0683144679901241E-4</v>
      </c>
      <c r="FC395" s="223">
        <f t="shared" ca="1" si="749"/>
        <v>2.4488349427093923E-3</v>
      </c>
      <c r="FD395" s="223">
        <f t="shared" ca="1" si="750"/>
        <v>3.7959055162365587E-3</v>
      </c>
      <c r="FE395" s="223">
        <f t="shared" ca="1" si="751"/>
        <v>2.6495137396543044E-3</v>
      </c>
      <c r="FF395" s="223">
        <f t="shared" ca="1" si="752"/>
        <v>-2.3729616052644892E-4</v>
      </c>
      <c r="FG395" s="223">
        <f t="shared" ca="1" si="753"/>
        <v>-2.9682304627590083E-3</v>
      </c>
      <c r="FH395" s="223">
        <f t="shared" ca="1" si="754"/>
        <v>-3.7493873341046002E-3</v>
      </c>
      <c r="FI395" s="223">
        <f t="shared" ca="1" si="755"/>
        <v>-2.0676388160569131E-3</v>
      </c>
      <c r="FJ395" s="223">
        <f t="shared" ca="1" si="756"/>
        <v>9.7230460947999339E-4</v>
      </c>
      <c r="FK395" s="223">
        <f t="shared" ca="1" si="757"/>
        <v>3.3735585507275552E-3</v>
      </c>
      <c r="FL395" s="223">
        <f t="shared" ca="1" si="758"/>
        <v>3.5587822994036324E-3</v>
      </c>
      <c r="FM395" s="223">
        <f t="shared" ca="1" si="759"/>
        <v>1.4063056923035763E-3</v>
      </c>
      <c r="FN395" s="223">
        <f t="shared" ca="1" si="760"/>
        <v>-1.6699479375660328E-3</v>
      </c>
      <c r="FO395" s="223">
        <f t="shared" ca="1" si="761"/>
        <v>-3.649242675505128E-3</v>
      </c>
      <c r="FP395" s="223">
        <f t="shared" ca="1" si="762"/>
        <v>-3.2314152567246759E-3</v>
      </c>
      <c r="FQ395" s="223">
        <f t="shared" ca="1" si="763"/>
        <v>-6.9092902946032595E-4</v>
      </c>
      <c r="FR395" s="223">
        <f t="shared" ca="1" si="764"/>
        <v>2.3034161029289956E-3</v>
      </c>
      <c r="FS395" s="223">
        <f t="shared" ca="1" si="765"/>
        <v>3.7846884507818854E-3</v>
      </c>
      <c r="FT395" s="223">
        <f t="shared" ca="1" si="766"/>
        <v>2.7798667379284043E-3</v>
      </c>
      <c r="FU395" s="223">
        <f t="shared" ca="1" si="767"/>
        <v>-5.0999648507515732E-5</v>
      </c>
      <c r="FV395" s="223">
        <f t="shared" ca="1" si="768"/>
        <v>-2.8483652792269496E-3</v>
      </c>
      <c r="FW395" s="223">
        <f t="shared" ca="1" si="769"/>
        <v>-3.7746907713728456E-3</v>
      </c>
      <c r="FX395" s="223">
        <f t="shared" ca="1" si="770"/>
        <v>-2.2214894993607048E-3</v>
      </c>
      <c r="FY395" s="223">
        <f t="shared" ca="1" si="771"/>
        <v>7.90968438584252E-4</v>
      </c>
      <c r="FZ395" s="223">
        <f t="shared" ca="1" si="772"/>
        <v>3.2838533752259386E-3</v>
      </c>
      <c r="GA395" s="223">
        <f t="shared" ca="1" si="773"/>
        <v>3.6196338424909062E-3</v>
      </c>
      <c r="GB395" s="223">
        <f t="shared" ca="1" si="774"/>
        <v>1.5777416651582285E-3</v>
      </c>
      <c r="GC395" s="223">
        <f t="shared" ca="1" si="775"/>
        <v>-1.5005407551464032E-3</v>
      </c>
      <c r="GD395" s="223">
        <f t="shared" ca="1" si="776"/>
        <v>-3.5931448276211712E-3</v>
      </c>
      <c r="GE395" s="223">
        <f t="shared" ca="1" si="777"/>
        <v>-3.3254764149561241E-3</v>
      </c>
      <c r="GF395" s="223">
        <f t="shared" ca="1" si="778"/>
        <v>-8.7336210357153994E-4</v>
      </c>
      <c r="GG395" s="223">
        <f t="shared" ca="1" si="779"/>
        <v>2.1524481320011335E-3</v>
      </c>
      <c r="GH395" s="223">
        <f t="shared" ca="1" si="780"/>
        <v>3.7643537393497288E-3</v>
      </c>
      <c r="GI395" s="223">
        <f t="shared" ca="1" si="781"/>
        <v>2.9035227937431914E-3</v>
      </c>
      <c r="GJ395" s="223">
        <f t="shared" ca="1" si="782"/>
        <v>1.3541972613160592E-4</v>
      </c>
      <c r="GK395" s="223">
        <f t="shared" ca="1" si="783"/>
        <v>-2.7216381342499703E-3</v>
      </c>
      <c r="GL395" s="223">
        <f t="shared" ca="1" si="784"/>
        <v>-3.7909006479489951E-3</v>
      </c>
      <c r="GM395" s="223">
        <f t="shared" ca="1" si="785"/>
        <v>-2.3699884198810387E-3</v>
      </c>
      <c r="GN395" s="223">
        <f t="shared" ca="1" si="786"/>
        <v>6.0772675543930904E-4</v>
      </c>
      <c r="GO395" s="223">
        <f t="shared" ca="1" si="787"/>
        <v>3.1862371093118206E-3</v>
      </c>
      <c r="GP395" s="223">
        <f t="shared" ca="1" si="788"/>
        <v>3.6717653706091419E-3</v>
      </c>
      <c r="GQ395" s="223">
        <f t="shared" ca="1" si="789"/>
        <v>1.7453767201477633E-3</v>
      </c>
      <c r="GR395" s="223">
        <f t="shared" ca="1" si="790"/>
        <v>-1.3275186386156788E-3</v>
      </c>
      <c r="GS395" s="223">
        <f t="shared" ca="1" si="791"/>
        <v>-3.5283907791251218E-3</v>
      </c>
      <c r="GT395" s="223">
        <f t="shared" ca="1" si="792"/>
        <v>-3.4115262092265564E-3</v>
      </c>
      <c r="GU395" s="223">
        <f t="shared" ca="1" si="793"/>
        <v>-1.0536911718776589E-3</v>
      </c>
      <c r="GV395" s="223">
        <f t="shared" ca="1" si="794"/>
        <v>1.9962947249911787E-3</v>
      </c>
      <c r="GW395" s="223">
        <f t="shared" ca="1" si="795"/>
        <v>3.7349503700410359E-3</v>
      </c>
      <c r="GX395" s="223">
        <f t="shared" ca="1" si="796"/>
        <v>3.0201840088292927E-3</v>
      </c>
      <c r="GY395" s="223">
        <f t="shared" ca="1" si="797"/>
        <v>3.215128627891094E-4</v>
      </c>
      <c r="GZ395" s="223">
        <f t="shared" ca="1" si="798"/>
        <v>-2.5883543246202397E-3</v>
      </c>
      <c r="HA395" s="223">
        <f t="shared" ca="1" si="799"/>
        <v>-3.7979779128205567E-3</v>
      </c>
      <c r="HB395" s="223">
        <f t="shared" ca="1" si="800"/>
        <v>-2.5127778307114943E-3</v>
      </c>
      <c r="HC395" s="223">
        <f t="shared" ca="1" si="801"/>
        <v>4.2302100530982906E-4</v>
      </c>
      <c r="HD395" s="223">
        <f t="shared" ca="1" si="802"/>
        <v>3.0809449191198999E-3</v>
      </c>
      <c r="HE395" s="223">
        <f t="shared" ca="1" si="803"/>
        <v>3.7150512943409427E-3</v>
      </c>
      <c r="HF395" s="223">
        <f t="shared" ca="1" si="804"/>
        <v>1.9088070097414201E-3</v>
      </c>
      <c r="HG395" s="223">
        <f t="shared" ca="1" si="805"/>
        <v>-1.1512984134077295E-3</v>
      </c>
      <c r="HH395" s="223">
        <f t="shared" ca="1" si="806"/>
        <v>-3.4551365281916663E-3</v>
      </c>
      <c r="HI395" s="223">
        <f t="shared" ca="1" si="807"/>
        <v>-3.48935733804456E-3</v>
      </c>
      <c r="HJ395" s="223">
        <f t="shared" ca="1" si="808"/>
        <v>-1.231481805858279E-3</v>
      </c>
      <c r="HK395" s="223">
        <f t="shared" ca="1" si="809"/>
        <v>1.8353320691339551E-3</v>
      </c>
      <c r="HL395" s="223">
        <f t="shared" ca="1" si="810"/>
        <v>3.6965491781479017E-3</v>
      </c>
      <c r="HM395" s="223">
        <f t="shared" ca="1" si="811"/>
        <v>3.1295693361012506E-3</v>
      </c>
      <c r="HN395" s="223">
        <f t="shared" ca="1" si="812"/>
        <v>5.0683144679906033E-4</v>
      </c>
      <c r="HO395" s="223">
        <f t="shared" ca="1" si="813"/>
        <v>-2.4488349427093555E-3</v>
      </c>
      <c r="HP395" s="223">
        <f t="shared" ca="1" si="814"/>
        <v>-3.7959055162365574E-3</v>
      </c>
      <c r="HQ395" s="223">
        <f t="shared" ca="1" si="815"/>
        <v>-2.6495137396543391E-3</v>
      </c>
      <c r="HR395" s="223">
        <f t="shared" ca="1" si="816"/>
        <v>2.3729616052640056E-4</v>
      </c>
      <c r="HS395" s="223">
        <f t="shared" ca="1" si="817"/>
        <v>2.9682304627589779E-3</v>
      </c>
      <c r="HT395" s="223">
        <f t="shared" ca="1" si="818"/>
        <v>3.7493873341045906E-3</v>
      </c>
      <c r="HU395" s="223">
        <f t="shared" ca="1" si="819"/>
        <v>2.0676388160568633E-3</v>
      </c>
      <c r="HV395" s="223">
        <f t="shared" ca="1" si="820"/>
        <v>-9.7230460948005096E-4</v>
      </c>
      <c r="HW395" s="223">
        <f t="shared" ca="1" si="821"/>
        <v>-3.3735585507275825E-3</v>
      </c>
      <c r="HX395" s="223">
        <f t="shared" ca="1" si="822"/>
        <v>-3.5587822994036116E-3</v>
      </c>
      <c r="HY395" s="223">
        <f t="shared" ca="1" si="823"/>
        <v>-1.4063056923036212E-3</v>
      </c>
      <c r="HZ395" s="223">
        <f t="shared" ca="1" si="824"/>
        <v>1.6699479375659892E-3</v>
      </c>
      <c r="IA395" s="223">
        <f t="shared" ca="1" si="825"/>
        <v>3.6492426755051145E-3</v>
      </c>
      <c r="IB395" s="223">
        <f t="shared" ca="1" si="826"/>
        <v>3.2314152567247015E-3</v>
      </c>
      <c r="IC395" s="223">
        <f t="shared" ca="1" si="827"/>
        <v>6.9092902946037355E-4</v>
      </c>
      <c r="ID395" s="223">
        <f t="shared" ca="1" si="828"/>
        <v>-2.303416102928957E-3</v>
      </c>
      <c r="IE395" s="223">
        <f t="shared" ca="1" si="829"/>
        <v>-4.110088760776935E-3</v>
      </c>
      <c r="IF395" s="223">
        <f t="shared" ca="1" si="830"/>
        <v>-2.779866737928364E-3</v>
      </c>
      <c r="IG395" s="223">
        <f t="shared" ca="1" si="831"/>
        <v>5.0999648507575254E-5</v>
      </c>
      <c r="IH395" s="223">
        <f t="shared" ca="1" si="832"/>
        <v>2.848365279226989E-3</v>
      </c>
      <c r="II395" s="223">
        <f t="shared" ca="1" si="833"/>
        <v>3.7746907713728396E-3</v>
      </c>
      <c r="IJ395" s="223">
        <f t="shared" ca="1" si="834"/>
        <v>2.2214894993606562E-3</v>
      </c>
      <c r="IK395" s="223">
        <f t="shared" ca="1" si="835"/>
        <v>-7.9096843858420484E-4</v>
      </c>
      <c r="IL395" s="223">
        <f t="shared" ca="1" si="836"/>
        <v>-3.2838533752259143E-3</v>
      </c>
      <c r="IM395" s="223">
        <f t="shared" ca="1" si="837"/>
        <v>-3.6196338424909205E-3</v>
      </c>
      <c r="IN395" s="223">
        <f t="shared" ca="1" si="838"/>
        <v>-1.5777416651582728E-3</v>
      </c>
      <c r="IO395" s="223">
        <f t="shared" ca="1" si="839"/>
        <v>1.5005407551463587E-3</v>
      </c>
      <c r="IP395" s="223">
        <f t="shared" ca="1" si="840"/>
        <v>3.593144827621156E-3</v>
      </c>
      <c r="IQ395" s="223">
        <f t="shared" ca="1" si="841"/>
        <v>3.325476414956095E-3</v>
      </c>
      <c r="IR395" s="223">
        <f t="shared" ca="1" si="842"/>
        <v>8.7336210357148193E-4</v>
      </c>
      <c r="IS395" s="223">
        <f t="shared" ca="1" si="843"/>
        <v>-2.1524481320011825E-3</v>
      </c>
      <c r="IT395" s="223">
        <f t="shared" ca="1" si="844"/>
        <v>-3.7643537393497366E-3</v>
      </c>
      <c r="IU395" s="223">
        <f t="shared" ca="1" si="845"/>
        <v>-2.9035227937431532E-3</v>
      </c>
      <c r="IV395" s="223">
        <f t="shared" ca="1" si="846"/>
        <v>-1.3541972613154618E-4</v>
      </c>
      <c r="IW395" s="223">
        <f t="shared" ca="1" si="847"/>
        <v>2.7216381342499369E-3</v>
      </c>
      <c r="IX395" s="223">
        <f t="shared" ca="1" si="848"/>
        <v>3.7909006479489977E-3</v>
      </c>
      <c r="IY395" s="223">
        <f t="shared" ca="1" si="849"/>
        <v>2.3699884198810769E-3</v>
      </c>
      <c r="IZ395" s="223">
        <f t="shared" ca="1" si="850"/>
        <v>-6.0772675543926112E-4</v>
      </c>
      <c r="JA395" s="223">
        <f t="shared" ca="1" si="851"/>
        <v>-3.1862371093117942E-3</v>
      </c>
      <c r="JB395" s="223">
        <f t="shared" ca="1" si="852"/>
        <v>-3.6717653706091545E-3</v>
      </c>
    </row>
    <row r="396" spans="2:262">
      <c r="B396" s="230">
        <v>35</v>
      </c>
      <c r="C396" s="229">
        <f t="shared" si="853"/>
        <v>6.8359375000000028E-4</v>
      </c>
      <c r="D396" s="226">
        <f t="shared" ca="1" si="597"/>
        <v>75.396091924350927</v>
      </c>
      <c r="E396" s="225">
        <f ca="1">AO361</f>
        <v>0.39609192435092555</v>
      </c>
      <c r="F396" s="224">
        <v>35</v>
      </c>
      <c r="G396" s="223">
        <f t="shared" ca="1" si="854"/>
        <v>-8.4630363357088741E-3</v>
      </c>
      <c r="H396" s="223">
        <f t="shared" ca="1" si="598"/>
        <v>8.0736640249437792E-3</v>
      </c>
      <c r="I396" s="223">
        <f t="shared" ca="1" si="599"/>
        <v>1.9010032504161199E-2</v>
      </c>
      <c r="J396" s="223">
        <f t="shared" ca="1" si="600"/>
        <v>1.6760009925829569E-2</v>
      </c>
      <c r="K396" s="223">
        <f t="shared" ca="1" si="601"/>
        <v>2.8843341582140422E-3</v>
      </c>
      <c r="L396" s="223">
        <f t="shared" ca="1" si="602"/>
        <v>-1.2992072441530873E-2</v>
      </c>
      <c r="M396" s="223">
        <f t="shared" ca="1" si="603"/>
        <v>-1.9856471943206302E-2</v>
      </c>
      <c r="N396" s="223">
        <f t="shared" ca="1" si="604"/>
        <v>-1.2947344018821062E-2</v>
      </c>
      <c r="O396" s="223">
        <f t="shared" ca="1" si="605"/>
        <v>2.9427649402584311E-3</v>
      </c>
      <c r="P396" s="223">
        <f t="shared" ca="1" si="606"/>
        <v>1.6791612303167669E-2</v>
      </c>
      <c r="Q396" s="223">
        <f t="shared" ca="1" si="607"/>
        <v>1.8992885351416858E-2</v>
      </c>
      <c r="R396" s="223">
        <f t="shared" ca="1" si="608"/>
        <v>8.0196615385924874E-3</v>
      </c>
      <c r="S396" s="223">
        <f t="shared" ca="1" si="609"/>
        <v>-8.5164350980378133E-3</v>
      </c>
      <c r="T396" s="223">
        <f t="shared" ca="1" si="610"/>
        <v>-1.9145069788225864E-2</v>
      </c>
      <c r="U396" s="223">
        <f t="shared" ca="1" si="611"/>
        <v>-1.6493644226210087E-2</v>
      </c>
      <c r="V396" s="223">
        <f t="shared" ca="1" si="612"/>
        <v>-2.4013311915777229E-3</v>
      </c>
      <c r="W396" s="223">
        <f t="shared" ca="1" si="613"/>
        <v>1.3356675583657284E-2</v>
      </c>
      <c r="X396" s="223">
        <f t="shared" ca="1" si="614"/>
        <v>1.9849766718355175E-2</v>
      </c>
      <c r="Y396" s="223">
        <f t="shared" ca="1" si="615"/>
        <v>1.2573981535137316E-2</v>
      </c>
      <c r="Z396" s="223">
        <f t="shared" ca="1" si="616"/>
        <v>-3.4238001852472623E-3</v>
      </c>
      <c r="AA396" s="223">
        <f t="shared" ca="1" si="617"/>
        <v>-1.704664813654461E-2</v>
      </c>
      <c r="AB396" s="223">
        <f t="shared" ca="1" si="618"/>
        <v>-1.8845015067111809E-2</v>
      </c>
      <c r="AC396" s="223">
        <f t="shared" ca="1" si="619"/>
        <v>-7.5714559972397399E-3</v>
      </c>
      <c r="AD396" s="223">
        <f t="shared" ca="1" si="620"/>
        <v>8.9540761890788169E-3</v>
      </c>
      <c r="AE396" s="223">
        <f t="shared" ca="1" si="621"/>
        <v>1.9268574798130364E-2</v>
      </c>
      <c r="AF396" s="223">
        <f t="shared" ca="1" si="622"/>
        <v>1.6217343372045813E-2</v>
      </c>
      <c r="AG396" s="223">
        <f t="shared" ca="1" si="623"/>
        <v>1.9168817528231732E-3</v>
      </c>
      <c r="AH396" s="223">
        <f t="shared" ca="1" si="624"/>
        <v>-1.3713233163850393E-2</v>
      </c>
      <c r="AI396" s="223">
        <f t="shared" ca="1" si="625"/>
        <v>-1.9831104736263497E-2</v>
      </c>
      <c r="AJ396" s="223">
        <f t="shared" ca="1" si="626"/>
        <v>-1.2193044955148287E-2</v>
      </c>
      <c r="AK396" s="223">
        <f t="shared" ca="1" si="627"/>
        <v>3.9027730610286348E-3</v>
      </c>
      <c r="AL396" s="223">
        <f t="shared" ca="1" si="628"/>
        <v>1.7291415706499308E-2</v>
      </c>
      <c r="AM396" s="223">
        <f t="shared" ca="1" si="629"/>
        <v>1.8685793250390808E-2</v>
      </c>
      <c r="AN396" s="223">
        <f t="shared" ca="1" si="630"/>
        <v>7.1186896939092305E-3</v>
      </c>
      <c r="AO396" s="223">
        <f t="shared" ca="1" si="631"/>
        <v>-9.3863236794379627E-3</v>
      </c>
      <c r="AP396" s="223">
        <f t="shared" ca="1" si="632"/>
        <v>-1.9380473139074889E-2</v>
      </c>
      <c r="AQ396" s="223">
        <f t="shared" ca="1" si="633"/>
        <v>-1.5931273796639764E-2</v>
      </c>
      <c r="AR396" s="223">
        <f t="shared" ca="1" si="634"/>
        <v>-1.4312776561774768E-3</v>
      </c>
      <c r="AS396" s="223">
        <f t="shared" ca="1" si="635"/>
        <v>1.4061530405156392E-2</v>
      </c>
      <c r="AT396" s="223">
        <f t="shared" ca="1" si="636"/>
        <v>1.9800497238211468E-2</v>
      </c>
      <c r="AU396" s="223">
        <f t="shared" ca="1" si="637"/>
        <v>1.1804763740805534E-2</v>
      </c>
      <c r="AV396" s="223">
        <f t="shared" ca="1" si="638"/>
        <v>-4.3793950522521968E-3</v>
      </c>
      <c r="AW396" s="223">
        <f t="shared" ca="1" si="639"/>
        <v>-1.7525767574200091E-2</v>
      </c>
      <c r="AX396" s="223">
        <f t="shared" ca="1" si="640"/>
        <v>-1.8515315810522636E-2</v>
      </c>
      <c r="AY396" s="223">
        <f t="shared" ca="1" si="641"/>
        <v>-6.6616353580919961E-3</v>
      </c>
      <c r="AZ396" s="223">
        <f t="shared" ca="1" si="642"/>
        <v>9.8129171993898631E-3</v>
      </c>
      <c r="BA396" s="223">
        <f t="shared" ca="1" si="643"/>
        <v>1.9480697407683007E-2</v>
      </c>
      <c r="BB396" s="223">
        <f t="shared" ca="1" si="644"/>
        <v>1.5635607817607269E-2</v>
      </c>
      <c r="BC396" s="223">
        <f t="shared" ca="1" si="645"/>
        <v>9.4481141139068827E-4</v>
      </c>
      <c r="BD396" s="223">
        <f t="shared" ca="1" si="646"/>
        <v>-1.4401357506340813E-2</v>
      </c>
      <c r="BE396" s="223">
        <f t="shared" ca="1" si="647"/>
        <v>-1.9757962661011416E-2</v>
      </c>
      <c r="BF396" s="223">
        <f t="shared" ca="1" si="648"/>
        <v>-1.1409371778193926E-2</v>
      </c>
      <c r="BG396" s="223">
        <f t="shared" ca="1" si="649"/>
        <v>4.8533790596523426E-3</v>
      </c>
      <c r="BH396" s="223">
        <f t="shared" ca="1" si="650"/>
        <v>1.7749562574844838E-2</v>
      </c>
      <c r="BI396" s="223">
        <f t="shared" ca="1" si="651"/>
        <v>1.8333685436742433E-2</v>
      </c>
      <c r="BJ396" s="223">
        <f t="shared" ca="1" si="652"/>
        <v>6.2005683022297057E-3</v>
      </c>
      <c r="BK396" s="223">
        <f t="shared" ca="1" si="653"/>
        <v>-1.0233599784949459E-2</v>
      </c>
      <c r="BL396" s="223">
        <f t="shared" ca="1" si="654"/>
        <v>-1.9569187232602932E-2</v>
      </c>
      <c r="BM396" s="223">
        <f t="shared" ca="1" si="655"/>
        <v>-1.5330523533078524E-2</v>
      </c>
      <c r="BN396" s="223">
        <f t="shared" ca="1" si="656"/>
        <v>-4.5777604753845149E-4</v>
      </c>
      <c r="BO396" s="223">
        <f t="shared" ca="1" si="657"/>
        <v>1.4732509768264859E-2</v>
      </c>
      <c r="BP396" s="223">
        <f t="shared" ca="1" si="658"/>
        <v>1.9703526625902187E-2</v>
      </c>
      <c r="BQ396" s="223">
        <f t="shared" ca="1" si="659"/>
        <v>1.1007107236647022E-2</v>
      </c>
      <c r="BR396" s="223">
        <f t="shared" ca="1" si="660"/>
        <v>-5.3244395729864858E-3</v>
      </c>
      <c r="BS396" s="223">
        <f t="shared" ca="1" si="661"/>
        <v>-1.7962665902693391E-2</v>
      </c>
      <c r="BT396" s="223">
        <f t="shared" ca="1" si="662"/>
        <v>-1.8141011536395735E-2</v>
      </c>
      <c r="BU396" s="223">
        <f t="shared" ca="1" si="663"/>
        <v>-5.7357662558763321E-3</v>
      </c>
      <c r="BV396" s="223">
        <f t="shared" ca="1" si="664"/>
        <v>1.0648118032657548E-2</v>
      </c>
      <c r="BW396" s="223">
        <f t="shared" ca="1" si="665"/>
        <v>1.964588931087298E-2</v>
      </c>
      <c r="BX396" s="223">
        <f t="shared" ca="1" si="666"/>
        <v>1.5016204714418656E-2</v>
      </c>
      <c r="BY396" s="223">
        <f t="shared" ca="1" si="667"/>
        <v>-2.9535063487472028E-5</v>
      </c>
      <c r="BZ396" s="223">
        <f t="shared" ca="1" si="668"/>
        <v>-1.5054787717188524E-2</v>
      </c>
      <c r="CA396" s="223">
        <f t="shared" ca="1" si="669"/>
        <v>-1.9637221923115809E-2</v>
      </c>
      <c r="CB396" s="223">
        <f t="shared" ca="1" si="670"/>
        <v>-1.0598212425283013E-2</v>
      </c>
      <c r="CC396" s="223">
        <f t="shared" ca="1" si="671"/>
        <v>5.7922928430154813E-3</v>
      </c>
      <c r="CD396" s="223">
        <f t="shared" ca="1" si="672"/>
        <v>1.8164949192269558E-2</v>
      </c>
      <c r="CE396" s="223">
        <f t="shared" ca="1" si="673"/>
        <v>1.7937410169035738E-2</v>
      </c>
      <c r="CF396" s="223">
        <f t="shared" ca="1" si="674"/>
        <v>5.2675091984045359E-3</v>
      </c>
      <c r="CG396" s="223">
        <f t="shared" ca="1" si="675"/>
        <v>-1.1056222252221658E-2</v>
      </c>
      <c r="CH396" s="223">
        <f t="shared" ca="1" si="676"/>
        <v>-1.9710757440029276E-2</v>
      </c>
      <c r="CI396" s="223">
        <f t="shared" ca="1" si="677"/>
        <v>-1.4692840695530883E-2</v>
      </c>
      <c r="CJ396" s="223">
        <f t="shared" ca="1" si="678"/>
        <v>5.1682838369568069E-4</v>
      </c>
      <c r="CK396" s="223">
        <f t="shared" ca="1" si="679"/>
        <v>1.5367997224926124E-2</v>
      </c>
      <c r="CL396" s="223">
        <f t="shared" ca="1" si="680"/>
        <v>1.9559088492125985E-2</v>
      </c>
      <c r="CM396" s="223">
        <f t="shared" ca="1" si="681"/>
        <v>1.0182933647046824E-2</v>
      </c>
      <c r="CN396" s="223">
        <f t="shared" ca="1" si="682"/>
        <v>-6.2566570524236241E-3</v>
      </c>
      <c r="CO396" s="223">
        <f t="shared" ca="1" si="683"/>
        <v>-1.8356290595683448E-2</v>
      </c>
      <c r="CP396" s="223">
        <f t="shared" ca="1" si="684"/>
        <v>-1.772300397651283E-2</v>
      </c>
      <c r="CQ396" s="223">
        <f t="shared" ca="1" si="685"/>
        <v>-4.7960791903564762E-3</v>
      </c>
      <c r="CR396" s="223">
        <f t="shared" ca="1" si="686"/>
        <v>1.1457666616919691E-2</v>
      </c>
      <c r="CS396" s="223">
        <f t="shared" ca="1" si="687"/>
        <v>1.9763752545936392E-2</v>
      </c>
      <c r="CT396" s="223">
        <f t="shared" ca="1" si="688"/>
        <v>1.4360626258808825E-2</v>
      </c>
      <c r="CU396" s="223">
        <f t="shared" ca="1" si="689"/>
        <v>-1.0038103858108667E-3</v>
      </c>
      <c r="CV396" s="223">
        <f t="shared" ca="1" si="690"/>
        <v>-1.5671949625781865E-2</v>
      </c>
      <c r="CW396" s="223">
        <f t="shared" ca="1" si="691"/>
        <v>-1.9469173397589933E-2</v>
      </c>
      <c r="CX396" s="223">
        <f t="shared" ca="1" si="692"/>
        <v>-9.761521050345702E-3</v>
      </c>
      <c r="CY396" s="223">
        <f t="shared" ca="1" si="693"/>
        <v>6.7172524855748641E-3</v>
      </c>
      <c r="CZ396" s="223">
        <f t="shared" ca="1" si="694"/>
        <v>1.8536574856028408E-2</v>
      </c>
      <c r="DA396" s="223">
        <f t="shared" ca="1" si="695"/>
        <v>1.7497922109100273E-2</v>
      </c>
      <c r="DB396" s="223">
        <f t="shared" ca="1" si="696"/>
        <v>4.321760203541098E-3</v>
      </c>
      <c r="DC396" s="223">
        <f t="shared" ca="1" si="697"/>
        <v>-1.1852209311677443E-2</v>
      </c>
      <c r="DD396" s="223">
        <f t="shared" ca="1" si="698"/>
        <v>-1.9804842706324148E-2</v>
      </c>
      <c r="DE396" s="223">
        <f t="shared" ca="1" si="699"/>
        <v>-1.4019761517806862E-2</v>
      </c>
      <c r="DF396" s="223">
        <f t="shared" ca="1" si="700"/>
        <v>1.4901877300845276E-3</v>
      </c>
      <c r="DG396" s="223">
        <f t="shared" ca="1" si="701"/>
        <v>1.5966461830194973E-2</v>
      </c>
      <c r="DH396" s="223">
        <f t="shared" ca="1" si="702"/>
        <v>1.9367530800998456E-2</v>
      </c>
      <c r="DI396" s="223">
        <f t="shared" ca="1" si="703"/>
        <v>9.3342284783708776E-3</v>
      </c>
      <c r="DJ396" s="223">
        <f t="shared" ca="1" si="704"/>
        <v>-7.1738016970030426E-3</v>
      </c>
      <c r="DK396" s="223">
        <f t="shared" ca="1" si="705"/>
        <v>-1.8705693376807282E-2</v>
      </c>
      <c r="DL396" s="223">
        <f t="shared" ca="1" si="706"/>
        <v>-1.7262300147698643E-2</v>
      </c>
      <c r="DM396" s="223">
        <f t="shared" ca="1" si="707"/>
        <v>-3.8448379499801278E-3</v>
      </c>
      <c r="DN396" s="223">
        <f t="shared" ca="1" si="708"/>
        <v>1.223961267872849E-2</v>
      </c>
      <c r="DO396" s="223">
        <f t="shared" ca="1" si="709"/>
        <v>1.9834003170016382E-2</v>
      </c>
      <c r="DP396" s="223">
        <f t="shared" ca="1" si="710"/>
        <v>1.3670451796699219E-2</v>
      </c>
      <c r="DQ396" s="223">
        <f t="shared" ca="1" si="711"/>
        <v>-1.975667440991296E-3</v>
      </c>
      <c r="DR396" s="223">
        <f t="shared" ca="1" si="712"/>
        <v>-1.6251356435026038E-2</v>
      </c>
      <c r="DS396" s="223">
        <f t="shared" ca="1" si="713"/>
        <v>-1.9254221928051082E-2</v>
      </c>
      <c r="DT396" s="223">
        <f t="shared" ca="1" si="714"/>
        <v>-8.9013133161899641E-3</v>
      </c>
      <c r="DU396" s="223">
        <f t="shared" ca="1" si="715"/>
        <v>7.6260296785346697E-3</v>
      </c>
      <c r="DV396" s="223">
        <f t="shared" ca="1" si="716"/>
        <v>1.8863544287346892E-2</v>
      </c>
      <c r="DW396" s="223">
        <f t="shared" ca="1" si="717"/>
        <v>1.7016280022166878E-2</v>
      </c>
      <c r="DX396" s="223">
        <f t="shared" ca="1" si="718"/>
        <v>3.3655997098058429E-3</v>
      </c>
      <c r="DY396" s="223">
        <f t="shared" ca="1" si="719"/>
        <v>-1.2619643360770471E-2</v>
      </c>
      <c r="DZ396" s="223">
        <f t="shared" ca="1" si="720"/>
        <v>-1.985121637184014E-2</v>
      </c>
      <c r="EA396" s="223">
        <f t="shared" ca="1" si="721"/>
        <v>-1.3312907506600365E-2</v>
      </c>
      <c r="EB396" s="223">
        <f t="shared" ca="1" si="722"/>
        <v>2.4599570837065743E-3</v>
      </c>
      <c r="EC396" s="223">
        <f t="shared" ca="1" si="723"/>
        <v>1.6526461830417997E-2</v>
      </c>
      <c r="ED396" s="223">
        <f t="shared" ca="1" si="724"/>
        <v>1.9129315031775982E-2</v>
      </c>
      <c r="EE396" s="223">
        <f t="shared" ca="1" si="725"/>
        <v>8.4630363357089261E-3</v>
      </c>
      <c r="EF396" s="223">
        <f t="shared" ca="1" si="726"/>
        <v>-8.0736640249435658E-3</v>
      </c>
      <c r="EG396" s="223">
        <f t="shared" ca="1" si="727"/>
        <v>-1.9010032504161157E-2</v>
      </c>
      <c r="EH396" s="223">
        <f t="shared" ca="1" si="728"/>
        <v>-1.6760009925829586E-2</v>
      </c>
      <c r="EI396" s="223">
        <f t="shared" ca="1" si="729"/>
        <v>-2.8843341582142495E-3</v>
      </c>
      <c r="EJ396" s="223">
        <f t="shared" ca="1" si="730"/>
        <v>1.2992072441530781E-2</v>
      </c>
      <c r="EK396" s="223">
        <f t="shared" ca="1" si="731"/>
        <v>1.9856471943206305E-2</v>
      </c>
      <c r="EL396" s="223">
        <f t="shared" ca="1" si="732"/>
        <v>1.2947344018821208E-2</v>
      </c>
      <c r="EM396" s="223">
        <f t="shared" ca="1" si="733"/>
        <v>-2.9427649402583474E-3</v>
      </c>
      <c r="EN396" s="223">
        <f t="shared" ca="1" si="734"/>
        <v>-1.679161230316753E-2</v>
      </c>
      <c r="EO396" s="223">
        <f t="shared" ca="1" si="735"/>
        <v>-1.8992885351416904E-2</v>
      </c>
      <c r="EP396" s="223">
        <f t="shared" ca="1" si="736"/>
        <v>-8.0196615385925672E-3</v>
      </c>
      <c r="EQ396" s="223">
        <f t="shared" ca="1" si="737"/>
        <v>8.5164350980375773E-3</v>
      </c>
      <c r="ER396" s="223">
        <f t="shared" ca="1" si="738"/>
        <v>1.9145069788225819E-2</v>
      </c>
      <c r="ES396" s="223">
        <f t="shared" ca="1" si="739"/>
        <v>1.6493644226210115E-2</v>
      </c>
      <c r="ET396" s="223">
        <f t="shared" ca="1" si="740"/>
        <v>2.4013311915779484E-3</v>
      </c>
      <c r="EU396" s="223">
        <f t="shared" ca="1" si="741"/>
        <v>-1.3356675583657194E-2</v>
      </c>
      <c r="EV396" s="223">
        <f t="shared" ca="1" si="742"/>
        <v>-1.9849766718355175E-2</v>
      </c>
      <c r="EW396" s="223">
        <f t="shared" ca="1" si="743"/>
        <v>-1.2573981535137495E-2</v>
      </c>
      <c r="EX396" s="223">
        <f t="shared" ca="1" si="744"/>
        <v>3.4238001852471781E-3</v>
      </c>
      <c r="EY396" s="223">
        <f t="shared" ca="1" si="745"/>
        <v>1.7046648136544457E-2</v>
      </c>
      <c r="EZ396" s="223">
        <f t="shared" ca="1" si="746"/>
        <v>1.8845015067111857E-2</v>
      </c>
      <c r="FA396" s="223">
        <f t="shared" ca="1" si="747"/>
        <v>7.5714559972400799E-3</v>
      </c>
      <c r="FB396" s="223">
        <f t="shared" ca="1" si="748"/>
        <v>-8.9540761890788047E-3</v>
      </c>
      <c r="FC396" s="223">
        <f t="shared" ca="1" si="749"/>
        <v>-1.9268574798130326E-2</v>
      </c>
      <c r="FD396" s="223">
        <f t="shared" ca="1" si="750"/>
        <v>-1.6217343372046021E-2</v>
      </c>
      <c r="FE396" s="223">
        <f t="shared" ca="1" si="751"/>
        <v>-1.9168817528231168E-3</v>
      </c>
      <c r="FF396" s="223">
        <f t="shared" ca="1" si="752"/>
        <v>1.3713233163850282E-2</v>
      </c>
      <c r="FG396" s="223">
        <f t="shared" ca="1" si="753"/>
        <v>1.9831104736263518E-2</v>
      </c>
      <c r="FH396" s="223">
        <f t="shared" ca="1" si="754"/>
        <v>1.2193044955148244E-2</v>
      </c>
      <c r="FI396" s="223">
        <f t="shared" ca="1" si="755"/>
        <v>-3.9027730610285511E-3</v>
      </c>
      <c r="FJ396" s="223">
        <f t="shared" ca="1" si="756"/>
        <v>-1.7291415706499162E-2</v>
      </c>
      <c r="FK396" s="223">
        <f t="shared" ca="1" si="757"/>
        <v>-1.8685793250390791E-2</v>
      </c>
      <c r="FL396" s="223">
        <f t="shared" ca="1" si="758"/>
        <v>-7.1186896939093103E-3</v>
      </c>
      <c r="FM396" s="223">
        <f t="shared" ca="1" si="759"/>
        <v>9.386323679437699E-3</v>
      </c>
      <c r="FN396" s="223">
        <f t="shared" ca="1" si="760"/>
        <v>1.938047313907492E-2</v>
      </c>
      <c r="FO396" s="223">
        <f t="shared" ca="1" si="761"/>
        <v>1.5931273796639812E-2</v>
      </c>
      <c r="FP396" s="223">
        <f t="shared" ca="1" si="762"/>
        <v>1.4312776561777726E-3</v>
      </c>
      <c r="FQ396" s="223">
        <f t="shared" ca="1" si="763"/>
        <v>-1.4061530405156085E-2</v>
      </c>
      <c r="FR396" s="223">
        <f t="shared" ca="1" si="764"/>
        <v>-1.9800497238211468E-2</v>
      </c>
      <c r="FS396" s="223">
        <f t="shared" ca="1" si="765"/>
        <v>-1.1804763740805774E-2</v>
      </c>
      <c r="FT396" s="223">
        <f t="shared" ca="1" si="766"/>
        <v>4.3793950522517701E-3</v>
      </c>
      <c r="FU396" s="223">
        <f t="shared" ca="1" si="767"/>
        <v>1.7525767574200084E-2</v>
      </c>
      <c r="FV396" s="223">
        <f t="shared" ca="1" si="768"/>
        <v>1.8515315810522692E-2</v>
      </c>
      <c r="FW396" s="223">
        <f t="shared" ca="1" si="769"/>
        <v>6.661635358092409E-3</v>
      </c>
      <c r="FX396" s="223">
        <f t="shared" ca="1" si="770"/>
        <v>-9.812917199389851E-3</v>
      </c>
      <c r="FY396" s="223">
        <f t="shared" ca="1" si="771"/>
        <v>-1.9480697407682976E-2</v>
      </c>
      <c r="FZ396" s="223">
        <f t="shared" ca="1" si="772"/>
        <v>-1.563560781760754E-2</v>
      </c>
      <c r="GA396" s="223">
        <f t="shared" ca="1" si="773"/>
        <v>-9.4481141139070302E-4</v>
      </c>
      <c r="GB396" s="223">
        <f t="shared" ca="1" si="774"/>
        <v>1.4401357506340707E-2</v>
      </c>
      <c r="GC396" s="223">
        <f t="shared" ca="1" si="775"/>
        <v>1.9757962661011447E-2</v>
      </c>
      <c r="GD396" s="223">
        <f t="shared" ca="1" si="776"/>
        <v>1.1409371778193938E-2</v>
      </c>
      <c r="GE396" s="223">
        <f t="shared" ca="1" si="777"/>
        <v>-4.8533790596521909E-3</v>
      </c>
      <c r="GF396" s="223">
        <f t="shared" ca="1" si="778"/>
        <v>-1.7749562574844703E-2</v>
      </c>
      <c r="GG396" s="223">
        <f t="shared" ca="1" si="779"/>
        <v>-1.8333685436742384E-2</v>
      </c>
      <c r="GH396" s="223">
        <f t="shared" ca="1" si="780"/>
        <v>-6.2005683022298532E-3</v>
      </c>
      <c r="GI396" s="223">
        <f t="shared" ca="1" si="781"/>
        <v>1.0233599784949206E-2</v>
      </c>
      <c r="GJ396" s="223">
        <f t="shared" ca="1" si="782"/>
        <v>1.9569187232602953E-2</v>
      </c>
      <c r="GK396" s="223">
        <f t="shared" ca="1" si="783"/>
        <v>1.5330523533078625E-2</v>
      </c>
      <c r="GL396" s="223">
        <f t="shared" ca="1" si="784"/>
        <v>4.5777604753874813E-4</v>
      </c>
      <c r="GM396" s="223">
        <f t="shared" ca="1" si="785"/>
        <v>-1.4732509768264943E-2</v>
      </c>
      <c r="GN396" s="223">
        <f t="shared" ca="1" si="786"/>
        <v>-1.9703526625902187E-2</v>
      </c>
      <c r="GO396" s="223">
        <f t="shared" ca="1" si="787"/>
        <v>-1.100710723664727E-2</v>
      </c>
      <c r="GP396" s="223">
        <f t="shared" ca="1" si="788"/>
        <v>5.3244395729866072E-3</v>
      </c>
      <c r="GQ396" s="223">
        <f t="shared" ca="1" si="789"/>
        <v>1.7962665902693385E-2</v>
      </c>
      <c r="GR396" s="223">
        <f t="shared" ca="1" si="790"/>
        <v>1.8141011536395853E-2</v>
      </c>
      <c r="GS396" s="223">
        <f t="shared" ca="1" si="791"/>
        <v>5.7357662558767519E-3</v>
      </c>
      <c r="GT396" s="223">
        <f t="shared" ca="1" si="792"/>
        <v>-1.0648118032657534E-2</v>
      </c>
      <c r="GU396" s="223">
        <f t="shared" ca="1" si="793"/>
        <v>-1.9645889310872959E-2</v>
      </c>
      <c r="GV396" s="223">
        <f t="shared" ca="1" si="794"/>
        <v>-1.5016204714418942E-2</v>
      </c>
      <c r="GW396" s="223">
        <f t="shared" ca="1" si="795"/>
        <v>2.9535063487457283E-5</v>
      </c>
      <c r="GX396" s="223">
        <f t="shared" ca="1" si="796"/>
        <v>1.505478771718842E-2</v>
      </c>
      <c r="GY396" s="223">
        <f t="shared" ca="1" si="797"/>
        <v>1.9637221923115872E-2</v>
      </c>
      <c r="GZ396" s="223">
        <f t="shared" ca="1" si="798"/>
        <v>1.0598212425283025E-2</v>
      </c>
      <c r="HA396" s="223">
        <f t="shared" ca="1" si="799"/>
        <v>-5.792292843015333E-3</v>
      </c>
      <c r="HB396" s="223">
        <f t="shared" ca="1" si="800"/>
        <v>-1.8164949192269381E-2</v>
      </c>
      <c r="HC396" s="223">
        <f t="shared" ca="1" si="801"/>
        <v>-1.7937410169035686E-2</v>
      </c>
      <c r="HD396" s="223">
        <f t="shared" ca="1" si="802"/>
        <v>-5.2675091984046869E-3</v>
      </c>
      <c r="HE396" s="223">
        <f t="shared" ca="1" si="803"/>
        <v>1.1056222252221293E-2</v>
      </c>
      <c r="HF396" s="223">
        <f t="shared" ca="1" si="804"/>
        <v>1.971075744002929E-2</v>
      </c>
      <c r="HG396" s="223">
        <f t="shared" ca="1" si="805"/>
        <v>1.4692840695530989E-2</v>
      </c>
      <c r="HH396" s="223">
        <f t="shared" ca="1" si="806"/>
        <v>-5.168283836952418E-4</v>
      </c>
      <c r="HI396" s="223">
        <f t="shared" ca="1" si="807"/>
        <v>-1.5367997224926207E-2</v>
      </c>
      <c r="HJ396" s="223">
        <f t="shared" ca="1" si="808"/>
        <v>-1.9559088492126012E-2</v>
      </c>
      <c r="HK396" s="223">
        <f t="shared" ca="1" si="809"/>
        <v>-1.0182933647046956E-2</v>
      </c>
      <c r="HL396" s="223">
        <f t="shared" ca="1" si="810"/>
        <v>6.2566570524237438E-3</v>
      </c>
      <c r="HM396" s="223">
        <f t="shared" ca="1" si="811"/>
        <v>1.8356290595683385E-2</v>
      </c>
      <c r="HN396" s="223">
        <f t="shared" ca="1" si="812"/>
        <v>1.7723003976512899E-2</v>
      </c>
      <c r="HO396" s="223">
        <f t="shared" ca="1" si="813"/>
        <v>4.7960791903563522E-3</v>
      </c>
      <c r="HP396" s="223">
        <f t="shared" ca="1" si="814"/>
        <v>-1.1457666616919562E-2</v>
      </c>
      <c r="HQ396" s="223">
        <f t="shared" ca="1" si="815"/>
        <v>-1.9763752545936378E-2</v>
      </c>
      <c r="HR396" s="223">
        <f t="shared" ca="1" si="816"/>
        <v>-1.4360626258809127E-2</v>
      </c>
      <c r="HS396" s="223">
        <f t="shared" ca="1" si="817"/>
        <v>1.0038103858107106E-3</v>
      </c>
      <c r="HT396" s="223">
        <f t="shared" ca="1" si="818"/>
        <v>1.5671949625781768E-2</v>
      </c>
      <c r="HU396" s="223">
        <f t="shared" ca="1" si="819"/>
        <v>1.9469173397590016E-2</v>
      </c>
      <c r="HV396" s="223">
        <f t="shared" ca="1" si="820"/>
        <v>9.7615210503458373E-3</v>
      </c>
      <c r="HW396" s="223">
        <f t="shared" ca="1" si="821"/>
        <v>-6.7172524855747175E-3</v>
      </c>
      <c r="HX396" s="223">
        <f t="shared" ca="1" si="822"/>
        <v>-1.8536574856028252E-2</v>
      </c>
      <c r="HY396" s="223">
        <f t="shared" ca="1" si="823"/>
        <v>-1.7497922109100211E-2</v>
      </c>
      <c r="HZ396" s="223">
        <f t="shared" ca="1" si="824"/>
        <v>-4.321760203541249E-3</v>
      </c>
      <c r="IA396" s="223">
        <f t="shared" ca="1" si="825"/>
        <v>1.1852209311677089E-2</v>
      </c>
      <c r="IB396" s="223">
        <f t="shared" ca="1" si="826"/>
        <v>1.9804842706324155E-2</v>
      </c>
      <c r="IC396" s="223">
        <f t="shared" ca="1" si="827"/>
        <v>1.4019761517806966E-2</v>
      </c>
      <c r="ID396" s="223">
        <f t="shared" ca="1" si="828"/>
        <v>-1.4901877300840922E-3</v>
      </c>
      <c r="IE396" s="223">
        <f t="shared" ca="1" si="829"/>
        <v>-1.1377268840117655E-2</v>
      </c>
      <c r="IF396" s="223">
        <f t="shared" ca="1" si="830"/>
        <v>-1.9367530800998491E-2</v>
      </c>
      <c r="IG396" s="223">
        <f t="shared" ca="1" si="831"/>
        <v>-9.334228478371261E-3</v>
      </c>
      <c r="IH396" s="223">
        <f t="shared" ca="1" si="832"/>
        <v>7.1738016970031605E-3</v>
      </c>
      <c r="II396" s="223">
        <f t="shared" ca="1" si="833"/>
        <v>1.870569337680723E-2</v>
      </c>
      <c r="IJ396" s="223">
        <f t="shared" ca="1" si="834"/>
        <v>1.7262300147698723E-2</v>
      </c>
      <c r="IK396" s="223">
        <f t="shared" ca="1" si="835"/>
        <v>3.8448379499800029E-3</v>
      </c>
      <c r="IL396" s="223">
        <f t="shared" ca="1" si="836"/>
        <v>-1.2239612678728367E-2</v>
      </c>
      <c r="IM396" s="223">
        <f t="shared" ca="1" si="837"/>
        <v>-1.9834003170016372E-2</v>
      </c>
      <c r="IN396" s="223">
        <f t="shared" ca="1" si="838"/>
        <v>-1.3670451796699127E-2</v>
      </c>
      <c r="IO396" s="223">
        <f t="shared" ca="1" si="839"/>
        <v>1.9756674409911403E-3</v>
      </c>
      <c r="IP396" s="223">
        <f t="shared" ca="1" si="840"/>
        <v>1.6251356435025947E-2</v>
      </c>
      <c r="IQ396" s="223">
        <f t="shared" ca="1" si="841"/>
        <v>1.9254221928051186E-2</v>
      </c>
      <c r="IR396" s="223">
        <f t="shared" ca="1" si="842"/>
        <v>8.9013133161901046E-3</v>
      </c>
      <c r="IS396" s="223">
        <f t="shared" ca="1" si="843"/>
        <v>-7.6260296785345258E-3</v>
      </c>
      <c r="IT396" s="223">
        <f t="shared" ca="1" si="844"/>
        <v>-1.8863544287346757E-2</v>
      </c>
      <c r="IU396" s="223">
        <f t="shared" ca="1" si="845"/>
        <v>-1.7016280022166954E-2</v>
      </c>
      <c r="IV396" s="223">
        <f t="shared" ca="1" si="846"/>
        <v>-3.3655997098059965E-3</v>
      </c>
      <c r="IW396" s="223">
        <f t="shared" ca="1" si="847"/>
        <v>1.2619643360770131E-2</v>
      </c>
      <c r="IX396" s="223">
        <f t="shared" ca="1" si="848"/>
        <v>1.9851216371840147E-2</v>
      </c>
      <c r="IY396" s="223">
        <f t="shared" ca="1" si="849"/>
        <v>1.3312907506600479E-2</v>
      </c>
      <c r="IZ396" s="223">
        <f t="shared" ca="1" si="850"/>
        <v>-2.4599570837061393E-3</v>
      </c>
      <c r="JA396" s="223">
        <f t="shared" ca="1" si="851"/>
        <v>-1.6526461830418067E-2</v>
      </c>
      <c r="JB396" s="223">
        <f t="shared" ca="1" si="852"/>
        <v>-1.9129315031776024E-2</v>
      </c>
    </row>
    <row r="397" spans="2:262">
      <c r="B397" s="230">
        <v>36</v>
      </c>
      <c r="C397" s="229">
        <f t="shared" si="853"/>
        <v>7.031250000000003E-4</v>
      </c>
      <c r="D397" s="226">
        <f t="shared" ca="1" si="597"/>
        <v>75.397929907448116</v>
      </c>
      <c r="E397" s="225">
        <f ca="1">AP361</f>
        <v>0.39792990744811352</v>
      </c>
      <c r="F397" s="224">
        <v>36</v>
      </c>
      <c r="G397" s="223">
        <f t="shared" ca="1" si="854"/>
        <v>-1.7140753940117896E-3</v>
      </c>
      <c r="H397" s="223">
        <f t="shared" ca="1" si="598"/>
        <v>1.9262372213758117E-3</v>
      </c>
      <c r="I397" s="223">
        <f t="shared" ca="1" si="599"/>
        <v>4.1580593079055027E-3</v>
      </c>
      <c r="J397" s="223">
        <f t="shared" ca="1" si="600"/>
        <v>3.3494525788029614E-3</v>
      </c>
      <c r="K397" s="223">
        <f t="shared" ca="1" si="601"/>
        <v>9.1681135328902305E-5</v>
      </c>
      <c r="L397" s="223">
        <f t="shared" ca="1" si="602"/>
        <v>-3.2331287857286523E-3</v>
      </c>
      <c r="M397" s="223">
        <f t="shared" ca="1" si="603"/>
        <v>-4.1938315123337417E-3</v>
      </c>
      <c r="N397" s="223">
        <f t="shared" ca="1" si="604"/>
        <v>-2.0879483069481284E-3</v>
      </c>
      <c r="O397" s="223">
        <f t="shared" ca="1" si="605"/>
        <v>1.5446707451162473E-3</v>
      </c>
      <c r="P397" s="223">
        <f t="shared" ca="1" si="606"/>
        <v>4.0478058008397337E-3</v>
      </c>
      <c r="Q397" s="223">
        <f t="shared" ca="1" si="607"/>
        <v>3.5911308861864971E-3</v>
      </c>
      <c r="R397" s="223">
        <f t="shared" ca="1" si="608"/>
        <v>5.0857283265897963E-4</v>
      </c>
      <c r="S397" s="223">
        <f t="shared" ca="1" si="609"/>
        <v>-2.9458605070926246E-3</v>
      </c>
      <c r="T397" s="223">
        <f t="shared" ca="1" si="610"/>
        <v>-4.2462410762239217E-3</v>
      </c>
      <c r="U397" s="223">
        <f t="shared" ca="1" si="611"/>
        <v>-2.4417131362999109E-3</v>
      </c>
      <c r="V397" s="223">
        <f t="shared" ca="1" si="612"/>
        <v>1.1482282451782937E-3</v>
      </c>
      <c r="W397" s="223">
        <f t="shared" ca="1" si="613"/>
        <v>3.898569711156145E-3</v>
      </c>
      <c r="X397" s="223">
        <f t="shared" ca="1" si="614"/>
        <v>3.7982246400242287E-3</v>
      </c>
      <c r="Y397" s="223">
        <f t="shared" ca="1" si="615"/>
        <v>9.2056669559635747E-4</v>
      </c>
      <c r="Z397" s="223">
        <f t="shared" ca="1" si="616"/>
        <v>-2.6302219814021335E-3</v>
      </c>
      <c r="AA397" s="223">
        <f t="shared" ca="1" si="617"/>
        <v>-4.2577570173185763E-3</v>
      </c>
      <c r="AB397" s="223">
        <f t="shared" ca="1" si="618"/>
        <v>-2.7719629333729416E-3</v>
      </c>
      <c r="AC397" s="223">
        <f t="shared" ca="1" si="619"/>
        <v>7.4072767955385812E-4</v>
      </c>
      <c r="AD397" s="223">
        <f t="shared" ca="1" si="620"/>
        <v>3.7117882639791291E-3</v>
      </c>
      <c r="AE397" s="223">
        <f t="shared" ca="1" si="621"/>
        <v>3.9687394142577321E-3</v>
      </c>
      <c r="AF397" s="223">
        <f t="shared" ca="1" si="622"/>
        <v>1.3236949980221973E-3</v>
      </c>
      <c r="AG397" s="223">
        <f t="shared" ca="1" si="623"/>
        <v>-2.2892529802051483E-3</v>
      </c>
      <c r="AH397" s="223">
        <f t="shared" ca="1" si="624"/>
        <v>-4.2282684308097094E-3</v>
      </c>
      <c r="AI397" s="223">
        <f t="shared" ca="1" si="625"/>
        <v>-3.0755172120885297E-3</v>
      </c>
      <c r="AJ397" s="223">
        <f t="shared" ca="1" si="626"/>
        <v>3.2609350145238738E-4</v>
      </c>
      <c r="AK397" s="223">
        <f t="shared" ca="1" si="627"/>
        <v>3.4892602667501347E-3</v>
      </c>
      <c r="AL397" s="223">
        <f t="shared" ca="1" si="628"/>
        <v>4.1010330583982806E-3</v>
      </c>
      <c r="AM397" s="223">
        <f t="shared" ca="1" si="629"/>
        <v>1.7140753940117922E-3</v>
      </c>
      <c r="AN397" s="223">
        <f t="shared" ca="1" si="630"/>
        <v>-1.9262372213758117E-3</v>
      </c>
      <c r="AO397" s="223">
        <f t="shared" ca="1" si="631"/>
        <v>-4.1580593079055027E-3</v>
      </c>
      <c r="AP397" s="223">
        <f t="shared" ca="1" si="632"/>
        <v>-3.349452578802968E-3</v>
      </c>
      <c r="AQ397" s="223">
        <f t="shared" ca="1" si="633"/>
        <v>-9.1681135328910545E-5</v>
      </c>
      <c r="AR397" s="223">
        <f t="shared" ca="1" si="634"/>
        <v>3.2331287857286497E-3</v>
      </c>
      <c r="AS397" s="223">
        <f t="shared" ca="1" si="635"/>
        <v>4.1938315123337426E-3</v>
      </c>
      <c r="AT397" s="223">
        <f t="shared" ca="1" si="636"/>
        <v>2.0879483069481293E-3</v>
      </c>
      <c r="AU397" s="223">
        <f t="shared" ca="1" si="637"/>
        <v>-1.5446707451162501E-3</v>
      </c>
      <c r="AV397" s="223">
        <f t="shared" ca="1" si="638"/>
        <v>-4.0478058008397346E-3</v>
      </c>
      <c r="AW397" s="223">
        <f t="shared" ca="1" si="639"/>
        <v>-3.5911308861864954E-3</v>
      </c>
      <c r="AX397" s="223">
        <f t="shared" ca="1" si="640"/>
        <v>-5.0857283265896922E-4</v>
      </c>
      <c r="AY397" s="223">
        <f t="shared" ca="1" si="641"/>
        <v>2.9458605070926108E-3</v>
      </c>
      <c r="AZ397" s="223">
        <f t="shared" ca="1" si="642"/>
        <v>4.2462410762239234E-3</v>
      </c>
      <c r="BA397" s="223">
        <f t="shared" ca="1" si="643"/>
        <v>2.4417131362999209E-3</v>
      </c>
      <c r="BB397" s="223">
        <f t="shared" ca="1" si="644"/>
        <v>-1.1482282451782818E-3</v>
      </c>
      <c r="BC397" s="223">
        <f t="shared" ca="1" si="645"/>
        <v>-3.8985697111561398E-3</v>
      </c>
      <c r="BD397" s="223">
        <f t="shared" ca="1" si="646"/>
        <v>-3.7982246400242309E-3</v>
      </c>
      <c r="BE397" s="223">
        <f t="shared" ca="1" si="647"/>
        <v>-9.2056669559636224E-4</v>
      </c>
      <c r="BF397" s="223">
        <f t="shared" ca="1" si="648"/>
        <v>2.63022198140213E-3</v>
      </c>
      <c r="BG397" s="223">
        <f t="shared" ca="1" si="649"/>
        <v>4.2577570173185763E-3</v>
      </c>
      <c r="BH397" s="223">
        <f t="shared" ca="1" si="650"/>
        <v>2.7719629333729451E-3</v>
      </c>
      <c r="BI397" s="223">
        <f t="shared" ca="1" si="651"/>
        <v>-7.4072767955386831E-4</v>
      </c>
      <c r="BJ397" s="223">
        <f t="shared" ca="1" si="652"/>
        <v>-3.7117882639791343E-3</v>
      </c>
      <c r="BK397" s="223">
        <f t="shared" ca="1" si="653"/>
        <v>-3.9687394142577277E-3</v>
      </c>
      <c r="BL397" s="223">
        <f t="shared" ca="1" si="654"/>
        <v>-1.3236949980222159E-3</v>
      </c>
      <c r="BM397" s="223">
        <f t="shared" ca="1" si="655"/>
        <v>2.2892529802051318E-3</v>
      </c>
      <c r="BN397" s="223">
        <f t="shared" ca="1" si="656"/>
        <v>4.2282684308097068E-3</v>
      </c>
      <c r="BO397" s="223">
        <f t="shared" ca="1" si="657"/>
        <v>3.0755172120885332E-3</v>
      </c>
      <c r="BP397" s="223">
        <f t="shared" ca="1" si="658"/>
        <v>-3.2609350145238272E-4</v>
      </c>
      <c r="BQ397" s="223">
        <f t="shared" ca="1" si="659"/>
        <v>-3.4892602667501316E-3</v>
      </c>
      <c r="BR397" s="223">
        <f t="shared" ca="1" si="660"/>
        <v>-4.1010330583982823E-3</v>
      </c>
      <c r="BS397" s="223">
        <f t="shared" ca="1" si="661"/>
        <v>-1.7140753940117963E-3</v>
      </c>
      <c r="BT397" s="223">
        <f t="shared" ca="1" si="662"/>
        <v>1.9262372213758078E-3</v>
      </c>
      <c r="BU397" s="223">
        <f t="shared" ca="1" si="663"/>
        <v>4.1580593079055019E-3</v>
      </c>
      <c r="BV397" s="223">
        <f t="shared" ca="1" si="664"/>
        <v>3.3494525788029614E-3</v>
      </c>
      <c r="BW397" s="223">
        <f t="shared" ca="1" si="665"/>
        <v>9.1681135328900137E-5</v>
      </c>
      <c r="BX397" s="223">
        <f t="shared" ca="1" si="666"/>
        <v>-3.2331287857286562E-3</v>
      </c>
      <c r="BY397" s="223">
        <f t="shared" ca="1" si="667"/>
        <v>-4.193831512333746E-3</v>
      </c>
      <c r="BZ397" s="223">
        <f t="shared" ca="1" si="668"/>
        <v>-2.0879483069481462E-3</v>
      </c>
      <c r="CA397" s="223">
        <f t="shared" ca="1" si="669"/>
        <v>1.5446707451162599E-3</v>
      </c>
      <c r="CB397" s="223">
        <f t="shared" ca="1" si="670"/>
        <v>4.0478058008397285E-3</v>
      </c>
      <c r="CC397" s="223">
        <f t="shared" ca="1" si="671"/>
        <v>3.5911308861864902E-3</v>
      </c>
      <c r="CD397" s="223">
        <f t="shared" ca="1" si="672"/>
        <v>5.0857283265898917E-4</v>
      </c>
      <c r="CE397" s="223">
        <f t="shared" ca="1" si="673"/>
        <v>-2.945860507092596E-3</v>
      </c>
      <c r="CF397" s="223">
        <f t="shared" ca="1" si="674"/>
        <v>-4.2462410762239234E-3</v>
      </c>
      <c r="CG397" s="223">
        <f t="shared" ca="1" si="675"/>
        <v>-2.4417131362999374E-3</v>
      </c>
      <c r="CH397" s="223">
        <f t="shared" ca="1" si="676"/>
        <v>1.1482282451782918E-3</v>
      </c>
      <c r="CI397" s="223">
        <f t="shared" ca="1" si="677"/>
        <v>3.8985697111561311E-3</v>
      </c>
      <c r="CJ397" s="223">
        <f t="shared" ca="1" si="678"/>
        <v>3.7982246400242265E-3</v>
      </c>
      <c r="CK397" s="223">
        <f t="shared" ca="1" si="679"/>
        <v>9.2056669559638154E-4</v>
      </c>
      <c r="CL397" s="223">
        <f t="shared" ca="1" si="680"/>
        <v>-2.6302219814021378E-3</v>
      </c>
      <c r="CM397" s="223">
        <f t="shared" ca="1" si="681"/>
        <v>-4.2577570173185763E-3</v>
      </c>
      <c r="CN397" s="223">
        <f t="shared" ca="1" si="682"/>
        <v>-2.7719629333729369E-3</v>
      </c>
      <c r="CO397" s="223">
        <f t="shared" ca="1" si="683"/>
        <v>7.4072767955384879E-4</v>
      </c>
      <c r="CP397" s="223">
        <f t="shared" ca="1" si="684"/>
        <v>3.7117882639791395E-3</v>
      </c>
      <c r="CQ397" s="223">
        <f t="shared" ca="1" si="685"/>
        <v>3.9687394142577347E-3</v>
      </c>
      <c r="CR397" s="223">
        <f t="shared" ca="1" si="686"/>
        <v>1.323694998022235E-3</v>
      </c>
      <c r="CS397" s="223">
        <f t="shared" ca="1" si="687"/>
        <v>-2.2892529802051404E-3</v>
      </c>
      <c r="CT397" s="223">
        <f t="shared" ca="1" si="688"/>
        <v>-4.2282684308097051E-3</v>
      </c>
      <c r="CU397" s="223">
        <f t="shared" ca="1" si="689"/>
        <v>-3.0755172120885254E-3</v>
      </c>
      <c r="CV397" s="223">
        <f t="shared" ca="1" si="690"/>
        <v>3.2609350145236277E-4</v>
      </c>
      <c r="CW397" s="223">
        <f t="shared" ca="1" si="691"/>
        <v>3.4892602667501377E-3</v>
      </c>
      <c r="CX397" s="223">
        <f t="shared" ca="1" si="692"/>
        <v>4.1010330583982875E-3</v>
      </c>
      <c r="CY397" s="223">
        <f t="shared" ca="1" si="693"/>
        <v>1.7140753940117868E-3</v>
      </c>
      <c r="CZ397" s="223">
        <f t="shared" ca="1" si="694"/>
        <v>-1.9262372213757896E-3</v>
      </c>
      <c r="DA397" s="223">
        <f t="shared" ca="1" si="695"/>
        <v>-4.1580593079055036E-3</v>
      </c>
      <c r="DB397" s="223">
        <f t="shared" ca="1" si="696"/>
        <v>-3.3494525788029736E-3</v>
      </c>
      <c r="DC397" s="223">
        <f t="shared" ca="1" si="697"/>
        <v>-9.1681135328889728E-5</v>
      </c>
      <c r="DD397" s="223">
        <f t="shared" ca="1" si="698"/>
        <v>3.2331287857286432E-3</v>
      </c>
      <c r="DE397" s="223">
        <f t="shared" ca="1" si="699"/>
        <v>4.1938315123337504E-3</v>
      </c>
      <c r="DF397" s="223">
        <f t="shared" ca="1" si="700"/>
        <v>2.087948306948138E-3</v>
      </c>
      <c r="DG397" s="223">
        <f t="shared" ca="1" si="701"/>
        <v>-1.5446707451162132E-3</v>
      </c>
      <c r="DH397" s="223">
        <f t="shared" ca="1" si="702"/>
        <v>-4.047805800839732E-3</v>
      </c>
      <c r="DI397" s="223">
        <f t="shared" ca="1" si="703"/>
        <v>-3.5911308861865171E-3</v>
      </c>
      <c r="DJ397" s="223">
        <f t="shared" ca="1" si="704"/>
        <v>-5.0857283265897876E-4</v>
      </c>
      <c r="DK397" s="223">
        <f t="shared" ca="1" si="705"/>
        <v>2.9458605070926038E-3</v>
      </c>
      <c r="DL397" s="223">
        <f t="shared" ca="1" si="706"/>
        <v>4.2462410762239226E-3</v>
      </c>
      <c r="DM397" s="223">
        <f t="shared" ca="1" si="707"/>
        <v>2.4417131362999287E-3</v>
      </c>
      <c r="DN397" s="223">
        <f t="shared" ca="1" si="708"/>
        <v>-1.148228245178302E-3</v>
      </c>
      <c r="DO397" s="223">
        <f t="shared" ca="1" si="709"/>
        <v>-3.8985697111561354E-3</v>
      </c>
      <c r="DP397" s="223">
        <f t="shared" ca="1" si="710"/>
        <v>-3.7982246400242218E-3</v>
      </c>
      <c r="DQ397" s="223">
        <f t="shared" ca="1" si="711"/>
        <v>-9.2056669559637135E-4</v>
      </c>
      <c r="DR397" s="223">
        <f t="shared" ca="1" si="712"/>
        <v>2.6302219814020988E-3</v>
      </c>
      <c r="DS397" s="223">
        <f t="shared" ca="1" si="713"/>
        <v>4.2577570173185763E-3</v>
      </c>
      <c r="DT397" s="223">
        <f t="shared" ca="1" si="714"/>
        <v>2.771962933372975E-3</v>
      </c>
      <c r="DU397" s="223">
        <f t="shared" ca="1" si="715"/>
        <v>-7.4072767955385898E-4</v>
      </c>
      <c r="DV397" s="223">
        <f t="shared" ca="1" si="716"/>
        <v>-3.7117882639791152E-3</v>
      </c>
      <c r="DW397" s="223">
        <f t="shared" ca="1" si="717"/>
        <v>-3.9687394142577303E-3</v>
      </c>
      <c r="DX397" s="223">
        <f t="shared" ca="1" si="718"/>
        <v>-1.3236949980222252E-3</v>
      </c>
      <c r="DY397" s="223">
        <f t="shared" ca="1" si="719"/>
        <v>2.2892529802051491E-3</v>
      </c>
      <c r="DZ397" s="223">
        <f t="shared" ca="1" si="720"/>
        <v>4.2282684308097059E-3</v>
      </c>
      <c r="EA397" s="223">
        <f t="shared" ca="1" si="721"/>
        <v>3.0755172120885189E-3</v>
      </c>
      <c r="EB397" s="223">
        <f t="shared" ca="1" si="722"/>
        <v>-3.260935014523734E-4</v>
      </c>
      <c r="EC397" s="223">
        <f t="shared" ca="1" si="723"/>
        <v>-3.4892602667501438E-3</v>
      </c>
      <c r="ED397" s="223">
        <f t="shared" ca="1" si="724"/>
        <v>-4.1010330583982849E-3</v>
      </c>
      <c r="EE397" s="223">
        <f t="shared" ca="1" si="725"/>
        <v>-1.7140753940118325E-3</v>
      </c>
      <c r="EF397" s="223">
        <f t="shared" ca="1" si="726"/>
        <v>1.9262372213757991E-3</v>
      </c>
      <c r="EG397" s="223">
        <f t="shared" ca="1" si="727"/>
        <v>4.1580593079054932E-3</v>
      </c>
      <c r="EH397" s="223">
        <f t="shared" ca="1" si="728"/>
        <v>3.3494525788029671E-3</v>
      </c>
      <c r="EI397" s="223">
        <f t="shared" ca="1" si="729"/>
        <v>9.1681135328939602E-5</v>
      </c>
      <c r="EJ397" s="223">
        <f t="shared" ca="1" si="730"/>
        <v>-3.2331287857286506E-3</v>
      </c>
      <c r="EK397" s="223">
        <f t="shared" ca="1" si="731"/>
        <v>-4.1938315123337478E-3</v>
      </c>
      <c r="EL397" s="223">
        <f t="shared" ca="1" si="732"/>
        <v>-2.0879483069481284E-3</v>
      </c>
      <c r="EM397" s="223">
        <f t="shared" ca="1" si="733"/>
        <v>1.544670745116223E-3</v>
      </c>
      <c r="EN397" s="223">
        <f t="shared" ca="1" si="734"/>
        <v>4.0478058008397346E-3</v>
      </c>
      <c r="EO397" s="223">
        <f t="shared" ca="1" si="735"/>
        <v>3.5911308861865114E-3</v>
      </c>
      <c r="EP397" s="223">
        <f t="shared" ca="1" si="736"/>
        <v>5.0857283265896835E-4</v>
      </c>
      <c r="EQ397" s="223">
        <f t="shared" ca="1" si="737"/>
        <v>-2.9458605070926112E-3</v>
      </c>
      <c r="ER397" s="223">
        <f t="shared" ca="1" si="738"/>
        <v>-4.246241076223926E-3</v>
      </c>
      <c r="ES397" s="223">
        <f t="shared" ca="1" si="739"/>
        <v>-2.4417131362999204E-3</v>
      </c>
      <c r="ET397" s="223">
        <f t="shared" ca="1" si="740"/>
        <v>1.1482282451782536E-3</v>
      </c>
      <c r="EU397" s="223">
        <f t="shared" ca="1" si="741"/>
        <v>3.8985697111561398E-3</v>
      </c>
      <c r="EV397" s="223">
        <f t="shared" ca="1" si="742"/>
        <v>3.7982246400242174E-3</v>
      </c>
      <c r="EW397" s="223">
        <f t="shared" ca="1" si="743"/>
        <v>9.2056669559642036E-4</v>
      </c>
      <c r="EX397" s="223">
        <f t="shared" ca="1" si="744"/>
        <v>-2.630221981402107E-3</v>
      </c>
      <c r="EY397" s="223">
        <f t="shared" ca="1" si="745"/>
        <v>-4.2577570173185763E-3</v>
      </c>
      <c r="EZ397" s="223">
        <f t="shared" ca="1" si="746"/>
        <v>-2.7719629333729217E-3</v>
      </c>
      <c r="FA397" s="223">
        <f t="shared" ca="1" si="747"/>
        <v>7.4072767955380976E-4</v>
      </c>
      <c r="FB397" s="223">
        <f t="shared" ca="1" si="748"/>
        <v>3.7117882639791204E-3</v>
      </c>
      <c r="FC397" s="223">
        <f t="shared" ca="1" si="749"/>
        <v>3.9687394142577269E-3</v>
      </c>
      <c r="FD397" s="223">
        <f t="shared" ca="1" si="750"/>
        <v>1.3236949980222732E-3</v>
      </c>
      <c r="FE397" s="223">
        <f t="shared" ca="1" si="751"/>
        <v>-2.2892529802051071E-3</v>
      </c>
      <c r="FF397" s="223">
        <f t="shared" ca="1" si="752"/>
        <v>-4.2282684308097077E-3</v>
      </c>
      <c r="FG397" s="223">
        <f t="shared" ca="1" si="753"/>
        <v>-3.0755172120885115E-3</v>
      </c>
      <c r="FH397" s="223">
        <f t="shared" ca="1" si="754"/>
        <v>3.2609350145232341E-4</v>
      </c>
      <c r="FI397" s="223">
        <f t="shared" ca="1" si="755"/>
        <v>3.4892602667501147E-3</v>
      </c>
      <c r="FJ397" s="223">
        <f t="shared" ca="1" si="756"/>
        <v>4.1010330583982823E-3</v>
      </c>
      <c r="FK397" s="223">
        <f t="shared" ca="1" si="757"/>
        <v>1.7140753940117675E-3</v>
      </c>
      <c r="FL397" s="223">
        <f t="shared" ca="1" si="758"/>
        <v>-1.9262372213757544E-3</v>
      </c>
      <c r="FM397" s="223">
        <f t="shared" ca="1" si="759"/>
        <v>-4.1580593079054958E-3</v>
      </c>
      <c r="FN397" s="223">
        <f t="shared" ca="1" si="760"/>
        <v>-3.3494525788029606E-3</v>
      </c>
      <c r="FO397" s="223">
        <f t="shared" ca="1" si="761"/>
        <v>-9.1681135328868695E-5</v>
      </c>
      <c r="FP397" s="223">
        <f t="shared" ca="1" si="762"/>
        <v>3.2331287857286176E-3</v>
      </c>
      <c r="FQ397" s="223">
        <f t="shared" ca="1" si="763"/>
        <v>4.193831512333746E-3</v>
      </c>
      <c r="FR397" s="223">
        <f t="shared" ca="1" si="764"/>
        <v>2.0879483069481193E-3</v>
      </c>
      <c r="FS397" s="223">
        <f t="shared" ca="1" si="765"/>
        <v>-1.5446707451161764E-3</v>
      </c>
      <c r="FT397" s="223">
        <f t="shared" ca="1" si="766"/>
        <v>-4.047805800839719E-3</v>
      </c>
      <c r="FU397" s="223">
        <f t="shared" ca="1" si="767"/>
        <v>-3.5911308861865054E-3</v>
      </c>
      <c r="FV397" s="223">
        <f t="shared" ca="1" si="768"/>
        <v>-5.0857283265895795E-4</v>
      </c>
      <c r="FW397" s="223">
        <f t="shared" ca="1" si="769"/>
        <v>2.9458605070925752E-3</v>
      </c>
      <c r="FX397" s="223">
        <f t="shared" ca="1" si="770"/>
        <v>4.246241076223926E-3</v>
      </c>
      <c r="FY397" s="223">
        <f t="shared" ca="1" si="771"/>
        <v>2.4417131362999118E-3</v>
      </c>
      <c r="FZ397" s="223">
        <f t="shared" ca="1" si="772"/>
        <v>-1.1482282451783219E-3</v>
      </c>
      <c r="GA397" s="223">
        <f t="shared" ca="1" si="773"/>
        <v>-3.8985697111561203E-3</v>
      </c>
      <c r="GB397" s="223">
        <f t="shared" ca="1" si="774"/>
        <v>-3.7982246400242404E-3</v>
      </c>
      <c r="GC397" s="223">
        <f t="shared" ca="1" si="775"/>
        <v>-9.2056669559635097E-4</v>
      </c>
      <c r="GD397" s="223">
        <f t="shared" ca="1" si="776"/>
        <v>2.6302219814020675E-3</v>
      </c>
      <c r="GE397" s="223">
        <f t="shared" ca="1" si="777"/>
        <v>4.2577570173185746E-3</v>
      </c>
      <c r="GF397" s="223">
        <f t="shared" ca="1" si="778"/>
        <v>2.7719629333729594E-3</v>
      </c>
      <c r="GG397" s="223">
        <f t="shared" ca="1" si="779"/>
        <v>-7.4072767955387947E-4</v>
      </c>
      <c r="GH397" s="223">
        <f t="shared" ca="1" si="780"/>
        <v>-3.7117882639790957E-3</v>
      </c>
      <c r="GI397" s="223">
        <f t="shared" ca="1" si="781"/>
        <v>-3.9687394142577451E-3</v>
      </c>
      <c r="GJ397" s="223">
        <f t="shared" ca="1" si="782"/>
        <v>-1.3236949980222051E-3</v>
      </c>
      <c r="GK397" s="223">
        <f t="shared" ca="1" si="783"/>
        <v>2.2892529802051669E-3</v>
      </c>
      <c r="GL397" s="223">
        <f t="shared" ca="1" si="784"/>
        <v>4.2282684308097016E-3</v>
      </c>
      <c r="GM397" s="223">
        <f t="shared" ca="1" si="785"/>
        <v>3.0755172120885462E-3</v>
      </c>
      <c r="GN397" s="223">
        <f t="shared" ca="1" si="786"/>
        <v>-3.260935014523941E-4</v>
      </c>
      <c r="GO397" s="223">
        <f t="shared" ca="1" si="787"/>
        <v>-3.4892602667501555E-3</v>
      </c>
      <c r="GP397" s="223">
        <f t="shared" ca="1" si="788"/>
        <v>-4.1010330583982953E-3</v>
      </c>
      <c r="GQ397" s="223">
        <f t="shared" ca="1" si="789"/>
        <v>-1.7140753940118134E-3</v>
      </c>
      <c r="GR397" s="223">
        <f t="shared" ca="1" si="790"/>
        <v>1.9262372213758178E-3</v>
      </c>
      <c r="GS397" s="223">
        <f t="shared" ca="1" si="791"/>
        <v>4.1580593079054845E-3</v>
      </c>
      <c r="GT397" s="223">
        <f t="shared" ca="1" si="792"/>
        <v>3.3494525788029914E-3</v>
      </c>
      <c r="GU397" s="223">
        <f t="shared" ca="1" si="793"/>
        <v>9.1681135328919002E-5</v>
      </c>
      <c r="GV397" s="223">
        <f t="shared" ca="1" si="794"/>
        <v>-3.2331287857286636E-3</v>
      </c>
      <c r="GW397" s="223">
        <f t="shared" ca="1" si="795"/>
        <v>-4.1938315123337547E-3</v>
      </c>
      <c r="GX397" s="223">
        <f t="shared" ca="1" si="796"/>
        <v>-2.0879483069481627E-3</v>
      </c>
      <c r="GY397" s="223">
        <f t="shared" ca="1" si="797"/>
        <v>1.5446707451162423E-3</v>
      </c>
      <c r="GZ397" s="223">
        <f t="shared" ca="1" si="798"/>
        <v>4.0478058008397415E-3</v>
      </c>
      <c r="HA397" s="223">
        <f t="shared" ca="1" si="799"/>
        <v>3.5911308861865322E-3</v>
      </c>
      <c r="HB397" s="223">
        <f t="shared" ca="1" si="800"/>
        <v>5.0857283265900782E-4</v>
      </c>
      <c r="HC397" s="223">
        <f t="shared" ca="1" si="801"/>
        <v>-2.9458605070926264E-3</v>
      </c>
      <c r="HD397" s="223">
        <f t="shared" ca="1" si="802"/>
        <v>-4.2462410762239286E-3</v>
      </c>
      <c r="HE397" s="223">
        <f t="shared" ca="1" si="803"/>
        <v>-2.4417131362999525E-3</v>
      </c>
      <c r="HF397" s="223">
        <f t="shared" ca="1" si="804"/>
        <v>1.1482282451782738E-3</v>
      </c>
      <c r="HG397" s="223">
        <f t="shared" ca="1" si="805"/>
        <v>3.898569711156148E-3</v>
      </c>
      <c r="HH397" s="223">
        <f t="shared" ca="1" si="806"/>
        <v>3.798224640024263E-3</v>
      </c>
      <c r="HI397" s="223">
        <f t="shared" ca="1" si="807"/>
        <v>9.2056669559639997E-4</v>
      </c>
      <c r="HJ397" s="223">
        <f t="shared" ca="1" si="808"/>
        <v>-2.6302219814021235E-3</v>
      </c>
      <c r="HK397" s="223">
        <f t="shared" ca="1" si="809"/>
        <v>-4.2577570173185772E-3</v>
      </c>
      <c r="HL397" s="223">
        <f t="shared" ca="1" si="810"/>
        <v>-2.7719629333729972E-3</v>
      </c>
      <c r="HM397" s="223">
        <f t="shared" ca="1" si="811"/>
        <v>7.4072767955383036E-4</v>
      </c>
      <c r="HN397" s="223">
        <f t="shared" ca="1" si="812"/>
        <v>3.7117882639791304E-3</v>
      </c>
      <c r="HO397" s="223">
        <f t="shared" ca="1" si="813"/>
        <v>3.9687394142577199E-3</v>
      </c>
      <c r="HP397" s="223">
        <f t="shared" ca="1" si="814"/>
        <v>1.323694998022253E-3</v>
      </c>
      <c r="HQ397" s="223">
        <f t="shared" ca="1" si="815"/>
        <v>-2.2892529802051248E-3</v>
      </c>
      <c r="HR397" s="223">
        <f t="shared" ca="1" si="816"/>
        <v>-4.2282684308097103E-3</v>
      </c>
      <c r="HS397" s="223">
        <f t="shared" ca="1" si="817"/>
        <v>-3.0755172120885805E-3</v>
      </c>
      <c r="HT397" s="223">
        <f t="shared" ca="1" si="818"/>
        <v>3.2609350145234423E-4</v>
      </c>
      <c r="HU397" s="223">
        <f t="shared" ca="1" si="819"/>
        <v>3.4892602667501269E-3</v>
      </c>
      <c r="HV397" s="223">
        <f t="shared" ca="1" si="820"/>
        <v>4.1010330583982763E-3</v>
      </c>
      <c r="HW397" s="223">
        <f t="shared" ca="1" si="821"/>
        <v>1.7140753940118592E-3</v>
      </c>
      <c r="HX397" s="223">
        <f t="shared" ca="1" si="822"/>
        <v>-1.9262372213757731E-3</v>
      </c>
      <c r="HY397" s="223">
        <f t="shared" ca="1" si="823"/>
        <v>-4.1580593079055001E-3</v>
      </c>
      <c r="HZ397" s="223">
        <f t="shared" ca="1" si="824"/>
        <v>-3.3494525788029484E-3</v>
      </c>
      <c r="IA397" s="223">
        <f t="shared" ca="1" si="825"/>
        <v>-9.1681135328969092E-5</v>
      </c>
      <c r="IB397" s="223">
        <f t="shared" ca="1" si="826"/>
        <v>3.2331287857286311E-3</v>
      </c>
      <c r="IC397" s="223">
        <f t="shared" ca="1" si="827"/>
        <v>4.1938315123337426E-3</v>
      </c>
      <c r="ID397" s="223">
        <f t="shared" ca="1" si="828"/>
        <v>2.0879483069482061E-3</v>
      </c>
      <c r="IE397" s="223">
        <f t="shared" ca="1" si="829"/>
        <v>4.8562090358804236E-4</v>
      </c>
      <c r="IF397" s="223">
        <f t="shared" ca="1" si="830"/>
        <v>-4.0478058008397259E-3</v>
      </c>
      <c r="IG397" s="223">
        <f t="shared" ca="1" si="831"/>
        <v>-3.5911308861864941E-3</v>
      </c>
      <c r="IH397" s="223">
        <f t="shared" ca="1" si="832"/>
        <v>-5.0857283265905769E-4</v>
      </c>
      <c r="II397" s="223">
        <f t="shared" ca="1" si="833"/>
        <v>2.9458605070925899E-3</v>
      </c>
      <c r="IJ397" s="223">
        <f t="shared" ca="1" si="834"/>
        <v>4.2462410762239234E-3</v>
      </c>
      <c r="IK397" s="223">
        <f t="shared" ca="1" si="835"/>
        <v>2.4417131362998949E-3</v>
      </c>
      <c r="IL397" s="223">
        <f t="shared" ca="1" si="836"/>
        <v>-1.1482282451782256E-3</v>
      </c>
      <c r="IM397" s="223">
        <f t="shared" ca="1" si="837"/>
        <v>-3.8985697111561281E-3</v>
      </c>
      <c r="IN397" s="223">
        <f t="shared" ca="1" si="838"/>
        <v>-3.7982246400242304E-3</v>
      </c>
      <c r="IO397" s="223">
        <f t="shared" ca="1" si="839"/>
        <v>-9.2056669559633058E-4</v>
      </c>
      <c r="IP397" s="223">
        <f t="shared" ca="1" si="840"/>
        <v>2.630221981402084E-3</v>
      </c>
      <c r="IQ397" s="223">
        <f t="shared" ca="1" si="841"/>
        <v>4.2577570173185754E-3</v>
      </c>
      <c r="IR397" s="223">
        <f t="shared" ca="1" si="842"/>
        <v>2.7719629333729434E-3</v>
      </c>
      <c r="IS397" s="223">
        <f t="shared" ca="1" si="843"/>
        <v>-7.4072767955378092E-4</v>
      </c>
      <c r="IT397" s="223">
        <f t="shared" ca="1" si="844"/>
        <v>-3.7117882639791061E-3</v>
      </c>
      <c r="IU397" s="223">
        <f t="shared" ca="1" si="845"/>
        <v>-3.9687394142577373E-3</v>
      </c>
      <c r="IV397" s="223">
        <f t="shared" ca="1" si="846"/>
        <v>-1.3236949980221851E-3</v>
      </c>
      <c r="IW397" s="223">
        <f t="shared" ca="1" si="847"/>
        <v>2.2892529802050823E-3</v>
      </c>
      <c r="IX397" s="223">
        <f t="shared" ca="1" si="848"/>
        <v>4.2282684308097042E-3</v>
      </c>
      <c r="IY397" s="223">
        <f t="shared" ca="1" si="849"/>
        <v>3.0755172120885319E-3</v>
      </c>
      <c r="IZ397" s="223">
        <f t="shared" ca="1" si="850"/>
        <v>-3.2609350145241492E-4</v>
      </c>
      <c r="JA397" s="223">
        <f t="shared" ca="1" si="851"/>
        <v>-3.4892602667500987E-3</v>
      </c>
      <c r="JB397" s="223">
        <f t="shared" ca="1" si="852"/>
        <v>-4.1010330583982901E-3</v>
      </c>
    </row>
    <row r="398" spans="2:262">
      <c r="B398" s="230">
        <v>37</v>
      </c>
      <c r="C398" s="229">
        <f t="shared" si="853"/>
        <v>7.2265625000000032E-4</v>
      </c>
      <c r="D398" s="226">
        <f t="shared" ca="1" si="597"/>
        <v>75.397365017195469</v>
      </c>
      <c r="E398" s="225">
        <f ca="1">AQ361</f>
        <v>0.39736501719546302</v>
      </c>
      <c r="F398" s="224">
        <v>37</v>
      </c>
      <c r="G398" s="223">
        <f t="shared" ca="1" si="854"/>
        <v>3.9253070715287042E-3</v>
      </c>
      <c r="H398" s="223">
        <f t="shared" ca="1" si="598"/>
        <v>-5.5259579031519263E-3</v>
      </c>
      <c r="I398" s="223">
        <f t="shared" ca="1" si="599"/>
        <v>-1.0724794812004194E-2</v>
      </c>
      <c r="J398" s="223">
        <f t="shared" ca="1" si="600"/>
        <v>-7.6705072385284644E-3</v>
      </c>
      <c r="K398" s="223">
        <f t="shared" ca="1" si="601"/>
        <v>1.2865180741640308E-3</v>
      </c>
      <c r="L398" s="223">
        <f t="shared" ca="1" si="602"/>
        <v>9.2535203606857949E-3</v>
      </c>
      <c r="M398" s="223">
        <f t="shared" ca="1" si="603"/>
        <v>1.0099598025785838E-2</v>
      </c>
      <c r="N398" s="223">
        <f t="shared" ca="1" si="604"/>
        <v>3.1736631545725663E-3</v>
      </c>
      <c r="O398" s="223">
        <f t="shared" ca="1" si="605"/>
        <v>-6.1945223646762146E-3</v>
      </c>
      <c r="P398" s="223">
        <f t="shared" ca="1" si="606"/>
        <v>-1.0795794849186599E-2</v>
      </c>
      <c r="Q398" s="223">
        <f t="shared" ca="1" si="607"/>
        <v>-7.0893057086181977E-3</v>
      </c>
      <c r="R398" s="223">
        <f t="shared" ca="1" si="608"/>
        <v>2.0726651947356126E-3</v>
      </c>
      <c r="S398" s="223">
        <f t="shared" ca="1" si="609"/>
        <v>9.6396439176147878E-3</v>
      </c>
      <c r="T398" s="223">
        <f t="shared" ca="1" si="610"/>
        <v>9.7885617253944106E-3</v>
      </c>
      <c r="U398" s="223">
        <f t="shared" ca="1" si="611"/>
        <v>2.4048208820073051E-3</v>
      </c>
      <c r="V398" s="223">
        <f t="shared" ca="1" si="612"/>
        <v>-6.8295181727966881E-3</v>
      </c>
      <c r="W398" s="223">
        <f t="shared" ca="1" si="613"/>
        <v>-1.0808291538705314E-2</v>
      </c>
      <c r="X398" s="223">
        <f t="shared" ca="1" si="614"/>
        <v>-6.4696866168369232E-3</v>
      </c>
      <c r="Y398" s="223">
        <f t="shared" ca="1" si="615"/>
        <v>2.8475803630357605E-3</v>
      </c>
      <c r="Z398" s="223">
        <f t="shared" ca="1" si="616"/>
        <v>9.9735294089502262E-3</v>
      </c>
      <c r="AA398" s="223">
        <f t="shared" ca="1" si="617"/>
        <v>9.4244803609064391E-3</v>
      </c>
      <c r="AB398" s="223">
        <f t="shared" ca="1" si="618"/>
        <v>1.6229466767224646E-3</v>
      </c>
      <c r="AC398" s="223">
        <f t="shared" ca="1" si="619"/>
        <v>-7.4275042302114295E-3</v>
      </c>
      <c r="AD398" s="223">
        <f t="shared" ca="1" si="620"/>
        <v>-1.0762217159917094E-2</v>
      </c>
      <c r="AE398" s="223">
        <f t="shared" ca="1" si="621"/>
        <v>-5.8150077327283993E-3</v>
      </c>
      <c r="AF398" s="223">
        <f t="shared" ca="1" si="622"/>
        <v>3.6070642466268146E-3</v>
      </c>
      <c r="AG398" s="223">
        <f t="shared" ca="1" si="623"/>
        <v>1.0253367480285854E-2</v>
      </c>
      <c r="AH398" s="223">
        <f t="shared" ca="1" si="624"/>
        <v>9.0093269207810502E-3</v>
      </c>
      <c r="AI398" s="223">
        <f t="shared" ca="1" si="625"/>
        <v>8.3227758278011429E-4</v>
      </c>
      <c r="AJ398" s="223">
        <f t="shared" ca="1" si="626"/>
        <v>-7.9852399986642328E-3</v>
      </c>
      <c r="AK398" s="223">
        <f t="shared" ca="1" si="627"/>
        <v>-1.0657821393872596E-2</v>
      </c>
      <c r="AL398" s="223">
        <f t="shared" ca="1" si="628"/>
        <v>-5.1288168178887164E-3</v>
      </c>
      <c r="AM398" s="223">
        <f t="shared" ca="1" si="629"/>
        <v>4.3470011365399023E-3</v>
      </c>
      <c r="AN398" s="223">
        <f t="shared" ca="1" si="630"/>
        <v>1.0477641664867194E-2</v>
      </c>
      <c r="AO398" s="223">
        <f t="shared" ca="1" si="631"/>
        <v>8.5453511574802871E-3</v>
      </c>
      <c r="AP398" s="223">
        <f t="shared" ca="1" si="632"/>
        <v>3.7098304506006947E-5</v>
      </c>
      <c r="AQ398" s="223">
        <f t="shared" ca="1" si="633"/>
        <v>-8.4997030597021607E-3</v>
      </c>
      <c r="AR398" s="223">
        <f t="shared" ca="1" si="634"/>
        <v>-1.0495669970273147E-2</v>
      </c>
      <c r="AS398" s="223">
        <f t="shared" ca="1" si="635"/>
        <v>-4.4148324003387713E-3</v>
      </c>
      <c r="AT398" s="223">
        <f t="shared" ca="1" si="636"/>
        <v>5.0633812506584806E-3</v>
      </c>
      <c r="AU398" s="223">
        <f t="shared" ca="1" si="637"/>
        <v>1.0645136601456297E-2</v>
      </c>
      <c r="AV398" s="223">
        <f t="shared" ca="1" si="638"/>
        <v>8.0350673958654809E-3</v>
      </c>
      <c r="AW398" s="223">
        <f t="shared" ca="1" si="639"/>
        <v>-7.5828201269455102E-4</v>
      </c>
      <c r="AX398" s="223">
        <f t="shared" ca="1" si="640"/>
        <v>-8.9681054934230252E-3</v>
      </c>
      <c r="AY398" s="223">
        <f t="shared" ca="1" si="641"/>
        <v>-1.0276641601732438E-2</v>
      </c>
      <c r="AZ398" s="223">
        <f t="shared" ca="1" si="642"/>
        <v>-3.6769236234987456E-3</v>
      </c>
      <c r="BA398" s="223">
        <f t="shared" ca="1" si="643"/>
        <v>5.7523224630751605E-3</v>
      </c>
      <c r="BB398" s="223">
        <f t="shared" ca="1" si="644"/>
        <v>1.075494462047959E-2</v>
      </c>
      <c r="BC398" s="223">
        <f t="shared" ca="1" si="645"/>
        <v>7.4812409078532146E-3</v>
      </c>
      <c r="BD398" s="223">
        <f t="shared" ca="1" si="646"/>
        <v>-1.5495531339687776E-3</v>
      </c>
      <c r="BE398" s="223">
        <f t="shared" ca="1" si="647"/>
        <v>-9.3879089864548765E-3</v>
      </c>
      <c r="BF398" s="223">
        <f t="shared" ca="1" si="648"/>
        <v>-1.0001923221956794E-2</v>
      </c>
      <c r="BG398" s="223">
        <f t="shared" ca="1" si="649"/>
        <v>-2.9190892789646844E-3</v>
      </c>
      <c r="BH398" s="223">
        <f t="shared" ca="1" si="650"/>
        <v>6.4100913416681483E-3</v>
      </c>
      <c r="BI398" s="223">
        <f t="shared" ca="1" si="651"/>
        <v>1.0806470662767928E-2</v>
      </c>
      <c r="BJ398" s="223">
        <f t="shared" ca="1" si="652"/>
        <v>6.8868729271669826E-3</v>
      </c>
      <c r="BK398" s="223">
        <f t="shared" ca="1" si="653"/>
        <v>-2.3324270925526845E-3</v>
      </c>
      <c r="BL398" s="223">
        <f t="shared" ca="1" si="654"/>
        <v>-9.756838587296101E-3</v>
      </c>
      <c r="BM398" s="223">
        <f t="shared" ca="1" si="655"/>
        <v>-9.6730035536485345E-3</v>
      </c>
      <c r="BN398" s="223">
        <f t="shared" ca="1" si="656"/>
        <v>-2.1454361367103723E-3</v>
      </c>
      <c r="BO398" s="223">
        <f t="shared" ca="1" si="657"/>
        <v>7.0331233798935312E-3</v>
      </c>
      <c r="BP398" s="223">
        <f t="shared" ca="1" si="658"/>
        <v>1.0799435504233797E-2</v>
      </c>
      <c r="BQ398" s="223">
        <f t="shared" ca="1" si="659"/>
        <v>6.255184385391784E-3</v>
      </c>
      <c r="BR398" s="223">
        <f t="shared" ca="1" si="660"/>
        <v>-3.1026614266344548E-3</v>
      </c>
      <c r="BS398" s="223">
        <f t="shared" ca="1" si="661"/>
        <v>-1.0072895034474713E-2</v>
      </c>
      <c r="BT398" s="223">
        <f t="shared" ca="1" si="662"/>
        <v>-9.2916650409886874E-3</v>
      </c>
      <c r="BU398" s="223">
        <f t="shared" ca="1" si="663"/>
        <v>-1.3601566901450201E-3</v>
      </c>
      <c r="BV398" s="223">
        <f t="shared" ca="1" si="664"/>
        <v>7.6180423131550368E-3</v>
      </c>
      <c r="BW398" s="223">
        <f t="shared" ca="1" si="665"/>
        <v>1.0733877269010841E-2</v>
      </c>
      <c r="BX398" s="223">
        <f t="shared" ca="1" si="666"/>
        <v>5.5895984574665259E-3</v>
      </c>
      <c r="BY398" s="223">
        <f t="shared" ca="1" si="667"/>
        <v>-3.8560821696225797E-3</v>
      </c>
      <c r="BZ398" s="223">
        <f t="shared" ca="1" si="668"/>
        <v>-1.0334365590719471E-2</v>
      </c>
      <c r="CA398" s="223">
        <f t="shared" ca="1" si="669"/>
        <v>-8.8599741904174783E-3</v>
      </c>
      <c r="CB398" s="223">
        <f t="shared" ca="1" si="670"/>
        <v>-5.6750643662823244E-4</v>
      </c>
      <c r="CC398" s="223">
        <f t="shared" ca="1" si="671"/>
        <v>8.1616784150744144E-3</v>
      </c>
      <c r="CD398" s="223">
        <f t="shared" ca="1" si="672"/>
        <v>1.0610151222855885E-2</v>
      </c>
      <c r="CE398" s="223">
        <f t="shared" ca="1" si="673"/>
        <v>4.8937220112027354E-3</v>
      </c>
      <c r="CF398" s="223">
        <f t="shared" ca="1" si="674"/>
        <v>-4.5886064692324587E-3</v>
      </c>
      <c r="CG398" s="223">
        <f t="shared" ca="1" si="675"/>
        <v>-1.0539833324431645E-2</v>
      </c>
      <c r="CH398" s="223">
        <f t="shared" ca="1" si="676"/>
        <v>-8.3802703720571598E-3</v>
      </c>
      <c r="CI398" s="223">
        <f t="shared" ca="1" si="677"/>
        <v>2.2821918343888777E-4</v>
      </c>
      <c r="CJ398" s="223">
        <f t="shared" ca="1" si="678"/>
        <v>8.6610856745133018E-3</v>
      </c>
      <c r="CK398" s="223">
        <f t="shared" ca="1" si="679"/>
        <v>1.0428927847932968E-2</v>
      </c>
      <c r="CL398" s="223">
        <f t="shared" ca="1" si="680"/>
        <v>4.1713260613554081E-3</v>
      </c>
      <c r="CM398" s="223">
        <f t="shared" ca="1" si="681"/>
        <v>-5.2962647128166817E-3</v>
      </c>
      <c r="CN398" s="223">
        <f t="shared" ca="1" si="682"/>
        <v>-1.068818478815995E-2</v>
      </c>
      <c r="CO398" s="223">
        <f t="shared" ca="1" si="683"/>
        <v>-7.8551531424619972E-3</v>
      </c>
      <c r="CP398" s="223">
        <f t="shared" ca="1" si="684"/>
        <v>1.0227080639774446E-3</v>
      </c>
      <c r="CQ398" s="223">
        <f t="shared" ca="1" si="685"/>
        <v>9.1135577602628522E-3</v>
      </c>
      <c r="CR398" s="223">
        <f t="shared" ca="1" si="686"/>
        <v>1.0191189209412473E-2</v>
      </c>
      <c r="CS398" s="223">
        <f t="shared" ca="1" si="687"/>
        <v>3.4263253341669793E-3</v>
      </c>
      <c r="CT398" s="223">
        <f t="shared" ca="1" si="688"/>
        <v>-5.9752220390399029E-3</v>
      </c>
      <c r="CU398" s="223">
        <f t="shared" ca="1" si="689"/>
        <v>-1.0778616052468888E-2</v>
      </c>
      <c r="CV398" s="223">
        <f t="shared" ca="1" si="690"/>
        <v>-7.2874681573967884E-3</v>
      </c>
      <c r="CW398" s="223">
        <f t="shared" ca="1" si="691"/>
        <v>1.8116548009072023E-3</v>
      </c>
      <c r="CX398" s="223">
        <f t="shared" ca="1" si="692"/>
        <v>9.51664268688702E-3</v>
      </c>
      <c r="CY398" s="223">
        <f t="shared" ca="1" si="693"/>
        <v>9.8982236335748413E-3</v>
      </c>
      <c r="CZ398" s="223">
        <f t="shared" ca="1" si="694"/>
        <v>2.6627570531268961E-3</v>
      </c>
      <c r="DA398" s="223">
        <f t="shared" ca="1" si="695"/>
        <v>-6.6217991193246763E-3</v>
      </c>
      <c r="DB398" s="223">
        <f t="shared" ca="1" si="696"/>
        <v>-1.0810637062501969E-2</v>
      </c>
      <c r="DC398" s="223">
        <f t="shared" ca="1" si="697"/>
        <v>-6.680291750981315E-3</v>
      </c>
      <c r="DD398" s="223">
        <f t="shared" ca="1" si="698"/>
        <v>2.5907840235043257E-3</v>
      </c>
      <c r="DE398" s="223">
        <f t="shared" ca="1" si="699"/>
        <v>9.8681561022440946E-3</v>
      </c>
      <c r="DF398" s="223">
        <f t="shared" ca="1" si="700"/>
        <v>9.5516187262588426E-3</v>
      </c>
      <c r="DG398" s="223">
        <f t="shared" ca="1" si="701"/>
        <v>1.8847590609076723E-3</v>
      </c>
      <c r="DH398" s="223">
        <f t="shared" ca="1" si="702"/>
        <v>-7.2324920964518067E-3</v>
      </c>
      <c r="DI398" s="223">
        <f t="shared" ca="1" si="703"/>
        <v>-1.0784074293631435E-2</v>
      </c>
      <c r="DJ398" s="223">
        <f t="shared" ca="1" si="704"/>
        <v>-6.0369142647692942E-3</v>
      </c>
      <c r="DK398" s="223">
        <f t="shared" ca="1" si="705"/>
        <v>3.3558735630057645E-3</v>
      </c>
      <c r="DL398" s="223">
        <f t="shared" ca="1" si="706"/>
        <v>1.0166193124680213E-2</v>
      </c>
      <c r="DM398" s="223">
        <f t="shared" ca="1" si="707"/>
        <v>9.1532527694879809E-3</v>
      </c>
      <c r="DN398" s="223">
        <f t="shared" ca="1" si="708"/>
        <v>1.096547396036927E-3</v>
      </c>
      <c r="DO398" s="223">
        <f t="shared" ca="1" si="709"/>
        <v>-7.8039915722662029E-3</v>
      </c>
      <c r="DP398" s="223">
        <f t="shared" ca="1" si="710"/>
        <v>-1.0699071691803263E-2</v>
      </c>
      <c r="DQ398" s="223">
        <f t="shared" ca="1" si="711"/>
        <v>-5.360822217102424E-3</v>
      </c>
      <c r="DR398" s="223">
        <f t="shared" ca="1" si="712"/>
        <v>4.1027773329075983E-3</v>
      </c>
      <c r="DS398" s="223">
        <f t="shared" ca="1" si="713"/>
        <v>1.0409138665748083E-2</v>
      </c>
      <c r="DT398" s="223">
        <f t="shared" ca="1" si="714"/>
        <v>8.7052845428974637E-3</v>
      </c>
      <c r="DU398" s="223">
        <f t="shared" ca="1" si="715"/>
        <v>3.0239344581947268E-4</v>
      </c>
      <c r="DV398" s="223">
        <f t="shared" ca="1" si="716"/>
        <v>-8.3332005415922162E-3</v>
      </c>
      <c r="DW398" s="223">
        <f t="shared" ca="1" si="717"/>
        <v>-1.0556089893481613E-2</v>
      </c>
      <c r="DX398" s="223">
        <f t="shared" ca="1" si="718"/>
        <v>-4.655679409365396E-3</v>
      </c>
      <c r="DY398" s="223">
        <f t="shared" ca="1" si="719"/>
        <v>4.82744779696703E-3</v>
      </c>
      <c r="DZ398" s="223">
        <f t="shared" ca="1" si="720"/>
        <v>1.0595676182511223E-2</v>
      </c>
      <c r="EA398" s="223">
        <f t="shared" ca="1" si="721"/>
        <v>8.210141625120326E-3</v>
      </c>
      <c r="EB398" s="223">
        <f t="shared" ca="1" si="722"/>
        <v>-4.9339920068119025E-4</v>
      </c>
      <c r="EC398" s="223">
        <f t="shared" ca="1" si="723"/>
        <v>-8.8172511751730166E-3</v>
      </c>
      <c r="ED398" s="223">
        <f t="shared" ca="1" si="724"/>
        <v>-1.0355903729419904E-2</v>
      </c>
      <c r="EE398" s="223">
        <f t="shared" ca="1" si="725"/>
        <v>-3.9253070715287563E-3</v>
      </c>
      <c r="EF398" s="223">
        <f t="shared" ca="1" si="726"/>
        <v>5.5259579031519748E-3</v>
      </c>
      <c r="EG398" s="223">
        <f t="shared" ca="1" si="727"/>
        <v>1.0724794812004196E-2</v>
      </c>
      <c r="EH398" s="223">
        <f t="shared" ca="1" si="728"/>
        <v>7.670507238528486E-3</v>
      </c>
      <c r="EI398" s="223">
        <f t="shared" ca="1" si="729"/>
        <v>-1.2865180741639635E-3</v>
      </c>
      <c r="EJ398" s="223">
        <f t="shared" ca="1" si="730"/>
        <v>-9.2535203606858123E-3</v>
      </c>
      <c r="EK398" s="223">
        <f t="shared" ca="1" si="731"/>
        <v>-1.009959802578584E-2</v>
      </c>
      <c r="EL398" s="223">
        <f t="shared" ca="1" si="732"/>
        <v>-3.1736631545726136E-3</v>
      </c>
      <c r="EM398" s="223">
        <f t="shared" ca="1" si="733"/>
        <v>6.1945223646762693E-3</v>
      </c>
      <c r="EN398" s="223">
        <f t="shared" ca="1" si="734"/>
        <v>1.07957948491866E-2</v>
      </c>
      <c r="EO398" s="223">
        <f t="shared" ca="1" si="735"/>
        <v>7.0893057086182185E-3</v>
      </c>
      <c r="EP398" s="223">
        <f t="shared" ca="1" si="736"/>
        <v>-2.072665194735545E-3</v>
      </c>
      <c r="EQ398" s="223">
        <f t="shared" ca="1" si="737"/>
        <v>-9.6396439176148103E-3</v>
      </c>
      <c r="ER398" s="223">
        <f t="shared" ca="1" si="738"/>
        <v>-9.7885617253944141E-3</v>
      </c>
      <c r="ES398" s="223">
        <f t="shared" ca="1" si="739"/>
        <v>-2.4048208820073528E-3</v>
      </c>
      <c r="ET398" s="223">
        <f t="shared" ca="1" si="740"/>
        <v>6.8295181727966205E-3</v>
      </c>
      <c r="EU398" s="223">
        <f t="shared" ca="1" si="741"/>
        <v>1.0808291538705318E-2</v>
      </c>
      <c r="EV398" s="223">
        <f t="shared" ca="1" si="742"/>
        <v>6.4696866168368087E-3</v>
      </c>
      <c r="EW398" s="223">
        <f t="shared" ca="1" si="743"/>
        <v>-2.847580363035862E-3</v>
      </c>
      <c r="EX398" s="223">
        <f t="shared" ca="1" si="744"/>
        <v>-9.9735294089502505E-3</v>
      </c>
      <c r="EY398" s="223">
        <f t="shared" ca="1" si="745"/>
        <v>-9.4244803609064443E-3</v>
      </c>
      <c r="EZ398" s="223">
        <f t="shared" ca="1" si="746"/>
        <v>-1.6229466767225132E-3</v>
      </c>
      <c r="FA398" s="223">
        <f t="shared" ca="1" si="747"/>
        <v>7.4275042302113653E-3</v>
      </c>
      <c r="FB398" s="223">
        <f t="shared" ca="1" si="748"/>
        <v>1.0762217159917107E-2</v>
      </c>
      <c r="FC398" s="223">
        <f t="shared" ca="1" si="749"/>
        <v>5.8150077327282796E-3</v>
      </c>
      <c r="FD398" s="223">
        <f t="shared" ca="1" si="750"/>
        <v>-3.607064246626913E-3</v>
      </c>
      <c r="FE398" s="223">
        <f t="shared" ca="1" si="751"/>
        <v>-1.0253367480285875E-2</v>
      </c>
      <c r="FF398" s="223">
        <f t="shared" ca="1" si="752"/>
        <v>-9.0093269207810571E-3</v>
      </c>
      <c r="FG398" s="223">
        <f t="shared" ca="1" si="753"/>
        <v>-8.3227758278016329E-4</v>
      </c>
      <c r="FH398" s="223">
        <f t="shared" ca="1" si="754"/>
        <v>7.9852399986641721E-3</v>
      </c>
      <c r="FI398" s="223">
        <f t="shared" ca="1" si="755"/>
        <v>1.0657821393872618E-2</v>
      </c>
      <c r="FJ398" s="223">
        <f t="shared" ca="1" si="756"/>
        <v>5.1288168178888621E-3</v>
      </c>
      <c r="FK398" s="223">
        <f t="shared" ca="1" si="757"/>
        <v>-4.3470011365399977E-3</v>
      </c>
      <c r="FL398" s="223">
        <f t="shared" ca="1" si="758"/>
        <v>-1.0477641664867211E-2</v>
      </c>
      <c r="FM398" s="223">
        <f t="shared" ca="1" si="759"/>
        <v>-8.5453511574802698E-3</v>
      </c>
      <c r="FN398" s="223">
        <f t="shared" ca="1" si="760"/>
        <v>-3.7098304506017789E-5</v>
      </c>
      <c r="FO398" s="223">
        <f t="shared" ca="1" si="761"/>
        <v>8.4997030597021069E-3</v>
      </c>
      <c r="FP398" s="223">
        <f t="shared" ca="1" si="762"/>
        <v>1.0495669970273167E-2</v>
      </c>
      <c r="FQ398" s="223">
        <f t="shared" ca="1" si="763"/>
        <v>4.4148324003389213E-3</v>
      </c>
      <c r="FR398" s="223">
        <f t="shared" ca="1" si="764"/>
        <v>-5.0633812506586072E-3</v>
      </c>
      <c r="FS398" s="223">
        <f t="shared" ca="1" si="765"/>
        <v>-1.0645136601456311E-2</v>
      </c>
      <c r="FT398" s="223">
        <f t="shared" ca="1" si="766"/>
        <v>-8.0350673958654896E-3</v>
      </c>
      <c r="FU398" s="223">
        <f t="shared" ca="1" si="767"/>
        <v>7.5828201269454061E-4</v>
      </c>
      <c r="FV398" s="223">
        <f t="shared" ca="1" si="768"/>
        <v>8.9681054934229749E-3</v>
      </c>
      <c r="FW398" s="223">
        <f t="shared" ca="1" si="769"/>
        <v>1.0276641601732464E-2</v>
      </c>
      <c r="FX398" s="223">
        <f t="shared" ca="1" si="770"/>
        <v>3.6769236234988996E-3</v>
      </c>
      <c r="FY398" s="223">
        <f t="shared" ca="1" si="771"/>
        <v>-5.7523224630752819E-3</v>
      </c>
      <c r="FZ398" s="223">
        <f t="shared" ca="1" si="772"/>
        <v>-1.0754944620479597E-2</v>
      </c>
      <c r="GA398" s="223">
        <f t="shared" ca="1" si="773"/>
        <v>-7.4812409078532241E-3</v>
      </c>
      <c r="GB398" s="223">
        <f t="shared" ca="1" si="774"/>
        <v>1.5495531339687672E-3</v>
      </c>
      <c r="GC398" s="223">
        <f t="shared" ca="1" si="775"/>
        <v>9.3879089864548314E-3</v>
      </c>
      <c r="GD398" s="223">
        <f t="shared" ca="1" si="776"/>
        <v>1.0001923221956826E-2</v>
      </c>
      <c r="GE398" s="223">
        <f t="shared" ca="1" si="777"/>
        <v>2.9190892789648431E-3</v>
      </c>
      <c r="GF398" s="223">
        <f t="shared" ca="1" si="778"/>
        <v>-6.4100913416682637E-3</v>
      </c>
      <c r="GG398" s="223">
        <f t="shared" ca="1" si="779"/>
        <v>-1.0806470662767928E-2</v>
      </c>
      <c r="GH398" s="223">
        <f t="shared" ca="1" si="780"/>
        <v>-6.8868729271669912E-3</v>
      </c>
      <c r="GI398" s="223">
        <f t="shared" ca="1" si="781"/>
        <v>2.3324270925526741E-3</v>
      </c>
      <c r="GJ398" s="223">
        <f t="shared" ca="1" si="782"/>
        <v>9.7568385872960628E-3</v>
      </c>
      <c r="GK398" s="223">
        <f t="shared" ca="1" si="783"/>
        <v>9.6730035536485726E-3</v>
      </c>
      <c r="GL398" s="223">
        <f t="shared" ca="1" si="784"/>
        <v>2.1454361367105341E-3</v>
      </c>
      <c r="GM398" s="223">
        <f t="shared" ca="1" si="785"/>
        <v>-7.0331233798936396E-3</v>
      </c>
      <c r="GN398" s="223">
        <f t="shared" ca="1" si="786"/>
        <v>-1.0799435504233791E-2</v>
      </c>
      <c r="GO398" s="223">
        <f t="shared" ca="1" si="787"/>
        <v>-6.2551843853917294E-3</v>
      </c>
      <c r="GP398" s="223">
        <f t="shared" ca="1" si="788"/>
        <v>3.1026614266344448E-3</v>
      </c>
      <c r="GQ398" s="223">
        <f t="shared" ca="1" si="789"/>
        <v>1.0072895034474682E-2</v>
      </c>
      <c r="GR398" s="223">
        <f t="shared" ca="1" si="790"/>
        <v>9.2916650409887325E-3</v>
      </c>
      <c r="GS398" s="223">
        <f t="shared" ca="1" si="791"/>
        <v>1.3601566901451823E-3</v>
      </c>
      <c r="GT398" s="223">
        <f t="shared" ca="1" si="792"/>
        <v>-7.6180423131551375E-3</v>
      </c>
      <c r="GU398" s="223">
        <f t="shared" ca="1" si="793"/>
        <v>-1.0733877269010834E-2</v>
      </c>
      <c r="GV398" s="223">
        <f t="shared" ca="1" si="794"/>
        <v>-5.5895984574664687E-3</v>
      </c>
      <c r="GW398" s="223">
        <f t="shared" ca="1" si="795"/>
        <v>3.8560821696225697E-3</v>
      </c>
      <c r="GX398" s="223">
        <f t="shared" ca="1" si="796"/>
        <v>1.0334365590719471E-2</v>
      </c>
      <c r="GY398" s="223">
        <f t="shared" ca="1" si="797"/>
        <v>8.8599741904175737E-3</v>
      </c>
      <c r="GZ398" s="223">
        <f t="shared" ca="1" si="798"/>
        <v>5.6750643662839637E-4</v>
      </c>
      <c r="HA398" s="223">
        <f t="shared" ca="1" si="799"/>
        <v>-8.1616784150745064E-3</v>
      </c>
      <c r="HB398" s="223">
        <f t="shared" ca="1" si="800"/>
        <v>-1.0610151222855857E-2</v>
      </c>
      <c r="HC398" s="223">
        <f t="shared" ca="1" si="801"/>
        <v>-4.893722011202745E-3</v>
      </c>
      <c r="HD398" s="223">
        <f t="shared" ca="1" si="802"/>
        <v>4.5886064692324492E-3</v>
      </c>
      <c r="HE398" s="223">
        <f t="shared" ca="1" si="803"/>
        <v>1.0539833324431641E-2</v>
      </c>
      <c r="HF398" s="223">
        <f t="shared" ca="1" si="804"/>
        <v>8.3802703720571668E-3</v>
      </c>
      <c r="HG398" s="223">
        <f t="shared" ca="1" si="805"/>
        <v>-2.282191834387234E-4</v>
      </c>
      <c r="HH398" s="223">
        <f t="shared" ca="1" si="806"/>
        <v>-8.6610856745133885E-3</v>
      </c>
      <c r="HI398" s="223">
        <f t="shared" ca="1" si="807"/>
        <v>-1.042892784793293E-2</v>
      </c>
      <c r="HJ398" s="223">
        <f t="shared" ca="1" si="808"/>
        <v>-4.1713260613554176E-3</v>
      </c>
      <c r="HK398" s="223">
        <f t="shared" ca="1" si="809"/>
        <v>5.2962647128166722E-3</v>
      </c>
      <c r="HL398" s="223">
        <f t="shared" ca="1" si="810"/>
        <v>1.0688184788159949E-2</v>
      </c>
      <c r="HM398" s="223">
        <f t="shared" ca="1" si="811"/>
        <v>7.8551531424620059E-3</v>
      </c>
      <c r="HN398" s="223">
        <f t="shared" ca="1" si="812"/>
        <v>-1.0227080639772816E-3</v>
      </c>
      <c r="HO398" s="223">
        <f t="shared" ca="1" si="813"/>
        <v>-9.1135577602629303E-3</v>
      </c>
      <c r="HP398" s="223">
        <f t="shared" ca="1" si="814"/>
        <v>-1.0191189209412425E-2</v>
      </c>
      <c r="HQ398" s="223">
        <f t="shared" ca="1" si="815"/>
        <v>-3.4263253341669888E-3</v>
      </c>
      <c r="HR398" s="223">
        <f t="shared" ca="1" si="816"/>
        <v>5.9752220390398942E-3</v>
      </c>
      <c r="HS398" s="223">
        <f t="shared" ca="1" si="817"/>
        <v>1.0778616052468888E-2</v>
      </c>
      <c r="HT398" s="223">
        <f t="shared" ca="1" si="818"/>
        <v>7.2874681573967971E-3</v>
      </c>
      <c r="HU398" s="223">
        <f t="shared" ca="1" si="819"/>
        <v>-1.8116548009070401E-3</v>
      </c>
      <c r="HV398" s="223">
        <f t="shared" ca="1" si="820"/>
        <v>-9.5166426868870876E-3</v>
      </c>
      <c r="HW398" s="223">
        <f t="shared" ca="1" si="821"/>
        <v>-9.898223633574784E-3</v>
      </c>
      <c r="HX398" s="223">
        <f t="shared" ca="1" si="822"/>
        <v>-2.6627570531269065E-3</v>
      </c>
      <c r="HY398" s="223">
        <f t="shared" ca="1" si="823"/>
        <v>6.6217991193246685E-3</v>
      </c>
      <c r="HZ398" s="223">
        <f t="shared" ca="1" si="824"/>
        <v>1.0810637062501967E-2</v>
      </c>
      <c r="IA398" s="223">
        <f t="shared" ca="1" si="825"/>
        <v>6.6802917509813228E-3</v>
      </c>
      <c r="IB398" s="223">
        <f t="shared" ca="1" si="826"/>
        <v>-2.5907840235041661E-3</v>
      </c>
      <c r="IC398" s="223">
        <f t="shared" ca="1" si="827"/>
        <v>-9.8681561022440269E-3</v>
      </c>
      <c r="ID398" s="223">
        <f t="shared" ca="1" si="828"/>
        <v>-9.5516187262587766E-3</v>
      </c>
      <c r="IE398" s="223">
        <f t="shared" ca="1" si="829"/>
        <v>-7.7354596142830707E-3</v>
      </c>
      <c r="IF398" s="223">
        <f t="shared" ca="1" si="830"/>
        <v>7.2324920964517998E-3</v>
      </c>
      <c r="IG398" s="223">
        <f t="shared" ca="1" si="831"/>
        <v>1.0784074293631435E-2</v>
      </c>
      <c r="IH398" s="223">
        <f t="shared" ca="1" si="832"/>
        <v>6.0369142647693028E-3</v>
      </c>
      <c r="II398" s="223">
        <f t="shared" ca="1" si="833"/>
        <v>-3.3558735630056084E-3</v>
      </c>
      <c r="IJ398" s="223">
        <f t="shared" ca="1" si="834"/>
        <v>-1.0166193124680156E-2</v>
      </c>
      <c r="IK398" s="223">
        <f t="shared" ca="1" si="835"/>
        <v>-9.1532527694879028E-3</v>
      </c>
      <c r="IL398" s="223">
        <f t="shared" ca="1" si="836"/>
        <v>-1.0965473960369379E-3</v>
      </c>
      <c r="IM398" s="223">
        <f t="shared" ca="1" si="837"/>
        <v>7.8039915722661968E-3</v>
      </c>
      <c r="IN398" s="223">
        <f t="shared" ca="1" si="838"/>
        <v>1.0699071691803265E-2</v>
      </c>
      <c r="IO398" s="223">
        <f t="shared" ca="1" si="839"/>
        <v>5.3608222171024327E-3</v>
      </c>
      <c r="IP398" s="223">
        <f t="shared" ca="1" si="840"/>
        <v>-4.1027773329074466E-3</v>
      </c>
      <c r="IQ398" s="223">
        <f t="shared" ca="1" si="841"/>
        <v>-1.040913866574804E-2</v>
      </c>
      <c r="IR398" s="223">
        <f t="shared" ca="1" si="842"/>
        <v>-8.705284542897377E-3</v>
      </c>
      <c r="IS398" s="223">
        <f t="shared" ca="1" si="843"/>
        <v>-3.0239344581932956E-4</v>
      </c>
      <c r="IT398" s="223">
        <f t="shared" ca="1" si="844"/>
        <v>8.333200541592211E-3</v>
      </c>
      <c r="IU398" s="223">
        <f t="shared" ca="1" si="845"/>
        <v>1.0556089893481616E-2</v>
      </c>
      <c r="IV398" s="223">
        <f t="shared" ca="1" si="846"/>
        <v>4.6556794093654055E-3</v>
      </c>
      <c r="IW398" s="223">
        <f t="shared" ca="1" si="847"/>
        <v>-4.8274477969668834E-3</v>
      </c>
      <c r="IX398" s="223">
        <f t="shared" ca="1" si="848"/>
        <v>-1.0595676182511192E-2</v>
      </c>
      <c r="IY398" s="223">
        <f t="shared" ca="1" si="849"/>
        <v>-8.210141625120234E-3</v>
      </c>
      <c r="IZ398" s="223">
        <f t="shared" ca="1" si="850"/>
        <v>4.9339920068133336E-4</v>
      </c>
      <c r="JA398" s="223">
        <f t="shared" ca="1" si="851"/>
        <v>8.8172511751730097E-3</v>
      </c>
      <c r="JB398" s="223">
        <f t="shared" ca="1" si="852"/>
        <v>1.0355903729419908E-2</v>
      </c>
    </row>
    <row r="399" spans="2:262">
      <c r="B399" s="230">
        <v>38</v>
      </c>
      <c r="C399" s="229">
        <f t="shared" si="853"/>
        <v>7.4218750000000033E-4</v>
      </c>
      <c r="D399" s="226">
        <f t="shared" ca="1" si="597"/>
        <v>75.421723486804879</v>
      </c>
      <c r="E399" s="225">
        <f ca="1">AR361</f>
        <v>0.42172348680487265</v>
      </c>
      <c r="F399" s="224">
        <v>38</v>
      </c>
      <c r="G399" s="223">
        <f t="shared" ca="1" si="854"/>
        <v>-1.3133431204186688E-3</v>
      </c>
      <c r="H399" s="223">
        <f t="shared" ca="1" si="598"/>
        <v>2.1125954345248541E-3</v>
      </c>
      <c r="I399" s="223">
        <f t="shared" ca="1" si="599"/>
        <v>3.8302863824593602E-3</v>
      </c>
      <c r="J399" s="223">
        <f t="shared" ca="1" si="600"/>
        <v>2.4508024335509046E-3</v>
      </c>
      <c r="K399" s="223">
        <f t="shared" ca="1" si="601"/>
        <v>-9.1040377223008712E-4</v>
      </c>
      <c r="L399" s="223">
        <f t="shared" ca="1" si="602"/>
        <v>-3.5354562214004043E-3</v>
      </c>
      <c r="M399" s="223">
        <f t="shared" ca="1" si="603"/>
        <v>-3.3017338520732503E-3</v>
      </c>
      <c r="N399" s="223">
        <f t="shared" ca="1" si="604"/>
        <v>-3.9822489719791121E-4</v>
      </c>
      <c r="O399" s="223">
        <f t="shared" ca="1" si="605"/>
        <v>2.8272892634885177E-3</v>
      </c>
      <c r="P399" s="223">
        <f t="shared" ca="1" si="606"/>
        <v>3.766653392915978E-3</v>
      </c>
      <c r="Q399" s="223">
        <f t="shared" ca="1" si="607"/>
        <v>1.6602963493597108E-3</v>
      </c>
      <c r="R399" s="223">
        <f t="shared" ca="1" si="608"/>
        <v>-1.7885786317861682E-3</v>
      </c>
      <c r="S399" s="223">
        <f t="shared" ca="1" si="609"/>
        <v>-3.7912064433298065E-3</v>
      </c>
      <c r="T399" s="223">
        <f t="shared" ca="1" si="610"/>
        <v>-2.7282594511714303E-3</v>
      </c>
      <c r="U399" s="223">
        <f t="shared" ca="1" si="611"/>
        <v>5.4076192825434964E-4</v>
      </c>
      <c r="V399" s="223">
        <f t="shared" ca="1" si="612"/>
        <v>3.3725224602856362E-3</v>
      </c>
      <c r="W399" s="223">
        <f t="shared" ca="1" si="613"/>
        <v>3.4772566397001754E-3</v>
      </c>
      <c r="X399" s="223">
        <f t="shared" ca="1" si="614"/>
        <v>7.7027626333654286E-4</v>
      </c>
      <c r="Y399" s="223">
        <f t="shared" ca="1" si="615"/>
        <v>-2.559550571026953E-3</v>
      </c>
      <c r="Z399" s="223">
        <f t="shared" ca="1" si="616"/>
        <v>-3.8197212532844805E-3</v>
      </c>
      <c r="AA399" s="223">
        <f t="shared" ca="1" si="617"/>
        <v>-1.9912600168461073E-3</v>
      </c>
      <c r="AB399" s="223">
        <f t="shared" ca="1" si="618"/>
        <v>1.4473368390868413E-3</v>
      </c>
      <c r="AC399" s="223">
        <f t="shared" ca="1" si="619"/>
        <v>3.7156151136667308E-3</v>
      </c>
      <c r="AD399" s="223">
        <f t="shared" ca="1" si="620"/>
        <v>2.9794418388588446E-3</v>
      </c>
      <c r="AE399" s="223">
        <f t="shared" ca="1" si="621"/>
        <v>-1.6591225129898297E-4</v>
      </c>
      <c r="AF399" s="223">
        <f t="shared" ca="1" si="622"/>
        <v>-3.1771094642700087E-3</v>
      </c>
      <c r="AG399" s="223">
        <f t="shared" ca="1" si="623"/>
        <v>-3.6192915450249542E-3</v>
      </c>
      <c r="AH399" s="223">
        <f t="shared" ca="1" si="624"/>
        <v>-1.1349094479834189E-3</v>
      </c>
      <c r="AI399" s="223">
        <f t="shared" ca="1" si="625"/>
        <v>2.2671620073737341E-3</v>
      </c>
      <c r="AJ399" s="223">
        <f t="shared" ca="1" si="626"/>
        <v>3.8360031099118163E-3</v>
      </c>
      <c r="AK399" s="223">
        <f t="shared" ca="1" si="627"/>
        <v>2.3030467618368241E-3</v>
      </c>
      <c r="AL399" s="223">
        <f t="shared" ca="1" si="628"/>
        <v>-1.0921564014323172E-3</v>
      </c>
      <c r="AM399" s="223">
        <f t="shared" ca="1" si="629"/>
        <v>-3.6042403792972072E-3</v>
      </c>
      <c r="AN399" s="223">
        <f t="shared" ca="1" si="630"/>
        <v>-3.2019305729094642E-3</v>
      </c>
      <c r="AO399" s="223">
        <f t="shared" ca="1" si="631"/>
        <v>-2.1053525133323502E-4</v>
      </c>
      <c r="AP399" s="223">
        <f t="shared" ca="1" si="632"/>
        <v>2.9510991673287611E-3</v>
      </c>
      <c r="AQ399" s="223">
        <f t="shared" ca="1" si="633"/>
        <v>3.7264706942651258E-3</v>
      </c>
      <c r="AR399" s="223">
        <f t="shared" ca="1" si="634"/>
        <v>1.4886128342415888E-3</v>
      </c>
      <c r="AS399" s="223">
        <f t="shared" ca="1" si="635"/>
        <v>-1.9529394342326734E-3</v>
      </c>
      <c r="AT399" s="223">
        <f t="shared" ca="1" si="636"/>
        <v>-3.8153421596180959E-3</v>
      </c>
      <c r="AU399" s="223">
        <f t="shared" ca="1" si="637"/>
        <v>-2.5926539075376283E-3</v>
      </c>
      <c r="AV399" s="223">
        <f t="shared" ca="1" si="638"/>
        <v>7.264579005985801E-4</v>
      </c>
      <c r="AW399" s="223">
        <f t="shared" ca="1" si="639"/>
        <v>3.4581548397968447E-3</v>
      </c>
      <c r="AX399" s="223">
        <f t="shared" ca="1" si="640"/>
        <v>3.393582965189673E-3</v>
      </c>
      <c r="AY399" s="223">
        <f t="shared" ca="1" si="641"/>
        <v>5.849551844048788E-4</v>
      </c>
      <c r="AZ399" s="223">
        <f t="shared" ca="1" si="642"/>
        <v>-2.6966681721712323E-3</v>
      </c>
      <c r="BA399" s="223">
        <f t="shared" ca="1" si="643"/>
        <v>-3.7977618936234276E-3</v>
      </c>
      <c r="BB399" s="223">
        <f t="shared" ca="1" si="644"/>
        <v>-1.8279800651474615E-3</v>
      </c>
      <c r="BC399" s="223">
        <f t="shared" ca="1" si="645"/>
        <v>1.6199089867546723E-3</v>
      </c>
      <c r="BD399" s="223">
        <f t="shared" ca="1" si="646"/>
        <v>3.7579373786490664E-3</v>
      </c>
      <c r="BE399" s="223">
        <f t="shared" ca="1" si="647"/>
        <v>2.8572923788200517E-3</v>
      </c>
      <c r="BF399" s="223">
        <f t="shared" ca="1" si="648"/>
        <v>-3.5376321305979474E-4</v>
      </c>
      <c r="BG399" s="223">
        <f t="shared" ca="1" si="649"/>
        <v>-3.2787653787695087E-3</v>
      </c>
      <c r="BH399" s="223">
        <f t="shared" ca="1" si="650"/>
        <v>-3.5525532983939454E-3</v>
      </c>
      <c r="BI399" s="223">
        <f t="shared" ca="1" si="651"/>
        <v>-9.5374167928164561E-4</v>
      </c>
      <c r="BJ399" s="223">
        <f t="shared" ca="1" si="652"/>
        <v>2.4162667883668998E-3</v>
      </c>
      <c r="BK399" s="223">
        <f t="shared" ca="1" si="653"/>
        <v>3.8324785698783058E-3</v>
      </c>
      <c r="BL399" s="223">
        <f t="shared" ca="1" si="654"/>
        <v>2.1497428487504125E-3</v>
      </c>
      <c r="BM399" s="223">
        <f t="shared" ca="1" si="655"/>
        <v>-1.2712779302018946E-3</v>
      </c>
      <c r="BN399" s="223">
        <f t="shared" ca="1" si="656"/>
        <v>-3.6643416064261131E-3</v>
      </c>
      <c r="BO399" s="223">
        <f t="shared" ca="1" si="657"/>
        <v>-3.0944135625395565E-3</v>
      </c>
      <c r="BP399" s="223">
        <f t="shared" ca="1" si="658"/>
        <v>-2.2338407607400308E-5</v>
      </c>
      <c r="BQ399" s="223">
        <f t="shared" ca="1" si="659"/>
        <v>3.0677996147891471E-3</v>
      </c>
      <c r="BR399" s="223">
        <f t="shared" ca="1" si="660"/>
        <v>3.6773106013115067E-3</v>
      </c>
      <c r="BS399" s="223">
        <f t="shared" ca="1" si="661"/>
        <v>1.3133431204186946E-3</v>
      </c>
      <c r="BT399" s="223">
        <f t="shared" ca="1" si="662"/>
        <v>-2.1125954345248268E-3</v>
      </c>
      <c r="BU399" s="223">
        <f t="shared" ca="1" si="663"/>
        <v>-3.8302863824593598E-3</v>
      </c>
      <c r="BV399" s="223">
        <f t="shared" ca="1" si="664"/>
        <v>-2.4508024335509167E-3</v>
      </c>
      <c r="BW399" s="223">
        <f t="shared" ca="1" si="665"/>
        <v>9.1040377223003855E-4</v>
      </c>
      <c r="BX399" s="223">
        <f t="shared" ca="1" si="666"/>
        <v>3.5354562214004047E-3</v>
      </c>
      <c r="BY399" s="223">
        <f t="shared" ca="1" si="667"/>
        <v>3.3017338520732516E-3</v>
      </c>
      <c r="BZ399" s="223">
        <f t="shared" ca="1" si="668"/>
        <v>3.9822489719792032E-4</v>
      </c>
      <c r="CA399" s="223">
        <f t="shared" ca="1" si="669"/>
        <v>-2.8272892634885068E-3</v>
      </c>
      <c r="CB399" s="223">
        <f t="shared" ca="1" si="670"/>
        <v>-3.7666533929159819E-3</v>
      </c>
      <c r="CC399" s="223">
        <f t="shared" ca="1" si="671"/>
        <v>-1.6602963493597316E-3</v>
      </c>
      <c r="CD399" s="223">
        <f t="shared" ca="1" si="672"/>
        <v>1.7885786317861419E-3</v>
      </c>
      <c r="CE399" s="223">
        <f t="shared" ca="1" si="673"/>
        <v>3.7912064433298013E-3</v>
      </c>
      <c r="CF399" s="223">
        <f t="shared" ca="1" si="674"/>
        <v>2.7282594511714555E-3</v>
      </c>
      <c r="CG399" s="223">
        <f t="shared" ca="1" si="675"/>
        <v>-5.4076192825430703E-4</v>
      </c>
      <c r="CH399" s="223">
        <f t="shared" ca="1" si="676"/>
        <v>-3.3725224602856384E-3</v>
      </c>
      <c r="CI399" s="223">
        <f t="shared" ca="1" si="677"/>
        <v>-3.4772566397001767E-3</v>
      </c>
      <c r="CJ399" s="223">
        <f t="shared" ca="1" si="678"/>
        <v>-7.7027626333655164E-4</v>
      </c>
      <c r="CK399" s="223">
        <f t="shared" ca="1" si="679"/>
        <v>2.5595505710269461E-3</v>
      </c>
      <c r="CL399" s="223">
        <f t="shared" ca="1" si="680"/>
        <v>3.8197212532844827E-3</v>
      </c>
      <c r="CM399" s="223">
        <f t="shared" ca="1" si="681"/>
        <v>1.9912600168461264E-3</v>
      </c>
      <c r="CN399" s="223">
        <f t="shared" ca="1" si="682"/>
        <v>-1.4473368390868204E-3</v>
      </c>
      <c r="CO399" s="223">
        <f t="shared" ca="1" si="683"/>
        <v>-3.7156151136667221E-3</v>
      </c>
      <c r="CP399" s="223">
        <f t="shared" ca="1" si="684"/>
        <v>-2.9794418388588671E-3</v>
      </c>
      <c r="CQ399" s="223">
        <f t="shared" ca="1" si="685"/>
        <v>1.6591225129894676E-4</v>
      </c>
      <c r="CR399" s="223">
        <f t="shared" ca="1" si="686"/>
        <v>3.1771094642699805E-3</v>
      </c>
      <c r="CS399" s="223">
        <f t="shared" ca="1" si="687"/>
        <v>3.6192915450249529E-3</v>
      </c>
      <c r="CT399" s="223">
        <f t="shared" ca="1" si="688"/>
        <v>1.1349094479834146E-3</v>
      </c>
      <c r="CU399" s="223">
        <f t="shared" ca="1" si="689"/>
        <v>-2.2671620073737271E-3</v>
      </c>
      <c r="CV399" s="223">
        <f t="shared" ca="1" si="690"/>
        <v>-3.8360031099118159E-3</v>
      </c>
      <c r="CW399" s="223">
        <f t="shared" ca="1" si="691"/>
        <v>-2.3030467618368419E-3</v>
      </c>
      <c r="CX399" s="223">
        <f t="shared" ca="1" si="692"/>
        <v>1.0921564014322956E-3</v>
      </c>
      <c r="CY399" s="223">
        <f t="shared" ca="1" si="693"/>
        <v>3.6042403792971994E-3</v>
      </c>
      <c r="CZ399" s="223">
        <f t="shared" ca="1" si="694"/>
        <v>3.2019305729094841E-3</v>
      </c>
      <c r="DA399" s="223">
        <f t="shared" ca="1" si="695"/>
        <v>2.1053525133328467E-4</v>
      </c>
      <c r="DB399" s="223">
        <f t="shared" ca="1" si="696"/>
        <v>-2.951099167328729E-3</v>
      </c>
      <c r="DC399" s="223">
        <f t="shared" ca="1" si="697"/>
        <v>-3.7264706942651375E-3</v>
      </c>
      <c r="DD399" s="223">
        <f t="shared" ca="1" si="698"/>
        <v>-1.4886128342415845E-3</v>
      </c>
      <c r="DE399" s="223">
        <f t="shared" ca="1" si="699"/>
        <v>1.9529394342326775E-3</v>
      </c>
      <c r="DF399" s="223">
        <f t="shared" ca="1" si="700"/>
        <v>3.8153421596180933E-3</v>
      </c>
      <c r="DG399" s="223">
        <f t="shared" ca="1" si="701"/>
        <v>2.5926539075376452E-3</v>
      </c>
      <c r="DH399" s="223">
        <f t="shared" ca="1" si="702"/>
        <v>-7.2645790059855798E-4</v>
      </c>
      <c r="DI399" s="223">
        <f t="shared" ca="1" si="703"/>
        <v>-3.4581548397968351E-3</v>
      </c>
      <c r="DJ399" s="223">
        <f t="shared" ca="1" si="704"/>
        <v>-3.3935829651896838E-3</v>
      </c>
      <c r="DK399" s="223">
        <f t="shared" ca="1" si="705"/>
        <v>-5.8495518440490114E-4</v>
      </c>
      <c r="DL399" s="223">
        <f t="shared" ca="1" si="706"/>
        <v>2.6966681721711972E-3</v>
      </c>
      <c r="DM399" s="223">
        <f t="shared" ca="1" si="707"/>
        <v>3.7977618936234346E-3</v>
      </c>
      <c r="DN399" s="223">
        <f t="shared" ca="1" si="708"/>
        <v>1.8279800651475047E-3</v>
      </c>
      <c r="DO399" s="223">
        <f t="shared" ca="1" si="709"/>
        <v>-1.6199089867546766E-3</v>
      </c>
      <c r="DP399" s="223">
        <f t="shared" ca="1" si="710"/>
        <v>-3.7579373786490672E-3</v>
      </c>
      <c r="DQ399" s="223">
        <f t="shared" ca="1" si="711"/>
        <v>-2.8572923788200669E-3</v>
      </c>
      <c r="DR399" s="223">
        <f t="shared" ca="1" si="712"/>
        <v>3.5376321305977218E-4</v>
      </c>
      <c r="DS399" s="223">
        <f t="shared" ca="1" si="713"/>
        <v>3.2787653787694974E-3</v>
      </c>
      <c r="DT399" s="223">
        <f t="shared" ca="1" si="714"/>
        <v>3.552553298393954E-3</v>
      </c>
      <c r="DU399" s="223">
        <f t="shared" ca="1" si="715"/>
        <v>9.537416792816674E-4</v>
      </c>
      <c r="DV399" s="223">
        <f t="shared" ca="1" si="716"/>
        <v>-2.416266788366882E-3</v>
      </c>
      <c r="DW399" s="223">
        <f t="shared" ca="1" si="717"/>
        <v>-3.832478569878308E-3</v>
      </c>
      <c r="DX399" s="223">
        <f t="shared" ca="1" si="718"/>
        <v>-2.1497428487504532E-3</v>
      </c>
      <c r="DY399" s="223">
        <f t="shared" ca="1" si="719"/>
        <v>1.2712779302018991E-3</v>
      </c>
      <c r="DZ399" s="223">
        <f t="shared" ca="1" si="720"/>
        <v>3.6643416064261144E-3</v>
      </c>
      <c r="EA399" s="223">
        <f t="shared" ca="1" si="721"/>
        <v>3.0944135625395539E-3</v>
      </c>
      <c r="EB399" s="223">
        <f t="shared" ca="1" si="722"/>
        <v>2.2338407607422643E-5</v>
      </c>
      <c r="EC399" s="223">
        <f t="shared" ca="1" si="723"/>
        <v>-3.0677996147891332E-3</v>
      </c>
      <c r="ED399" s="223">
        <f t="shared" ca="1" si="724"/>
        <v>-3.6773106013115132E-3</v>
      </c>
      <c r="EE399" s="223">
        <f t="shared" ca="1" si="725"/>
        <v>-1.3133431204187154E-3</v>
      </c>
      <c r="EF399" s="223">
        <f t="shared" ca="1" si="726"/>
        <v>2.1125954345248082E-3</v>
      </c>
      <c r="EG399" s="223">
        <f t="shared" ca="1" si="727"/>
        <v>3.8302863824593567E-3</v>
      </c>
      <c r="EH399" s="223">
        <f t="shared" ca="1" si="728"/>
        <v>2.4508024335509553E-3</v>
      </c>
      <c r="EI399" s="223">
        <f t="shared" ca="1" si="729"/>
        <v>-9.1040377223001675E-4</v>
      </c>
      <c r="EJ399" s="223">
        <f t="shared" ca="1" si="730"/>
        <v>-3.535456221400396E-3</v>
      </c>
      <c r="EK399" s="223">
        <f t="shared" ca="1" si="731"/>
        <v>-3.3017338520732633E-3</v>
      </c>
      <c r="EL399" s="223">
        <f t="shared" ca="1" si="732"/>
        <v>-3.9822489719794265E-4</v>
      </c>
      <c r="EM399" s="223">
        <f t="shared" ca="1" si="733"/>
        <v>2.8272892634884912E-3</v>
      </c>
      <c r="EN399" s="223">
        <f t="shared" ca="1" si="734"/>
        <v>3.7666533929159971E-3</v>
      </c>
      <c r="EO399" s="223">
        <f t="shared" ca="1" si="735"/>
        <v>1.660296349359752E-3</v>
      </c>
      <c r="EP399" s="223">
        <f t="shared" ca="1" si="736"/>
        <v>-1.7885786317861706E-3</v>
      </c>
      <c r="EQ399" s="223">
        <f t="shared" ca="1" si="737"/>
        <v>-3.7912064433297974E-3</v>
      </c>
      <c r="ER399" s="223">
        <f t="shared" ca="1" si="738"/>
        <v>-2.7282594511714329E-3</v>
      </c>
      <c r="ES399" s="223">
        <f t="shared" ca="1" si="739"/>
        <v>5.4076192825428481E-4</v>
      </c>
      <c r="ET399" s="223">
        <f t="shared" ca="1" si="740"/>
        <v>3.3725224602856275E-3</v>
      </c>
      <c r="EU399" s="223">
        <f t="shared" ca="1" si="741"/>
        <v>3.4772566397002088E-3</v>
      </c>
      <c r="EV399" s="223">
        <f t="shared" ca="1" si="742"/>
        <v>7.7027626333657376E-4</v>
      </c>
      <c r="EW399" s="223">
        <f t="shared" ca="1" si="743"/>
        <v>-2.5595505710268888E-3</v>
      </c>
      <c r="EX399" s="223">
        <f t="shared" ca="1" si="744"/>
        <v>-3.8197212532844844E-3</v>
      </c>
      <c r="EY399" s="223">
        <f t="shared" ca="1" si="745"/>
        <v>-1.9912600168461927E-3</v>
      </c>
      <c r="EZ399" s="223">
        <f t="shared" ca="1" si="746"/>
        <v>1.4473368390867996E-3</v>
      </c>
      <c r="FA399" s="223">
        <f t="shared" ca="1" si="747"/>
        <v>3.7156151136667295E-3</v>
      </c>
      <c r="FB399" s="223">
        <f t="shared" ca="1" si="748"/>
        <v>2.9794418388588819E-3</v>
      </c>
      <c r="FC399" s="223">
        <f t="shared" ca="1" si="749"/>
        <v>-1.6591225129897864E-4</v>
      </c>
      <c r="FD399" s="223">
        <f t="shared" ca="1" si="750"/>
        <v>-3.177109464269968E-3</v>
      </c>
      <c r="FE399" s="223">
        <f t="shared" ca="1" si="751"/>
        <v>-3.6192915450249602E-3</v>
      </c>
      <c r="FF399" s="223">
        <f t="shared" ca="1" si="752"/>
        <v>-1.1349094479834879E-3</v>
      </c>
      <c r="FG399" s="223">
        <f t="shared" ca="1" si="753"/>
        <v>2.2671620073737089E-3</v>
      </c>
      <c r="FH399" s="223">
        <f t="shared" ca="1" si="754"/>
        <v>3.8360031099118159E-3</v>
      </c>
      <c r="FI399" s="223">
        <f t="shared" ca="1" si="755"/>
        <v>2.3030467618368601E-3</v>
      </c>
      <c r="FJ399" s="223">
        <f t="shared" ca="1" si="756"/>
        <v>-1.0921564014323263E-3</v>
      </c>
      <c r="FK399" s="223">
        <f t="shared" ca="1" si="757"/>
        <v>-3.6042403792971916E-3</v>
      </c>
      <c r="FL399" s="223">
        <f t="shared" ca="1" si="758"/>
        <v>-3.2019305729094664E-3</v>
      </c>
      <c r="FM399" s="223">
        <f t="shared" ca="1" si="759"/>
        <v>-2.1053525133330722E-4</v>
      </c>
      <c r="FN399" s="223">
        <f t="shared" ca="1" si="760"/>
        <v>2.9510991673287494E-3</v>
      </c>
      <c r="FO399" s="223">
        <f t="shared" ca="1" si="761"/>
        <v>3.7264706942651427E-3</v>
      </c>
      <c r="FP399" s="223">
        <f t="shared" ca="1" si="762"/>
        <v>1.4886128342416055E-3</v>
      </c>
      <c r="FQ399" s="223">
        <f t="shared" ca="1" si="763"/>
        <v>-1.9529394342326109E-3</v>
      </c>
      <c r="FR399" s="223">
        <f t="shared" ca="1" si="764"/>
        <v>-3.8153421596180907E-3</v>
      </c>
      <c r="FS399" s="223">
        <f t="shared" ca="1" si="765"/>
        <v>-2.5926539075377016E-3</v>
      </c>
      <c r="FT399" s="223">
        <f t="shared" ca="1" si="766"/>
        <v>7.2645790059853608E-4</v>
      </c>
      <c r="FU399" s="223">
        <f t="shared" ca="1" si="767"/>
        <v>3.4581548397968494E-3</v>
      </c>
      <c r="FV399" s="223">
        <f t="shared" ca="1" si="768"/>
        <v>3.3935829651896947E-3</v>
      </c>
      <c r="FW399" s="223">
        <f t="shared" ca="1" si="769"/>
        <v>5.8495518440486948E-4</v>
      </c>
      <c r="FX399" s="223">
        <f t="shared" ca="1" si="770"/>
        <v>-2.6966681721711811E-3</v>
      </c>
      <c r="FY399" s="223">
        <f t="shared" ca="1" si="771"/>
        <v>-3.7977618936234302E-3</v>
      </c>
      <c r="FZ399" s="223">
        <f t="shared" ca="1" si="772"/>
        <v>-1.8279800651475248E-3</v>
      </c>
      <c r="GA399" s="223">
        <f t="shared" ca="1" si="773"/>
        <v>1.619908986754656E-3</v>
      </c>
      <c r="GB399" s="223">
        <f t="shared" ca="1" si="774"/>
        <v>3.7579373786490516E-3</v>
      </c>
      <c r="GC399" s="223">
        <f t="shared" ca="1" si="775"/>
        <v>2.8572923788200821E-3</v>
      </c>
      <c r="GD399" s="223">
        <f t="shared" ca="1" si="776"/>
        <v>-3.5376321305969542E-4</v>
      </c>
      <c r="GE399" s="223">
        <f t="shared" ca="1" si="777"/>
        <v>-3.2787653787694857E-3</v>
      </c>
      <c r="GF399" s="223">
        <f t="shared" ca="1" si="778"/>
        <v>-3.5525532983939419E-3</v>
      </c>
      <c r="GG399" s="223">
        <f t="shared" ca="1" si="779"/>
        <v>-9.5374167928168963E-4</v>
      </c>
      <c r="GH399" s="223">
        <f t="shared" ca="1" si="780"/>
        <v>2.4162667883669067E-3</v>
      </c>
      <c r="GI399" s="223">
        <f t="shared" ca="1" si="781"/>
        <v>3.8324785698783084E-3</v>
      </c>
      <c r="GJ399" s="223">
        <f t="shared" ca="1" si="782"/>
        <v>2.1497428487504272E-3</v>
      </c>
      <c r="GK399" s="223">
        <f t="shared" ca="1" si="783"/>
        <v>-1.2712779302018265E-3</v>
      </c>
      <c r="GL399" s="223">
        <f t="shared" ca="1" si="784"/>
        <v>-3.6643416064261075E-3</v>
      </c>
      <c r="GM399" s="223">
        <f t="shared" ca="1" si="785"/>
        <v>-3.094413562539599E-3</v>
      </c>
      <c r="GN399" s="223">
        <f t="shared" ca="1" si="786"/>
        <v>-2.2338407607445411E-5</v>
      </c>
      <c r="GO399" s="223">
        <f t="shared" ca="1" si="787"/>
        <v>3.0677996147890872E-3</v>
      </c>
      <c r="GP399" s="223">
        <f t="shared" ca="1" si="788"/>
        <v>3.6773106013115193E-3</v>
      </c>
      <c r="GQ399" s="223">
        <f t="shared" ca="1" si="789"/>
        <v>1.3133431204186857E-3</v>
      </c>
      <c r="GR399" s="223">
        <f t="shared" ca="1" si="790"/>
        <v>-2.1125954345247895E-3</v>
      </c>
      <c r="GS399" s="223">
        <f t="shared" ca="1" si="791"/>
        <v>-3.830286382459358E-3</v>
      </c>
      <c r="GT399" s="223">
        <f t="shared" ca="1" si="792"/>
        <v>-2.4508024335509731E-3</v>
      </c>
      <c r="GU399" s="223">
        <f t="shared" ca="1" si="793"/>
        <v>9.1040377223004776E-4</v>
      </c>
      <c r="GV399" s="223">
        <f t="shared" ca="1" si="794"/>
        <v>3.5354562214003661E-3</v>
      </c>
      <c r="GW399" s="223">
        <f t="shared" ca="1" si="795"/>
        <v>3.3017338520732742E-3</v>
      </c>
      <c r="GX399" s="223">
        <f t="shared" ca="1" si="796"/>
        <v>3.9822489719801941E-4</v>
      </c>
      <c r="GY399" s="223">
        <f t="shared" ca="1" si="797"/>
        <v>-2.8272892634884765E-3</v>
      </c>
      <c r="GZ399" s="223">
        <f t="shared" ca="1" si="798"/>
        <v>-3.7666533929160005E-3</v>
      </c>
      <c r="HA399" s="223">
        <f t="shared" ca="1" si="799"/>
        <v>-1.6602963493597719E-3</v>
      </c>
      <c r="HB399" s="223">
        <f t="shared" ca="1" si="800"/>
        <v>1.7885786317861506E-3</v>
      </c>
      <c r="HC399" s="223">
        <f t="shared" ca="1" si="801"/>
        <v>3.7912064433297944E-3</v>
      </c>
      <c r="HD399" s="223">
        <f t="shared" ca="1" si="802"/>
        <v>2.728259451171449E-3</v>
      </c>
      <c r="HE399" s="223">
        <f t="shared" ca="1" si="803"/>
        <v>-5.4076192825426236E-4</v>
      </c>
      <c r="HF399" s="223">
        <f t="shared" ca="1" si="804"/>
        <v>-3.3725224602856171E-3</v>
      </c>
      <c r="HG399" s="223">
        <f t="shared" ca="1" si="805"/>
        <v>-3.4772566397002188E-3</v>
      </c>
      <c r="HH399" s="223">
        <f t="shared" ca="1" si="806"/>
        <v>-7.7027626333659588E-4</v>
      </c>
      <c r="HI399" s="223">
        <f t="shared" ca="1" si="807"/>
        <v>2.5595505710268723E-3</v>
      </c>
      <c r="HJ399" s="223">
        <f t="shared" ca="1" si="808"/>
        <v>3.8197212532844866E-3</v>
      </c>
      <c r="HK399" s="223">
        <f t="shared" ca="1" si="809"/>
        <v>1.9912600168462118E-3</v>
      </c>
      <c r="HL399" s="223">
        <f t="shared" ca="1" si="810"/>
        <v>-1.4473368390867788E-3</v>
      </c>
      <c r="HM399" s="223">
        <f t="shared" ca="1" si="811"/>
        <v>-3.7156151136667243E-3</v>
      </c>
      <c r="HN399" s="223">
        <f t="shared" ca="1" si="812"/>
        <v>-2.9794418388588962E-3</v>
      </c>
      <c r="HO399" s="223">
        <f t="shared" ca="1" si="813"/>
        <v>1.6591225129895608E-4</v>
      </c>
      <c r="HP399" s="223">
        <f t="shared" ca="1" si="814"/>
        <v>3.1771094642699554E-3</v>
      </c>
      <c r="HQ399" s="223">
        <f t="shared" ca="1" si="815"/>
        <v>3.6192915450249676E-3</v>
      </c>
      <c r="HR399" s="223">
        <f t="shared" ca="1" si="816"/>
        <v>1.1349094479835094E-3</v>
      </c>
      <c r="HS399" s="223">
        <f t="shared" ca="1" si="817"/>
        <v>-2.2671620073736907E-3</v>
      </c>
      <c r="HT399" s="223">
        <f t="shared" ca="1" si="818"/>
        <v>-3.8360031099118155E-3</v>
      </c>
      <c r="HU399" s="223">
        <f t="shared" ca="1" si="819"/>
        <v>-2.3030467618368779E-3</v>
      </c>
      <c r="HV399" s="223">
        <f t="shared" ca="1" si="820"/>
        <v>1.0921564014322001E-3</v>
      </c>
      <c r="HW399" s="223">
        <f t="shared" ca="1" si="821"/>
        <v>3.6042403792971838E-3</v>
      </c>
      <c r="HX399" s="223">
        <f t="shared" ca="1" si="822"/>
        <v>3.2019305729094785E-3</v>
      </c>
      <c r="HY399" s="223">
        <f t="shared" ca="1" si="823"/>
        <v>2.1053525133332999E-4</v>
      </c>
      <c r="HZ399" s="223">
        <f t="shared" ca="1" si="824"/>
        <v>-2.9510991673287346E-3</v>
      </c>
      <c r="IA399" s="223">
        <f t="shared" ca="1" si="825"/>
        <v>-3.7264706942651484E-3</v>
      </c>
      <c r="IB399" s="223">
        <f t="shared" ca="1" si="826"/>
        <v>-1.4886128342416261E-3</v>
      </c>
      <c r="IC399" s="223">
        <f t="shared" ca="1" si="827"/>
        <v>1.9529394342325916E-3</v>
      </c>
      <c r="ID399" s="223">
        <f t="shared" ca="1" si="828"/>
        <v>3.8153421596180885E-3</v>
      </c>
      <c r="IE399" s="223">
        <f t="shared" ca="1" si="829"/>
        <v>3.8047313193324207E-3</v>
      </c>
      <c r="IF399" s="223">
        <f t="shared" ca="1" si="830"/>
        <v>-7.2645790059851364E-4</v>
      </c>
      <c r="IG399" s="223">
        <f t="shared" ca="1" si="831"/>
        <v>-3.4581548397968394E-3</v>
      </c>
      <c r="IH399" s="223">
        <f t="shared" ca="1" si="832"/>
        <v>-3.3935829651897047E-3</v>
      </c>
      <c r="II399" s="223">
        <f t="shared" ca="1" si="833"/>
        <v>-5.8495518440489203E-4</v>
      </c>
      <c r="IJ399" s="223">
        <f t="shared" ca="1" si="834"/>
        <v>2.6966681721711651E-3</v>
      </c>
      <c r="IK399" s="223">
        <f t="shared" ca="1" si="835"/>
        <v>3.7977618936234333E-3</v>
      </c>
      <c r="IL399" s="223">
        <f t="shared" ca="1" si="836"/>
        <v>1.8279800651475441E-3</v>
      </c>
      <c r="IM399" s="223">
        <f t="shared" ca="1" si="837"/>
        <v>-1.6199089867546357E-3</v>
      </c>
      <c r="IN399" s="223">
        <f t="shared" ca="1" si="838"/>
        <v>-3.7579373786490473E-3</v>
      </c>
      <c r="IO399" s="223">
        <f t="shared" ca="1" si="839"/>
        <v>-2.8572923788200968E-3</v>
      </c>
      <c r="IP399" s="223">
        <f t="shared" ca="1" si="840"/>
        <v>3.5376321305967298E-4</v>
      </c>
      <c r="IQ399" s="223">
        <f t="shared" ca="1" si="841"/>
        <v>3.2787653787694736E-3</v>
      </c>
      <c r="IR399" s="223">
        <f t="shared" ca="1" si="842"/>
        <v>3.5525532983939506E-3</v>
      </c>
      <c r="IS399" s="223">
        <f t="shared" ca="1" si="843"/>
        <v>9.537416792817111E-4</v>
      </c>
      <c r="IT399" s="223">
        <f t="shared" ca="1" si="844"/>
        <v>-2.4162667883668894E-3</v>
      </c>
      <c r="IU399" s="223">
        <f t="shared" ca="1" si="845"/>
        <v>-3.8324785698783093E-3</v>
      </c>
      <c r="IV399" s="223">
        <f t="shared" ca="1" si="846"/>
        <v>-2.1497428487504459E-3</v>
      </c>
      <c r="IW399" s="223">
        <f t="shared" ca="1" si="847"/>
        <v>1.271277930201805E-3</v>
      </c>
      <c r="IX399" s="223">
        <f t="shared" ca="1" si="848"/>
        <v>3.6643416064261014E-3</v>
      </c>
      <c r="IY399" s="223">
        <f t="shared" ca="1" si="849"/>
        <v>3.0944135625396124E-3</v>
      </c>
      <c r="IZ399" s="223">
        <f t="shared" ca="1" si="850"/>
        <v>2.2338407607467962E-5</v>
      </c>
      <c r="JA399" s="223">
        <f t="shared" ca="1" si="851"/>
        <v>-3.0677996147890733E-3</v>
      </c>
      <c r="JB399" s="223">
        <f t="shared" ca="1" si="852"/>
        <v>-3.6773106013115258E-3</v>
      </c>
    </row>
    <row r="400" spans="2:262">
      <c r="B400" s="230">
        <v>39</v>
      </c>
      <c r="C400" s="229">
        <f t="shared" si="853"/>
        <v>7.6171875000000035E-4</v>
      </c>
      <c r="D400" s="226">
        <f t="shared" ca="1" si="597"/>
        <v>75.40473031499549</v>
      </c>
      <c r="E400" s="225">
        <f ca="1">AS361</f>
        <v>0.40473031499549361</v>
      </c>
      <c r="F400" s="224">
        <v>39</v>
      </c>
      <c r="G400" s="223">
        <f t="shared" ca="1" si="854"/>
        <v>-5.5384026155962073E-3</v>
      </c>
      <c r="H400" s="223">
        <f t="shared" ca="1" si="598"/>
        <v>1.0861189133706324E-2</v>
      </c>
      <c r="I400" s="223">
        <f t="shared" ca="1" si="599"/>
        <v>1.8046325959049397E-2</v>
      </c>
      <c r="J400" s="223">
        <f t="shared" ca="1" si="600"/>
        <v>9.9212554907279656E-3</v>
      </c>
      <c r="K400" s="223">
        <f t="shared" ca="1" si="601"/>
        <v>-6.6208455976285163E-3</v>
      </c>
      <c r="L400" s="223">
        <f t="shared" ca="1" si="602"/>
        <v>-1.754592974918253E-2</v>
      </c>
      <c r="M400" s="223">
        <f t="shared" ca="1" si="603"/>
        <v>-1.3585334553614206E-2</v>
      </c>
      <c r="N400" s="223">
        <f t="shared" ca="1" si="604"/>
        <v>1.9008359109366174E-3</v>
      </c>
      <c r="O400" s="223">
        <f t="shared" ca="1" si="605"/>
        <v>1.5774368329731218E-2</v>
      </c>
      <c r="P400" s="223">
        <f t="shared" ca="1" si="606"/>
        <v>1.6265185086466322E-2</v>
      </c>
      <c r="Q400" s="223">
        <f t="shared" ca="1" si="607"/>
        <v>2.9568852856981633E-3</v>
      </c>
      <c r="R400" s="223">
        <f t="shared" ca="1" si="608"/>
        <v>-1.2859987549290545E-2</v>
      </c>
      <c r="S400" s="223">
        <f t="shared" ca="1" si="609"/>
        <v>-1.7766657630524142E-2</v>
      </c>
      <c r="T400" s="223">
        <f t="shared" ca="1" si="610"/>
        <v>-7.6003864462538036E-3</v>
      </c>
      <c r="U400" s="223">
        <f t="shared" ca="1" si="611"/>
        <v>9.0139280831359435E-3</v>
      </c>
      <c r="V400" s="223">
        <f t="shared" ca="1" si="612"/>
        <v>1.7980973700495853E-2</v>
      </c>
      <c r="W400" s="223">
        <f t="shared" ca="1" si="613"/>
        <v>1.1693255809692788E-2</v>
      </c>
      <c r="X400" s="223">
        <f t="shared" ca="1" si="614"/>
        <v>-4.5148287413650373E-3</v>
      </c>
      <c r="Y400" s="223">
        <f t="shared" ca="1" si="615"/>
        <v>-1.6892606553946175E-2</v>
      </c>
      <c r="Z400" s="223">
        <f t="shared" ca="1" si="616"/>
        <v>-1.4938973714956966E-2</v>
      </c>
      <c r="AA400" s="223">
        <f t="shared" ca="1" si="617"/>
        <v>-3.1136031894999847E-4</v>
      </c>
      <c r="AB400" s="223">
        <f t="shared" ca="1" si="618"/>
        <v>1.4580406070689167E-2</v>
      </c>
      <c r="AC400" s="223">
        <f t="shared" ca="1" si="619"/>
        <v>1.7102394818352636E-2</v>
      </c>
      <c r="AD400" s="223">
        <f t="shared" ca="1" si="620"/>
        <v>5.1149919878499227E-3</v>
      </c>
      <c r="AE400" s="223">
        <f t="shared" ca="1" si="621"/>
        <v>-1.1211886247071329E-2</v>
      </c>
      <c r="AF400" s="223">
        <f t="shared" ca="1" si="622"/>
        <v>-1.8026783872467471E-2</v>
      </c>
      <c r="AG400" s="223">
        <f t="shared" ca="1" si="623"/>
        <v>-9.54805339030039E-3</v>
      </c>
      <c r="AH400" s="223">
        <f t="shared" ca="1" si="624"/>
        <v>7.0310891640076416E-3</v>
      </c>
      <c r="AI400" s="223">
        <f t="shared" ca="1" si="625"/>
        <v>1.7645170860750136E-2</v>
      </c>
      <c r="AJ400" s="223">
        <f t="shared" ca="1" si="626"/>
        <v>1.3289378677167122E-2</v>
      </c>
      <c r="AK400" s="223">
        <f t="shared" ca="1" si="627"/>
        <v>-2.3409046584171385E-3</v>
      </c>
      <c r="AL400" s="223">
        <f t="shared" ca="1" si="628"/>
        <v>-1.5985202832456726E-2</v>
      </c>
      <c r="AM400" s="223">
        <f t="shared" ca="1" si="629"/>
        <v>-1.6067916806391483E-2</v>
      </c>
      <c r="AN400" s="223">
        <f t="shared" ca="1" si="630"/>
        <v>-2.518873399824666E-3</v>
      </c>
      <c r="AO400" s="223">
        <f t="shared" ca="1" si="631"/>
        <v>1.3167140932864394E-2</v>
      </c>
      <c r="AP400" s="223">
        <f t="shared" ca="1" si="632"/>
        <v>1.7682368613217696E-2</v>
      </c>
      <c r="AQ400" s="223">
        <f t="shared" ca="1" si="633"/>
        <v>7.1961644494566825E-3</v>
      </c>
      <c r="AR400" s="223">
        <f t="shared" ca="1" si="634"/>
        <v>-9.3951477396435057E-3</v>
      </c>
      <c r="AS400" s="223">
        <f t="shared" ca="1" si="635"/>
        <v>-1.8015770505591951E-2</v>
      </c>
      <c r="AT400" s="223">
        <f t="shared" ca="1" si="636"/>
        <v>-1.1352108724004183E-2</v>
      </c>
      <c r="AU400" s="223">
        <f t="shared" ca="1" si="637"/>
        <v>4.9424961192967871E-3</v>
      </c>
      <c r="AV400" s="223">
        <f t="shared" ca="1" si="638"/>
        <v>1.7043968227088178E-2</v>
      </c>
      <c r="AW400" s="223">
        <f t="shared" ca="1" si="639"/>
        <v>1.4685616919548908E-2</v>
      </c>
      <c r="AX400" s="223">
        <f t="shared" ca="1" si="640"/>
        <v>-1.3177119048654942E-4</v>
      </c>
      <c r="AY400" s="223">
        <f t="shared" ca="1" si="641"/>
        <v>-1.4837366781299054E-2</v>
      </c>
      <c r="AZ400" s="223">
        <f t="shared" ca="1" si="642"/>
        <v>-1.6955183472999475E-2</v>
      </c>
      <c r="BA400" s="223">
        <f t="shared" ca="1" si="643"/>
        <v>-4.6885002801920492E-3</v>
      </c>
      <c r="BB400" s="223">
        <f t="shared" ca="1" si="644"/>
        <v>1.1555829739400593E-2</v>
      </c>
      <c r="BC400" s="223">
        <f t="shared" ca="1" si="645"/>
        <v>1.7996383125345638E-2</v>
      </c>
      <c r="BD400" s="223">
        <f t="shared" ca="1" si="646"/>
        <v>9.16909989953529E-3</v>
      </c>
      <c r="BE400" s="223">
        <f t="shared" ca="1" si="647"/>
        <v>-7.4370974651837424E-3</v>
      </c>
      <c r="BF400" s="223">
        <f t="shared" ca="1" si="648"/>
        <v>-1.7733783181186659E-2</v>
      </c>
      <c r="BG400" s="223">
        <f t="shared" ca="1" si="649"/>
        <v>-1.2985417775926811E-2</v>
      </c>
      <c r="BH400" s="223">
        <f t="shared" ca="1" si="650"/>
        <v>2.7795633324635715E-3</v>
      </c>
      <c r="BI400" s="223">
        <f t="shared" ca="1" si="651"/>
        <v>1.6186408446721222E-2</v>
      </c>
      <c r="BJ400" s="223">
        <f t="shared" ca="1" si="652"/>
        <v>1.5860969814050625E-2</v>
      </c>
      <c r="BK400" s="223">
        <f t="shared" ca="1" si="653"/>
        <v>2.0793442388018588E-3</v>
      </c>
      <c r="BL400" s="223">
        <f t="shared" ca="1" si="654"/>
        <v>-1.3466362923091398E-2</v>
      </c>
      <c r="BM400" s="223">
        <f t="shared" ca="1" si="655"/>
        <v>-1.7587428398245005E-2</v>
      </c>
      <c r="BN400" s="223">
        <f t="shared" ca="1" si="656"/>
        <v>-6.7876077522771878E-3</v>
      </c>
      <c r="BO400" s="223">
        <f t="shared" ca="1" si="657"/>
        <v>9.7707081104600729E-3</v>
      </c>
      <c r="BP400" s="223">
        <f t="shared" ca="1" si="658"/>
        <v>1.8039715284188539E-2</v>
      </c>
      <c r="BQ400" s="223">
        <f t="shared" ca="1" si="659"/>
        <v>1.1004123552502925E-2</v>
      </c>
      <c r="BR400" s="223">
        <f t="shared" ca="1" si="660"/>
        <v>-5.3671863223781081E-3</v>
      </c>
      <c r="BS400" s="223">
        <f t="shared" ca="1" si="661"/>
        <v>-1.7185063251085188E-2</v>
      </c>
      <c r="BT400" s="223">
        <f t="shared" ca="1" si="662"/>
        <v>-1.4423414057639134E-2</v>
      </c>
      <c r="BU400" s="223">
        <f t="shared" ca="1" si="663"/>
        <v>5.7482332588525316E-4</v>
      </c>
      <c r="BV400" s="223">
        <f t="shared" ca="1" si="664"/>
        <v>1.508539001696477E-2</v>
      </c>
      <c r="BW400" s="223">
        <f t="shared" ca="1" si="665"/>
        <v>1.6797758959117323E-2</v>
      </c>
      <c r="BX400" s="223">
        <f t="shared" ca="1" si="666"/>
        <v>4.2591843952797049E-3</v>
      </c>
      <c r="BY400" s="223">
        <f t="shared" ca="1" si="667"/>
        <v>-1.1892812431995097E-2</v>
      </c>
      <c r="BZ400" s="223">
        <f t="shared" ca="1" si="668"/>
        <v>-1.7955142029957211E-2</v>
      </c>
      <c r="CA400" s="223">
        <f t="shared" ca="1" si="669"/>
        <v>-8.7846232858452694E-3</v>
      </c>
      <c r="CB400" s="223">
        <f t="shared" ca="1" si="670"/>
        <v>7.838625936937918E-3</v>
      </c>
      <c r="CC400" s="223">
        <f t="shared" ca="1" si="671"/>
        <v>1.7811713333743727E-2</v>
      </c>
      <c r="CD400" s="223">
        <f t="shared" ca="1" si="672"/>
        <v>1.267363494457442E-2</v>
      </c>
      <c r="CE400" s="223">
        <f t="shared" ca="1" si="673"/>
        <v>-3.216547701492906E-3</v>
      </c>
      <c r="CF400" s="223">
        <f t="shared" ca="1" si="674"/>
        <v>-1.6377863973786128E-2</v>
      </c>
      <c r="CG400" s="223">
        <f t="shared" ca="1" si="675"/>
        <v>-1.5644468766573615E-2</v>
      </c>
      <c r="CH400" s="223">
        <f t="shared" ca="1" si="676"/>
        <v>-1.6385625585612854E-3</v>
      </c>
      <c r="CI400" s="223">
        <f t="shared" ca="1" si="677"/>
        <v>1.3757473279833276E-2</v>
      </c>
      <c r="CJ400" s="223">
        <f t="shared" ca="1" si="678"/>
        <v>1.7481894174041522E-2</v>
      </c>
      <c r="CK400" s="223">
        <f t="shared" ca="1" si="679"/>
        <v>6.3749624539927207E-3</v>
      </c>
      <c r="CL400" s="223">
        <f t="shared" ca="1" si="680"/>
        <v>-1.0140382972061098E-2</v>
      </c>
      <c r="CM400" s="223">
        <f t="shared" ca="1" si="681"/>
        <v>-1.8052793612846334E-2</v>
      </c>
      <c r="CN400" s="223">
        <f t="shared" ca="1" si="682"/>
        <v>-1.0649509908444221E-2</v>
      </c>
      <c r="CO400" s="223">
        <f t="shared" ca="1" si="683"/>
        <v>5.7886435331109725E-3</v>
      </c>
      <c r="CP400" s="223">
        <f t="shared" ca="1" si="684"/>
        <v>1.7315806635570606E-2</v>
      </c>
      <c r="CQ400" s="223">
        <f t="shared" ca="1" si="685"/>
        <v>1.4152523070427312E-2</v>
      </c>
      <c r="CR400" s="223">
        <f t="shared" ca="1" si="686"/>
        <v>-1.0175292092064738E-3</v>
      </c>
      <c r="CS400" s="223">
        <f t="shared" ca="1" si="687"/>
        <v>-1.532432637776333E-2</v>
      </c>
      <c r="CT400" s="223">
        <f t="shared" ca="1" si="688"/>
        <v>-1.6630216103346862E-2</v>
      </c>
      <c r="CU400" s="223">
        <f t="shared" ca="1" si="689"/>
        <v>-3.827302936948807E-3</v>
      </c>
      <c r="CV400" s="223">
        <f t="shared" ca="1" si="690"/>
        <v>1.2222631339081469E-2</v>
      </c>
      <c r="CW400" s="223">
        <f t="shared" ca="1" si="691"/>
        <v>1.7903085428395936E-2</v>
      </c>
      <c r="CX400" s="223">
        <f t="shared" ca="1" si="692"/>
        <v>8.3948551435661881E-3</v>
      </c>
      <c r="CY400" s="223">
        <f t="shared" ca="1" si="693"/>
        <v>-8.2354327135326696E-3</v>
      </c>
      <c r="CZ400" s="223">
        <f t="shared" ca="1" si="694"/>
        <v>-1.7878914376211381E-2</v>
      </c>
      <c r="DA400" s="223">
        <f t="shared" ca="1" si="695"/>
        <v>-1.2354217989429064E-2</v>
      </c>
      <c r="DB400" s="223">
        <f t="shared" ca="1" si="696"/>
        <v>3.651594542461454E-3</v>
      </c>
      <c r="DC400" s="223">
        <f t="shared" ca="1" si="697"/>
        <v>1.6559454088001063E-2</v>
      </c>
      <c r="DD400" s="223">
        <f t="shared" ca="1" si="698"/>
        <v>1.5418544076095992E-2</v>
      </c>
      <c r="DE400" s="223">
        <f t="shared" ca="1" si="699"/>
        <v>1.1967938695052359E-3</v>
      </c>
      <c r="DF400" s="223">
        <f t="shared" ca="1" si="700"/>
        <v>-1.4040296649096442E-2</v>
      </c>
      <c r="DG400" s="223">
        <f t="shared" ca="1" si="701"/>
        <v>-1.7365829510477722E-2</v>
      </c>
      <c r="DH400" s="223">
        <f t="shared" ca="1" si="702"/>
        <v>-5.9584771167011715E-3</v>
      </c>
      <c r="DI400" s="223">
        <f t="shared" ca="1" si="703"/>
        <v>1.0503949646133097E-2</v>
      </c>
      <c r="DJ400" s="223">
        <f t="shared" ca="1" si="704"/>
        <v>1.8054997613669178E-2</v>
      </c>
      <c r="DK400" s="223">
        <f t="shared" ca="1" si="705"/>
        <v>1.0288481397827596E-2</v>
      </c>
      <c r="DL400" s="223">
        <f t="shared" ca="1" si="706"/>
        <v>-6.2066138814306938E-3</v>
      </c>
      <c r="DM400" s="223">
        <f t="shared" ca="1" si="707"/>
        <v>-1.7436119625618515E-2</v>
      </c>
      <c r="DN400" s="223">
        <f t="shared" ca="1" si="708"/>
        <v>-1.387310713251471E-2</v>
      </c>
      <c r="DO400" s="223">
        <f t="shared" ca="1" si="709"/>
        <v>1.4596221709799362E-3</v>
      </c>
      <c r="DP400" s="223">
        <f t="shared" ca="1" si="710"/>
        <v>1.5554031937365397E-2</v>
      </c>
      <c r="DQ400" s="223">
        <f t="shared" ca="1" si="711"/>
        <v>1.6452655827239582E-2</v>
      </c>
      <c r="DR400" s="223">
        <f t="shared" ca="1" si="712"/>
        <v>3.393116054440766E-3</v>
      </c>
      <c r="DS400" s="223">
        <f t="shared" ca="1" si="713"/>
        <v>-1.2545087790082805E-2</v>
      </c>
      <c r="DT400" s="223">
        <f t="shared" ca="1" si="714"/>
        <v>-1.7840244677612086E-2</v>
      </c>
      <c r="DU400" s="223">
        <f t="shared" ca="1" si="715"/>
        <v>-8.0000302544524747E-3</v>
      </c>
      <c r="DV400" s="223">
        <f t="shared" ca="1" si="716"/>
        <v>8.6272787734034528E-3</v>
      </c>
      <c r="DW400" s="223">
        <f t="shared" ca="1" si="717"/>
        <v>1.7935345829194479E-2</v>
      </c>
      <c r="DX400" s="223">
        <f t="shared" ca="1" si="718"/>
        <v>1.2027359315320649E-2</v>
      </c>
      <c r="DY400" s="223">
        <f t="shared" ca="1" si="719"/>
        <v>-4.0844417994195378E-3</v>
      </c>
      <c r="DZ400" s="223">
        <f t="shared" ca="1" si="720"/>
        <v>-1.6731069406271261E-2</v>
      </c>
      <c r="EA400" s="223">
        <f t="shared" ca="1" si="721"/>
        <v>-1.5183331831203427E-2</v>
      </c>
      <c r="EB400" s="223">
        <f t="shared" ca="1" si="722"/>
        <v>-7.5430427657320175E-4</v>
      </c>
      <c r="EC400" s="223">
        <f t="shared" ca="1" si="723"/>
        <v>1.4314662668658704E-2</v>
      </c>
      <c r="ED400" s="223">
        <f t="shared" ca="1" si="724"/>
        <v>1.7239304320567004E-2</v>
      </c>
      <c r="EE400" s="223">
        <f t="shared" ca="1" si="725"/>
        <v>5.5384026155963287E-3</v>
      </c>
      <c r="EF400" s="223">
        <f t="shared" ca="1" si="726"/>
        <v>-1.0861189133706241E-2</v>
      </c>
      <c r="EG400" s="223">
        <f t="shared" ca="1" si="727"/>
        <v>-1.8046325959049397E-2</v>
      </c>
      <c r="EH400" s="223">
        <f t="shared" ca="1" si="728"/>
        <v>-9.9212554907280193E-3</v>
      </c>
      <c r="EI400" s="223">
        <f t="shared" ca="1" si="729"/>
        <v>6.6208455976284816E-3</v>
      </c>
      <c r="EJ400" s="223">
        <f t="shared" ca="1" si="730"/>
        <v>1.7545929749182464E-2</v>
      </c>
      <c r="EK400" s="223">
        <f t="shared" ca="1" si="731"/>
        <v>1.3585334553614367E-2</v>
      </c>
      <c r="EL400" s="223">
        <f t="shared" ca="1" si="732"/>
        <v>-1.9008359109363888E-3</v>
      </c>
      <c r="EM400" s="223">
        <f t="shared" ca="1" si="733"/>
        <v>-1.5774368329731114E-2</v>
      </c>
      <c r="EN400" s="223">
        <f t="shared" ca="1" si="734"/>
        <v>-1.6265185086466401E-2</v>
      </c>
      <c r="EO400" s="223">
        <f t="shared" ca="1" si="735"/>
        <v>-2.9568852856983116E-3</v>
      </c>
      <c r="EP400" s="223">
        <f t="shared" ca="1" si="736"/>
        <v>1.2859987549290439E-2</v>
      </c>
      <c r="EQ400" s="223">
        <f t="shared" ca="1" si="737"/>
        <v>1.7766657630524162E-2</v>
      </c>
      <c r="ER400" s="223">
        <f t="shared" ca="1" si="738"/>
        <v>7.6003864462538834E-3</v>
      </c>
      <c r="ES400" s="223">
        <f t="shared" ca="1" si="739"/>
        <v>-9.0139280831358706E-3</v>
      </c>
      <c r="ET400" s="223">
        <f t="shared" ca="1" si="740"/>
        <v>-1.7980973700495846E-2</v>
      </c>
      <c r="EU400" s="223">
        <f t="shared" ca="1" si="741"/>
        <v>-1.1693255809692805E-2</v>
      </c>
      <c r="EV400" s="223">
        <f t="shared" ca="1" si="742"/>
        <v>4.5148287413650156E-3</v>
      </c>
      <c r="EW400" s="223">
        <f t="shared" ca="1" si="743"/>
        <v>1.6892606553946189E-2</v>
      </c>
      <c r="EX400" s="223">
        <f t="shared" ca="1" si="744"/>
        <v>1.4938973714956944E-2</v>
      </c>
      <c r="EY400" s="223">
        <f t="shared" ca="1" si="745"/>
        <v>3.1136031894995683E-4</v>
      </c>
      <c r="EZ400" s="223">
        <f t="shared" ca="1" si="746"/>
        <v>-1.4580406070689229E-2</v>
      </c>
      <c r="FA400" s="223">
        <f t="shared" ca="1" si="747"/>
        <v>-1.7102394818352604E-2</v>
      </c>
      <c r="FB400" s="223">
        <f t="shared" ca="1" si="748"/>
        <v>-5.114991987850313E-3</v>
      </c>
      <c r="FC400" s="223">
        <f t="shared" ca="1" si="749"/>
        <v>1.1211886247071061E-2</v>
      </c>
      <c r="FD400" s="223">
        <f t="shared" ca="1" si="750"/>
        <v>1.8026783872467492E-2</v>
      </c>
      <c r="FE400" s="223">
        <f t="shared" ca="1" si="751"/>
        <v>9.5480533903006832E-3</v>
      </c>
      <c r="FF400" s="223">
        <f t="shared" ca="1" si="752"/>
        <v>-7.0310891640073857E-3</v>
      </c>
      <c r="FG400" s="223">
        <f t="shared" ca="1" si="753"/>
        <v>-1.7645170860750074E-2</v>
      </c>
      <c r="FH400" s="223">
        <f t="shared" ca="1" si="754"/>
        <v>-1.3289378677167311E-2</v>
      </c>
      <c r="FI400" s="223">
        <f t="shared" ca="1" si="755"/>
        <v>2.340904658416926E-3</v>
      </c>
      <c r="FJ400" s="223">
        <f t="shared" ca="1" si="756"/>
        <v>1.5985202832456625E-2</v>
      </c>
      <c r="FK400" s="223">
        <f t="shared" ca="1" si="757"/>
        <v>1.606791680639158E-2</v>
      </c>
      <c r="FL400" s="223">
        <f t="shared" ca="1" si="758"/>
        <v>2.5188733998248152E-3</v>
      </c>
      <c r="FM400" s="223">
        <f t="shared" ca="1" si="759"/>
        <v>-1.316714093286429E-2</v>
      </c>
      <c r="FN400" s="223">
        <f t="shared" ca="1" si="760"/>
        <v>-1.7682368613217724E-2</v>
      </c>
      <c r="FO400" s="223">
        <f t="shared" ca="1" si="761"/>
        <v>-7.1961644494568213E-3</v>
      </c>
      <c r="FP400" s="223">
        <f t="shared" ca="1" si="762"/>
        <v>9.3951477396434883E-3</v>
      </c>
      <c r="FQ400" s="223">
        <f t="shared" ca="1" si="763"/>
        <v>1.8015770505591951E-2</v>
      </c>
      <c r="FR400" s="223">
        <f t="shared" ca="1" si="764"/>
        <v>1.1352108724004202E-2</v>
      </c>
      <c r="FS400" s="223">
        <f t="shared" ca="1" si="765"/>
        <v>-4.9424961192967663E-3</v>
      </c>
      <c r="FT400" s="223">
        <f t="shared" ca="1" si="766"/>
        <v>-1.7043968227088171E-2</v>
      </c>
      <c r="FU400" s="223">
        <f t="shared" ca="1" si="767"/>
        <v>-1.468561691954892E-2</v>
      </c>
      <c r="FV400" s="223">
        <f t="shared" ca="1" si="768"/>
        <v>1.3177119048665524E-4</v>
      </c>
      <c r="FW400" s="223">
        <f t="shared" ca="1" si="769"/>
        <v>1.4837366781299115E-2</v>
      </c>
      <c r="FX400" s="223">
        <f t="shared" ca="1" si="770"/>
        <v>1.6955183472999437E-2</v>
      </c>
      <c r="FY400" s="223">
        <f t="shared" ca="1" si="771"/>
        <v>4.6885002801924421E-3</v>
      </c>
      <c r="FZ400" s="223">
        <f t="shared" ca="1" si="772"/>
        <v>-1.1555829739400281E-2</v>
      </c>
      <c r="GA400" s="223">
        <f t="shared" ca="1" si="773"/>
        <v>-1.7996383125345673E-2</v>
      </c>
      <c r="GB400" s="223">
        <f t="shared" ca="1" si="774"/>
        <v>-9.1690998995355294E-3</v>
      </c>
      <c r="GC400" s="223">
        <f t="shared" ca="1" si="775"/>
        <v>7.4370974651834891E-3</v>
      </c>
      <c r="GD400" s="223">
        <f t="shared" ca="1" si="776"/>
        <v>1.7733783181186607E-2</v>
      </c>
      <c r="GE400" s="223">
        <f t="shared" ca="1" si="777"/>
        <v>1.2985417775927004E-2</v>
      </c>
      <c r="GF400" s="223">
        <f t="shared" ca="1" si="778"/>
        <v>-2.7795633324632961E-3</v>
      </c>
      <c r="GG400" s="223">
        <f t="shared" ca="1" si="779"/>
        <v>-1.61864084467211E-2</v>
      </c>
      <c r="GH400" s="223">
        <f t="shared" ca="1" si="780"/>
        <v>-1.5860969814050694E-2</v>
      </c>
      <c r="GI400" s="223">
        <f t="shared" ca="1" si="781"/>
        <v>-2.0793442388020089E-3</v>
      </c>
      <c r="GJ400" s="223">
        <f t="shared" ca="1" si="782"/>
        <v>1.3466362923091297E-2</v>
      </c>
      <c r="GK400" s="223">
        <f t="shared" ca="1" si="783"/>
        <v>1.7587428398245043E-2</v>
      </c>
      <c r="GL400" s="223">
        <f t="shared" ca="1" si="784"/>
        <v>6.7876077522773274E-3</v>
      </c>
      <c r="GM400" s="223">
        <f t="shared" ca="1" si="785"/>
        <v>-9.7707081104599462E-3</v>
      </c>
      <c r="GN400" s="223">
        <f t="shared" ca="1" si="786"/>
        <v>-1.8039715284188535E-2</v>
      </c>
      <c r="GO400" s="223">
        <f t="shared" ca="1" si="787"/>
        <v>-1.1004123552502944E-2</v>
      </c>
      <c r="GP400" s="223">
        <f t="shared" ca="1" si="788"/>
        <v>5.3671863223780873E-3</v>
      </c>
      <c r="GQ400" s="223">
        <f t="shared" ca="1" si="789"/>
        <v>1.7185063251085181E-2</v>
      </c>
      <c r="GR400" s="223">
        <f t="shared" ca="1" si="790"/>
        <v>1.4423414057639148E-2</v>
      </c>
      <c r="GS400" s="223">
        <f t="shared" ca="1" si="791"/>
        <v>-5.7482332588535984E-4</v>
      </c>
      <c r="GT400" s="223">
        <f t="shared" ca="1" si="792"/>
        <v>-1.5085390016964828E-2</v>
      </c>
      <c r="GU400" s="223">
        <f t="shared" ca="1" si="793"/>
        <v>-1.6797758959117282E-2</v>
      </c>
      <c r="GV400" s="223">
        <f t="shared" ca="1" si="794"/>
        <v>-4.2591843952800995E-3</v>
      </c>
      <c r="GW400" s="223">
        <f t="shared" ca="1" si="795"/>
        <v>1.1892812431994792E-2</v>
      </c>
      <c r="GX400" s="223">
        <f t="shared" ca="1" si="796"/>
        <v>1.7955142029957252E-2</v>
      </c>
      <c r="GY400" s="223">
        <f t="shared" ca="1" si="797"/>
        <v>8.784623285845625E-3</v>
      </c>
      <c r="GZ400" s="223">
        <f t="shared" ca="1" si="798"/>
        <v>-7.8386259369375502E-3</v>
      </c>
      <c r="HA400" s="223">
        <f t="shared" ca="1" si="799"/>
        <v>-1.7811713333743661E-2</v>
      </c>
      <c r="HB400" s="223">
        <f t="shared" ca="1" si="800"/>
        <v>-1.2673634944574526E-2</v>
      </c>
      <c r="HC400" s="223">
        <f t="shared" ca="1" si="801"/>
        <v>3.2165477014927586E-3</v>
      </c>
      <c r="HD400" s="223">
        <f t="shared" ca="1" si="802"/>
        <v>1.6377863973786065E-2</v>
      </c>
      <c r="HE400" s="223">
        <f t="shared" ca="1" si="803"/>
        <v>1.5644468766573688E-2</v>
      </c>
      <c r="HF400" s="223">
        <f t="shared" ca="1" si="804"/>
        <v>1.6385625585614363E-3</v>
      </c>
      <c r="HG400" s="223">
        <f t="shared" ca="1" si="805"/>
        <v>-1.3757473279833178E-2</v>
      </c>
      <c r="HH400" s="223">
        <f t="shared" ca="1" si="806"/>
        <v>-1.7481894174041557E-2</v>
      </c>
      <c r="HI400" s="223">
        <f t="shared" ca="1" si="807"/>
        <v>-6.3749624539928612E-3</v>
      </c>
      <c r="HJ400" s="223">
        <f t="shared" ca="1" si="808"/>
        <v>1.0140382972060973E-2</v>
      </c>
      <c r="HK400" s="223">
        <f t="shared" ca="1" si="809"/>
        <v>1.805279361284633E-2</v>
      </c>
      <c r="HL400" s="223">
        <f t="shared" ca="1" si="810"/>
        <v>1.0649509908444342E-2</v>
      </c>
      <c r="HM400" s="223">
        <f t="shared" ca="1" si="811"/>
        <v>-5.7886435331108311E-3</v>
      </c>
      <c r="HN400" s="223">
        <f t="shared" ca="1" si="812"/>
        <v>-1.7315806635570637E-2</v>
      </c>
      <c r="HO400" s="223">
        <f t="shared" ca="1" si="813"/>
        <v>-1.4152523070427244E-2</v>
      </c>
      <c r="HP400" s="223">
        <f t="shared" ca="1" si="814"/>
        <v>1.0175292092065797E-3</v>
      </c>
      <c r="HQ400" s="223">
        <f t="shared" ca="1" si="815"/>
        <v>1.5324326377763386E-2</v>
      </c>
      <c r="HR400" s="223">
        <f t="shared" ca="1" si="816"/>
        <v>1.663021610334682E-2</v>
      </c>
      <c r="HS400" s="223">
        <f t="shared" ca="1" si="817"/>
        <v>3.827302936948703E-3</v>
      </c>
      <c r="HT400" s="223">
        <f t="shared" ca="1" si="818"/>
        <v>-1.2222631339081171E-2</v>
      </c>
      <c r="HU400" s="223">
        <f t="shared" ca="1" si="819"/>
        <v>-1.7903085428395995E-2</v>
      </c>
      <c r="HV400" s="223">
        <f t="shared" ca="1" si="820"/>
        <v>-8.3948551435665472E-3</v>
      </c>
      <c r="HW400" s="223">
        <f t="shared" ca="1" si="821"/>
        <v>8.235432713532307E-3</v>
      </c>
      <c r="HX400" s="223">
        <f t="shared" ca="1" si="822"/>
        <v>1.7878914376211325E-2</v>
      </c>
      <c r="HY400" s="223">
        <f t="shared" ca="1" si="823"/>
        <v>1.2354217989429173E-2</v>
      </c>
      <c r="HZ400" s="223">
        <f t="shared" ca="1" si="824"/>
        <v>-3.6515945424613061E-3</v>
      </c>
      <c r="IA400" s="223">
        <f t="shared" ca="1" si="825"/>
        <v>-1.6559454088001004E-2</v>
      </c>
      <c r="IB400" s="223">
        <f t="shared" ca="1" si="826"/>
        <v>-1.541854407609607E-2</v>
      </c>
      <c r="IC400" s="223">
        <f t="shared" ca="1" si="827"/>
        <v>-1.1967938695053868E-3</v>
      </c>
      <c r="ID400" s="223">
        <f t="shared" ca="1" si="828"/>
        <v>1.404029664909635E-2</v>
      </c>
      <c r="IE400" s="223">
        <f t="shared" ca="1" si="829"/>
        <v>1.6316527853412782E-2</v>
      </c>
      <c r="IF400" s="223">
        <f t="shared" ca="1" si="830"/>
        <v>5.9584771167013129E-3</v>
      </c>
      <c r="IG400" s="223">
        <f t="shared" ca="1" si="831"/>
        <v>-1.0503949646132974E-2</v>
      </c>
      <c r="IH400" s="223">
        <f t="shared" ca="1" si="832"/>
        <v>-1.8054997613669181E-2</v>
      </c>
      <c r="II400" s="223">
        <f t="shared" ca="1" si="833"/>
        <v>-1.0288481397827719E-2</v>
      </c>
      <c r="IJ400" s="223">
        <f t="shared" ca="1" si="834"/>
        <v>6.2066138814305524E-3</v>
      </c>
      <c r="IK400" s="223">
        <f t="shared" ca="1" si="835"/>
        <v>1.7436119625618546E-2</v>
      </c>
      <c r="IL400" s="223">
        <f t="shared" ca="1" si="836"/>
        <v>1.3873107132514639E-2</v>
      </c>
      <c r="IM400" s="223">
        <f t="shared" ca="1" si="837"/>
        <v>-1.459622170980042E-3</v>
      </c>
      <c r="IN400" s="223">
        <f t="shared" ca="1" si="838"/>
        <v>-1.5554031937365452E-2</v>
      </c>
      <c r="IO400" s="223">
        <f t="shared" ca="1" si="839"/>
        <v>-1.6452655827239541E-2</v>
      </c>
      <c r="IP400" s="223">
        <f t="shared" ca="1" si="840"/>
        <v>-3.3931160544406628E-3</v>
      </c>
      <c r="IQ400" s="223">
        <f t="shared" ca="1" si="841"/>
        <v>1.254508779008251E-2</v>
      </c>
      <c r="IR400" s="223">
        <f t="shared" ca="1" si="842"/>
        <v>1.7840244677612152E-2</v>
      </c>
      <c r="IS400" s="223">
        <f t="shared" ca="1" si="843"/>
        <v>8.0000302544528425E-3</v>
      </c>
      <c r="IT400" s="223">
        <f t="shared" ca="1" si="844"/>
        <v>-8.6272787734030954E-3</v>
      </c>
      <c r="IU400" s="223">
        <f t="shared" ca="1" si="845"/>
        <v>-1.7935345829194434E-2</v>
      </c>
      <c r="IV400" s="223">
        <f t="shared" ca="1" si="846"/>
        <v>-1.2027359315320951E-2</v>
      </c>
      <c r="IW400" s="223">
        <f t="shared" ca="1" si="847"/>
        <v>4.0844417994193912E-3</v>
      </c>
      <c r="IX400" s="223">
        <f t="shared" ca="1" si="848"/>
        <v>1.6731069406271202E-2</v>
      </c>
      <c r="IY400" s="223">
        <f t="shared" ca="1" si="849"/>
        <v>1.5183331831203507E-2</v>
      </c>
      <c r="IZ400" s="223">
        <f t="shared" ca="1" si="850"/>
        <v>7.5430427657335267E-4</v>
      </c>
      <c r="JA400" s="223">
        <f t="shared" ca="1" si="851"/>
        <v>-1.431466266865861E-2</v>
      </c>
      <c r="JB400" s="223">
        <f t="shared" ca="1" si="852"/>
        <v>-1.7239304320567049E-2</v>
      </c>
    </row>
    <row r="401" spans="2:262">
      <c r="B401" s="230">
        <v>40</v>
      </c>
      <c r="C401" s="229">
        <f t="shared" si="853"/>
        <v>7.8125000000000037E-4</v>
      </c>
      <c r="D401" s="226">
        <f t="shared" ca="1" si="597"/>
        <v>75.425706038140476</v>
      </c>
      <c r="E401" s="225">
        <f ca="1">AT361</f>
        <v>0.42570603814047253</v>
      </c>
      <c r="F401" s="224">
        <v>40</v>
      </c>
      <c r="G401" s="223">
        <f t="shared" ca="1" si="854"/>
        <v>-1.2157883248814568E-3</v>
      </c>
      <c r="H401" s="223">
        <f t="shared" ca="1" si="598"/>
        <v>2.7569359223843545E-3</v>
      </c>
      <c r="I401" s="223">
        <f t="shared" ca="1" si="599"/>
        <v>4.279131390519832E-3</v>
      </c>
      <c r="J401" s="223">
        <f t="shared" ca="1" si="600"/>
        <v>1.9977801251208414E-3</v>
      </c>
      <c r="K401" s="223">
        <f t="shared" ca="1" si="601"/>
        <v>-2.0593170512492012E-3</v>
      </c>
      <c r="L401" s="223">
        <f t="shared" ca="1" si="602"/>
        <v>-4.2859706331683581E-3</v>
      </c>
      <c r="M401" s="223">
        <f t="shared" ca="1" si="603"/>
        <v>-2.7029983555198344E-3</v>
      </c>
      <c r="N401" s="223">
        <f t="shared" ca="1" si="604"/>
        <v>1.2825597807128468E-3</v>
      </c>
      <c r="O401" s="223">
        <f t="shared" ca="1" si="605"/>
        <v>4.1281024279842468E-3</v>
      </c>
      <c r="P401" s="223">
        <f t="shared" ca="1" si="606"/>
        <v>3.3043418749751394E-3</v>
      </c>
      <c r="Q401" s="223">
        <f t="shared" ca="1" si="607"/>
        <v>-4.56514457071513E-4</v>
      </c>
      <c r="R401" s="223">
        <f t="shared" ca="1" si="608"/>
        <v>-3.8115935615592109E-3</v>
      </c>
      <c r="S401" s="223">
        <f t="shared" ca="1" si="609"/>
        <v>-3.7787013892714256E-3</v>
      </c>
      <c r="T401" s="223">
        <f t="shared" ca="1" si="610"/>
        <v>-3.8707446113882965E-4</v>
      </c>
      <c r="U401" s="223">
        <f t="shared" ca="1" si="611"/>
        <v>3.3486072921297527E-3</v>
      </c>
      <c r="V401" s="223">
        <f t="shared" ca="1" si="612"/>
        <v>4.1078475282981608E-3</v>
      </c>
      <c r="W401" s="223">
        <f t="shared" ca="1" si="613"/>
        <v>1.2157883248814583E-3</v>
      </c>
      <c r="X401" s="223">
        <f t="shared" ca="1" si="614"/>
        <v>-2.7569359223843541E-3</v>
      </c>
      <c r="Y401" s="223">
        <f t="shared" ca="1" si="615"/>
        <v>-4.279131390519832E-3</v>
      </c>
      <c r="Z401" s="223">
        <f t="shared" ca="1" si="616"/>
        <v>-1.9977801251208406E-3</v>
      </c>
      <c r="AA401" s="223">
        <f t="shared" ca="1" si="617"/>
        <v>2.0593170512492025E-3</v>
      </c>
      <c r="AB401" s="223">
        <f t="shared" ca="1" si="618"/>
        <v>4.2859706331683589E-3</v>
      </c>
      <c r="AC401" s="223">
        <f t="shared" ca="1" si="619"/>
        <v>2.7029983555198313E-3</v>
      </c>
      <c r="AD401" s="223">
        <f t="shared" ca="1" si="620"/>
        <v>-1.282559780712837E-3</v>
      </c>
      <c r="AE401" s="223">
        <f t="shared" ca="1" si="621"/>
        <v>-4.1281024279842433E-3</v>
      </c>
      <c r="AF401" s="223">
        <f t="shared" ca="1" si="622"/>
        <v>-3.3043418749751459E-3</v>
      </c>
      <c r="AG401" s="223">
        <f t="shared" ca="1" si="623"/>
        <v>4.5651445707150259E-4</v>
      </c>
      <c r="AH401" s="223">
        <f t="shared" ca="1" si="624"/>
        <v>3.8115935615592091E-3</v>
      </c>
      <c r="AI401" s="223">
        <f t="shared" ca="1" si="625"/>
        <v>3.7787013892714269E-3</v>
      </c>
      <c r="AJ401" s="223">
        <f t="shared" ca="1" si="626"/>
        <v>3.8707446113883225E-4</v>
      </c>
      <c r="AK401" s="223">
        <f t="shared" ca="1" si="627"/>
        <v>-3.3486072921297514E-3</v>
      </c>
      <c r="AL401" s="223">
        <f t="shared" ca="1" si="628"/>
        <v>-4.1078475282981617E-3</v>
      </c>
      <c r="AM401" s="223">
        <f t="shared" ca="1" si="629"/>
        <v>-1.2157883248814757E-3</v>
      </c>
      <c r="AN401" s="223">
        <f t="shared" ca="1" si="630"/>
        <v>2.7569359223843515E-3</v>
      </c>
      <c r="AO401" s="223">
        <f t="shared" ca="1" si="631"/>
        <v>4.2791313905198346E-3</v>
      </c>
      <c r="AP401" s="223">
        <f t="shared" ca="1" si="632"/>
        <v>1.9977801251208427E-3</v>
      </c>
      <c r="AQ401" s="223">
        <f t="shared" ca="1" si="633"/>
        <v>-2.0593170512491865E-3</v>
      </c>
      <c r="AR401" s="223">
        <f t="shared" ca="1" si="634"/>
        <v>-4.2859706331683589E-3</v>
      </c>
      <c r="AS401" s="223">
        <f t="shared" ca="1" si="635"/>
        <v>-2.7029983555198443E-3</v>
      </c>
      <c r="AT401" s="223">
        <f t="shared" ca="1" si="636"/>
        <v>1.2825597807128491E-3</v>
      </c>
      <c r="AU401" s="223">
        <f t="shared" ca="1" si="637"/>
        <v>4.1281024279842425E-3</v>
      </c>
      <c r="AV401" s="223">
        <f t="shared" ca="1" si="638"/>
        <v>3.3043418749751372E-3</v>
      </c>
      <c r="AW401" s="223">
        <f t="shared" ca="1" si="639"/>
        <v>-4.565144570715001E-4</v>
      </c>
      <c r="AX401" s="223">
        <f t="shared" ca="1" si="640"/>
        <v>-3.8115935615592152E-3</v>
      </c>
      <c r="AY401" s="223">
        <f t="shared" ca="1" si="641"/>
        <v>-3.7787013892714287E-3</v>
      </c>
      <c r="AZ401" s="223">
        <f t="shared" ca="1" si="642"/>
        <v>-3.8707446113881968E-4</v>
      </c>
      <c r="BA401" s="223">
        <f t="shared" ca="1" si="643"/>
        <v>3.3486072921297492E-3</v>
      </c>
      <c r="BB401" s="223">
        <f t="shared" ca="1" si="644"/>
        <v>4.1078475282981669E-3</v>
      </c>
      <c r="BC401" s="223">
        <f t="shared" ca="1" si="645"/>
        <v>1.2157883248814635E-3</v>
      </c>
      <c r="BD401" s="223">
        <f t="shared" ca="1" si="646"/>
        <v>-2.756935922384338E-3</v>
      </c>
      <c r="BE401" s="223">
        <f t="shared" ca="1" si="647"/>
        <v>-4.2791313905198329E-3</v>
      </c>
      <c r="BF401" s="223">
        <f t="shared" ca="1" si="648"/>
        <v>-1.9977801251208588E-3</v>
      </c>
      <c r="BG401" s="223">
        <f t="shared" ca="1" si="649"/>
        <v>2.0593170512491973E-3</v>
      </c>
      <c r="BH401" s="223">
        <f t="shared" ca="1" si="650"/>
        <v>4.2859706331683563E-3</v>
      </c>
      <c r="BI401" s="223">
        <f t="shared" ca="1" si="651"/>
        <v>2.7029983555198348E-3</v>
      </c>
      <c r="BJ401" s="223">
        <f t="shared" ca="1" si="652"/>
        <v>-1.282559780712832E-3</v>
      </c>
      <c r="BK401" s="223">
        <f t="shared" ca="1" si="653"/>
        <v>-4.1281024279842468E-3</v>
      </c>
      <c r="BL401" s="223">
        <f t="shared" ca="1" si="654"/>
        <v>-3.3043418749751489E-3</v>
      </c>
      <c r="BM401" s="223">
        <f t="shared" ca="1" si="655"/>
        <v>4.5651445707151257E-4</v>
      </c>
      <c r="BN401" s="223">
        <f t="shared" ca="1" si="656"/>
        <v>3.811593561559207E-3</v>
      </c>
      <c r="BO401" s="223">
        <f t="shared" ca="1" si="657"/>
        <v>3.7787013892714226E-3</v>
      </c>
      <c r="BP401" s="223">
        <f t="shared" ca="1" si="658"/>
        <v>3.8707446113883767E-4</v>
      </c>
      <c r="BQ401" s="223">
        <f t="shared" ca="1" si="659"/>
        <v>-3.3486072921297574E-3</v>
      </c>
      <c r="BR401" s="223">
        <f t="shared" ca="1" si="660"/>
        <v>-4.1078475282981634E-3</v>
      </c>
      <c r="BS401" s="223">
        <f t="shared" ca="1" si="661"/>
        <v>-1.2157883248814809E-3</v>
      </c>
      <c r="BT401" s="223">
        <f t="shared" ca="1" si="662"/>
        <v>2.7569359223843246E-3</v>
      </c>
      <c r="BU401" s="223">
        <f t="shared" ca="1" si="663"/>
        <v>4.2791313905198355E-3</v>
      </c>
      <c r="BV401" s="223">
        <f t="shared" ca="1" si="664"/>
        <v>1.9977801251208471E-3</v>
      </c>
      <c r="BW401" s="223">
        <f t="shared" ca="1" si="665"/>
        <v>-2.0593170512492086E-3</v>
      </c>
      <c r="BX401" s="223">
        <f t="shared" ca="1" si="666"/>
        <v>-4.2859706331683555E-3</v>
      </c>
      <c r="BY401" s="223">
        <f t="shared" ca="1" si="667"/>
        <v>-2.7029983555198487E-3</v>
      </c>
      <c r="BZ401" s="223">
        <f t="shared" ca="1" si="668"/>
        <v>1.2825597807128439E-3</v>
      </c>
      <c r="CA401" s="223">
        <f t="shared" ca="1" si="669"/>
        <v>4.1281024279842503E-3</v>
      </c>
      <c r="CB401" s="223">
        <f t="shared" ca="1" si="670"/>
        <v>3.3043418749751606E-3</v>
      </c>
      <c r="CC401" s="223">
        <f t="shared" ca="1" si="671"/>
        <v>-4.5651445707149468E-4</v>
      </c>
      <c r="CD401" s="223">
        <f t="shared" ca="1" si="672"/>
        <v>-3.8115935615592126E-3</v>
      </c>
      <c r="CE401" s="223">
        <f t="shared" ca="1" si="673"/>
        <v>-3.7787013892714161E-3</v>
      </c>
      <c r="CF401" s="223">
        <f t="shared" ca="1" si="674"/>
        <v>-3.8707446113885545E-4</v>
      </c>
      <c r="CG401" s="223">
        <f t="shared" ca="1" si="675"/>
        <v>3.3486072921297461E-3</v>
      </c>
      <c r="CH401" s="223">
        <f t="shared" ca="1" si="676"/>
        <v>4.1078475282981591E-3</v>
      </c>
      <c r="CI401" s="223">
        <f t="shared" ca="1" si="677"/>
        <v>1.2157883248814976E-3</v>
      </c>
      <c r="CJ401" s="223">
        <f t="shared" ca="1" si="678"/>
        <v>-2.7569359223843341E-3</v>
      </c>
      <c r="CK401" s="223">
        <f t="shared" ca="1" si="679"/>
        <v>-4.2791313905198337E-3</v>
      </c>
      <c r="CL401" s="223">
        <f t="shared" ca="1" si="680"/>
        <v>-1.9977801251208367E-3</v>
      </c>
      <c r="CM401" s="223">
        <f t="shared" ca="1" si="681"/>
        <v>2.0593170512491661E-3</v>
      </c>
      <c r="CN401" s="223">
        <f t="shared" ca="1" si="682"/>
        <v>4.2859706331683563E-3</v>
      </c>
      <c r="CO401" s="223">
        <f t="shared" ca="1" si="683"/>
        <v>2.7029983555198387E-3</v>
      </c>
      <c r="CP401" s="223">
        <f t="shared" ca="1" si="684"/>
        <v>-1.2825597807128561E-3</v>
      </c>
      <c r="CQ401" s="223">
        <f t="shared" ca="1" si="685"/>
        <v>-4.1281024279842364E-3</v>
      </c>
      <c r="CR401" s="223">
        <f t="shared" ca="1" si="686"/>
        <v>-3.3043418749751524E-3</v>
      </c>
      <c r="CS401" s="223">
        <f t="shared" ca="1" si="687"/>
        <v>4.5651445707150737E-4</v>
      </c>
      <c r="CT401" s="223">
        <f t="shared" ca="1" si="688"/>
        <v>3.8115935615592187E-3</v>
      </c>
      <c r="CU401" s="223">
        <f t="shared" ca="1" si="689"/>
        <v>3.7787013892714399E-3</v>
      </c>
      <c r="CV401" s="223">
        <f t="shared" ca="1" si="690"/>
        <v>3.8707446113884288E-4</v>
      </c>
      <c r="CW401" s="223">
        <f t="shared" ca="1" si="691"/>
        <v>-3.3486072921297544E-3</v>
      </c>
      <c r="CX401" s="223">
        <f t="shared" ca="1" si="692"/>
        <v>-4.1078475282981738E-3</v>
      </c>
      <c r="CY401" s="223">
        <f t="shared" ca="1" si="693"/>
        <v>-1.2157883248814856E-3</v>
      </c>
      <c r="CZ401" s="223">
        <f t="shared" ca="1" si="694"/>
        <v>2.7569359223843437E-3</v>
      </c>
      <c r="DA401" s="223">
        <f t="shared" ca="1" si="695"/>
        <v>4.279131390519832E-3</v>
      </c>
      <c r="DB401" s="223">
        <f t="shared" ca="1" si="696"/>
        <v>1.9977801251208792E-3</v>
      </c>
      <c r="DC401" s="223">
        <f t="shared" ca="1" si="697"/>
        <v>-2.0593170512491774E-3</v>
      </c>
      <c r="DD401" s="223">
        <f t="shared" ca="1" si="698"/>
        <v>-4.2859706331683572E-3</v>
      </c>
      <c r="DE401" s="223">
        <f t="shared" ca="1" si="699"/>
        <v>-2.7029983555198287E-3</v>
      </c>
      <c r="DF401" s="223">
        <f t="shared" ca="1" si="700"/>
        <v>1.2825597807128099E-3</v>
      </c>
      <c r="DG401" s="223">
        <f t="shared" ca="1" si="701"/>
        <v>4.1281024279842399E-3</v>
      </c>
      <c r="DH401" s="223">
        <f t="shared" ca="1" si="702"/>
        <v>3.3043418749751441E-3</v>
      </c>
      <c r="DI401" s="223">
        <f t="shared" ca="1" si="703"/>
        <v>-4.5651445707152005E-4</v>
      </c>
      <c r="DJ401" s="223">
        <f t="shared" ca="1" si="704"/>
        <v>-3.8115935615591961E-3</v>
      </c>
      <c r="DK401" s="223">
        <f t="shared" ca="1" si="705"/>
        <v>-3.7787013892714334E-3</v>
      </c>
      <c r="DL401" s="223">
        <f t="shared" ca="1" si="706"/>
        <v>-3.870744611388303E-4</v>
      </c>
      <c r="DM401" s="223">
        <f t="shared" ca="1" si="707"/>
        <v>3.3486072921297622E-3</v>
      </c>
      <c r="DN401" s="223">
        <f t="shared" ca="1" si="708"/>
        <v>4.1078475282981704E-3</v>
      </c>
      <c r="DO401" s="223">
        <f t="shared" ca="1" si="709"/>
        <v>1.2157883248814735E-3</v>
      </c>
      <c r="DP401" s="223">
        <f t="shared" ca="1" si="710"/>
        <v>-2.7569359223843532E-3</v>
      </c>
      <c r="DQ401" s="223">
        <f t="shared" ca="1" si="711"/>
        <v>-4.2791313905198372E-3</v>
      </c>
      <c r="DR401" s="223">
        <f t="shared" ca="1" si="712"/>
        <v>-1.9977801251208679E-3</v>
      </c>
      <c r="DS401" s="223">
        <f t="shared" ca="1" si="713"/>
        <v>2.0593170512491882E-3</v>
      </c>
      <c r="DT401" s="223">
        <f t="shared" ca="1" si="714"/>
        <v>4.2859706331683581E-3</v>
      </c>
      <c r="DU401" s="223">
        <f t="shared" ca="1" si="715"/>
        <v>2.7029983555198669E-3</v>
      </c>
      <c r="DV401" s="223">
        <f t="shared" ca="1" si="716"/>
        <v>-1.2825597807128218E-3</v>
      </c>
      <c r="DW401" s="223">
        <f t="shared" ca="1" si="717"/>
        <v>-4.1281024279842433E-3</v>
      </c>
      <c r="DX401" s="223">
        <f t="shared" ca="1" si="718"/>
        <v>-3.3043418749751359E-3</v>
      </c>
      <c r="DY401" s="223">
        <f t="shared" ca="1" si="719"/>
        <v>4.565144570714717E-4</v>
      </c>
      <c r="DZ401" s="223">
        <f t="shared" ca="1" si="720"/>
        <v>3.8115935615592022E-3</v>
      </c>
      <c r="EA401" s="223">
        <f t="shared" ca="1" si="721"/>
        <v>3.7787013892714282E-3</v>
      </c>
      <c r="EB401" s="223">
        <f t="shared" ca="1" si="722"/>
        <v>3.8707446113881772E-4</v>
      </c>
      <c r="EC401" s="223">
        <f t="shared" ca="1" si="723"/>
        <v>-3.3486072921297318E-3</v>
      </c>
      <c r="ED401" s="223">
        <f t="shared" ca="1" si="724"/>
        <v>-4.107847528298166E-3</v>
      </c>
      <c r="EE401" s="223">
        <f t="shared" ca="1" si="725"/>
        <v>-1.2157883248814616E-3</v>
      </c>
      <c r="EF401" s="223">
        <f t="shared" ca="1" si="726"/>
        <v>2.7569359223843159E-3</v>
      </c>
      <c r="EG401" s="223">
        <f t="shared" ca="1" si="727"/>
        <v>4.2791313905198355E-3</v>
      </c>
      <c r="EH401" s="223">
        <f t="shared" ca="1" si="728"/>
        <v>1.9977801251209108E-3</v>
      </c>
      <c r="EI401" s="223">
        <f t="shared" ca="1" si="729"/>
        <v>-2.0593170512491995E-3</v>
      </c>
      <c r="EJ401" s="223">
        <f t="shared" ca="1" si="730"/>
        <v>-4.2859706331683546E-3</v>
      </c>
      <c r="EK401" s="223">
        <f t="shared" ca="1" si="731"/>
        <v>-2.7029983555198096E-3</v>
      </c>
      <c r="EL401" s="223">
        <f t="shared" ca="1" si="732"/>
        <v>1.282559780712834E-3</v>
      </c>
      <c r="EM401" s="223">
        <f t="shared" ca="1" si="733"/>
        <v>4.1281024279842295E-3</v>
      </c>
      <c r="EN401" s="223">
        <f t="shared" ca="1" si="734"/>
        <v>3.3043418749751281E-3</v>
      </c>
      <c r="EO401" s="223">
        <f t="shared" ca="1" si="735"/>
        <v>-4.5651445707148438E-4</v>
      </c>
      <c r="EP401" s="223">
        <f t="shared" ca="1" si="736"/>
        <v>-3.8115935615591796E-3</v>
      </c>
      <c r="EQ401" s="223">
        <f t="shared" ca="1" si="737"/>
        <v>-3.7787013892714208E-3</v>
      </c>
      <c r="ER401" s="223">
        <f t="shared" ca="1" si="738"/>
        <v>-3.8707446113886586E-4</v>
      </c>
      <c r="ES401" s="223">
        <f t="shared" ca="1" si="739"/>
        <v>3.3486072921297778E-3</v>
      </c>
      <c r="ET401" s="223">
        <f t="shared" ca="1" si="740"/>
        <v>4.1078475282981626E-3</v>
      </c>
      <c r="EU401" s="223">
        <f t="shared" ca="1" si="741"/>
        <v>1.215788324881508E-3</v>
      </c>
      <c r="EV401" s="223">
        <f t="shared" ca="1" si="742"/>
        <v>-2.7569359223843732E-3</v>
      </c>
      <c r="EW401" s="223">
        <f t="shared" ca="1" si="743"/>
        <v>-4.2791313905198346E-3</v>
      </c>
      <c r="EX401" s="223">
        <f t="shared" ca="1" si="744"/>
        <v>-1.9977801251209E-3</v>
      </c>
      <c r="EY401" s="223">
        <f t="shared" ca="1" si="745"/>
        <v>2.0593170512492103E-3</v>
      </c>
      <c r="EZ401" s="223">
        <f t="shared" ca="1" si="746"/>
        <v>4.2859706331683555E-3</v>
      </c>
      <c r="FA401" s="223">
        <f t="shared" ca="1" si="747"/>
        <v>2.7029983555198942E-3</v>
      </c>
      <c r="FB401" s="223">
        <f t="shared" ca="1" si="748"/>
        <v>-1.2825597807128461E-3</v>
      </c>
      <c r="FC401" s="223">
        <f t="shared" ca="1" si="749"/>
        <v>-4.1281024279842338E-3</v>
      </c>
      <c r="FD401" s="223">
        <f t="shared" ca="1" si="750"/>
        <v>-3.3043418749751198E-3</v>
      </c>
      <c r="FE401" s="223">
        <f t="shared" ca="1" si="751"/>
        <v>4.5651445707149685E-4</v>
      </c>
      <c r="FF401" s="223">
        <f t="shared" ca="1" si="752"/>
        <v>3.8115935615591857E-3</v>
      </c>
      <c r="FG401" s="223">
        <f t="shared" ca="1" si="753"/>
        <v>3.7787013892714156E-3</v>
      </c>
      <c r="FH401" s="223">
        <f t="shared" ca="1" si="754"/>
        <v>3.870744611388535E-4</v>
      </c>
      <c r="FI401" s="223">
        <f t="shared" ca="1" si="755"/>
        <v>-3.3486072921297093E-3</v>
      </c>
      <c r="FJ401" s="223">
        <f t="shared" ca="1" si="756"/>
        <v>-4.1078475282981591E-3</v>
      </c>
      <c r="FK401" s="223">
        <f t="shared" ca="1" si="757"/>
        <v>-1.2157883248814958E-3</v>
      </c>
      <c r="FL401" s="223">
        <f t="shared" ca="1" si="758"/>
        <v>2.7569359223842886E-3</v>
      </c>
      <c r="FM401" s="223">
        <f t="shared" ca="1" si="759"/>
        <v>4.2791313905198337E-3</v>
      </c>
      <c r="FN401" s="223">
        <f t="shared" ca="1" si="760"/>
        <v>1.9977801251208883E-3</v>
      </c>
      <c r="FO401" s="223">
        <f t="shared" ca="1" si="761"/>
        <v>-2.0593170512492216E-3</v>
      </c>
      <c r="FP401" s="223">
        <f t="shared" ca="1" si="762"/>
        <v>-4.2859706331683563E-3</v>
      </c>
      <c r="FQ401" s="223">
        <f t="shared" ca="1" si="763"/>
        <v>-2.7029983555198851E-3</v>
      </c>
      <c r="FR401" s="223">
        <f t="shared" ca="1" si="764"/>
        <v>1.282559780712858E-3</v>
      </c>
      <c r="FS401" s="223">
        <f t="shared" ca="1" si="765"/>
        <v>4.1281024279842373E-3</v>
      </c>
      <c r="FT401" s="223">
        <f t="shared" ca="1" si="766"/>
        <v>3.3043418749751901E-3</v>
      </c>
      <c r="FU401" s="223">
        <f t="shared" ca="1" si="767"/>
        <v>-4.5651445707150943E-4</v>
      </c>
      <c r="FV401" s="223">
        <f t="shared" ca="1" si="768"/>
        <v>-3.8115935615591909E-3</v>
      </c>
      <c r="FW401" s="223">
        <f t="shared" ca="1" si="769"/>
        <v>-3.7787013892714091E-3</v>
      </c>
      <c r="FX401" s="223">
        <f t="shared" ca="1" si="770"/>
        <v>-3.8707446113884071E-4</v>
      </c>
      <c r="FY401" s="223">
        <f t="shared" ca="1" si="771"/>
        <v>3.3486072921297171E-3</v>
      </c>
      <c r="FZ401" s="223">
        <f t="shared" ca="1" si="772"/>
        <v>4.1078475282981548E-3</v>
      </c>
      <c r="GA401" s="223">
        <f t="shared" ca="1" si="773"/>
        <v>1.2157883248814839E-3</v>
      </c>
      <c r="GB401" s="223">
        <f t="shared" ca="1" si="774"/>
        <v>-2.7569359223842981E-3</v>
      </c>
      <c r="GC401" s="223">
        <f t="shared" ca="1" si="775"/>
        <v>-4.279131390519832E-3</v>
      </c>
      <c r="GD401" s="223">
        <f t="shared" ca="1" si="776"/>
        <v>-1.997780125120877E-3</v>
      </c>
      <c r="GE401" s="223">
        <f t="shared" ca="1" si="777"/>
        <v>2.0593170512491253E-3</v>
      </c>
      <c r="GF401" s="223">
        <f t="shared" ca="1" si="778"/>
        <v>4.2859706331683572E-3</v>
      </c>
      <c r="GG401" s="223">
        <f t="shared" ca="1" si="779"/>
        <v>2.7029983555198751E-3</v>
      </c>
      <c r="GH401" s="223">
        <f t="shared" ca="1" si="780"/>
        <v>-1.2825597807128702E-3</v>
      </c>
      <c r="GI401" s="223">
        <f t="shared" ca="1" si="781"/>
        <v>-4.1281024279842407E-3</v>
      </c>
      <c r="GJ401" s="223">
        <f t="shared" ca="1" si="782"/>
        <v>-3.3043418749751823E-3</v>
      </c>
      <c r="GK401" s="223">
        <f t="shared" ca="1" si="783"/>
        <v>4.5651445707152211E-4</v>
      </c>
      <c r="GL401" s="223">
        <f t="shared" ca="1" si="784"/>
        <v>3.811593561559197E-3</v>
      </c>
      <c r="GM401" s="223">
        <f t="shared" ca="1" si="785"/>
        <v>3.778701389271462E-3</v>
      </c>
      <c r="GN401" s="223">
        <f t="shared" ca="1" si="786"/>
        <v>3.8707446113882835E-4</v>
      </c>
      <c r="GO401" s="223">
        <f t="shared" ca="1" si="787"/>
        <v>-3.3486072921297249E-3</v>
      </c>
      <c r="GP401" s="223">
        <f t="shared" ca="1" si="788"/>
        <v>-4.1078475282981877E-3</v>
      </c>
      <c r="GQ401" s="223">
        <f t="shared" ca="1" si="789"/>
        <v>-1.2157883248814713E-3</v>
      </c>
      <c r="GR401" s="223">
        <f t="shared" ca="1" si="790"/>
        <v>2.7569359223843081E-3</v>
      </c>
      <c r="GS401" s="223">
        <f t="shared" ca="1" si="791"/>
        <v>4.2791313905198303E-3</v>
      </c>
      <c r="GT401" s="223">
        <f t="shared" ca="1" si="792"/>
        <v>1.9977801251208661E-3</v>
      </c>
      <c r="GU401" s="223">
        <f t="shared" ca="1" si="793"/>
        <v>-2.0593170512491366E-3</v>
      </c>
      <c r="GV401" s="223">
        <f t="shared" ca="1" si="794"/>
        <v>-4.2859706331683589E-3</v>
      </c>
      <c r="GW401" s="223">
        <f t="shared" ca="1" si="795"/>
        <v>-2.7029983555198651E-3</v>
      </c>
      <c r="GX401" s="223">
        <f t="shared" ca="1" si="796"/>
        <v>1.2825597807127654E-3</v>
      </c>
      <c r="GY401" s="223">
        <f t="shared" ca="1" si="797"/>
        <v>4.1281024279842442E-3</v>
      </c>
      <c r="GZ401" s="223">
        <f t="shared" ca="1" si="798"/>
        <v>3.3043418749751745E-3</v>
      </c>
      <c r="HA401" s="223">
        <f t="shared" ca="1" si="799"/>
        <v>-4.565144570715348E-4</v>
      </c>
      <c r="HB401" s="223">
        <f t="shared" ca="1" si="800"/>
        <v>-3.8115935615592031E-3</v>
      </c>
      <c r="HC401" s="223">
        <f t="shared" ca="1" si="801"/>
        <v>-3.778701389271456E-3</v>
      </c>
      <c r="HD401" s="223">
        <f t="shared" ca="1" si="802"/>
        <v>-3.8707446113881556E-4</v>
      </c>
      <c r="HE401" s="223">
        <f t="shared" ca="1" si="803"/>
        <v>3.3486072921297327E-3</v>
      </c>
      <c r="HF401" s="223">
        <f t="shared" ca="1" si="804"/>
        <v>4.1078475282981843E-3</v>
      </c>
      <c r="HG401" s="223">
        <f t="shared" ca="1" si="805"/>
        <v>1.215788324881459E-3</v>
      </c>
      <c r="HH401" s="223">
        <f t="shared" ca="1" si="806"/>
        <v>-2.7569359223843177E-3</v>
      </c>
      <c r="HI401" s="223">
        <f t="shared" ca="1" si="807"/>
        <v>-4.2791313905198415E-3</v>
      </c>
      <c r="HJ401" s="223">
        <f t="shared" ca="1" si="808"/>
        <v>-1.9977801251208549E-3</v>
      </c>
      <c r="HK401" s="223">
        <f t="shared" ca="1" si="809"/>
        <v>2.0593170512491475E-3</v>
      </c>
      <c r="HL401" s="223">
        <f t="shared" ca="1" si="810"/>
        <v>4.2859706331683598E-3</v>
      </c>
      <c r="HM401" s="223">
        <f t="shared" ca="1" si="811"/>
        <v>2.7029983555198547E-3</v>
      </c>
      <c r="HN401" s="223">
        <f t="shared" ca="1" si="812"/>
        <v>-1.2825597807127776E-3</v>
      </c>
      <c r="HO401" s="223">
        <f t="shared" ca="1" si="813"/>
        <v>-4.1281024279842477E-3</v>
      </c>
      <c r="HP401" s="223">
        <f t="shared" ca="1" si="814"/>
        <v>-3.3043418749751658E-3</v>
      </c>
      <c r="HQ401" s="223">
        <f t="shared" ca="1" si="815"/>
        <v>4.5651445707142562E-4</v>
      </c>
      <c r="HR401" s="223">
        <f t="shared" ca="1" si="816"/>
        <v>3.8115935615592091E-3</v>
      </c>
      <c r="HS401" s="223">
        <f t="shared" ca="1" si="817"/>
        <v>3.7787013892714495E-3</v>
      </c>
      <c r="HT401" s="223">
        <f t="shared" ca="1" si="818"/>
        <v>3.8707446113880298E-4</v>
      </c>
      <c r="HU401" s="223">
        <f t="shared" ca="1" si="819"/>
        <v>-3.3486072921297405E-3</v>
      </c>
      <c r="HV401" s="223">
        <f t="shared" ca="1" si="820"/>
        <v>-4.1078475282981799E-3</v>
      </c>
      <c r="HW401" s="223">
        <f t="shared" ca="1" si="821"/>
        <v>-1.2157883248814468E-3</v>
      </c>
      <c r="HX401" s="223">
        <f t="shared" ca="1" si="822"/>
        <v>2.7569359223843272E-3</v>
      </c>
      <c r="HY401" s="223">
        <f t="shared" ca="1" si="823"/>
        <v>4.2791313905198407E-3</v>
      </c>
      <c r="HZ401" s="223">
        <f t="shared" ca="1" si="824"/>
        <v>1.9977801251208436E-3</v>
      </c>
      <c r="IA401" s="223">
        <f t="shared" ca="1" si="825"/>
        <v>-2.0593170512491587E-3</v>
      </c>
      <c r="IB401" s="223">
        <f t="shared" ca="1" si="826"/>
        <v>-4.2859706331683503E-3</v>
      </c>
      <c r="IC401" s="223">
        <f t="shared" ca="1" si="827"/>
        <v>-2.7029983555198456E-3</v>
      </c>
      <c r="ID401" s="223">
        <f t="shared" ca="1" si="828"/>
        <v>1.2825597807127897E-3</v>
      </c>
      <c r="IE401" s="223">
        <f t="shared" ca="1" si="829"/>
        <v>2.3491409081278958E-3</v>
      </c>
      <c r="IF401" s="223">
        <f t="shared" ca="1" si="830"/>
        <v>3.304341874975158E-3</v>
      </c>
      <c r="IG401" s="223">
        <f t="shared" ca="1" si="831"/>
        <v>-4.5651445707143808E-4</v>
      </c>
      <c r="IH401" s="223">
        <f t="shared" ca="1" si="832"/>
        <v>-3.8115935615592143E-3</v>
      </c>
      <c r="II401" s="223">
        <f t="shared" ca="1" si="833"/>
        <v>-3.778701389271443E-3</v>
      </c>
      <c r="IJ401" s="223">
        <f t="shared" ca="1" si="834"/>
        <v>-3.8707446113891205E-4</v>
      </c>
      <c r="IK401" s="223">
        <f t="shared" ca="1" si="835"/>
        <v>3.3486072921297483E-3</v>
      </c>
      <c r="IL401" s="223">
        <f t="shared" ca="1" si="836"/>
        <v>4.1078475282981764E-3</v>
      </c>
      <c r="IM401" s="223">
        <f t="shared" ca="1" si="837"/>
        <v>1.2157883248815522E-3</v>
      </c>
      <c r="IN401" s="223">
        <f t="shared" ca="1" si="838"/>
        <v>-2.7569359223843367E-3</v>
      </c>
      <c r="IO401" s="223">
        <f t="shared" ca="1" si="839"/>
        <v>-4.2791313905198398E-3</v>
      </c>
      <c r="IP401" s="223">
        <f t="shared" ca="1" si="840"/>
        <v>-1.9977801251208323E-3</v>
      </c>
      <c r="IQ401" s="223">
        <f t="shared" ca="1" si="841"/>
        <v>2.0593170512491696E-3</v>
      </c>
      <c r="IR401" s="223">
        <f t="shared" ca="1" si="842"/>
        <v>4.2859706331683511E-3</v>
      </c>
      <c r="IS401" s="223">
        <f t="shared" ca="1" si="843"/>
        <v>2.7029983555198357E-3</v>
      </c>
      <c r="IT401" s="223">
        <f t="shared" ca="1" si="844"/>
        <v>-1.2825597807128017E-3</v>
      </c>
      <c r="IU401" s="223">
        <f t="shared" ca="1" si="845"/>
        <v>-4.1281024279842199E-3</v>
      </c>
      <c r="IV401" s="223">
        <f t="shared" ca="1" si="846"/>
        <v>-3.3043418749751493E-3</v>
      </c>
      <c r="IW401" s="223">
        <f t="shared" ca="1" si="847"/>
        <v>4.5651445707145088E-4</v>
      </c>
      <c r="IX401" s="223">
        <f t="shared" ca="1" si="848"/>
        <v>3.8115935615592204E-3</v>
      </c>
      <c r="IY401" s="223">
        <f t="shared" ca="1" si="849"/>
        <v>3.7787013892714378E-3</v>
      </c>
      <c r="IZ401" s="223">
        <f t="shared" ca="1" si="850"/>
        <v>3.8707446113889947E-4</v>
      </c>
      <c r="JA401" s="223">
        <f t="shared" ca="1" si="851"/>
        <v>-3.3486072921297561E-3</v>
      </c>
      <c r="JB401" s="223">
        <f t="shared" ca="1" si="852"/>
        <v>-4.1078475282981721E-3</v>
      </c>
    </row>
    <row r="402" spans="2:262">
      <c r="B402" s="230">
        <v>41</v>
      </c>
      <c r="C402" s="229">
        <f t="shared" si="853"/>
        <v>8.0078125000000039E-4</v>
      </c>
      <c r="D402" s="226">
        <f t="shared" ca="1" si="597"/>
        <v>75.381979924419923</v>
      </c>
      <c r="E402" s="225">
        <f ca="1">AU361</f>
        <v>0.38197992441992357</v>
      </c>
      <c r="F402" s="224">
        <v>41</v>
      </c>
      <c r="G402" s="223">
        <f t="shared" ca="1" si="854"/>
        <v>2.1813782652153084E-3</v>
      </c>
      <c r="H402" s="223">
        <f t="shared" ca="1" si="598"/>
        <v>-6.3035088474116688E-3</v>
      </c>
      <c r="I402" s="223">
        <f t="shared" ca="1" si="599"/>
        <v>-8.9261027258203153E-3</v>
      </c>
      <c r="J402" s="223">
        <f t="shared" ca="1" si="600"/>
        <v>-3.2473785789515317E-3</v>
      </c>
      <c r="K402" s="223">
        <f t="shared" ca="1" si="601"/>
        <v>5.451423104597489E-3</v>
      </c>
      <c r="L402" s="223">
        <f t="shared" ca="1" si="602"/>
        <v>9.0803753508659057E-3</v>
      </c>
      <c r="M402" s="223">
        <f t="shared" ca="1" si="603"/>
        <v>4.264535296191964E-3</v>
      </c>
      <c r="N402" s="223">
        <f t="shared" ca="1" si="604"/>
        <v>-4.5173428840914699E-3</v>
      </c>
      <c r="O402" s="223">
        <f t="shared" ca="1" si="605"/>
        <v>-9.0980706785976674E-3</v>
      </c>
      <c r="P402" s="223">
        <f t="shared" ca="1" si="606"/>
        <v>-5.2175494331372068E-3</v>
      </c>
      <c r="Q402" s="223">
        <f t="shared" ca="1" si="607"/>
        <v>3.515317621854302E-3</v>
      </c>
      <c r="R402" s="223">
        <f t="shared" ca="1" si="608"/>
        <v>8.9789225548156573E-3</v>
      </c>
      <c r="S402" s="223">
        <f t="shared" ca="1" si="609"/>
        <v>6.0920867700995996E-3</v>
      </c>
      <c r="T402" s="223">
        <f t="shared" ca="1" si="610"/>
        <v>-2.4604187105177334E-3</v>
      </c>
      <c r="U402" s="223">
        <f t="shared" ca="1" si="611"/>
        <v>-8.7247230782049427E-3</v>
      </c>
      <c r="V402" s="223">
        <f t="shared" ca="1" si="612"/>
        <v>-6.8749934515096077E-3</v>
      </c>
      <c r="W402" s="223">
        <f t="shared" ca="1" si="613"/>
        <v>1.3685128116108941E-3</v>
      </c>
      <c r="X402" s="223">
        <f t="shared" ca="1" si="614"/>
        <v>8.3392956455032655E-3</v>
      </c>
      <c r="Y402" s="223">
        <f t="shared" ca="1" si="615"/>
        <v>7.5544938321472606E-3</v>
      </c>
      <c r="Z402" s="223">
        <f t="shared" ca="1" si="616"/>
        <v>-2.5602320620218659E-4</v>
      </c>
      <c r="AA402" s="223">
        <f t="shared" ca="1" si="617"/>
        <v>-7.8284374440553278E-3</v>
      </c>
      <c r="AB402" s="223">
        <f t="shared" ca="1" si="618"/>
        <v>-8.1203675938070867E-3</v>
      </c>
      <c r="AC402" s="223">
        <f t="shared" ca="1" si="619"/>
        <v>-8.6031722653489434E-4</v>
      </c>
      <c r="AD402" s="223">
        <f t="shared" ca="1" si="620"/>
        <v>7.1998322567190113E-3</v>
      </c>
      <c r="AE402" s="223">
        <f t="shared" ca="1" si="621"/>
        <v>8.5641034683969306E-3</v>
      </c>
      <c r="AF402" s="223">
        <f t="shared" ca="1" si="622"/>
        <v>1.9637176873993638E-3</v>
      </c>
      <c r="AG402" s="223">
        <f t="shared" ca="1" si="623"/>
        <v>-6.462934890619219E-3</v>
      </c>
      <c r="AH402" s="223">
        <f t="shared" ca="1" si="624"/>
        <v>-8.8790272553324907E-3</v>
      </c>
      <c r="AI402" s="223">
        <f t="shared" ca="1" si="625"/>
        <v>-3.0375820064118889E-3</v>
      </c>
      <c r="AJ402" s="223">
        <f t="shared" ca="1" si="626"/>
        <v>5.6288289680480452E-3</v>
      </c>
      <c r="AK402" s="223">
        <f t="shared" ca="1" si="627"/>
        <v>9.0604022077263643E-3</v>
      </c>
      <c r="AL402" s="223">
        <f t="shared" ca="1" si="628"/>
        <v>4.0657582646587802E-3</v>
      </c>
      <c r="AM402" s="223">
        <f t="shared" ca="1" si="629"/>
        <v>-4.7100602184688761E-3</v>
      </c>
      <c r="AN402" s="223">
        <f t="shared" ca="1" si="630"/>
        <v>-9.1055002774702853E-3</v>
      </c>
      <c r="AO402" s="223">
        <f t="shared" ca="1" si="631"/>
        <v>-5.0327817341869474E-3</v>
      </c>
      <c r="AP402" s="223">
        <f t="shared" ca="1" si="632"/>
        <v>3.7204477790677296E-3</v>
      </c>
      <c r="AQ402" s="223">
        <f t="shared" ca="1" si="633"/>
        <v>9.0136431476178971E-3</v>
      </c>
      <c r="AR402" s="223">
        <f t="shared" ca="1" si="634"/>
        <v>5.9241074819066705E-3</v>
      </c>
      <c r="AS402" s="223">
        <f t="shared" ca="1" si="635"/>
        <v>-2.6748763420670722E-3</v>
      </c>
      <c r="AT402" s="223">
        <f t="shared" ca="1" si="636"/>
        <v>-8.7862124349030492E-3</v>
      </c>
      <c r="AU402" s="223">
        <f t="shared" ca="1" si="637"/>
        <v>-6.7263291389240368E-3</v>
      </c>
      <c r="AV402" s="223">
        <f t="shared" ca="1" si="638"/>
        <v>1.5890722750998649E-3</v>
      </c>
      <c r="AW402" s="223">
        <f t="shared" ca="1" si="639"/>
        <v>8.4266289089380449E-3</v>
      </c>
      <c r="AX402" s="223">
        <f t="shared" ca="1" si="640"/>
        <v>7.4273805448074664E-3</v>
      </c>
      <c r="AY402" s="223">
        <f t="shared" ca="1" si="641"/>
        <v>-4.7936708200258188E-4</v>
      </c>
      <c r="AZ402" s="223">
        <f t="shared" ca="1" si="642"/>
        <v>-7.9403010406546761E-3</v>
      </c>
      <c r="BA402" s="223">
        <f t="shared" ca="1" si="643"/>
        <v>-8.0167172338720151E-3</v>
      </c>
      <c r="BB402" s="223">
        <f t="shared" ca="1" si="644"/>
        <v>-6.3754823820413734E-4</v>
      </c>
      <c r="BC402" s="223">
        <f t="shared" ca="1" si="645"/>
        <v>7.3345436538672006E-3</v>
      </c>
      <c r="BD402" s="223">
        <f t="shared" ca="1" si="646"/>
        <v>8.4854750337580147E-3</v>
      </c>
      <c r="BE402" s="223">
        <f t="shared" ca="1" si="647"/>
        <v>1.7448742394766568E-3</v>
      </c>
      <c r="BF402" s="223">
        <f t="shared" ca="1" si="648"/>
        <v>-6.6184679035133712E-3</v>
      </c>
      <c r="BG402" s="223">
        <f t="shared" ca="1" si="649"/>
        <v>-8.8266033908342648E-3</v>
      </c>
      <c r="BH402" s="223">
        <f t="shared" ca="1" si="650"/>
        <v>-2.8259557080540679E-3</v>
      </c>
      <c r="BI402" s="223">
        <f t="shared" ca="1" si="651"/>
        <v>5.8028442354036962E-3</v>
      </c>
      <c r="BJ402" s="223">
        <f t="shared" ca="1" si="652"/>
        <v>9.034971417087154E-3</v>
      </c>
      <c r="BK402" s="223">
        <f t="shared" ca="1" si="653"/>
        <v>3.8645321723754797E-3</v>
      </c>
      <c r="BL402" s="223">
        <f t="shared" ca="1" si="654"/>
        <v>-4.8999403886911602E-3</v>
      </c>
      <c r="BM402" s="223">
        <f t="shared" ca="1" si="655"/>
        <v>-9.1074450634523428E-3</v>
      </c>
      <c r="BN402" s="223">
        <f t="shared" ca="1" si="656"/>
        <v>-4.8449824757077903E-3</v>
      </c>
      <c r="BO402" s="223">
        <f t="shared" ca="1" si="657"/>
        <v>3.9233368776556091E-3</v>
      </c>
      <c r="BP402" s="223">
        <f t="shared" ca="1" si="658"/>
        <v>9.0429342588298489E-3</v>
      </c>
      <c r="BQ402" s="223">
        <f t="shared" ca="1" si="659"/>
        <v>5.7525597328833243E-3</v>
      </c>
      <c r="BR402" s="223">
        <f t="shared" ca="1" si="660"/>
        <v>-2.8877227281279725E-3</v>
      </c>
      <c r="BS402" s="223">
        <f t="shared" ca="1" si="661"/>
        <v>-8.8424093057680245E-3</v>
      </c>
      <c r="BT402" s="223">
        <f t="shared" ca="1" si="662"/>
        <v>-6.573613137178848E-3</v>
      </c>
      <c r="BU402" s="223">
        <f t="shared" ca="1" si="663"/>
        <v>1.8086745408695877E-3</v>
      </c>
      <c r="BV402" s="223">
        <f t="shared" ca="1" si="664"/>
        <v>8.5088862862100177E-3</v>
      </c>
      <c r="BW402" s="223">
        <f t="shared" ca="1" si="665"/>
        <v>7.2957932811550906E-3</v>
      </c>
      <c r="BX402" s="223">
        <f t="shared" ca="1" si="666"/>
        <v>-7.0242220499746851E-4</v>
      </c>
      <c r="BY402" s="223">
        <f t="shared" ca="1" si="667"/>
        <v>-8.0473816968141456E-3</v>
      </c>
      <c r="BZ402" s="223">
        <f t="shared" ca="1" si="668"/>
        <v>-7.9082379032396257E-3</v>
      </c>
      <c r="CA402" s="223">
        <f t="shared" ca="1" si="669"/>
        <v>-4.1439521465408587E-4</v>
      </c>
      <c r="CB402" s="223">
        <f t="shared" ca="1" si="670"/>
        <v>7.4648369961744787E-3</v>
      </c>
      <c r="CC402" s="223">
        <f t="shared" ca="1" si="671"/>
        <v>8.401735266251124E-3</v>
      </c>
      <c r="CD402" s="223">
        <f t="shared" ca="1" si="672"/>
        <v>1.5249797445571083E-3</v>
      </c>
      <c r="CE402" s="223">
        <f t="shared" ca="1" si="673"/>
        <v>-6.7700141988228796E-3</v>
      </c>
      <c r="CF402" s="223">
        <f t="shared" ca="1" si="674"/>
        <v>-8.7688627105013527E-3</v>
      </c>
      <c r="CG402" s="223">
        <f t="shared" ca="1" si="675"/>
        <v>-2.6126271596470367E-3</v>
      </c>
      <c r="CH402" s="223">
        <f t="shared" ca="1" si="676"/>
        <v>5.9733640863743115E-3</v>
      </c>
      <c r="CI402" s="223">
        <f t="shared" ca="1" si="677"/>
        <v>9.004098297505635E-3</v>
      </c>
      <c r="CJ402" s="223">
        <f t="shared" ca="1" si="678"/>
        <v>3.6609782304156484E-3</v>
      </c>
      <c r="CK402" s="223">
        <f t="shared" ca="1" si="679"/>
        <v>-5.0868690180438693E-3</v>
      </c>
      <c r="CL402" s="223">
        <f t="shared" ca="1" si="680"/>
        <v>-9.1039038650774853E-3</v>
      </c>
      <c r="CM402" s="223">
        <f t="shared" ca="1" si="681"/>
        <v>-4.6542647809509428E-3</v>
      </c>
      <c r="CN402" s="223">
        <f t="shared" ca="1" si="682"/>
        <v>4.1238627048113454E-3</v>
      </c>
      <c r="CO402" s="223">
        <f t="shared" ca="1" si="683"/>
        <v>9.0667782445813718E-3</v>
      </c>
      <c r="CP402" s="223">
        <f t="shared" ca="1" si="684"/>
        <v>5.5775468569789549E-3</v>
      </c>
      <c r="CQ402" s="223">
        <f t="shared" ca="1" si="685"/>
        <v>-3.0988296579964178E-3</v>
      </c>
      <c r="CR402" s="223">
        <f t="shared" ca="1" si="686"/>
        <v>-8.8932798399061555E-3</v>
      </c>
      <c r="CS402" s="223">
        <f t="shared" ca="1" si="687"/>
        <v>-6.416937436683005E-3</v>
      </c>
      <c r="CT402" s="223">
        <f t="shared" ca="1" si="688"/>
        <v>2.0271873287264612E-3</v>
      </c>
      <c r="CU402" s="223">
        <f t="shared" ca="1" si="689"/>
        <v>8.5860182285509533E-3</v>
      </c>
      <c r="CV402" s="223">
        <f t="shared" ca="1" si="690"/>
        <v>7.1598113044375085E-3</v>
      </c>
      <c r="CW402" s="223">
        <f t="shared" ca="1" si="691"/>
        <v>-9.2505421512138666E-4</v>
      </c>
      <c r="CX402" s="223">
        <f t="shared" ca="1" si="692"/>
        <v>-8.1496149111503786E-3</v>
      </c>
      <c r="CY402" s="223">
        <f t="shared" ca="1" si="693"/>
        <v>-7.7949949458023544E-3</v>
      </c>
      <c r="CZ402" s="223">
        <f t="shared" ca="1" si="694"/>
        <v>-1.9099257492196211E-4</v>
      </c>
      <c r="DA402" s="223">
        <f t="shared" ca="1" si="695"/>
        <v>7.59063379980357E-3</v>
      </c>
      <c r="DB402" s="223">
        <f t="shared" ca="1" si="696"/>
        <v>8.3129346075809362E-3</v>
      </c>
      <c r="DC402" s="223">
        <f t="shared" ca="1" si="697"/>
        <v>1.304166658862232E-3</v>
      </c>
      <c r="DD402" s="223">
        <f t="shared" ca="1" si="698"/>
        <v>-6.9174824907261984E-3</v>
      </c>
      <c r="DE402" s="223">
        <f t="shared" ca="1" si="699"/>
        <v>-8.7058399951605667E-3</v>
      </c>
      <c r="DF402" s="223">
        <f t="shared" ca="1" si="700"/>
        <v>-2.397724862331395E-3</v>
      </c>
      <c r="DG402" s="223">
        <f t="shared" ca="1" si="701"/>
        <v>6.1402858061776686E-3</v>
      </c>
      <c r="DH402" s="223">
        <f t="shared" ca="1" si="702"/>
        <v>8.9678014457946105E-3</v>
      </c>
      <c r="DI402" s="223">
        <f t="shared" ca="1" si="703"/>
        <v>3.4552190520626088E-3</v>
      </c>
      <c r="DJ402" s="223">
        <f t="shared" ca="1" si="704"/>
        <v>-5.2707335077104471E-3</v>
      </c>
      <c r="DK402" s="223">
        <f t="shared" ca="1" si="705"/>
        <v>-9.094878815431192E-3</v>
      </c>
      <c r="DL402" s="223">
        <f t="shared" ca="1" si="706"/>
        <v>-4.4607435311241088E-3</v>
      </c>
      <c r="DM402" s="223">
        <f t="shared" ca="1" si="707"/>
        <v>4.3219044712749198E-3</v>
      </c>
      <c r="DN402" s="223">
        <f t="shared" ca="1" si="708"/>
        <v>9.0851607421470245E-3</v>
      </c>
      <c r="DO402" s="223">
        <f t="shared" ca="1" si="709"/>
        <v>5.3991742754058011E-3</v>
      </c>
      <c r="DP402" s="223">
        <f t="shared" ca="1" si="710"/>
        <v>-3.3080699687514695E-3</v>
      </c>
      <c r="DQ402" s="223">
        <f t="shared" ca="1" si="711"/>
        <v>-8.9387933948099092E-3</v>
      </c>
      <c r="DR402" s="223">
        <f t="shared" ca="1" si="712"/>
        <v>-6.2563964130201441E-3</v>
      </c>
      <c r="DS402" s="223">
        <f t="shared" ca="1" si="713"/>
        <v>2.2444790147380534E-3</v>
      </c>
      <c r="DT402" s="223">
        <f t="shared" ca="1" si="714"/>
        <v>8.6579782745629108E-3</v>
      </c>
      <c r="DU402" s="223">
        <f t="shared" ca="1" si="715"/>
        <v>7.0195165251126452E-3</v>
      </c>
      <c r="DV402" s="223">
        <f t="shared" ca="1" si="716"/>
        <v>-1.147129007176121E-3</v>
      </c>
      <c r="DW402" s="223">
        <f t="shared" ca="1" si="717"/>
        <v>-8.2469391021979255E-3</v>
      </c>
      <c r="DX402" s="223">
        <f t="shared" ca="1" si="718"/>
        <v>-7.6770565748833682E-3</v>
      </c>
      <c r="DY402" s="223">
        <f t="shared" ca="1" si="719"/>
        <v>3.2525111595492658E-5</v>
      </c>
      <c r="DZ402" s="223">
        <f t="shared" ca="1" si="720"/>
        <v>7.7118582894637388E-3</v>
      </c>
      <c r="EA402" s="223">
        <f t="shared" ca="1" si="721"/>
        <v>8.2191265479438433E-3</v>
      </c>
      <c r="EB402" s="223">
        <f t="shared" ca="1" si="722"/>
        <v>1.0825679919378613E-3</v>
      </c>
      <c r="EC402" s="223">
        <f t="shared" ca="1" si="723"/>
        <v>-7.0607839498383531E-3</v>
      </c>
      <c r="ED402" s="223">
        <f t="shared" ca="1" si="724"/>
        <v>-8.6375732073389853E-3</v>
      </c>
      <c r="EE402" s="223">
        <f t="shared" ca="1" si="725"/>
        <v>-2.1813782652153916E-3</v>
      </c>
      <c r="EF402" s="223">
        <f t="shared" ca="1" si="726"/>
        <v>6.3035088474116506E-3</v>
      </c>
      <c r="EG402" s="223">
        <f t="shared" ca="1" si="727"/>
        <v>8.9261027258203604E-3</v>
      </c>
      <c r="EH402" s="223">
        <f t="shared" ca="1" si="728"/>
        <v>3.2473785789516874E-3</v>
      </c>
      <c r="EI402" s="223">
        <f t="shared" ca="1" si="729"/>
        <v>-5.4514231045974006E-3</v>
      </c>
      <c r="EJ402" s="223">
        <f t="shared" ca="1" si="730"/>
        <v>-9.0803753508659091E-3</v>
      </c>
      <c r="EK402" s="223">
        <f t="shared" ca="1" si="731"/>
        <v>-4.2645352961921835E-3</v>
      </c>
      <c r="EL402" s="223">
        <f t="shared" ca="1" si="732"/>
        <v>4.5173428840913033E-3</v>
      </c>
      <c r="EM402" s="223">
        <f t="shared" ca="1" si="733"/>
        <v>9.0980706785976605E-3</v>
      </c>
      <c r="EN402" s="223">
        <f t="shared" ca="1" si="734"/>
        <v>5.217549433137271E-3</v>
      </c>
      <c r="EO402" s="223">
        <f t="shared" ca="1" si="735"/>
        <v>-3.5153176218542899E-3</v>
      </c>
      <c r="EP402" s="223">
        <f t="shared" ca="1" si="736"/>
        <v>-8.9789225548156226E-3</v>
      </c>
      <c r="EQ402" s="223">
        <f t="shared" ca="1" si="737"/>
        <v>-6.0920867700997167E-3</v>
      </c>
      <c r="ER402" s="223">
        <f t="shared" ca="1" si="738"/>
        <v>2.4604187105176424E-3</v>
      </c>
      <c r="ES402" s="223">
        <f t="shared" ca="1" si="739"/>
        <v>8.7247230782049288E-3</v>
      </c>
      <c r="ET402" s="223">
        <f t="shared" ca="1" si="740"/>
        <v>6.8749934515097665E-3</v>
      </c>
      <c r="EU402" s="223">
        <f t="shared" ca="1" si="741"/>
        <v>-1.3685128116107208E-3</v>
      </c>
      <c r="EV402" s="223">
        <f t="shared" ca="1" si="742"/>
        <v>-8.3392956455032204E-3</v>
      </c>
      <c r="EW402" s="223">
        <f t="shared" ca="1" si="743"/>
        <v>-7.5544938321473049E-3</v>
      </c>
      <c r="EX402" s="223">
        <f t="shared" ca="1" si="744"/>
        <v>2.5602320620191467E-4</v>
      </c>
      <c r="EY402" s="223">
        <f t="shared" ca="1" si="745"/>
        <v>7.8284374440552237E-3</v>
      </c>
      <c r="EZ402" s="223">
        <f t="shared" ca="1" si="746"/>
        <v>8.1203675938071526E-3</v>
      </c>
      <c r="FA402" s="223">
        <f t="shared" ca="1" si="747"/>
        <v>8.6031722653497154E-4</v>
      </c>
      <c r="FB402" s="223">
        <f t="shared" ca="1" si="748"/>
        <v>-7.1998322567190035E-3</v>
      </c>
      <c r="FC402" s="223">
        <f t="shared" ca="1" si="749"/>
        <v>-8.5641034683970121E-3</v>
      </c>
      <c r="FD402" s="223">
        <f t="shared" ca="1" si="750"/>
        <v>-1.9637176873995347E-3</v>
      </c>
      <c r="FE402" s="223">
        <f t="shared" ca="1" si="751"/>
        <v>6.462934890619141E-3</v>
      </c>
      <c r="FF402" s="223">
        <f t="shared" ca="1" si="752"/>
        <v>8.8790272553324993E-3</v>
      </c>
      <c r="FG402" s="223">
        <f t="shared" ca="1" si="753"/>
        <v>3.0375820064121152E-3</v>
      </c>
      <c r="FH402" s="223">
        <f t="shared" ca="1" si="754"/>
        <v>-5.6288289680478821E-3</v>
      </c>
      <c r="FI402" s="223">
        <f t="shared" ca="1" si="755"/>
        <v>-9.0604022077263799E-3</v>
      </c>
      <c r="FJ402" s="223">
        <f t="shared" ca="1" si="756"/>
        <v>-4.0657582646588487E-3</v>
      </c>
      <c r="FK402" s="223">
        <f t="shared" ca="1" si="757"/>
        <v>4.7100602184688648E-3</v>
      </c>
      <c r="FL402" s="223">
        <f t="shared" ca="1" si="758"/>
        <v>9.1055002774702801E-3</v>
      </c>
      <c r="FM402" s="223">
        <f t="shared" ca="1" si="759"/>
        <v>5.0327817341870671E-3</v>
      </c>
      <c r="FN402" s="223">
        <f t="shared" ca="1" si="760"/>
        <v>-3.720447779067658E-3</v>
      </c>
      <c r="FO402" s="223">
        <f t="shared" ca="1" si="761"/>
        <v>-9.0136431476178953E-3</v>
      </c>
      <c r="FP402" s="223">
        <f t="shared" ca="1" si="762"/>
        <v>-5.924107481906876E-3</v>
      </c>
      <c r="FQ402" s="223">
        <f t="shared" ca="1" si="763"/>
        <v>2.6748763420668736E-3</v>
      </c>
      <c r="FR402" s="223">
        <f t="shared" ca="1" si="764"/>
        <v>8.7862124349030127E-3</v>
      </c>
      <c r="FS402" s="223">
        <f t="shared" ca="1" si="765"/>
        <v>6.7263291389240889E-3</v>
      </c>
      <c r="FT402" s="223">
        <f t="shared" ca="1" si="766"/>
        <v>-1.5890722750995969E-3</v>
      </c>
      <c r="FU402" s="223">
        <f t="shared" ca="1" si="767"/>
        <v>-8.4266289089379651E-3</v>
      </c>
      <c r="FV402" s="223">
        <f t="shared" ca="1" si="768"/>
        <v>-7.4273805448075497E-3</v>
      </c>
      <c r="FW402" s="223">
        <f t="shared" ca="1" si="769"/>
        <v>4.7936708200250382E-4</v>
      </c>
      <c r="FX402" s="223">
        <f t="shared" ca="1" si="770"/>
        <v>7.9403010406546692E-3</v>
      </c>
      <c r="FY402" s="223">
        <f t="shared" ca="1" si="771"/>
        <v>8.0167172338721122E-3</v>
      </c>
      <c r="FZ402" s="223">
        <f t="shared" ca="1" si="772"/>
        <v>6.3754823820427959E-4</v>
      </c>
      <c r="GA402" s="223">
        <f t="shared" ca="1" si="773"/>
        <v>-7.3345436538671156E-3</v>
      </c>
      <c r="GB402" s="223">
        <f t="shared" ca="1" si="774"/>
        <v>-8.4854750337580408E-3</v>
      </c>
      <c r="GC402" s="223">
        <f t="shared" ca="1" si="775"/>
        <v>-1.7448742394769244E-3</v>
      </c>
      <c r="GD402" s="223">
        <f t="shared" ca="1" si="776"/>
        <v>6.6184679035132289E-3</v>
      </c>
      <c r="GE402" s="223">
        <f t="shared" ca="1" si="777"/>
        <v>8.8266033908343013E-3</v>
      </c>
      <c r="GF402" s="223">
        <f t="shared" ca="1" si="778"/>
        <v>2.8259557080541424E-3</v>
      </c>
      <c r="GG402" s="223">
        <f t="shared" ca="1" si="779"/>
        <v>-5.802844235403685E-3</v>
      </c>
      <c r="GH402" s="223">
        <f t="shared" ca="1" si="780"/>
        <v>-9.03497141708718E-3</v>
      </c>
      <c r="GI402" s="223">
        <f t="shared" ca="1" si="781"/>
        <v>-3.8645321723756098E-3</v>
      </c>
      <c r="GJ402" s="223">
        <f t="shared" ca="1" si="782"/>
        <v>4.8999403886910934E-3</v>
      </c>
      <c r="GK402" s="223">
        <f t="shared" ca="1" si="783"/>
        <v>9.1074450634523428E-3</v>
      </c>
      <c r="GL402" s="223">
        <f t="shared" ca="1" si="784"/>
        <v>4.844982475708021E-3</v>
      </c>
      <c r="GM402" s="223">
        <f t="shared" ca="1" si="785"/>
        <v>-3.9233368776554209E-3</v>
      </c>
      <c r="GN402" s="223">
        <f t="shared" ca="1" si="786"/>
        <v>-9.0429342588298316E-3</v>
      </c>
      <c r="GO402" s="223">
        <f t="shared" ca="1" si="787"/>
        <v>-5.7525597328833842E-3</v>
      </c>
      <c r="GP402" s="223">
        <f t="shared" ca="1" si="788"/>
        <v>2.8877227281277141E-3</v>
      </c>
      <c r="GQ402" s="223">
        <f t="shared" ca="1" si="789"/>
        <v>8.8424093057679586E-3</v>
      </c>
      <c r="GR402" s="223">
        <f t="shared" ca="1" si="790"/>
        <v>6.5736131371789469E-3</v>
      </c>
      <c r="GS402" s="223">
        <f t="shared" ca="1" si="791"/>
        <v>-1.8086745408694477E-3</v>
      </c>
      <c r="GT402" s="223">
        <f t="shared" ca="1" si="792"/>
        <v>-8.5088862862100125E-3</v>
      </c>
      <c r="GU402" s="223">
        <f t="shared" ca="1" si="793"/>
        <v>-7.2957932811552545E-3</v>
      </c>
      <c r="GV402" s="223">
        <f t="shared" ca="1" si="794"/>
        <v>7.0242220499732583E-4</v>
      </c>
      <c r="GW402" s="223">
        <f t="shared" ca="1" si="795"/>
        <v>8.0473816968140779E-3</v>
      </c>
      <c r="GX402" s="223">
        <f t="shared" ca="1" si="796"/>
        <v>7.9082379032396326E-3</v>
      </c>
      <c r="GY402" s="223">
        <f t="shared" ca="1" si="797"/>
        <v>4.1439521465435822E-4</v>
      </c>
      <c r="GZ402" s="223">
        <f t="shared" ca="1" si="798"/>
        <v>-7.4648369961743972E-3</v>
      </c>
      <c r="HA402" s="223">
        <f t="shared" ca="1" si="799"/>
        <v>-8.4017352662511795E-3</v>
      </c>
      <c r="HB402" s="223">
        <f t="shared" ca="1" si="800"/>
        <v>-1.5249797445572484E-3</v>
      </c>
      <c r="HC402" s="223">
        <f t="shared" ca="1" si="801"/>
        <v>6.7700141988228718E-3</v>
      </c>
      <c r="HD402" s="223">
        <f t="shared" ca="1" si="802"/>
        <v>8.7688627105014256E-3</v>
      </c>
      <c r="HE402" s="223">
        <f t="shared" ca="1" si="803"/>
        <v>2.6126271596471737E-3</v>
      </c>
      <c r="HF402" s="223">
        <f t="shared" ca="1" si="804"/>
        <v>-5.9733640863742039E-3</v>
      </c>
      <c r="HG402" s="223">
        <f t="shared" ca="1" si="805"/>
        <v>-9.0040982975056385E-3</v>
      </c>
      <c r="HH402" s="223">
        <f t="shared" ca="1" si="806"/>
        <v>-3.6609782304158969E-3</v>
      </c>
      <c r="HI402" s="223">
        <f t="shared" ca="1" si="807"/>
        <v>5.0868690180437513E-3</v>
      </c>
      <c r="HJ402" s="223">
        <f t="shared" ca="1" si="808"/>
        <v>9.1039038650774871E-3</v>
      </c>
      <c r="HK402" s="223">
        <f t="shared" ca="1" si="809"/>
        <v>4.6542647809509532E-3</v>
      </c>
      <c r="HL402" s="223">
        <f t="shared" ca="1" si="810"/>
        <v>-4.1238627048113333E-3</v>
      </c>
      <c r="HM402" s="223">
        <f t="shared" ca="1" si="811"/>
        <v>-9.0667782445813458E-3</v>
      </c>
      <c r="HN402" s="223">
        <f t="shared" ca="1" si="812"/>
        <v>-5.5775468569790668E-3</v>
      </c>
      <c r="HO402" s="223">
        <f t="shared" ca="1" si="813"/>
        <v>3.0988296579962838E-3</v>
      </c>
      <c r="HP402" s="223">
        <f t="shared" ca="1" si="814"/>
        <v>8.893279839906152E-3</v>
      </c>
      <c r="HQ402" s="223">
        <f t="shared" ca="1" si="815"/>
        <v>6.4169374366831993E-3</v>
      </c>
      <c r="HR402" s="223">
        <f t="shared" ca="1" si="816"/>
        <v>-2.0271873287263219E-3</v>
      </c>
      <c r="HS402" s="223">
        <f t="shared" ca="1" si="817"/>
        <v>-8.5860182285509047E-3</v>
      </c>
      <c r="HT402" s="223">
        <f t="shared" ca="1" si="818"/>
        <v>-7.159811304437518E-3</v>
      </c>
      <c r="HU402" s="223">
        <f t="shared" ca="1" si="819"/>
        <v>9.2505421512111561E-4</v>
      </c>
      <c r="HV402" s="223">
        <f t="shared" ca="1" si="820"/>
        <v>8.1496149111503161E-3</v>
      </c>
      <c r="HW402" s="223">
        <f t="shared" ca="1" si="821"/>
        <v>7.7949949458024281E-3</v>
      </c>
      <c r="HX402" s="223">
        <f t="shared" ca="1" si="822"/>
        <v>1.9099257492210522E-4</v>
      </c>
      <c r="HY402" s="223">
        <f t="shared" ca="1" si="823"/>
        <v>-7.5906337998035613E-3</v>
      </c>
      <c r="HZ402" s="223">
        <f t="shared" ca="1" si="824"/>
        <v>-8.3129346075810455E-3</v>
      </c>
      <c r="IA402" s="223">
        <f t="shared" ca="1" si="825"/>
        <v>-1.3041666588623729E-3</v>
      </c>
      <c r="IB402" s="223">
        <f t="shared" ca="1" si="826"/>
        <v>6.9174824907261056E-3</v>
      </c>
      <c r="IC402" s="223">
        <f t="shared" ca="1" si="827"/>
        <v>8.7058399951605719E-3</v>
      </c>
      <c r="ID402" s="223">
        <f t="shared" ca="1" si="828"/>
        <v>2.3977248623316566E-3</v>
      </c>
      <c r="IE402" s="223">
        <f t="shared" ca="1" si="829"/>
        <v>-6.8274429956088076E-4</v>
      </c>
      <c r="IF402" s="223">
        <f t="shared" ca="1" si="830"/>
        <v>-8.9678014457946365E-3</v>
      </c>
      <c r="IG402" s="223">
        <f t="shared" ca="1" si="831"/>
        <v>-3.4552190520627398E-3</v>
      </c>
      <c r="IH402" s="223">
        <f t="shared" ca="1" si="832"/>
        <v>5.2707335077104367E-3</v>
      </c>
      <c r="II402" s="223">
        <f t="shared" ca="1" si="833"/>
        <v>9.0948788154312059E-3</v>
      </c>
      <c r="IJ402" s="223">
        <f t="shared" ca="1" si="834"/>
        <v>4.4607435311242328E-3</v>
      </c>
      <c r="IK402" s="223">
        <f t="shared" ca="1" si="835"/>
        <v>-4.3219044712747949E-3</v>
      </c>
      <c r="IL402" s="223">
        <f t="shared" ca="1" si="836"/>
        <v>-9.0851607421470228E-3</v>
      </c>
      <c r="IM402" s="223">
        <f t="shared" ca="1" si="837"/>
        <v>-5.3991742754060197E-3</v>
      </c>
      <c r="IN402" s="223">
        <f t="shared" ca="1" si="838"/>
        <v>3.3080699687513364E-3</v>
      </c>
      <c r="IO402" s="223">
        <f t="shared" ca="1" si="839"/>
        <v>8.9387933948098831E-3</v>
      </c>
      <c r="IP402" s="223">
        <f t="shared" ca="1" si="840"/>
        <v>6.2563964130201537E-3</v>
      </c>
      <c r="IQ402" s="223">
        <f t="shared" ca="1" si="841"/>
        <v>-2.2444790147377893E-3</v>
      </c>
      <c r="IR402" s="223">
        <f t="shared" ca="1" si="842"/>
        <v>-8.6579782745628258E-3</v>
      </c>
      <c r="IS402" s="223">
        <f t="shared" ca="1" si="843"/>
        <v>-7.0195165251127362E-3</v>
      </c>
      <c r="IT402" s="223">
        <f t="shared" ca="1" si="844"/>
        <v>1.1471290071759796E-3</v>
      </c>
      <c r="IU402" s="223">
        <f t="shared" ca="1" si="845"/>
        <v>8.2469391021979185E-3</v>
      </c>
      <c r="IV402" s="223">
        <f t="shared" ca="1" si="846"/>
        <v>7.6770565748835139E-3</v>
      </c>
      <c r="IW402" s="223">
        <f t="shared" ca="1" si="847"/>
        <v>-3.2525111595349543E-5</v>
      </c>
      <c r="IX402" s="223">
        <f t="shared" ca="1" si="848"/>
        <v>-7.7118582894636625E-3</v>
      </c>
      <c r="IY402" s="223">
        <f t="shared" ca="1" si="849"/>
        <v>-8.2191265479438468E-3</v>
      </c>
      <c r="IZ402" s="223">
        <f t="shared" ca="1" si="850"/>
        <v>-1.0825679919381315E-3</v>
      </c>
      <c r="JA402" s="223">
        <f t="shared" ca="1" si="851"/>
        <v>7.060783949838262E-3</v>
      </c>
      <c r="JB402" s="223">
        <f t="shared" ca="1" si="852"/>
        <v>8.6375732073390304E-3</v>
      </c>
    </row>
    <row r="403" spans="2:262">
      <c r="B403" s="230">
        <v>42</v>
      </c>
      <c r="C403" s="229">
        <f t="shared" si="853"/>
        <v>8.203125000000004E-4</v>
      </c>
      <c r="D403" s="226">
        <f t="shared" ca="1" si="597"/>
        <v>75.396590674970341</v>
      </c>
      <c r="E403" s="225">
        <f ca="1">AV361</f>
        <v>0.396590674970344</v>
      </c>
      <c r="F403" s="224">
        <v>42</v>
      </c>
      <c r="G403" s="223">
        <f t="shared" ca="1" si="854"/>
        <v>-8.5357548494754574E-4</v>
      </c>
      <c r="H403" s="223">
        <f t="shared" ca="1" si="598"/>
        <v>2.806205505363933E-3</v>
      </c>
      <c r="I403" s="223">
        <f t="shared" ca="1" si="599"/>
        <v>3.7389313871029951E-3</v>
      </c>
      <c r="J403" s="223">
        <f t="shared" ca="1" si="600"/>
        <v>1.0381842675557045E-3</v>
      </c>
      <c r="K403" s="223">
        <f t="shared" ca="1" si="601"/>
        <v>-2.6714646252457598E-3</v>
      </c>
      <c r="L403" s="223">
        <f t="shared" ca="1" si="602"/>
        <v>-3.7849988572636281E-3</v>
      </c>
      <c r="M403" s="223">
        <f t="shared" ca="1" si="603"/>
        <v>-1.2202919733291188E-3</v>
      </c>
      <c r="N403" s="223">
        <f t="shared" ca="1" si="604"/>
        <v>2.5302879528527047E-3</v>
      </c>
      <c r="O403" s="223">
        <f t="shared" ca="1" si="605"/>
        <v>3.821947933650368E-3</v>
      </c>
      <c r="P403" s="223">
        <f t="shared" ca="1" si="606"/>
        <v>1.3994598888538304E-3</v>
      </c>
      <c r="Q403" s="223">
        <f t="shared" ca="1" si="607"/>
        <v>-2.3830155951541773E-3</v>
      </c>
      <c r="R403" s="223">
        <f t="shared" ca="1" si="608"/>
        <v>-3.8496896027018427E-3</v>
      </c>
      <c r="S403" s="223">
        <f t="shared" ca="1" si="609"/>
        <v>-1.5752563829280841E-3</v>
      </c>
      <c r="T403" s="223">
        <f t="shared" ca="1" si="610"/>
        <v>2.2300023441594098E-3</v>
      </c>
      <c r="U403" s="223">
        <f t="shared" ca="1" si="611"/>
        <v>3.8681570323074238E-3</v>
      </c>
      <c r="V403" s="223">
        <f t="shared" ca="1" si="612"/>
        <v>1.7472579463997007E-3</v>
      </c>
      <c r="W403" s="223">
        <f t="shared" ca="1" si="613"/>
        <v>-2.0716168221924314E-3</v>
      </c>
      <c r="X403" s="223">
        <f t="shared" ca="1" si="614"/>
        <v>-3.8773057328116353E-3</v>
      </c>
      <c r="Y403" s="223">
        <f t="shared" ca="1" si="615"/>
        <v>-1.9150502124367251E-3</v>
      </c>
      <c r="Z403" s="223">
        <f t="shared" ca="1" si="616"/>
        <v>1.9082405938485765E-3</v>
      </c>
      <c r="AA403" s="223">
        <f t="shared" ca="1" si="617"/>
        <v>3.8771136641936313E-3</v>
      </c>
      <c r="AB403" s="223">
        <f t="shared" ca="1" si="618"/>
        <v>2.0782289547733898E-3</v>
      </c>
      <c r="AC403" s="223">
        <f t="shared" ca="1" si="619"/>
        <v>-1.7402672467720045E-3</v>
      </c>
      <c r="AD403" s="223">
        <f t="shared" ca="1" si="620"/>
        <v>-3.8675812891635357E-3</v>
      </c>
      <c r="AE403" s="223">
        <f t="shared" ca="1" si="621"/>
        <v>-2.2364010615266473E-3</v>
      </c>
      <c r="AF403" s="223">
        <f t="shared" ca="1" si="622"/>
        <v>1.5681014434685628E-3</v>
      </c>
      <c r="AG403" s="223">
        <f t="shared" ca="1" si="623"/>
        <v>3.8487315720477332E-3</v>
      </c>
      <c r="AH403" s="223">
        <f t="shared" ca="1" si="624"/>
        <v>2.3891854822371012E-3</v>
      </c>
      <c r="AI403" s="223">
        <f t="shared" ca="1" si="625"/>
        <v>-1.3921579464383409E-3</v>
      </c>
      <c r="AJ403" s="223">
        <f t="shared" ca="1" si="626"/>
        <v>-3.8206099234657977E-3</v>
      </c>
      <c r="AK403" s="223">
        <f t="shared" ca="1" si="627"/>
        <v>-2.5362141458529133E-3</v>
      </c>
      <c r="AL403" s="223">
        <f t="shared" ca="1" si="628"/>
        <v>1.2128606189765016E-3</v>
      </c>
      <c r="AM403" s="223">
        <f t="shared" ca="1" si="629"/>
        <v>3.7832840909323272E-3</v>
      </c>
      <c r="AN403" s="223">
        <f t="shared" ca="1" si="630"/>
        <v>2.6771328474452225E-3</v>
      </c>
      <c r="AO403" s="223">
        <f t="shared" ca="1" si="631"/>
        <v>-1.0306414040495045E-3</v>
      </c>
      <c r="AP403" s="223">
        <f t="shared" ca="1" si="632"/>
        <v>-3.7368439956472497E-3</v>
      </c>
      <c r="AQ403" s="223">
        <f t="shared" ca="1" si="633"/>
        <v>-2.8116021015189129E-3</v>
      </c>
      <c r="AR403" s="223">
        <f t="shared" ca="1" si="634"/>
        <v>8.4593928370662653E-4</v>
      </c>
      <c r="AS403" s="223">
        <f t="shared" ca="1" si="635"/>
        <v>3.681401515867779E-3</v>
      </c>
      <c r="AT403" s="223">
        <f t="shared" ca="1" si="636"/>
        <v>2.9392979598627856E-3</v>
      </c>
      <c r="AU403" s="223">
        <f t="shared" ca="1" si="637"/>
        <v>-6.5919922153379626E-4</v>
      </c>
      <c r="AV403" s="223">
        <f t="shared" ca="1" si="638"/>
        <v>-3.6170902173839037E-3</v>
      </c>
      <c r="AW403" s="223">
        <f t="shared" ca="1" si="639"/>
        <v>-3.0599127919692533E-3</v>
      </c>
      <c r="AX403" s="223">
        <f t="shared" ca="1" si="640"/>
        <v>4.7087109069723129E-4</v>
      </c>
      <c r="AY403" s="223">
        <f t="shared" ca="1" si="641"/>
        <v>3.544065031746656E-3</v>
      </c>
      <c r="AZ403" s="223">
        <f t="shared" ca="1" si="642"/>
        <v>3.1731560261431604E-3</v>
      </c>
      <c r="BA403" s="223">
        <f t="shared" ca="1" si="643"/>
        <v>-2.8140859015974033E-4</v>
      </c>
      <c r="BB403" s="223">
        <f t="shared" ca="1" si="644"/>
        <v>-3.4625018830244953E-3</v>
      </c>
      <c r="BC403" s="223">
        <f t="shared" ca="1" si="645"/>
        <v>-3.2787548495144311E-3</v>
      </c>
      <c r="BD403" s="223">
        <f t="shared" ca="1" si="646"/>
        <v>9.1268151680100806E-5</v>
      </c>
      <c r="BE403" s="223">
        <f t="shared" ca="1" si="647"/>
        <v>3.3725972639867827E-3</v>
      </c>
      <c r="BF403" s="223">
        <f t="shared" ca="1" si="648"/>
        <v>3.3764548652682295E-3</v>
      </c>
      <c r="BG403" s="223">
        <f t="shared" ca="1" si="649"/>
        <v>9.9092159771109814E-5</v>
      </c>
      <c r="BH403" s="223">
        <f t="shared" ca="1" si="650"/>
        <v>-3.2745677627354932E-3</v>
      </c>
      <c r="BI403" s="223">
        <f t="shared" ca="1" si="651"/>
        <v>-3.4660207055090789E-3</v>
      </c>
      <c r="BJ403" s="223">
        <f t="shared" ca="1" si="652"/>
        <v>-2.8921374952998384E-4</v>
      </c>
      <c r="BK403" s="223">
        <f t="shared" ca="1" si="653"/>
        <v>3.1686495409255283E-3</v>
      </c>
      <c r="BL403" s="223">
        <f t="shared" ca="1" si="654"/>
        <v>3.5472365982827866E-3</v>
      </c>
      <c r="BM403" s="223">
        <f t="shared" ca="1" si="655"/>
        <v>4.7863859803410681E-4</v>
      </c>
      <c r="BN403" s="223">
        <f t="shared" ca="1" si="656"/>
        <v>-3.0550977648305376E-3</v>
      </c>
      <c r="BO403" s="223">
        <f t="shared" ca="1" si="657"/>
        <v>-3.6199068873900122E-3</v>
      </c>
      <c r="BP403" s="223">
        <f t="shared" ca="1" si="658"/>
        <v>-6.6691036423177641E-4</v>
      </c>
      <c r="BQ403" s="223">
        <f t="shared" ca="1" si="659"/>
        <v>2.9341859906251277E-3</v>
      </c>
      <c r="BR403" s="223">
        <f t="shared" ca="1" si="660"/>
        <v>3.6838565037391187E-3</v>
      </c>
      <c r="BS403" s="223">
        <f t="shared" ca="1" si="661"/>
        <v>8.5357548494756244E-4</v>
      </c>
      <c r="BT403" s="223">
        <f t="shared" ca="1" si="662"/>
        <v>-2.8062055053639451E-3</v>
      </c>
      <c r="BU403" s="223">
        <f t="shared" ca="1" si="663"/>
        <v>-3.738931387102996E-3</v>
      </c>
      <c r="BV403" s="223">
        <f t="shared" ca="1" si="664"/>
        <v>-1.0381842675556742E-3</v>
      </c>
      <c r="BW403" s="223">
        <f t="shared" ca="1" si="665"/>
        <v>2.6714646252457676E-3</v>
      </c>
      <c r="BX403" s="223">
        <f t="shared" ca="1" si="666"/>
        <v>3.7849988572636302E-3</v>
      </c>
      <c r="BY403" s="223">
        <f t="shared" ca="1" si="667"/>
        <v>1.2202919733290958E-3</v>
      </c>
      <c r="BZ403" s="223">
        <f t="shared" ca="1" si="668"/>
        <v>-2.5302879528527073E-3</v>
      </c>
      <c r="CA403" s="223">
        <f t="shared" ca="1" si="669"/>
        <v>-3.8219479336503714E-3</v>
      </c>
      <c r="CB403" s="223">
        <f t="shared" ca="1" si="670"/>
        <v>-1.3994598888538142E-3</v>
      </c>
      <c r="CC403" s="223">
        <f t="shared" ca="1" si="671"/>
        <v>2.3830155951541747E-3</v>
      </c>
      <c r="CD403" s="223">
        <f t="shared" ca="1" si="672"/>
        <v>3.8496896027018458E-3</v>
      </c>
      <c r="CE403" s="223">
        <f t="shared" ca="1" si="673"/>
        <v>1.5752563829280744E-3</v>
      </c>
      <c r="CF403" s="223">
        <f t="shared" ca="1" si="674"/>
        <v>-2.2300023441594015E-3</v>
      </c>
      <c r="CG403" s="223">
        <f t="shared" ca="1" si="675"/>
        <v>-3.868157032307422E-3</v>
      </c>
      <c r="CH403" s="223">
        <f t="shared" ca="1" si="676"/>
        <v>-1.7472579463996972E-3</v>
      </c>
      <c r="CI403" s="223">
        <f t="shared" ca="1" si="677"/>
        <v>2.0716168221924115E-3</v>
      </c>
      <c r="CJ403" s="223">
        <f t="shared" ca="1" si="678"/>
        <v>3.8773057328116349E-3</v>
      </c>
      <c r="CK403" s="223">
        <f t="shared" ca="1" si="679"/>
        <v>1.9150502124367216E-3</v>
      </c>
      <c r="CL403" s="223">
        <f t="shared" ca="1" si="680"/>
        <v>-1.9082405938486036E-3</v>
      </c>
      <c r="CM403" s="223">
        <f t="shared" ca="1" si="681"/>
        <v>-3.8771136641936313E-3</v>
      </c>
      <c r="CN403" s="223">
        <f t="shared" ca="1" si="682"/>
        <v>-2.0782289547733976E-3</v>
      </c>
      <c r="CO403" s="223">
        <f t="shared" ca="1" si="683"/>
        <v>1.7402672467720327E-3</v>
      </c>
      <c r="CP403" s="223">
        <f t="shared" ca="1" si="684"/>
        <v>3.8675812891635361E-3</v>
      </c>
      <c r="CQ403" s="223">
        <f t="shared" ca="1" si="685"/>
        <v>2.2364010615266673E-3</v>
      </c>
      <c r="CR403" s="223">
        <f t="shared" ca="1" si="686"/>
        <v>-1.5681014434685788E-3</v>
      </c>
      <c r="CS403" s="223">
        <f t="shared" ca="1" si="687"/>
        <v>-3.8487315720477332E-3</v>
      </c>
      <c r="CT403" s="223">
        <f t="shared" ca="1" si="688"/>
        <v>-2.3891854822371203E-3</v>
      </c>
      <c r="CU403" s="223">
        <f t="shared" ca="1" si="689"/>
        <v>1.3921579464383446E-3</v>
      </c>
      <c r="CV403" s="223">
        <f t="shared" ca="1" si="690"/>
        <v>3.8206099234657956E-3</v>
      </c>
      <c r="CW403" s="223">
        <f t="shared" ca="1" si="691"/>
        <v>2.5362141458528894E-3</v>
      </c>
      <c r="CX403" s="223">
        <f t="shared" ca="1" si="692"/>
        <v>-1.2128606189765053E-3</v>
      </c>
      <c r="CY403" s="223">
        <f t="shared" ca="1" si="693"/>
        <v>-3.7832840909323225E-3</v>
      </c>
      <c r="CZ403" s="223">
        <f t="shared" ca="1" si="694"/>
        <v>-2.6771328474452195E-3</v>
      </c>
      <c r="DA403" s="223">
        <f t="shared" ca="1" si="695"/>
        <v>1.0306414040495082E-3</v>
      </c>
      <c r="DB403" s="223">
        <f t="shared" ca="1" si="696"/>
        <v>3.7368439956472579E-3</v>
      </c>
      <c r="DC403" s="223">
        <f t="shared" ca="1" si="697"/>
        <v>2.8116021015189103E-3</v>
      </c>
      <c r="DD403" s="223">
        <f t="shared" ca="1" si="698"/>
        <v>-8.4593928370663022E-4</v>
      </c>
      <c r="DE403" s="223">
        <f t="shared" ca="1" si="699"/>
        <v>-3.6814015158677894E-3</v>
      </c>
      <c r="DF403" s="223">
        <f t="shared" ca="1" si="700"/>
        <v>-2.9392979598627834E-3</v>
      </c>
      <c r="DG403" s="223">
        <f t="shared" ca="1" si="701"/>
        <v>6.5919922153377273E-4</v>
      </c>
      <c r="DH403" s="223">
        <f t="shared" ca="1" si="702"/>
        <v>3.617090217383905E-3</v>
      </c>
      <c r="DI403" s="223">
        <f t="shared" ca="1" si="703"/>
        <v>3.0599127919692512E-3</v>
      </c>
      <c r="DJ403" s="223">
        <f t="shared" ca="1" si="704"/>
        <v>-4.7087109069720787E-4</v>
      </c>
      <c r="DK403" s="223">
        <f t="shared" ca="1" si="705"/>
        <v>-3.5440650317466577E-3</v>
      </c>
      <c r="DL403" s="223">
        <f t="shared" ca="1" si="706"/>
        <v>-3.1731560261431578E-3</v>
      </c>
      <c r="DM403" s="223">
        <f t="shared" ca="1" si="707"/>
        <v>2.8140859015977156E-4</v>
      </c>
      <c r="DN403" s="223">
        <f t="shared" ca="1" si="708"/>
        <v>3.462501883024497E-3</v>
      </c>
      <c r="DO403" s="223">
        <f t="shared" ca="1" si="709"/>
        <v>3.2787548495144432E-3</v>
      </c>
      <c r="DP403" s="223">
        <f t="shared" ca="1" si="710"/>
        <v>-9.1268151680104492E-5</v>
      </c>
      <c r="DQ403" s="223">
        <f t="shared" ca="1" si="711"/>
        <v>-3.3725972639867849E-3</v>
      </c>
      <c r="DR403" s="223">
        <f t="shared" ca="1" si="712"/>
        <v>-3.3764548652682139E-3</v>
      </c>
      <c r="DS403" s="223">
        <f t="shared" ca="1" si="713"/>
        <v>-9.9092159771105911E-5</v>
      </c>
      <c r="DT403" s="223">
        <f t="shared" ca="1" si="714"/>
        <v>3.2745677627354958E-3</v>
      </c>
      <c r="DU403" s="223">
        <f t="shared" ca="1" si="715"/>
        <v>3.4660207055090646E-3</v>
      </c>
      <c r="DV403" s="223">
        <f t="shared" ca="1" si="716"/>
        <v>2.8921374952997994E-4</v>
      </c>
      <c r="DW403" s="223">
        <f t="shared" ca="1" si="717"/>
        <v>-3.1686495409255148E-3</v>
      </c>
      <c r="DX403" s="223">
        <f t="shared" ca="1" si="718"/>
        <v>-3.5472365982827849E-3</v>
      </c>
      <c r="DY403" s="223">
        <f t="shared" ca="1" si="719"/>
        <v>-4.7863859803410312E-4</v>
      </c>
      <c r="DZ403" s="223">
        <f t="shared" ca="1" si="720"/>
        <v>3.0550977648305228E-3</v>
      </c>
      <c r="EA403" s="223">
        <f t="shared" ca="1" si="721"/>
        <v>3.6199068873900308E-3</v>
      </c>
      <c r="EB403" s="223">
        <f t="shared" ca="1" si="722"/>
        <v>6.6691036423171851E-4</v>
      </c>
      <c r="EC403" s="223">
        <f t="shared" ca="1" si="723"/>
        <v>-2.9341859906251303E-3</v>
      </c>
      <c r="ED403" s="223">
        <f t="shared" ca="1" si="724"/>
        <v>-3.6838565037391178E-3</v>
      </c>
      <c r="EE403" s="223">
        <f t="shared" ca="1" si="725"/>
        <v>-8.5357548494755897E-4</v>
      </c>
      <c r="EF403" s="223">
        <f t="shared" ca="1" si="726"/>
        <v>2.8062055053639096E-3</v>
      </c>
      <c r="EG403" s="223">
        <f t="shared" ca="1" si="727"/>
        <v>3.7389313871029803E-3</v>
      </c>
      <c r="EH403" s="223">
        <f t="shared" ca="1" si="728"/>
        <v>1.0381842675556705E-3</v>
      </c>
      <c r="EI403" s="223">
        <f t="shared" ca="1" si="729"/>
        <v>-2.6714646252457707E-3</v>
      </c>
      <c r="EJ403" s="223">
        <f t="shared" ca="1" si="730"/>
        <v>-3.7849988572636294E-3</v>
      </c>
      <c r="EK403" s="223">
        <f t="shared" ca="1" si="731"/>
        <v>-1.2202919733291444E-3</v>
      </c>
      <c r="EL403" s="223">
        <f t="shared" ca="1" si="732"/>
        <v>2.530287952852752E-3</v>
      </c>
      <c r="EM403" s="223">
        <f t="shared" ca="1" si="733"/>
        <v>3.821947933650361E-3</v>
      </c>
      <c r="EN403" s="223">
        <f t="shared" ca="1" si="734"/>
        <v>1.3994598888538107E-3</v>
      </c>
      <c r="EO403" s="223">
        <f t="shared" ca="1" si="735"/>
        <v>-2.3830155951541782E-3</v>
      </c>
      <c r="EP403" s="223">
        <f t="shared" ca="1" si="736"/>
        <v>-3.8496896027018454E-3</v>
      </c>
      <c r="EQ403" s="223">
        <f t="shared" ca="1" si="737"/>
        <v>-1.5752563829281212E-3</v>
      </c>
      <c r="ER403" s="223">
        <f t="shared" ca="1" si="738"/>
        <v>2.2300023441594501E-3</v>
      </c>
      <c r="ES403" s="223">
        <f t="shared" ca="1" si="739"/>
        <v>3.868157032307422E-3</v>
      </c>
      <c r="ET403" s="223">
        <f t="shared" ca="1" si="740"/>
        <v>1.7472579463996937E-3</v>
      </c>
      <c r="EU403" s="223">
        <f t="shared" ca="1" si="741"/>
        <v>-2.0716168221924145E-3</v>
      </c>
      <c r="EV403" s="223">
        <f t="shared" ca="1" si="742"/>
        <v>-3.8773057328116358E-3</v>
      </c>
      <c r="EW403" s="223">
        <f t="shared" ca="1" si="743"/>
        <v>-1.9150502124366702E-3</v>
      </c>
      <c r="EX403" s="223">
        <f t="shared" ca="1" si="744"/>
        <v>1.9082405938486073E-3</v>
      </c>
      <c r="EY403" s="223">
        <f t="shared" ca="1" si="745"/>
        <v>3.8771136641936317E-3</v>
      </c>
      <c r="EZ403" s="223">
        <f t="shared" ca="1" si="746"/>
        <v>2.0782289547733946E-3</v>
      </c>
      <c r="FA403" s="223">
        <f t="shared" ca="1" si="747"/>
        <v>-1.7402672467719865E-3</v>
      </c>
      <c r="FB403" s="223">
        <f t="shared" ca="1" si="748"/>
        <v>-3.8675812891635322E-3</v>
      </c>
      <c r="FC403" s="223">
        <f t="shared" ca="1" si="749"/>
        <v>-2.2364010615266187E-3</v>
      </c>
      <c r="FD403" s="223">
        <f t="shared" ca="1" si="750"/>
        <v>1.5681014434685823E-3</v>
      </c>
      <c r="FE403" s="223">
        <f t="shared" ca="1" si="751"/>
        <v>3.848731572047734E-3</v>
      </c>
      <c r="FF403" s="223">
        <f t="shared" ca="1" si="752"/>
        <v>2.3891854822371177E-3</v>
      </c>
      <c r="FG403" s="223">
        <f t="shared" ca="1" si="753"/>
        <v>-1.3921579464382964E-3</v>
      </c>
      <c r="FH403" s="223">
        <f t="shared" ca="1" si="754"/>
        <v>-3.820609923465806E-3</v>
      </c>
      <c r="FI403" s="223">
        <f t="shared" ca="1" si="755"/>
        <v>-2.5362141458528868E-3</v>
      </c>
      <c r="FJ403" s="223">
        <f t="shared" ca="1" si="756"/>
        <v>1.212860618976509E-3</v>
      </c>
      <c r="FK403" s="223">
        <f t="shared" ca="1" si="757"/>
        <v>3.7832840909323229E-3</v>
      </c>
      <c r="FL403" s="223">
        <f t="shared" ca="1" si="758"/>
        <v>2.6771328474452568E-3</v>
      </c>
      <c r="FM403" s="223">
        <f t="shared" ca="1" si="759"/>
        <v>-1.0306414040495647E-3</v>
      </c>
      <c r="FN403" s="223">
        <f t="shared" ca="1" si="760"/>
        <v>-3.7368439956472588E-3</v>
      </c>
      <c r="FO403" s="223">
        <f t="shared" ca="1" si="761"/>
        <v>-2.8116021015189077E-3</v>
      </c>
      <c r="FP403" s="223">
        <f t="shared" ca="1" si="762"/>
        <v>8.4593928370663401E-4</v>
      </c>
      <c r="FQ403" s="223">
        <f t="shared" ca="1" si="763"/>
        <v>3.6814015158677734E-3</v>
      </c>
      <c r="FR403" s="223">
        <f t="shared" ca="1" si="764"/>
        <v>2.9392979598627444E-3</v>
      </c>
      <c r="FS403" s="223">
        <f t="shared" ca="1" si="765"/>
        <v>-6.5919922153383095E-4</v>
      </c>
      <c r="FT403" s="223">
        <f t="shared" ca="1" si="766"/>
        <v>-3.6170902173839063E-3</v>
      </c>
      <c r="FU403" s="223">
        <f t="shared" ca="1" si="767"/>
        <v>-3.0599127919692486E-3</v>
      </c>
      <c r="FV403" s="223">
        <f t="shared" ca="1" si="768"/>
        <v>4.7087109069721155E-4</v>
      </c>
      <c r="FW403" s="223">
        <f t="shared" ca="1" si="769"/>
        <v>3.5440650317466369E-3</v>
      </c>
      <c r="FX403" s="223">
        <f t="shared" ca="1" si="770"/>
        <v>3.1731560261431245E-3</v>
      </c>
      <c r="FY403" s="223">
        <f t="shared" ca="1" si="771"/>
        <v>-2.8140859015977546E-4</v>
      </c>
      <c r="FZ403" s="223">
        <f t="shared" ca="1" si="772"/>
        <v>-3.4625018830244992E-3</v>
      </c>
      <c r="GA403" s="223">
        <f t="shared" ca="1" si="773"/>
        <v>-3.2787548495144415E-3</v>
      </c>
      <c r="GB403" s="223">
        <f t="shared" ca="1" si="774"/>
        <v>9.1268151680053318E-5</v>
      </c>
      <c r="GC403" s="223">
        <f t="shared" ca="1" si="775"/>
        <v>3.3725972639868139E-3</v>
      </c>
      <c r="GD403" s="223">
        <f t="shared" ca="1" si="776"/>
        <v>3.3764548652682122E-3</v>
      </c>
      <c r="GE403" s="223">
        <f t="shared" ca="1" si="777"/>
        <v>9.9092159771102225E-5</v>
      </c>
      <c r="GF403" s="223">
        <f t="shared" ca="1" si="778"/>
        <v>-3.2745677627354975E-3</v>
      </c>
      <c r="GG403" s="223">
        <f t="shared" ca="1" si="779"/>
        <v>-3.466020705509088E-3</v>
      </c>
      <c r="GH403" s="223">
        <f t="shared" ca="1" si="780"/>
        <v>-2.8921374953003089E-4</v>
      </c>
      <c r="GI403" s="223">
        <f t="shared" ca="1" si="781"/>
        <v>3.1686495409255487E-3</v>
      </c>
      <c r="GJ403" s="223">
        <f t="shared" ca="1" si="782"/>
        <v>3.547236598282784E-3</v>
      </c>
      <c r="GK403" s="223">
        <f t="shared" ca="1" si="783"/>
        <v>4.7863859803409944E-4</v>
      </c>
      <c r="GL403" s="223">
        <f t="shared" ca="1" si="784"/>
        <v>-3.0550977648305254E-3</v>
      </c>
      <c r="GM403" s="223">
        <f t="shared" ca="1" si="785"/>
        <v>-3.6199068873900295E-3</v>
      </c>
      <c r="GN403" s="223">
        <f t="shared" ca="1" si="786"/>
        <v>-6.6691036423171461E-4</v>
      </c>
      <c r="GO403" s="223">
        <f t="shared" ca="1" si="787"/>
        <v>2.9341859906251329E-3</v>
      </c>
      <c r="GP403" s="223">
        <f t="shared" ca="1" si="788"/>
        <v>3.6838565037391165E-3</v>
      </c>
      <c r="GQ403" s="223">
        <f t="shared" ca="1" si="789"/>
        <v>8.5357548494755507E-4</v>
      </c>
      <c r="GR403" s="223">
        <f t="shared" ca="1" si="790"/>
        <v>-2.8062055053639122E-3</v>
      </c>
      <c r="GS403" s="223">
        <f t="shared" ca="1" si="791"/>
        <v>-3.7389313871029795E-3</v>
      </c>
      <c r="GT403" s="223">
        <f t="shared" ca="1" si="792"/>
        <v>-1.0381842675556668E-3</v>
      </c>
      <c r="GU403" s="223">
        <f t="shared" ca="1" si="793"/>
        <v>2.6714646252457733E-3</v>
      </c>
      <c r="GV403" s="223">
        <f t="shared" ca="1" si="794"/>
        <v>3.7849988572636285E-3</v>
      </c>
      <c r="GW403" s="223">
        <f t="shared" ca="1" si="795"/>
        <v>1.2202919733291409E-3</v>
      </c>
      <c r="GX403" s="223">
        <f t="shared" ca="1" si="796"/>
        <v>-2.530287952852755E-3</v>
      </c>
      <c r="GY403" s="223">
        <f t="shared" ca="1" si="797"/>
        <v>-3.8219479336503606E-3</v>
      </c>
      <c r="GZ403" s="223">
        <f t="shared" ca="1" si="798"/>
        <v>-1.3994598888538074E-3</v>
      </c>
      <c r="HA403" s="223">
        <f t="shared" ca="1" si="799"/>
        <v>2.3830155951541812E-3</v>
      </c>
      <c r="HB403" s="223">
        <f t="shared" ca="1" si="800"/>
        <v>3.8496896027018449E-3</v>
      </c>
      <c r="HC403" s="223">
        <f t="shared" ca="1" si="801"/>
        <v>1.5752563829281177E-3</v>
      </c>
      <c r="HD403" s="223">
        <f t="shared" ca="1" si="802"/>
        <v>-2.2300023441594527E-3</v>
      </c>
      <c r="HE403" s="223">
        <f t="shared" ca="1" si="803"/>
        <v>-3.8681570323074212E-3</v>
      </c>
      <c r="HF403" s="223">
        <f t="shared" ca="1" si="804"/>
        <v>-1.7472579463996903E-3</v>
      </c>
      <c r="HG403" s="223">
        <f t="shared" ca="1" si="805"/>
        <v>2.0716168221924175E-3</v>
      </c>
      <c r="HH403" s="223">
        <f t="shared" ca="1" si="806"/>
        <v>3.8773057328116362E-3</v>
      </c>
      <c r="HI403" s="223">
        <f t="shared" ca="1" si="807"/>
        <v>1.9150502124366674E-3</v>
      </c>
      <c r="HJ403" s="223">
        <f t="shared" ca="1" si="808"/>
        <v>-1.9082405938486103E-3</v>
      </c>
      <c r="HK403" s="223">
        <f t="shared" ca="1" si="809"/>
        <v>-3.8771136641936317E-3</v>
      </c>
      <c r="HL403" s="223">
        <f t="shared" ca="1" si="810"/>
        <v>-2.0782289547733911E-3</v>
      </c>
      <c r="HM403" s="223">
        <f t="shared" ca="1" si="811"/>
        <v>1.7402672467719902E-3</v>
      </c>
      <c r="HN403" s="223">
        <f t="shared" ca="1" si="812"/>
        <v>3.8675812891635327E-3</v>
      </c>
      <c r="HO403" s="223">
        <f t="shared" ca="1" si="813"/>
        <v>2.2364010615266157E-3</v>
      </c>
      <c r="HP403" s="223">
        <f t="shared" ca="1" si="814"/>
        <v>-1.568101443468586E-3</v>
      </c>
      <c r="HQ403" s="223">
        <f t="shared" ca="1" si="815"/>
        <v>-3.8487315720477345E-3</v>
      </c>
      <c r="HR403" s="223">
        <f t="shared" ca="1" si="816"/>
        <v>-2.3891854822371142E-3</v>
      </c>
      <c r="HS403" s="223">
        <f t="shared" ca="1" si="817"/>
        <v>1.3921579464383001E-3</v>
      </c>
      <c r="HT403" s="223">
        <f t="shared" ca="1" si="818"/>
        <v>3.8206099234658064E-3</v>
      </c>
      <c r="HU403" s="223">
        <f t="shared" ca="1" si="819"/>
        <v>2.5362141458528838E-3</v>
      </c>
      <c r="HV403" s="223">
        <f t="shared" ca="1" si="820"/>
        <v>-1.2128606189765125E-3</v>
      </c>
      <c r="HW403" s="223">
        <f t="shared" ca="1" si="821"/>
        <v>-3.7832840909323238E-3</v>
      </c>
      <c r="HX403" s="223">
        <f t="shared" ca="1" si="822"/>
        <v>-2.6771328474452538E-3</v>
      </c>
      <c r="HY403" s="223">
        <f t="shared" ca="1" si="823"/>
        <v>1.0306414040495687E-3</v>
      </c>
      <c r="HZ403" s="223">
        <f t="shared" ca="1" si="824"/>
        <v>3.7368439956472601E-3</v>
      </c>
      <c r="IA403" s="223">
        <f t="shared" ca="1" si="825"/>
        <v>2.8116021015189051E-3</v>
      </c>
      <c r="IB403" s="223">
        <f t="shared" ca="1" si="826"/>
        <v>-8.4593928370663759E-4</v>
      </c>
      <c r="IC403" s="223">
        <f t="shared" ca="1" si="827"/>
        <v>-3.6814015158677742E-3</v>
      </c>
      <c r="ID403" s="223">
        <f t="shared" ca="1" si="828"/>
        <v>-2.9392979598627422E-3</v>
      </c>
      <c r="IE403" s="223">
        <f t="shared" ca="1" si="829"/>
        <v>-1.164068985158783E-3</v>
      </c>
      <c r="IF403" s="223">
        <f t="shared" ca="1" si="830"/>
        <v>3.6170902173839076E-3</v>
      </c>
      <c r="IG403" s="223">
        <f t="shared" ca="1" si="831"/>
        <v>3.0599127919692464E-3</v>
      </c>
      <c r="IH403" s="223">
        <f t="shared" ca="1" si="832"/>
        <v>-4.7087109069721535E-4</v>
      </c>
      <c r="II403" s="223">
        <f t="shared" ca="1" si="833"/>
        <v>-3.5440650317466382E-3</v>
      </c>
      <c r="IJ403" s="223">
        <f t="shared" ca="1" si="834"/>
        <v>-3.1731560261431218E-3</v>
      </c>
      <c r="IK403" s="223">
        <f t="shared" ca="1" si="835"/>
        <v>2.8140859015977925E-4</v>
      </c>
      <c r="IL403" s="223">
        <f t="shared" ca="1" si="836"/>
        <v>3.4625018830245005E-3</v>
      </c>
      <c r="IM403" s="223">
        <f t="shared" ca="1" si="837"/>
        <v>3.2787548495144393E-3</v>
      </c>
      <c r="IN403" s="223">
        <f t="shared" ca="1" si="838"/>
        <v>-9.1268151680056787E-5</v>
      </c>
      <c r="IO403" s="223">
        <f t="shared" ca="1" si="839"/>
        <v>-3.3725972639868157E-3</v>
      </c>
      <c r="IP403" s="223">
        <f t="shared" ca="1" si="840"/>
        <v>-3.37645486526821E-3</v>
      </c>
      <c r="IQ403" s="223">
        <f t="shared" ca="1" si="841"/>
        <v>-9.9092159771098321E-5</v>
      </c>
      <c r="IR403" s="223">
        <f t="shared" ca="1" si="842"/>
        <v>3.2745677627354997E-3</v>
      </c>
      <c r="IS403" s="223">
        <f t="shared" ca="1" si="843"/>
        <v>3.4660207055090858E-3</v>
      </c>
      <c r="IT403" s="223">
        <f t="shared" ca="1" si="844"/>
        <v>2.8921374953002721E-4</v>
      </c>
      <c r="IU403" s="223">
        <f t="shared" ca="1" si="845"/>
        <v>-3.1686495409255508E-3</v>
      </c>
      <c r="IV403" s="223">
        <f t="shared" ca="1" si="846"/>
        <v>-3.5472365982828265E-3</v>
      </c>
      <c r="IW403" s="223">
        <f t="shared" ca="1" si="847"/>
        <v>-4.7863859803409575E-4</v>
      </c>
      <c r="IX403" s="223">
        <f t="shared" ca="1" si="848"/>
        <v>3.0550977648305952E-3</v>
      </c>
      <c r="IY403" s="223">
        <f t="shared" ca="1" si="849"/>
        <v>3.6199068873900282E-3</v>
      </c>
      <c r="IZ403" s="223">
        <f t="shared" ca="1" si="850"/>
        <v>6.6691036423171071E-4</v>
      </c>
      <c r="JA403" s="223">
        <f t="shared" ca="1" si="851"/>
        <v>-2.9341859906250631E-3</v>
      </c>
      <c r="JB403" s="223">
        <f t="shared" ca="1" si="852"/>
        <v>-3.6838565037391152E-3</v>
      </c>
    </row>
    <row r="404" spans="2:262">
      <c r="B404" s="230">
        <v>43</v>
      </c>
      <c r="C404" s="229">
        <f t="shared" si="853"/>
        <v>8.3984375000000042E-4</v>
      </c>
      <c r="D404" s="226">
        <f t="shared" ca="1" si="597"/>
        <v>75.347656139627745</v>
      </c>
      <c r="E404" s="225">
        <f ca="1">AW361</f>
        <v>0.34765613962774417</v>
      </c>
      <c r="F404" s="224">
        <v>43</v>
      </c>
      <c r="G404" s="223">
        <f t="shared" ca="1" si="854"/>
        <v>-3.0322047962871466E-3</v>
      </c>
      <c r="H404" s="223">
        <f t="shared" ca="1" si="598"/>
        <v>1.270362430871887E-2</v>
      </c>
      <c r="I404" s="223">
        <f t="shared" ca="1" si="599"/>
        <v>1.5555391709354887E-2</v>
      </c>
      <c r="J404" s="223">
        <f t="shared" ca="1" si="600"/>
        <v>2.6308245972155213E-3</v>
      </c>
      <c r="K404" s="223">
        <f t="shared" ca="1" si="601"/>
        <v>-1.2961934333272526E-2</v>
      </c>
      <c r="L404" s="223">
        <f t="shared" ca="1" si="602"/>
        <v>-1.5408652598557922E-2</v>
      </c>
      <c r="M404" s="223">
        <f t="shared" ca="1" si="603"/>
        <v>-2.2278596877794042E-3</v>
      </c>
      <c r="N404" s="223">
        <f t="shared" ca="1" si="604"/>
        <v>1.3212436573261762E-2</v>
      </c>
      <c r="O404" s="223">
        <f t="shared" ca="1" si="605"/>
        <v>1.5252631891602211E-2</v>
      </c>
      <c r="P404" s="223">
        <f t="shared" ca="1" si="606"/>
        <v>1.8235527989724064E-3</v>
      </c>
      <c r="Q404" s="223">
        <f t="shared" ca="1" si="607"/>
        <v>-1.3454980135504085E-2</v>
      </c>
      <c r="R404" s="223">
        <f t="shared" ca="1" si="608"/>
        <v>-1.5087423569527653E-2</v>
      </c>
      <c r="S404" s="223">
        <f t="shared" ca="1" si="609"/>
        <v>-1.4181474701463236E-3</v>
      </c>
      <c r="T404" s="223">
        <f t="shared" ca="1" si="610"/>
        <v>1.368941892082691E-2</v>
      </c>
      <c r="U404" s="223">
        <f t="shared" ca="1" si="611"/>
        <v>1.4913127147649915E-2</v>
      </c>
      <c r="V404" s="223">
        <f t="shared" ca="1" si="612"/>
        <v>1.0118879023122054E-3</v>
      </c>
      <c r="W404" s="223">
        <f t="shared" ca="1" si="613"/>
        <v>-1.3915611712072168E-2</v>
      </c>
      <c r="X404" s="223">
        <f t="shared" ca="1" si="614"/>
        <v>-1.4729847615616149E-2</v>
      </c>
      <c r="Y404" s="223">
        <f t="shared" ca="1" si="615"/>
        <v>-6.0501881104265895E-4</v>
      </c>
      <c r="Z404" s="223">
        <f t="shared" ca="1" si="616"/>
        <v>1.4133422259160297E-2</v>
      </c>
      <c r="AA404" s="223">
        <f t="shared" ca="1" si="617"/>
        <v>1.453769537416324E-2</v>
      </c>
      <c r="AB404" s="223">
        <f t="shared" ca="1" si="618"/>
        <v>1.9778527906445104E-4</v>
      </c>
      <c r="AC404" s="223">
        <f t="shared" ca="1" si="619"/>
        <v>-1.4342719361162205E-2</v>
      </c>
      <c r="AD404" s="223">
        <f t="shared" ca="1" si="620"/>
        <v>-1.433678616861638E-2</v>
      </c>
      <c r="AE404" s="223">
        <f t="shared" ca="1" si="621"/>
        <v>2.0956739137025643E-4</v>
      </c>
      <c r="AF404" s="223">
        <f t="shared" ca="1" si="622"/>
        <v>1.4543376945329801E-2</v>
      </c>
      <c r="AG404" s="223">
        <f t="shared" ca="1" si="623"/>
        <v>1.4127241019168509E-2</v>
      </c>
      <c r="AH404" s="223">
        <f t="shared" ca="1" si="624"/>
        <v>-6.1679382624457279E-4</v>
      </c>
      <c r="AI404" s="223">
        <f t="shared" ca="1" si="625"/>
        <v>-1.4735274143037394E-2</v>
      </c>
      <c r="AJ404" s="223">
        <f t="shared" ca="1" si="626"/>
        <v>-1.3909186147982261E-2</v>
      </c>
      <c r="AK404" s="223">
        <f t="shared" ca="1" si="627"/>
        <v>1.0236487275814251E-3</v>
      </c>
      <c r="AL404" s="223">
        <f t="shared" ca="1" si="628"/>
        <v>1.4918295362588607E-2</v>
      </c>
      <c r="AM404" s="223">
        <f t="shared" ca="1" si="629"/>
        <v>1.3682752903158435E-2</v>
      </c>
      <c r="AN404" s="223">
        <f t="shared" ca="1" si="630"/>
        <v>-1.4298870212014155E-3</v>
      </c>
      <c r="AO404" s="223">
        <f t="shared" ca="1" si="631"/>
        <v>-1.5092330358844391E-2</v>
      </c>
      <c r="AP404" s="223">
        <f t="shared" ca="1" si="632"/>
        <v>-1.3448077679616765E-2</v>
      </c>
      <c r="AQ404" s="223">
        <f t="shared" ca="1" si="633"/>
        <v>1.8352640043467518E-3</v>
      </c>
      <c r="AR404" s="223">
        <f t="shared" ca="1" si="634"/>
        <v>1.5257274299630591E-2</v>
      </c>
      <c r="AS404" s="223">
        <f t="shared" ca="1" si="635"/>
        <v>1.3205301836936974E-2</v>
      </c>
      <c r="AT404" s="223">
        <f t="shared" ca="1" si="636"/>
        <v>-2.2395354930808131E-3</v>
      </c>
      <c r="AU404" s="223">
        <f t="shared" ca="1" si="637"/>
        <v>-1.5413027828884927E-2</v>
      </c>
      <c r="AV404" s="223">
        <f t="shared" ca="1" si="638"/>
        <v>-1.2954571614208652E-2</v>
      </c>
      <c r="AW404" s="223">
        <f t="shared" ca="1" si="639"/>
        <v>2.642457969375467E-3</v>
      </c>
      <c r="AX404" s="223">
        <f t="shared" ca="1" si="640"/>
        <v>1.5559497126505372E-2</v>
      </c>
      <c r="AY404" s="223">
        <f t="shared" ca="1" si="641"/>
        <v>1.2696038041942567E-2</v>
      </c>
      <c r="AZ404" s="223">
        <f t="shared" ca="1" si="642"/>
        <v>-3.0437887277972378E-3</v>
      </c>
      <c r="BA404" s="223">
        <f t="shared" ca="1" si="643"/>
        <v>-1.5696593964863923E-2</v>
      </c>
      <c r="BB404" s="223">
        <f t="shared" ca="1" si="644"/>
        <v>-1.2429856851095454E-2</v>
      </c>
      <c r="BC404" s="223">
        <f t="shared" ca="1" si="645"/>
        <v>3.4432860217039748E-3</v>
      </c>
      <c r="BD404" s="223">
        <f t="shared" ca="1" si="646"/>
        <v>1.5824235761951456E-2</v>
      </c>
      <c r="BE404" s="223">
        <f t="shared" ca="1" si="647"/>
        <v>1.2156188379263527E-2</v>
      </c>
      <c r="BF404" s="223">
        <f t="shared" ca="1" si="648"/>
        <v>-3.8407092088641095E-3</v>
      </c>
      <c r="BG404" s="223">
        <f t="shared" ca="1" si="649"/>
        <v>-1.5942345631122273E-2</v>
      </c>
      <c r="BH404" s="223">
        <f t="shared" ca="1" si="650"/>
        <v>-1.1875197474101092E-2</v>
      </c>
      <c r="BI404" s="223">
        <f t="shared" ca="1" si="651"/>
        <v>4.2358188964100769E-3</v>
      </c>
      <c r="BJ404" s="223">
        <f t="shared" ca="1" si="652"/>
        <v>1.6050852427407603E-2</v>
      </c>
      <c r="BK404" s="223">
        <f t="shared" ca="1" si="653"/>
        <v>1.1587053394022497E-2</v>
      </c>
      <c r="BL404" s="223">
        <f t="shared" ca="1" si="654"/>
        <v>-4.6283770850403172E-3</v>
      </c>
      <c r="BM404" s="223">
        <f t="shared" ca="1" si="655"/>
        <v>-1.6149690790370694E-2</v>
      </c>
      <c r="BN404" s="223">
        <f t="shared" ca="1" si="656"/>
        <v>-1.1291929706247171E-2</v>
      </c>
      <c r="BO404" s="223">
        <f t="shared" ca="1" si="657"/>
        <v>5.0181473123805829E-3</v>
      </c>
      <c r="BP404" s="223">
        <f t="shared" ca="1" si="658"/>
        <v>1.6238801183477522E-2</v>
      </c>
      <c r="BQ404" s="223">
        <f t="shared" ca="1" si="659"/>
        <v>1.0990004182249167E-2</v>
      </c>
      <c r="BR404" s="223">
        <f t="shared" ca="1" si="660"/>
        <v>-5.4048947954207106E-3</v>
      </c>
      <c r="BS404" s="223">
        <f t="shared" ca="1" si="661"/>
        <v>-1.6318129929959267E-2</v>
      </c>
      <c r="BT404" s="223">
        <f t="shared" ca="1" si="662"/>
        <v>-1.0681458690674675E-2</v>
      </c>
      <c r="BU404" s="223">
        <f t="shared" ca="1" si="663"/>
        <v>5.7883865719381084E-3</v>
      </c>
      <c r="BV404" s="223">
        <f t="shared" ca="1" si="664"/>
        <v>1.6387629245145426E-2</v>
      </c>
      <c r="BW404" s="223">
        <f t="shared" ca="1" si="665"/>
        <v>1.0366479087790209E-2</v>
      </c>
      <c r="BX404" s="223">
        <f t="shared" ca="1" si="666"/>
        <v>-6.1683916408260655E-3</v>
      </c>
      <c r="BY404" s="223">
        <f t="shared" ca="1" si="667"/>
        <v>-1.6447257265247196E-2</v>
      </c>
      <c r="BZ404" s="223">
        <f t="shared" ca="1" si="668"/>
        <v>-1.0045255105530873E-2</v>
      </c>
      <c r="CA404" s="223">
        <f t="shared" ca="1" si="669"/>
        <v>6.5446811012408266E-3</v>
      </c>
      <c r="CB404" s="223">
        <f t="shared" ca="1" si="670"/>
        <v>1.6496978072574976E-2</v>
      </c>
      <c r="CC404" s="223">
        <f t="shared" ca="1" si="671"/>
        <v>9.7179802372124365E-3</v>
      </c>
      <c r="CD404" s="223">
        <f t="shared" ca="1" si="672"/>
        <v>-6.9170282904813737E-3</v>
      </c>
      <c r="CE404" s="223">
        <f t="shared" ca="1" si="673"/>
        <v>-1.6536761717173557E-2</v>
      </c>
      <c r="CF404" s="223">
        <f t="shared" ca="1" si="674"/>
        <v>-9.3848516209776005E-3</v>
      </c>
      <c r="CG404" s="223">
        <f t="shared" ca="1" si="675"/>
        <v>7.285208920524297E-3</v>
      </c>
      <c r="CH404" s="223">
        <f t="shared" ca="1" si="676"/>
        <v>1.6566584234863079E-2</v>
      </c>
      <c r="CI404" s="223">
        <f t="shared" ca="1" si="677"/>
        <v>9.0460699210486856E-3</v>
      </c>
      <c r="CJ404" s="223">
        <f t="shared" ca="1" si="678"/>
        <v>-7.6490012131247911E-3</v>
      </c>
      <c r="CK404" s="223">
        <f t="shared" ca="1" si="679"/>
        <v>-1.6586427661674001E-2</v>
      </c>
      <c r="CL404" s="223">
        <f t="shared" ca="1" si="680"/>
        <v>-8.7018392068534747E-3</v>
      </c>
      <c r="CM404" s="223">
        <f t="shared" ca="1" si="681"/>
        <v>8.008186033409288E-3</v>
      </c>
      <c r="CN404" s="223">
        <f t="shared" ca="1" si="682"/>
        <v>1.6596280044668E-2</v>
      </c>
      <c r="CO404" s="223">
        <f t="shared" ca="1" si="683"/>
        <v>8.3523668301029828E-3</v>
      </c>
      <c r="CP404" s="223">
        <f t="shared" ca="1" si="684"/>
        <v>-8.3625470218724133E-3</v>
      </c>
      <c r="CQ404" s="223">
        <f t="shared" ca="1" si="685"/>
        <v>-1.6596135449137975E-2</v>
      </c>
      <c r="CR404" s="223">
        <f t="shared" ca="1" si="686"/>
        <v>-7.9978632998889479E-3</v>
      </c>
      <c r="CS404" s="223">
        <f t="shared" ca="1" si="687"/>
        <v>8.7118707247055421E-3</v>
      </c>
      <c r="CT404" s="223">
        <f t="shared" ca="1" si="688"/>
        <v>1.6585993962182868E-2</v>
      </c>
      <c r="CU404" s="223">
        <f t="shared" ca="1" si="689"/>
        <v>7.6385421558826366E-3</v>
      </c>
      <c r="CV404" s="223">
        <f t="shared" ca="1" si="690"/>
        <v>-9.0559467223719353E-3</v>
      </c>
      <c r="CW404" s="223">
        <f t="shared" ca="1" si="691"/>
        <v>-1.6565861692655198E-2</v>
      </c>
      <c r="CX404" s="223">
        <f t="shared" ca="1" si="692"/>
        <v>-7.2746198397049006E-3</v>
      </c>
      <c r="CY404" s="223">
        <f t="shared" ca="1" si="693"/>
        <v>9.3945677563562324E-3</v>
      </c>
      <c r="CZ404" s="223">
        <f t="shared" ca="1" si="694"/>
        <v>1.6535750767481355E-2</v>
      </c>
      <c r="DA404" s="223">
        <f t="shared" ca="1" si="695"/>
        <v>6.9063155645512787E-3</v>
      </c>
      <c r="DB404" s="223">
        <f t="shared" ca="1" si="696"/>
        <v>-9.7275298540098094E-3</v>
      </c>
      <c r="DC404" s="223">
        <f t="shared" ca="1" si="697"/>
        <v>-1.6495679324356704E-2</v>
      </c>
      <c r="DD404" s="223">
        <f t="shared" ca="1" si="698"/>
        <v>-6.5338511831455571E-3</v>
      </c>
      <c r="DE404" s="223">
        <f t="shared" ca="1" si="699"/>
        <v>1.005463245141491E-2</v>
      </c>
      <c r="DF404" s="223">
        <f t="shared" ca="1" si="700"/>
        <v>1.6445671500820238E-2</v>
      </c>
      <c r="DG404" s="223">
        <f t="shared" ca="1" si="701"/>
        <v>6.1574510541033299E-3</v>
      </c>
      <c r="DH404" s="223">
        <f t="shared" ca="1" si="702"/>
        <v>-1.037567851419839E-2</v>
      </c>
      <c r="DI404" s="223">
        <f t="shared" ca="1" si="703"/>
        <v>-1.6385757419714972E-2</v>
      </c>
      <c r="DJ404" s="223">
        <f t="shared" ca="1" si="704"/>
        <v>-5.7773419067882522E-3</v>
      </c>
      <c r="DK404" s="223">
        <f t="shared" ca="1" si="705"/>
        <v>1.0690474656216344E-2</v>
      </c>
      <c r="DL404" s="223">
        <f t="shared" ca="1" si="706"/>
        <v>1.6315973171042972E-2</v>
      </c>
      <c r="DM404" s="223">
        <f t="shared" ca="1" si="707"/>
        <v>5.3937527047370325E-3</v>
      </c>
      <c r="DN404" s="223">
        <f t="shared" ca="1" si="708"/>
        <v>-1.0998831256044166E-2</v>
      </c>
      <c r="DO404" s="223">
        <f t="shared" ca="1" si="709"/>
        <v>-1.6236360790226313E-2</v>
      </c>
      <c r="DP404" s="223">
        <f t="shared" ca="1" si="710"/>
        <v>-5.0069145077421048E-3</v>
      </c>
      <c r="DQ404" s="223">
        <f t="shared" ca="1" si="711"/>
        <v>1.1300562571196136E-2</v>
      </c>
      <c r="DR404" s="223">
        <f t="shared" ca="1" si="712"/>
        <v>1.6146968232786205E-2</v>
      </c>
      <c r="DS404" s="223">
        <f t="shared" ca="1" si="713"/>
        <v>4.6170603326680824E-3</v>
      </c>
      <c r="DT404" s="223">
        <f t="shared" ca="1" si="714"/>
        <v>-1.1595486850010295E-2</v>
      </c>
      <c r="DU404" s="223">
        <f t="shared" ca="1" si="715"/>
        <v>-1.6047849345456753E-2</v>
      </c>
      <c r="DV404" s="223">
        <f t="shared" ca="1" si="716"/>
        <v>-4.2244250130928961E-3</v>
      </c>
      <c r="DW404" s="223">
        <f t="shared" ca="1" si="717"/>
        <v>1.1883426441129358E-2</v>
      </c>
      <c r="DX404" s="223">
        <f t="shared" ca="1" si="718"/>
        <v>1.5939063833749347E-2</v>
      </c>
      <c r="DY404" s="223">
        <f t="shared" ca="1" si="719"/>
        <v>3.8292450578510167E-3</v>
      </c>
      <c r="DZ404" s="223">
        <f t="shared" ca="1" si="720"/>
        <v>-1.2164207900510218E-2</v>
      </c>
      <c r="EA404" s="223">
        <f t="shared" ca="1" si="721"/>
        <v>-1.58206772259884E-2</v>
      </c>
      <c r="EB404" s="223">
        <f t="shared" ca="1" si="722"/>
        <v>-3.4317585085709848E-3</v>
      </c>
      <c r="EC404" s="223">
        <f t="shared" ca="1" si="723"/>
        <v>1.2437662095900524E-2</v>
      </c>
      <c r="ED404" s="223">
        <f t="shared" ca="1" si="724"/>
        <v>1.5692760833839747E-2</v>
      </c>
      <c r="EE404" s="223">
        <f t="shared" ca="1" si="725"/>
        <v>3.0322047962871015E-3</v>
      </c>
      <c r="EF404" s="223">
        <f t="shared" ca="1" si="726"/>
        <v>-1.2703624308718717E-2</v>
      </c>
      <c r="EG404" s="223">
        <f t="shared" ca="1" si="727"/>
        <v>-1.5555391709354901E-2</v>
      </c>
      <c r="EH404" s="223">
        <f t="shared" ca="1" si="728"/>
        <v>-2.6308245972158422E-3</v>
      </c>
      <c r="EI404" s="223">
        <f t="shared" ca="1" si="729"/>
        <v>1.2961934333272446E-2</v>
      </c>
      <c r="EJ404" s="223">
        <f t="shared" ca="1" si="730"/>
        <v>1.54086525985579E-2</v>
      </c>
      <c r="EK404" s="223">
        <f t="shared" ca="1" si="731"/>
        <v>2.2278596877796219E-3</v>
      </c>
      <c r="EL404" s="223">
        <f t="shared" ca="1" si="732"/>
        <v>-1.3212436573261745E-2</v>
      </c>
      <c r="EM404" s="223">
        <f t="shared" ca="1" si="733"/>
        <v>-1.525263189160234E-2</v>
      </c>
      <c r="EN404" s="223">
        <f t="shared" ca="1" si="734"/>
        <v>-1.8235527989725227E-3</v>
      </c>
      <c r="EO404" s="223">
        <f t="shared" ca="1" si="735"/>
        <v>1.3454980135504137E-2</v>
      </c>
      <c r="EP404" s="223">
        <f t="shared" ca="1" si="736"/>
        <v>1.5087423569527738E-2</v>
      </c>
      <c r="EQ404" s="223">
        <f t="shared" ca="1" si="737"/>
        <v>1.4181474701463531E-3</v>
      </c>
      <c r="ER404" s="223">
        <f t="shared" ca="1" si="738"/>
        <v>-1.3689418920826741E-2</v>
      </c>
      <c r="ES404" s="223">
        <f t="shared" ca="1" si="739"/>
        <v>-1.4913127147649953E-2</v>
      </c>
      <c r="ET404" s="223">
        <f t="shared" ca="1" si="740"/>
        <v>-1.0118879023121152E-3</v>
      </c>
      <c r="EU404" s="223">
        <f t="shared" ca="1" si="741"/>
        <v>1.3915611712072055E-2</v>
      </c>
      <c r="EV404" s="223">
        <f t="shared" ca="1" si="742"/>
        <v>1.4729847615616163E-2</v>
      </c>
      <c r="EW404" s="223">
        <f t="shared" ca="1" si="743"/>
        <v>6.0501881104292263E-4</v>
      </c>
      <c r="EX404" s="223">
        <f t="shared" ca="1" si="744"/>
        <v>-1.4133422259160252E-2</v>
      </c>
      <c r="EY404" s="223">
        <f t="shared" ca="1" si="745"/>
        <v>-1.4537695374163426E-2</v>
      </c>
      <c r="EZ404" s="223">
        <f t="shared" ca="1" si="746"/>
        <v>-1.9778527906459762E-4</v>
      </c>
      <c r="FA404" s="223">
        <f t="shared" ca="1" si="747"/>
        <v>1.4342719361162222E-2</v>
      </c>
      <c r="FB404" s="223">
        <f t="shared" ca="1" si="748"/>
        <v>1.4336786168616512E-2</v>
      </c>
      <c r="FC404" s="223">
        <f t="shared" ca="1" si="749"/>
        <v>-2.0956739137016882E-4</v>
      </c>
      <c r="FD404" s="223">
        <f t="shared" ca="1" si="750"/>
        <v>-1.4543376945329617E-2</v>
      </c>
      <c r="FE404" s="223">
        <f t="shared" ca="1" si="751"/>
        <v>-1.4127241019168586E-2</v>
      </c>
      <c r="FF404" s="223">
        <f t="shared" ca="1" si="752"/>
        <v>6.1679382624460401E-4</v>
      </c>
      <c r="FG404" s="223">
        <f t="shared" ca="1" si="753"/>
        <v>1.4735274143037269E-2</v>
      </c>
      <c r="FH404" s="223">
        <f t="shared" ca="1" si="754"/>
        <v>1.3909186147982274E-2</v>
      </c>
      <c r="FI404" s="223">
        <f t="shared" ca="1" si="755"/>
        <v>-1.0236487275810434E-3</v>
      </c>
      <c r="FJ404" s="223">
        <f t="shared" ca="1" si="756"/>
        <v>-1.4918295362588541E-2</v>
      </c>
      <c r="FK404" s="223">
        <f t="shared" ca="1" si="757"/>
        <v>-1.3682752903158384E-2</v>
      </c>
      <c r="FL404" s="223">
        <f t="shared" ca="1" si="758"/>
        <v>1.429887021201151E-3</v>
      </c>
      <c r="FM404" s="223">
        <f t="shared" ca="1" si="759"/>
        <v>1.5092330358844379E-2</v>
      </c>
      <c r="FN404" s="223">
        <f t="shared" ca="1" si="760"/>
        <v>1.3448077679616989E-2</v>
      </c>
      <c r="FO404" s="223">
        <f t="shared" ca="1" si="761"/>
        <v>-1.8352640043466074E-3</v>
      </c>
      <c r="FP404" s="223">
        <f t="shared" ca="1" si="762"/>
        <v>-1.5257274299630625E-2</v>
      </c>
      <c r="FQ404" s="223">
        <f t="shared" ca="1" si="763"/>
        <v>-1.3205301836937133E-2</v>
      </c>
      <c r="FR404" s="223">
        <f t="shared" ca="1" si="764"/>
        <v>2.2395354930807845E-3</v>
      </c>
      <c r="FS404" s="223">
        <f t="shared" ca="1" si="765"/>
        <v>1.5413027828884828E-2</v>
      </c>
      <c r="FT404" s="223">
        <f t="shared" ca="1" si="766"/>
        <v>1.2954571614208744E-2</v>
      </c>
      <c r="FU404" s="223">
        <f t="shared" ca="1" si="767"/>
        <v>-2.6424579693755555E-3</v>
      </c>
      <c r="FV404" s="223">
        <f t="shared" ca="1" si="768"/>
        <v>-1.5559497126505322E-2</v>
      </c>
      <c r="FW404" s="223">
        <f t="shared" ca="1" si="769"/>
        <v>-1.2696038041942585E-2</v>
      </c>
      <c r="FX404" s="223">
        <f t="shared" ca="1" si="770"/>
        <v>3.043788727796978E-3</v>
      </c>
      <c r="FY404" s="223">
        <f t="shared" ca="1" si="771"/>
        <v>1.5696593964863878E-2</v>
      </c>
      <c r="FZ404" s="223">
        <f t="shared" ca="1" si="772"/>
        <v>1.2429856851095707E-2</v>
      </c>
      <c r="GA404" s="223">
        <f t="shared" ca="1" si="773"/>
        <v>-3.4432860217038321E-3</v>
      </c>
      <c r="GB404" s="223">
        <f t="shared" ca="1" si="774"/>
        <v>-1.5824235761951445E-2</v>
      </c>
      <c r="GC404" s="223">
        <f t="shared" ca="1" si="775"/>
        <v>-1.2156188379263707E-2</v>
      </c>
      <c r="GD404" s="223">
        <f t="shared" ca="1" si="776"/>
        <v>3.8407092088639672E-3</v>
      </c>
      <c r="GE404" s="223">
        <f t="shared" ca="1" si="777"/>
        <v>1.5942345631122165E-2</v>
      </c>
      <c r="GF404" s="223">
        <f t="shared" ca="1" si="778"/>
        <v>1.1875197474101195E-2</v>
      </c>
      <c r="GG404" s="223">
        <f t="shared" ca="1" si="779"/>
        <v>-4.2358188964100492E-3</v>
      </c>
      <c r="GH404" s="223">
        <f t="shared" ca="1" si="780"/>
        <v>-1.6050852427407537E-2</v>
      </c>
      <c r="GI404" s="223">
        <f t="shared" ca="1" si="781"/>
        <v>-1.1587053394022516E-2</v>
      </c>
      <c r="GJ404" s="223">
        <f t="shared" ca="1" si="782"/>
        <v>4.6283770850399503E-3</v>
      </c>
      <c r="GK404" s="223">
        <f t="shared" ca="1" si="783"/>
        <v>1.6149690790370659E-2</v>
      </c>
      <c r="GL404" s="223">
        <f t="shared" ca="1" si="784"/>
        <v>1.1291929706247109E-2</v>
      </c>
      <c r="GM404" s="223">
        <f t="shared" ca="1" si="785"/>
        <v>-5.0181473123804441E-3</v>
      </c>
      <c r="GN404" s="223">
        <f t="shared" ca="1" si="786"/>
        <v>-1.6238801183477494E-2</v>
      </c>
      <c r="GO404" s="223">
        <f t="shared" ca="1" si="787"/>
        <v>-1.0990004182249453E-2</v>
      </c>
      <c r="GP404" s="223">
        <f t="shared" ca="1" si="788"/>
        <v>5.4048947954205727E-3</v>
      </c>
      <c r="GQ404" s="223">
        <f t="shared" ca="1" si="789"/>
        <v>1.6318129929959284E-2</v>
      </c>
      <c r="GR404" s="223">
        <f t="shared" ca="1" si="790"/>
        <v>1.0681458690674788E-2</v>
      </c>
      <c r="GS404" s="223">
        <f t="shared" ca="1" si="791"/>
        <v>-5.7883865719379713E-3</v>
      </c>
      <c r="GT404" s="223">
        <f t="shared" ca="1" si="792"/>
        <v>-1.6387629245145363E-2</v>
      </c>
      <c r="GU404" s="223">
        <f t="shared" ca="1" si="793"/>
        <v>-1.0366479087790323E-2</v>
      </c>
      <c r="GV404" s="223">
        <f t="shared" ca="1" si="794"/>
        <v>6.1683916408261479E-3</v>
      </c>
      <c r="GW404" s="223">
        <f t="shared" ca="1" si="795"/>
        <v>1.6447257265247175E-2</v>
      </c>
      <c r="GX404" s="223">
        <f t="shared" ca="1" si="796"/>
        <v>1.0045255105530991E-2</v>
      </c>
      <c r="GY404" s="223">
        <f t="shared" ca="1" si="797"/>
        <v>-6.5446811012404762E-3</v>
      </c>
      <c r="GZ404" s="223">
        <f t="shared" ca="1" si="798"/>
        <v>-1.6496978072574962E-2</v>
      </c>
      <c r="HA404" s="223">
        <f t="shared" ca="1" si="799"/>
        <v>-9.7179802372123654E-3</v>
      </c>
      <c r="HB404" s="223">
        <f t="shared" ca="1" si="800"/>
        <v>6.917028290481241E-3</v>
      </c>
      <c r="HC404" s="223">
        <f t="shared" ca="1" si="801"/>
        <v>1.6536761717173564E-2</v>
      </c>
      <c r="HD404" s="223">
        <f t="shared" ca="1" si="802"/>
        <v>9.3848516209779163E-3</v>
      </c>
      <c r="HE404" s="223">
        <f t="shared" ca="1" si="803"/>
        <v>-7.2852089205241652E-3</v>
      </c>
      <c r="HF404" s="223">
        <f t="shared" ca="1" si="804"/>
        <v>-1.6566584234863086E-2</v>
      </c>
      <c r="HG404" s="223">
        <f t="shared" ca="1" si="805"/>
        <v>-9.0460699210488087E-3</v>
      </c>
      <c r="HH404" s="223">
        <f t="shared" ca="1" si="806"/>
        <v>7.6490012131248709E-3</v>
      </c>
      <c r="HI404" s="223">
        <f t="shared" ca="1" si="807"/>
        <v>1.6586427661673987E-2</v>
      </c>
      <c r="HJ404" s="223">
        <f t="shared" ca="1" si="808"/>
        <v>8.7018392068535996E-3</v>
      </c>
      <c r="HK404" s="223">
        <f t="shared" ca="1" si="809"/>
        <v>-8.0081860334089532E-3</v>
      </c>
      <c r="HL404" s="223">
        <f t="shared" ca="1" si="810"/>
        <v>-1.6596280044667996E-2</v>
      </c>
      <c r="HM404" s="223">
        <f t="shared" ca="1" si="811"/>
        <v>-8.3523668301029065E-3</v>
      </c>
      <c r="HN404" s="223">
        <f t="shared" ca="1" si="812"/>
        <v>8.3625470218722884E-3</v>
      </c>
      <c r="HO404" s="223">
        <f t="shared" ca="1" si="813"/>
        <v>1.6596135449137978E-2</v>
      </c>
      <c r="HP404" s="223">
        <f t="shared" ca="1" si="814"/>
        <v>7.9978632998892827E-3</v>
      </c>
      <c r="HQ404" s="223">
        <f t="shared" ca="1" si="815"/>
        <v>-8.711870724705419E-3</v>
      </c>
      <c r="HR404" s="223">
        <f t="shared" ca="1" si="816"/>
        <v>-1.6585993962182868E-2</v>
      </c>
      <c r="HS404" s="223">
        <f t="shared" ca="1" si="817"/>
        <v>-7.6385421558827649E-3</v>
      </c>
      <c r="HT404" s="223">
        <f t="shared" ca="1" si="818"/>
        <v>9.0559467223718122E-3</v>
      </c>
      <c r="HU404" s="223">
        <f t="shared" ca="1" si="819"/>
        <v>1.6565861692655223E-2</v>
      </c>
      <c r="HV404" s="223">
        <f t="shared" ca="1" si="820"/>
        <v>7.2746198397050307E-3</v>
      </c>
      <c r="HW404" s="223">
        <f t="shared" ca="1" si="821"/>
        <v>-9.3945677563563069E-3</v>
      </c>
      <c r="HX404" s="223">
        <f t="shared" ca="1" si="822"/>
        <v>-1.6535750767481365E-2</v>
      </c>
      <c r="HY404" s="223">
        <f t="shared" ca="1" si="823"/>
        <v>-6.9063155645514105E-3</v>
      </c>
      <c r="HZ404" s="223">
        <f t="shared" ca="1" si="824"/>
        <v>9.7275298540094989E-3</v>
      </c>
      <c r="IA404" s="223">
        <f t="shared" ca="1" si="825"/>
        <v>1.6495679324356721E-2</v>
      </c>
      <c r="IB404" s="223">
        <f t="shared" ca="1" si="826"/>
        <v>6.5338511831454756E-3</v>
      </c>
      <c r="IC404" s="223">
        <f t="shared" ca="1" si="827"/>
        <v>-1.0054632451414792E-2</v>
      </c>
      <c r="ID404" s="223">
        <f t="shared" ca="1" si="828"/>
        <v>-1.6445671500820259E-2</v>
      </c>
      <c r="IE404" s="223">
        <f t="shared" ca="1" si="829"/>
        <v>-8.8085308128845186E-3</v>
      </c>
      <c r="IF404" s="223">
        <f t="shared" ca="1" si="830"/>
        <v>1.0375678514198277E-2</v>
      </c>
      <c r="IG404" s="223">
        <f t="shared" ca="1" si="831"/>
        <v>1.6385757419714958E-2</v>
      </c>
      <c r="IH404" s="223">
        <f t="shared" ca="1" si="832"/>
        <v>5.7773419067883884E-3</v>
      </c>
      <c r="II404" s="223">
        <f t="shared" ca="1" si="833"/>
        <v>-1.0690474656216409E-2</v>
      </c>
      <c r="IJ404" s="223">
        <f t="shared" ca="1" si="834"/>
        <v>-1.6315973171043042E-2</v>
      </c>
      <c r="IK404" s="223">
        <f t="shared" ca="1" si="835"/>
        <v>-5.3937527047371696E-3</v>
      </c>
      <c r="IL404" s="223">
        <f t="shared" ca="1" si="836"/>
        <v>1.0998831256043878E-2</v>
      </c>
      <c r="IM404" s="223">
        <f t="shared" ca="1" si="837"/>
        <v>1.6236360790226341E-2</v>
      </c>
      <c r="IN404" s="223">
        <f t="shared" ca="1" si="838"/>
        <v>5.0069145077420198E-3</v>
      </c>
      <c r="IO404" s="223">
        <f t="shared" ca="1" si="839"/>
        <v>-1.1300562571195855E-2</v>
      </c>
      <c r="IP404" s="223">
        <f t="shared" ca="1" si="840"/>
        <v>-1.6146968232786347E-2</v>
      </c>
      <c r="IQ404" s="223">
        <f t="shared" ca="1" si="841"/>
        <v>-4.6170603326679983E-3</v>
      </c>
      <c r="IR404" s="223">
        <f t="shared" ca="1" si="842"/>
        <v>1.1595486850010189E-2</v>
      </c>
      <c r="IS404" s="223">
        <f t="shared" ca="1" si="843"/>
        <v>1.604784934545685E-2</v>
      </c>
      <c r="IT404" s="223">
        <f t="shared" ca="1" si="844"/>
        <v>4.2244250130925804E-3</v>
      </c>
      <c r="IU404" s="223">
        <f t="shared" ca="1" si="845"/>
        <v>-1.1883426441129255E-2</v>
      </c>
      <c r="IV404" s="223">
        <f t="shared" ca="1" si="846"/>
        <v>-1.5939063833749385E-2</v>
      </c>
      <c r="IW404" s="223">
        <f t="shared" ca="1" si="847"/>
        <v>-3.8292450578507019E-3</v>
      </c>
      <c r="IX404" s="223">
        <f t="shared" ca="1" si="848"/>
        <v>1.2164207900510118E-2</v>
      </c>
      <c r="IY404" s="223">
        <f t="shared" ca="1" si="849"/>
        <v>1.5820677225988448E-2</v>
      </c>
      <c r="IZ404" s="223">
        <f t="shared" ca="1" si="850"/>
        <v>3.4317585085715877E-3</v>
      </c>
      <c r="JA404" s="223">
        <f t="shared" ca="1" si="851"/>
        <v>-1.2437662095900739E-2</v>
      </c>
      <c r="JB404" s="223">
        <f t="shared" ca="1" si="852"/>
        <v>-1.5692760833839792E-2</v>
      </c>
    </row>
    <row r="405" spans="2:262">
      <c r="B405" s="230">
        <v>44</v>
      </c>
      <c r="C405" s="229">
        <f t="shared" si="853"/>
        <v>8.5937500000000044E-4</v>
      </c>
      <c r="D405" s="226">
        <f t="shared" ca="1" si="597"/>
        <v>75.374004630500963</v>
      </c>
      <c r="E405" s="225">
        <f ca="1">AX361</f>
        <v>0.37400463050096427</v>
      </c>
      <c r="F405" s="224">
        <v>44</v>
      </c>
      <c r="G405" s="223">
        <f t="shared" ca="1" si="854"/>
        <v>-6.8965018469702198E-4</v>
      </c>
      <c r="H405" s="223">
        <f t="shared" ca="1" si="598"/>
        <v>3.465579698563895E-3</v>
      </c>
      <c r="I405" s="223">
        <f t="shared" ca="1" si="599"/>
        <v>3.9569761069239116E-3</v>
      </c>
      <c r="J405" s="223">
        <f t="shared" ca="1" si="600"/>
        <v>2.6503155044085044E-4</v>
      </c>
      <c r="K405" s="223">
        <f t="shared" ca="1" si="601"/>
        <v>-3.7071060908564083E-3</v>
      </c>
      <c r="L405" s="223">
        <f t="shared" ca="1" si="602"/>
        <v>-3.760066979035834E-3</v>
      </c>
      <c r="M405" s="223">
        <f t="shared" ca="1" si="603"/>
        <v>1.6213948252704951E-4</v>
      </c>
      <c r="N405" s="223">
        <f t="shared" ca="1" si="604"/>
        <v>3.9129310249836477E-3</v>
      </c>
      <c r="O405" s="223">
        <f t="shared" ca="1" si="605"/>
        <v>3.5269463506779472E-3</v>
      </c>
      <c r="P405" s="223">
        <f t="shared" ca="1" si="606"/>
        <v>-5.8774902364375637E-4</v>
      </c>
      <c r="Q405" s="223">
        <f t="shared" ca="1" si="607"/>
        <v>-4.0810722943146133E-3</v>
      </c>
      <c r="R405" s="223">
        <f t="shared" ca="1" si="608"/>
        <v>-3.259859300938037E-3</v>
      </c>
      <c r="S405" s="223">
        <f t="shared" ca="1" si="609"/>
        <v>1.0076982203664753E-3</v>
      </c>
      <c r="T405" s="223">
        <f t="shared" ca="1" si="610"/>
        <v>4.2099106065102802E-3</v>
      </c>
      <c r="U405" s="223">
        <f t="shared" ca="1" si="611"/>
        <v>2.9613780241097313E-3</v>
      </c>
      <c r="V405" s="223">
        <f t="shared" ca="1" si="612"/>
        <v>-1.4179427323631837E-3</v>
      </c>
      <c r="W405" s="223">
        <f t="shared" ca="1" si="613"/>
        <v>-4.2982051781940197E-3</v>
      </c>
      <c r="X405" s="223">
        <f t="shared" ca="1" si="614"/>
        <v>-2.6343770580553503E-3</v>
      </c>
      <c r="Y405" s="223">
        <f t="shared" ca="1" si="615"/>
        <v>1.8145316807208908E-3</v>
      </c>
      <c r="Z405" s="223">
        <f t="shared" ca="1" si="616"/>
        <v>4.345105684373793E-3</v>
      </c>
      <c r="AA405" s="223">
        <f t="shared" ca="1" si="617"/>
        <v>2.2820056008349084E-3</v>
      </c>
      <c r="AB405" s="223">
        <f t="shared" ca="1" si="618"/>
        <v>-2.1936456970693399E-3</v>
      </c>
      <c r="AC405" s="223">
        <f t="shared" ca="1" si="619"/>
        <v>-4.3501604475366653E-3</v>
      </c>
      <c r="AD405" s="223">
        <f t="shared" ca="1" si="620"/>
        <v>-1.9076571822072719E-3</v>
      </c>
      <c r="AE405" s="223">
        <f t="shared" ca="1" si="621"/>
        <v>2.5516337061862928E-3</v>
      </c>
      <c r="AF405" s="223">
        <f t="shared" ca="1" si="622"/>
        <v>4.3133207875501621E-3</v>
      </c>
      <c r="AG405" s="223">
        <f t="shared" ca="1" si="623"/>
        <v>1.5149369820834861E-3</v>
      </c>
      <c r="AH405" s="223">
        <f t="shared" ca="1" si="624"/>
        <v>-2.8850480878478018E-3</v>
      </c>
      <c r="AI405" s="223">
        <f t="shared" ca="1" si="625"/>
        <v>-4.234941490478563E-3</v>
      </c>
      <c r="AJ405" s="223">
        <f t="shared" ca="1" si="626"/>
        <v>-1.1076271106734419E-3</v>
      </c>
      <c r="AK405" s="223">
        <f t="shared" ca="1" si="627"/>
        <v>3.1906778792956253E-3</v>
      </c>
      <c r="AL405" s="223">
        <f t="shared" ca="1" si="628"/>
        <v>4.1157773917991471E-3</v>
      </c>
      <c r="AM405" s="223">
        <f t="shared" ca="1" si="629"/>
        <v>6.896501846970428E-4</v>
      </c>
      <c r="AN405" s="223">
        <f t="shared" ca="1" si="630"/>
        <v>-3.4655796985638815E-3</v>
      </c>
      <c r="AO405" s="223">
        <f t="shared" ca="1" si="631"/>
        <v>-3.9569761069239203E-3</v>
      </c>
      <c r="AP405" s="223">
        <f t="shared" ca="1" si="632"/>
        <v>-2.6503155044087169E-4</v>
      </c>
      <c r="AQ405" s="223">
        <f t="shared" ca="1" si="633"/>
        <v>3.707106090856397E-3</v>
      </c>
      <c r="AR405" s="223">
        <f t="shared" ca="1" si="634"/>
        <v>3.7600669790358444E-3</v>
      </c>
      <c r="AS405" s="223">
        <f t="shared" ca="1" si="635"/>
        <v>-1.6213948252702805E-4</v>
      </c>
      <c r="AT405" s="223">
        <f t="shared" ca="1" si="636"/>
        <v>-3.912931024983639E-3</v>
      </c>
      <c r="AU405" s="223">
        <f t="shared" ca="1" si="637"/>
        <v>-3.5269463506779597E-3</v>
      </c>
      <c r="AV405" s="223">
        <f t="shared" ca="1" si="638"/>
        <v>5.8774902364373545E-4</v>
      </c>
      <c r="AW405" s="223">
        <f t="shared" ca="1" si="639"/>
        <v>4.0810722943146055E-3</v>
      </c>
      <c r="AX405" s="223">
        <f t="shared" ca="1" si="640"/>
        <v>3.2598593009380509E-3</v>
      </c>
      <c r="AY405" s="223">
        <f t="shared" ca="1" si="641"/>
        <v>-1.0076982203664549E-3</v>
      </c>
      <c r="AZ405" s="223">
        <f t="shared" ca="1" si="642"/>
        <v>-4.209910606510275E-3</v>
      </c>
      <c r="BA405" s="223">
        <f t="shared" ca="1" si="643"/>
        <v>-2.9613780241097469E-3</v>
      </c>
      <c r="BB405" s="223">
        <f t="shared" ca="1" si="644"/>
        <v>1.4179427323631635E-3</v>
      </c>
      <c r="BC405" s="223">
        <f t="shared" ca="1" si="645"/>
        <v>4.2982051781940162E-3</v>
      </c>
      <c r="BD405" s="223">
        <f t="shared" ca="1" si="646"/>
        <v>2.6343770580553672E-3</v>
      </c>
      <c r="BE405" s="223">
        <f t="shared" ca="1" si="647"/>
        <v>-1.8145316807208715E-3</v>
      </c>
      <c r="BF405" s="223">
        <f t="shared" ca="1" si="648"/>
        <v>-4.3451056843737913E-3</v>
      </c>
      <c r="BG405" s="223">
        <f t="shared" ca="1" si="649"/>
        <v>-2.2820056008349267E-3</v>
      </c>
      <c r="BH405" s="223">
        <f t="shared" ca="1" si="650"/>
        <v>2.1936456970693217E-3</v>
      </c>
      <c r="BI405" s="223">
        <f t="shared" ca="1" si="651"/>
        <v>4.3501604475366662E-3</v>
      </c>
      <c r="BJ405" s="223">
        <f t="shared" ca="1" si="652"/>
        <v>1.9076571822072912E-3</v>
      </c>
      <c r="BK405" s="223">
        <f t="shared" ca="1" si="653"/>
        <v>-2.5516337061862759E-3</v>
      </c>
      <c r="BL405" s="223">
        <f t="shared" ca="1" si="654"/>
        <v>-4.3133207875501655E-3</v>
      </c>
      <c r="BM405" s="223">
        <f t="shared" ca="1" si="655"/>
        <v>-1.5149369820835062E-3</v>
      </c>
      <c r="BN405" s="223">
        <f t="shared" ca="1" si="656"/>
        <v>2.8850480878477862E-3</v>
      </c>
      <c r="BO405" s="223">
        <f t="shared" ca="1" si="657"/>
        <v>4.2349414904785674E-3</v>
      </c>
      <c r="BP405" s="223">
        <f t="shared" ca="1" si="658"/>
        <v>1.1076271106734627E-3</v>
      </c>
      <c r="BQ405" s="223">
        <f t="shared" ca="1" si="659"/>
        <v>-3.1906778792956106E-3</v>
      </c>
      <c r="BR405" s="223">
        <f t="shared" ca="1" si="660"/>
        <v>-4.115777391799154E-3</v>
      </c>
      <c r="BS405" s="223">
        <f t="shared" ca="1" si="661"/>
        <v>-6.8965018469706383E-4</v>
      </c>
      <c r="BT405" s="223">
        <f t="shared" ca="1" si="662"/>
        <v>3.465579698563869E-3</v>
      </c>
      <c r="BU405" s="223">
        <f t="shared" ca="1" si="663"/>
        <v>3.9569761069239298E-3</v>
      </c>
      <c r="BV405" s="223">
        <f t="shared" ca="1" si="664"/>
        <v>2.6503155044089294E-4</v>
      </c>
      <c r="BW405" s="223">
        <f t="shared" ca="1" si="665"/>
        <v>-3.7071060908563862E-3</v>
      </c>
      <c r="BX405" s="223">
        <f t="shared" ca="1" si="666"/>
        <v>-3.7600669790358553E-3</v>
      </c>
      <c r="BY405" s="223">
        <f t="shared" ca="1" si="667"/>
        <v>1.621394825270068E-4</v>
      </c>
      <c r="BZ405" s="223">
        <f t="shared" ca="1" si="668"/>
        <v>3.9129310249836294E-3</v>
      </c>
      <c r="CA405" s="223">
        <f t="shared" ca="1" si="669"/>
        <v>3.5269463506779723E-3</v>
      </c>
      <c r="CB405" s="223">
        <f t="shared" ca="1" si="670"/>
        <v>-5.877490236437142E-4</v>
      </c>
      <c r="CC405" s="223">
        <f t="shared" ca="1" si="671"/>
        <v>-4.0810722943145986E-3</v>
      </c>
      <c r="CD405" s="223">
        <f t="shared" ca="1" si="672"/>
        <v>-3.2598593009380656E-3</v>
      </c>
      <c r="CE405" s="223">
        <f t="shared" ca="1" si="673"/>
        <v>1.0076982203664339E-3</v>
      </c>
      <c r="CF405" s="223">
        <f t="shared" ca="1" si="674"/>
        <v>4.2099106065102698E-3</v>
      </c>
      <c r="CG405" s="223">
        <f t="shared" ca="1" si="675"/>
        <v>2.9613780241097626E-3</v>
      </c>
      <c r="CH405" s="223">
        <f t="shared" ca="1" si="676"/>
        <v>-1.4179427323631434E-3</v>
      </c>
      <c r="CI405" s="223">
        <f t="shared" ca="1" si="677"/>
        <v>-4.2982051781940128E-3</v>
      </c>
      <c r="CJ405" s="223">
        <f t="shared" ca="1" si="678"/>
        <v>-2.6343770580553845E-3</v>
      </c>
      <c r="CK405" s="223">
        <f t="shared" ca="1" si="679"/>
        <v>1.8145316807208522E-3</v>
      </c>
      <c r="CL405" s="223">
        <f t="shared" ca="1" si="680"/>
        <v>4.3451056843737904E-3</v>
      </c>
      <c r="CM405" s="223">
        <f t="shared" ca="1" si="681"/>
        <v>2.2820056008349449E-3</v>
      </c>
      <c r="CN405" s="223">
        <f t="shared" ca="1" si="682"/>
        <v>-2.193645697069303E-3</v>
      </c>
      <c r="CO405" s="223">
        <f t="shared" ca="1" si="683"/>
        <v>-4.3501604475366662E-3</v>
      </c>
      <c r="CP405" s="223">
        <f t="shared" ca="1" si="684"/>
        <v>-1.9076571822073099E-3</v>
      </c>
      <c r="CQ405" s="223">
        <f t="shared" ca="1" si="685"/>
        <v>2.5516337061862585E-3</v>
      </c>
      <c r="CR405" s="223">
        <f t="shared" ca="1" si="686"/>
        <v>4.3133207875501681E-3</v>
      </c>
      <c r="CS405" s="223">
        <f t="shared" ca="1" si="687"/>
        <v>1.5149369820835258E-3</v>
      </c>
      <c r="CT405" s="223">
        <f t="shared" ca="1" si="688"/>
        <v>-2.8850480878477702E-3</v>
      </c>
      <c r="CU405" s="223">
        <f t="shared" ca="1" si="689"/>
        <v>-4.2349414904785726E-3</v>
      </c>
      <c r="CV405" s="223">
        <f t="shared" ca="1" si="690"/>
        <v>-1.1076271106734831E-3</v>
      </c>
      <c r="CW405" s="223">
        <f t="shared" ca="1" si="691"/>
        <v>3.1906778792955967E-3</v>
      </c>
      <c r="CX405" s="223">
        <f t="shared" ca="1" si="692"/>
        <v>4.115777391799161E-3</v>
      </c>
      <c r="CY405" s="223">
        <f t="shared" ca="1" si="693"/>
        <v>6.8965018469708487E-4</v>
      </c>
      <c r="CZ405" s="223">
        <f t="shared" ca="1" si="694"/>
        <v>-3.4655796985638559E-3</v>
      </c>
      <c r="DA405" s="223">
        <f t="shared" ca="1" si="695"/>
        <v>-3.9569761069239385E-3</v>
      </c>
      <c r="DB405" s="223">
        <f t="shared" ca="1" si="696"/>
        <v>-2.6503155044091441E-4</v>
      </c>
      <c r="DC405" s="223">
        <f t="shared" ca="1" si="697"/>
        <v>3.7071060908563745E-3</v>
      </c>
      <c r="DD405" s="223">
        <f t="shared" ca="1" si="698"/>
        <v>3.7600669790358665E-3</v>
      </c>
      <c r="DE405" s="223">
        <f t="shared" ca="1" si="699"/>
        <v>-1.6213948252698533E-4</v>
      </c>
      <c r="DF405" s="223">
        <f t="shared" ca="1" si="700"/>
        <v>-3.912931024983619E-3</v>
      </c>
      <c r="DG405" s="223">
        <f t="shared" ca="1" si="701"/>
        <v>-3.5269463506779845E-3</v>
      </c>
      <c r="DH405" s="223">
        <f t="shared" ca="1" si="702"/>
        <v>5.8774902364369316E-4</v>
      </c>
      <c r="DI405" s="223">
        <f t="shared" ca="1" si="703"/>
        <v>4.0810722943145908E-3</v>
      </c>
      <c r="DJ405" s="223">
        <f t="shared" ca="1" si="704"/>
        <v>3.2598593009380795E-3</v>
      </c>
      <c r="DK405" s="223">
        <f t="shared" ca="1" si="705"/>
        <v>-1.0076982203664133E-3</v>
      </c>
      <c r="DL405" s="223">
        <f t="shared" ca="1" si="706"/>
        <v>-4.2099106065102646E-3</v>
      </c>
      <c r="DM405" s="223">
        <f t="shared" ca="1" si="707"/>
        <v>-2.9613780241097786E-3</v>
      </c>
      <c r="DN405" s="223">
        <f t="shared" ca="1" si="708"/>
        <v>1.4179427323631232E-3</v>
      </c>
      <c r="DO405" s="223">
        <f t="shared" ca="1" si="709"/>
        <v>4.2982051781940093E-3</v>
      </c>
      <c r="DP405" s="223">
        <f t="shared" ca="1" si="710"/>
        <v>2.634377058055401E-3</v>
      </c>
      <c r="DQ405" s="223">
        <f t="shared" ca="1" si="711"/>
        <v>-1.8145316807208327E-3</v>
      </c>
      <c r="DR405" s="223">
        <f t="shared" ca="1" si="712"/>
        <v>-4.3451056843737887E-3</v>
      </c>
      <c r="DS405" s="223">
        <f t="shared" ca="1" si="713"/>
        <v>-2.2820056008349631E-3</v>
      </c>
      <c r="DT405" s="223">
        <f t="shared" ca="1" si="714"/>
        <v>2.1936456970692848E-3</v>
      </c>
      <c r="DU405" s="223">
        <f t="shared" ca="1" si="715"/>
        <v>4.3501604475366679E-3</v>
      </c>
      <c r="DV405" s="223">
        <f t="shared" ca="1" si="716"/>
        <v>1.9076571822073296E-3</v>
      </c>
      <c r="DW405" s="223">
        <f t="shared" ca="1" si="717"/>
        <v>-2.5516337061862416E-3</v>
      </c>
      <c r="DX405" s="223">
        <f t="shared" ca="1" si="718"/>
        <v>-4.3133207875501716E-3</v>
      </c>
      <c r="DY405" s="223">
        <f t="shared" ca="1" si="719"/>
        <v>-1.5149369820835457E-3</v>
      </c>
      <c r="DZ405" s="223">
        <f t="shared" ca="1" si="720"/>
        <v>2.8850480878477541E-3</v>
      </c>
      <c r="EA405" s="223">
        <f t="shared" ca="1" si="721"/>
        <v>4.2349414904785778E-3</v>
      </c>
      <c r="EB405" s="223">
        <f t="shared" ca="1" si="722"/>
        <v>1.1076271106735039E-3</v>
      </c>
      <c r="EC405" s="223">
        <f t="shared" ca="1" si="723"/>
        <v>-3.1906778792955819E-3</v>
      </c>
      <c r="ED405" s="223">
        <f t="shared" ca="1" si="724"/>
        <v>-4.1157773917991679E-3</v>
      </c>
      <c r="EE405" s="223">
        <f t="shared" ca="1" si="725"/>
        <v>-6.896501846971059E-4</v>
      </c>
      <c r="EF405" s="223">
        <f t="shared" ca="1" si="726"/>
        <v>3.4655796985638429E-3</v>
      </c>
      <c r="EG405" s="223">
        <f t="shared" ca="1" si="727"/>
        <v>3.9569761069239472E-3</v>
      </c>
      <c r="EH405" s="223">
        <f t="shared" ca="1" si="728"/>
        <v>2.6503155044093544E-4</v>
      </c>
      <c r="EI405" s="223">
        <f t="shared" ca="1" si="729"/>
        <v>-3.7071060908563636E-3</v>
      </c>
      <c r="EJ405" s="223">
        <f t="shared" ca="1" si="730"/>
        <v>-3.760066979035877E-3</v>
      </c>
      <c r="EK405" s="223">
        <f t="shared" ca="1" si="731"/>
        <v>1.6213948252696408E-4</v>
      </c>
      <c r="EL405" s="223">
        <f t="shared" ca="1" si="732"/>
        <v>3.9129310249836104E-3</v>
      </c>
      <c r="EM405" s="223">
        <f t="shared" ca="1" si="733"/>
        <v>3.526946350677997E-3</v>
      </c>
      <c r="EN405" s="223">
        <f t="shared" ca="1" si="734"/>
        <v>-5.8774902364367202E-4</v>
      </c>
      <c r="EO405" s="223">
        <f t="shared" ca="1" si="735"/>
        <v>-4.0810722943145838E-3</v>
      </c>
      <c r="EP405" s="223">
        <f t="shared" ca="1" si="736"/>
        <v>-3.2598593009380934E-3</v>
      </c>
      <c r="EQ405" s="223">
        <f t="shared" ca="1" si="737"/>
        <v>1.0076982203663925E-3</v>
      </c>
      <c r="ER405" s="223">
        <f t="shared" ca="1" si="738"/>
        <v>4.2099106065102586E-3</v>
      </c>
      <c r="ES405" s="223">
        <f t="shared" ca="1" si="739"/>
        <v>2.9613780241097942E-3</v>
      </c>
      <c r="ET405" s="223">
        <f t="shared" ca="1" si="740"/>
        <v>-1.417942732363103E-3</v>
      </c>
      <c r="EU405" s="223">
        <f t="shared" ca="1" si="741"/>
        <v>-4.2982051781940058E-3</v>
      </c>
      <c r="EV405" s="223">
        <f t="shared" ca="1" si="742"/>
        <v>-2.6343770580554184E-3</v>
      </c>
      <c r="EW405" s="223">
        <f t="shared" ca="1" si="743"/>
        <v>1.8145316807208134E-3</v>
      </c>
      <c r="EX405" s="223">
        <f t="shared" ca="1" si="744"/>
        <v>4.3451056843737878E-3</v>
      </c>
      <c r="EY405" s="223">
        <f t="shared" ca="1" si="745"/>
        <v>2.2820056008349813E-3</v>
      </c>
      <c r="EZ405" s="223">
        <f t="shared" ca="1" si="746"/>
        <v>-2.1936456970692662E-3</v>
      </c>
      <c r="FA405" s="223">
        <f t="shared" ca="1" si="747"/>
        <v>-4.3501604475366679E-3</v>
      </c>
      <c r="FB405" s="223">
        <f t="shared" ca="1" si="748"/>
        <v>-1.9076571822073489E-3</v>
      </c>
      <c r="FC405" s="223">
        <f t="shared" ca="1" si="749"/>
        <v>2.5516337061862243E-3</v>
      </c>
      <c r="FD405" s="223">
        <f t="shared" ca="1" si="750"/>
        <v>4.3133207875501742E-3</v>
      </c>
      <c r="FE405" s="223">
        <f t="shared" ca="1" si="751"/>
        <v>1.5149369820835659E-3</v>
      </c>
      <c r="FF405" s="223">
        <f t="shared" ca="1" si="752"/>
        <v>-2.8850480878477381E-3</v>
      </c>
      <c r="FG405" s="223">
        <f t="shared" ca="1" si="753"/>
        <v>-4.234941490478583E-3</v>
      </c>
      <c r="FH405" s="223">
        <f t="shared" ca="1" si="754"/>
        <v>-1.1076271106735245E-3</v>
      </c>
      <c r="FI405" s="223">
        <f t="shared" ca="1" si="755"/>
        <v>3.1906778792955672E-3</v>
      </c>
      <c r="FJ405" s="223">
        <f t="shared" ca="1" si="756"/>
        <v>4.1157773917991749E-3</v>
      </c>
      <c r="FK405" s="223">
        <f t="shared" ca="1" si="757"/>
        <v>6.8965018469712737E-4</v>
      </c>
      <c r="FL405" s="223">
        <f t="shared" ca="1" si="758"/>
        <v>-3.4655796985638299E-3</v>
      </c>
      <c r="FM405" s="223">
        <f t="shared" ca="1" si="759"/>
        <v>-3.9569761069239567E-3</v>
      </c>
      <c r="FN405" s="223">
        <f t="shared" ca="1" si="760"/>
        <v>-2.6503155044095669E-4</v>
      </c>
      <c r="FO405" s="223">
        <f t="shared" ca="1" si="761"/>
        <v>3.7071060908563528E-3</v>
      </c>
      <c r="FP405" s="223">
        <f t="shared" ca="1" si="762"/>
        <v>3.7600669790358882E-3</v>
      </c>
      <c r="FQ405" s="223">
        <f t="shared" ca="1" si="763"/>
        <v>-1.6213948252694261E-4</v>
      </c>
      <c r="FR405" s="223">
        <f t="shared" ca="1" si="764"/>
        <v>-3.9129310249836008E-3</v>
      </c>
      <c r="FS405" s="223">
        <f t="shared" ca="1" si="765"/>
        <v>-3.5269463506780096E-3</v>
      </c>
      <c r="FT405" s="223">
        <f t="shared" ca="1" si="766"/>
        <v>5.8774902364365066E-4</v>
      </c>
      <c r="FU405" s="223">
        <f t="shared" ca="1" si="767"/>
        <v>4.081072294314576E-3</v>
      </c>
      <c r="FV405" s="223">
        <f t="shared" ca="1" si="768"/>
        <v>3.2598593009381077E-3</v>
      </c>
      <c r="FW405" s="223">
        <f t="shared" ca="1" si="769"/>
        <v>-1.0076982203663719E-3</v>
      </c>
      <c r="FX405" s="223">
        <f t="shared" ca="1" si="770"/>
        <v>-4.2099106065102542E-3</v>
      </c>
      <c r="FY405" s="223">
        <f t="shared" ca="1" si="771"/>
        <v>-2.9613780241098098E-3</v>
      </c>
      <c r="FZ405" s="223">
        <f t="shared" ca="1" si="772"/>
        <v>1.4179427323630829E-3</v>
      </c>
      <c r="GA405" s="223">
        <f t="shared" ca="1" si="773"/>
        <v>4.2982051781940023E-3</v>
      </c>
      <c r="GB405" s="223">
        <f t="shared" ca="1" si="774"/>
        <v>2.6343770580554348E-3</v>
      </c>
      <c r="GC405" s="223">
        <f t="shared" ca="1" si="775"/>
        <v>-1.8145316807207938E-3</v>
      </c>
      <c r="GD405" s="223">
        <f t="shared" ca="1" si="776"/>
        <v>-4.3451056843737861E-3</v>
      </c>
      <c r="GE405" s="223">
        <f t="shared" ca="1" si="777"/>
        <v>-2.2820056008349995E-3</v>
      </c>
      <c r="GF405" s="223">
        <f t="shared" ca="1" si="778"/>
        <v>2.193645697069248E-3</v>
      </c>
      <c r="GG405" s="223">
        <f t="shared" ca="1" si="779"/>
        <v>4.3501604475366688E-3</v>
      </c>
      <c r="GH405" s="223">
        <f t="shared" ca="1" si="780"/>
        <v>1.9076571822073678E-3</v>
      </c>
      <c r="GI405" s="223">
        <f t="shared" ca="1" si="781"/>
        <v>-2.5516337061862069E-3</v>
      </c>
      <c r="GJ405" s="223">
        <f t="shared" ca="1" si="782"/>
        <v>-4.3133207875501777E-3</v>
      </c>
      <c r="GK405" s="223">
        <f t="shared" ca="1" si="783"/>
        <v>-1.5149369820835858E-3</v>
      </c>
      <c r="GL405" s="223">
        <f t="shared" ca="1" si="784"/>
        <v>2.885048087847722E-3</v>
      </c>
      <c r="GM405" s="223">
        <f t="shared" ca="1" si="785"/>
        <v>4.2349414904785873E-3</v>
      </c>
      <c r="GN405" s="223">
        <f t="shared" ca="1" si="786"/>
        <v>1.1076271106735451E-3</v>
      </c>
      <c r="GO405" s="223">
        <f t="shared" ca="1" si="787"/>
        <v>-3.1906778792955529E-3</v>
      </c>
      <c r="GP405" s="223">
        <f t="shared" ca="1" si="788"/>
        <v>-4.1157773917991818E-3</v>
      </c>
      <c r="GQ405" s="223">
        <f t="shared" ca="1" si="789"/>
        <v>-6.896501846971484E-4</v>
      </c>
      <c r="GR405" s="223">
        <f t="shared" ca="1" si="790"/>
        <v>3.4655796985638174E-3</v>
      </c>
      <c r="GS405" s="223">
        <f t="shared" ca="1" si="791"/>
        <v>3.9569761069239654E-3</v>
      </c>
      <c r="GT405" s="223">
        <f t="shared" ca="1" si="792"/>
        <v>2.6503155044097794E-4</v>
      </c>
      <c r="GU405" s="223">
        <f t="shared" ca="1" si="793"/>
        <v>-3.7071060908563415E-3</v>
      </c>
      <c r="GV405" s="223">
        <f t="shared" ca="1" si="794"/>
        <v>-3.7600669790358982E-3</v>
      </c>
      <c r="GW405" s="223">
        <f t="shared" ca="1" si="795"/>
        <v>1.6213948252692158E-4</v>
      </c>
      <c r="GX405" s="223">
        <f t="shared" ca="1" si="796"/>
        <v>3.9129310249835913E-3</v>
      </c>
      <c r="GY405" s="223">
        <f t="shared" ca="1" si="797"/>
        <v>3.5269463506780226E-3</v>
      </c>
      <c r="GZ405" s="223">
        <f t="shared" ca="1" si="798"/>
        <v>-5.8774902364362963E-4</v>
      </c>
      <c r="HA405" s="223">
        <f t="shared" ca="1" si="799"/>
        <v>-4.0810722943145691E-3</v>
      </c>
      <c r="HB405" s="223">
        <f t="shared" ca="1" si="800"/>
        <v>-3.259859300938122E-3</v>
      </c>
      <c r="HC405" s="223">
        <f t="shared" ca="1" si="801"/>
        <v>1.007698220366351E-3</v>
      </c>
      <c r="HD405" s="223">
        <f t="shared" ca="1" si="802"/>
        <v>4.2099106065102481E-3</v>
      </c>
      <c r="HE405" s="223">
        <f t="shared" ca="1" si="803"/>
        <v>2.961378024109825E-3</v>
      </c>
      <c r="HF405" s="223">
        <f t="shared" ca="1" si="804"/>
        <v>-1.4179427323630627E-3</v>
      </c>
      <c r="HG405" s="223">
        <f t="shared" ca="1" si="805"/>
        <v>-4.2982051781939989E-3</v>
      </c>
      <c r="HH405" s="223">
        <f t="shared" ca="1" si="806"/>
        <v>-2.6343770580554522E-3</v>
      </c>
      <c r="HI405" s="223">
        <f t="shared" ca="1" si="807"/>
        <v>1.8145316807207745E-3</v>
      </c>
      <c r="HJ405" s="223">
        <f t="shared" ca="1" si="808"/>
        <v>4.3451056843737852E-3</v>
      </c>
      <c r="HK405" s="223">
        <f t="shared" ca="1" si="809"/>
        <v>2.2820056008350173E-3</v>
      </c>
      <c r="HL405" s="223">
        <f t="shared" ca="1" si="810"/>
        <v>-2.1936456970692297E-3</v>
      </c>
      <c r="HM405" s="223">
        <f t="shared" ca="1" si="811"/>
        <v>-4.3501604475366697E-3</v>
      </c>
      <c r="HN405" s="223">
        <f t="shared" ca="1" si="812"/>
        <v>-1.9076571822073869E-3</v>
      </c>
      <c r="HO405" s="223">
        <f t="shared" ca="1" si="813"/>
        <v>2.5516337061861896E-3</v>
      </c>
      <c r="HP405" s="223">
        <f t="shared" ca="1" si="814"/>
        <v>4.3133207875501803E-3</v>
      </c>
      <c r="HQ405" s="223">
        <f t="shared" ca="1" si="815"/>
        <v>1.5149369820836062E-3</v>
      </c>
      <c r="HR405" s="223">
        <f t="shared" ca="1" si="816"/>
        <v>-2.885048087847706E-3</v>
      </c>
      <c r="HS405" s="223">
        <f t="shared" ca="1" si="817"/>
        <v>-4.2349414904785925E-3</v>
      </c>
      <c r="HT405" s="223">
        <f t="shared" ca="1" si="818"/>
        <v>-1.1076271106735657E-3</v>
      </c>
      <c r="HU405" s="223">
        <f t="shared" ca="1" si="819"/>
        <v>3.1906778792955386E-3</v>
      </c>
      <c r="HV405" s="223">
        <f t="shared" ca="1" si="820"/>
        <v>4.1157773917991887E-3</v>
      </c>
      <c r="HW405" s="223">
        <f t="shared" ca="1" si="821"/>
        <v>6.8965018469716922E-4</v>
      </c>
      <c r="HX405" s="223">
        <f t="shared" ca="1" si="822"/>
        <v>-3.4655796985638039E-3</v>
      </c>
      <c r="HY405" s="223">
        <f t="shared" ca="1" si="823"/>
        <v>-3.9569761069239741E-3</v>
      </c>
      <c r="HZ405" s="223">
        <f t="shared" ca="1" si="824"/>
        <v>-2.6503155044099941E-4</v>
      </c>
      <c r="IA405" s="223">
        <f t="shared" ca="1" si="825"/>
        <v>3.7071060908563302E-3</v>
      </c>
      <c r="IB405" s="223">
        <f t="shared" ca="1" si="826"/>
        <v>3.7600669790359095E-3</v>
      </c>
      <c r="IC405" s="223">
        <f t="shared" ca="1" si="827"/>
        <v>-1.6213948252690011E-4</v>
      </c>
      <c r="ID405" s="223">
        <f t="shared" ca="1" si="828"/>
        <v>-3.9129310249835826E-3</v>
      </c>
      <c r="IE405" s="223">
        <f t="shared" ca="1" si="829"/>
        <v>-2.6880395518080148E-3</v>
      </c>
      <c r="IF405" s="223">
        <f t="shared" ca="1" si="830"/>
        <v>5.877490236436086E-4</v>
      </c>
      <c r="IG405" s="223">
        <f t="shared" ca="1" si="831"/>
        <v>4.0810722943145613E-3</v>
      </c>
      <c r="IH405" s="223">
        <f t="shared" ca="1" si="832"/>
        <v>3.2598593009381359E-3</v>
      </c>
      <c r="II405" s="223">
        <f t="shared" ca="1" si="833"/>
        <v>-1.0076982203663302E-3</v>
      </c>
      <c r="IJ405" s="223">
        <f t="shared" ca="1" si="834"/>
        <v>-4.2099106065102429E-3</v>
      </c>
      <c r="IK405" s="223">
        <f t="shared" ca="1" si="835"/>
        <v>-2.9613780241098406E-3</v>
      </c>
      <c r="IL405" s="223">
        <f t="shared" ca="1" si="836"/>
        <v>1.4179427323630425E-3</v>
      </c>
      <c r="IM405" s="223">
        <f t="shared" ca="1" si="837"/>
        <v>4.2982051781939954E-3</v>
      </c>
      <c r="IN405" s="223">
        <f t="shared" ca="1" si="838"/>
        <v>2.6343770580554691E-3</v>
      </c>
      <c r="IO405" s="223">
        <f t="shared" ca="1" si="839"/>
        <v>-1.814531680720755E-3</v>
      </c>
      <c r="IP405" s="223">
        <f t="shared" ca="1" si="840"/>
        <v>-4.3451056843737835E-3</v>
      </c>
      <c r="IQ405" s="223">
        <f t="shared" ca="1" si="841"/>
        <v>-2.2820056008350359E-3</v>
      </c>
      <c r="IR405" s="223">
        <f t="shared" ca="1" si="842"/>
        <v>2.1936456970692107E-3</v>
      </c>
      <c r="IS405" s="223">
        <f t="shared" ca="1" si="843"/>
        <v>4.3501604475366705E-3</v>
      </c>
      <c r="IT405" s="223">
        <f t="shared" ca="1" si="844"/>
        <v>1.9076571822074062E-3</v>
      </c>
      <c r="IU405" s="223">
        <f t="shared" ca="1" si="845"/>
        <v>-2.5516337061861722E-3</v>
      </c>
      <c r="IV405" s="223">
        <f t="shared" ca="1" si="846"/>
        <v>-4.3133207875501829E-3</v>
      </c>
      <c r="IW405" s="223">
        <f t="shared" ca="1" si="847"/>
        <v>-1.5149369820836264E-3</v>
      </c>
      <c r="IX405" s="223">
        <f t="shared" ca="1" si="848"/>
        <v>2.8850480878476904E-3</v>
      </c>
      <c r="IY405" s="223">
        <f t="shared" ca="1" si="849"/>
        <v>4.2349414904785977E-3</v>
      </c>
      <c r="IZ405" s="223">
        <f t="shared" ca="1" si="850"/>
        <v>1.1076271106735865E-3</v>
      </c>
      <c r="JA405" s="223">
        <f t="shared" ca="1" si="851"/>
        <v>-3.1906778792955238E-3</v>
      </c>
      <c r="JB405" s="223">
        <f t="shared" ca="1" si="852"/>
        <v>-4.1157773917991957E-3</v>
      </c>
    </row>
    <row r="406" spans="2:262">
      <c r="B406" s="230">
        <v>45</v>
      </c>
      <c r="C406" s="229">
        <f t="shared" si="853"/>
        <v>8.7890625000000046E-4</v>
      </c>
      <c r="D406" s="226">
        <f t="shared" ca="1" si="597"/>
        <v>75.344185354707676</v>
      </c>
      <c r="E406" s="225">
        <f ca="1">AY361</f>
        <v>0.34418535470767347</v>
      </c>
      <c r="F406" s="224">
        <v>45</v>
      </c>
      <c r="G406" s="223">
        <f t="shared" ca="1" si="854"/>
        <v>8.6125733421258798E-4</v>
      </c>
      <c r="H406" s="223">
        <f t="shared" ca="1" si="598"/>
        <v>-6.4376485239232336E-3</v>
      </c>
      <c r="I406" s="223">
        <f t="shared" ca="1" si="599"/>
        <v>-6.6501367595928678E-3</v>
      </c>
      <c r="J406" s="223">
        <f t="shared" ca="1" si="600"/>
        <v>4.5769486219217901E-4</v>
      </c>
      <c r="K406" s="223">
        <f t="shared" ca="1" si="601"/>
        <v>7.0617063507254826E-3</v>
      </c>
      <c r="L406" s="223">
        <f t="shared" ca="1" si="602"/>
        <v>5.8923515017679472E-3</v>
      </c>
      <c r="M406" s="223">
        <f t="shared" ca="1" si="603"/>
        <v>-1.7631703637210731E-3</v>
      </c>
      <c r="N406" s="223">
        <f t="shared" ca="1" si="604"/>
        <v>-7.4778342450484035E-3</v>
      </c>
      <c r="O406" s="223">
        <f t="shared" ca="1" si="605"/>
        <v>-4.9610676319848529E-3</v>
      </c>
      <c r="P406" s="223">
        <f t="shared" ca="1" si="606"/>
        <v>3.0167298160021167E-3</v>
      </c>
      <c r="Q406" s="223">
        <f t="shared" ca="1" si="607"/>
        <v>7.6737794395476773E-3</v>
      </c>
      <c r="R406" s="223">
        <f t="shared" ca="1" si="608"/>
        <v>3.8837065385803004E-3</v>
      </c>
      <c r="S406" s="223">
        <f t="shared" ca="1" si="609"/>
        <v>-4.1814625179489133E-3</v>
      </c>
      <c r="T406" s="223">
        <f t="shared" ca="1" si="610"/>
        <v>-7.6437723837721287E-3</v>
      </c>
      <c r="U406" s="223">
        <f t="shared" ca="1" si="611"/>
        <v>-2.6919908121409747E-3</v>
      </c>
      <c r="V406" s="223">
        <f t="shared" ca="1" si="612"/>
        <v>5.2230732468427458E-3</v>
      </c>
      <c r="W406" s="223">
        <f t="shared" ca="1" si="613"/>
        <v>7.3886966269337247E-3</v>
      </c>
      <c r="X406" s="223">
        <f t="shared" ca="1" si="614"/>
        <v>1.4210101828576001E-3</v>
      </c>
      <c r="Y406" s="223">
        <f t="shared" ca="1" si="615"/>
        <v>-6.1108920713990322E-3</v>
      </c>
      <c r="Z406" s="223">
        <f t="shared" ca="1" si="616"/>
        <v>-6.9160628020526367E-3</v>
      </c>
      <c r="AA406" s="223">
        <f t="shared" ca="1" si="617"/>
        <v>-1.081883134122553E-4</v>
      </c>
      <c r="AB406" s="223">
        <f t="shared" ca="1" si="618"/>
        <v>6.8187774191598768E-3</v>
      </c>
      <c r="AC406" s="223">
        <f t="shared" ca="1" si="619"/>
        <v>6.2397874775068276E-3</v>
      </c>
      <c r="AD406" s="223">
        <f t="shared" ca="1" si="620"/>
        <v>-1.2078191301118754E-3</v>
      </c>
      <c r="AE406" s="223">
        <f t="shared" ca="1" si="621"/>
        <v>-7.3258858076505548E-3</v>
      </c>
      <c r="AF406" s="223">
        <f t="shared" ca="1" si="622"/>
        <v>-5.3797833876392948E-3</v>
      </c>
      <c r="AG406" s="223">
        <f t="shared" ca="1" si="623"/>
        <v>2.4882626833100099E-3</v>
      </c>
      <c r="AH406" s="223">
        <f t="shared" ca="1" si="624"/>
        <v>7.6172855747852087E-3</v>
      </c>
      <c r="AI406" s="223">
        <f t="shared" ca="1" si="625"/>
        <v>4.3613731079660441E-3</v>
      </c>
      <c r="AJ406" s="223">
        <f t="shared" ca="1" si="626"/>
        <v>-3.6954400504003097E-3</v>
      </c>
      <c r="AK406" s="223">
        <f t="shared" ca="1" si="627"/>
        <v>-7.6843965374047696E-3</v>
      </c>
      <c r="AL406" s="223">
        <f t="shared" ca="1" si="628"/>
        <v>-3.214543439151331E-3</v>
      </c>
      <c r="AM406" s="223">
        <f t="shared" ca="1" si="629"/>
        <v>4.7938062375861394E-3</v>
      </c>
      <c r="AN406" s="223">
        <f t="shared" ca="1" si="630"/>
        <v>7.5252426323266239E-3</v>
      </c>
      <c r="AO406" s="223">
        <f t="shared" ca="1" si="631"/>
        <v>1.9730624542016813E-3</v>
      </c>
      <c r="AP406" s="223">
        <f t="shared" ca="1" si="632"/>
        <v>-5.7510201652762345E-3</v>
      </c>
      <c r="AQ406" s="223">
        <f t="shared" ca="1" si="633"/>
        <v>-7.1445101009622817E-3</v>
      </c>
      <c r="AR406" s="223">
        <f t="shared" ca="1" si="634"/>
        <v>-6.7348520717260994E-4</v>
      </c>
      <c r="AS406" s="223">
        <f t="shared" ca="1" si="635"/>
        <v>6.5388969419631141E-3</v>
      </c>
      <c r="AT406" s="223">
        <f t="shared" ca="1" si="636"/>
        <v>6.5534095042735635E-3</v>
      </c>
      <c r="AU406" s="223">
        <f t="shared" ca="1" si="637"/>
        <v>-6.4592261998796716E-4</v>
      </c>
      <c r="AV406" s="223">
        <f t="shared" ca="1" si="638"/>
        <v>-7.1342377603271154E-3</v>
      </c>
      <c r="AW406" s="223">
        <f t="shared" ca="1" si="639"/>
        <v>-5.7693456309975922E-3</v>
      </c>
      <c r="AX406" s="223">
        <f t="shared" ca="1" si="640"/>
        <v>1.9463114395474749E-3</v>
      </c>
      <c r="AY406" s="223">
        <f t="shared" ca="1" si="641"/>
        <v>7.5195129795114068E-3</v>
      </c>
      <c r="AZ406" s="223">
        <f t="shared" ca="1" si="642"/>
        <v>4.8154050185989271E-3</v>
      </c>
      <c r="BA406" s="223">
        <f t="shared" ca="1" si="643"/>
        <v>-3.1893916730359574E-3</v>
      </c>
      <c r="BB406" s="223">
        <f t="shared" ca="1" si="644"/>
        <v>-7.6833782804049677E-3</v>
      </c>
      <c r="BC406" s="223">
        <f t="shared" ca="1" si="645"/>
        <v>-3.7196761767484621E-3</v>
      </c>
      <c r="BD406" s="223">
        <f t="shared" ca="1" si="646"/>
        <v>4.3385611769801028E-3</v>
      </c>
      <c r="BE406" s="223">
        <f t="shared" ca="1" si="647"/>
        <v>7.6210086958882085E-3</v>
      </c>
      <c r="BF406" s="223">
        <f t="shared" ca="1" si="648"/>
        <v>2.5144225291551425E-3</v>
      </c>
      <c r="BG406" s="223">
        <f t="shared" ca="1" si="649"/>
        <v>-5.3599829825943341E-3</v>
      </c>
      <c r="BH406" s="223">
        <f t="shared" ca="1" si="650"/>
        <v>-7.3342406806157414E-3</v>
      </c>
      <c r="BI406" s="223">
        <f t="shared" ca="1" si="651"/>
        <v>-1.235132426242774E-3</v>
      </c>
      <c r="BJ406" s="223">
        <f t="shared" ca="1" si="652"/>
        <v>6.2235816156906779E-3</v>
      </c>
      <c r="BK406" s="223">
        <f t="shared" ca="1" si="653"/>
        <v>6.8315180371320734E-3</v>
      </c>
      <c r="BL406" s="223">
        <f t="shared" ca="1" si="654"/>
        <v>-8.0525799221917074E-5</v>
      </c>
      <c r="BM406" s="223">
        <f t="shared" ca="1" si="655"/>
        <v>-6.9039286604514047E-3</v>
      </c>
      <c r="BN406" s="223">
        <f t="shared" ca="1" si="656"/>
        <v>-6.1276432905102603E-3</v>
      </c>
      <c r="BO406" s="223">
        <f t="shared" ca="1" si="657"/>
        <v>1.3938129654605383E-3</v>
      </c>
      <c r="BP406" s="223">
        <f t="shared" ca="1" si="658"/>
        <v>7.3809914918913089E-3</v>
      </c>
      <c r="BQ406" s="223">
        <f t="shared" ca="1" si="659"/>
        <v>5.2433418322167169E-3</v>
      </c>
      <c r="BR406" s="223">
        <f t="shared" ca="1" si="660"/>
        <v>-2.6660597058581733E-3</v>
      </c>
      <c r="BS406" s="223">
        <f t="shared" ca="1" si="661"/>
        <v>-7.6407231307956307E-3</v>
      </c>
      <c r="BT406" s="223">
        <f t="shared" ca="1" si="662"/>
        <v>-4.2046516668612583E-3</v>
      </c>
      <c r="BU406" s="223">
        <f t="shared" ca="1" si="663"/>
        <v>3.8598050774516579E-3</v>
      </c>
      <c r="BV406" s="223">
        <f t="shared" ca="1" si="664"/>
        <v>7.6754758530226163E-3</v>
      </c>
      <c r="BW406" s="223">
        <f t="shared" ca="1" si="665"/>
        <v>3.0421567305669575E-3</v>
      </c>
      <c r="BX406" s="223">
        <f t="shared" ca="1" si="666"/>
        <v>-4.9398995877267884E-3</v>
      </c>
      <c r="BY406" s="223">
        <f t="shared" ca="1" si="667"/>
        <v>-7.4842263745631046E-3</v>
      </c>
      <c r="BZ406" s="223">
        <f t="shared" ca="1" si="668"/>
        <v>-1.7900863556799657E-3</v>
      </c>
      <c r="CA406" s="223">
        <f t="shared" ca="1" si="669"/>
        <v>5.8745401614153656E-3</v>
      </c>
      <c r="CB406" s="223">
        <f t="shared" ca="1" si="670"/>
        <v>7.0726059818467454E-3</v>
      </c>
      <c r="CC406" s="223">
        <f t="shared" ca="1" si="671"/>
        <v>4.853073978270837E-4</v>
      </c>
      <c r="CD406" s="223">
        <f t="shared" ca="1" si="672"/>
        <v>-6.6362065729902425E-3</v>
      </c>
      <c r="CE406" s="223">
        <f t="shared" ca="1" si="673"/>
        <v>-6.4527347201166225E-3</v>
      </c>
      <c r="CF406" s="223">
        <f t="shared" ca="1" si="674"/>
        <v>8.3376129815011129E-4</v>
      </c>
      <c r="CG406" s="223">
        <f t="shared" ca="1" si="675"/>
        <v>7.2024717718682241E-3</v>
      </c>
      <c r="CH406" s="223">
        <f t="shared" ca="1" si="676"/>
        <v>5.642864522148852E-3</v>
      </c>
      <c r="CI406" s="223">
        <f t="shared" ca="1" si="677"/>
        <v>-2.1282801301399463E-3</v>
      </c>
      <c r="CJ406" s="223">
        <f t="shared" ca="1" si="678"/>
        <v>-7.5566622405282427E-3</v>
      </c>
      <c r="CK406" s="223">
        <f t="shared" ca="1" si="679"/>
        <v>-4.6668417852893454E-3</v>
      </c>
      <c r="CL406" s="223">
        <f t="shared" ca="1" si="680"/>
        <v>3.3601323597850221E-3</v>
      </c>
      <c r="CM406" s="223">
        <f t="shared" ca="1" si="681"/>
        <v>7.6883489414861584E-3</v>
      </c>
      <c r="CN406" s="223">
        <f t="shared" ca="1" si="682"/>
        <v>3.553405221075401E-3</v>
      </c>
      <c r="CO406" s="223">
        <f t="shared" ca="1" si="683"/>
        <v>-4.4930464489875092E-3</v>
      </c>
      <c r="CP406" s="223">
        <f t="shared" ca="1" si="684"/>
        <v>-7.5936543973337467E-3</v>
      </c>
      <c r="CQ406" s="223">
        <f t="shared" ca="1" si="685"/>
        <v>-2.3353396520580101E-3</v>
      </c>
      <c r="CR406" s="223">
        <f t="shared" ca="1" si="686"/>
        <v>5.4936640650198997E-3</v>
      </c>
      <c r="CS406" s="223">
        <f t="shared" ca="1" si="687"/>
        <v>7.275366861956678E-3</v>
      </c>
      <c r="CT406" s="223">
        <f t="shared" ca="1" si="688"/>
        <v>1.0485106720389548E-3</v>
      </c>
      <c r="CU406" s="223">
        <f t="shared" ca="1" si="689"/>
        <v>-6.3325223071317247E-3</v>
      </c>
      <c r="CV406" s="223">
        <f t="shared" ca="1" si="690"/>
        <v>-6.7428582211928306E-3</v>
      </c>
      <c r="CW406" s="223">
        <f t="shared" ca="1" si="691"/>
        <v>2.691914061257461E-4</v>
      </c>
      <c r="CX406" s="223">
        <f t="shared" ca="1" si="692"/>
        <v>6.9849212332724082E-3</v>
      </c>
      <c r="CY406" s="223">
        <f t="shared" ca="1" si="693"/>
        <v>6.0118080403228965E-3</v>
      </c>
      <c r="CZ406" s="223">
        <f t="shared" ca="1" si="694"/>
        <v>-1.5789672199967243E-3</v>
      </c>
      <c r="DA406" s="223">
        <f t="shared" ca="1" si="695"/>
        <v>-7.431651142850419E-3</v>
      </c>
      <c r="DB406" s="223">
        <f t="shared" ca="1" si="696"/>
        <v>-5.1037418837355519E-3</v>
      </c>
      <c r="DC406" s="223">
        <f t="shared" ca="1" si="697"/>
        <v>2.8422507937299461E-3</v>
      </c>
      <c r="DD406" s="223">
        <f t="shared" ca="1" si="698"/>
        <v>7.6595582008970927E-3</v>
      </c>
      <c r="DE406" s="223">
        <f t="shared" ca="1" si="699"/>
        <v>4.0453975008144993E-3</v>
      </c>
      <c r="DF406" s="223">
        <f t="shared" ca="1" si="700"/>
        <v>-4.0218451022518524E-3</v>
      </c>
      <c r="DG406" s="223">
        <f t="shared" ca="1" si="701"/>
        <v>-7.6619317489911264E-3</v>
      </c>
      <c r="DH406" s="223">
        <f t="shared" ca="1" si="702"/>
        <v>-2.8679375405216072E-3</v>
      </c>
      <c r="DI406" s="223">
        <f t="shared" ca="1" si="703"/>
        <v>5.0830173270705759E-3</v>
      </c>
      <c r="DJ406" s="223">
        <f t="shared" ca="1" si="704"/>
        <v>7.4387018986848243E-3</v>
      </c>
      <c r="DK406" s="223">
        <f t="shared" ca="1" si="705"/>
        <v>1.606031976073335E-3</v>
      </c>
      <c r="DL406" s="223">
        <f t="shared" ca="1" si="706"/>
        <v>-5.9945215542245361E-3</v>
      </c>
      <c r="DM406" s="223">
        <f t="shared" ca="1" si="707"/>
        <v>-6.9964415893494936E-3</v>
      </c>
      <c r="DN406" s="223">
        <f t="shared" ca="1" si="708"/>
        <v>-2.968372574518644E-4</v>
      </c>
      <c r="DO406" s="223">
        <f t="shared" ca="1" si="709"/>
        <v>6.7295188013215771E-3</v>
      </c>
      <c r="DP406" s="223">
        <f t="shared" ca="1" si="710"/>
        <v>6.3481730498476333E-3</v>
      </c>
      <c r="DQ406" s="223">
        <f t="shared" ca="1" si="711"/>
        <v>-1.021097749682484E-3</v>
      </c>
      <c r="DR406" s="223">
        <f t="shared" ca="1" si="712"/>
        <v>-7.2663672837317648E-3</v>
      </c>
      <c r="DS406" s="223">
        <f t="shared" ca="1" si="713"/>
        <v>-5.5129843627123032E-3</v>
      </c>
      <c r="DT406" s="223">
        <f t="shared" ca="1" si="714"/>
        <v>2.308966824363593E-3</v>
      </c>
      <c r="DU406" s="223">
        <f t="shared" ca="1" si="715"/>
        <v>7.5892596507731785E-3</v>
      </c>
      <c r="DV406" s="223">
        <f t="shared" ca="1" si="716"/>
        <v>4.5154674209927585E-3</v>
      </c>
      <c r="DW406" s="223">
        <f t="shared" ca="1" si="717"/>
        <v>-3.5288490284438958E-3</v>
      </c>
      <c r="DX406" s="223">
        <f t="shared" ca="1" si="718"/>
        <v>-7.6886884286508838E-3</v>
      </c>
      <c r="DY406" s="223">
        <f t="shared" ca="1" si="719"/>
        <v>-3.3849938269674956E-3</v>
      </c>
      <c r="DZ406" s="223">
        <f t="shared" ca="1" si="720"/>
        <v>4.6448252778198305E-3</v>
      </c>
      <c r="EA406" s="223">
        <f t="shared" ca="1" si="721"/>
        <v>7.5617259653153563E-3</v>
      </c>
      <c r="EB406" s="223">
        <f t="shared" ca="1" si="722"/>
        <v>2.1548500536785566E-3</v>
      </c>
      <c r="EC406" s="223">
        <f t="shared" ca="1" si="723"/>
        <v>-5.624035969634027E-3</v>
      </c>
      <c r="ED406" s="223">
        <f t="shared" ca="1" si="724"/>
        <v>-7.2121106343434448E-3</v>
      </c>
      <c r="EE406" s="223">
        <f t="shared" ca="1" si="725"/>
        <v>-8.6125733421269293E-4</v>
      </c>
      <c r="EF406" s="223">
        <f t="shared" ca="1" si="726"/>
        <v>6.4376485239232449E-3</v>
      </c>
      <c r="EG406" s="223">
        <f t="shared" ca="1" si="727"/>
        <v>6.6501367595929025E-3</v>
      </c>
      <c r="EH406" s="223">
        <f t="shared" ca="1" si="728"/>
        <v>-4.5769486219223929E-4</v>
      </c>
      <c r="EI406" s="223">
        <f t="shared" ca="1" si="729"/>
        <v>-7.0617063507254722E-3</v>
      </c>
      <c r="EJ406" s="223">
        <f t="shared" ca="1" si="730"/>
        <v>-5.8923515017680278E-3</v>
      </c>
      <c r="EK406" s="223">
        <f t="shared" ca="1" si="731"/>
        <v>1.7631703637210785E-3</v>
      </c>
      <c r="EL406" s="223">
        <f t="shared" ca="1" si="732"/>
        <v>7.4778342450483853E-3</v>
      </c>
      <c r="EM406" s="223">
        <f t="shared" ca="1" si="733"/>
        <v>4.9610676319848234E-3</v>
      </c>
      <c r="EN406" s="223">
        <f t="shared" ca="1" si="734"/>
        <v>-3.0167298160020777E-3</v>
      </c>
      <c r="EO406" s="223">
        <f t="shared" ca="1" si="735"/>
        <v>-7.6737794395476816E-3</v>
      </c>
      <c r="EP406" s="223">
        <f t="shared" ca="1" si="736"/>
        <v>-3.8837065385803138E-3</v>
      </c>
      <c r="EQ406" s="223">
        <f t="shared" ca="1" si="737"/>
        <v>4.1814625179488318E-3</v>
      </c>
      <c r="ER406" s="223">
        <f t="shared" ca="1" si="738"/>
        <v>7.6437723837721244E-3</v>
      </c>
      <c r="ES406" s="223">
        <f t="shared" ca="1" si="739"/>
        <v>2.6919908121410398E-3</v>
      </c>
      <c r="ET406" s="223">
        <f t="shared" ca="1" si="740"/>
        <v>-5.2230732468427944E-3</v>
      </c>
      <c r="EU406" s="223">
        <f t="shared" ca="1" si="741"/>
        <v>-7.388696626933729E-3</v>
      </c>
      <c r="EV406" s="223">
        <f t="shared" ca="1" si="742"/>
        <v>-1.4210101828577219E-3</v>
      </c>
      <c r="EW406" s="223">
        <f t="shared" ca="1" si="743"/>
        <v>6.1108920713990392E-3</v>
      </c>
      <c r="EX406" s="223">
        <f t="shared" ca="1" si="744"/>
        <v>6.9160628020526671E-3</v>
      </c>
      <c r="EY406" s="223">
        <f t="shared" ca="1" si="745"/>
        <v>1.0818831341221496E-4</v>
      </c>
      <c r="EZ406" s="223">
        <f t="shared" ca="1" si="746"/>
        <v>-6.8187774191598586E-3</v>
      </c>
      <c r="FA406" s="223">
        <f t="shared" ca="1" si="747"/>
        <v>-6.2397874775067721E-3</v>
      </c>
      <c r="FB406" s="223">
        <f t="shared" ca="1" si="748"/>
        <v>1.2078191301118603E-3</v>
      </c>
      <c r="FC406" s="223">
        <f t="shared" ca="1" si="749"/>
        <v>7.3258858076505253E-3</v>
      </c>
      <c r="FD406" s="223">
        <f t="shared" ca="1" si="750"/>
        <v>5.3797833876392653E-3</v>
      </c>
      <c r="FE406" s="223">
        <f t="shared" ca="1" si="751"/>
        <v>-2.48826268330997E-3</v>
      </c>
      <c r="FF406" s="223">
        <f t="shared" ca="1" si="752"/>
        <v>-7.6172855747852182E-3</v>
      </c>
      <c r="FG406" s="223">
        <f t="shared" ca="1" si="753"/>
        <v>-4.3613731079660562E-3</v>
      </c>
      <c r="FH406" s="223">
        <f t="shared" ca="1" si="754"/>
        <v>3.6954400504002009E-3</v>
      </c>
      <c r="FI406" s="223">
        <f t="shared" ca="1" si="755"/>
        <v>7.6843965374047678E-3</v>
      </c>
      <c r="FJ406" s="223">
        <f t="shared" ca="1" si="756"/>
        <v>3.2145434391513935E-3</v>
      </c>
      <c r="FK406" s="223">
        <f t="shared" ca="1" si="757"/>
        <v>-4.7938062375861706E-3</v>
      </c>
      <c r="FL406" s="223">
        <f t="shared" ca="1" si="758"/>
        <v>-7.5252426323266265E-3</v>
      </c>
      <c r="FM406" s="223">
        <f t="shared" ca="1" si="759"/>
        <v>-1.9730624542018014E-3</v>
      </c>
      <c r="FN406" s="223">
        <f t="shared" ca="1" si="760"/>
        <v>5.751020165276224E-3</v>
      </c>
      <c r="FO406" s="223">
        <f t="shared" ca="1" si="761"/>
        <v>7.1445101009623077E-3</v>
      </c>
      <c r="FP406" s="223">
        <f t="shared" ca="1" si="762"/>
        <v>6.7348520717257047E-4</v>
      </c>
      <c r="FQ406" s="223">
        <f t="shared" ca="1" si="763"/>
        <v>-6.5388969419630776E-3</v>
      </c>
      <c r="FR406" s="223">
        <f t="shared" ca="1" si="764"/>
        <v>-6.5534095042735149E-3</v>
      </c>
      <c r="FS406" s="223">
        <f t="shared" ca="1" si="765"/>
        <v>6.4592261998795263E-4</v>
      </c>
      <c r="FT406" s="223">
        <f t="shared" ca="1" si="766"/>
        <v>7.1342377603270685E-3</v>
      </c>
      <c r="FU406" s="223">
        <f t="shared" ca="1" si="767"/>
        <v>5.7693456309975653E-3</v>
      </c>
      <c r="FV406" s="223">
        <f t="shared" ca="1" si="768"/>
        <v>-1.9463114395474076E-3</v>
      </c>
      <c r="FW406" s="223">
        <f t="shared" ca="1" si="769"/>
        <v>-7.5195129795114155E-3</v>
      </c>
      <c r="FX406" s="223">
        <f t="shared" ca="1" si="770"/>
        <v>-4.8154050185989384E-3</v>
      </c>
      <c r="FY406" s="223">
        <f t="shared" ca="1" si="771"/>
        <v>3.1893916730358447E-3</v>
      </c>
      <c r="FZ406" s="223">
        <f t="shared" ca="1" si="772"/>
        <v>7.6833782804049669E-3</v>
      </c>
      <c r="GA406" s="223">
        <f t="shared" ca="1" si="773"/>
        <v>3.7196761767485228E-3</v>
      </c>
      <c r="GB406" s="223">
        <f t="shared" ca="1" si="774"/>
        <v>-4.3385611769801357E-3</v>
      </c>
      <c r="GC406" s="223">
        <f t="shared" ca="1" si="775"/>
        <v>-7.6210086958882102E-3</v>
      </c>
      <c r="GD406" s="223">
        <f t="shared" ca="1" si="776"/>
        <v>-2.5144225291550541E-3</v>
      </c>
      <c r="GE406" s="223">
        <f t="shared" ca="1" si="777"/>
        <v>5.3599829825943237E-3</v>
      </c>
      <c r="GF406" s="223">
        <f t="shared" ca="1" si="778"/>
        <v>7.3342406806157613E-3</v>
      </c>
      <c r="GG406" s="223">
        <f t="shared" ca="1" si="779"/>
        <v>1.2351324262427346E-3</v>
      </c>
      <c r="GH406" s="223">
        <f t="shared" ca="1" si="780"/>
        <v>-6.223581615690638E-3</v>
      </c>
      <c r="GI406" s="223">
        <f t="shared" ca="1" si="781"/>
        <v>-6.8315180371320309E-3</v>
      </c>
      <c r="GJ406" s="223">
        <f t="shared" ca="1" si="782"/>
        <v>8.0525799221901895E-5</v>
      </c>
      <c r="GK406" s="223">
        <f t="shared" ca="1" si="783"/>
        <v>6.9039286604513509E-3</v>
      </c>
      <c r="GL406" s="223">
        <f t="shared" ca="1" si="784"/>
        <v>6.1276432905102689E-3</v>
      </c>
      <c r="GM406" s="223">
        <f t="shared" ca="1" si="785"/>
        <v>-1.393812965460416E-3</v>
      </c>
      <c r="GN406" s="223">
        <f t="shared" ca="1" si="786"/>
        <v>-7.3809914918913358E-3</v>
      </c>
      <c r="GO406" s="223">
        <f t="shared" ca="1" si="787"/>
        <v>-5.2433418322167281E-3</v>
      </c>
      <c r="GP406" s="223">
        <f t="shared" ca="1" si="788"/>
        <v>2.6660597058582613E-3</v>
      </c>
      <c r="GQ406" s="223">
        <f t="shared" ca="1" si="789"/>
        <v>7.6407231307956281E-3</v>
      </c>
      <c r="GR406" s="223">
        <f t="shared" ca="1" si="790"/>
        <v>4.2046516668613624E-3</v>
      </c>
      <c r="GS406" s="223">
        <f t="shared" ca="1" si="791"/>
        <v>-3.8598050774517395E-3</v>
      </c>
      <c r="GT406" s="223">
        <f t="shared" ca="1" si="792"/>
        <v>-7.6754758530226171E-3</v>
      </c>
      <c r="GU406" s="223">
        <f t="shared" ca="1" si="793"/>
        <v>-3.0421567305668707E-3</v>
      </c>
      <c r="GV406" s="223">
        <f t="shared" ca="1" si="794"/>
        <v>4.9398995877267772E-3</v>
      </c>
      <c r="GW406" s="223">
        <f t="shared" ca="1" si="795"/>
        <v>7.4842263745631323E-3</v>
      </c>
      <c r="GX406" s="223">
        <f t="shared" ca="1" si="796"/>
        <v>1.79008635567998E-3</v>
      </c>
      <c r="GY406" s="223">
        <f t="shared" ca="1" si="797"/>
        <v>-5.8745401614153561E-3</v>
      </c>
      <c r="GZ406" s="223">
        <f t="shared" ca="1" si="798"/>
        <v>-7.072605981846709E-3</v>
      </c>
      <c r="HA406" s="223">
        <f t="shared" ca="1" si="799"/>
        <v>-4.8530739782709845E-4</v>
      </c>
      <c r="HB406" s="223">
        <f t="shared" ca="1" si="800"/>
        <v>6.6362065729901809E-3</v>
      </c>
      <c r="HC406" s="223">
        <f t="shared" ca="1" si="801"/>
        <v>6.4527347201166294E-3</v>
      </c>
      <c r="HD406" s="223">
        <f t="shared" ca="1" si="802"/>
        <v>-8.3376129814998769E-4</v>
      </c>
      <c r="HE406" s="223">
        <f t="shared" ca="1" si="803"/>
        <v>-7.2024717718682579E-3</v>
      </c>
      <c r="HF406" s="223">
        <f t="shared" ca="1" si="804"/>
        <v>-5.6428645221488615E-3</v>
      </c>
      <c r="HG406" s="223">
        <f t="shared" ca="1" si="805"/>
        <v>2.1282801301400365E-3</v>
      </c>
      <c r="HH406" s="223">
        <f t="shared" ca="1" si="806"/>
        <v>7.5566622405282401E-3</v>
      </c>
      <c r="HI406" s="223">
        <f t="shared" ca="1" si="807"/>
        <v>4.6668417852894443E-3</v>
      </c>
      <c r="HJ406" s="223">
        <f t="shared" ca="1" si="808"/>
        <v>-3.3601323597850083E-3</v>
      </c>
      <c r="HK406" s="223">
        <f t="shared" ca="1" si="809"/>
        <v>-7.6883489414861592E-3</v>
      </c>
      <c r="HL406" s="223">
        <f t="shared" ca="1" si="810"/>
        <v>-3.5534052210753177E-3</v>
      </c>
      <c r="HM406" s="223">
        <f t="shared" ca="1" si="811"/>
        <v>4.493046448987497E-3</v>
      </c>
      <c r="HN406" s="223">
        <f t="shared" ca="1" si="812"/>
        <v>7.5936543973337666E-3</v>
      </c>
      <c r="HO406" s="223">
        <f t="shared" ca="1" si="813"/>
        <v>2.3353396520580248E-3</v>
      </c>
      <c r="HP406" s="223">
        <f t="shared" ca="1" si="814"/>
        <v>-5.493664065019813E-3</v>
      </c>
      <c r="HQ406" s="223">
        <f t="shared" ca="1" si="815"/>
        <v>-7.2753668619566477E-3</v>
      </c>
      <c r="HR406" s="223">
        <f t="shared" ca="1" si="816"/>
        <v>-1.0485106720389699E-3</v>
      </c>
      <c r="HS406" s="223">
        <f t="shared" ca="1" si="817"/>
        <v>6.3325223071317785E-3</v>
      </c>
      <c r="HT406" s="223">
        <f t="shared" ca="1" si="818"/>
        <v>6.7428582211928375E-3</v>
      </c>
      <c r="HU406" s="223">
        <f t="shared" ca="1" si="819"/>
        <v>-2.691914061256212E-4</v>
      </c>
      <c r="HV406" s="223">
        <f t="shared" ca="1" si="820"/>
        <v>-6.9849212332724021E-3</v>
      </c>
      <c r="HW406" s="223">
        <f t="shared" ca="1" si="821"/>
        <v>-6.011808040322906E-3</v>
      </c>
      <c r="HX406" s="223">
        <f t="shared" ca="1" si="822"/>
        <v>1.5789672199968167E-3</v>
      </c>
      <c r="HY406" s="223">
        <f t="shared" ca="1" si="823"/>
        <v>7.4316511428504156E-3</v>
      </c>
      <c r="HZ406" s="223">
        <f t="shared" ca="1" si="824"/>
        <v>5.1037418837356439E-3</v>
      </c>
      <c r="IA406" s="223">
        <f t="shared" ca="1" si="825"/>
        <v>-2.8422507937299318E-3</v>
      </c>
      <c r="IB406" s="223">
        <f t="shared" ca="1" si="826"/>
        <v>-7.6595582008970927E-3</v>
      </c>
      <c r="IC406" s="223">
        <f t="shared" ca="1" si="827"/>
        <v>-4.0453975008144204E-3</v>
      </c>
      <c r="ID406" s="223">
        <f t="shared" ca="1" si="828"/>
        <v>4.0218451022518394E-3</v>
      </c>
      <c r="IE406" s="223">
        <f t="shared" ca="1" si="829"/>
        <v>4.4193607913930828E-3</v>
      </c>
      <c r="IF406" s="223">
        <f t="shared" ca="1" si="830"/>
        <v>2.8679375405218227E-3</v>
      </c>
      <c r="IG406" s="223">
        <f t="shared" ca="1" si="831"/>
        <v>-5.0830173270704822E-3</v>
      </c>
      <c r="IH406" s="223">
        <f t="shared" ca="1" si="832"/>
        <v>-7.4387018986848E-3</v>
      </c>
      <c r="II406" s="223">
        <f t="shared" ca="1" si="833"/>
        <v>-1.6060319760731363E-3</v>
      </c>
      <c r="IJ406" s="223">
        <f t="shared" ca="1" si="834"/>
        <v>5.9945215542244572E-3</v>
      </c>
      <c r="IK406" s="223">
        <f t="shared" ca="1" si="835"/>
        <v>6.9964415893495006E-3</v>
      </c>
      <c r="IL406" s="223">
        <f t="shared" ca="1" si="836"/>
        <v>2.9683725745176942E-4</v>
      </c>
      <c r="IM406" s="223">
        <f t="shared" ca="1" si="837"/>
        <v>-6.7295188013214635E-3</v>
      </c>
      <c r="IN406" s="223">
        <f t="shared" ca="1" si="838"/>
        <v>-6.348173049847642E-3</v>
      </c>
      <c r="IO406" s="223">
        <f t="shared" ca="1" si="839"/>
        <v>1.0210977496825772E-3</v>
      </c>
      <c r="IP406" s="223">
        <f t="shared" ca="1" si="840"/>
        <v>7.2663672837318324E-3</v>
      </c>
      <c r="IQ406" s="223">
        <f t="shared" ca="1" si="841"/>
        <v>5.5129843627123136E-3</v>
      </c>
      <c r="IR406" s="223">
        <f t="shared" ca="1" si="842"/>
        <v>-2.3089668243635782E-3</v>
      </c>
      <c r="IS406" s="223">
        <f t="shared" ca="1" si="843"/>
        <v>-7.5892596507732115E-3</v>
      </c>
      <c r="IT406" s="223">
        <f t="shared" ca="1" si="844"/>
        <v>-4.5154674209929475E-3</v>
      </c>
      <c r="IU406" s="223">
        <f t="shared" ca="1" si="845"/>
        <v>3.5288490284438828E-3</v>
      </c>
      <c r="IV406" s="223">
        <f t="shared" ca="1" si="846"/>
        <v>7.6886884286508838E-3</v>
      </c>
      <c r="IW406" s="223">
        <f t="shared" ca="1" si="847"/>
        <v>3.3849938269677046E-3</v>
      </c>
      <c r="IX406" s="223">
        <f t="shared" ca="1" si="848"/>
        <v>-4.6448252778198192E-3</v>
      </c>
      <c r="IY406" s="223">
        <f t="shared" ca="1" si="849"/>
        <v>-7.5617259653153598E-3</v>
      </c>
      <c r="IZ406" s="223">
        <f t="shared" ca="1" si="850"/>
        <v>-2.1548500536783611E-3</v>
      </c>
      <c r="JA406" s="223">
        <f t="shared" ca="1" si="851"/>
        <v>5.6240359696338683E-3</v>
      </c>
      <c r="JB406" s="223">
        <f t="shared" ca="1" si="852"/>
        <v>7.21211063434345E-3</v>
      </c>
    </row>
    <row r="407" spans="2:262">
      <c r="B407" s="230">
        <v>46</v>
      </c>
      <c r="C407" s="229">
        <f t="shared" si="853"/>
        <v>8.9843750000000047E-4</v>
      </c>
      <c r="D407" s="226">
        <f t="shared" ca="1" si="597"/>
        <v>75.382407646154064</v>
      </c>
      <c r="E407" s="225">
        <f ca="1">AZ361</f>
        <v>0.38240764615406098</v>
      </c>
      <c r="F407" s="224">
        <v>46</v>
      </c>
      <c r="G407" s="223">
        <f t="shared" ca="1" si="854"/>
        <v>-3.7183041880120083E-4</v>
      </c>
      <c r="H407" s="223">
        <f t="shared" ca="1" si="598"/>
        <v>3.3734688812377032E-3</v>
      </c>
      <c r="I407" s="223">
        <f t="shared" ca="1" si="599"/>
        <v>3.2565180242046712E-3</v>
      </c>
      <c r="J407" s="223">
        <f t="shared" ca="1" si="600"/>
        <v>-5.887871450452498E-4</v>
      </c>
      <c r="K407" s="223">
        <f t="shared" ca="1" si="601"/>
        <v>-3.7599959098254137E-3</v>
      </c>
      <c r="L407" s="223">
        <f t="shared" ca="1" si="602"/>
        <v>-2.6264236600005162E-3</v>
      </c>
      <c r="M407" s="223">
        <f t="shared" ca="1" si="603"/>
        <v>1.5141142831473649E-3</v>
      </c>
      <c r="N407" s="223">
        <f t="shared" ca="1" si="604"/>
        <v>3.921158207590909E-3</v>
      </c>
      <c r="O407" s="223">
        <f t="shared" ca="1" si="605"/>
        <v>1.8389080444555354E-3</v>
      </c>
      <c r="P407" s="223">
        <f t="shared" ca="1" si="606"/>
        <v>-2.3486892060771412E-3</v>
      </c>
      <c r="Q407" s="223">
        <f t="shared" ca="1" si="607"/>
        <v>-3.8472961103415506E-3</v>
      </c>
      <c r="R407" s="223">
        <f t="shared" ca="1" si="608"/>
        <v>-9.4117288974493994E-4</v>
      </c>
      <c r="S407" s="223">
        <f t="shared" ca="1" si="609"/>
        <v>3.0424895847236564E-3</v>
      </c>
      <c r="T407" s="223">
        <f t="shared" ca="1" si="610"/>
        <v>3.5428367270593075E-3</v>
      </c>
      <c r="U407" s="223">
        <f t="shared" ca="1" si="611"/>
        <v>-1.2973809031493382E-5</v>
      </c>
      <c r="V407" s="223">
        <f t="shared" ca="1" si="612"/>
        <v>-3.5539307633245271E-3</v>
      </c>
      <c r="W407" s="223">
        <f t="shared" ca="1" si="613"/>
        <v>-3.0260285900844414E-3</v>
      </c>
      <c r="X407" s="223">
        <f t="shared" ca="1" si="614"/>
        <v>9.6634289021200548E-4</v>
      </c>
      <c r="Y407" s="223">
        <f t="shared" ca="1" si="615"/>
        <v>3.8523582395050128E-3</v>
      </c>
      <c r="Z407" s="223">
        <f t="shared" ca="1" si="616"/>
        <v>2.3278478838249612E-3</v>
      </c>
      <c r="AA407" s="223">
        <f t="shared" ca="1" si="617"/>
        <v>-1.8617918005844848E-3</v>
      </c>
      <c r="AB407" s="223">
        <f t="shared" ca="1" si="618"/>
        <v>-3.9198850183182216E-3</v>
      </c>
      <c r="AC407" s="223">
        <f t="shared" ca="1" si="619"/>
        <v>-1.4901418099015381E-3</v>
      </c>
      <c r="AD407" s="223">
        <f t="shared" ca="1" si="620"/>
        <v>2.6456495768045823E-3</v>
      </c>
      <c r="AE407" s="223">
        <f t="shared" ca="1" si="621"/>
        <v>3.7524637138904747E-3</v>
      </c>
      <c r="AF407" s="223">
        <f t="shared" ca="1" si="622"/>
        <v>5.631203707677885E-4</v>
      </c>
      <c r="AG407" s="223">
        <f t="shared" ca="1" si="623"/>
        <v>-3.2709337484182347E-3</v>
      </c>
      <c r="AH407" s="223">
        <f t="shared" ca="1" si="624"/>
        <v>-3.3601291395862361E-3</v>
      </c>
      <c r="AI407" s="223">
        <f t="shared" ca="1" si="625"/>
        <v>3.9765309199101646E-4</v>
      </c>
      <c r="AJ407" s="223">
        <f t="shared" ca="1" si="626"/>
        <v>3.7001663493843569E-3</v>
      </c>
      <c r="AK407" s="223">
        <f t="shared" ca="1" si="627"/>
        <v>2.7663968464462065E-3</v>
      </c>
      <c r="AL407" s="223">
        <f t="shared" ca="1" si="628"/>
        <v>-1.3345922250892644E-3</v>
      </c>
      <c r="AM407" s="223">
        <f t="shared" ca="1" si="629"/>
        <v>-3.9076202534249482E-3</v>
      </c>
      <c r="AN407" s="223">
        <f t="shared" ca="1" si="630"/>
        <v>-2.0068536599970595E-3</v>
      </c>
      <c r="AO407" s="223">
        <f t="shared" ca="1" si="631"/>
        <v>2.1915392452230508E-3</v>
      </c>
      <c r="AP407" s="223">
        <f t="shared" ca="1" si="632"/>
        <v>3.8808611934920108E-3</v>
      </c>
      <c r="AQ407" s="223">
        <f t="shared" ca="1" si="633"/>
        <v>1.1270246951238288E-3</v>
      </c>
      <c r="AR407" s="223">
        <f t="shared" ca="1" si="634"/>
        <v>-2.9171308958482172E-3</v>
      </c>
      <c r="AS407" s="223">
        <f t="shared" ca="1" si="635"/>
        <v>-3.6214930405693078E-3</v>
      </c>
      <c r="AT407" s="223">
        <f t="shared" ca="1" si="636"/>
        <v>-1.7964469478724994E-4</v>
      </c>
      <c r="AU407" s="223">
        <f t="shared" ca="1" si="637"/>
        <v>3.4678770320412857E-3</v>
      </c>
      <c r="AV407" s="223">
        <f t="shared" ca="1" si="638"/>
        <v>3.1450616716655177E-3</v>
      </c>
      <c r="AW407" s="223">
        <f t="shared" ca="1" si="639"/>
        <v>-7.7850275829537455E-4</v>
      </c>
      <c r="AX407" s="223">
        <f t="shared" ca="1" si="640"/>
        <v>-3.8107673107829428E-3</v>
      </c>
      <c r="AY407" s="223">
        <f t="shared" ca="1" si="641"/>
        <v>-2.4801231889103503E-3</v>
      </c>
      <c r="AZ407" s="223">
        <f t="shared" ca="1" si="642"/>
        <v>1.689988707276592E-3</v>
      </c>
      <c r="BA407" s="223">
        <f t="shared" ca="1" si="643"/>
        <v>3.9252497481818867E-3</v>
      </c>
      <c r="BB407" s="223">
        <f t="shared" ca="1" si="644"/>
        <v>1.6665323383655932E-3</v>
      </c>
      <c r="BC407" s="223">
        <f t="shared" ca="1" si="645"/>
        <v>-2.5001809689129051E-3</v>
      </c>
      <c r="BD407" s="223">
        <f t="shared" ca="1" si="646"/>
        <v>-3.8044625538779433E-3</v>
      </c>
      <c r="BE407" s="223">
        <f t="shared" ca="1" si="647"/>
        <v>-7.5305371643769698E-4</v>
      </c>
      <c r="BF407" s="223">
        <f t="shared" ca="1" si="648"/>
        <v>3.160518649698876E-3</v>
      </c>
      <c r="BG407" s="223">
        <f t="shared" ca="1" si="649"/>
        <v>3.455645409557985E-3</v>
      </c>
      <c r="BH407" s="223">
        <f t="shared" ca="1" si="650"/>
        <v>-2.055610578078832E-4</v>
      </c>
      <c r="BI407" s="223">
        <f t="shared" ca="1" si="651"/>
        <v>-3.6314227641113402E-3</v>
      </c>
      <c r="BJ407" s="223">
        <f t="shared" ca="1" si="652"/>
        <v>-2.8997055405810663E-3</v>
      </c>
      <c r="BK407" s="223">
        <f t="shared" ca="1" si="653"/>
        <v>1.1518550174644774E-3</v>
      </c>
      <c r="BL407" s="223">
        <f t="shared" ca="1" si="654"/>
        <v>3.8846684998013756E-3</v>
      </c>
      <c r="BM407" s="223">
        <f t="shared" ca="1" si="655"/>
        <v>2.1699645892920426E-3</v>
      </c>
      <c r="BN407" s="223">
        <f t="shared" ca="1" si="656"/>
        <v>-2.0291096743710216E-3</v>
      </c>
      <c r="BO407" s="223">
        <f t="shared" ca="1" si="657"/>
        <v>-3.9050769421040531E-3</v>
      </c>
      <c r="BP407" s="223">
        <f t="shared" ca="1" si="658"/>
        <v>-1.3101613992964208E-3</v>
      </c>
      <c r="BQ407" s="223">
        <f t="shared" ca="1" si="659"/>
        <v>2.7847445831341655E-3</v>
      </c>
      <c r="BR407" s="223">
        <f t="shared" ca="1" si="660"/>
        <v>3.6914248601392485E-3</v>
      </c>
      <c r="BS407" s="223">
        <f t="shared" ca="1" si="661"/>
        <v>3.7183041880120581E-4</v>
      </c>
      <c r="BT407" s="223">
        <f t="shared" ca="1" si="662"/>
        <v>-3.3734688812376823E-3</v>
      </c>
      <c r="BU407" s="223">
        <f t="shared" ca="1" si="663"/>
        <v>-3.2565180242046837E-3</v>
      </c>
      <c r="BV407" s="223">
        <f t="shared" ca="1" si="664"/>
        <v>5.8878714504524926E-4</v>
      </c>
      <c r="BW407" s="223">
        <f t="shared" ca="1" si="665"/>
        <v>3.7599959098254033E-3</v>
      </c>
      <c r="BX407" s="223">
        <f t="shared" ca="1" si="666"/>
        <v>2.6264236600005296E-3</v>
      </c>
      <c r="BY407" s="223">
        <f t="shared" ca="1" si="667"/>
        <v>-1.5141142831473159E-3</v>
      </c>
      <c r="BZ407" s="223">
        <f t="shared" ca="1" si="668"/>
        <v>-3.9211582075909081E-3</v>
      </c>
      <c r="CA407" s="223">
        <f t="shared" ca="1" si="669"/>
        <v>-1.8389080444555449E-3</v>
      </c>
      <c r="CB407" s="223">
        <f t="shared" ca="1" si="670"/>
        <v>2.3486892060771043E-3</v>
      </c>
      <c r="CC407" s="223">
        <f t="shared" ca="1" si="671"/>
        <v>3.8472961103415558E-3</v>
      </c>
      <c r="CD407" s="223">
        <f t="shared" ca="1" si="672"/>
        <v>9.4117288974495056E-4</v>
      </c>
      <c r="CE407" s="223">
        <f t="shared" ca="1" si="673"/>
        <v>-3.0424895847236274E-3</v>
      </c>
      <c r="CF407" s="223">
        <f t="shared" ca="1" si="674"/>
        <v>-3.5428367270593183E-3</v>
      </c>
      <c r="CG407" s="223">
        <f t="shared" ca="1" si="675"/>
        <v>1.2973809031496201E-5</v>
      </c>
      <c r="CH407" s="223">
        <f t="shared" ca="1" si="676"/>
        <v>3.5539307633245102E-3</v>
      </c>
      <c r="CI407" s="223">
        <f t="shared" ca="1" si="677"/>
        <v>3.0260285900844566E-3</v>
      </c>
      <c r="CJ407" s="223">
        <f t="shared" ca="1" si="678"/>
        <v>-9.6634289021200808E-4</v>
      </c>
      <c r="CK407" s="223">
        <f t="shared" ca="1" si="679"/>
        <v>-3.8523582395050054E-3</v>
      </c>
      <c r="CL407" s="223">
        <f t="shared" ca="1" si="680"/>
        <v>-2.3278478838249703E-3</v>
      </c>
      <c r="CM407" s="223">
        <f t="shared" ca="1" si="681"/>
        <v>1.8617918005844379E-3</v>
      </c>
      <c r="CN407" s="223">
        <f t="shared" ca="1" si="682"/>
        <v>3.9198850183182234E-3</v>
      </c>
      <c r="CO407" s="223">
        <f t="shared" ca="1" si="683"/>
        <v>1.4901418099015486E-3</v>
      </c>
      <c r="CP407" s="223">
        <f t="shared" ca="1" si="684"/>
        <v>-2.6456495768045433E-3</v>
      </c>
      <c r="CQ407" s="223">
        <f t="shared" ca="1" si="685"/>
        <v>-3.7524637138904816E-3</v>
      </c>
      <c r="CR407" s="223">
        <f t="shared" ca="1" si="686"/>
        <v>-5.6312037076779935E-4</v>
      </c>
      <c r="CS407" s="223">
        <f t="shared" ca="1" si="687"/>
        <v>3.270933748418213E-3</v>
      </c>
      <c r="CT407" s="223">
        <f t="shared" ca="1" si="688"/>
        <v>3.3601291395862491E-3</v>
      </c>
      <c r="CU407" s="223">
        <f t="shared" ca="1" si="689"/>
        <v>-3.9765309199101949E-4</v>
      </c>
      <c r="CV407" s="223">
        <f t="shared" ca="1" si="690"/>
        <v>-3.7001663493843482E-3</v>
      </c>
      <c r="CW407" s="223">
        <f t="shared" ca="1" si="691"/>
        <v>-2.7663968464462247E-3</v>
      </c>
      <c r="CX407" s="223">
        <f t="shared" ca="1" si="692"/>
        <v>1.334592225089267E-3</v>
      </c>
      <c r="CY407" s="223">
        <f t="shared" ca="1" si="693"/>
        <v>3.9076202534249465E-3</v>
      </c>
      <c r="CZ407" s="223">
        <f t="shared" ca="1" si="694"/>
        <v>2.0068536599970811E-3</v>
      </c>
      <c r="DA407" s="223">
        <f t="shared" ca="1" si="695"/>
        <v>-2.191539245223007E-3</v>
      </c>
      <c r="DB407" s="223">
        <f t="shared" ca="1" si="696"/>
        <v>-3.8808611934920143E-3</v>
      </c>
      <c r="DC407" s="223">
        <f t="shared" ca="1" si="697"/>
        <v>-1.1270246951238265E-3</v>
      </c>
      <c r="DD407" s="223">
        <f t="shared" ca="1" si="698"/>
        <v>2.9171308958481816E-3</v>
      </c>
      <c r="DE407" s="223">
        <f t="shared" ca="1" si="699"/>
        <v>3.6214930405693169E-3</v>
      </c>
      <c r="DF407" s="223">
        <f t="shared" ca="1" si="700"/>
        <v>1.796446947872469E-4</v>
      </c>
      <c r="DG407" s="223">
        <f t="shared" ca="1" si="701"/>
        <v>-3.4678770320412606E-3</v>
      </c>
      <c r="DH407" s="223">
        <f t="shared" ca="1" si="702"/>
        <v>-3.1450616716655324E-3</v>
      </c>
      <c r="DI407" s="223">
        <f t="shared" ca="1" si="703"/>
        <v>7.7850275829537726E-4</v>
      </c>
      <c r="DJ407" s="223">
        <f t="shared" ca="1" si="704"/>
        <v>3.8107673107829372E-3</v>
      </c>
      <c r="DK407" s="223">
        <f t="shared" ca="1" si="705"/>
        <v>2.4801231889103694E-3</v>
      </c>
      <c r="DL407" s="223">
        <f t="shared" ca="1" si="706"/>
        <v>-1.6899887072765443E-3</v>
      </c>
      <c r="DM407" s="223">
        <f t="shared" ca="1" si="707"/>
        <v>-3.9252497481818876E-3</v>
      </c>
      <c r="DN407" s="223">
        <f t="shared" ca="1" si="708"/>
        <v>-1.6665323383656158E-3</v>
      </c>
      <c r="DO407" s="223">
        <f t="shared" ca="1" si="709"/>
        <v>2.5001809689128643E-3</v>
      </c>
      <c r="DP407" s="223">
        <f t="shared" ca="1" si="710"/>
        <v>3.8044625538779355E-3</v>
      </c>
      <c r="DQ407" s="223">
        <f t="shared" ca="1" si="711"/>
        <v>7.5305371643774881E-4</v>
      </c>
      <c r="DR407" s="223">
        <f t="shared" ca="1" si="712"/>
        <v>-3.1605186496988444E-3</v>
      </c>
      <c r="DS407" s="223">
        <f t="shared" ca="1" si="713"/>
        <v>-3.4556454095579971E-3</v>
      </c>
      <c r="DT407" s="223">
        <f t="shared" ca="1" si="714"/>
        <v>2.0556105780788602E-4</v>
      </c>
      <c r="DU407" s="223">
        <f t="shared" ca="1" si="715"/>
        <v>3.6314227641113519E-3</v>
      </c>
      <c r="DV407" s="223">
        <f t="shared" ca="1" si="716"/>
        <v>2.8997055405811205E-3</v>
      </c>
      <c r="DW407" s="223">
        <f t="shared" ca="1" si="717"/>
        <v>-1.1518550174644002E-3</v>
      </c>
      <c r="DX407" s="223">
        <f t="shared" ca="1" si="718"/>
        <v>-3.8846684998013721E-3</v>
      </c>
      <c r="DY407" s="223">
        <f t="shared" ca="1" si="719"/>
        <v>-2.1699645892920634E-3</v>
      </c>
      <c r="DZ407" s="223">
        <f t="shared" ca="1" si="720"/>
        <v>2.029109674371048E-3</v>
      </c>
      <c r="EA407" s="223">
        <f t="shared" ca="1" si="721"/>
        <v>3.9050769421040505E-3</v>
      </c>
      <c r="EB407" s="223">
        <f t="shared" ca="1" si="722"/>
        <v>1.3101613992964971E-3</v>
      </c>
      <c r="EC407" s="223">
        <f t="shared" ca="1" si="723"/>
        <v>-2.7847445831341473E-3</v>
      </c>
      <c r="ED407" s="223">
        <f t="shared" ca="1" si="724"/>
        <v>-3.6914248601392567E-3</v>
      </c>
      <c r="EE407" s="223">
        <f t="shared" ca="1" si="725"/>
        <v>-3.7183041880123075E-4</v>
      </c>
      <c r="EF407" s="223">
        <f t="shared" ca="1" si="726"/>
        <v>3.3734688812376975E-3</v>
      </c>
      <c r="EG407" s="223">
        <f t="shared" ca="1" si="727"/>
        <v>3.2565180242047284E-3</v>
      </c>
      <c r="EH407" s="223">
        <f t="shared" ca="1" si="728"/>
        <v>-5.8878714504516936E-4</v>
      </c>
      <c r="EI407" s="223">
        <f t="shared" ca="1" si="729"/>
        <v>-3.7599959098253964E-3</v>
      </c>
      <c r="EJ407" s="223">
        <f t="shared" ca="1" si="730"/>
        <v>-2.6264236600005483E-3</v>
      </c>
      <c r="EK407" s="223">
        <f t="shared" ca="1" si="731"/>
        <v>1.5141142831473445E-3</v>
      </c>
      <c r="EL407" s="223">
        <f t="shared" ca="1" si="732"/>
        <v>3.921158207590909E-3</v>
      </c>
      <c r="EM407" s="223">
        <f t="shared" ca="1" si="733"/>
        <v>1.838908044455616E-3</v>
      </c>
      <c r="EN407" s="223">
        <f t="shared" ca="1" si="734"/>
        <v>-2.3486892060770844E-3</v>
      </c>
      <c r="EO407" s="223">
        <f t="shared" ca="1" si="735"/>
        <v>-3.8472961103415606E-3</v>
      </c>
      <c r="EP407" s="223">
        <f t="shared" ca="1" si="736"/>
        <v>-9.4117288974497463E-4</v>
      </c>
      <c r="EQ407" s="223">
        <f t="shared" ca="1" si="737"/>
        <v>3.0424895847236469E-3</v>
      </c>
      <c r="ER407" s="223">
        <f t="shared" ca="1" si="738"/>
        <v>3.542836727059353E-3</v>
      </c>
      <c r="ES407" s="223">
        <f t="shared" ca="1" si="739"/>
        <v>-1.2973809031415319E-5</v>
      </c>
      <c r="ET407" s="223">
        <f t="shared" ca="1" si="740"/>
        <v>-3.5539307633244998E-3</v>
      </c>
      <c r="EU407" s="223">
        <f t="shared" ca="1" si="741"/>
        <v>-3.0260285900844727E-3</v>
      </c>
      <c r="EV407" s="223">
        <f t="shared" ca="1" si="742"/>
        <v>9.6634289021198391E-4</v>
      </c>
      <c r="EW407" s="223">
        <f t="shared" ca="1" si="743"/>
        <v>3.8523582395050115E-3</v>
      </c>
      <c r="EX407" s="223">
        <f t="shared" ca="1" si="744"/>
        <v>2.3278478838250358E-3</v>
      </c>
      <c r="EY407" s="223">
        <f t="shared" ca="1" si="745"/>
        <v>-1.8617918005844163E-3</v>
      </c>
      <c r="EZ407" s="223">
        <f t="shared" ca="1" si="746"/>
        <v>-3.9198850183182251E-3</v>
      </c>
      <c r="FA407" s="223">
        <f t="shared" ca="1" si="747"/>
        <v>-1.490141809901572E-3</v>
      </c>
      <c r="FB407" s="223">
        <f t="shared" ca="1" si="748"/>
        <v>2.6456495768045658E-3</v>
      </c>
      <c r="FC407" s="223">
        <f t="shared" ca="1" si="749"/>
        <v>3.7524637138904725E-3</v>
      </c>
      <c r="FD407" s="223">
        <f t="shared" ca="1" si="750"/>
        <v>5.6312037076787958E-4</v>
      </c>
      <c r="FE407" s="223">
        <f t="shared" ca="1" si="751"/>
        <v>-3.2709337484181991E-3</v>
      </c>
      <c r="FF407" s="223">
        <f t="shared" ca="1" si="752"/>
        <v>-3.3601291395862617E-3</v>
      </c>
      <c r="FG407" s="223">
        <f t="shared" ca="1" si="753"/>
        <v>3.9765309199099456E-4</v>
      </c>
      <c r="FH407" s="223">
        <f t="shared" ca="1" si="754"/>
        <v>3.7001663493843586E-3</v>
      </c>
      <c r="FI407" s="223">
        <f t="shared" ca="1" si="755"/>
        <v>2.7663968464462815E-3</v>
      </c>
      <c r="FJ407" s="223">
        <f t="shared" ca="1" si="756"/>
        <v>-1.3345922250891911E-3</v>
      </c>
      <c r="FK407" s="223">
        <f t="shared" ca="1" si="757"/>
        <v>-3.9076202534249439E-3</v>
      </c>
      <c r="FL407" s="223">
        <f t="shared" ca="1" si="758"/>
        <v>-2.0068536599971024E-3</v>
      </c>
      <c r="FM407" s="223">
        <f t="shared" ca="1" si="759"/>
        <v>2.1915392452230326E-3</v>
      </c>
      <c r="FN407" s="223">
        <f t="shared" ca="1" si="760"/>
        <v>3.8808611934920099E-3</v>
      </c>
      <c r="FO407" s="223">
        <f t="shared" ca="1" si="761"/>
        <v>1.1270246951239041E-3</v>
      </c>
      <c r="FP407" s="223">
        <f t="shared" ca="1" si="762"/>
        <v>-2.9171308958481652E-3</v>
      </c>
      <c r="FQ407" s="223">
        <f t="shared" ca="1" si="763"/>
        <v>-3.6214930405693269E-3</v>
      </c>
      <c r="FR407" s="223">
        <f t="shared" ca="1" si="764"/>
        <v>-1.7964469478727184E-4</v>
      </c>
      <c r="FS407" s="223">
        <f t="shared" ca="1" si="765"/>
        <v>3.4678770320412753E-3</v>
      </c>
      <c r="FT407" s="223">
        <f t="shared" ca="1" si="766"/>
        <v>3.145061671665581E-3</v>
      </c>
      <c r="FU407" s="223">
        <f t="shared" ca="1" si="767"/>
        <v>-7.7850275829529812E-4</v>
      </c>
      <c r="FV407" s="223">
        <f t="shared" ca="1" si="768"/>
        <v>-3.8107673107829311E-3</v>
      </c>
      <c r="FW407" s="223">
        <f t="shared" ca="1" si="769"/>
        <v>-2.4801231889103889E-3</v>
      </c>
      <c r="FX407" s="223">
        <f t="shared" ca="1" si="770"/>
        <v>1.6899887072765723E-3</v>
      </c>
      <c r="FY407" s="223">
        <f t="shared" ca="1" si="771"/>
        <v>3.9252497481818867E-3</v>
      </c>
      <c r="FZ407" s="223">
        <f t="shared" ca="1" si="772"/>
        <v>1.6665323383656888E-3</v>
      </c>
      <c r="GA407" s="223">
        <f t="shared" ca="1" si="773"/>
        <v>-2.5001809689128452E-3</v>
      </c>
      <c r="GB407" s="223">
        <f t="shared" ca="1" si="774"/>
        <v>-3.8044625538779554E-3</v>
      </c>
      <c r="GC407" s="223">
        <f t="shared" ca="1" si="775"/>
        <v>-7.5305371643771845E-4</v>
      </c>
      <c r="GD407" s="223">
        <f t="shared" ca="1" si="776"/>
        <v>3.1605186496988626E-3</v>
      </c>
      <c r="GE407" s="223">
        <f t="shared" ca="1" si="777"/>
        <v>3.4556454095580349E-3</v>
      </c>
      <c r="GF407" s="223">
        <f t="shared" ca="1" si="778"/>
        <v>-2.0556105780780557E-4</v>
      </c>
      <c r="GG407" s="223">
        <f t="shared" ca="1" si="779"/>
        <v>-3.6314227641113211E-3</v>
      </c>
      <c r="GH407" s="223">
        <f t="shared" ca="1" si="780"/>
        <v>-2.8997055405810997E-3</v>
      </c>
      <c r="GI407" s="223">
        <f t="shared" ca="1" si="781"/>
        <v>1.1518550174644294E-3</v>
      </c>
      <c r="GJ407" s="223">
        <f t="shared" ca="1" si="782"/>
        <v>3.8846684998013765E-3</v>
      </c>
      <c r="GK407" s="223">
        <f t="shared" ca="1" si="783"/>
        <v>2.1699645892921306E-3</v>
      </c>
      <c r="GL407" s="223">
        <f t="shared" ca="1" si="784"/>
        <v>-2.0291096743709786E-3</v>
      </c>
      <c r="GM407" s="223">
        <f t="shared" ca="1" si="785"/>
        <v>-3.9050769421040588E-3</v>
      </c>
      <c r="GN407" s="223">
        <f t="shared" ca="1" si="786"/>
        <v>-1.3101613992964681E-3</v>
      </c>
      <c r="GO407" s="223">
        <f t="shared" ca="1" si="787"/>
        <v>2.7847445831341694E-3</v>
      </c>
      <c r="GP407" s="223">
        <f t="shared" ca="1" si="788"/>
        <v>3.6914248601392463E-3</v>
      </c>
      <c r="GQ407" s="223">
        <f t="shared" ca="1" si="789"/>
        <v>3.718304188013112E-4</v>
      </c>
      <c r="GR407" s="223">
        <f t="shared" ca="1" si="790"/>
        <v>-3.3734688812376568E-3</v>
      </c>
      <c r="GS407" s="223">
        <f t="shared" ca="1" si="791"/>
        <v>-3.2565180242047115E-3</v>
      </c>
      <c r="GT407" s="223">
        <f t="shared" ca="1" si="792"/>
        <v>5.8878714504519993E-4</v>
      </c>
      <c r="GU407" s="223">
        <f t="shared" ca="1" si="793"/>
        <v>3.759995909825405E-3</v>
      </c>
      <c r="GV407" s="223">
        <f t="shared" ca="1" si="794"/>
        <v>2.6264236600006081E-3</v>
      </c>
      <c r="GW407" s="223">
        <f t="shared" ca="1" si="795"/>
        <v>-1.51411428314727E-3</v>
      </c>
      <c r="GX407" s="223">
        <f t="shared" ca="1" si="796"/>
        <v>-3.9211582075909055E-3</v>
      </c>
      <c r="GY407" s="223">
        <f t="shared" ca="1" si="797"/>
        <v>-1.8389080444555892E-3</v>
      </c>
      <c r="GZ407" s="223">
        <f t="shared" ca="1" si="798"/>
        <v>2.3486892060771087E-3</v>
      </c>
      <c r="HA407" s="223">
        <f t="shared" ca="1" si="799"/>
        <v>3.8472961103415545E-3</v>
      </c>
      <c r="HB407" s="223">
        <f t="shared" ca="1" si="800"/>
        <v>9.4117288974505334E-4</v>
      </c>
      <c r="HC407" s="223">
        <f t="shared" ca="1" si="801"/>
        <v>-3.0424895847235957E-3</v>
      </c>
      <c r="HD407" s="223">
        <f t="shared" ca="1" si="802"/>
        <v>-3.54283672705934E-3</v>
      </c>
      <c r="HE407" s="223">
        <f t="shared" ca="1" si="803"/>
        <v>1.2973809031446328E-5</v>
      </c>
      <c r="HF407" s="223">
        <f t="shared" ca="1" si="804"/>
        <v>3.5539307633245128E-3</v>
      </c>
      <c r="HG407" s="223">
        <f t="shared" ca="1" si="805"/>
        <v>3.0260285900845243E-3</v>
      </c>
      <c r="HH407" s="223">
        <f t="shared" ca="1" si="806"/>
        <v>-9.6634289021190552E-4</v>
      </c>
      <c r="HI407" s="223">
        <f t="shared" ca="1" si="807"/>
        <v>-3.8523582395049959E-3</v>
      </c>
      <c r="HJ407" s="223">
        <f t="shared" ca="1" si="808"/>
        <v>-2.3278478838250106E-3</v>
      </c>
      <c r="HK407" s="223">
        <f t="shared" ca="1" si="809"/>
        <v>1.8617918005844432E-3</v>
      </c>
      <c r="HL407" s="223">
        <f t="shared" ca="1" si="810"/>
        <v>3.9198850183182234E-3</v>
      </c>
      <c r="HM407" s="223">
        <f t="shared" ca="1" si="811"/>
        <v>1.4901418099016463E-3</v>
      </c>
      <c r="HN407" s="223">
        <f t="shared" ca="1" si="812"/>
        <v>-2.6456495768045064E-3</v>
      </c>
      <c r="HO407" s="223">
        <f t="shared" ca="1" si="813"/>
        <v>-3.7524637138904968E-3</v>
      </c>
      <c r="HP407" s="223">
        <f t="shared" ca="1" si="814"/>
        <v>-5.63120370767849E-4</v>
      </c>
      <c r="HQ407" s="223">
        <f t="shared" ca="1" si="815"/>
        <v>3.270933748418216E-3</v>
      </c>
      <c r="HR407" s="223">
        <f t="shared" ca="1" si="816"/>
        <v>3.3601291395863033E-3</v>
      </c>
      <c r="HS407" s="223">
        <f t="shared" ca="1" si="817"/>
        <v>-3.9765309199091433E-4</v>
      </c>
      <c r="HT407" s="223">
        <f t="shared" ca="1" si="818"/>
        <v>-3.7001663493843318E-3</v>
      </c>
      <c r="HU407" s="223">
        <f t="shared" ca="1" si="819"/>
        <v>-2.7663968464462598E-3</v>
      </c>
      <c r="HV407" s="223">
        <f t="shared" ca="1" si="820"/>
        <v>1.3345922250892199E-3</v>
      </c>
      <c r="HW407" s="223">
        <f t="shared" ca="1" si="821"/>
        <v>3.9076202534249465E-3</v>
      </c>
      <c r="HX407" s="223">
        <f t="shared" ca="1" si="822"/>
        <v>2.0068536599971718E-3</v>
      </c>
      <c r="HY407" s="223">
        <f t="shared" ca="1" si="823"/>
        <v>-2.1915392452229654E-3</v>
      </c>
      <c r="HZ407" s="223">
        <f t="shared" ca="1" si="824"/>
        <v>-3.8808611934920056E-3</v>
      </c>
      <c r="IA407" s="223">
        <f t="shared" ca="1" si="825"/>
        <v>-1.1270246951238744E-3</v>
      </c>
      <c r="IB407" s="223">
        <f t="shared" ca="1" si="826"/>
        <v>2.917130895848111E-3</v>
      </c>
      <c r="IC407" s="223">
        <f t="shared" ca="1" si="827"/>
        <v>3.6214930405693152E-3</v>
      </c>
      <c r="ID407" s="223">
        <f t="shared" ca="1" si="828"/>
        <v>1.7964469478735272E-4</v>
      </c>
      <c r="IE407" s="223">
        <f t="shared" ca="1" si="829"/>
        <v>-1.9083977174820634E-3</v>
      </c>
      <c r="IF407" s="223">
        <f t="shared" ca="1" si="830"/>
        <v>-3.1450616716655628E-3</v>
      </c>
      <c r="IG407" s="223">
        <f t="shared" ca="1" si="831"/>
        <v>7.7850275829521908E-4</v>
      </c>
      <c r="IH407" s="223">
        <f t="shared" ca="1" si="832"/>
        <v>3.8107673107829381E-3</v>
      </c>
      <c r="II407" s="223">
        <f t="shared" ca="1" si="833"/>
        <v>2.4801231889104514E-3</v>
      </c>
      <c r="IJ407" s="223">
        <f t="shared" ca="1" si="834"/>
        <v>-1.6899887072766E-3</v>
      </c>
      <c r="IK407" s="223">
        <f t="shared" ca="1" si="835"/>
        <v>-3.9252497481818876E-3</v>
      </c>
      <c r="IL407" s="223">
        <f t="shared" ca="1" si="836"/>
        <v>-1.6665323383657621E-3</v>
      </c>
      <c r="IM407" s="223">
        <f t="shared" ca="1" si="837"/>
        <v>2.5001809689128686E-3</v>
      </c>
      <c r="IN407" s="223">
        <f t="shared" ca="1" si="838"/>
        <v>3.8044625538779754E-3</v>
      </c>
      <c r="IO407" s="223">
        <f t="shared" ca="1" si="839"/>
        <v>7.5305371643768853E-4</v>
      </c>
      <c r="IP407" s="223">
        <f t="shared" ca="1" si="840"/>
        <v>-3.1605186496988149E-3</v>
      </c>
      <c r="IQ407" s="223">
        <f t="shared" ca="1" si="841"/>
        <v>-3.4556454095580739E-3</v>
      </c>
      <c r="IR407" s="223">
        <f t="shared" ca="1" si="842"/>
        <v>2.0556105780783615E-4</v>
      </c>
      <c r="IS407" s="223">
        <f t="shared" ca="1" si="843"/>
        <v>3.6314227641112903E-3</v>
      </c>
      <c r="IT407" s="223">
        <f t="shared" ca="1" si="844"/>
        <v>2.8997055405810793E-3</v>
      </c>
      <c r="IU407" s="223">
        <f t="shared" ca="1" si="845"/>
        <v>-1.1518550174643523E-3</v>
      </c>
      <c r="IV407" s="223">
        <f t="shared" ca="1" si="846"/>
        <v>-3.8846684998013808E-3</v>
      </c>
      <c r="IW407" s="223">
        <f t="shared" ca="1" si="847"/>
        <v>-2.1699645892921046E-3</v>
      </c>
      <c r="IX407" s="223">
        <f t="shared" ca="1" si="848"/>
        <v>2.0291096743709092E-3</v>
      </c>
      <c r="IY407" s="223">
        <f t="shared" ca="1" si="849"/>
        <v>3.9050769421040557E-3</v>
      </c>
      <c r="IZ407" s="223">
        <f t="shared" ca="1" si="850"/>
        <v>1.310161399296544E-3</v>
      </c>
      <c r="JA407" s="223">
        <f t="shared" ca="1" si="851"/>
        <v>-2.7847445831341907E-3</v>
      </c>
      <c r="JB407" s="223">
        <f t="shared" ca="1" si="852"/>
        <v>-3.6914248601392736E-3</v>
      </c>
    </row>
    <row r="408" spans="2:262">
      <c r="B408" s="230">
        <v>47</v>
      </c>
      <c r="C408" s="229">
        <f t="shared" si="853"/>
        <v>9.1796875000000049E-4</v>
      </c>
      <c r="D408" s="226">
        <f t="shared" ca="1" si="597"/>
        <v>75.365547933497652</v>
      </c>
      <c r="E408" s="225">
        <f ca="1">BA361</f>
        <v>0.36554793349765402</v>
      </c>
      <c r="F408" s="224">
        <v>47</v>
      </c>
      <c r="G408" s="223">
        <f t="shared" ca="1" si="854"/>
        <v>-8.6435883840993866E-4</v>
      </c>
      <c r="H408" s="223">
        <f t="shared" ca="1" si="598"/>
        <v>1.3700884080290059E-2</v>
      </c>
      <c r="I408" s="223">
        <f t="shared" ca="1" si="599"/>
        <v>1.1968687373863522E-2</v>
      </c>
      <c r="J408" s="223">
        <f t="shared" ca="1" si="600"/>
        <v>-4.0004708836912928E-3</v>
      </c>
      <c r="K408" s="223">
        <f t="shared" ca="1" si="601"/>
        <v>-1.5210999528955044E-2</v>
      </c>
      <c r="L408" s="223">
        <f t="shared" ca="1" si="602"/>
        <v>-8.3277799891947526E-3</v>
      </c>
      <c r="M408" s="223">
        <f t="shared" ca="1" si="603"/>
        <v>8.4614785178235546E-3</v>
      </c>
      <c r="N408" s="223">
        <f t="shared" ca="1" si="604"/>
        <v>1.5185661335170381E-2</v>
      </c>
      <c r="O408" s="223">
        <f t="shared" ca="1" si="605"/>
        <v>3.8462361891748609E-3</v>
      </c>
      <c r="P408" s="223">
        <f t="shared" ca="1" si="606"/>
        <v>-1.2068353720620853E-2</v>
      </c>
      <c r="Q408" s="223">
        <f t="shared" ca="1" si="607"/>
        <v>-1.3627427228417669E-2</v>
      </c>
      <c r="R408" s="223">
        <f t="shared" ca="1" si="608"/>
        <v>1.0235606875181411E-3</v>
      </c>
      <c r="S408" s="223">
        <f t="shared" ca="1" si="609"/>
        <v>1.4457005384365073E-2</v>
      </c>
      <c r="T408" s="223">
        <f t="shared" ca="1" si="610"/>
        <v>1.0693591029556498E-2</v>
      </c>
      <c r="U408" s="223">
        <f t="shared" ca="1" si="611"/>
        <v>-5.790035623866179E-3</v>
      </c>
      <c r="V408" s="223">
        <f t="shared" ca="1" si="612"/>
        <v>-1.5386314318258956E-2</v>
      </c>
      <c r="W408" s="223">
        <f t="shared" ca="1" si="613"/>
        <v>-6.6803048401839048E-3</v>
      </c>
      <c r="X408" s="223">
        <f t="shared" ca="1" si="614"/>
        <v>9.9720432954789225E-3</v>
      </c>
      <c r="Y408" s="223">
        <f t="shared" ca="1" si="615"/>
        <v>1.4762472696932951E-2</v>
      </c>
      <c r="Z408" s="223">
        <f t="shared" ca="1" si="616"/>
        <v>1.9926843718568576E-3</v>
      </c>
      <c r="AA408" s="223">
        <f t="shared" ca="1" si="617"/>
        <v>-1.3147436630435962E-2</v>
      </c>
      <c r="AB408" s="223">
        <f t="shared" ca="1" si="618"/>
        <v>-1.2648453363687312E-2</v>
      </c>
      <c r="AC408" s="223">
        <f t="shared" ca="1" si="619"/>
        <v>2.8960849079730133E-3</v>
      </c>
      <c r="AD408" s="223">
        <f t="shared" ca="1" si="620"/>
        <v>1.4995679870841319E-2</v>
      </c>
      <c r="AE408" s="223">
        <f t="shared" ca="1" si="621"/>
        <v>9.2576531225427999E-3</v>
      </c>
      <c r="AF408" s="223">
        <f t="shared" ca="1" si="622"/>
        <v>-7.4925128388780432E-3</v>
      </c>
      <c r="AG408" s="223">
        <f t="shared" ca="1" si="623"/>
        <v>-1.5330204618595184E-2</v>
      </c>
      <c r="AH408" s="223">
        <f t="shared" ca="1" si="624"/>
        <v>-4.9323516883317473E-3</v>
      </c>
      <c r="AI408" s="223">
        <f t="shared" ca="1" si="625"/>
        <v>1.1332619259966618E-2</v>
      </c>
      <c r="AJ408" s="223">
        <f t="shared" ca="1" si="626"/>
        <v>1.4117242728385994E-2</v>
      </c>
      <c r="AK408" s="223">
        <f t="shared" ca="1" si="627"/>
        <v>1.0916072679042696E-4</v>
      </c>
      <c r="AL408" s="223">
        <f t="shared" ca="1" si="628"/>
        <v>-1.4028769855661408E-2</v>
      </c>
      <c r="AM408" s="223">
        <f t="shared" ca="1" si="629"/>
        <v>-1.1479234987154058E-2</v>
      </c>
      <c r="AN408" s="223">
        <f t="shared" ca="1" si="630"/>
        <v>4.7250493157286917E-3</v>
      </c>
      <c r="AO408" s="223">
        <f t="shared" ca="1" si="631"/>
        <v>1.5308805374042601E-2</v>
      </c>
      <c r="AP408" s="223">
        <f t="shared" ca="1" si="632"/>
        <v>7.6824714955186415E-3</v>
      </c>
      <c r="AQ408" s="223">
        <f t="shared" ca="1" si="633"/>
        <v>-9.0822956867428993E-3</v>
      </c>
      <c r="AR408" s="223">
        <f t="shared" ca="1" si="634"/>
        <v>-1.5043514372073722E-2</v>
      </c>
      <c r="AS408" s="223">
        <f t="shared" ca="1" si="635"/>
        <v>-3.1102113760412978E-3</v>
      </c>
      <c r="AT408" s="223">
        <f t="shared" ca="1" si="636"/>
        <v>1.2522742082353237E-2</v>
      </c>
      <c r="AU408" s="223">
        <f t="shared" ca="1" si="637"/>
        <v>1.3259676288838161E-2</v>
      </c>
      <c r="AV408" s="223">
        <f t="shared" ca="1" si="638"/>
        <v>-1.7760047972140182E-3</v>
      </c>
      <c r="AW408" s="223">
        <f t="shared" ca="1" si="639"/>
        <v>-1.4699097324242509E-2</v>
      </c>
      <c r="AX408" s="223">
        <f t="shared" ca="1" si="640"/>
        <v>-1.0137358231512498E-2</v>
      </c>
      <c r="AY408" s="223">
        <f t="shared" ca="1" si="641"/>
        <v>6.4829445836876668E-3</v>
      </c>
      <c r="AZ408" s="223">
        <f t="shared" ca="1" si="642"/>
        <v>1.5391672194942736E-2</v>
      </c>
      <c r="BA408" s="223">
        <f t="shared" ca="1" si="643"/>
        <v>5.9917383463376425E-3</v>
      </c>
      <c r="BB408" s="223">
        <f t="shared" ca="1" si="644"/>
        <v>-1.0535472353654839E-2</v>
      </c>
      <c r="BC408" s="223">
        <f t="shared" ca="1" si="645"/>
        <v>-1.4530555666854295E-2</v>
      </c>
      <c r="BD408" s="223">
        <f t="shared" ca="1" si="646"/>
        <v>-1.2412905896625193E-3</v>
      </c>
      <c r="BE408" s="223">
        <f t="shared" ca="1" si="647"/>
        <v>1.3524511207620559E-2</v>
      </c>
      <c r="BF408" s="223">
        <f t="shared" ca="1" si="648"/>
        <v>1.2202671975765245E-2</v>
      </c>
      <c r="BG408" s="223">
        <f t="shared" ca="1" si="649"/>
        <v>-3.6344575559586244E-3</v>
      </c>
      <c r="BH408" s="223">
        <f t="shared" ca="1" si="650"/>
        <v>-1.5148336687109312E-2</v>
      </c>
      <c r="BI408" s="223">
        <f t="shared" ca="1" si="651"/>
        <v>-8.6430061721897086E-3</v>
      </c>
      <c r="BJ408" s="223">
        <f t="shared" ca="1" si="652"/>
        <v>8.1433303307664375E-3</v>
      </c>
      <c r="BK408" s="223">
        <f t="shared" ca="1" si="653"/>
        <v>1.5243033939422737E-2</v>
      </c>
      <c r="BL408" s="223">
        <f t="shared" ca="1" si="654"/>
        <v>4.2108838753022165E-3</v>
      </c>
      <c r="BM408" s="223">
        <f t="shared" ca="1" si="655"/>
        <v>-1.1830185709923039E-2</v>
      </c>
      <c r="BN408" s="223">
        <f t="shared" ca="1" si="656"/>
        <v>-1.3799043879326681E-2</v>
      </c>
      <c r="BO408" s="223">
        <f t="shared" ca="1" si="657"/>
        <v>6.4630036258137534E-4</v>
      </c>
      <c r="BP408" s="223">
        <f t="shared" ca="1" si="658"/>
        <v>1.4322859095675348E-2</v>
      </c>
      <c r="BQ408" s="223">
        <f t="shared" ca="1" si="659"/>
        <v>1.0962128117898243E-2</v>
      </c>
      <c r="BR408" s="223">
        <f t="shared" ca="1" si="660"/>
        <v>-5.4382446900990353E-3</v>
      </c>
      <c r="BS408" s="223">
        <f t="shared" ca="1" si="661"/>
        <v>-1.5369730966091091E-2</v>
      </c>
      <c r="BT408" s="223">
        <f t="shared" ca="1" si="662"/>
        <v>-7.0186552551048283E-3</v>
      </c>
      <c r="BU408" s="223">
        <f t="shared" ca="1" si="663"/>
        <v>9.6812328098376012E-3</v>
      </c>
      <c r="BV408" s="223">
        <f t="shared" ca="1" si="664"/>
        <v>1.4865126265198508E-2</v>
      </c>
      <c r="BW408" s="223">
        <f t="shared" ca="1" si="665"/>
        <v>2.3666937912806708E-3</v>
      </c>
      <c r="BX408" s="223">
        <f t="shared" ca="1" si="666"/>
        <v>-1.294696206154654E-2</v>
      </c>
      <c r="BY408" s="223">
        <f t="shared" ca="1" si="667"/>
        <v>-1.2859981627668354E-2</v>
      </c>
      <c r="BZ408" s="223">
        <f t="shared" ca="1" si="668"/>
        <v>2.5241703557938935E-3</v>
      </c>
      <c r="CA408" s="223">
        <f t="shared" ca="1" si="669"/>
        <v>1.4905777851176985E-2</v>
      </c>
      <c r="CB408" s="223">
        <f t="shared" ca="1" si="670"/>
        <v>9.5567036495609881E-3</v>
      </c>
      <c r="CC408" s="223">
        <f t="shared" ca="1" si="671"/>
        <v>-7.1602355621681706E-3</v>
      </c>
      <c r="CD408" s="223">
        <f t="shared" ca="1" si="672"/>
        <v>-1.5359950185157633E-2</v>
      </c>
      <c r="CE408" s="223">
        <f t="shared" ca="1" si="673"/>
        <v>-5.2887372300007554E-3</v>
      </c>
      <c r="CF408" s="223">
        <f t="shared" ca="1" si="674"/>
        <v>1.1073520536132489E-2</v>
      </c>
      <c r="CG408" s="223">
        <f t="shared" ca="1" si="675"/>
        <v>1.4263633255447824E-2</v>
      </c>
      <c r="CH408" s="223">
        <f t="shared" ca="1" si="676"/>
        <v>4.8690642971336087E-4</v>
      </c>
      <c r="CI408" s="223">
        <f t="shared" ca="1" si="677"/>
        <v>-1.3869004052698693E-2</v>
      </c>
      <c r="CJ408" s="223">
        <f t="shared" ca="1" si="678"/>
        <v>-1.1727493282225826E-2</v>
      </c>
      <c r="CK408" s="223">
        <f t="shared" ca="1" si="679"/>
        <v>4.364074477350992E-3</v>
      </c>
      <c r="CL408" s="223">
        <f t="shared" ca="1" si="680"/>
        <v>1.5264499833460449E-2</v>
      </c>
      <c r="CM408" s="223">
        <f t="shared" ca="1" si="681"/>
        <v>8.0075374629299274E-3</v>
      </c>
      <c r="CN408" s="223">
        <f t="shared" ca="1" si="682"/>
        <v>-8.7745298266165665E-3</v>
      </c>
      <c r="CO408" s="223">
        <f t="shared" ca="1" si="683"/>
        <v>-1.511914145635814E-2</v>
      </c>
      <c r="CP408" s="223">
        <f t="shared" ca="1" si="684"/>
        <v>-3.4792716741872147E-3</v>
      </c>
      <c r="CQ408" s="223">
        <f t="shared" ca="1" si="685"/>
        <v>1.2299252206302293E-2</v>
      </c>
      <c r="CR408" s="223">
        <f t="shared" ca="1" si="686"/>
        <v>1.3447601924908575E-2</v>
      </c>
      <c r="CS408" s="223">
        <f t="shared" ca="1" si="687"/>
        <v>-1.4002044577703845E-3</v>
      </c>
      <c r="CT408" s="223">
        <f t="shared" ca="1" si="688"/>
        <v>-1.4582443313593514E-2</v>
      </c>
      <c r="CU408" s="223">
        <f t="shared" ca="1" si="689"/>
        <v>-1.0418612521837459E-2</v>
      </c>
      <c r="CV408" s="223">
        <f t="shared" ca="1" si="690"/>
        <v>6.1383388566769517E-3</v>
      </c>
      <c r="CW408" s="223">
        <f t="shared" ca="1" si="691"/>
        <v>1.5393629530012847E-2</v>
      </c>
      <c r="CX408" s="223">
        <f t="shared" ca="1" si="692"/>
        <v>6.337930459419874E-3</v>
      </c>
      <c r="CY408" s="223">
        <f t="shared" ca="1" si="693"/>
        <v>-1.0256846995117651E-2</v>
      </c>
      <c r="CZ408" s="223">
        <f t="shared" ca="1" si="694"/>
        <v>-1.4650926767119148E-2</v>
      </c>
      <c r="DA408" s="223">
        <f t="shared" ca="1" si="695"/>
        <v>-1.6174746338788485E-3</v>
      </c>
      <c r="DB408" s="223">
        <f t="shared" ca="1" si="696"/>
        <v>1.3339991675113629E-2</v>
      </c>
      <c r="DC408" s="223">
        <f t="shared" ca="1" si="697"/>
        <v>1.2429306144356139E-2</v>
      </c>
      <c r="DD408" s="223">
        <f t="shared" ca="1" si="698"/>
        <v>-3.2662549668953413E-3</v>
      </c>
      <c r="DE408" s="223">
        <f t="shared" ca="1" si="699"/>
        <v>-1.5076549053676034E-2</v>
      </c>
      <c r="DF408" s="223">
        <f t="shared" ca="1" si="700"/>
        <v>-8.9530261314493889E-3</v>
      </c>
      <c r="DG408" s="223">
        <f t="shared" ca="1" si="701"/>
        <v>7.8202769060168476E-3</v>
      </c>
      <c r="DH408" s="223">
        <f t="shared" ca="1" si="702"/>
        <v>1.5291224710003748E-2</v>
      </c>
      <c r="DI408" s="223">
        <f t="shared" ca="1" si="703"/>
        <v>4.5729950824381256E-3</v>
      </c>
      <c r="DJ408" s="223">
        <f t="shared" ca="1" si="704"/>
        <v>-1.1584891637712667E-2</v>
      </c>
      <c r="DK408" s="223">
        <f t="shared" ca="1" si="705"/>
        <v>-1.3962348502182259E-2</v>
      </c>
      <c r="DL408" s="223">
        <f t="shared" ca="1" si="706"/>
        <v>2.6865073047283548E-4</v>
      </c>
      <c r="DM408" s="223">
        <f t="shared" ca="1" si="707"/>
        <v>1.4180085252232596E-2</v>
      </c>
      <c r="DN408" s="223">
        <f t="shared" ca="1" si="708"/>
        <v>1.1224062030162366E-2</v>
      </c>
      <c r="DO408" s="223">
        <f t="shared" ca="1" si="709"/>
        <v>-5.0831779610794369E-3</v>
      </c>
      <c r="DP408" s="223">
        <f t="shared" ca="1" si="710"/>
        <v>-1.5343889462700537E-2</v>
      </c>
      <c r="DQ408" s="223">
        <f t="shared" ca="1" si="711"/>
        <v>-7.3527778945445023E-3</v>
      </c>
      <c r="DR408" s="223">
        <f t="shared" ca="1" si="712"/>
        <v>9.3845907115563329E-3</v>
      </c>
      <c r="DS408" s="223">
        <f t="shared" ca="1" si="713"/>
        <v>1.4958825637244839E-2</v>
      </c>
      <c r="DT408" s="223">
        <f t="shared" ca="1" si="714"/>
        <v>2.7392776028606737E-3</v>
      </c>
      <c r="DU408" s="223">
        <f t="shared" ca="1" si="715"/>
        <v>-1.2738688726829303E-2</v>
      </c>
      <c r="DV408" s="223">
        <f t="shared" ca="1" si="716"/>
        <v>-1.3063763519582546E-2</v>
      </c>
      <c r="DW408" s="223">
        <f t="shared" ca="1" si="717"/>
        <v>2.1507353377769821E-3</v>
      </c>
      <c r="DX408" s="223">
        <f t="shared" ca="1" si="718"/>
        <v>1.4806897148298111E-2</v>
      </c>
      <c r="DY408" s="223">
        <f t="shared" ca="1" si="719"/>
        <v>9.8499975756488924E-3</v>
      </c>
      <c r="DZ408" s="223">
        <f t="shared" ca="1" si="720"/>
        <v>-6.8236452272941485E-3</v>
      </c>
      <c r="EA408" s="223">
        <f t="shared" ca="1" si="721"/>
        <v>-1.5380443492074092E-2</v>
      </c>
      <c r="EB408" s="223">
        <f t="shared" ca="1" si="722"/>
        <v>-5.6419370341208317E-3</v>
      </c>
      <c r="EC408" s="223">
        <f t="shared" ca="1" si="723"/>
        <v>1.0807751537592924E-2</v>
      </c>
      <c r="ED408" s="223">
        <f t="shared" ca="1" si="724"/>
        <v>1.4401431903188175E-2</v>
      </c>
      <c r="EE408" s="223">
        <f t="shared" ca="1" si="725"/>
        <v>8.6435883840996642E-4</v>
      </c>
      <c r="EF408" s="223">
        <f t="shared" ca="1" si="726"/>
        <v>-1.370088408029E-2</v>
      </c>
      <c r="EG408" s="223">
        <f t="shared" ca="1" si="727"/>
        <v>-1.1968687373863392E-2</v>
      </c>
      <c r="EH408" s="223">
        <f t="shared" ca="1" si="728"/>
        <v>4.0004708836913925E-3</v>
      </c>
      <c r="EI408" s="223">
        <f t="shared" ca="1" si="729"/>
        <v>1.5210999528955044E-2</v>
      </c>
      <c r="EJ408" s="223">
        <f t="shared" ca="1" si="730"/>
        <v>8.3277799891948411E-3</v>
      </c>
      <c r="EK408" s="223">
        <f t="shared" ca="1" si="731"/>
        <v>-8.4614785178237541E-3</v>
      </c>
      <c r="EL408" s="223">
        <f t="shared" ca="1" si="732"/>
        <v>-1.518566133517036E-2</v>
      </c>
      <c r="EM408" s="223">
        <f t="shared" ca="1" si="733"/>
        <v>-3.846236189174841E-3</v>
      </c>
      <c r="EN408" s="223">
        <f t="shared" ca="1" si="734"/>
        <v>1.20683537206208E-2</v>
      </c>
      <c r="EO408" s="223">
        <f t="shared" ca="1" si="735"/>
        <v>1.3627427228417545E-2</v>
      </c>
      <c r="EP408" s="223">
        <f t="shared" ca="1" si="736"/>
        <v>-1.0235606875182981E-3</v>
      </c>
      <c r="EQ408" s="223">
        <f t="shared" ca="1" si="737"/>
        <v>-1.445700538436509E-2</v>
      </c>
      <c r="ER408" s="223">
        <f t="shared" ca="1" si="738"/>
        <v>-1.0693591029556523E-2</v>
      </c>
      <c r="ES408" s="223">
        <f t="shared" ca="1" si="739"/>
        <v>5.7900356238664505E-3</v>
      </c>
      <c r="ET408" s="223">
        <f t="shared" ca="1" si="740"/>
        <v>1.5386314318258962E-2</v>
      </c>
      <c r="EU408" s="223">
        <f t="shared" ca="1" si="741"/>
        <v>6.6803048401838389E-3</v>
      </c>
      <c r="EV408" s="223">
        <f t="shared" ca="1" si="742"/>
        <v>-9.9720432954788947E-3</v>
      </c>
      <c r="EW408" s="223">
        <f t="shared" ca="1" si="743"/>
        <v>-1.4762472696932993E-2</v>
      </c>
      <c r="EX408" s="223">
        <f t="shared" ca="1" si="744"/>
        <v>-1.9926843718566746E-3</v>
      </c>
      <c r="EY408" s="223">
        <f t="shared" ca="1" si="745"/>
        <v>1.3147436630436032E-2</v>
      </c>
      <c r="EZ408" s="223">
        <f t="shared" ca="1" si="746"/>
        <v>1.2648453363687299E-2</v>
      </c>
      <c r="FA408" s="223">
        <f t="shared" ca="1" si="747"/>
        <v>-2.8960849079729257E-3</v>
      </c>
      <c r="FB408" s="223">
        <f t="shared" ca="1" si="748"/>
        <v>-1.4995679870841371E-2</v>
      </c>
      <c r="FC408" s="223">
        <f t="shared" ca="1" si="749"/>
        <v>-9.2576531225426941E-3</v>
      </c>
      <c r="FD408" s="223">
        <f t="shared" ca="1" si="750"/>
        <v>7.4925128388780605E-3</v>
      </c>
      <c r="FE408" s="223">
        <f t="shared" ca="1" si="751"/>
        <v>1.5330204618595191E-2</v>
      </c>
      <c r="FF408" s="223">
        <f t="shared" ca="1" si="752"/>
        <v>4.932351688331468E-3</v>
      </c>
      <c r="FG408" s="223">
        <f t="shared" ca="1" si="753"/>
        <v>-1.1332619259966743E-2</v>
      </c>
      <c r="FH408" s="223">
        <f t="shared" ca="1" si="754"/>
        <v>-1.4117242728385965E-2</v>
      </c>
      <c r="FI408" s="223">
        <f t="shared" ca="1" si="755"/>
        <v>-1.0916072679046079E-4</v>
      </c>
      <c r="FJ408" s="223">
        <f t="shared" ca="1" si="756"/>
        <v>1.4028769855661529E-2</v>
      </c>
      <c r="FK408" s="223">
        <f t="shared" ca="1" si="757"/>
        <v>1.1479234987153935E-2</v>
      </c>
      <c r="FL408" s="223">
        <f t="shared" ca="1" si="758"/>
        <v>-4.7250493157287646E-3</v>
      </c>
      <c r="FM408" s="223">
        <f t="shared" ca="1" si="759"/>
        <v>-1.5308805374042597E-2</v>
      </c>
      <c r="FN408" s="223">
        <f t="shared" ca="1" si="760"/>
        <v>-7.6824714955187664E-3</v>
      </c>
      <c r="FO408" s="223">
        <f t="shared" ca="1" si="761"/>
        <v>9.0822956867430485E-3</v>
      </c>
      <c r="FP408" s="223">
        <f t="shared" ca="1" si="762"/>
        <v>1.5043514372073708E-2</v>
      </c>
      <c r="FQ408" s="223">
        <f t="shared" ca="1" si="763"/>
        <v>3.1102113760413316E-3</v>
      </c>
      <c r="FR408" s="223">
        <f t="shared" ca="1" si="764"/>
        <v>-1.2522742082353155E-2</v>
      </c>
      <c r="FS408" s="223">
        <f t="shared" ca="1" si="765"/>
        <v>-1.3259676288838012E-2</v>
      </c>
      <c r="FT408" s="223">
        <f t="shared" ca="1" si="766"/>
        <v>1.7760047972142016E-3</v>
      </c>
      <c r="FU408" s="223">
        <f t="shared" ca="1" si="767"/>
        <v>1.4699097324242532E-2</v>
      </c>
      <c r="FV408" s="223">
        <f t="shared" ca="1" si="768"/>
        <v>1.0137358231512524E-2</v>
      </c>
      <c r="FW408" s="223">
        <f t="shared" ca="1" si="769"/>
        <v>-6.482944583687934E-3</v>
      </c>
      <c r="FX408" s="223">
        <f t="shared" ca="1" si="770"/>
        <v>-1.5391672194942734E-2</v>
      </c>
      <c r="FY408" s="223">
        <f t="shared" ca="1" si="771"/>
        <v>-5.9917383463375723E-3</v>
      </c>
      <c r="FZ408" s="223">
        <f t="shared" ca="1" si="772"/>
        <v>1.0535472353654814E-2</v>
      </c>
      <c r="GA408" s="223">
        <f t="shared" ca="1" si="773"/>
        <v>1.4530555666854341E-2</v>
      </c>
      <c r="GB408" s="223">
        <f t="shared" ca="1" si="774"/>
        <v>1.2412905896623354E-3</v>
      </c>
      <c r="GC408" s="223">
        <f t="shared" ca="1" si="775"/>
        <v>-1.3524511207620596E-2</v>
      </c>
      <c r="GD408" s="223">
        <f t="shared" ca="1" si="776"/>
        <v>-1.2202671975765262E-2</v>
      </c>
      <c r="GE408" s="223">
        <f t="shared" ca="1" si="777"/>
        <v>3.6344575559584848E-3</v>
      </c>
      <c r="GF408" s="223">
        <f t="shared" ca="1" si="778"/>
        <v>1.5148336687109345E-2</v>
      </c>
      <c r="GG408" s="223">
        <f t="shared" ca="1" si="779"/>
        <v>8.6430061721896462E-3</v>
      </c>
      <c r="GH408" s="223">
        <f t="shared" ca="1" si="780"/>
        <v>-8.1433303307665017E-3</v>
      </c>
      <c r="GI408" s="223">
        <f t="shared" ca="1" si="781"/>
        <v>-1.5243033939422758E-2</v>
      </c>
      <c r="GJ408" s="223">
        <f t="shared" ca="1" si="782"/>
        <v>-4.210883875301932E-3</v>
      </c>
      <c r="GK408" s="223">
        <f t="shared" ca="1" si="783"/>
        <v>1.1830185709923086E-2</v>
      </c>
      <c r="GL408" s="223">
        <f t="shared" ca="1" si="784"/>
        <v>1.3799043879326647E-2</v>
      </c>
      <c r="GM408" s="223">
        <f t="shared" ca="1" si="785"/>
        <v>-6.4630036258123309E-4</v>
      </c>
      <c r="GN408" s="223">
        <f t="shared" ca="1" si="786"/>
        <v>-1.4322859095675454E-2</v>
      </c>
      <c r="GO408" s="223">
        <f t="shared" ca="1" si="787"/>
        <v>-1.0962128117898189E-2</v>
      </c>
      <c r="GP408" s="223">
        <f t="shared" ca="1" si="788"/>
        <v>5.4382446900991055E-3</v>
      </c>
      <c r="GQ408" s="223">
        <f t="shared" ca="1" si="789"/>
        <v>1.5369730966091096E-2</v>
      </c>
      <c r="GR408" s="223">
        <f t="shared" ca="1" si="790"/>
        <v>7.0186552551049575E-3</v>
      </c>
      <c r="GS408" s="223">
        <f t="shared" ca="1" si="791"/>
        <v>-9.6812328098378302E-3</v>
      </c>
      <c r="GT408" s="223">
        <f t="shared" ca="1" si="792"/>
        <v>-1.4865126265198491E-2</v>
      </c>
      <c r="GU408" s="223">
        <f t="shared" ca="1" si="793"/>
        <v>-2.3666937912805962E-3</v>
      </c>
      <c r="GV408" s="223">
        <f t="shared" ca="1" si="794"/>
        <v>1.2946962061546462E-2</v>
      </c>
      <c r="GW408" s="223">
        <f t="shared" ca="1" si="795"/>
        <v>1.2859981627668195E-2</v>
      </c>
      <c r="GX408" s="223">
        <f t="shared" ca="1" si="796"/>
        <v>-2.5241703557939677E-3</v>
      </c>
      <c r="GY408" s="223">
        <f t="shared" ca="1" si="797"/>
        <v>-1.4905777851177006E-2</v>
      </c>
      <c r="GZ408" s="223">
        <f t="shared" ca="1" si="798"/>
        <v>-9.5567036495611008E-3</v>
      </c>
      <c r="HA408" s="223">
        <f t="shared" ca="1" si="799"/>
        <v>7.1602355621684308E-3</v>
      </c>
      <c r="HB408" s="223">
        <f t="shared" ca="1" si="800"/>
        <v>1.5359950185157629E-2</v>
      </c>
      <c r="HC408" s="223">
        <f t="shared" ca="1" si="801"/>
        <v>5.2887372300006851E-3</v>
      </c>
      <c r="HD408" s="223">
        <f t="shared" ca="1" si="802"/>
        <v>-1.1073520536132388E-2</v>
      </c>
      <c r="HE408" s="223">
        <f t="shared" ca="1" si="803"/>
        <v>-1.4263633255447713E-2</v>
      </c>
      <c r="HF408" s="223">
        <f t="shared" ca="1" si="804"/>
        <v>-4.8690642971328454E-4</v>
      </c>
      <c r="HG408" s="223">
        <f t="shared" ca="1" si="805"/>
        <v>1.3869004052698728E-2</v>
      </c>
      <c r="HH408" s="223">
        <f t="shared" ca="1" si="806"/>
        <v>1.1727493282225776E-2</v>
      </c>
      <c r="HI408" s="223">
        <f t="shared" ca="1" si="807"/>
        <v>-4.3640744773508549E-3</v>
      </c>
      <c r="HJ408" s="223">
        <f t="shared" ca="1" si="808"/>
        <v>-1.5264499833460485E-2</v>
      </c>
      <c r="HK408" s="223">
        <f t="shared" ca="1" si="809"/>
        <v>-8.0075374629298632E-3</v>
      </c>
      <c r="HL408" s="223">
        <f t="shared" ca="1" si="810"/>
        <v>8.7745298266166272E-3</v>
      </c>
      <c r="HM408" s="223">
        <f t="shared" ca="1" si="811"/>
        <v>1.5119141456358166E-2</v>
      </c>
      <c r="HN408" s="223">
        <f t="shared" ca="1" si="812"/>
        <v>3.4792716741869276E-3</v>
      </c>
      <c r="HO408" s="223">
        <f t="shared" ca="1" si="813"/>
        <v>-1.2299252206302336E-2</v>
      </c>
      <c r="HP408" s="223">
        <f t="shared" ca="1" si="814"/>
        <v>-1.3447601924908537E-2</v>
      </c>
      <c r="HQ408" s="223">
        <f t="shared" ca="1" si="815"/>
        <v>1.4002044577702414E-3</v>
      </c>
      <c r="HR408" s="223">
        <f t="shared" ca="1" si="816"/>
        <v>1.458244331359361E-2</v>
      </c>
      <c r="HS408" s="223">
        <f t="shared" ca="1" si="817"/>
        <v>1.0418612521837404E-2</v>
      </c>
      <c r="HT408" s="223">
        <f t="shared" ca="1" si="818"/>
        <v>-6.1383388566770211E-3</v>
      </c>
      <c r="HU408" s="223">
        <f t="shared" ca="1" si="819"/>
        <v>-1.5393629530012845E-2</v>
      </c>
      <c r="HV408" s="223">
        <f t="shared" ca="1" si="820"/>
        <v>-6.3379304594200049E-3</v>
      </c>
      <c r="HW408" s="223">
        <f t="shared" ca="1" si="821"/>
        <v>1.0256846995117544E-2</v>
      </c>
      <c r="HX408" s="223">
        <f t="shared" ca="1" si="822"/>
        <v>1.465092676711926E-2</v>
      </c>
      <c r="HY408" s="223">
        <f t="shared" ca="1" si="823"/>
        <v>1.6174746338783385E-3</v>
      </c>
      <c r="HZ408" s="223">
        <f t="shared" ca="1" si="824"/>
        <v>-1.3339991675113776E-2</v>
      </c>
      <c r="IA408" s="223">
        <f t="shared" ca="1" si="825"/>
        <v>-1.2429306144355966E-2</v>
      </c>
      <c r="IB408" s="223">
        <f t="shared" ca="1" si="826"/>
        <v>3.266254966895415E-3</v>
      </c>
      <c r="IC408" s="223">
        <f t="shared" ca="1" si="827"/>
        <v>1.5076549053676051E-2</v>
      </c>
      <c r="ID408" s="223">
        <f t="shared" ca="1" si="828"/>
        <v>8.9530261314495069E-3</v>
      </c>
      <c r="IE408" s="223">
        <f t="shared" ca="1" si="829"/>
        <v>-4.4192932704511748E-3</v>
      </c>
      <c r="IF408" s="223">
        <f t="shared" ca="1" si="830"/>
        <v>-1.5291224710003787E-2</v>
      </c>
      <c r="IG408" s="223">
        <f t="shared" ca="1" si="831"/>
        <v>-4.5729950824376364E-3</v>
      </c>
      <c r="IH408" s="223">
        <f t="shared" ca="1" si="832"/>
        <v>1.1584891637712862E-2</v>
      </c>
      <c r="II408" s="223">
        <f t="shared" ca="1" si="833"/>
        <v>1.3962348502182137E-2</v>
      </c>
      <c r="IJ408" s="223">
        <f t="shared" ca="1" si="834"/>
        <v>-2.6865073047291181E-4</v>
      </c>
      <c r="IK408" s="223">
        <f t="shared" ca="1" si="835"/>
        <v>-1.4180085252232624E-2</v>
      </c>
      <c r="IL408" s="223">
        <f t="shared" ca="1" si="836"/>
        <v>-1.1224062030162315E-2</v>
      </c>
      <c r="IM408" s="223">
        <f t="shared" ca="1" si="837"/>
        <v>5.083177961079508E-3</v>
      </c>
      <c r="IN408" s="223">
        <f t="shared" ca="1" si="838"/>
        <v>1.5343889462700506E-2</v>
      </c>
      <c r="IO408" s="223">
        <f t="shared" ca="1" si="839"/>
        <v>7.3527778945448197E-3</v>
      </c>
      <c r="IP408" s="223">
        <f t="shared" ca="1" si="840"/>
        <v>-9.3845907115567388E-3</v>
      </c>
      <c r="IQ408" s="223">
        <f t="shared" ca="1" si="841"/>
        <v>-1.4958825637244717E-2</v>
      </c>
      <c r="IR408" s="223">
        <f t="shared" ca="1" si="842"/>
        <v>-2.7392776028605991E-3</v>
      </c>
      <c r="IS408" s="223">
        <f t="shared" ca="1" si="843"/>
        <v>1.2738688726829346E-2</v>
      </c>
      <c r="IT408" s="223">
        <f t="shared" ca="1" si="844"/>
        <v>1.3063763519582506E-2</v>
      </c>
      <c r="IU408" s="223">
        <f t="shared" ca="1" si="845"/>
        <v>-2.1507353377770563E-3</v>
      </c>
      <c r="IV408" s="223">
        <f t="shared" ca="1" si="846"/>
        <v>-1.4806897148298012E-2</v>
      </c>
      <c r="IW408" s="223">
        <f t="shared" ca="1" si="847"/>
        <v>-9.8499975756491699E-3</v>
      </c>
      <c r="IX408" s="223">
        <f t="shared" ca="1" si="848"/>
        <v>6.8236452272946091E-3</v>
      </c>
      <c r="IY408" s="223">
        <f t="shared" ca="1" si="849"/>
        <v>1.5380443492074071E-2</v>
      </c>
      <c r="IZ408" s="223">
        <f t="shared" ca="1" si="850"/>
        <v>5.6419370341207606E-3</v>
      </c>
      <c r="JA408" s="223">
        <f t="shared" ca="1" si="851"/>
        <v>-1.0807751537592978E-2</v>
      </c>
      <c r="JB408" s="223">
        <f t="shared" ca="1" si="852"/>
        <v>-1.4401431903188147E-2</v>
      </c>
    </row>
    <row r="409" spans="2:262">
      <c r="B409" s="230">
        <v>48</v>
      </c>
      <c r="C409" s="229">
        <f t="shared" si="853"/>
        <v>9.3750000000000051E-4</v>
      </c>
      <c r="D409" s="226">
        <f t="shared" ca="1" si="597"/>
        <v>75.389590232456825</v>
      </c>
      <c r="E409" s="225">
        <f ca="1">BB361</f>
        <v>0.389590232456827</v>
      </c>
      <c r="F409" s="224">
        <v>48</v>
      </c>
      <c r="G409" s="223">
        <f t="shared" ca="1" si="854"/>
        <v>-1.4228807172523227E-4</v>
      </c>
      <c r="H409" s="223">
        <f t="shared" ca="1" si="598"/>
        <v>4.0159595589570364E-3</v>
      </c>
      <c r="I409" s="223">
        <f t="shared" ca="1" si="599"/>
        <v>3.2159704482473744E-3</v>
      </c>
      <c r="J409" s="223">
        <f t="shared" ca="1" si="600"/>
        <v>-1.5545623399170333E-3</v>
      </c>
      <c r="K409" s="223">
        <f t="shared" ca="1" si="601"/>
        <v>-4.4057809523772853E-3</v>
      </c>
      <c r="L409" s="223">
        <f t="shared" ca="1" si="602"/>
        <v>-1.8174764142919145E-3</v>
      </c>
      <c r="M409" s="223">
        <f t="shared" ca="1" si="603"/>
        <v>3.0147447274496354E-3</v>
      </c>
      <c r="N409" s="223">
        <f t="shared" ca="1" si="604"/>
        <v>4.1248621343018812E-3</v>
      </c>
      <c r="O409" s="223">
        <f t="shared" ca="1" si="605"/>
        <v>1.4228807172523596E-4</v>
      </c>
      <c r="P409" s="223">
        <f t="shared" ca="1" si="606"/>
        <v>-4.0159595589570338E-3</v>
      </c>
      <c r="Q409" s="223">
        <f t="shared" ca="1" si="607"/>
        <v>-3.215970448247374E-3</v>
      </c>
      <c r="R409" s="223">
        <f t="shared" ca="1" si="608"/>
        <v>1.5545623399170318E-3</v>
      </c>
      <c r="S409" s="223">
        <f t="shared" ca="1" si="609"/>
        <v>4.4057809523772853E-3</v>
      </c>
      <c r="T409" s="223">
        <f t="shared" ca="1" si="610"/>
        <v>1.8174764142919128E-3</v>
      </c>
      <c r="U409" s="223">
        <f t="shared" ca="1" si="611"/>
        <v>-3.0147447274496341E-3</v>
      </c>
      <c r="V409" s="223">
        <f t="shared" ca="1" si="612"/>
        <v>-4.1248621343018812E-3</v>
      </c>
      <c r="W409" s="223">
        <f t="shared" ca="1" si="613"/>
        <v>-1.4228807172523747E-4</v>
      </c>
      <c r="X409" s="223">
        <f t="shared" ca="1" si="614"/>
        <v>4.0159595589570329E-3</v>
      </c>
      <c r="Y409" s="223">
        <f t="shared" ca="1" si="615"/>
        <v>3.2159704482473805E-3</v>
      </c>
      <c r="Z409" s="223">
        <f t="shared" ca="1" si="616"/>
        <v>-1.5545623399170229E-3</v>
      </c>
      <c r="AA409" s="223">
        <f t="shared" ca="1" si="617"/>
        <v>-4.4057809523772862E-3</v>
      </c>
      <c r="AB409" s="223">
        <f t="shared" ca="1" si="618"/>
        <v>-1.8174764142919141E-3</v>
      </c>
      <c r="AC409" s="223">
        <f t="shared" ca="1" si="619"/>
        <v>3.0147447274496328E-3</v>
      </c>
      <c r="AD409" s="223">
        <f t="shared" ca="1" si="620"/>
        <v>4.1248621343018821E-3</v>
      </c>
      <c r="AE409" s="223">
        <f t="shared" ca="1" si="621"/>
        <v>1.4228807172523878E-4</v>
      </c>
      <c r="AF409" s="223">
        <f t="shared" ca="1" si="622"/>
        <v>-4.0159595589570329E-3</v>
      </c>
      <c r="AG409" s="223">
        <f t="shared" ca="1" si="623"/>
        <v>-3.2159704482473813E-3</v>
      </c>
      <c r="AH409" s="223">
        <f t="shared" ca="1" si="624"/>
        <v>1.5545623399170359E-3</v>
      </c>
      <c r="AI409" s="223">
        <f t="shared" ca="1" si="625"/>
        <v>4.4057809523772853E-3</v>
      </c>
      <c r="AJ409" s="223">
        <f t="shared" ca="1" si="626"/>
        <v>1.8174764142919158E-3</v>
      </c>
      <c r="AK409" s="223">
        <f t="shared" ca="1" si="627"/>
        <v>-3.0147447274496203E-3</v>
      </c>
      <c r="AL409" s="223">
        <f t="shared" ca="1" si="628"/>
        <v>-4.124862134301883E-3</v>
      </c>
      <c r="AM409" s="223">
        <f t="shared" ca="1" si="629"/>
        <v>-1.422880717252249E-4</v>
      </c>
      <c r="AN409" s="223">
        <f t="shared" ca="1" si="630"/>
        <v>4.0159595589570321E-3</v>
      </c>
      <c r="AO409" s="223">
        <f t="shared" ca="1" si="631"/>
        <v>3.2159704482473718E-3</v>
      </c>
      <c r="AP409" s="223">
        <f t="shared" ca="1" si="632"/>
        <v>-1.5545623399170199E-3</v>
      </c>
      <c r="AQ409" s="223">
        <f t="shared" ca="1" si="633"/>
        <v>-4.4057809523772862E-3</v>
      </c>
      <c r="AR409" s="223">
        <f t="shared" ca="1" si="634"/>
        <v>-1.8174764142919314E-3</v>
      </c>
      <c r="AS409" s="223">
        <f t="shared" ca="1" si="635"/>
        <v>3.0147447274496307E-3</v>
      </c>
      <c r="AT409" s="223">
        <f t="shared" ca="1" si="636"/>
        <v>4.124862134301889E-3</v>
      </c>
      <c r="AU409" s="223">
        <f t="shared" ca="1" si="637"/>
        <v>1.4228807172524246E-4</v>
      </c>
      <c r="AV409" s="223">
        <f t="shared" ca="1" si="638"/>
        <v>-4.0159595589570381E-3</v>
      </c>
      <c r="AW409" s="223">
        <f t="shared" ca="1" si="639"/>
        <v>-3.2159704482473839E-3</v>
      </c>
      <c r="AX409" s="223">
        <f t="shared" ca="1" si="640"/>
        <v>1.5545623399170329E-3</v>
      </c>
      <c r="AY409" s="223">
        <f t="shared" ca="1" si="641"/>
        <v>4.4057809523772853E-3</v>
      </c>
      <c r="AZ409" s="223">
        <f t="shared" ca="1" si="642"/>
        <v>1.8174764142919182E-3</v>
      </c>
      <c r="BA409" s="223">
        <f t="shared" ca="1" si="643"/>
        <v>-3.0147447274496177E-3</v>
      </c>
      <c r="BB409" s="223">
        <f t="shared" ca="1" si="644"/>
        <v>-4.1248621343018838E-3</v>
      </c>
      <c r="BC409" s="223">
        <f t="shared" ca="1" si="645"/>
        <v>-1.4228807172522837E-4</v>
      </c>
      <c r="BD409" s="223">
        <f t="shared" ca="1" si="646"/>
        <v>4.0159595589570312E-3</v>
      </c>
      <c r="BE409" s="223">
        <f t="shared" ca="1" si="647"/>
        <v>3.2159704482473744E-3</v>
      </c>
      <c r="BF409" s="223">
        <f t="shared" ca="1" si="648"/>
        <v>-1.5545623399170168E-3</v>
      </c>
      <c r="BG409" s="223">
        <f t="shared" ca="1" si="649"/>
        <v>-4.4057809523772853E-3</v>
      </c>
      <c r="BH409" s="223">
        <f t="shared" ca="1" si="650"/>
        <v>-1.8174764142919343E-3</v>
      </c>
      <c r="BI409" s="223">
        <f t="shared" ca="1" si="651"/>
        <v>3.0147447274496055E-3</v>
      </c>
      <c r="BJ409" s="223">
        <f t="shared" ca="1" si="652"/>
        <v>4.1248621343018786E-3</v>
      </c>
      <c r="BK409" s="223">
        <f t="shared" ca="1" si="653"/>
        <v>1.422880717252455E-4</v>
      </c>
      <c r="BL409" s="223">
        <f t="shared" ca="1" si="654"/>
        <v>-4.0159595589570234E-3</v>
      </c>
      <c r="BM409" s="223">
        <f t="shared" ca="1" si="655"/>
        <v>-3.2159704482473649E-3</v>
      </c>
      <c r="BN409" s="223">
        <f t="shared" ca="1" si="656"/>
        <v>1.5545623399170299E-3</v>
      </c>
      <c r="BO409" s="223">
        <f t="shared" ca="1" si="657"/>
        <v>4.4057809523772853E-3</v>
      </c>
      <c r="BP409" s="223">
        <f t="shared" ca="1" si="658"/>
        <v>1.8174764142919499E-3</v>
      </c>
      <c r="BQ409" s="223">
        <f t="shared" ca="1" si="659"/>
        <v>-3.0147447274496385E-3</v>
      </c>
      <c r="BR409" s="223">
        <f t="shared" ca="1" si="660"/>
        <v>-4.1248621343018847E-3</v>
      </c>
      <c r="BS409" s="223">
        <f t="shared" ca="1" si="661"/>
        <v>-1.4228807172526284E-4</v>
      </c>
      <c r="BT409" s="223">
        <f t="shared" ca="1" si="662"/>
        <v>4.0159595589570425E-3</v>
      </c>
      <c r="BU409" s="223">
        <f t="shared" ca="1" si="663"/>
        <v>3.2159704482473761E-3</v>
      </c>
      <c r="BV409" s="223">
        <f t="shared" ca="1" si="664"/>
        <v>-1.5545623399170138E-3</v>
      </c>
      <c r="BW409" s="223">
        <f t="shared" ca="1" si="665"/>
        <v>-4.4057809523772844E-3</v>
      </c>
      <c r="BX409" s="223">
        <f t="shared" ca="1" si="666"/>
        <v>-1.8174764142919087E-3</v>
      </c>
      <c r="BY409" s="223">
        <f t="shared" ca="1" si="667"/>
        <v>3.0147447274496255E-3</v>
      </c>
      <c r="BZ409" s="223">
        <f t="shared" ca="1" si="668"/>
        <v>4.1248621343018908E-3</v>
      </c>
      <c r="CA409" s="223">
        <f t="shared" ca="1" si="669"/>
        <v>1.4228807172521753E-4</v>
      </c>
      <c r="CB409" s="223">
        <f t="shared" ca="1" si="670"/>
        <v>-4.0159595589570355E-3</v>
      </c>
      <c r="CC409" s="223">
        <f t="shared" ca="1" si="671"/>
        <v>-3.2159704482473887E-3</v>
      </c>
      <c r="CD409" s="223">
        <f t="shared" ca="1" si="672"/>
        <v>1.5545623399169975E-3</v>
      </c>
      <c r="CE409" s="223">
        <f t="shared" ca="1" si="673"/>
        <v>4.4057809523772862E-3</v>
      </c>
      <c r="CF409" s="223">
        <f t="shared" ca="1" si="674"/>
        <v>1.8174764142919247E-3</v>
      </c>
      <c r="CG409" s="223">
        <f t="shared" ca="1" si="675"/>
        <v>-3.0147447274496133E-3</v>
      </c>
      <c r="CH409" s="223">
        <f t="shared" ca="1" si="676"/>
        <v>-4.1248621343018968E-3</v>
      </c>
      <c r="CI409" s="223">
        <f t="shared" ca="1" si="677"/>
        <v>-1.4228807172523466E-4</v>
      </c>
      <c r="CJ409" s="223">
        <f t="shared" ca="1" si="678"/>
        <v>4.0159595589570277E-3</v>
      </c>
      <c r="CK409" s="223">
        <f t="shared" ca="1" si="679"/>
        <v>3.2159704482474E-3</v>
      </c>
      <c r="CL409" s="223">
        <f t="shared" ca="1" si="680"/>
        <v>-1.55456233991704E-3</v>
      </c>
      <c r="CM409" s="223">
        <f t="shared" ca="1" si="681"/>
        <v>-4.4057809523772853E-3</v>
      </c>
      <c r="CN409" s="223">
        <f t="shared" ca="1" si="682"/>
        <v>-1.8174764142919403E-3</v>
      </c>
      <c r="CO409" s="223">
        <f t="shared" ca="1" si="683"/>
        <v>3.0147447274496003E-3</v>
      </c>
      <c r="CP409" s="223">
        <f t="shared" ca="1" si="684"/>
        <v>4.1248621343018812E-3</v>
      </c>
      <c r="CQ409" s="223">
        <f t="shared" ca="1" si="685"/>
        <v>1.4228807172525179E-4</v>
      </c>
      <c r="CR409" s="223">
        <f t="shared" ca="1" si="686"/>
        <v>-4.0159595589570208E-3</v>
      </c>
      <c r="CS409" s="223">
        <f t="shared" ca="1" si="687"/>
        <v>-3.2159704482473692E-3</v>
      </c>
      <c r="CT409" s="223">
        <f t="shared" ca="1" si="688"/>
        <v>1.5545623399170238E-3</v>
      </c>
      <c r="CU409" s="223">
        <f t="shared" ca="1" si="689"/>
        <v>4.4057809523772844E-3</v>
      </c>
      <c r="CV409" s="223">
        <f t="shared" ca="1" si="690"/>
        <v>1.8174764142919564E-3</v>
      </c>
      <c r="CW409" s="223">
        <f t="shared" ca="1" si="691"/>
        <v>-3.0147447274496337E-3</v>
      </c>
      <c r="CX409" s="223">
        <f t="shared" ca="1" si="692"/>
        <v>-4.1248621343018873E-3</v>
      </c>
      <c r="CY409" s="223">
        <f t="shared" ca="1" si="693"/>
        <v>-1.4228807172526957E-4</v>
      </c>
      <c r="CZ409" s="223">
        <f t="shared" ca="1" si="694"/>
        <v>4.015959558957039E-3</v>
      </c>
      <c r="DA409" s="223">
        <f t="shared" ca="1" si="695"/>
        <v>3.2159704482473805E-3</v>
      </c>
      <c r="DB409" s="223">
        <f t="shared" ca="1" si="696"/>
        <v>-1.5545623399170077E-3</v>
      </c>
      <c r="DC409" s="223">
        <f t="shared" ca="1" si="697"/>
        <v>-4.4057809523772844E-3</v>
      </c>
      <c r="DD409" s="223">
        <f t="shared" ca="1" si="698"/>
        <v>-1.8174764142919145E-3</v>
      </c>
      <c r="DE409" s="223">
        <f t="shared" ca="1" si="699"/>
        <v>3.0147447274496211E-3</v>
      </c>
      <c r="DF409" s="223">
        <f t="shared" ca="1" si="700"/>
        <v>4.1248621343018934E-3</v>
      </c>
      <c r="DG409" s="223">
        <f t="shared" ca="1" si="701"/>
        <v>1.4228807172522403E-4</v>
      </c>
      <c r="DH409" s="223">
        <f t="shared" ca="1" si="702"/>
        <v>-4.0159595589570329E-3</v>
      </c>
      <c r="DI409" s="223">
        <f t="shared" ca="1" si="703"/>
        <v>-3.2159704482473926E-3</v>
      </c>
      <c r="DJ409" s="223">
        <f t="shared" ca="1" si="704"/>
        <v>1.5545623399169915E-3</v>
      </c>
      <c r="DK409" s="223">
        <f t="shared" ca="1" si="705"/>
        <v>4.4057809523772862E-3</v>
      </c>
      <c r="DL409" s="223">
        <f t="shared" ca="1" si="706"/>
        <v>1.8174764142919874E-3</v>
      </c>
      <c r="DM409" s="223">
        <f t="shared" ca="1" si="707"/>
        <v>-3.0147447274496081E-3</v>
      </c>
      <c r="DN409" s="223">
        <f t="shared" ca="1" si="708"/>
        <v>-4.1248621343018769E-3</v>
      </c>
      <c r="DO409" s="223">
        <f t="shared" ca="1" si="709"/>
        <v>-1.4228807172530383E-4</v>
      </c>
      <c r="DP409" s="223">
        <f t="shared" ca="1" si="710"/>
        <v>4.015959558957026E-3</v>
      </c>
      <c r="DQ409" s="223">
        <f t="shared" ca="1" si="711"/>
        <v>3.2159704482473614E-3</v>
      </c>
      <c r="DR409" s="223">
        <f t="shared" ca="1" si="712"/>
        <v>-1.5545623399169754E-3</v>
      </c>
      <c r="DS409" s="223">
        <f t="shared" ca="1" si="713"/>
        <v>-4.4057809523772853E-3</v>
      </c>
      <c r="DT409" s="223">
        <f t="shared" ca="1" si="714"/>
        <v>-1.8174764142918894E-3</v>
      </c>
      <c r="DU409" s="223">
        <f t="shared" ca="1" si="715"/>
        <v>3.014744727449596E-3</v>
      </c>
      <c r="DV409" s="223">
        <f t="shared" ca="1" si="716"/>
        <v>4.1248621343018838E-3</v>
      </c>
      <c r="DW409" s="223">
        <f t="shared" ca="1" si="717"/>
        <v>1.4228807172519584E-4</v>
      </c>
      <c r="DX409" s="223">
        <f t="shared" ca="1" si="718"/>
        <v>-4.0159595589570182E-3</v>
      </c>
      <c r="DY409" s="223">
        <f t="shared" ca="1" si="719"/>
        <v>-3.2159704482473735E-3</v>
      </c>
      <c r="DZ409" s="223">
        <f t="shared" ca="1" si="720"/>
        <v>1.5545623399169592E-3</v>
      </c>
      <c r="EA409" s="223">
        <f t="shared" ca="1" si="721"/>
        <v>4.4057809523772844E-3</v>
      </c>
      <c r="EB409" s="223">
        <f t="shared" ca="1" si="722"/>
        <v>1.817476414291905E-3</v>
      </c>
      <c r="EC409" s="223">
        <f t="shared" ca="1" si="723"/>
        <v>-3.014744727449583E-3</v>
      </c>
      <c r="ED409" s="223">
        <f t="shared" ca="1" si="724"/>
        <v>-4.1248621343018899E-3</v>
      </c>
      <c r="EE409" s="223">
        <f t="shared" ca="1" si="725"/>
        <v>-1.4228807172521319E-4</v>
      </c>
      <c r="EF409" s="223">
        <f t="shared" ca="1" si="726"/>
        <v>4.0159595589570113E-3</v>
      </c>
      <c r="EG409" s="223">
        <f t="shared" ca="1" si="727"/>
        <v>3.2159704482473848E-3</v>
      </c>
      <c r="EH409" s="223">
        <f t="shared" ca="1" si="728"/>
        <v>-1.5545623399170602E-3</v>
      </c>
      <c r="EI409" s="223">
        <f t="shared" ca="1" si="729"/>
        <v>-4.4057809523772836E-3</v>
      </c>
      <c r="EJ409" s="223">
        <f t="shared" ca="1" si="730"/>
        <v>-1.8174764142919202E-3</v>
      </c>
      <c r="EK409" s="223">
        <f t="shared" ca="1" si="731"/>
        <v>3.0147447274495704E-3</v>
      </c>
      <c r="EL409" s="223">
        <f t="shared" ca="1" si="732"/>
        <v>4.124862134301896E-3</v>
      </c>
      <c r="EM409" s="223">
        <f t="shared" ca="1" si="733"/>
        <v>1.4228807172523075E-4</v>
      </c>
      <c r="EN409" s="223">
        <f t="shared" ca="1" si="734"/>
        <v>-4.0159595589570043E-3</v>
      </c>
      <c r="EO409" s="223">
        <f t="shared" ca="1" si="735"/>
        <v>-3.215970448247397E-3</v>
      </c>
      <c r="EP409" s="223">
        <f t="shared" ca="1" si="736"/>
        <v>1.5545623399170442E-3</v>
      </c>
      <c r="EQ409" s="223">
        <f t="shared" ca="1" si="737"/>
        <v>4.4057809523772836E-3</v>
      </c>
      <c r="ER409" s="223">
        <f t="shared" ca="1" si="738"/>
        <v>1.817476414291936E-3</v>
      </c>
      <c r="ES409" s="223">
        <f t="shared" ca="1" si="739"/>
        <v>-3.0147447274496498E-3</v>
      </c>
      <c r="ET409" s="223">
        <f t="shared" ca="1" si="740"/>
        <v>-4.124862134301902E-3</v>
      </c>
      <c r="EU409" s="223">
        <f t="shared" ca="1" si="741"/>
        <v>-1.4228807172524767E-4</v>
      </c>
      <c r="EV409" s="223">
        <f t="shared" ca="1" si="742"/>
        <v>4.0159595589570486E-3</v>
      </c>
      <c r="EW409" s="223">
        <f t="shared" ca="1" si="743"/>
        <v>3.2159704482474091E-3</v>
      </c>
      <c r="EX409" s="223">
        <f t="shared" ca="1" si="744"/>
        <v>-1.5545623399170279E-3</v>
      </c>
      <c r="EY409" s="223">
        <f t="shared" ca="1" si="745"/>
        <v>-4.4057809523772827E-3</v>
      </c>
      <c r="EZ409" s="223">
        <f t="shared" ca="1" si="746"/>
        <v>-1.8174764142919516E-3</v>
      </c>
      <c r="FA409" s="223">
        <f t="shared" ca="1" si="747"/>
        <v>3.0147447274496367E-3</v>
      </c>
      <c r="FB409" s="223">
        <f t="shared" ca="1" si="748"/>
        <v>4.1248621343019081E-3</v>
      </c>
      <c r="FC409" s="223">
        <f t="shared" ca="1" si="749"/>
        <v>1.4228807172526501E-4</v>
      </c>
      <c r="FD409" s="223">
        <f t="shared" ca="1" si="750"/>
        <v>-4.0159595589570416E-3</v>
      </c>
      <c r="FE409" s="223">
        <f t="shared" ca="1" si="751"/>
        <v>-3.2159704482474208E-3</v>
      </c>
      <c r="FF409" s="223">
        <f t="shared" ca="1" si="752"/>
        <v>1.5545623399170116E-3</v>
      </c>
      <c r="FG409" s="223">
        <f t="shared" ca="1" si="753"/>
        <v>4.405780952377287E-3</v>
      </c>
      <c r="FH409" s="223">
        <f t="shared" ca="1" si="754"/>
        <v>1.8174764142919676E-3</v>
      </c>
      <c r="FI409" s="223">
        <f t="shared" ca="1" si="755"/>
        <v>-3.0147447274496246E-3</v>
      </c>
      <c r="FJ409" s="223">
        <f t="shared" ca="1" si="756"/>
        <v>-4.1248621343019142E-3</v>
      </c>
      <c r="FK409" s="223">
        <f t="shared" ca="1" si="757"/>
        <v>-1.4228807172528214E-4</v>
      </c>
      <c r="FL409" s="223">
        <f t="shared" ca="1" si="758"/>
        <v>4.0159595589570347E-3</v>
      </c>
      <c r="FM409" s="223">
        <f t="shared" ca="1" si="759"/>
        <v>3.2159704482474321E-3</v>
      </c>
      <c r="FN409" s="223">
        <f t="shared" ca="1" si="760"/>
        <v>-1.5545623399169956E-3</v>
      </c>
      <c r="FO409" s="223">
        <f t="shared" ca="1" si="761"/>
        <v>-4.4057809523772862E-3</v>
      </c>
      <c r="FP409" s="223">
        <f t="shared" ca="1" si="762"/>
        <v>-1.8174764142919833E-3</v>
      </c>
      <c r="FQ409" s="223">
        <f t="shared" ca="1" si="763"/>
        <v>3.0147447274496116E-3</v>
      </c>
      <c r="FR409" s="223">
        <f t="shared" ca="1" si="764"/>
        <v>4.124862134301876E-3</v>
      </c>
      <c r="FS409" s="223">
        <f t="shared" ca="1" si="765"/>
        <v>1.4228807172529971E-4</v>
      </c>
      <c r="FT409" s="223">
        <f t="shared" ca="1" si="766"/>
        <v>-4.0159595589570277E-3</v>
      </c>
      <c r="FU409" s="223">
        <f t="shared" ca="1" si="767"/>
        <v>-3.2159704482473588E-3</v>
      </c>
      <c r="FV409" s="223">
        <f t="shared" ca="1" si="768"/>
        <v>1.5545623399169793E-3</v>
      </c>
      <c r="FW409" s="223">
        <f t="shared" ca="1" si="769"/>
        <v>4.4057809523772853E-3</v>
      </c>
      <c r="FX409" s="223">
        <f t="shared" ca="1" si="770"/>
        <v>1.8174764142919989E-3</v>
      </c>
      <c r="FY409" s="223">
        <f t="shared" ca="1" si="771"/>
        <v>-3.0147447274495994E-3</v>
      </c>
      <c r="FZ409" s="223">
        <f t="shared" ca="1" si="772"/>
        <v>-4.1248621343018821E-3</v>
      </c>
      <c r="GA409" s="223">
        <f t="shared" ca="1" si="773"/>
        <v>-1.4228807172531684E-4</v>
      </c>
      <c r="GB409" s="223">
        <f t="shared" ca="1" si="774"/>
        <v>4.0159595589570208E-3</v>
      </c>
      <c r="GC409" s="223">
        <f t="shared" ca="1" si="775"/>
        <v>3.2159704482473701E-3</v>
      </c>
      <c r="GD409" s="223">
        <f t="shared" ca="1" si="776"/>
        <v>-1.5545623399169633E-3</v>
      </c>
      <c r="GE409" s="223">
        <f t="shared" ca="1" si="777"/>
        <v>-4.4057809523772844E-3</v>
      </c>
      <c r="GF409" s="223">
        <f t="shared" ca="1" si="778"/>
        <v>-1.8174764142919009E-3</v>
      </c>
      <c r="GG409" s="223">
        <f t="shared" ca="1" si="779"/>
        <v>3.0147447274495864E-3</v>
      </c>
      <c r="GH409" s="223">
        <f t="shared" ca="1" si="780"/>
        <v>4.1248621343018882E-3</v>
      </c>
      <c r="GI409" s="223">
        <f t="shared" ca="1" si="781"/>
        <v>1.4228807172520885E-4</v>
      </c>
      <c r="GJ409" s="223">
        <f t="shared" ca="1" si="782"/>
        <v>-4.015959558957013E-3</v>
      </c>
      <c r="GK409" s="223">
        <f t="shared" ca="1" si="783"/>
        <v>-3.2159704482473822E-3</v>
      </c>
      <c r="GL409" s="223">
        <f t="shared" ca="1" si="784"/>
        <v>1.554562339916947E-3</v>
      </c>
      <c r="GM409" s="223">
        <f t="shared" ca="1" si="785"/>
        <v>4.4057809523772844E-3</v>
      </c>
      <c r="GN409" s="223">
        <f t="shared" ca="1" si="786"/>
        <v>1.8174764142919165E-3</v>
      </c>
      <c r="GO409" s="223">
        <f t="shared" ca="1" si="787"/>
        <v>-3.0147447274495739E-3</v>
      </c>
      <c r="GP409" s="223">
        <f t="shared" ca="1" si="788"/>
        <v>-4.1248621343018942E-3</v>
      </c>
      <c r="GQ409" s="223">
        <f t="shared" ca="1" si="789"/>
        <v>-1.4228807172522598E-4</v>
      </c>
      <c r="GR409" s="223">
        <f t="shared" ca="1" si="790"/>
        <v>4.015959558957006E-3</v>
      </c>
      <c r="GS409" s="223">
        <f t="shared" ca="1" si="791"/>
        <v>3.2159704482473939E-3</v>
      </c>
      <c r="GT409" s="223">
        <f t="shared" ca="1" si="792"/>
        <v>-1.5545623399170481E-3</v>
      </c>
      <c r="GU409" s="223">
        <f t="shared" ca="1" si="793"/>
        <v>-4.4057809523772836E-3</v>
      </c>
      <c r="GV409" s="223">
        <f t="shared" ca="1" si="794"/>
        <v>-1.8174764142919325E-3</v>
      </c>
      <c r="GW409" s="223">
        <f t="shared" ca="1" si="795"/>
        <v>3.0147447274495613E-3</v>
      </c>
      <c r="GX409" s="223">
        <f t="shared" ca="1" si="796"/>
        <v>4.1248621343019003E-3</v>
      </c>
      <c r="GY409" s="223">
        <f t="shared" ca="1" si="797"/>
        <v>1.4228807172524355E-4</v>
      </c>
      <c r="GZ409" s="223">
        <f t="shared" ca="1" si="798"/>
        <v>-4.0159595589569982E-3</v>
      </c>
      <c r="HA409" s="223">
        <f t="shared" ca="1" si="799"/>
        <v>-3.2159704482474061E-3</v>
      </c>
      <c r="HB409" s="223">
        <f t="shared" ca="1" si="800"/>
        <v>1.554562339917032E-3</v>
      </c>
      <c r="HC409" s="223">
        <f t="shared" ca="1" si="801"/>
        <v>4.4057809523772836E-3</v>
      </c>
      <c r="HD409" s="223">
        <f t="shared" ca="1" si="802"/>
        <v>1.8174764142919481E-3</v>
      </c>
      <c r="HE409" s="223">
        <f t="shared" ca="1" si="803"/>
        <v>-3.0147447274496402E-3</v>
      </c>
      <c r="HF409" s="223">
        <f t="shared" ca="1" si="804"/>
        <v>-4.1248621343019064E-3</v>
      </c>
      <c r="HG409" s="223">
        <f t="shared" ca="1" si="805"/>
        <v>-1.4228807172526068E-4</v>
      </c>
      <c r="HH409" s="223">
        <f t="shared" ca="1" si="806"/>
        <v>4.0159595589570433E-3</v>
      </c>
      <c r="HI409" s="223">
        <f t="shared" ca="1" si="807"/>
        <v>3.2159704482474173E-3</v>
      </c>
      <c r="HJ409" s="223">
        <f t="shared" ca="1" si="808"/>
        <v>-1.5545623399170158E-3</v>
      </c>
      <c r="HK409" s="223">
        <f t="shared" ca="1" si="809"/>
        <v>-4.4057809523772827E-3</v>
      </c>
      <c r="HL409" s="223">
        <f t="shared" ca="1" si="810"/>
        <v>-1.8174764142919635E-3</v>
      </c>
      <c r="HM409" s="223">
        <f t="shared" ca="1" si="811"/>
        <v>3.0147447274496272E-3</v>
      </c>
      <c r="HN409" s="223">
        <f t="shared" ca="1" si="812"/>
        <v>4.1248621343019124E-3</v>
      </c>
      <c r="HO409" s="223">
        <f t="shared" ca="1" si="813"/>
        <v>1.4228807172527802E-4</v>
      </c>
      <c r="HP409" s="223">
        <f t="shared" ca="1" si="814"/>
        <v>-4.0159595589570364E-3</v>
      </c>
      <c r="HQ409" s="223">
        <f t="shared" ca="1" si="815"/>
        <v>-3.215970448247344E-3</v>
      </c>
      <c r="HR409" s="223">
        <f t="shared" ca="1" si="816"/>
        <v>1.5545623399168824E-3</v>
      </c>
      <c r="HS409" s="223">
        <f t="shared" ca="1" si="817"/>
        <v>4.4057809523772818E-3</v>
      </c>
      <c r="HT409" s="223">
        <f t="shared" ca="1" si="818"/>
        <v>1.8174764142919796E-3</v>
      </c>
      <c r="HU409" s="223">
        <f t="shared" ca="1" si="819"/>
        <v>-3.0147447274496151E-3</v>
      </c>
      <c r="HV409" s="223">
        <f t="shared" ca="1" si="820"/>
        <v>-4.1248621343018743E-3</v>
      </c>
      <c r="HW409" s="223">
        <f t="shared" ca="1" si="821"/>
        <v>-1.4228807172516982E-4</v>
      </c>
      <c r="HX409" s="223">
        <f t="shared" ca="1" si="822"/>
        <v>4.0159595589569774E-3</v>
      </c>
      <c r="HY409" s="223">
        <f t="shared" ca="1" si="823"/>
        <v>3.2159704482474412E-3</v>
      </c>
      <c r="HZ409" s="223">
        <f t="shared" ca="1" si="824"/>
        <v>-1.5545623399169835E-3</v>
      </c>
      <c r="IA409" s="223">
        <f t="shared" ca="1" si="825"/>
        <v>-4.4057809523772853E-3</v>
      </c>
      <c r="IB409" s="223">
        <f t="shared" ca="1" si="826"/>
        <v>-1.8174764142918811E-3</v>
      </c>
      <c r="IC409" s="223">
        <f t="shared" ca="1" si="827"/>
        <v>3.014744727449511E-3</v>
      </c>
      <c r="ID409" s="223">
        <f t="shared" ca="1" si="828"/>
        <v>4.1248621343019246E-3</v>
      </c>
      <c r="IE409" s="223">
        <f t="shared" ca="1" si="829"/>
        <v>1.4228807172529797E-4</v>
      </c>
      <c r="IF409" s="223">
        <f t="shared" ca="1" si="830"/>
        <v>-4.0159595589570217E-3</v>
      </c>
      <c r="IG409" s="223">
        <f t="shared" ca="1" si="831"/>
        <v>-3.2159704482473675E-3</v>
      </c>
      <c r="IH409" s="223">
        <f t="shared" ca="1" si="832"/>
        <v>1.5545623399170845E-3</v>
      </c>
      <c r="II409" s="223">
        <f t="shared" ca="1" si="833"/>
        <v>4.405780952377281E-3</v>
      </c>
      <c r="IJ409" s="223">
        <f t="shared" ca="1" si="834"/>
        <v>1.8174764142920112E-3</v>
      </c>
      <c r="IK409" s="223">
        <f t="shared" ca="1" si="835"/>
        <v>-3.0147447274495899E-3</v>
      </c>
      <c r="IL409" s="223">
        <f t="shared" ca="1" si="836"/>
        <v>-4.1248621343018864E-3</v>
      </c>
      <c r="IM409" s="223">
        <f t="shared" ca="1" si="837"/>
        <v>-1.4228807172520451E-4</v>
      </c>
      <c r="IN409" s="223">
        <f t="shared" ca="1" si="838"/>
        <v>4.0159595589570668E-3</v>
      </c>
      <c r="IO409" s="223">
        <f t="shared" ca="1" si="839"/>
        <v>3.2159704482474646E-3</v>
      </c>
      <c r="IP409" s="223">
        <f t="shared" ca="1" si="840"/>
        <v>-1.5545623399169511E-3</v>
      </c>
      <c r="IQ409" s="223">
        <f t="shared" ca="1" si="841"/>
        <v>-4.4057809523772844E-3</v>
      </c>
      <c r="IR409" s="223">
        <f t="shared" ca="1" si="842"/>
        <v>-1.8174764142919128E-3</v>
      </c>
      <c r="IS409" s="223">
        <f t="shared" ca="1" si="843"/>
        <v>3.0147447274496684E-3</v>
      </c>
      <c r="IT409" s="223">
        <f t="shared" ca="1" si="844"/>
        <v>4.1248621343019367E-3</v>
      </c>
      <c r="IU409" s="223">
        <f t="shared" ca="1" si="845"/>
        <v>1.4228807172534698E-4</v>
      </c>
      <c r="IV409" s="223">
        <f t="shared" ca="1" si="846"/>
        <v>-4.0159595589570078E-3</v>
      </c>
      <c r="IW409" s="223">
        <f t="shared" ca="1" si="847"/>
        <v>-3.2159704482473913E-3</v>
      </c>
      <c r="IX409" s="223">
        <f t="shared" ca="1" si="848"/>
        <v>1.5545623399170522E-3</v>
      </c>
      <c r="IY409" s="223">
        <f t="shared" ca="1" si="849"/>
        <v>4.405780952377287E-3</v>
      </c>
      <c r="IZ409" s="223">
        <f t="shared" ca="1" si="850"/>
        <v>1.8174764142920425E-3</v>
      </c>
      <c r="JA409" s="223">
        <f t="shared" ca="1" si="851"/>
        <v>-3.0147447274495643E-3</v>
      </c>
      <c r="JB409" s="223">
        <f t="shared" ca="1" si="852"/>
        <v>-4.1248621343018986E-3</v>
      </c>
    </row>
    <row r="410" spans="2:262">
      <c r="B410" s="230">
        <v>49</v>
      </c>
      <c r="C410" s="229">
        <f t="shared" si="853"/>
        <v>9.5703125000000052E-4</v>
      </c>
      <c r="D410" s="226">
        <f t="shared" ca="1" si="597"/>
        <v>75.366929600866868</v>
      </c>
      <c r="E410" s="225">
        <f ca="1">BC361</f>
        <v>0.3669296008668641</v>
      </c>
      <c r="F410" s="224">
        <v>49</v>
      </c>
      <c r="G410" s="223">
        <f t="shared" ca="1" si="854"/>
        <v>-1.1268308877899341E-4</v>
      </c>
      <c r="H410" s="223">
        <f t="shared" ca="1" si="598"/>
        <v>-6.0877665835040824E-3</v>
      </c>
      <c r="I410" s="223">
        <f t="shared" ca="1" si="599"/>
        <v>-4.2692308651943716E-3</v>
      </c>
      <c r="J410" s="223">
        <f t="shared" ca="1" si="600"/>
        <v>3.0148165870932265E-3</v>
      </c>
      <c r="K410" s="223">
        <f t="shared" ca="1" si="601"/>
        <v>6.4392659167107824E-3</v>
      </c>
      <c r="L410" s="223">
        <f t="shared" ca="1" si="602"/>
        <v>1.6201030976130369E-3</v>
      </c>
      <c r="M410" s="223">
        <f t="shared" ca="1" si="603"/>
        <v>-5.2731317896989975E-3</v>
      </c>
      <c r="N410" s="223">
        <f t="shared" ca="1" si="604"/>
        <v>-5.4156510138280954E-3</v>
      </c>
      <c r="O410" s="223">
        <f t="shared" ca="1" si="605"/>
        <v>1.3749999507341848E-3</v>
      </c>
      <c r="P410" s="223">
        <f t="shared" ca="1" si="606"/>
        <v>6.4053623288382678E-3</v>
      </c>
      <c r="Q410" s="223">
        <f t="shared" ca="1" si="607"/>
        <v>3.2355162679799914E-3</v>
      </c>
      <c r="R410" s="223">
        <f t="shared" ca="1" si="608"/>
        <v>-4.0764698378898522E-3</v>
      </c>
      <c r="S410" s="223">
        <f t="shared" ca="1" si="609"/>
        <v>-6.1697187904622801E-3</v>
      </c>
      <c r="T410" s="223">
        <f t="shared" ca="1" si="610"/>
        <v>-3.64432501118206E-4</v>
      </c>
      <c r="U410" s="223">
        <f t="shared" ca="1" si="611"/>
        <v>5.9074038938533415E-3</v>
      </c>
      <c r="V410" s="223">
        <f t="shared" ca="1" si="612"/>
        <v>4.6165231815287582E-3</v>
      </c>
      <c r="W410" s="223">
        <f t="shared" ca="1" si="613"/>
        <v>-2.5844763356915042E-3</v>
      </c>
      <c r="X410" s="223">
        <f t="shared" ca="1" si="614"/>
        <v>-6.4768035920437766E-3</v>
      </c>
      <c r="Y410" s="223">
        <f t="shared" ca="1" si="615"/>
        <v>-2.077462595085568E-3</v>
      </c>
      <c r="Z410" s="223">
        <f t="shared" ca="1" si="616"/>
        <v>4.9814666389270028E-3</v>
      </c>
      <c r="AA410" s="223">
        <f t="shared" ca="1" si="617"/>
        <v>5.6630728311144757E-3</v>
      </c>
      <c r="AB410" s="223">
        <f t="shared" ca="1" si="618"/>
        <v>-9.0524303201850137E-4</v>
      </c>
      <c r="AC410" s="223">
        <f t="shared" ca="1" si="619"/>
        <v>-6.3146577792771675E-3</v>
      </c>
      <c r="AD410" s="223">
        <f t="shared" ca="1" si="620"/>
        <v>-3.6399849523393001E-3</v>
      </c>
      <c r="AE410" s="223">
        <f t="shared" ca="1" si="621"/>
        <v>3.6946327444592388E-3</v>
      </c>
      <c r="AF410" s="223">
        <f t="shared" ca="1" si="622"/>
        <v>6.2993449254403469E-3</v>
      </c>
      <c r="AG410" s="223">
        <f t="shared" ca="1" si="623"/>
        <v>8.3957319971645098E-4</v>
      </c>
      <c r="AH410" s="223">
        <f t="shared" ca="1" si="624"/>
        <v>-5.6950284706688463E-3</v>
      </c>
      <c r="AI410" s="223">
        <f t="shared" ca="1" si="625"/>
        <v>-4.93879815875479E-3</v>
      </c>
      <c r="AJ410" s="223">
        <f t="shared" ca="1" si="626"/>
        <v>2.140130583100901E-3</v>
      </c>
      <c r="AK410" s="223">
        <f t="shared" ca="1" si="627"/>
        <v>6.4792429075442555E-3</v>
      </c>
      <c r="AL410" s="223">
        <f t="shared" ca="1" si="628"/>
        <v>2.5235641427585227E-3</v>
      </c>
      <c r="AM410" s="223">
        <f t="shared" ca="1" si="629"/>
        <v>-4.6628064888313194E-3</v>
      </c>
      <c r="AN410" s="223">
        <f t="shared" ca="1" si="630"/>
        <v>-5.8798059660655905E-3</v>
      </c>
      <c r="AO410" s="223">
        <f t="shared" ca="1" si="631"/>
        <v>4.3058052287971594E-4</v>
      </c>
      <c r="AP410" s="223">
        <f t="shared" ca="1" si="632"/>
        <v>6.1897335520916712E-3</v>
      </c>
      <c r="AQ410" s="223">
        <f t="shared" ca="1" si="633"/>
        <v>4.0247282428640492E-3</v>
      </c>
      <c r="AR410" s="223">
        <f t="shared" ca="1" si="634"/>
        <v>-3.2927741160737492E-3</v>
      </c>
      <c r="AS410" s="223">
        <f t="shared" ca="1" si="635"/>
        <v>-6.3948343644757077E-3</v>
      </c>
      <c r="AT410" s="223">
        <f t="shared" ca="1" si="636"/>
        <v>-1.3101641784025887E-3</v>
      </c>
      <c r="AU410" s="223">
        <f t="shared" ca="1" si="637"/>
        <v>5.4517911947696328E-3</v>
      </c>
      <c r="AV410" s="223">
        <f t="shared" ca="1" si="638"/>
        <v>5.2343093608480913E-3</v>
      </c>
      <c r="AW410" s="223">
        <f t="shared" ca="1" si="639"/>
        <v>-1.6841872774539103E-3</v>
      </c>
      <c r="AX410" s="223">
        <f t="shared" ca="1" si="640"/>
        <v>-6.44657064435017E-3</v>
      </c>
      <c r="AY410" s="223">
        <f t="shared" ca="1" si="641"/>
        <v>-2.9559902776936809E-3</v>
      </c>
      <c r="AZ410" s="223">
        <f t="shared" ca="1" si="642"/>
        <v>4.3188781863749224E-3</v>
      </c>
      <c r="BA410" s="223">
        <f t="shared" ca="1" si="643"/>
        <v>6.0646759230447832E-3</v>
      </c>
      <c r="BB410" s="223">
        <f t="shared" ca="1" si="644"/>
        <v>4.6415339419224669E-5</v>
      </c>
      <c r="BC410" s="223">
        <f t="shared" ca="1" si="645"/>
        <v>-6.0312666224926516E-3</v>
      </c>
      <c r="BD410" s="223">
        <f t="shared" ca="1" si="646"/>
        <v>-4.3876611823277355E-3</v>
      </c>
      <c r="BE410" s="223">
        <f t="shared" ca="1" si="647"/>
        <v>2.8730716594587012E-3</v>
      </c>
      <c r="BF410" s="223">
        <f t="shared" ca="1" si="648"/>
        <v>6.4556696420247665E-3</v>
      </c>
      <c r="BG410" s="223">
        <f t="shared" ca="1" si="649"/>
        <v>1.7736552638899505E-3</v>
      </c>
      <c r="BH410" s="223">
        <f t="shared" ca="1" si="650"/>
        <v>-5.1790101900284656E-3</v>
      </c>
      <c r="BI410" s="223">
        <f t="shared" ca="1" si="651"/>
        <v>-5.5014553870007064E-3</v>
      </c>
      <c r="BJ410" s="223">
        <f t="shared" ca="1" si="652"/>
        <v>1.2191172150279976E-3</v>
      </c>
      <c r="BK410" s="223">
        <f t="shared" ca="1" si="653"/>
        <v>6.3789638562865777E-3</v>
      </c>
      <c r="BL410" s="223">
        <f t="shared" ca="1" si="654"/>
        <v>3.3723976451992743E-3</v>
      </c>
      <c r="BM410" s="223">
        <f t="shared" ca="1" si="655"/>
        <v>-3.9515455088276414E-3</v>
      </c>
      <c r="BN410" s="223">
        <f t="shared" ca="1" si="656"/>
        <v>-6.2166808757375897E-3</v>
      </c>
      <c r="BO410" s="223">
        <f t="shared" ca="1" si="657"/>
        <v>-5.2315967297226042E-4</v>
      </c>
      <c r="BP410" s="223">
        <f t="shared" ca="1" si="658"/>
        <v>5.8401157365016209E-3</v>
      </c>
      <c r="BQ410" s="223">
        <f t="shared" ca="1" si="659"/>
        <v>4.7268170056858957E-3</v>
      </c>
      <c r="BR410" s="223">
        <f t="shared" ca="1" si="660"/>
        <v>-2.4377997785905501E-3</v>
      </c>
      <c r="BS410" s="223">
        <f t="shared" ca="1" si="661"/>
        <v>-6.4815210864475666E-3</v>
      </c>
      <c r="BT410" s="223">
        <f t="shared" ca="1" si="662"/>
        <v>-2.2275347578281537E-3</v>
      </c>
      <c r="BU410" s="223">
        <f t="shared" ca="1" si="663"/>
        <v>4.8781636803445216E-3</v>
      </c>
      <c r="BV410" s="223">
        <f t="shared" ca="1" si="664"/>
        <v>5.7387885497506546E-3</v>
      </c>
      <c r="BW410" s="223">
        <f t="shared" ca="1" si="665"/>
        <v>-7.4744065078633892E-4</v>
      </c>
      <c r="BX410" s="223">
        <f t="shared" ca="1" si="666"/>
        <v>-6.2767889103956497E-3</v>
      </c>
      <c r="BY410" s="223">
        <f t="shared" ca="1" si="667"/>
        <v>-3.7705296976720884E-3</v>
      </c>
      <c r="BZ410" s="223">
        <f t="shared" ca="1" si="668"/>
        <v>3.562799063795731E-3</v>
      </c>
      <c r="CA410" s="223">
        <f t="shared" ca="1" si="669"/>
        <v>6.3349970961352701E-3</v>
      </c>
      <c r="CB410" s="223">
        <f t="shared" ca="1" si="670"/>
        <v>9.970689589295801E-4</v>
      </c>
      <c r="CC410" s="223">
        <f t="shared" ca="1" si="671"/>
        <v>-5.6173167573315402E-3</v>
      </c>
      <c r="CD410" s="223">
        <f t="shared" ca="1" si="672"/>
        <v>-5.040357798146467E-3</v>
      </c>
      <c r="CE410" s="223">
        <f t="shared" ca="1" si="673"/>
        <v>1.989317249504856E-3</v>
      </c>
      <c r="CF410" s="223">
        <f t="shared" ca="1" si="674"/>
        <v>6.4722486065269379E-3</v>
      </c>
      <c r="CG410" s="223">
        <f t="shared" ca="1" si="675"/>
        <v>2.6693430479142384E-3</v>
      </c>
      <c r="CH410" s="223">
        <f t="shared" ca="1" si="676"/>
        <v>-4.5508819790199724E-3</v>
      </c>
      <c r="CI410" s="223">
        <f t="shared" ca="1" si="677"/>
        <v>-5.9450227201257909E-3</v>
      </c>
      <c r="CJ410" s="223">
        <f t="shared" ca="1" si="678"/>
        <v>2.7171364089794434E-4</v>
      </c>
      <c r="CK410" s="223">
        <f t="shared" ca="1" si="679"/>
        <v>6.1405995015618329E-3</v>
      </c>
      <c r="CL410" s="223">
        <f t="shared" ca="1" si="680"/>
        <v>4.1482289230247247E-3</v>
      </c>
      <c r="CM410" s="223">
        <f t="shared" ca="1" si="681"/>
        <v>-3.154745501946866E-3</v>
      </c>
      <c r="CN410" s="223">
        <f t="shared" ca="1" si="682"/>
        <v>-6.4189834183882464E-3</v>
      </c>
      <c r="CO410" s="223">
        <f t="shared" ca="1" si="683"/>
        <v>-1.4655750418097928E-3</v>
      </c>
      <c r="CP410" s="223">
        <f t="shared" ca="1" si="684"/>
        <v>5.3640770519544374E-3</v>
      </c>
      <c r="CQ410" s="223">
        <f t="shared" ca="1" si="685"/>
        <v>5.3265844549890756E-3</v>
      </c>
      <c r="CR410" s="223">
        <f t="shared" ca="1" si="686"/>
        <v>-1.5300544378844361E-3</v>
      </c>
      <c r="CS410" s="223">
        <f t="shared" ca="1" si="687"/>
        <v>-6.4279024506349721E-3</v>
      </c>
      <c r="CT410" s="223">
        <f t="shared" ca="1" si="688"/>
        <v>-3.0966859367447174E-3</v>
      </c>
      <c r="CU410" s="223">
        <f t="shared" ca="1" si="689"/>
        <v>4.1989386539507149E-3</v>
      </c>
      <c r="CV410" s="223">
        <f t="shared" ca="1" si="690"/>
        <v>6.1190402972882618E-3</v>
      </c>
      <c r="CW410" s="223">
        <f t="shared" ca="1" si="691"/>
        <v>2.0548580875254935E-4</v>
      </c>
      <c r="CX410" s="223">
        <f t="shared" ca="1" si="692"/>
        <v>-5.9711336519914209E-3</v>
      </c>
      <c r="CY410" s="223">
        <f t="shared" ca="1" si="693"/>
        <v>-4.5034485364300646E-3</v>
      </c>
      <c r="CZ410" s="223">
        <f t="shared" ca="1" si="694"/>
        <v>2.7295961008875344E-3</v>
      </c>
      <c r="DA410" s="223">
        <f t="shared" ca="1" si="695"/>
        <v>6.4681847133394327E-3</v>
      </c>
      <c r="DB410" s="223">
        <f t="shared" ca="1" si="696"/>
        <v>1.9261390465571777E-3</v>
      </c>
      <c r="DC410" s="223">
        <f t="shared" ca="1" si="697"/>
        <v>-5.0817689482751029E-3</v>
      </c>
      <c r="DD410" s="223">
        <f t="shared" ca="1" si="698"/>
        <v>-5.5839458891608178E-3</v>
      </c>
      <c r="DE410" s="223">
        <f t="shared" ca="1" si="699"/>
        <v>1.062500128697286E-3</v>
      </c>
      <c r="DF410" s="223">
        <f t="shared" ca="1" si="700"/>
        <v>6.348722934432699E-3</v>
      </c>
      <c r="DG410" s="223">
        <f t="shared" ca="1" si="701"/>
        <v>3.5072476161790776E-3</v>
      </c>
      <c r="DH410" s="223">
        <f t="shared" ca="1" si="702"/>
        <v>-3.8242409165086502E-3</v>
      </c>
      <c r="DI410" s="223">
        <f t="shared" ca="1" si="703"/>
        <v>-6.2598982649100425E-3</v>
      </c>
      <c r="DJ410" s="223">
        <f t="shared" ca="1" si="704"/>
        <v>-6.815717130015846E-4</v>
      </c>
      <c r="DK410" s="223">
        <f t="shared" ca="1" si="705"/>
        <v>5.769309711806201E-3</v>
      </c>
      <c r="DL410" s="223">
        <f t="shared" ca="1" si="706"/>
        <v>4.8342635720259102E-3</v>
      </c>
      <c r="DM410" s="223">
        <f t="shared" ca="1" si="707"/>
        <v>-2.2896547820581343E-3</v>
      </c>
      <c r="DN410" s="223">
        <f t="shared" ca="1" si="708"/>
        <v>-6.4823343549085611E-3</v>
      </c>
      <c r="DO410" s="223">
        <f t="shared" ca="1" si="709"/>
        <v>-2.3762651369255341E-3</v>
      </c>
      <c r="DP410" s="223">
        <f t="shared" ca="1" si="710"/>
        <v>4.7719222983672871E-3</v>
      </c>
      <c r="DQ410" s="223">
        <f t="shared" ca="1" si="711"/>
        <v>5.811047436751586E-3</v>
      </c>
      <c r="DR410" s="223">
        <f t="shared" ca="1" si="712"/>
        <v>-5.8918803925474858E-4</v>
      </c>
      <c r="DS410" s="223">
        <f t="shared" ca="1" si="713"/>
        <v>-6.2351391385787195E-3</v>
      </c>
      <c r="DT410" s="223">
        <f t="shared" ca="1" si="714"/>
        <v>-3.8988032169041667E-3</v>
      </c>
      <c r="DU410" s="223">
        <f t="shared" ca="1" si="715"/>
        <v>3.4288192861978502E-3</v>
      </c>
      <c r="DV410" s="223">
        <f t="shared" ca="1" si="716"/>
        <v>6.3668333014602705E-3</v>
      </c>
      <c r="DW410" s="223">
        <f t="shared" ca="1" si="717"/>
        <v>1.1539641210846136E-3</v>
      </c>
      <c r="DX410" s="223">
        <f t="shared" ca="1" si="718"/>
        <v>-5.5362213824246432E-3</v>
      </c>
      <c r="DY410" s="223">
        <f t="shared" ca="1" si="719"/>
        <v>-5.1388813144716281E-3</v>
      </c>
      <c r="DZ410" s="223">
        <f t="shared" ca="1" si="720"/>
        <v>1.8373056255831597E-3</v>
      </c>
      <c r="EA410" s="223">
        <f t="shared" ca="1" si="721"/>
        <v>6.4613556649620136E-3</v>
      </c>
      <c r="EB410" s="223">
        <f t="shared" ca="1" si="722"/>
        <v>2.8135140406309713E-3</v>
      </c>
      <c r="EC410" s="223">
        <f t="shared" ca="1" si="723"/>
        <v>-4.4362161880728349E-3</v>
      </c>
      <c r="ED410" s="223">
        <f t="shared" ca="1" si="724"/>
        <v>-6.0066584147981409E-3</v>
      </c>
      <c r="EE410" s="223">
        <f t="shared" ca="1" si="725"/>
        <v>1.1268308877887719E-4</v>
      </c>
      <c r="EF410" s="223">
        <f t="shared" ca="1" si="726"/>
        <v>6.0877665835040399E-3</v>
      </c>
      <c r="EG410" s="223">
        <f t="shared" ca="1" si="727"/>
        <v>4.2692308651944722E-3</v>
      </c>
      <c r="EH410" s="223">
        <f t="shared" ca="1" si="728"/>
        <v>-3.0148165870931003E-3</v>
      </c>
      <c r="EI410" s="223">
        <f t="shared" ca="1" si="729"/>
        <v>-6.4392659167107997E-3</v>
      </c>
      <c r="EJ410" s="223">
        <f t="shared" ca="1" si="730"/>
        <v>-1.6201030976131917E-3</v>
      </c>
      <c r="EK410" s="223">
        <f t="shared" ca="1" si="731"/>
        <v>5.2731317896989012E-3</v>
      </c>
      <c r="EL410" s="223">
        <f t="shared" ca="1" si="732"/>
        <v>5.4156510138281926E-3</v>
      </c>
      <c r="EM410" s="223">
        <f t="shared" ca="1" si="733"/>
        <v>-1.3749999507340002E-3</v>
      </c>
      <c r="EN410" s="223">
        <f t="shared" ca="1" si="734"/>
        <v>-6.4053623288382374E-3</v>
      </c>
      <c r="EO410" s="223">
        <f t="shared" ca="1" si="735"/>
        <v>-3.2355162679800049E-3</v>
      </c>
      <c r="EP410" s="223">
        <f t="shared" ca="1" si="736"/>
        <v>4.0764698378898314E-3</v>
      </c>
      <c r="EQ410" s="223">
        <f t="shared" ca="1" si="737"/>
        <v>6.1697187904622922E-3</v>
      </c>
      <c r="ER410" s="223">
        <f t="shared" ca="1" si="738"/>
        <v>3.6443250111824503E-4</v>
      </c>
      <c r="ES410" s="223">
        <f t="shared" ca="1" si="739"/>
        <v>-5.9074038938533155E-3</v>
      </c>
      <c r="ET410" s="223">
        <f t="shared" ca="1" si="740"/>
        <v>-4.6165231815288015E-3</v>
      </c>
      <c r="EU410" s="223">
        <f t="shared" ca="1" si="741"/>
        <v>2.5844763356914478E-3</v>
      </c>
      <c r="EV410" s="223">
        <f t="shared" ca="1" si="742"/>
        <v>6.4768035920437809E-3</v>
      </c>
      <c r="EW410" s="223">
        <f t="shared" ca="1" si="743"/>
        <v>2.0774625950856478E-3</v>
      </c>
      <c r="EX410" s="223">
        <f t="shared" ca="1" si="744"/>
        <v>-4.9814666389269334E-3</v>
      </c>
      <c r="EY410" s="223">
        <f t="shared" ca="1" si="745"/>
        <v>-5.6630728311145287E-3</v>
      </c>
      <c r="EZ410" s="223">
        <f t="shared" ca="1" si="746"/>
        <v>9.0524303201839425E-4</v>
      </c>
      <c r="FA410" s="223">
        <f t="shared" ca="1" si="747"/>
        <v>6.3146577792771372E-3</v>
      </c>
      <c r="FB410" s="223">
        <f t="shared" ca="1" si="748"/>
        <v>3.6399849523394076E-3</v>
      </c>
      <c r="FC410" s="223">
        <f t="shared" ca="1" si="749"/>
        <v>-3.6946327444591313E-3</v>
      </c>
      <c r="FD410" s="223">
        <f t="shared" ca="1" si="750"/>
        <v>-6.2993449254403833E-3</v>
      </c>
      <c r="FE410" s="223">
        <f t="shared" ca="1" si="751"/>
        <v>-8.3957319971660407E-4</v>
      </c>
      <c r="FF410" s="223">
        <f t="shared" ca="1" si="752"/>
        <v>5.6950284706687726E-3</v>
      </c>
      <c r="FG410" s="223">
        <f t="shared" ca="1" si="753"/>
        <v>4.9387981587548915E-3</v>
      </c>
      <c r="FH410" s="223">
        <f t="shared" ca="1" si="754"/>
        <v>-2.1401305831007123E-3</v>
      </c>
      <c r="FI410" s="223">
        <f t="shared" ca="1" si="755"/>
        <v>-6.4792429075442495E-3</v>
      </c>
      <c r="FJ410" s="223">
        <f t="shared" ca="1" si="756"/>
        <v>-2.5235641427585375E-3</v>
      </c>
      <c r="FK410" s="223">
        <f t="shared" ca="1" si="757"/>
        <v>4.662806488831309E-3</v>
      </c>
      <c r="FL410" s="223">
        <f t="shared" ca="1" si="758"/>
        <v>5.8798059660655974E-3</v>
      </c>
      <c r="FM410" s="223">
        <f t="shared" ca="1" si="759"/>
        <v>-4.3058052287965414E-4</v>
      </c>
      <c r="FN410" s="223">
        <f t="shared" ca="1" si="760"/>
        <v>-6.1897335520916521E-3</v>
      </c>
      <c r="FO410" s="223">
        <f t="shared" ca="1" si="761"/>
        <v>-4.0247282428640969E-3</v>
      </c>
      <c r="FP410" s="223">
        <f t="shared" ca="1" si="762"/>
        <v>3.2927741160736958E-3</v>
      </c>
      <c r="FQ410" s="223">
        <f t="shared" ca="1" si="763"/>
        <v>6.394834364475719E-3</v>
      </c>
      <c r="FR410" s="223">
        <f t="shared" ca="1" si="764"/>
        <v>1.3101641784026949E-3</v>
      </c>
      <c r="FS410" s="223">
        <f t="shared" ca="1" si="765"/>
        <v>-5.4517911947695738E-3</v>
      </c>
      <c r="FT410" s="223">
        <f t="shared" ca="1" si="766"/>
        <v>-5.2343093608481547E-3</v>
      </c>
      <c r="FU410" s="223">
        <f t="shared" ca="1" si="767"/>
        <v>1.6841872774538058E-3</v>
      </c>
      <c r="FV410" s="223">
        <f t="shared" ca="1" si="768"/>
        <v>6.4465706443501579E-3</v>
      </c>
      <c r="FW410" s="223">
        <f t="shared" ca="1" si="769"/>
        <v>2.9559902776937763E-3</v>
      </c>
      <c r="FX410" s="223">
        <f t="shared" ca="1" si="770"/>
        <v>-4.3188781863748079E-3</v>
      </c>
      <c r="FY410" s="223">
        <f t="shared" ca="1" si="771"/>
        <v>-6.0646759230448379E-3</v>
      </c>
      <c r="FZ410" s="223">
        <f t="shared" ca="1" si="772"/>
        <v>-4.6415339419378625E-5</v>
      </c>
      <c r="GA410" s="223">
        <f t="shared" ca="1" si="773"/>
        <v>6.0312666224925952E-3</v>
      </c>
      <c r="GB410" s="223">
        <f t="shared" ca="1" si="774"/>
        <v>4.3876611823278492E-3</v>
      </c>
      <c r="GC410" s="223">
        <f t="shared" ca="1" si="775"/>
        <v>-2.8730716594585221E-3</v>
      </c>
      <c r="GD410" s="223">
        <f t="shared" ca="1" si="776"/>
        <v>-6.4556696420247847E-3</v>
      </c>
      <c r="GE410" s="223">
        <f t="shared" ca="1" si="777"/>
        <v>-1.7736552638901433E-3</v>
      </c>
      <c r="GF410" s="223">
        <f t="shared" ca="1" si="778"/>
        <v>5.179010190028456E-3</v>
      </c>
      <c r="GG410" s="223">
        <f t="shared" ca="1" si="779"/>
        <v>5.5014553870007142E-3</v>
      </c>
      <c r="GH410" s="223">
        <f t="shared" ca="1" si="780"/>
        <v>-1.2191172150279824E-3</v>
      </c>
      <c r="GI410" s="223">
        <f t="shared" ca="1" si="781"/>
        <v>-6.378963856286576E-3</v>
      </c>
      <c r="GJ410" s="223">
        <f t="shared" ca="1" si="782"/>
        <v>-3.3723976451992873E-3</v>
      </c>
      <c r="GK410" s="223">
        <f t="shared" ca="1" si="783"/>
        <v>3.9515455088275555E-3</v>
      </c>
      <c r="GL410" s="223">
        <f t="shared" ca="1" si="784"/>
        <v>6.2166808757376209E-3</v>
      </c>
      <c r="GM410" s="223">
        <f t="shared" ca="1" si="785"/>
        <v>5.2315967297236797E-4</v>
      </c>
      <c r="GN410" s="223">
        <f t="shared" ca="1" si="786"/>
        <v>-5.8401157365015732E-3</v>
      </c>
      <c r="GO410" s="223">
        <f t="shared" ca="1" si="787"/>
        <v>-4.7268170056859703E-3</v>
      </c>
      <c r="GP410" s="223">
        <f t="shared" ca="1" si="788"/>
        <v>2.43779977859045E-3</v>
      </c>
      <c r="GQ410" s="223">
        <f t="shared" ca="1" si="789"/>
        <v>6.4815210864475684E-3</v>
      </c>
      <c r="GR410" s="223">
        <f t="shared" ca="1" si="790"/>
        <v>2.2275347578282556E-3</v>
      </c>
      <c r="GS410" s="223">
        <f t="shared" ca="1" si="791"/>
        <v>-4.8781636803444505E-3</v>
      </c>
      <c r="GT410" s="223">
        <f t="shared" ca="1" si="792"/>
        <v>-5.7387885497507058E-3</v>
      </c>
      <c r="GU410" s="223">
        <f t="shared" ca="1" si="793"/>
        <v>7.474406507862318E-4</v>
      </c>
      <c r="GV410" s="223">
        <f t="shared" ca="1" si="794"/>
        <v>6.2767889103956002E-3</v>
      </c>
      <c r="GW410" s="223">
        <f t="shared" ca="1" si="795"/>
        <v>3.7705296976722506E-3</v>
      </c>
      <c r="GX410" s="223">
        <f t="shared" ca="1" si="796"/>
        <v>-3.5627990637955641E-3</v>
      </c>
      <c r="GY410" s="223">
        <f t="shared" ca="1" si="797"/>
        <v>-6.3349970961353126E-3</v>
      </c>
      <c r="GZ410" s="223">
        <f t="shared" ca="1" si="798"/>
        <v>-9.9706895892977829E-4</v>
      </c>
      <c r="HA410" s="223">
        <f t="shared" ca="1" si="799"/>
        <v>5.6173167573315315E-3</v>
      </c>
      <c r="HB410" s="223">
        <f t="shared" ca="1" si="800"/>
        <v>5.0403577981464765E-3</v>
      </c>
      <c r="HC410" s="223">
        <f t="shared" ca="1" si="801"/>
        <v>-1.9893172495048408E-3</v>
      </c>
      <c r="HD410" s="223">
        <f t="shared" ca="1" si="802"/>
        <v>-6.4722486065269362E-3</v>
      </c>
      <c r="HE410" s="223">
        <f t="shared" ca="1" si="803"/>
        <v>-2.6693430479142522E-3</v>
      </c>
      <c r="HF410" s="223">
        <f t="shared" ca="1" si="804"/>
        <v>4.5508819790198961E-3</v>
      </c>
      <c r="HG410" s="223">
        <f t="shared" ca="1" si="805"/>
        <v>5.9450227201258334E-3</v>
      </c>
      <c r="HH410" s="223">
        <f t="shared" ca="1" si="806"/>
        <v>-2.7171364089783635E-4</v>
      </c>
      <c r="HI410" s="223">
        <f t="shared" ca="1" si="807"/>
        <v>-6.1405995015617974E-3</v>
      </c>
      <c r="HJ410" s="223">
        <f t="shared" ca="1" si="808"/>
        <v>-4.1482289230248062E-3</v>
      </c>
      <c r="HK410" s="223">
        <f t="shared" ca="1" si="809"/>
        <v>3.1547455019466106E-3</v>
      </c>
      <c r="HL410" s="223">
        <f t="shared" ca="1" si="810"/>
        <v>6.4189834183882603E-3</v>
      </c>
      <c r="HM410" s="223">
        <f t="shared" ca="1" si="811"/>
        <v>1.4655750418097191E-3</v>
      </c>
      <c r="HN410" s="223">
        <f t="shared" ca="1" si="812"/>
        <v>-5.3640770519543766E-3</v>
      </c>
      <c r="HO410" s="223">
        <f t="shared" ca="1" si="813"/>
        <v>-5.3265844549890322E-3</v>
      </c>
      <c r="HP410" s="223">
        <f t="shared" ca="1" si="814"/>
        <v>1.5300544378843315E-3</v>
      </c>
      <c r="HQ410" s="223">
        <f t="shared" ca="1" si="815"/>
        <v>6.4279024506349695E-3</v>
      </c>
      <c r="HR410" s="223">
        <f t="shared" ca="1" si="816"/>
        <v>3.0966859367448931E-3</v>
      </c>
      <c r="HS410" s="223">
        <f t="shared" ca="1" si="817"/>
        <v>-4.1989386539507028E-3</v>
      </c>
      <c r="HT410" s="223">
        <f t="shared" ca="1" si="818"/>
        <v>-6.1190402972883286E-3</v>
      </c>
      <c r="HU410" s="223">
        <f t="shared" ca="1" si="819"/>
        <v>-2.0548580875256539E-4</v>
      </c>
      <c r="HV410" s="223">
        <f t="shared" ca="1" si="820"/>
        <v>5.9711336519913429E-3</v>
      </c>
      <c r="HW410" s="223">
        <f t="shared" ca="1" si="821"/>
        <v>4.5034485364300759E-3</v>
      </c>
      <c r="HX410" s="223">
        <f t="shared" ca="1" si="822"/>
        <v>-2.7295961008873527E-3</v>
      </c>
      <c r="HY410" s="223">
        <f t="shared" ca="1" si="823"/>
        <v>-6.4681847133394345E-3</v>
      </c>
      <c r="HZ410" s="223">
        <f t="shared" ca="1" si="824"/>
        <v>-1.9261390465573692E-3</v>
      </c>
      <c r="IA410" s="223">
        <f t="shared" ca="1" si="825"/>
        <v>5.0817689482750925E-3</v>
      </c>
      <c r="IB410" s="223">
        <f t="shared" ca="1" si="826"/>
        <v>5.5839458891609661E-3</v>
      </c>
      <c r="IC410" s="223">
        <f t="shared" ca="1" si="827"/>
        <v>-1.0625001286971793E-3</v>
      </c>
      <c r="ID410" s="223">
        <f t="shared" ca="1" si="828"/>
        <v>-6.3487229344326391E-3</v>
      </c>
      <c r="IE410" s="223">
        <f t="shared" ca="1" si="829"/>
        <v>-2.6822923576887698E-3</v>
      </c>
      <c r="IF410" s="223">
        <f t="shared" ca="1" si="830"/>
        <v>3.8242409165084143E-3</v>
      </c>
      <c r="IG410" s="223">
        <f t="shared" ca="1" si="831"/>
        <v>6.2598982649100712E-3</v>
      </c>
      <c r="IH410" s="223">
        <f t="shared" ca="1" si="832"/>
        <v>6.815717130015087E-4</v>
      </c>
      <c r="II410" s="223">
        <f t="shared" ca="1" si="833"/>
        <v>-5.7693097118061525E-3</v>
      </c>
      <c r="IJ410" s="223">
        <f t="shared" ca="1" si="834"/>
        <v>-4.8342635720258591E-3</v>
      </c>
      <c r="IK410" s="223">
        <f t="shared" ca="1" si="835"/>
        <v>2.2896547820580333E-3</v>
      </c>
      <c r="IL410" s="223">
        <f t="shared" ca="1" si="836"/>
        <v>6.4823343549085619E-3</v>
      </c>
      <c r="IM410" s="223">
        <f t="shared" ca="1" si="837"/>
        <v>2.3762651369256351E-3</v>
      </c>
      <c r="IN410" s="223">
        <f t="shared" ca="1" si="838"/>
        <v>-4.7719222983673391E-3</v>
      </c>
      <c r="IO410" s="223">
        <f t="shared" ca="1" si="839"/>
        <v>-5.8110474367516337E-3</v>
      </c>
      <c r="IP410" s="223">
        <f t="shared" ca="1" si="840"/>
        <v>5.8918803925482426E-4</v>
      </c>
      <c r="IQ410" s="223">
        <f t="shared" ca="1" si="841"/>
        <v>6.2351391385786891E-3</v>
      </c>
      <c r="IR410" s="223">
        <f t="shared" ca="1" si="842"/>
        <v>3.8988032169042534E-3</v>
      </c>
      <c r="IS410" s="223">
        <f t="shared" ca="1" si="843"/>
        <v>-3.4288192861976021E-3</v>
      </c>
      <c r="IT410" s="223">
        <f t="shared" ca="1" si="844"/>
        <v>-6.3668333014602905E-3</v>
      </c>
      <c r="IU410" s="223">
        <f t="shared" ca="1" si="845"/>
        <v>-1.1539641210849016E-3</v>
      </c>
      <c r="IV410" s="223">
        <f t="shared" ca="1" si="846"/>
        <v>5.5362213824245859E-3</v>
      </c>
      <c r="IW410" s="223">
        <f t="shared" ca="1" si="847"/>
        <v>5.1388813144718059E-3</v>
      </c>
      <c r="IX410" s="223">
        <f t="shared" ca="1" si="848"/>
        <v>-1.8373056255830563E-3</v>
      </c>
      <c r="IY410" s="223">
        <f t="shared" ca="1" si="849"/>
        <v>-6.4613556649619902E-3</v>
      </c>
      <c r="IZ410" s="223">
        <f t="shared" ca="1" si="850"/>
        <v>-2.8135140406310684E-3</v>
      </c>
      <c r="JA410" s="223">
        <f t="shared" ca="1" si="851"/>
        <v>4.4362161880726215E-3</v>
      </c>
      <c r="JB410" s="223">
        <f t="shared" ca="1" si="852"/>
        <v>6.0066584147981817E-3</v>
      </c>
    </row>
    <row r="411" spans="2:262">
      <c r="B411" s="230">
        <v>50</v>
      </c>
      <c r="C411" s="229">
        <f t="shared" si="853"/>
        <v>9.7656250000000043E-4</v>
      </c>
      <c r="D411" s="226">
        <f t="shared" ca="1" si="597"/>
        <v>75.362497776794854</v>
      </c>
      <c r="E411" s="225">
        <f ca="1">BD361</f>
        <v>0.36249777679485096</v>
      </c>
      <c r="F411" s="224">
        <v>50</v>
      </c>
      <c r="G411" s="223">
        <f t="shared" ca="1" si="854"/>
        <v>1.2579655641523275E-4</v>
      </c>
      <c r="H411" s="223">
        <f t="shared" ca="1" si="598"/>
        <v>3.7848215585653878E-3</v>
      </c>
      <c r="I411" s="223">
        <f t="shared" ca="1" si="599"/>
        <v>2.4243394035463823E-3</v>
      </c>
      <c r="J411" s="223">
        <f t="shared" ca="1" si="600"/>
        <v>-2.1513508660979423E-3</v>
      </c>
      <c r="K411" s="223">
        <f t="shared" ca="1" si="601"/>
        <v>-3.8738759592963044E-3</v>
      </c>
      <c r="L411" s="223">
        <f t="shared" ca="1" si="602"/>
        <v>-4.5878814187601496E-4</v>
      </c>
      <c r="M411" s="223">
        <f t="shared" ca="1" si="603"/>
        <v>3.5647538195869074E-3</v>
      </c>
      <c r="N411" s="223">
        <f t="shared" ca="1" si="604"/>
        <v>2.860646925195992E-3</v>
      </c>
      <c r="O411" s="223">
        <f t="shared" ca="1" si="605"/>
        <v>-1.6373079731145383E-3</v>
      </c>
      <c r="P411" s="223">
        <f t="shared" ca="1" si="606"/>
        <v>-3.9638318112369328E-3</v>
      </c>
      <c r="Q411" s="223">
        <f t="shared" ca="1" si="607"/>
        <v>-1.0334414624035171E-3</v>
      </c>
      <c r="R411" s="223">
        <f t="shared" ca="1" si="608"/>
        <v>3.2675199257198068E-3</v>
      </c>
      <c r="S411" s="223">
        <f t="shared" ca="1" si="609"/>
        <v>3.235030079867324E-3</v>
      </c>
      <c r="T411" s="223">
        <f t="shared" ca="1" si="610"/>
        <v>-1.0878223070679644E-3</v>
      </c>
      <c r="U411" s="223">
        <f t="shared" ca="1" si="611"/>
        <v>-3.9679826749571467E-3</v>
      </c>
      <c r="V411" s="223">
        <f t="shared" ca="1" si="612"/>
        <v>-1.5857238961904056E-3</v>
      </c>
      <c r="W411" s="223">
        <f t="shared" ca="1" si="613"/>
        <v>2.8995540931408986E-3</v>
      </c>
      <c r="X411" s="223">
        <f t="shared" ca="1" si="614"/>
        <v>3.5393846028725037E-3</v>
      </c>
      <c r="Y411" s="223">
        <f t="shared" ca="1" si="615"/>
        <v>-5.1478857322009917E-4</v>
      </c>
      <c r="Z411" s="223">
        <f t="shared" ca="1" si="616"/>
        <v>-3.8862386967927209E-3</v>
      </c>
      <c r="AA411" s="223">
        <f t="shared" ca="1" si="617"/>
        <v>-2.103680196399249E-3</v>
      </c>
      <c r="AB411" s="223">
        <f t="shared" ca="1" si="618"/>
        <v>2.4688216708946033E-3</v>
      </c>
      <c r="AC411" s="223">
        <f t="shared" ca="1" si="619"/>
        <v>3.7671221379176811E-3</v>
      </c>
      <c r="AD411" s="223">
        <f t="shared" ca="1" si="620"/>
        <v>6.9388778612751185E-5</v>
      </c>
      <c r="AE411" s="223">
        <f t="shared" ca="1" si="621"/>
        <v>-3.7203693870098559E-3</v>
      </c>
      <c r="AF411" s="223">
        <f t="shared" ca="1" si="622"/>
        <v>-2.5760981733220513E-3</v>
      </c>
      <c r="AG411" s="223">
        <f t="shared" ca="1" si="623"/>
        <v>1.9846467151409977E-3</v>
      </c>
      <c r="AH411" s="223">
        <f t="shared" ca="1" si="624"/>
        <v>3.9133128551204514E-3</v>
      </c>
      <c r="AI411" s="223">
        <f t="shared" ca="1" si="625"/>
        <v>6.5206407293785969E-4</v>
      </c>
      <c r="AJ411" s="223">
        <f t="shared" ca="1" si="626"/>
        <v>-3.4739653152517187E-3</v>
      </c>
      <c r="AK411" s="223">
        <f t="shared" ca="1" si="627"/>
        <v>-2.9927514044274699E-3</v>
      </c>
      <c r="AL411" s="223">
        <f t="shared" ca="1" si="628"/>
        <v>1.4575101514978628E-3</v>
      </c>
      <c r="AM411" s="223">
        <f t="shared" ca="1" si="629"/>
        <v>3.974792166939042E-3</v>
      </c>
      <c r="AN411" s="223">
        <f t="shared" ca="1" si="630"/>
        <v>1.2206241492714058E-3</v>
      </c>
      <c r="AO411" s="223">
        <f t="shared" ca="1" si="631"/>
        <v>-3.1523603855489503E-3</v>
      </c>
      <c r="AP411" s="223">
        <f t="shared" ca="1" si="632"/>
        <v>-3.3446206055254704E-3</v>
      </c>
      <c r="AQ411" s="223">
        <f t="shared" ca="1" si="633"/>
        <v>8.9882289465279192E-4</v>
      </c>
      <c r="AR411" s="223">
        <f t="shared" ca="1" si="634"/>
        <v>3.9502292319357687E-3</v>
      </c>
      <c r="AS411" s="223">
        <f t="shared" ca="1" si="635"/>
        <v>1.7627613989722058E-3</v>
      </c>
      <c r="AT411" s="223">
        <f t="shared" ca="1" si="636"/>
        <v>-2.7625163734053496E-3</v>
      </c>
      <c r="AU411" s="223">
        <f t="shared" ca="1" si="637"/>
        <v>-3.6240888710324711E-3</v>
      </c>
      <c r="AV411" s="223">
        <f t="shared" ca="1" si="638"/>
        <v>3.2067883652031788E-4</v>
      </c>
      <c r="AW411" s="223">
        <f t="shared" ca="1" si="639"/>
        <v>3.8401557634751178E-3</v>
      </c>
      <c r="AX411" s="223">
        <f t="shared" ca="1" si="640"/>
        <v>2.2667401878005171E-3</v>
      </c>
      <c r="AY411" s="223">
        <f t="shared" ca="1" si="641"/>
        <v>-2.3128722243823839E-3</v>
      </c>
      <c r="AZ411" s="223">
        <f t="shared" ca="1" si="642"/>
        <v>-3.8251065569747497E-3</v>
      </c>
      <c r="BA411" s="223">
        <f t="shared" ca="1" si="643"/>
        <v>-2.6440694999529447E-4</v>
      </c>
      <c r="BB411" s="223">
        <f t="shared" ca="1" si="644"/>
        <v>3.6469545197351412E-3</v>
      </c>
      <c r="BC411" s="223">
        <f t="shared" ca="1" si="645"/>
        <v>2.7216508969586471E-3</v>
      </c>
      <c r="BD411" s="223">
        <f t="shared" ca="1" si="646"/>
        <v>-1.8131613764127417E-3</v>
      </c>
      <c r="BE411" s="223">
        <f t="shared" ca="1" si="647"/>
        <v>-3.9433222375108929E-3</v>
      </c>
      <c r="BF411" s="223">
        <f t="shared" ca="1" si="648"/>
        <v>-8.4376912453390128E-4</v>
      </c>
      <c r="BG411" s="223">
        <f t="shared" ca="1" si="649"/>
        <v>3.3748077241886783E-3</v>
      </c>
      <c r="BH411" s="223">
        <f t="shared" ca="1" si="650"/>
        <v>3.1176460833916056E-3</v>
      </c>
      <c r="BI411" s="223">
        <f t="shared" ca="1" si="651"/>
        <v>-1.2742010602634309E-3</v>
      </c>
      <c r="BJ411" s="223">
        <f t="shared" ca="1" si="652"/>
        <v>-3.9761769001603201E-3</v>
      </c>
      <c r="BK411" s="223">
        <f t="shared" ca="1" si="653"/>
        <v>-1.4048662456496452E-3</v>
      </c>
      <c r="BL411" s="223">
        <f t="shared" ca="1" si="654"/>
        <v>3.0296065330951112E-3</v>
      </c>
      <c r="BM411" s="223">
        <f t="shared" ca="1" si="655"/>
        <v>3.4461536471907398E-3</v>
      </c>
      <c r="BN411" s="223">
        <f t="shared" ca="1" si="656"/>
        <v>-7.0765813915681303E-4</v>
      </c>
      <c r="BO411" s="223">
        <f t="shared" ca="1" si="657"/>
        <v>-3.9229593406954382E-3</v>
      </c>
      <c r="BP411" s="223">
        <f t="shared" ca="1" si="658"/>
        <v>-1.9355522551442314E-3</v>
      </c>
      <c r="BQ411" s="223">
        <f t="shared" ca="1" si="659"/>
        <v>2.6188235097584006E-3</v>
      </c>
      <c r="BR411" s="223">
        <f t="shared" ca="1" si="660"/>
        <v>3.7000623916694391E-3</v>
      </c>
      <c r="BS411" s="223">
        <f t="shared" ca="1" si="661"/>
        <v>-1.2579655641523904E-4</v>
      </c>
      <c r="BT411" s="223">
        <f t="shared" ca="1" si="662"/>
        <v>-3.7848215585653908E-3</v>
      </c>
      <c r="BU411" s="223">
        <f t="shared" ca="1" si="663"/>
        <v>-2.4243394035463697E-3</v>
      </c>
      <c r="BV411" s="223">
        <f t="shared" ca="1" si="664"/>
        <v>2.1513508660979588E-3</v>
      </c>
      <c r="BW411" s="223">
        <f t="shared" ca="1" si="665"/>
        <v>3.8738759592962992E-3</v>
      </c>
      <c r="BX411" s="223">
        <f t="shared" ca="1" si="666"/>
        <v>4.5878814187598526E-4</v>
      </c>
      <c r="BY411" s="223">
        <f t="shared" ca="1" si="667"/>
        <v>-3.5647538195868961E-3</v>
      </c>
      <c r="BZ411" s="223">
        <f t="shared" ca="1" si="668"/>
        <v>-2.8606469251960054E-3</v>
      </c>
      <c r="CA411" s="223">
        <f t="shared" ca="1" si="669"/>
        <v>1.6373079731145273E-3</v>
      </c>
      <c r="CB411" s="223">
        <f t="shared" ca="1" si="670"/>
        <v>3.9638318112369345E-3</v>
      </c>
      <c r="CC411" s="223">
        <f t="shared" ca="1" si="671"/>
        <v>1.0334414624035217E-3</v>
      </c>
      <c r="CD411" s="223">
        <f t="shared" ca="1" si="672"/>
        <v>-3.2675199257198081E-3</v>
      </c>
      <c r="CE411" s="223">
        <f t="shared" ca="1" si="673"/>
        <v>-3.2350300798673227E-3</v>
      </c>
      <c r="CF411" s="223">
        <f t="shared" ca="1" si="674"/>
        <v>1.0878223070679661E-3</v>
      </c>
      <c r="CG411" s="223">
        <f t="shared" ca="1" si="675"/>
        <v>3.9679826749571476E-3</v>
      </c>
      <c r="CH411" s="223">
        <f t="shared" ca="1" si="676"/>
        <v>1.5857238961903908E-3</v>
      </c>
      <c r="CI411" s="223">
        <f t="shared" ca="1" si="677"/>
        <v>-2.8995540931409098E-3</v>
      </c>
      <c r="CJ411" s="223">
        <f t="shared" ca="1" si="678"/>
        <v>-3.5393846028724902E-3</v>
      </c>
      <c r="CK411" s="223">
        <f t="shared" ca="1" si="679"/>
        <v>5.1478857322012899E-4</v>
      </c>
      <c r="CL411" s="223">
        <f t="shared" ca="1" si="680"/>
        <v>3.8862386967927157E-3</v>
      </c>
      <c r="CM411" s="223">
        <f t="shared" ca="1" si="681"/>
        <v>2.1036801963992594E-3</v>
      </c>
      <c r="CN411" s="223">
        <f t="shared" ca="1" si="682"/>
        <v>-2.4688216708945937E-3</v>
      </c>
      <c r="CO411" s="223">
        <f t="shared" ca="1" si="683"/>
        <v>-3.767122137917685E-3</v>
      </c>
      <c r="CP411" s="223">
        <f t="shared" ca="1" si="684"/>
        <v>-6.938877861274945E-5</v>
      </c>
      <c r="CQ411" s="223">
        <f t="shared" ca="1" si="685"/>
        <v>3.7203693870098567E-3</v>
      </c>
      <c r="CR411" s="223">
        <f t="shared" ca="1" si="686"/>
        <v>2.57609817332205E-3</v>
      </c>
      <c r="CS411" s="223">
        <f t="shared" ca="1" si="687"/>
        <v>-1.9846467151409994E-3</v>
      </c>
      <c r="CT411" s="223">
        <f t="shared" ca="1" si="688"/>
        <v>-3.9133128551204505E-3</v>
      </c>
      <c r="CU411" s="223">
        <f t="shared" ca="1" si="689"/>
        <v>-6.5206407293782955E-4</v>
      </c>
      <c r="CV411" s="223">
        <f t="shared" ca="1" si="690"/>
        <v>3.4739653152517334E-3</v>
      </c>
      <c r="CW411" s="223">
        <f t="shared" ca="1" si="691"/>
        <v>2.99275140442745E-3</v>
      </c>
      <c r="CX411" s="223">
        <f t="shared" ca="1" si="692"/>
        <v>-1.4575101514978383E-3</v>
      </c>
      <c r="CY411" s="223">
        <f t="shared" ca="1" si="693"/>
        <v>-3.9747921669390429E-3</v>
      </c>
      <c r="CZ411" s="223">
        <f t="shared" ca="1" si="694"/>
        <v>-1.2206241492714307E-3</v>
      </c>
      <c r="DA411" s="223">
        <f t="shared" ca="1" si="695"/>
        <v>3.1523603855489338E-3</v>
      </c>
      <c r="DB411" s="223">
        <f t="shared" ca="1" si="696"/>
        <v>3.34462060552547E-3</v>
      </c>
      <c r="DC411" s="223">
        <f t="shared" ca="1" si="697"/>
        <v>-8.9882289465279387E-4</v>
      </c>
      <c r="DD411" s="223">
        <f t="shared" ca="1" si="698"/>
        <v>-3.9502292319357687E-3</v>
      </c>
      <c r="DE411" s="223">
        <f t="shared" ca="1" si="699"/>
        <v>-1.7627613989722043E-3</v>
      </c>
      <c r="DF411" s="223">
        <f t="shared" ca="1" si="700"/>
        <v>2.7625163734053514E-3</v>
      </c>
      <c r="DG411" s="223">
        <f t="shared" ca="1" si="701"/>
        <v>3.6240888710324941E-3</v>
      </c>
      <c r="DH411" s="223">
        <f t="shared" ca="1" si="702"/>
        <v>-3.2067883652034802E-4</v>
      </c>
      <c r="DI411" s="223">
        <f t="shared" ca="1" si="703"/>
        <v>-3.8401557634751109E-3</v>
      </c>
      <c r="DJ411" s="223">
        <f t="shared" ca="1" si="704"/>
        <v>-2.2667401878004919E-3</v>
      </c>
      <c r="DK411" s="223">
        <f t="shared" ca="1" si="705"/>
        <v>2.3128722243823622E-3</v>
      </c>
      <c r="DL411" s="223">
        <f t="shared" ca="1" si="706"/>
        <v>3.8251065569747419E-3</v>
      </c>
      <c r="DM411" s="223">
        <f t="shared" ca="1" si="707"/>
        <v>2.6440694999532049E-4</v>
      </c>
      <c r="DN411" s="223">
        <f t="shared" ca="1" si="708"/>
        <v>-3.6469545197351655E-3</v>
      </c>
      <c r="DO411" s="223">
        <f t="shared" ca="1" si="709"/>
        <v>-2.7216508969586462E-3</v>
      </c>
      <c r="DP411" s="223">
        <f t="shared" ca="1" si="710"/>
        <v>1.8131613764127939E-3</v>
      </c>
      <c r="DQ411" s="223">
        <f t="shared" ca="1" si="711"/>
        <v>3.9433222375108929E-3</v>
      </c>
      <c r="DR411" s="223">
        <f t="shared" ca="1" si="712"/>
        <v>8.4376912453395484E-4</v>
      </c>
      <c r="DS411" s="223">
        <f t="shared" ca="1" si="713"/>
        <v>-3.3748077241886796E-3</v>
      </c>
      <c r="DT411" s="223">
        <f t="shared" ca="1" si="714"/>
        <v>-3.1176460833916395E-3</v>
      </c>
      <c r="DU411" s="223">
        <f t="shared" ca="1" si="715"/>
        <v>1.2742010602634327E-3</v>
      </c>
      <c r="DV411" s="223">
        <f t="shared" ca="1" si="716"/>
        <v>3.9761769001603192E-3</v>
      </c>
      <c r="DW411" s="223">
        <f t="shared" ca="1" si="717"/>
        <v>1.404866245649643E-3</v>
      </c>
      <c r="DX411" s="223">
        <f t="shared" ca="1" si="718"/>
        <v>-3.0296065330951126E-3</v>
      </c>
      <c r="DY411" s="223">
        <f t="shared" ca="1" si="719"/>
        <v>-3.4461536471907107E-3</v>
      </c>
      <c r="DZ411" s="223">
        <f t="shared" ca="1" si="720"/>
        <v>7.0765813915681498E-4</v>
      </c>
      <c r="EA411" s="223">
        <f t="shared" ca="1" si="721"/>
        <v>3.9229593406954477E-3</v>
      </c>
      <c r="EB411" s="223">
        <f t="shared" ca="1" si="722"/>
        <v>1.9355522551442301E-3</v>
      </c>
      <c r="EC411" s="223">
        <f t="shared" ca="1" si="723"/>
        <v>-2.6188235097584444E-3</v>
      </c>
      <c r="ED411" s="223">
        <f t="shared" ca="1" si="724"/>
        <v>-3.7000623916694387E-3</v>
      </c>
      <c r="EE411" s="223">
        <f t="shared" ca="1" si="725"/>
        <v>1.2579655641518483E-4</v>
      </c>
      <c r="EF411" s="223">
        <f t="shared" ca="1" si="726"/>
        <v>3.7848215585653917E-3</v>
      </c>
      <c r="EG411" s="223">
        <f t="shared" ca="1" si="727"/>
        <v>2.424339403546413E-3</v>
      </c>
      <c r="EH411" s="223">
        <f t="shared" ca="1" si="728"/>
        <v>-2.1513508660979605E-3</v>
      </c>
      <c r="EI411" s="223">
        <f t="shared" ca="1" si="729"/>
        <v>-3.8738759592963114E-3</v>
      </c>
      <c r="EJ411" s="223">
        <f t="shared" ca="1" si="730"/>
        <v>-4.587881418759833E-4</v>
      </c>
      <c r="EK411" s="223">
        <f t="shared" ca="1" si="731"/>
        <v>3.564753819586897E-3</v>
      </c>
      <c r="EL411" s="223">
        <f t="shared" ca="1" si="732"/>
        <v>2.8606469251959647E-3</v>
      </c>
      <c r="EM411" s="223">
        <f t="shared" ca="1" si="733"/>
        <v>-1.6373079731145288E-3</v>
      </c>
      <c r="EN411" s="223">
        <f t="shared" ca="1" si="734"/>
        <v>-3.9638318112369293E-3</v>
      </c>
      <c r="EO411" s="223">
        <f t="shared" ca="1" si="735"/>
        <v>-1.0334414624035204E-3</v>
      </c>
      <c r="EP411" s="223">
        <f t="shared" ca="1" si="736"/>
        <v>3.267519925719841E-3</v>
      </c>
      <c r="EQ411" s="223">
        <f t="shared" ca="1" si="737"/>
        <v>3.2350300798673218E-3</v>
      </c>
      <c r="ER411" s="223">
        <f t="shared" ca="1" si="738"/>
        <v>-1.0878223070679139E-3</v>
      </c>
      <c r="ES411" s="223">
        <f t="shared" ca="1" si="739"/>
        <v>-3.9679826749571484E-3</v>
      </c>
      <c r="ET411" s="223">
        <f t="shared" ca="1" si="740"/>
        <v>-1.5857238961904405E-3</v>
      </c>
      <c r="EU411" s="223">
        <f t="shared" ca="1" si="741"/>
        <v>2.8995540931409111E-3</v>
      </c>
      <c r="EV411" s="223">
        <f t="shared" ca="1" si="742"/>
        <v>3.539384602872515E-3</v>
      </c>
      <c r="EW411" s="223">
        <f t="shared" ca="1" si="743"/>
        <v>-5.1478857322013094E-4</v>
      </c>
      <c r="EX411" s="223">
        <f t="shared" ca="1" si="744"/>
        <v>-3.8862386967927166E-3</v>
      </c>
      <c r="EY411" s="223">
        <f t="shared" ca="1" si="745"/>
        <v>-2.1036801963992104E-3</v>
      </c>
      <c r="EZ411" s="223">
        <f t="shared" ca="1" si="746"/>
        <v>2.4688216708945955E-3</v>
      </c>
      <c r="FA411" s="223">
        <f t="shared" ca="1" si="747"/>
        <v>3.7671221379176664E-3</v>
      </c>
      <c r="FB411" s="223">
        <f t="shared" ca="1" si="748"/>
        <v>6.9388778612747498E-5</v>
      </c>
      <c r="FC411" s="223">
        <f t="shared" ca="1" si="749"/>
        <v>-3.7203693870098771E-3</v>
      </c>
      <c r="FD411" s="223">
        <f t="shared" ca="1" si="750"/>
        <v>-2.5760981733220483E-3</v>
      </c>
      <c r="FE411" s="223">
        <f t="shared" ca="1" si="751"/>
        <v>1.9846467151409522E-3</v>
      </c>
      <c r="FF411" s="223">
        <f t="shared" ca="1" si="752"/>
        <v>3.9133128551204497E-3</v>
      </c>
      <c r="FG411" s="223">
        <f t="shared" ca="1" si="753"/>
        <v>6.5206407293788332E-4</v>
      </c>
      <c r="FH411" s="223">
        <f t="shared" ca="1" si="754"/>
        <v>-3.4739653152517347E-3</v>
      </c>
      <c r="FI411" s="223">
        <f t="shared" ca="1" si="755"/>
        <v>-2.9927514044274864E-3</v>
      </c>
      <c r="FJ411" s="223">
        <f t="shared" ca="1" si="756"/>
        <v>1.4575101514978928E-3</v>
      </c>
      <c r="FK411" s="223">
        <f t="shared" ca="1" si="757"/>
        <v>3.9747921669390429E-3</v>
      </c>
      <c r="FL411" s="223">
        <f t="shared" ca="1" si="758"/>
        <v>1.2206241492713754E-3</v>
      </c>
      <c r="FM411" s="223">
        <f t="shared" ca="1" si="759"/>
        <v>-3.1523603855489355E-3</v>
      </c>
      <c r="FN411" s="223">
        <f t="shared" ca="1" si="760"/>
        <v>-3.3446206055254379E-3</v>
      </c>
      <c r="FO411" s="223">
        <f t="shared" ca="1" si="761"/>
        <v>8.9882289465279561E-4</v>
      </c>
      <c r="FP411" s="223">
        <f t="shared" ca="1" si="762"/>
        <v>3.9502292319357757E-3</v>
      </c>
      <c r="FQ411" s="223">
        <f t="shared" ca="1" si="763"/>
        <v>1.7627613989722023E-3</v>
      </c>
      <c r="FR411" s="223">
        <f t="shared" ca="1" si="764"/>
        <v>-2.7625163734053119E-3</v>
      </c>
      <c r="FS411" s="223">
        <f t="shared" ca="1" si="765"/>
        <v>-3.6240888710324698E-3</v>
      </c>
      <c r="FT411" s="223">
        <f t="shared" ca="1" si="766"/>
        <v>3.2067883652029403E-4</v>
      </c>
      <c r="FU411" s="223">
        <f t="shared" ca="1" si="767"/>
        <v>3.840155763475126E-3</v>
      </c>
      <c r="FV411" s="223">
        <f t="shared" ca="1" si="768"/>
        <v>2.2667401878005361E-3</v>
      </c>
      <c r="FW411" s="223">
        <f t="shared" ca="1" si="769"/>
        <v>-2.3128722243824099E-3</v>
      </c>
      <c r="FX411" s="223">
        <f t="shared" ca="1" si="770"/>
        <v>-3.8251065569747571E-3</v>
      </c>
      <c r="FY411" s="223">
        <f t="shared" ca="1" si="771"/>
        <v>-2.6440694999526216E-4</v>
      </c>
      <c r="FZ411" s="223">
        <f t="shared" ca="1" si="772"/>
        <v>3.6469545197351438E-3</v>
      </c>
      <c r="GA411" s="223">
        <f t="shared" ca="1" si="773"/>
        <v>2.7216508969586032E-3</v>
      </c>
      <c r="GB411" s="223">
        <f t="shared" ca="1" si="774"/>
        <v>-1.8131613764127454E-3</v>
      </c>
      <c r="GC411" s="223">
        <f t="shared" ca="1" si="775"/>
        <v>-3.9433222375108851E-3</v>
      </c>
      <c r="GD411" s="223">
        <f t="shared" ca="1" si="776"/>
        <v>-8.4376912453389716E-4</v>
      </c>
      <c r="GE411" s="223">
        <f t="shared" ca="1" si="777"/>
        <v>3.3748077241886505E-3</v>
      </c>
      <c r="GF411" s="223">
        <f t="shared" ca="1" si="778"/>
        <v>3.1176460833916035E-3</v>
      </c>
      <c r="GG411" s="223">
        <f t="shared" ca="1" si="779"/>
        <v>-1.2742010602633811E-3</v>
      </c>
      <c r="GH411" s="223">
        <f t="shared" ca="1" si="780"/>
        <v>-3.9761769001603201E-3</v>
      </c>
      <c r="GI411" s="223">
        <f t="shared" ca="1" si="781"/>
        <v>-1.4048662456496942E-3</v>
      </c>
      <c r="GJ411" s="223">
        <f t="shared" ca="1" si="782"/>
        <v>3.0296065330951507E-3</v>
      </c>
      <c r="GK411" s="223">
        <f t="shared" ca="1" si="783"/>
        <v>3.446153647190738E-3</v>
      </c>
      <c r="GL411" s="223">
        <f t="shared" ca="1" si="784"/>
        <v>-7.0765813915687245E-4</v>
      </c>
      <c r="GM411" s="223">
        <f t="shared" ca="1" si="785"/>
        <v>-3.922959340695439E-3</v>
      </c>
      <c r="GN411" s="223">
        <f t="shared" ca="1" si="786"/>
        <v>-1.9355522551441789E-3</v>
      </c>
      <c r="GO411" s="223">
        <f t="shared" ca="1" si="787"/>
        <v>2.6188235097584032E-3</v>
      </c>
      <c r="GP411" s="223">
        <f t="shared" ca="1" si="788"/>
        <v>3.7000623916694586E-3</v>
      </c>
      <c r="GQ411" s="223">
        <f t="shared" ca="1" si="789"/>
        <v>-1.2579655641524294E-4</v>
      </c>
      <c r="GR411" s="223">
        <f t="shared" ca="1" si="790"/>
        <v>-3.7848215585653752E-3</v>
      </c>
      <c r="GS411" s="223">
        <f t="shared" ca="1" si="791"/>
        <v>-2.4243394035463662E-3</v>
      </c>
      <c r="GT411" s="223">
        <f t="shared" ca="1" si="792"/>
        <v>2.1513508660979145E-3</v>
      </c>
      <c r="GU411" s="223">
        <f t="shared" ca="1" si="793"/>
        <v>3.8738759592962979E-3</v>
      </c>
      <c r="GV411" s="223">
        <f t="shared" ca="1" si="794"/>
        <v>4.587881418760373E-4</v>
      </c>
      <c r="GW411" s="223">
        <f t="shared" ca="1" si="795"/>
        <v>-3.5647538195869226E-3</v>
      </c>
      <c r="GX411" s="223">
        <f t="shared" ca="1" si="796"/>
        <v>-2.8606469251960024E-3</v>
      </c>
      <c r="GY411" s="223">
        <f t="shared" ca="1" si="797"/>
        <v>1.6373079731145824E-3</v>
      </c>
      <c r="GZ411" s="223">
        <f t="shared" ca="1" si="798"/>
        <v>3.9638318112369328E-3</v>
      </c>
      <c r="HA411" s="223">
        <f t="shared" ca="1" si="799"/>
        <v>1.0334414624034634E-3</v>
      </c>
      <c r="HB411" s="223">
        <f t="shared" ca="1" si="800"/>
        <v>-3.2675199257198098E-3</v>
      </c>
      <c r="HC411" s="223">
        <f t="shared" ca="1" si="801"/>
        <v>-3.235030079867353E-3</v>
      </c>
      <c r="HD411" s="223">
        <f t="shared" ca="1" si="802"/>
        <v>1.08782230706797E-3</v>
      </c>
      <c r="HE411" s="223">
        <f t="shared" ca="1" si="803"/>
        <v>3.967982674957145E-3</v>
      </c>
      <c r="HF411" s="223">
        <f t="shared" ca="1" si="804"/>
        <v>1.5857238961903873E-3</v>
      </c>
      <c r="HG411" s="223">
        <f t="shared" ca="1" si="805"/>
        <v>-2.8995540931408739E-3</v>
      </c>
      <c r="HH411" s="223">
        <f t="shared" ca="1" si="806"/>
        <v>-3.5393846028725397E-3</v>
      </c>
      <c r="HI411" s="223">
        <f t="shared" ca="1" si="807"/>
        <v>5.1478857322018894E-4</v>
      </c>
      <c r="HJ411" s="223">
        <f t="shared" ca="1" si="808"/>
        <v>3.8862386967927283E-3</v>
      </c>
      <c r="HK411" s="223">
        <f t="shared" ca="1" si="809"/>
        <v>2.1036801963992564E-3</v>
      </c>
      <c r="HL411" s="223">
        <f t="shared" ca="1" si="810"/>
        <v>-2.4688216708945525E-3</v>
      </c>
      <c r="HM411" s="223">
        <f t="shared" ca="1" si="811"/>
        <v>-3.7671221379176477E-3</v>
      </c>
      <c r="HN411" s="223">
        <f t="shared" ca="1" si="812"/>
        <v>-6.9388778612688735E-5</v>
      </c>
      <c r="HO411" s="223">
        <f t="shared" ca="1" si="813"/>
        <v>3.7203693870098585E-3</v>
      </c>
      <c r="HP411" s="223">
        <f t="shared" ca="1" si="814"/>
        <v>2.5760981733220899E-3</v>
      </c>
      <c r="HQ411" s="223">
        <f t="shared" ca="1" si="815"/>
        <v>-1.9846467151409049E-3</v>
      </c>
      <c r="HR411" s="223">
        <f t="shared" ca="1" si="816"/>
        <v>-3.9133128551204401E-3</v>
      </c>
      <c r="HS411" s="223">
        <f t="shared" ca="1" si="817"/>
        <v>-6.5206407293782564E-4</v>
      </c>
      <c r="HT411" s="223">
        <f t="shared" ca="1" si="818"/>
        <v>3.4739653152517079E-3</v>
      </c>
      <c r="HU411" s="223">
        <f t="shared" ca="1" si="819"/>
        <v>2.9927514044275224E-3</v>
      </c>
      <c r="HV411" s="223">
        <f t="shared" ca="1" si="820"/>
        <v>-1.4575101514979472E-3</v>
      </c>
      <c r="HW411" s="223">
        <f t="shared" ca="1" si="821"/>
        <v>-3.9747921669390403E-3</v>
      </c>
      <c r="HX411" s="223">
        <f t="shared" ca="1" si="822"/>
        <v>-1.220624149271427E-3</v>
      </c>
      <c r="HY411" s="223">
        <f t="shared" ca="1" si="823"/>
        <v>3.1523603855489022E-3</v>
      </c>
      <c r="HZ411" s="223">
        <f t="shared" ca="1" si="824"/>
        <v>3.3446206055254063E-3</v>
      </c>
      <c r="IA411" s="223">
        <f t="shared" ca="1" si="825"/>
        <v>-8.9882289465285274E-4</v>
      </c>
      <c r="IB411" s="223">
        <f t="shared" ca="1" si="826"/>
        <v>-3.9502292319357687E-3</v>
      </c>
      <c r="IC411" s="223">
        <f t="shared" ca="1" si="827"/>
        <v>-1.7627613989722511E-3</v>
      </c>
      <c r="ID411" s="223">
        <f t="shared" ca="1" si="828"/>
        <v>2.7625163734052729E-3</v>
      </c>
      <c r="IE411" s="223">
        <f t="shared" ca="1" si="829"/>
        <v>3.2045851232193178E-3</v>
      </c>
      <c r="IF411" s="223">
        <f t="shared" ca="1" si="830"/>
        <v>-3.2067883652035192E-4</v>
      </c>
      <c r="IG411" s="223">
        <f t="shared" ca="1" si="831"/>
        <v>-3.8401557634751126E-3</v>
      </c>
      <c r="IH411" s="223">
        <f t="shared" ca="1" si="832"/>
        <v>-2.2667401878005812E-3</v>
      </c>
      <c r="II411" s="223">
        <f t="shared" ca="1" si="833"/>
        <v>2.3128722243824576E-3</v>
      </c>
      <c r="IJ411" s="223">
        <f t="shared" ca="1" si="834"/>
        <v>3.8251065569747406E-3</v>
      </c>
      <c r="IK411" s="223">
        <f t="shared" ca="1" si="835"/>
        <v>2.6440694999531659E-4</v>
      </c>
      <c r="IL411" s="223">
        <f t="shared" ca="1" si="836"/>
        <v>-3.6469545197351217E-3</v>
      </c>
      <c r="IM411" s="223">
        <f t="shared" ca="1" si="837"/>
        <v>-2.7216508969585603E-3</v>
      </c>
      <c r="IN411" s="223">
        <f t="shared" ca="1" si="838"/>
        <v>1.8131613764127974E-3</v>
      </c>
      <c r="IO411" s="223">
        <f t="shared" ca="1" si="839"/>
        <v>3.9433222375108911E-3</v>
      </c>
      <c r="IP411" s="223">
        <f t="shared" ca="1" si="840"/>
        <v>8.437691245339505E-4</v>
      </c>
      <c r="IQ411" s="223">
        <f t="shared" ca="1" si="841"/>
        <v>-3.3748077241886215E-3</v>
      </c>
      <c r="IR411" s="223">
        <f t="shared" ca="1" si="842"/>
        <v>-3.1176460833915666E-3</v>
      </c>
      <c r="IS411" s="223">
        <f t="shared" ca="1" si="843"/>
        <v>1.2742010602634366E-3</v>
      </c>
      <c r="IT411" s="223">
        <f t="shared" ca="1" si="844"/>
        <v>3.9761769001603192E-3</v>
      </c>
      <c r="IU411" s="223">
        <f t="shared" ca="1" si="845"/>
        <v>1.4048662456497454E-3</v>
      </c>
      <c r="IV411" s="223">
        <f t="shared" ca="1" si="846"/>
        <v>-3.0296065330951884E-3</v>
      </c>
      <c r="IW411" s="223">
        <f t="shared" ca="1" si="847"/>
        <v>-3.446153647190709E-3</v>
      </c>
      <c r="IX411" s="223">
        <f t="shared" ca="1" si="848"/>
        <v>7.07658139156819E-4</v>
      </c>
      <c r="IY411" s="223">
        <f t="shared" ca="1" si="849"/>
        <v>3.9229593406954295E-3</v>
      </c>
      <c r="IZ411" s="223">
        <f t="shared" ca="1" si="850"/>
        <v>1.9355522551441277E-3</v>
      </c>
      <c r="JA411" s="223">
        <f t="shared" ca="1" si="851"/>
        <v>-2.6188235097584474E-3</v>
      </c>
      <c r="JB411" s="223">
        <f t="shared" ca="1" si="852"/>
        <v>-3.700062391669437E-3</v>
      </c>
    </row>
    <row r="412" spans="2:262">
      <c r="B412" s="230">
        <v>51</v>
      </c>
      <c r="C412" s="229">
        <f t="shared" si="853"/>
        <v>9.9609375000000045E-4</v>
      </c>
      <c r="D412" s="226">
        <f t="shared" ca="1" si="597"/>
        <v>75.340000670495769</v>
      </c>
      <c r="E412" s="225">
        <f ca="1">BE361</f>
        <v>0.34000067049577426</v>
      </c>
      <c r="F412" s="224">
        <v>51</v>
      </c>
      <c r="G412" s="223">
        <f t="shared" ca="1" si="854"/>
        <v>1.018125129786487E-3</v>
      </c>
      <c r="H412" s="223">
        <f t="shared" ca="1" si="598"/>
        <v>1.3943501055419406E-2</v>
      </c>
      <c r="I412" s="223">
        <f t="shared" ca="1" si="599"/>
        <v>7.7295182268489956E-3</v>
      </c>
      <c r="J412" s="223">
        <f t="shared" ca="1" si="600"/>
        <v>-9.0942835957335127E-3</v>
      </c>
      <c r="K412" s="223">
        <f t="shared" ca="1" si="601"/>
        <v>-1.3434939638830549E-2</v>
      </c>
      <c r="L412" s="223">
        <f t="shared" ca="1" si="602"/>
        <v>6.6569309960866265E-4</v>
      </c>
      <c r="M412" s="223">
        <f t="shared" ca="1" si="603"/>
        <v>1.3852571178944107E-2</v>
      </c>
      <c r="N412" s="223">
        <f t="shared" ca="1" si="604"/>
        <v>8.0249041732127577E-3</v>
      </c>
      <c r="O412" s="223">
        <f t="shared" ca="1" si="605"/>
        <v>-8.8180393637686989E-3</v>
      </c>
      <c r="P412" s="223">
        <f t="shared" ca="1" si="606"/>
        <v>-1.3557020042278553E-2</v>
      </c>
      <c r="Q412" s="223">
        <f t="shared" ca="1" si="607"/>
        <v>3.128600807995232E-4</v>
      </c>
      <c r="R412" s="223">
        <f t="shared" ca="1" si="608"/>
        <v>1.3753297031571609E-2</v>
      </c>
      <c r="S412" s="223">
        <f t="shared" ca="1" si="609"/>
        <v>8.3154562173730802E-3</v>
      </c>
      <c r="T412" s="223">
        <f t="shared" ca="1" si="610"/>
        <v>-8.5364834746188729E-3</v>
      </c>
      <c r="U412" s="223">
        <f t="shared" ca="1" si="611"/>
        <v>-1.3670934203782726E-2</v>
      </c>
      <c r="V412" s="223">
        <f t="shared" ca="1" si="612"/>
        <v>-4.0161393223722176E-5</v>
      </c>
      <c r="W412" s="223">
        <f t="shared" ca="1" si="613"/>
        <v>1.3645738412336201E-2</v>
      </c>
      <c r="X412" s="223">
        <f t="shared" ca="1" si="614"/>
        <v>8.6009993416429724E-3</v>
      </c>
      <c r="Y412" s="223">
        <f t="shared" ca="1" si="615"/>
        <v>-8.2497855270236321E-3</v>
      </c>
      <c r="Z412" s="223">
        <f t="shared" ca="1" si="616"/>
        <v>-1.3776613505711688E-2</v>
      </c>
      <c r="AA412" s="223">
        <f t="shared" ca="1" si="617"/>
        <v>-3.9315867552539539E-4</v>
      </c>
      <c r="AB412" s="223">
        <f t="shared" ca="1" si="618"/>
        <v>1.3529960110528228E-2</v>
      </c>
      <c r="AC412" s="223">
        <f t="shared" ca="1" si="619"/>
        <v>8.8813615455215385E-3</v>
      </c>
      <c r="AD412" s="223">
        <f t="shared" ca="1" si="620"/>
        <v>-7.9581182171062203E-3</v>
      </c>
      <c r="AE412" s="223">
        <f t="shared" ca="1" si="621"/>
        <v>-1.387399429080558E-2</v>
      </c>
      <c r="AF412" s="223">
        <f t="shared" ca="1" si="622"/>
        <v>-7.4591913374213309E-4</v>
      </c>
      <c r="AG412" s="223">
        <f t="shared" ca="1" si="623"/>
        <v>1.3406031866667466E-2</v>
      </c>
      <c r="AH412" s="223">
        <f t="shared" ca="1" si="624"/>
        <v>9.1563739493006197E-3</v>
      </c>
      <c r="AI412" s="223">
        <f t="shared" ca="1" si="625"/>
        <v>-7.6616572343481144E-3</v>
      </c>
      <c r="AJ412" s="223">
        <f t="shared" ca="1" si="626"/>
        <v>-1.3963017900520739E-2</v>
      </c>
      <c r="AK412" s="223">
        <f t="shared" ca="1" si="627"/>
        <v>-1.0982302781643166E-3</v>
      </c>
      <c r="AL412" s="223">
        <f t="shared" ca="1" si="628"/>
        <v>1.3274028330494025E-2</v>
      </c>
      <c r="AM412" s="223">
        <f t="shared" ca="1" si="629"/>
        <v>9.4258708957915167E-3</v>
      </c>
      <c r="AN412" s="223">
        <f t="shared" ca="1" si="630"/>
        <v>-7.3605811557597677E-3</v>
      </c>
      <c r="AO412" s="223">
        <f t="shared" ca="1" si="631"/>
        <v>-1.4043630710363506E-2</v>
      </c>
      <c r="AP412" s="223">
        <f t="shared" ca="1" si="632"/>
        <v>-1.4498798897325093E-3</v>
      </c>
      <c r="AQ412" s="223">
        <f t="shared" ca="1" si="633"/>
        <v>1.3134029016002177E-2</v>
      </c>
      <c r="AR412" s="223">
        <f t="shared" ca="1" si="634"/>
        <v>9.6896900501107271E-3</v>
      </c>
      <c r="AS412" s="223">
        <f t="shared" ca="1" si="635"/>
        <v>-7.055071338313049E-3</v>
      </c>
      <c r="AT412" s="223">
        <f t="shared" ca="1" si="636"/>
        <v>-1.4115784162191499E-2</v>
      </c>
      <c r="AU412" s="223">
        <f t="shared" ca="1" si="637"/>
        <v>-1.8006561478696292E-3</v>
      </c>
      <c r="AV412" s="223">
        <f t="shared" ca="1" si="638"/>
        <v>1.2986118253544114E-2</v>
      </c>
      <c r="AW412" s="223">
        <f t="shared" ca="1" si="639"/>
        <v>9.947672497464673E-3</v>
      </c>
      <c r="AX412" s="223">
        <f t="shared" ca="1" si="640"/>
        <v>-6.7453118096983278E-3</v>
      </c>
      <c r="AY412" s="223">
        <f t="shared" ca="1" si="641"/>
        <v>-1.417943479346338E-2</v>
      </c>
      <c r="AZ412" s="223">
        <f t="shared" ca="1" si="642"/>
        <v>-2.1503477580740405E-3</v>
      </c>
      <c r="BA412" s="223">
        <f t="shared" ca="1" si="643"/>
        <v>1.283038513903231E-2</v>
      </c>
      <c r="BB412" s="223">
        <f t="shared" ca="1" si="644"/>
        <v>1.019966283887358E-2</v>
      </c>
      <c r="BC412" s="223">
        <f t="shared" ca="1" si="645"/>
        <v>-6.4314891574728094E-3</v>
      </c>
      <c r="BD412" s="223">
        <f t="shared" ca="1" si="646"/>
        <v>-1.4234544263418891E-2</v>
      </c>
      <c r="BE412" s="223">
        <f t="shared" ca="1" si="647"/>
        <v>-2.4987440791957704E-3</v>
      </c>
      <c r="BF412" s="223">
        <f t="shared" ca="1" si="648"/>
        <v>1.2666923480271751E-2</v>
      </c>
      <c r="BG412" s="223">
        <f t="shared" ca="1" si="649"/>
        <v>1.0445509284778234E-2</v>
      </c>
      <c r="BH412" s="223">
        <f t="shared" ca="1" si="650"/>
        <v>-6.1137924166677895E-3</v>
      </c>
      <c r="BI412" s="223">
        <f t="shared" ca="1" si="651"/>
        <v>-1.4281079376174011E-2</v>
      </c>
      <c r="BJ412" s="223">
        <f t="shared" ca="1" si="652"/>
        <v>-2.8456352503182522E-3</v>
      </c>
      <c r="BK412" s="223">
        <f t="shared" ca="1" si="653"/>
        <v>1.24958317404535E-2</v>
      </c>
      <c r="BL412" s="223">
        <f t="shared" ca="1" si="654"/>
        <v>1.0685063746472491E-2</v>
      </c>
      <c r="BM412" s="223">
        <f t="shared" ca="1" si="655"/>
        <v>-5.792412955920207E-3</v>
      </c>
      <c r="BN412" s="223">
        <f t="shared" ca="1" si="656"/>
        <v>-1.4319012100716863E-2</v>
      </c>
      <c r="BO412" s="223">
        <f t="shared" ca="1" si="657"/>
        <v>-3.190812317170999E-3</v>
      </c>
      <c r="BP412" s="223">
        <f t="shared" ca="1" si="658"/>
        <v>1.2317212978844048E-2</v>
      </c>
      <c r="BQ412" s="223">
        <f t="shared" ca="1" si="659"/>
        <v>1.0918181925306275E-2</v>
      </c>
      <c r="BR412" s="223">
        <f t="shared" ca="1" si="660"/>
        <v>-5.467544362200435E-3</v>
      </c>
      <c r="BS412" s="223">
        <f t="shared" ca="1" si="661"/>
        <v>-1.4348319587792598E-2</v>
      </c>
      <c r="BT412" s="223">
        <f t="shared" ca="1" si="662"/>
        <v>-3.5340673579962369E-3</v>
      </c>
      <c r="BU412" s="223">
        <f t="shared" ca="1" si="663"/>
        <v>1.2131174788706293E-2</v>
      </c>
      <c r="BV412" s="223">
        <f t="shared" ca="1" si="664"/>
        <v>1.114472339960524E-2</v>
      </c>
      <c r="BW412" s="223">
        <f t="shared" ca="1" si="665"/>
        <v>-5.1393823242015264E-3</v>
      </c>
      <c r="BX412" s="223">
        <f t="shared" ca="1" si="666"/>
        <v>-1.4368984183666883E-2</v>
      </c>
      <c r="BY412" s="223">
        <f t="shared" ca="1" si="667"/>
        <v>-3.8751936087921086E-3</v>
      </c>
      <c r="BZ412" s="223">
        <f t="shared" ca="1" si="668"/>
        <v>1.1937829232489771E-2</v>
      </c>
      <c r="CA412" s="223">
        <f t="shared" ca="1" si="669"/>
        <v>1.1364551709256333E-2</v>
      </c>
      <c r="CB412" s="223">
        <f t="shared" ca="1" si="670"/>
        <v>-4.8081245144642112E-3</v>
      </c>
      <c r="CC412" s="223">
        <f t="shared" ca="1" si="671"/>
        <v>-1.4380993440759843E-2</v>
      </c>
      <c r="CD412" s="223">
        <f t="shared" ca="1" si="672"/>
        <v>-4.2139855878608676E-3</v>
      </c>
      <c r="CE412" s="223">
        <f t="shared" ca="1" si="673"/>
        <v>1.1737292774327786E-2</v>
      </c>
      <c r="CF412" s="223">
        <f t="shared" ca="1" si="674"/>
        <v>1.1577534437905854E-2</v>
      </c>
      <c r="CG412" s="223">
        <f t="shared" ca="1" si="675"/>
        <v>-4.4739704703069295E-3</v>
      </c>
      <c r="CH412" s="223">
        <f t="shared" ca="1" si="676"/>
        <v>-1.4384340125144071E-2</v>
      </c>
      <c r="CI412" s="223">
        <f t="shared" ca="1" si="677"/>
        <v>-4.5502392195827654E-3</v>
      </c>
      <c r="CJ412" s="223">
        <f t="shared" ca="1" si="678"/>
        <v>1.1529686209884073E-2</v>
      </c>
      <c r="CK412" s="223">
        <f t="shared" ca="1" si="679"/>
        <v>1.1783543292721754E-2</v>
      </c>
      <c r="CL412" s="223">
        <f t="shared" ca="1" si="680"/>
        <v>-4.1371214736308668E-3</v>
      </c>
      <c r="CM412" s="223">
        <f t="shared" ca="1" si="681"/>
        <v>-1.4379022220902031E-2</v>
      </c>
      <c r="CN412" s="223">
        <f t="shared" ca="1" si="682"/>
        <v>-4.8837519573429935E-3</v>
      </c>
      <c r="CO412" s="223">
        <f t="shared" ca="1" si="683"/>
        <v>1.1315134593590379E-2</v>
      </c>
      <c r="CP412" s="223">
        <f t="shared" ca="1" si="684"/>
        <v>1.1982454181673183E-2</v>
      </c>
      <c r="CQ412" s="223">
        <f t="shared" ca="1" si="685"/>
        <v>-3.7977804296758285E-3</v>
      </c>
      <c r="CR412" s="223">
        <f t="shared" ca="1" si="686"/>
        <v>-1.4365042931340397E-2</v>
      </c>
      <c r="CS412" s="223">
        <f t="shared" ca="1" si="687"/>
        <v>-5.2143229055393696E-3</v>
      </c>
      <c r="CT412" s="223">
        <f t="shared" ca="1" si="688"/>
        <v>1.1093767163317645E-2</v>
      </c>
      <c r="CU412" s="223">
        <f t="shared" ca="1" si="689"/>
        <v>1.2174147288278507E-2</v>
      </c>
      <c r="CV412" s="223">
        <f t="shared" ca="1" si="690"/>
        <v>-3.4561517447983083E-3</v>
      </c>
      <c r="CW412" s="223">
        <f t="shared" ca="1" si="691"/>
        <v>-1.4342410677060479E-2</v>
      </c>
      <c r="CX412" s="223">
        <f t="shared" ca="1" si="692"/>
        <v>-5.5417529405937293E-3</v>
      </c>
      <c r="CY412" s="223">
        <f t="shared" ca="1" si="693"/>
        <v>1.086571726252827E-2</v>
      </c>
      <c r="CZ412" s="223">
        <f t="shared" ca="1" si="694"/>
        <v>1.2358507143777946E-2</v>
      </c>
      <c r="DA412" s="223">
        <f t="shared" ca="1" si="695"/>
        <v>-3.1124412033435582E-3</v>
      </c>
      <c r="DB412" s="223">
        <f t="shared" ca="1" si="696"/>
        <v>-1.4311139090885959E-2</v>
      </c>
      <c r="DC412" s="223">
        <f t="shared" ca="1" si="697"/>
        <v>-5.8658448308959738E-3</v>
      </c>
      <c r="DD412" s="223">
        <f t="shared" ca="1" si="698"/>
        <v>1.0631122259955418E-2</v>
      </c>
      <c r="DE412" s="223">
        <f t="shared" ca="1" si="699"/>
        <v>1.2535422696688423E-2</v>
      </c>
      <c r="DF412" s="223">
        <f t="shared" ca="1" si="700"/>
        <v>-2.7668558436893891E-3</v>
      </c>
      <c r="DG412" s="223">
        <f t="shared" ca="1" si="701"/>
        <v>-1.4271247009651065E-2</v>
      </c>
      <c r="DH412" s="223">
        <f t="shared" ca="1" si="702"/>
        <v>-6.1864033556101568E-3</v>
      </c>
      <c r="DI412" s="223">
        <f t="shared" ca="1" si="703"/>
        <v>1.0390123466856438E-2</v>
      </c>
      <c r="DJ412" s="223">
        <f t="shared" ca="1" si="704"/>
        <v>1.2704787379695865E-2</v>
      </c>
      <c r="DK412" s="223">
        <f t="shared" ca="1" si="705"/>
        <v>-2.4196038335347848E-3</v>
      </c>
      <c r="DL412" s="223">
        <f t="shared" ca="1" si="706"/>
        <v>-1.4222758462853828E-2</v>
      </c>
      <c r="DM412" s="223">
        <f t="shared" ca="1" si="707"/>
        <v>-6.5032354222676215E-3</v>
      </c>
      <c r="DN412" s="223">
        <f t="shared" ca="1" si="708"/>
        <v>1.0142866051892619E-2</v>
      </c>
      <c r="DO412" s="223">
        <f t="shared" ca="1" si="709"/>
        <v>1.2866499173848571E-2</v>
      </c>
      <c r="DP412" s="223">
        <f t="shared" ca="1" si="710"/>
        <v>-2.0708943445052726E-3</v>
      </c>
      <c r="DQ412" s="223">
        <f t="shared" ca="1" si="711"/>
        <v>-1.4165702658181827E-2</v>
      </c>
      <c r="DR412" s="223">
        <f t="shared" ca="1" si="712"/>
        <v>-6.8161501830779842E-3</v>
      </c>
      <c r="DS412" s="223">
        <f t="shared" ca="1" si="713"/>
        <v>9.8894989536853287E-3</v>
      </c>
      <c r="DT412" s="223">
        <f t="shared" ca="1" si="714"/>
        <v>1.3020460670008335E-2</v>
      </c>
      <c r="DU412" s="223">
        <f t="shared" ca="1" si="715"/>
        <v>-1.7209374261583561E-3</v>
      </c>
      <c r="DV412" s="223">
        <f t="shared" ca="1" si="716"/>
        <v>-1.4100113963918208E-2</v>
      </c>
      <c r="DW412" s="223">
        <f t="shared" ca="1" si="717"/>
        <v>-7.1249591498906964E-3</v>
      </c>
      <c r="DX412" s="223">
        <f t="shared" ca="1" si="718"/>
        <v>9.6301747911008186E-3</v>
      </c>
      <c r="DY412" s="223">
        <f t="shared" ca="1" si="719"/>
        <v>1.31665791275267E-2</v>
      </c>
      <c r="DZ412" s="223">
        <f t="shared" ca="1" si="720"/>
        <v>-1.3699438794563231E-3</v>
      </c>
      <c r="EA412" s="223">
        <f t="shared" ca="1" si="721"/>
        <v>-1.4026031888239938E-2</v>
      </c>
      <c r="EB412" s="223">
        <f t="shared" ca="1" si="722"/>
        <v>-7.4294763077308919E-3</v>
      </c>
      <c r="EC412" s="223">
        <f t="shared" ca="1" si="723"/>
        <v>9.365049771317276E-3</v>
      </c>
      <c r="ED412" s="223">
        <f t="shared" ca="1" si="724"/>
        <v>1.3304766530108914E-2</v>
      </c>
      <c r="EE412" s="223">
        <f t="shared" ca="1" si="725"/>
        <v>-1.0181251297864003E-3</v>
      </c>
      <c r="EF412" s="223">
        <f t="shared" ca="1" si="726"/>
        <v>-1.3943501055419399E-2</v>
      </c>
      <c r="EG412" s="223">
        <f t="shared" ca="1" si="727"/>
        <v>-7.7295182268489748E-3</v>
      </c>
      <c r="EH412" s="223">
        <f t="shared" ca="1" si="728"/>
        <v>9.094283595733256E-3</v>
      </c>
      <c r="EI412" s="223">
        <f t="shared" ca="1" si="729"/>
        <v>1.3434939638830648E-2</v>
      </c>
      <c r="EJ412" s="223">
        <f t="shared" ca="1" si="730"/>
        <v>-6.6569309960844494E-4</v>
      </c>
      <c r="EK412" s="223">
        <f t="shared" ca="1" si="731"/>
        <v>-1.3852571178944062E-2</v>
      </c>
      <c r="EL412" s="223">
        <f t="shared" ca="1" si="732"/>
        <v>-8.0249041732128532E-3</v>
      </c>
      <c r="EM412" s="223">
        <f t="shared" ca="1" si="733"/>
        <v>8.8180393637686504E-3</v>
      </c>
      <c r="EN412" s="223">
        <f t="shared" ca="1" si="734"/>
        <v>1.3557020042278557E-2</v>
      </c>
      <c r="EO412" s="223">
        <f t="shared" ca="1" si="735"/>
        <v>-3.1286008079956136E-4</v>
      </c>
      <c r="EP412" s="223">
        <f t="shared" ca="1" si="736"/>
        <v>-1.3753297031571524E-2</v>
      </c>
      <c r="EQ412" s="223">
        <f t="shared" ca="1" si="737"/>
        <v>-8.3154562173732779E-3</v>
      </c>
      <c r="ER412" s="223">
        <f t="shared" ca="1" si="738"/>
        <v>8.5364834746187168E-3</v>
      </c>
      <c r="ES412" s="223">
        <f t="shared" ca="1" si="739"/>
        <v>1.3670934203782769E-2</v>
      </c>
      <c r="ET412" s="223">
        <f t="shared" ca="1" si="740"/>
        <v>4.0161393223812382E-5</v>
      </c>
      <c r="EU412" s="223">
        <f t="shared" ca="1" si="741"/>
        <v>-1.3645738412336191E-2</v>
      </c>
      <c r="EV412" s="223">
        <f t="shared" ca="1" si="742"/>
        <v>-8.600999341642962E-3</v>
      </c>
      <c r="EW412" s="223">
        <f t="shared" ca="1" si="743"/>
        <v>8.2497855270233476E-3</v>
      </c>
      <c r="EX412" s="223">
        <f t="shared" ca="1" si="744"/>
        <v>1.3776613505711771E-2</v>
      </c>
      <c r="EY412" s="223">
        <f t="shared" ca="1" si="745"/>
        <v>3.9315867552563912E-4</v>
      </c>
      <c r="EZ412" s="223">
        <f t="shared" ca="1" si="746"/>
        <v>-1.3529960110528162E-2</v>
      </c>
      <c r="FA412" s="223">
        <f t="shared" ca="1" si="747"/>
        <v>-8.8813615455216495E-3</v>
      </c>
      <c r="FB412" s="223">
        <f t="shared" ca="1" si="748"/>
        <v>7.9581182171061873E-3</v>
      </c>
      <c r="FC412" s="223">
        <f t="shared" ca="1" si="749"/>
        <v>1.3873994290805576E-2</v>
      </c>
      <c r="FD412" s="223">
        <f t="shared" ca="1" si="750"/>
        <v>7.4591913374206977E-4</v>
      </c>
      <c r="FE412" s="223">
        <f t="shared" ca="1" si="751"/>
        <v>-1.3406031866667341E-2</v>
      </c>
      <c r="FF412" s="223">
        <f t="shared" ca="1" si="752"/>
        <v>-9.156373949300807E-3</v>
      </c>
      <c r="FG412" s="223">
        <f t="shared" ca="1" si="753"/>
        <v>7.6616572343479079E-3</v>
      </c>
      <c r="FH412" s="223">
        <f t="shared" ca="1" si="754"/>
        <v>1.3963017900520772E-2</v>
      </c>
      <c r="FI412" s="223">
        <f t="shared" ca="1" si="755"/>
        <v>1.0982302781644563E-3</v>
      </c>
      <c r="FJ412" s="223">
        <f t="shared" ca="1" si="756"/>
        <v>-1.3274028330494009E-2</v>
      </c>
      <c r="FK412" s="223">
        <f t="shared" ca="1" si="757"/>
        <v>-9.4258708957914699E-3</v>
      </c>
      <c r="FL412" s="223">
        <f t="shared" ca="1" si="758"/>
        <v>7.3605811557594719E-3</v>
      </c>
      <c r="FM412" s="223">
        <f t="shared" ca="1" si="759"/>
        <v>1.4043630710363556E-2</v>
      </c>
      <c r="FN412" s="223">
        <f t="shared" ca="1" si="760"/>
        <v>1.4498798897327522E-3</v>
      </c>
      <c r="FO412" s="223">
        <f t="shared" ca="1" si="761"/>
        <v>-1.3134029016002123E-2</v>
      </c>
      <c r="FP412" s="223">
        <f t="shared" ca="1" si="762"/>
        <v>-9.6896900501108295E-3</v>
      </c>
      <c r="FQ412" s="223">
        <f t="shared" ca="1" si="763"/>
        <v>7.0550713383130152E-3</v>
      </c>
      <c r="FR412" s="223">
        <f t="shared" ca="1" si="764"/>
        <v>1.4115784162191508E-2</v>
      </c>
      <c r="FS412" s="223">
        <f t="shared" ca="1" si="765"/>
        <v>1.8006561478695659E-3</v>
      </c>
      <c r="FT412" s="223">
        <f t="shared" ca="1" si="766"/>
        <v>-1.2986118253543965E-2</v>
      </c>
      <c r="FU412" s="223">
        <f t="shared" ca="1" si="767"/>
        <v>-9.9476724974648482E-3</v>
      </c>
      <c r="FV412" s="223">
        <f t="shared" ca="1" si="768"/>
        <v>6.7453118096981127E-3</v>
      </c>
      <c r="FW412" s="223">
        <f t="shared" ca="1" si="769"/>
        <v>1.4179434793463402E-2</v>
      </c>
      <c r="FX412" s="223">
        <f t="shared" ca="1" si="770"/>
        <v>2.1503477580741811E-3</v>
      </c>
      <c r="FY412" s="223">
        <f t="shared" ca="1" si="771"/>
        <v>-1.2830385139032292E-2</v>
      </c>
      <c r="FZ412" s="223">
        <f t="shared" ca="1" si="772"/>
        <v>-1.0199662838873535E-2</v>
      </c>
      <c r="GA412" s="223">
        <f t="shared" ca="1" si="773"/>
        <v>6.4314891574725006E-3</v>
      </c>
      <c r="GB412" s="223">
        <f t="shared" ca="1" si="774"/>
        <v>1.4234544263418926E-2</v>
      </c>
      <c r="GC412" s="223">
        <f t="shared" ca="1" si="775"/>
        <v>2.4987440791960107E-3</v>
      </c>
      <c r="GD412" s="223">
        <f t="shared" ca="1" si="776"/>
        <v>-1.2666923480271684E-2</v>
      </c>
      <c r="GE412" s="223">
        <f t="shared" ca="1" si="777"/>
        <v>-1.0445509284778332E-2</v>
      </c>
      <c r="GF412" s="223">
        <f t="shared" ca="1" si="778"/>
        <v>6.113792416667662E-3</v>
      </c>
      <c r="GG412" s="223">
        <f t="shared" ca="1" si="779"/>
        <v>1.4281079376174002E-2</v>
      </c>
      <c r="GH412" s="223">
        <f t="shared" ca="1" si="780"/>
        <v>2.8456352503181907E-3</v>
      </c>
      <c r="GI412" s="223">
        <f t="shared" ca="1" si="781"/>
        <v>-1.249583174045333E-2</v>
      </c>
      <c r="GJ412" s="223">
        <f t="shared" ca="1" si="782"/>
        <v>-1.0685063746472724E-2</v>
      </c>
      <c r="GK412" s="223">
        <f t="shared" ca="1" si="783"/>
        <v>5.7924129559200777E-3</v>
      </c>
      <c r="GL412" s="223">
        <f t="shared" ca="1" si="784"/>
        <v>1.4319012100716877E-2</v>
      </c>
      <c r="GM412" s="223">
        <f t="shared" ca="1" si="785"/>
        <v>3.1908123171711352E-3</v>
      </c>
      <c r="GN412" s="223">
        <f t="shared" ca="1" si="786"/>
        <v>-1.2317212978843976E-2</v>
      </c>
      <c r="GO412" s="223">
        <f t="shared" ca="1" si="787"/>
        <v>-1.0918181925306235E-2</v>
      </c>
      <c r="GP412" s="223">
        <f t="shared" ca="1" si="788"/>
        <v>5.4675443622001158E-3</v>
      </c>
      <c r="GQ412" s="223">
        <f t="shared" ca="1" si="789"/>
        <v>1.4348319587792622E-2</v>
      </c>
      <c r="GR412" s="223">
        <f t="shared" ca="1" si="790"/>
        <v>3.534067357996374E-3</v>
      </c>
      <c r="GS412" s="223">
        <f t="shared" ca="1" si="791"/>
        <v>-1.2131174788706216E-2</v>
      </c>
      <c r="GT412" s="223">
        <f t="shared" ca="1" si="792"/>
        <v>-1.114472339960533E-2</v>
      </c>
      <c r="GU412" s="223">
        <f t="shared" ca="1" si="793"/>
        <v>5.1393823242013945E-3</v>
      </c>
      <c r="GV412" s="223">
        <f t="shared" ca="1" si="794"/>
        <v>1.436898418366688E-2</v>
      </c>
      <c r="GW412" s="223">
        <f t="shared" ca="1" si="795"/>
        <v>3.8751936087920488E-3</v>
      </c>
      <c r="GX412" s="223">
        <f t="shared" ca="1" si="796"/>
        <v>-1.193782923248958E-2</v>
      </c>
      <c r="GY412" s="223">
        <f t="shared" ca="1" si="797"/>
        <v>-1.1364551709256546E-2</v>
      </c>
      <c r="GZ412" s="223">
        <f t="shared" ca="1" si="798"/>
        <v>4.8081245144640777E-3</v>
      </c>
      <c r="HA412" s="223">
        <f t="shared" ca="1" si="799"/>
        <v>1.4380993440759847E-2</v>
      </c>
      <c r="HB412" s="223">
        <f t="shared" ca="1" si="800"/>
        <v>4.213985587861002E-3</v>
      </c>
      <c r="HC412" s="223">
        <f t="shared" ca="1" si="801"/>
        <v>-1.173729277432747E-2</v>
      </c>
      <c r="HD412" s="223">
        <f t="shared" ca="1" si="802"/>
        <v>-1.1577534437906059E-2</v>
      </c>
      <c r="HE412" s="223">
        <f t="shared" ca="1" si="803"/>
        <v>4.4739704703066008E-3</v>
      </c>
      <c r="HF412" s="223">
        <f t="shared" ca="1" si="804"/>
        <v>1.4384340125144071E-2</v>
      </c>
      <c r="HG412" s="223">
        <f t="shared" ca="1" si="805"/>
        <v>4.5502392195828989E-3</v>
      </c>
      <c r="HH412" s="223">
        <f t="shared" ca="1" si="806"/>
        <v>-1.1529686209883986E-2</v>
      </c>
      <c r="HI412" s="223">
        <f t="shared" ca="1" si="807"/>
        <v>-1.1783543292721833E-2</v>
      </c>
      <c r="HJ412" s="223">
        <f t="shared" ca="1" si="808"/>
        <v>4.1371214736307315E-3</v>
      </c>
      <c r="HK412" s="223">
        <f t="shared" ca="1" si="809"/>
        <v>1.4379022220902034E-2</v>
      </c>
      <c r="HL412" s="223">
        <f t="shared" ca="1" si="810"/>
        <v>4.8837519573429345E-3</v>
      </c>
      <c r="HM412" s="223">
        <f t="shared" ca="1" si="811"/>
        <v>-1.1315134593590421E-2</v>
      </c>
      <c r="HN412" s="223">
        <f t="shared" ca="1" si="812"/>
        <v>-1.1982454181673147E-2</v>
      </c>
      <c r="HO412" s="223">
        <f t="shared" ca="1" si="813"/>
        <v>3.7977804296760878E-3</v>
      </c>
      <c r="HP412" s="223">
        <f t="shared" ca="1" si="814"/>
        <v>1.4365042931340411E-2</v>
      </c>
      <c r="HQ412" s="223">
        <f t="shared" ca="1" si="815"/>
        <v>5.2143229055398822E-3</v>
      </c>
      <c r="HR412" s="223">
        <f t="shared" ca="1" si="816"/>
        <v>-1.1093767163317296E-2</v>
      </c>
      <c r="HS412" s="223">
        <f t="shared" ca="1" si="817"/>
        <v>-1.2174147288278689E-2</v>
      </c>
      <c r="HT412" s="223">
        <f t="shared" ca="1" si="818"/>
        <v>3.4561517447979735E-3</v>
      </c>
      <c r="HU412" s="223">
        <f t="shared" ca="1" si="819"/>
        <v>1.4342410677060453E-2</v>
      </c>
      <c r="HV412" s="223">
        <f t="shared" ca="1" si="820"/>
        <v>5.5417529405938585E-3</v>
      </c>
      <c r="HW412" s="223">
        <f t="shared" ca="1" si="821"/>
        <v>-1.0865717262528178E-2</v>
      </c>
      <c r="HX412" s="223">
        <f t="shared" ca="1" si="822"/>
        <v>-1.2358507143778018E-2</v>
      </c>
      <c r="HY412" s="223">
        <f t="shared" ca="1" si="823"/>
        <v>3.1124412033434212E-3</v>
      </c>
      <c r="HZ412" s="223">
        <f t="shared" ca="1" si="824"/>
        <v>1.4311139090885966E-2</v>
      </c>
      <c r="IA412" s="223">
        <f t="shared" ca="1" si="825"/>
        <v>5.8658448308959166E-3</v>
      </c>
      <c r="IB412" s="223">
        <f t="shared" ca="1" si="826"/>
        <v>-1.0631122259955461E-2</v>
      </c>
      <c r="IC412" s="223">
        <f t="shared" ca="1" si="827"/>
        <v>-1.2535422696688293E-2</v>
      </c>
      <c r="ID412" s="223">
        <f t="shared" ca="1" si="828"/>
        <v>2.7668558436896519E-3</v>
      </c>
      <c r="IE412" s="223">
        <f t="shared" ca="1" si="829"/>
        <v>1.4034574168221021E-2</v>
      </c>
      <c r="IF412" s="223">
        <f t="shared" ca="1" si="830"/>
        <v>6.1864033556106521E-3</v>
      </c>
      <c r="IG412" s="223">
        <f t="shared" ca="1" si="831"/>
        <v>-1.0390123466856057E-2</v>
      </c>
      <c r="IH412" s="223">
        <f t="shared" ca="1" si="832"/>
        <v>-1.2704787379696124E-2</v>
      </c>
      <c r="II412" s="223">
        <f t="shared" ca="1" si="833"/>
        <v>2.4196038335342436E-3</v>
      </c>
      <c r="IJ412" s="223">
        <f t="shared" ca="1" si="834"/>
        <v>1.4222758462853809E-2</v>
      </c>
      <c r="IK412" s="223">
        <f t="shared" ca="1" si="835"/>
        <v>6.5032354222677481E-3</v>
      </c>
      <c r="IL412" s="223">
        <f t="shared" ca="1" si="836"/>
        <v>-1.014286605189252E-2</v>
      </c>
      <c r="IM412" s="223">
        <f t="shared" ca="1" si="837"/>
        <v>-1.2866499173848633E-2</v>
      </c>
      <c r="IN412" s="223">
        <f t="shared" ca="1" si="838"/>
        <v>2.0708943445051321E-3</v>
      </c>
      <c r="IO412" s="223">
        <f t="shared" ca="1" si="839"/>
        <v>1.4165702658181801E-2</v>
      </c>
      <c r="IP412" s="223">
        <f t="shared" ca="1" si="840"/>
        <v>6.81615018307811E-3</v>
      </c>
      <c r="IQ412" s="223">
        <f t="shared" ca="1" si="841"/>
        <v>-9.889498953685523E-3</v>
      </c>
      <c r="IR412" s="223">
        <f t="shared" ca="1" si="842"/>
        <v>-1.3020460670008222E-2</v>
      </c>
      <c r="IS412" s="223">
        <f t="shared" ca="1" si="843"/>
        <v>1.7209374261586215E-3</v>
      </c>
      <c r="IT412" s="223">
        <f t="shared" ca="1" si="844"/>
        <v>1.410011396391826E-2</v>
      </c>
      <c r="IU412" s="223">
        <f t="shared" ca="1" si="845"/>
        <v>7.1249591498911743E-3</v>
      </c>
      <c r="IV412" s="223">
        <f t="shared" ca="1" si="846"/>
        <v>-9.6301747911004092E-3</v>
      </c>
      <c r="IW412" s="223">
        <f t="shared" ca="1" si="847"/>
        <v>-1.3166579127526921E-2</v>
      </c>
      <c r="IX412" s="223">
        <f t="shared" ca="1" si="848"/>
        <v>1.3699438794557758E-3</v>
      </c>
      <c r="IY412" s="223">
        <f t="shared" ca="1" si="849"/>
        <v>1.4026031888239907E-2</v>
      </c>
      <c r="IZ412" s="223">
        <f t="shared" ca="1" si="850"/>
        <v>7.4294763077310125E-3</v>
      </c>
      <c r="JA412" s="223">
        <f t="shared" ca="1" si="851"/>
        <v>-9.3650497713171701E-3</v>
      </c>
      <c r="JB412" s="223">
        <f t="shared" ca="1" si="852"/>
        <v>-1.3304766530108968E-2</v>
      </c>
    </row>
    <row r="413" spans="2:262">
      <c r="B413" s="230">
        <v>52</v>
      </c>
      <c r="C413" s="229">
        <f t="shared" si="853"/>
        <v>1.0156250000000005E-3</v>
      </c>
      <c r="D413" s="226">
        <f t="shared" ca="1" si="597"/>
        <v>75.324934254263709</v>
      </c>
      <c r="E413" s="225">
        <f ca="1">BF361</f>
        <v>0.32493425426371014</v>
      </c>
      <c r="F413" s="224">
        <v>52</v>
      </c>
      <c r="G413" s="223">
        <f t="shared" ca="1" si="854"/>
        <v>4.1933259410826878E-4</v>
      </c>
      <c r="H413" s="223">
        <f t="shared" ca="1" si="598"/>
        <v>4.3786164647170106E-3</v>
      </c>
      <c r="I413" s="223">
        <f t="shared" ca="1" si="599"/>
        <v>2.1227579404546355E-3</v>
      </c>
      <c r="J413" s="223">
        <f t="shared" ca="1" si="600"/>
        <v>-3.1462082574485687E-3</v>
      </c>
      <c r="K413" s="223">
        <f t="shared" ca="1" si="601"/>
        <v>-3.9493500376321993E-3</v>
      </c>
      <c r="L413" s="223">
        <f t="shared" ca="1" si="602"/>
        <v>8.5333665537064545E-4</v>
      </c>
      <c r="M413" s="223">
        <f t="shared" ca="1" si="603"/>
        <v>4.4447711488195402E-3</v>
      </c>
      <c r="N413" s="223">
        <f t="shared" ca="1" si="604"/>
        <v>1.7271612614394058E-3</v>
      </c>
      <c r="O413" s="223">
        <f t="shared" ca="1" si="605"/>
        <v>-3.4420342501328412E-3</v>
      </c>
      <c r="P413" s="223">
        <f t="shared" ca="1" si="606"/>
        <v>-3.725500864236642E-3</v>
      </c>
      <c r="Q413" s="223">
        <f t="shared" ca="1" si="607"/>
        <v>1.2791226181605396E-3</v>
      </c>
      <c r="R413" s="223">
        <f t="shared" ca="1" si="608"/>
        <v>4.4681202569998701E-3</v>
      </c>
      <c r="S413" s="223">
        <f t="shared" ca="1" si="609"/>
        <v>1.3149310753141328E-3</v>
      </c>
      <c r="T413" s="223">
        <f t="shared" ca="1" si="610"/>
        <v>-3.7047115713810239E-3</v>
      </c>
      <c r="U413" s="223">
        <f t="shared" ca="1" si="611"/>
        <v>-3.4657730809525486E-3</v>
      </c>
      <c r="V413" s="223">
        <f t="shared" ca="1" si="612"/>
        <v>1.6925899308979902E-3</v>
      </c>
      <c r="W413" s="223">
        <f t="shared" ca="1" si="613"/>
        <v>4.448438924582303E-3</v>
      </c>
      <c r="X413" s="223">
        <f t="shared" ca="1" si="614"/>
        <v>8.900373841191397E-4</v>
      </c>
      <c r="Y413" s="223">
        <f t="shared" ca="1" si="615"/>
        <v>-3.931710494995448E-3</v>
      </c>
      <c r="Z413" s="223">
        <f t="shared" ca="1" si="616"/>
        <v>-3.1726680083146029E-3</v>
      </c>
      <c r="AA413" s="223">
        <f t="shared" ca="1" si="617"/>
        <v>2.0897566773371182E-3</v>
      </c>
      <c r="AB413" s="223">
        <f t="shared" ca="1" si="618"/>
        <v>4.385916693556929E-3</v>
      </c>
      <c r="AC413" s="223">
        <f t="shared" ca="1" si="619"/>
        <v>4.5657214637113844E-4</v>
      </c>
      <c r="AD413" s="223">
        <f t="shared" ca="1" si="620"/>
        <v>-4.1208448972514826E-3</v>
      </c>
      <c r="AE413" s="223">
        <f t="shared" ca="1" si="621"/>
        <v>-2.849008408399834E-3</v>
      </c>
      <c r="AF413" s="223">
        <f t="shared" ca="1" si="622"/>
        <v>2.4667979245962869E-3</v>
      </c>
      <c r="AG413" s="223">
        <f t="shared" ca="1" si="623"/>
        <v>4.28115568718666E-3</v>
      </c>
      <c r="AH413" s="223">
        <f t="shared" ca="1" si="624"/>
        <v>1.870986926585938E-5</v>
      </c>
      <c r="AI413" s="223">
        <f t="shared" ca="1" si="625"/>
        <v>-4.2702933104640248E-3</v>
      </c>
      <c r="AJ413" s="223">
        <f t="shared" ca="1" si="626"/>
        <v>-2.4979113000857438E-3</v>
      </c>
      <c r="AK413" s="223">
        <f t="shared" ca="1" si="627"/>
        <v>2.8200825593526911E-3</v>
      </c>
      <c r="AL413" s="223">
        <f t="shared" ca="1" si="628"/>
        <v>4.1351648112310166E-3</v>
      </c>
      <c r="AM413" s="223">
        <f t="shared" ca="1" si="629"/>
        <v>-4.1933259410827355E-4</v>
      </c>
      <c r="AN413" s="223">
        <f t="shared" ca="1" si="630"/>
        <v>-4.3786164647170115E-3</v>
      </c>
      <c r="AO413" s="223">
        <f t="shared" ca="1" si="631"/>
        <v>-2.1227579404546385E-3</v>
      </c>
      <c r="AP413" s="223">
        <f t="shared" ca="1" si="632"/>
        <v>3.1462082574485635E-3</v>
      </c>
      <c r="AQ413" s="223">
        <f t="shared" ca="1" si="633"/>
        <v>3.9493500376321898E-3</v>
      </c>
      <c r="AR413" s="223">
        <f t="shared" ca="1" si="634"/>
        <v>-8.5333665537066171E-4</v>
      </c>
      <c r="AS413" s="223">
        <f t="shared" ca="1" si="635"/>
        <v>-4.444771148819541E-3</v>
      </c>
      <c r="AT413" s="223">
        <f t="shared" ca="1" si="636"/>
        <v>-1.7271612614393982E-3</v>
      </c>
      <c r="AU413" s="223">
        <f t="shared" ca="1" si="637"/>
        <v>3.4420342501328468E-3</v>
      </c>
      <c r="AV413" s="223">
        <f t="shared" ca="1" si="638"/>
        <v>3.7255008642366415E-3</v>
      </c>
      <c r="AW413" s="223">
        <f t="shared" ca="1" si="639"/>
        <v>-1.2791226181605329E-3</v>
      </c>
      <c r="AX413" s="223">
        <f t="shared" ca="1" si="640"/>
        <v>-4.4681202569998701E-3</v>
      </c>
      <c r="AY413" s="223">
        <f t="shared" ca="1" si="641"/>
        <v>-1.3149310753141086E-3</v>
      </c>
      <c r="AZ413" s="223">
        <f t="shared" ca="1" si="642"/>
        <v>3.7047115713810287E-3</v>
      </c>
      <c r="BA413" s="223">
        <f t="shared" ca="1" si="643"/>
        <v>3.4657730809525438E-3</v>
      </c>
      <c r="BB413" s="223">
        <f t="shared" ca="1" si="644"/>
        <v>-1.6925899308979982E-3</v>
      </c>
      <c r="BC413" s="223">
        <f t="shared" ca="1" si="645"/>
        <v>-4.448438924582303E-3</v>
      </c>
      <c r="BD413" s="223">
        <f t="shared" ca="1" si="646"/>
        <v>-8.9003738411913167E-4</v>
      </c>
      <c r="BE413" s="223">
        <f t="shared" ca="1" si="647"/>
        <v>3.9317104949954601E-3</v>
      </c>
      <c r="BF413" s="223">
        <f t="shared" ca="1" si="648"/>
        <v>3.1726680083146077E-3</v>
      </c>
      <c r="BG413" s="223">
        <f t="shared" ca="1" si="649"/>
        <v>-2.0897566773371398E-3</v>
      </c>
      <c r="BH413" s="223">
        <f t="shared" ca="1" si="650"/>
        <v>-4.3859166935569342E-3</v>
      </c>
      <c r="BI413" s="223">
        <f t="shared" ca="1" si="651"/>
        <v>-4.5657214637112977E-4</v>
      </c>
      <c r="BJ413" s="223">
        <f t="shared" ca="1" si="652"/>
        <v>4.1208448972514982E-3</v>
      </c>
      <c r="BK413" s="223">
        <f t="shared" ca="1" si="653"/>
        <v>2.8490084083998279E-3</v>
      </c>
      <c r="BL413" s="223">
        <f t="shared" ca="1" si="654"/>
        <v>-2.4667979245963211E-3</v>
      </c>
      <c r="BM413" s="223">
        <f t="shared" ca="1" si="655"/>
        <v>-4.2811556871866566E-3</v>
      </c>
      <c r="BN413" s="223">
        <f t="shared" ca="1" si="656"/>
        <v>-1.870986926585049E-5</v>
      </c>
      <c r="BO413" s="223">
        <f t="shared" ca="1" si="657"/>
        <v>4.2702933104640179E-3</v>
      </c>
      <c r="BP413" s="223">
        <f t="shared" ca="1" si="658"/>
        <v>2.4979113000857369E-3</v>
      </c>
      <c r="BQ413" s="223">
        <f t="shared" ca="1" si="659"/>
        <v>-2.8200825593526734E-3</v>
      </c>
      <c r="BR413" s="223">
        <f t="shared" ca="1" si="660"/>
        <v>-4.1351648112310131E-3</v>
      </c>
      <c r="BS413" s="223">
        <f t="shared" ca="1" si="661"/>
        <v>4.1933259410831389E-4</v>
      </c>
      <c r="BT413" s="223">
        <f t="shared" ca="1" si="662"/>
        <v>4.3786164647170124E-3</v>
      </c>
      <c r="BU413" s="223">
        <f t="shared" ca="1" si="663"/>
        <v>2.1227579404546025E-3</v>
      </c>
      <c r="BV413" s="223">
        <f t="shared" ca="1" si="664"/>
        <v>-3.1462082574485696E-3</v>
      </c>
      <c r="BW413" s="223">
        <f t="shared" ca="1" si="665"/>
        <v>-3.9493500376321855E-3</v>
      </c>
      <c r="BX413" s="223">
        <f t="shared" ca="1" si="666"/>
        <v>8.5333665537063905E-4</v>
      </c>
      <c r="BY413" s="223">
        <f t="shared" ca="1" si="667"/>
        <v>4.4447711488195419E-3</v>
      </c>
      <c r="BZ413" s="223">
        <f t="shared" ca="1" si="668"/>
        <v>1.7271612614394197E-3</v>
      </c>
      <c r="CA413" s="223">
        <f t="shared" ca="1" si="669"/>
        <v>-3.4420342501328524E-3</v>
      </c>
      <c r="CB413" s="223">
        <f t="shared" ca="1" si="670"/>
        <v>-3.7255008642366185E-3</v>
      </c>
      <c r="CC413" s="223">
        <f t="shared" ca="1" si="671"/>
        <v>1.2791226181605411E-3</v>
      </c>
      <c r="CD413" s="223">
        <f t="shared" ca="1" si="672"/>
        <v>4.4681202569998701E-3</v>
      </c>
      <c r="CE413" s="223">
        <f t="shared" ca="1" si="673"/>
        <v>1.3149310753141307E-3</v>
      </c>
      <c r="CF413" s="223">
        <f t="shared" ca="1" si="674"/>
        <v>-3.7047115713810339E-3</v>
      </c>
      <c r="CG413" s="223">
        <f t="shared" ca="1" si="675"/>
        <v>-3.4657730809525573E-3</v>
      </c>
      <c r="CH413" s="223">
        <f t="shared" ca="1" si="676"/>
        <v>1.6925899308980062E-3</v>
      </c>
      <c r="CI413" s="223">
        <f t="shared" ca="1" si="677"/>
        <v>4.4484389245822986E-3</v>
      </c>
      <c r="CJ413" s="223">
        <f t="shared" ca="1" si="678"/>
        <v>8.9003738411912278E-4</v>
      </c>
      <c r="CK413" s="223">
        <f t="shared" ca="1" si="679"/>
        <v>-3.9317104949954636E-3</v>
      </c>
      <c r="CL413" s="223">
        <f t="shared" ca="1" si="680"/>
        <v>-3.1726680083146021E-3</v>
      </c>
      <c r="CM413" s="223">
        <f t="shared" ca="1" si="681"/>
        <v>2.0897566773371476E-3</v>
      </c>
      <c r="CN413" s="223">
        <f t="shared" ca="1" si="682"/>
        <v>4.3859166935569316E-3</v>
      </c>
      <c r="CO413" s="223">
        <f t="shared" ca="1" si="683"/>
        <v>4.5657214637112109E-4</v>
      </c>
      <c r="CP413" s="223">
        <f t="shared" ca="1" si="684"/>
        <v>-4.1208448972515008E-3</v>
      </c>
      <c r="CQ413" s="223">
        <f t="shared" ca="1" si="685"/>
        <v>-2.8490084083998206E-3</v>
      </c>
      <c r="CR413" s="223">
        <f t="shared" ca="1" si="686"/>
        <v>2.4667979245963281E-3</v>
      </c>
      <c r="CS413" s="223">
        <f t="shared" ca="1" si="687"/>
        <v>4.2811556871866548E-3</v>
      </c>
      <c r="CT413" s="223">
        <f t="shared" ca="1" si="688"/>
        <v>1.8709869265841599E-5</v>
      </c>
      <c r="CU413" s="223">
        <f t="shared" ca="1" si="689"/>
        <v>-4.2702933104640205E-3</v>
      </c>
      <c r="CV413" s="223">
        <f t="shared" ca="1" si="690"/>
        <v>-2.4979113000857291E-3</v>
      </c>
      <c r="CW413" s="223">
        <f t="shared" ca="1" si="691"/>
        <v>2.8200825593526803E-3</v>
      </c>
      <c r="CX413" s="223">
        <f t="shared" ca="1" si="692"/>
        <v>4.1351648112310105E-3</v>
      </c>
      <c r="CY413" s="223">
        <f t="shared" ca="1" si="693"/>
        <v>-4.1933259410832278E-4</v>
      </c>
      <c r="CZ413" s="223">
        <f t="shared" ca="1" si="694"/>
        <v>-4.3786164647170141E-3</v>
      </c>
      <c r="DA413" s="223">
        <f t="shared" ca="1" si="695"/>
        <v>-2.1227579404545956E-3</v>
      </c>
      <c r="DB413" s="223">
        <f t="shared" ca="1" si="696"/>
        <v>3.1462082574485761E-3</v>
      </c>
      <c r="DC413" s="223">
        <f t="shared" ca="1" si="697"/>
        <v>3.9493500376322106E-3</v>
      </c>
      <c r="DD413" s="223">
        <f t="shared" ca="1" si="698"/>
        <v>-8.5333665537071007E-4</v>
      </c>
      <c r="DE413" s="223">
        <f t="shared" ca="1" si="699"/>
        <v>-4.4447711488195428E-3</v>
      </c>
      <c r="DF413" s="223">
        <f t="shared" ca="1" si="700"/>
        <v>-1.7271612614394112E-3</v>
      </c>
      <c r="DG413" s="223">
        <f t="shared" ca="1" si="701"/>
        <v>3.4420342501328984E-3</v>
      </c>
      <c r="DH413" s="223">
        <f t="shared" ca="1" si="702"/>
        <v>3.7255008642366138E-3</v>
      </c>
      <c r="DI413" s="223">
        <f t="shared" ca="1" si="703"/>
        <v>-1.2791226181605496E-3</v>
      </c>
      <c r="DJ413" s="223">
        <f t="shared" ca="1" si="704"/>
        <v>-4.4681202569998692E-3</v>
      </c>
      <c r="DK413" s="223">
        <f t="shared" ca="1" si="705"/>
        <v>-1.3149310753140621E-3</v>
      </c>
      <c r="DL413" s="223">
        <f t="shared" ca="1" si="706"/>
        <v>3.7047115713810387E-3</v>
      </c>
      <c r="DM413" s="223">
        <f t="shared" ca="1" si="707"/>
        <v>3.4657730809525521E-3</v>
      </c>
      <c r="DN413" s="223">
        <f t="shared" ca="1" si="708"/>
        <v>-1.6925899308980732E-3</v>
      </c>
      <c r="DO413" s="223">
        <f t="shared" ca="1" si="709"/>
        <v>-4.4484389245822977E-3</v>
      </c>
      <c r="DP413" s="223">
        <f t="shared" ca="1" si="710"/>
        <v>-8.9003738411911389E-4</v>
      </c>
      <c r="DQ413" s="223">
        <f t="shared" ca="1" si="711"/>
        <v>3.9317104949954376E-3</v>
      </c>
      <c r="DR413" s="223">
        <f t="shared" ca="1" si="712"/>
        <v>3.1726680083145513E-3</v>
      </c>
      <c r="DS413" s="223">
        <f t="shared" ca="1" si="713"/>
        <v>-2.0897566773371559E-3</v>
      </c>
      <c r="DT413" s="223">
        <f t="shared" ca="1" si="714"/>
        <v>-4.3859166935569299E-3</v>
      </c>
      <c r="DU413" s="223">
        <f t="shared" ca="1" si="715"/>
        <v>-4.5657214637117552E-4</v>
      </c>
      <c r="DV413" s="223">
        <f t="shared" ca="1" si="716"/>
        <v>4.1208448972515051E-3</v>
      </c>
      <c r="DW413" s="223">
        <f t="shared" ca="1" si="717"/>
        <v>2.8490084083998141E-3</v>
      </c>
      <c r="DX413" s="223">
        <f t="shared" ca="1" si="718"/>
        <v>-2.4667979245962825E-3</v>
      </c>
      <c r="DY413" s="223">
        <f t="shared" ca="1" si="719"/>
        <v>-4.281155687186634E-3</v>
      </c>
      <c r="DZ413" s="223">
        <f t="shared" ca="1" si="720"/>
        <v>-1.8709869265832709E-5</v>
      </c>
      <c r="EA413" s="223">
        <f t="shared" ca="1" si="721"/>
        <v>4.2702933104640231E-3</v>
      </c>
      <c r="EB413" s="223">
        <f t="shared" ca="1" si="722"/>
        <v>2.497911300085775E-3</v>
      </c>
      <c r="EC413" s="223">
        <f t="shared" ca="1" si="723"/>
        <v>-2.8200825593527362E-3</v>
      </c>
      <c r="ED413" s="223">
        <f t="shared" ca="1" si="724"/>
        <v>-4.135164811231007E-3</v>
      </c>
      <c r="EE413" s="223">
        <f t="shared" ca="1" si="725"/>
        <v>4.1933259410826813E-4</v>
      </c>
      <c r="EF413" s="223">
        <f t="shared" ca="1" si="726"/>
        <v>4.3786164647170289E-3</v>
      </c>
      <c r="EG413" s="223">
        <f t="shared" ca="1" si="727"/>
        <v>2.1227579404545869E-3</v>
      </c>
      <c r="EH413" s="223">
        <f t="shared" ca="1" si="728"/>
        <v>-3.1462082574485821E-3</v>
      </c>
      <c r="EI413" s="223">
        <f t="shared" ca="1" si="729"/>
        <v>-3.9493500376322072E-3</v>
      </c>
      <c r="EJ413" s="223">
        <f t="shared" ca="1" si="730"/>
        <v>8.5333665537071863E-4</v>
      </c>
      <c r="EK413" s="223">
        <f t="shared" ca="1" si="731"/>
        <v>4.4447711488195436E-3</v>
      </c>
      <c r="EL413" s="223">
        <f t="shared" ca="1" si="732"/>
        <v>1.7271612614394032E-3</v>
      </c>
      <c r="EM413" s="223">
        <f t="shared" ca="1" si="733"/>
        <v>-3.442034250132904E-3</v>
      </c>
      <c r="EN413" s="223">
        <f t="shared" ca="1" si="734"/>
        <v>-3.7255008642366094E-3</v>
      </c>
      <c r="EO413" s="223">
        <f t="shared" ca="1" si="735"/>
        <v>1.2791226181605581E-3</v>
      </c>
      <c r="EP413" s="223">
        <f t="shared" ca="1" si="736"/>
        <v>4.4681202569998701E-3</v>
      </c>
      <c r="EQ413" s="223">
        <f t="shared" ca="1" si="737"/>
        <v>1.3149310753140535E-3</v>
      </c>
      <c r="ER413" s="223">
        <f t="shared" ca="1" si="738"/>
        <v>-3.7047115713810439E-3</v>
      </c>
      <c r="ES413" s="223">
        <f t="shared" ca="1" si="739"/>
        <v>-3.4657730809525469E-3</v>
      </c>
      <c r="ET413" s="223">
        <f t="shared" ca="1" si="740"/>
        <v>1.6925899308979637E-3</v>
      </c>
      <c r="EU413" s="223">
        <f t="shared" ca="1" si="741"/>
        <v>4.4484389245822969E-3</v>
      </c>
      <c r="EV413" s="223">
        <f t="shared" ca="1" si="742"/>
        <v>8.9003738411910565E-4</v>
      </c>
      <c r="EW413" s="223">
        <f t="shared" ca="1" si="743"/>
        <v>-3.9317104949954419E-3</v>
      </c>
      <c r="EX413" s="223">
        <f t="shared" ca="1" si="744"/>
        <v>-3.1726680083145444E-3</v>
      </c>
      <c r="EY413" s="223">
        <f t="shared" ca="1" si="745"/>
        <v>2.0897566773371633E-3</v>
      </c>
      <c r="EZ413" s="223">
        <f t="shared" ca="1" si="746"/>
        <v>4.385916693556929E-3</v>
      </c>
      <c r="FA413" s="223">
        <f t="shared" ca="1" si="747"/>
        <v>4.5657214637116685E-4</v>
      </c>
      <c r="FB413" s="223">
        <f t="shared" ca="1" si="748"/>
        <v>-4.1208448972515086E-3</v>
      </c>
      <c r="FC413" s="223">
        <f t="shared" ca="1" si="749"/>
        <v>-2.8490084083998071E-3</v>
      </c>
      <c r="FD413" s="223">
        <f t="shared" ca="1" si="750"/>
        <v>2.4667979245962899E-3</v>
      </c>
      <c r="FE413" s="223">
        <f t="shared" ca="1" si="751"/>
        <v>4.2811556871866314E-3</v>
      </c>
      <c r="FF413" s="223">
        <f t="shared" ca="1" si="752"/>
        <v>1.8709869265824252E-5</v>
      </c>
      <c r="FG413" s="223">
        <f t="shared" ca="1" si="753"/>
        <v>-4.2702933104640257E-3</v>
      </c>
      <c r="FH413" s="223">
        <f t="shared" ca="1" si="754"/>
        <v>-2.4979113000857677E-3</v>
      </c>
      <c r="FI413" s="223">
        <f t="shared" ca="1" si="755"/>
        <v>2.8200825593527427E-3</v>
      </c>
      <c r="FJ413" s="223">
        <f t="shared" ca="1" si="756"/>
        <v>4.1351648112310036E-3</v>
      </c>
      <c r="FK413" s="223">
        <f t="shared" ca="1" si="757"/>
        <v>-4.1933259410827681E-4</v>
      </c>
      <c r="FL413" s="223">
        <f t="shared" ca="1" si="758"/>
        <v>-4.3786164647170306E-3</v>
      </c>
      <c r="FM413" s="223">
        <f t="shared" ca="1" si="759"/>
        <v>-2.1227579404545791E-3</v>
      </c>
      <c r="FN413" s="223">
        <f t="shared" ca="1" si="760"/>
        <v>3.1462082574485887E-3</v>
      </c>
      <c r="FO413" s="223">
        <f t="shared" ca="1" si="761"/>
        <v>3.9493500376322037E-3</v>
      </c>
      <c r="FP413" s="223">
        <f t="shared" ca="1" si="762"/>
        <v>-8.533366553707272E-4</v>
      </c>
      <c r="FQ413" s="223">
        <f t="shared" ca="1" si="763"/>
        <v>-4.4447711488195445E-3</v>
      </c>
      <c r="FR413" s="223">
        <f t="shared" ca="1" si="764"/>
        <v>-1.7271612614393947E-3</v>
      </c>
      <c r="FS413" s="223">
        <f t="shared" ca="1" si="765"/>
        <v>3.4420342501329092E-3</v>
      </c>
      <c r="FT413" s="223">
        <f t="shared" ca="1" si="766"/>
        <v>3.7255008642366047E-3</v>
      </c>
      <c r="FU413" s="223">
        <f t="shared" ca="1" si="767"/>
        <v>-1.2791226181605665E-3</v>
      </c>
      <c r="FV413" s="223">
        <f t="shared" ca="1" si="768"/>
        <v>-4.4681202569998701E-3</v>
      </c>
      <c r="FW413" s="223">
        <f t="shared" ca="1" si="769"/>
        <v>-1.314931075314045E-3</v>
      </c>
      <c r="FX413" s="223">
        <f t="shared" ca="1" si="770"/>
        <v>3.7047115713810487E-3</v>
      </c>
      <c r="FY413" s="223">
        <f t="shared" ca="1" si="771"/>
        <v>3.4657730809525417E-3</v>
      </c>
      <c r="FZ413" s="223">
        <f t="shared" ca="1" si="772"/>
        <v>-1.6925899308980895E-3</v>
      </c>
      <c r="GA413" s="223">
        <f t="shared" ca="1" si="773"/>
        <v>-4.448438924582296E-3</v>
      </c>
      <c r="GB413" s="223">
        <f t="shared" ca="1" si="774"/>
        <v>-8.9003738411909676E-4</v>
      </c>
      <c r="GC413" s="223">
        <f t="shared" ca="1" si="775"/>
        <v>3.9317104949954463E-3</v>
      </c>
      <c r="GD413" s="223">
        <f t="shared" ca="1" si="776"/>
        <v>3.1726680083145383E-3</v>
      </c>
      <c r="GE413" s="223">
        <f t="shared" ca="1" si="777"/>
        <v>-2.0897566773371711E-3</v>
      </c>
      <c r="GF413" s="223">
        <f t="shared" ca="1" si="778"/>
        <v>-4.3859166935569273E-3</v>
      </c>
      <c r="GG413" s="223">
        <f t="shared" ca="1" si="779"/>
        <v>-4.5657214637115817E-4</v>
      </c>
      <c r="GH413" s="223">
        <f t="shared" ca="1" si="780"/>
        <v>4.1208448972515112E-3</v>
      </c>
      <c r="GI413" s="223">
        <f t="shared" ca="1" si="781"/>
        <v>2.8490084083998006E-3</v>
      </c>
      <c r="GJ413" s="223">
        <f t="shared" ca="1" si="782"/>
        <v>-2.4667979245962968E-3</v>
      </c>
      <c r="GK413" s="223">
        <f t="shared" ca="1" si="783"/>
        <v>-4.2811556871866288E-3</v>
      </c>
      <c r="GL413" s="223">
        <f t="shared" ca="1" si="784"/>
        <v>-1.8709869265815362E-5</v>
      </c>
      <c r="GM413" s="223">
        <f t="shared" ca="1" si="785"/>
        <v>4.2702933104640274E-3</v>
      </c>
      <c r="GN413" s="223">
        <f t="shared" ca="1" si="786"/>
        <v>2.4979113000857603E-3</v>
      </c>
      <c r="GO413" s="223">
        <f t="shared" ca="1" si="787"/>
        <v>-2.8200825593527497E-3</v>
      </c>
      <c r="GP413" s="223">
        <f t="shared" ca="1" si="788"/>
        <v>-4.1351648112310001E-3</v>
      </c>
      <c r="GQ413" s="223">
        <f t="shared" ca="1" si="789"/>
        <v>4.1933259410828526E-4</v>
      </c>
      <c r="GR413" s="223">
        <f t="shared" ca="1" si="790"/>
        <v>4.3786164647170323E-3</v>
      </c>
      <c r="GS413" s="223">
        <f t="shared" ca="1" si="791"/>
        <v>2.1227579404545721E-3</v>
      </c>
      <c r="GT413" s="223">
        <f t="shared" ca="1" si="792"/>
        <v>-3.1462082574485947E-3</v>
      </c>
      <c r="GU413" s="223">
        <f t="shared" ca="1" si="793"/>
        <v>-3.9493500376321993E-3</v>
      </c>
      <c r="GV413" s="223">
        <f t="shared" ca="1" si="794"/>
        <v>8.5333665537073598E-4</v>
      </c>
      <c r="GW413" s="223">
        <f t="shared" ca="1" si="795"/>
        <v>4.4447711488195454E-3</v>
      </c>
      <c r="GX413" s="223">
        <f t="shared" ca="1" si="796"/>
        <v>1.7271612614393873E-3</v>
      </c>
      <c r="GY413" s="223">
        <f t="shared" ca="1" si="797"/>
        <v>-3.4420342501329153E-3</v>
      </c>
      <c r="GZ413" s="223">
        <f t="shared" ca="1" si="798"/>
        <v>-3.7255008642366693E-3</v>
      </c>
      <c r="HA413" s="223">
        <f t="shared" ca="1" si="799"/>
        <v>1.2791226181605748E-3</v>
      </c>
      <c r="HB413" s="223">
        <f t="shared" ca="1" si="800"/>
        <v>4.4681202569998701E-3</v>
      </c>
      <c r="HC413" s="223">
        <f t="shared" ca="1" si="801"/>
        <v>1.3149310753141584E-3</v>
      </c>
      <c r="HD413" s="223">
        <f t="shared" ca="1" si="802"/>
        <v>-3.7047115713810539E-3</v>
      </c>
      <c r="HE413" s="223">
        <f t="shared" ca="1" si="803"/>
        <v>-3.4657730809524549E-3</v>
      </c>
      <c r="HF413" s="223">
        <f t="shared" ca="1" si="804"/>
        <v>1.69258993089798E-3</v>
      </c>
      <c r="HG413" s="223">
        <f t="shared" ca="1" si="805"/>
        <v>4.4484389245822951E-3</v>
      </c>
      <c r="HH413" s="223">
        <f t="shared" ca="1" si="806"/>
        <v>8.9003738411896406E-4</v>
      </c>
      <c r="HI413" s="223">
        <f t="shared" ca="1" si="807"/>
        <v>-3.9317104949954506E-3</v>
      </c>
      <c r="HJ413" s="223">
        <f t="shared" ca="1" si="808"/>
        <v>-3.1726680083145322E-3</v>
      </c>
      <c r="HK413" s="223">
        <f t="shared" ca="1" si="809"/>
        <v>2.0897566773370665E-3</v>
      </c>
      <c r="HL413" s="223">
        <f t="shared" ca="1" si="810"/>
        <v>4.3859166935569256E-3</v>
      </c>
      <c r="HM413" s="223">
        <f t="shared" ca="1" si="811"/>
        <v>4.5657214637102287E-4</v>
      </c>
      <c r="HN413" s="223">
        <f t="shared" ca="1" si="812"/>
        <v>-4.1208448972514661E-3</v>
      </c>
      <c r="HO413" s="223">
        <f t="shared" ca="1" si="813"/>
        <v>-2.8490084083997937E-3</v>
      </c>
      <c r="HP413" s="223">
        <f t="shared" ca="1" si="814"/>
        <v>2.4667979245964105E-3</v>
      </c>
      <c r="HQ413" s="223">
        <f t="shared" ca="1" si="815"/>
        <v>4.2811556871866635E-3</v>
      </c>
      <c r="HR413" s="223">
        <f t="shared" ca="1" si="816"/>
        <v>1.8709869265806471E-5</v>
      </c>
      <c r="HS413" s="223">
        <f t="shared" ca="1" si="817"/>
        <v>-4.2702933104640682E-3</v>
      </c>
      <c r="HT413" s="223">
        <f t="shared" ca="1" si="818"/>
        <v>-2.4979113000857529E-3</v>
      </c>
      <c r="HU413" s="223">
        <f t="shared" ca="1" si="819"/>
        <v>2.8200825593527566E-3</v>
      </c>
      <c r="HV413" s="223">
        <f t="shared" ca="1" si="820"/>
        <v>4.1351648112309489E-3</v>
      </c>
      <c r="HW413" s="223">
        <f t="shared" ca="1" si="821"/>
        <v>-4.1933259410829415E-4</v>
      </c>
      <c r="HX413" s="223">
        <f t="shared" ca="1" si="822"/>
        <v>-4.3786164647170341E-3</v>
      </c>
      <c r="HY413" s="223">
        <f t="shared" ca="1" si="823"/>
        <v>-2.1227579404546754E-3</v>
      </c>
      <c r="HZ413" s="223">
        <f t="shared" ca="1" si="824"/>
        <v>3.1462082574486008E-3</v>
      </c>
      <c r="IA413" s="223">
        <f t="shared" ca="1" si="825"/>
        <v>3.9493500376321352E-3</v>
      </c>
      <c r="IB413" s="223">
        <f t="shared" ca="1" si="826"/>
        <v>-8.5333665537061997E-4</v>
      </c>
      <c r="IC413" s="223">
        <f t="shared" ca="1" si="827"/>
        <v>-4.4447711488195462E-3</v>
      </c>
      <c r="ID413" s="223">
        <f t="shared" ca="1" si="828"/>
        <v>-1.7271612614392616E-3</v>
      </c>
      <c r="IE413" s="223">
        <f t="shared" ca="1" si="829"/>
        <v>3.5690107749824567E-3</v>
      </c>
      <c r="IF413" s="223">
        <f t="shared" ca="1" si="830"/>
        <v>3.7255008642365947E-3</v>
      </c>
      <c r="IG413" s="223">
        <f t="shared" ca="1" si="831"/>
        <v>-1.2791226181607051E-3</v>
      </c>
      <c r="IH413" s="223">
        <f t="shared" ca="1" si="832"/>
        <v>-4.4681202569998701E-3</v>
      </c>
      <c r="II413" s="223">
        <f t="shared" ca="1" si="833"/>
        <v>-1.3149310753140288E-3</v>
      </c>
      <c r="IJ413" s="223">
        <f t="shared" ca="1" si="834"/>
        <v>3.7047115713809871E-3</v>
      </c>
      <c r="IK413" s="223">
        <f t="shared" ca="1" si="835"/>
        <v>3.46577308095253E-3</v>
      </c>
      <c r="IL413" s="223">
        <f t="shared" ca="1" si="836"/>
        <v>-1.6925899308981055E-3</v>
      </c>
      <c r="IM413" s="223">
        <f t="shared" ca="1" si="837"/>
        <v>-4.4484389245823056E-3</v>
      </c>
      <c r="IN413" s="223">
        <f t="shared" ca="1" si="838"/>
        <v>-8.9003738411908028E-4</v>
      </c>
      <c r="IO413" s="223">
        <f t="shared" ca="1" si="839"/>
        <v>3.9317104949955148E-3</v>
      </c>
      <c r="IP413" s="223">
        <f t="shared" ca="1" si="840"/>
        <v>3.1726680083146155E-3</v>
      </c>
      <c r="IQ413" s="223">
        <f t="shared" ca="1" si="841"/>
        <v>-2.0897566773371862E-3</v>
      </c>
      <c r="IR413" s="223">
        <f t="shared" ca="1" si="842"/>
        <v>-4.3859166935568995E-3</v>
      </c>
      <c r="IS413" s="223">
        <f t="shared" ca="1" si="843"/>
        <v>-4.5657214637114061E-4</v>
      </c>
      <c r="IT413" s="223">
        <f t="shared" ca="1" si="844"/>
        <v>4.120844897251519E-3</v>
      </c>
      <c r="IU413" s="223">
        <f t="shared" ca="1" si="845"/>
        <v>2.8490084083996892E-3</v>
      </c>
      <c r="IV413" s="223">
        <f t="shared" ca="1" si="846"/>
        <v>-2.4667979245963116E-3</v>
      </c>
      <c r="IW413" s="223">
        <f t="shared" ca="1" si="847"/>
        <v>-4.2811556871866236E-3</v>
      </c>
      <c r="IX413" s="223">
        <f t="shared" ca="1" si="848"/>
        <v>-1.8709869265924866E-5</v>
      </c>
      <c r="IY413" s="223">
        <f t="shared" ca="1" si="849"/>
        <v>4.2702933104640335E-3</v>
      </c>
      <c r="IZ413" s="223">
        <f t="shared" ca="1" si="850"/>
        <v>2.4979113000856402E-3</v>
      </c>
      <c r="JA413" s="223">
        <f t="shared" ca="1" si="851"/>
        <v>-2.8200825593526647E-3</v>
      </c>
      <c r="JB413" s="223">
        <f t="shared" ca="1" si="852"/>
        <v>-4.1351648112309932E-3</v>
      </c>
    </row>
    <row r="414" spans="2:262">
      <c r="B414" s="230">
        <v>53</v>
      </c>
      <c r="C414" s="229">
        <f t="shared" si="853"/>
        <v>1.0351562500000005E-3</v>
      </c>
      <c r="D414" s="226">
        <f t="shared" ca="1" si="597"/>
        <v>75.325543169869746</v>
      </c>
      <c r="E414" s="225">
        <f ca="1">BG361</f>
        <v>0.32554316986974585</v>
      </c>
      <c r="F414" s="224">
        <v>53</v>
      </c>
      <c r="G414" s="223">
        <f t="shared" ca="1" si="854"/>
        <v>-7.9736992864288766E-4</v>
      </c>
      <c r="H414" s="223">
        <f t="shared" ca="1" si="598"/>
        <v>-5.3956226954446351E-3</v>
      </c>
      <c r="I414" s="223">
        <f t="shared" ca="1" si="599"/>
        <v>-2.0807928861494782E-3</v>
      </c>
      <c r="J414" s="223">
        <f t="shared" ca="1" si="600"/>
        <v>4.2856746786464764E-3</v>
      </c>
      <c r="K414" s="223">
        <f t="shared" ca="1" si="601"/>
        <v>4.3668811085137791E-3</v>
      </c>
      <c r="L414" s="223">
        <f t="shared" ca="1" si="602"/>
        <v>-1.9562688746129738E-3</v>
      </c>
      <c r="M414" s="223">
        <f t="shared" ca="1" si="603"/>
        <v>-5.4104048403344641E-3</v>
      </c>
      <c r="N414" s="223">
        <f t="shared" ca="1" si="604"/>
        <v>-9.2977911342931102E-4</v>
      </c>
      <c r="O414" s="223">
        <f t="shared" ca="1" si="605"/>
        <v>4.9144369379638692E-3</v>
      </c>
      <c r="P414" s="223">
        <f t="shared" ca="1" si="606"/>
        <v>3.5512651677509907E-3</v>
      </c>
      <c r="Q414" s="223">
        <f t="shared" ca="1" si="607"/>
        <v>-3.0201014871330204E-3</v>
      </c>
      <c r="R414" s="223">
        <f t="shared" ca="1" si="608"/>
        <v>-5.1622643587255681E-3</v>
      </c>
      <c r="S414" s="223">
        <f t="shared" ca="1" si="609"/>
        <v>2.6641796327286069E-4</v>
      </c>
      <c r="T414" s="223">
        <f t="shared" ca="1" si="610"/>
        <v>5.3043784979762646E-3</v>
      </c>
      <c r="U414" s="223">
        <f t="shared" ca="1" si="611"/>
        <v>2.5630728684987759E-3</v>
      </c>
      <c r="V414" s="223">
        <f t="shared" ca="1" si="612"/>
        <v>-3.9371700332434569E-3</v>
      </c>
      <c r="W414" s="223">
        <f t="shared" ca="1" si="613"/>
        <v>-4.6632598209265632E-3</v>
      </c>
      <c r="X414" s="223">
        <f t="shared" ca="1" si="614"/>
        <v>1.4496682619210052E-3</v>
      </c>
      <c r="Y414" s="223">
        <f t="shared" ca="1" si="615"/>
        <v>5.4365498600481574E-3</v>
      </c>
      <c r="Z414" s="223">
        <f t="shared" ca="1" si="616"/>
        <v>1.4503261467254285E-3</v>
      </c>
      <c r="AA414" s="223">
        <f t="shared" ca="1" si="617"/>
        <v>-4.6629088883859953E-3</v>
      </c>
      <c r="AB414" s="223">
        <f t="shared" ca="1" si="618"/>
        <v>-3.9376407216767098E-3</v>
      </c>
      <c r="AC414" s="223">
        <f t="shared" ca="1" si="619"/>
        <v>2.5624708587382934E-3</v>
      </c>
      <c r="AD414" s="223">
        <f t="shared" ca="1" si="620"/>
        <v>5.3045280590430371E-3</v>
      </c>
      <c r="AE414" s="223">
        <f t="shared" ca="1" si="621"/>
        <v>2.6709975272236645E-4</v>
      </c>
      <c r="AF414" s="223">
        <f t="shared" ca="1" si="622"/>
        <v>-5.1620502359041465E-3</v>
      </c>
      <c r="AG414" s="223">
        <f t="shared" ca="1" si="623"/>
        <v>-3.0206690580062701E-3</v>
      </c>
      <c r="AH414" s="223">
        <f t="shared" ca="1" si="624"/>
        <v>3.5507482881442318E-3</v>
      </c>
      <c r="AI414" s="223">
        <f t="shared" ca="1" si="625"/>
        <v>4.914728792066704E-3</v>
      </c>
      <c r="AJ414" s="223">
        <f t="shared" ca="1" si="626"/>
        <v>-9.2910655139743581E-4</v>
      </c>
      <c r="AK414" s="223">
        <f t="shared" ca="1" si="627"/>
        <v>-5.410337932689125E-3</v>
      </c>
      <c r="AL414" s="223">
        <f t="shared" ca="1" si="628"/>
        <v>-1.9569057463996609E-3</v>
      </c>
      <c r="AM414" s="223">
        <f t="shared" ca="1" si="629"/>
        <v>4.3664744772076765E-3</v>
      </c>
      <c r="AN414" s="223">
        <f t="shared" ca="1" si="630"/>
        <v>4.2860946429192966E-3</v>
      </c>
      <c r="AO414" s="223">
        <f t="shared" ca="1" si="631"/>
        <v>-2.0801622351848638E-3</v>
      </c>
      <c r="AP414" s="223">
        <f t="shared" ca="1" si="632"/>
        <v>-5.3957062544019189E-3</v>
      </c>
      <c r="AQ414" s="223">
        <f t="shared" ca="1" si="633"/>
        <v>-7.9804515208730048E-4</v>
      </c>
      <c r="AR414" s="223">
        <f t="shared" ca="1" si="634"/>
        <v>4.9700086081965493E-3</v>
      </c>
      <c r="AS414" s="223">
        <f t="shared" ca="1" si="635"/>
        <v>3.4491745532194886E-3</v>
      </c>
      <c r="AT414" s="223">
        <f t="shared" ca="1" si="636"/>
        <v>-3.1301308959937198E-3</v>
      </c>
      <c r="AU414" s="223">
        <f t="shared" ca="1" si="637"/>
        <v>-5.1188662382751961E-3</v>
      </c>
      <c r="AV414" s="223">
        <f t="shared" ca="1" si="638"/>
        <v>3.9959703688266079E-4</v>
      </c>
      <c r="AW414" s="223">
        <f t="shared" ca="1" si="639"/>
        <v>5.3320214934467342E-3</v>
      </c>
      <c r="AX414" s="223">
        <f t="shared" ca="1" si="640"/>
        <v>2.4446392739825677E-3</v>
      </c>
      <c r="AY414" s="223">
        <f t="shared" ca="1" si="641"/>
        <v>-4.0279885298560927E-3</v>
      </c>
      <c r="AZ414" s="223">
        <f t="shared" ca="1" si="642"/>
        <v>-4.5932711297329374E-3</v>
      </c>
      <c r="BA414" s="223">
        <f t="shared" ca="1" si="643"/>
        <v>1.5778205121742567E-3</v>
      </c>
      <c r="BB414" s="223">
        <f t="shared" ca="1" si="644"/>
        <v>5.434920848937836E-3</v>
      </c>
      <c r="BC414" s="223">
        <f t="shared" ca="1" si="645"/>
        <v>1.3213049403817774E-3</v>
      </c>
      <c r="BD414" s="223">
        <f t="shared" ca="1" si="646"/>
        <v>-4.7301030807089806E-3</v>
      </c>
      <c r="BE414" s="223">
        <f t="shared" ca="1" si="647"/>
        <v>-3.8444626119745967E-3</v>
      </c>
      <c r="BF414" s="223">
        <f t="shared" ca="1" si="648"/>
        <v>2.6793686322112188E-3</v>
      </c>
      <c r="BG414" s="223">
        <f t="shared" ca="1" si="649"/>
        <v>5.2737062043521719E-3</v>
      </c>
      <c r="BH414" s="223">
        <f t="shared" ca="1" si="650"/>
        <v>1.3376081553933107E-4</v>
      </c>
      <c r="BI414" s="223">
        <f t="shared" ca="1" si="651"/>
        <v>-5.2023547724430203E-3</v>
      </c>
      <c r="BJ414" s="223">
        <f t="shared" ca="1" si="652"/>
        <v>-2.9088295889812587E-3</v>
      </c>
      <c r="BK414" s="223">
        <f t="shared" ca="1" si="653"/>
        <v>3.6507108510394565E-3</v>
      </c>
      <c r="BL414" s="223">
        <f t="shared" ca="1" si="654"/>
        <v>4.8562119046297939E-3</v>
      </c>
      <c r="BM414" s="223">
        <f t="shared" ca="1" si="655"/>
        <v>-1.0602835151069826E-3</v>
      </c>
      <c r="BN414" s="223">
        <f t="shared" ca="1" si="656"/>
        <v>-5.4217941846685276E-3</v>
      </c>
      <c r="BO414" s="223">
        <f t="shared" ca="1" si="657"/>
        <v>-1.8318398398016235E-3</v>
      </c>
      <c r="BP414" s="223">
        <f t="shared" ca="1" si="658"/>
        <v>4.4446440748167806E-3</v>
      </c>
      <c r="BQ414" s="223">
        <f t="shared" ca="1" si="659"/>
        <v>4.202726394179325E-3</v>
      </c>
      <c r="BR414" s="223">
        <f t="shared" ca="1" si="660"/>
        <v>-2.2028025838085725E-3</v>
      </c>
      <c r="BS414" s="223">
        <f t="shared" ca="1" si="661"/>
        <v>-5.3777574967801781E-3</v>
      </c>
      <c r="BT414" s="223">
        <f t="shared" ca="1" si="662"/>
        <v>-6.6583047818650305E-4</v>
      </c>
      <c r="BU414" s="223">
        <f t="shared" ca="1" si="663"/>
        <v>5.0225865310842555E-3</v>
      </c>
      <c r="BV414" s="223">
        <f t="shared" ca="1" si="664"/>
        <v>3.3450062849100259E-3</v>
      </c>
      <c r="BW414" s="223">
        <f t="shared" ca="1" si="665"/>
        <v>-3.2382748310458131E-3</v>
      </c>
      <c r="BX414" s="223">
        <f t="shared" ca="1" si="666"/>
        <v>-5.0723847042096386E-3</v>
      </c>
      <c r="BY414" s="223">
        <f t="shared" ca="1" si="667"/>
        <v>5.3253540817933842E-4</v>
      </c>
      <c r="BZ414" s="223">
        <f t="shared" ca="1" si="668"/>
        <v>5.35645267854668E-3</v>
      </c>
      <c r="CA414" s="223">
        <f t="shared" ca="1" si="669"/>
        <v>2.3247331201786976E-3</v>
      </c>
      <c r="CB414" s="223">
        <f t="shared" ca="1" si="670"/>
        <v>-4.1163807167945371E-3</v>
      </c>
      <c r="CC414" s="223">
        <f t="shared" ca="1" si="671"/>
        <v>-4.5205156237642097E-3</v>
      </c>
      <c r="CD414" s="223">
        <f t="shared" ca="1" si="672"/>
        <v>1.7050223423494648E-3</v>
      </c>
      <c r="CE414" s="223">
        <f t="shared" ca="1" si="673"/>
        <v>5.4300180447328953E-3</v>
      </c>
      <c r="CF414" s="223">
        <f t="shared" ca="1" si="674"/>
        <v>1.1914878293488515E-3</v>
      </c>
      <c r="CG414" s="223">
        <f t="shared" ca="1" si="675"/>
        <v>-4.7944480358060931E-3</v>
      </c>
      <c r="CH414" s="223">
        <f t="shared" ca="1" si="676"/>
        <v>-3.748968741748732E-3</v>
      </c>
      <c r="CI414" s="223">
        <f t="shared" ca="1" si="677"/>
        <v>2.7946524542080452E-3</v>
      </c>
      <c r="CJ414" s="223">
        <f t="shared" ca="1" si="678"/>
        <v>5.2397076662403803E-3</v>
      </c>
      <c r="CK414" s="223">
        <f t="shared" ca="1" si="679"/>
        <v>3.4130584261561278E-7</v>
      </c>
      <c r="CL414" s="223">
        <f t="shared" ca="1" si="680"/>
        <v>-5.2395256049955485E-3</v>
      </c>
      <c r="CM414" s="223">
        <f t="shared" ca="1" si="681"/>
        <v>-2.7952379497799881E-3</v>
      </c>
      <c r="CN414" s="223">
        <f t="shared" ca="1" si="682"/>
        <v>3.7484743622269155E-3</v>
      </c>
      <c r="CO414" s="223">
        <f t="shared" ca="1" si="683"/>
        <v>4.7947698167269941E-3</v>
      </c>
      <c r="CP414" s="223">
        <f t="shared" ca="1" si="684"/>
        <v>-1.1908218036735829E-3</v>
      </c>
      <c r="CQ414" s="223">
        <f t="shared" ca="1" si="685"/>
        <v>-5.4299845505650325E-3</v>
      </c>
      <c r="CR414" s="223">
        <f t="shared" ca="1" si="686"/>
        <v>-1.7056705013809934E-3</v>
      </c>
      <c r="CS414" s="223">
        <f t="shared" ca="1" si="687"/>
        <v>4.520136385031185E-3</v>
      </c>
      <c r="CT414" s="223">
        <f t="shared" ca="1" si="688"/>
        <v>4.1168265802096126E-3</v>
      </c>
      <c r="CU414" s="223">
        <f t="shared" ca="1" si="689"/>
        <v>-2.3241160465238887E-3</v>
      </c>
      <c r="CV414" s="223">
        <f t="shared" ca="1" si="690"/>
        <v>-5.3565693791296776E-3</v>
      </c>
      <c r="CW414" s="223">
        <f t="shared" ca="1" si="691"/>
        <v>-5.3321473290265085E-4</v>
      </c>
      <c r="CX414" s="223">
        <f t="shared" ca="1" si="692"/>
        <v>5.0721390356522431E-3</v>
      </c>
      <c r="CY414" s="223">
        <f t="shared" ca="1" si="693"/>
        <v>3.2388231098924667E-3</v>
      </c>
      <c r="CZ414" s="223">
        <f t="shared" ca="1" si="694"/>
        <v>-3.3444681504265794E-3</v>
      </c>
      <c r="DA414" s="223">
        <f t="shared" ca="1" si="695"/>
        <v>-5.0228477552669319E-3</v>
      </c>
      <c r="DB414" s="223">
        <f t="shared" ca="1" si="696"/>
        <v>6.651530000589107E-4</v>
      </c>
      <c r="DC414" s="223">
        <f t="shared" ca="1" si="697"/>
        <v>5.3776573368437249E-3</v>
      </c>
      <c r="DD414" s="223">
        <f t="shared" ca="1" si="698"/>
        <v>2.2034266340705678E-3</v>
      </c>
      <c r="DE414" s="223">
        <f t="shared" ca="1" si="699"/>
        <v>-4.202293349910572E-3</v>
      </c>
      <c r="DF414" s="223">
        <f t="shared" ca="1" si="700"/>
        <v>-4.4450371282166489E-3</v>
      </c>
      <c r="DG414" s="223">
        <f t="shared" ca="1" si="701"/>
        <v>1.8311971308205709E-3</v>
      </c>
      <c r="DH414" s="223">
        <f t="shared" ca="1" si="702"/>
        <v>5.4218444006992605E-3</v>
      </c>
      <c r="DI414" s="223">
        <f t="shared" ca="1" si="703"/>
        <v>1.0609530106000114E-3</v>
      </c>
      <c r="DJ414" s="223">
        <f t="shared" ca="1" si="704"/>
        <v>-4.8559049946823602E-3</v>
      </c>
      <c r="DK414" s="223">
        <f t="shared" ca="1" si="705"/>
        <v>-3.6512166329358085E-3</v>
      </c>
      <c r="DL414" s="223">
        <f t="shared" ca="1" si="706"/>
        <v>2.9082528820653757E-3</v>
      </c>
      <c r="DM414" s="223">
        <f t="shared" ca="1" si="707"/>
        <v>5.2025529241557572E-3</v>
      </c>
      <c r="DN414" s="223">
        <f t="shared" ca="1" si="708"/>
        <v>-1.3307840944397787E-4</v>
      </c>
      <c r="DO414" s="223">
        <f t="shared" ca="1" si="709"/>
        <v>-5.2735403432421085E-3</v>
      </c>
      <c r="DP414" s="223">
        <f t="shared" ca="1" si="710"/>
        <v>-2.6799625637585166E-3</v>
      </c>
      <c r="DQ414" s="223">
        <f t="shared" ca="1" si="711"/>
        <v>3.843979932623053E-3</v>
      </c>
      <c r="DR414" s="223">
        <f t="shared" ca="1" si="712"/>
        <v>4.7304395387745878E-3</v>
      </c>
      <c r="DS414" s="223">
        <f t="shared" ca="1" si="713"/>
        <v>-1.3206427857132704E-3</v>
      </c>
      <c r="DT414" s="223">
        <f t="shared" ca="1" si="714"/>
        <v>-5.434904096808477E-3</v>
      </c>
      <c r="DU414" s="223">
        <f t="shared" ca="1" si="715"/>
        <v>-1.5784737308294585E-3</v>
      </c>
      <c r="DV414" s="223">
        <f t="shared" ca="1" si="716"/>
        <v>4.59290593410599E-3</v>
      </c>
      <c r="DW414" s="223">
        <f t="shared" ca="1" si="717"/>
        <v>4.0284469438459933E-3</v>
      </c>
      <c r="DX414" s="223">
        <f t="shared" ca="1" si="718"/>
        <v>-2.4440295486370749E-3</v>
      </c>
      <c r="DY414" s="223">
        <f t="shared" ca="1" si="719"/>
        <v>-5.3321546643802023E-3</v>
      </c>
      <c r="DZ414" s="223">
        <f t="shared" ca="1" si="720"/>
        <v>-4.0027779900195801E-4</v>
      </c>
      <c r="EA414" s="223">
        <f t="shared" ca="1" si="721"/>
        <v>5.1186362733246487E-3</v>
      </c>
      <c r="EB414" s="223">
        <f t="shared" ca="1" si="722"/>
        <v>3.1306889889407804E-3</v>
      </c>
      <c r="EC414" s="223">
        <f t="shared" ca="1" si="723"/>
        <v>-3.4486468872511884E-3</v>
      </c>
      <c r="ED414" s="223">
        <f t="shared" ca="1" si="724"/>
        <v>-4.9702852306528263E-3</v>
      </c>
      <c r="EE414" s="223">
        <f t="shared" ca="1" si="725"/>
        <v>7.9736992864291954E-4</v>
      </c>
      <c r="EF414" s="223">
        <f t="shared" ca="1" si="726"/>
        <v>5.3956226954446265E-3</v>
      </c>
      <c r="EG414" s="223">
        <f t="shared" ca="1" si="727"/>
        <v>2.0807928861495011E-3</v>
      </c>
      <c r="EH414" s="223">
        <f t="shared" ca="1" si="728"/>
        <v>-4.2856746786464903E-3</v>
      </c>
      <c r="EI414" s="223">
        <f t="shared" ca="1" si="729"/>
        <v>-4.3668811085138285E-3</v>
      </c>
      <c r="EJ414" s="223">
        <f t="shared" ca="1" si="730"/>
        <v>1.9562688746129413E-3</v>
      </c>
      <c r="EK414" s="223">
        <f t="shared" ca="1" si="731"/>
        <v>5.4104048403344623E-3</v>
      </c>
      <c r="EL414" s="223">
        <f t="shared" ca="1" si="732"/>
        <v>9.297791134292503E-4</v>
      </c>
      <c r="EM414" s="223">
        <f t="shared" ca="1" si="733"/>
        <v>-4.9144369379638493E-3</v>
      </c>
      <c r="EN414" s="223">
        <f t="shared" ca="1" si="734"/>
        <v>-3.5512651677509876E-3</v>
      </c>
      <c r="EO414" s="223">
        <f t="shared" ca="1" si="735"/>
        <v>3.0201014871330629E-3</v>
      </c>
      <c r="EP414" s="223">
        <f t="shared" ca="1" si="736"/>
        <v>5.1622643587255863E-3</v>
      </c>
      <c r="EQ414" s="223">
        <f t="shared" ca="1" si="737"/>
        <v>-2.6641796327284487E-4</v>
      </c>
      <c r="ER414" s="223">
        <f t="shared" ca="1" si="738"/>
        <v>-5.3043784979762741E-3</v>
      </c>
      <c r="ES414" s="223">
        <f t="shared" ca="1" si="739"/>
        <v>-2.5630728684988245E-3</v>
      </c>
      <c r="ET414" s="223">
        <f t="shared" ca="1" si="740"/>
        <v>3.9371700332434464E-3</v>
      </c>
      <c r="EU414" s="223">
        <f t="shared" ca="1" si="741"/>
        <v>4.663259820926551E-3</v>
      </c>
      <c r="EV414" s="223">
        <f t="shared" ca="1" si="742"/>
        <v>-1.449668261920934E-3</v>
      </c>
      <c r="EW414" s="223">
        <f t="shared" ca="1" si="743"/>
        <v>-5.4365498600481574E-3</v>
      </c>
      <c r="EX414" s="223">
        <f t="shared" ca="1" si="744"/>
        <v>-1.4503261467254066E-3</v>
      </c>
      <c r="EY414" s="223">
        <f t="shared" ca="1" si="745"/>
        <v>4.6629088883859476E-3</v>
      </c>
      <c r="EZ414" s="223">
        <f t="shared" ca="1" si="746"/>
        <v>3.9376407216767349E-3</v>
      </c>
      <c r="FA414" s="223">
        <f t="shared" ca="1" si="747"/>
        <v>-2.5624708587383134E-3</v>
      </c>
      <c r="FB414" s="223">
        <f t="shared" ca="1" si="748"/>
        <v>-5.304528059043058E-3</v>
      </c>
      <c r="FC414" s="223">
        <f t="shared" ca="1" si="749"/>
        <v>-2.6709975272242109E-4</v>
      </c>
      <c r="FD414" s="223">
        <f t="shared" ca="1" si="750"/>
        <v>5.1620502359041413E-3</v>
      </c>
      <c r="FE414" s="223">
        <f t="shared" ca="1" si="751"/>
        <v>3.0206690580062198E-3</v>
      </c>
      <c r="FF414" s="223">
        <f t="shared" ca="1" si="752"/>
        <v>-3.5507482881441902E-3</v>
      </c>
      <c r="FG414" s="223">
        <f t="shared" ca="1" si="753"/>
        <v>-4.9147287920667119E-3</v>
      </c>
      <c r="FH414" s="223">
        <f t="shared" ca="1" si="754"/>
        <v>9.2910655139749631E-4</v>
      </c>
      <c r="FI414" s="223">
        <f t="shared" ca="1" si="755"/>
        <v>5.4103379326891198E-3</v>
      </c>
      <c r="FJ414" s="223">
        <f t="shared" ca="1" si="756"/>
        <v>1.9569057463996765E-3</v>
      </c>
      <c r="FK414" s="223">
        <f t="shared" ca="1" si="757"/>
        <v>-4.3664744772076896E-3</v>
      </c>
      <c r="FL414" s="223">
        <f t="shared" ca="1" si="758"/>
        <v>-4.2860946429193539E-3</v>
      </c>
      <c r="FM414" s="223">
        <f t="shared" ca="1" si="759"/>
        <v>2.0801622351848494E-3</v>
      </c>
      <c r="FN414" s="223">
        <f t="shared" ca="1" si="760"/>
        <v>5.3957062544019163E-3</v>
      </c>
      <c r="FO414" s="223">
        <f t="shared" ca="1" si="761"/>
        <v>7.9804515208739264E-4</v>
      </c>
      <c r="FP414" s="223">
        <f t="shared" ca="1" si="762"/>
        <v>-4.9700086081965415E-3</v>
      </c>
      <c r="FQ414" s="223">
        <f t="shared" ca="1" si="763"/>
        <v>-3.4491745532194717E-3</v>
      </c>
      <c r="FR414" s="223">
        <f t="shared" ca="1" si="764"/>
        <v>3.1301308959937693E-3</v>
      </c>
      <c r="FS414" s="223">
        <f t="shared" ca="1" si="765"/>
        <v>5.1188662382752152E-3</v>
      </c>
      <c r="FT414" s="223">
        <f t="shared" ca="1" si="766"/>
        <v>-3.9959703688264496E-4</v>
      </c>
      <c r="FU414" s="223">
        <f t="shared" ca="1" si="767"/>
        <v>-5.3320214934467463E-3</v>
      </c>
      <c r="FV414" s="223">
        <f t="shared" ca="1" si="768"/>
        <v>-2.4446392739826172E-3</v>
      </c>
      <c r="FW414" s="223">
        <f t="shared" ca="1" si="769"/>
        <v>4.0279885298560832E-3</v>
      </c>
      <c r="FX414" s="223">
        <f t="shared" ca="1" si="770"/>
        <v>4.5932711297329044E-3</v>
      </c>
      <c r="FY414" s="223">
        <f t="shared" ca="1" si="771"/>
        <v>-1.5778205121742043E-3</v>
      </c>
      <c r="FZ414" s="223">
        <f t="shared" ca="1" si="772"/>
        <v>-5.4349208489378369E-3</v>
      </c>
      <c r="GA414" s="223">
        <f t="shared" ca="1" si="773"/>
        <v>-1.3213049403817552E-3</v>
      </c>
      <c r="GB414" s="223">
        <f t="shared" ca="1" si="774"/>
        <v>4.7301030807089355E-3</v>
      </c>
      <c r="GC414" s="223">
        <f t="shared" ca="1" si="775"/>
        <v>3.8444626119746072E-3</v>
      </c>
      <c r="GD414" s="223">
        <f t="shared" ca="1" si="776"/>
        <v>-2.6793686322112045E-3</v>
      </c>
      <c r="GE414" s="223">
        <f t="shared" ca="1" si="777"/>
        <v>-5.2737062043521944E-3</v>
      </c>
      <c r="GF414" s="223">
        <f t="shared" ca="1" si="778"/>
        <v>-1.3376081553934712E-4</v>
      </c>
      <c r="GG414" s="223">
        <f t="shared" ca="1" si="779"/>
        <v>5.2023547724430151E-3</v>
      </c>
      <c r="GH414" s="223">
        <f t="shared" ca="1" si="780"/>
        <v>2.9088295889813367E-3</v>
      </c>
      <c r="GI414" s="223">
        <f t="shared" ca="1" si="781"/>
        <v>-3.6507108510394448E-3</v>
      </c>
      <c r="GJ414" s="223">
        <f t="shared" ca="1" si="782"/>
        <v>-4.8562119046298017E-3</v>
      </c>
      <c r="GK414" s="223">
        <f t="shared" ca="1" si="783"/>
        <v>1.0602835151070425E-3</v>
      </c>
      <c r="GL414" s="223">
        <f t="shared" ca="1" si="784"/>
        <v>5.4217941846685267E-3</v>
      </c>
      <c r="GM414" s="223">
        <f t="shared" ca="1" si="785"/>
        <v>1.8318398398016395E-3</v>
      </c>
      <c r="GN414" s="223">
        <f t="shared" ca="1" si="786"/>
        <v>-4.4446440748168153E-3</v>
      </c>
      <c r="GO414" s="223">
        <f t="shared" ca="1" si="787"/>
        <v>-4.202726394179384E-3</v>
      </c>
      <c r="GP414" s="223">
        <f t="shared" ca="1" si="788"/>
        <v>2.2028025838085577E-3</v>
      </c>
      <c r="GQ414" s="223">
        <f t="shared" ca="1" si="789"/>
        <v>5.3777574967801686E-3</v>
      </c>
      <c r="GR414" s="223">
        <f t="shared" ca="1" si="790"/>
        <v>6.6583047818659521E-4</v>
      </c>
      <c r="GS414" s="223">
        <f t="shared" ca="1" si="791"/>
        <v>-5.0225865310842494E-3</v>
      </c>
      <c r="GT414" s="223">
        <f t="shared" ca="1" si="792"/>
        <v>-3.3450062849100385E-3</v>
      </c>
      <c r="GU414" s="223">
        <f t="shared" ca="1" si="793"/>
        <v>3.2382748310458621E-3</v>
      </c>
      <c r="GV414" s="223">
        <f t="shared" ca="1" si="794"/>
        <v>5.0723847042096447E-3</v>
      </c>
      <c r="GW414" s="223">
        <f t="shared" ca="1" si="795"/>
        <v>-5.3253540817916885E-4</v>
      </c>
      <c r="GX414" s="223">
        <f t="shared" ca="1" si="796"/>
        <v>-5.3564526785466905E-3</v>
      </c>
      <c r="GY414" s="223">
        <f t="shared" ca="1" si="797"/>
        <v>-2.3247331201787123E-3</v>
      </c>
      <c r="GZ414" s="223">
        <f t="shared" ca="1" si="798"/>
        <v>4.1163807167944252E-3</v>
      </c>
      <c r="HA414" s="223">
        <f t="shared" ca="1" si="799"/>
        <v>4.520515623764175E-3</v>
      </c>
      <c r="HB414" s="223">
        <f t="shared" ca="1" si="800"/>
        <v>-1.7050223423494498E-3</v>
      </c>
      <c r="HC414" s="223">
        <f t="shared" ca="1" si="801"/>
        <v>-5.430018044732904E-3</v>
      </c>
      <c r="HD414" s="223">
        <f t="shared" ca="1" si="802"/>
        <v>-1.1914878293487914E-3</v>
      </c>
      <c r="HE414" s="223">
        <f t="shared" ca="1" si="803"/>
        <v>4.7944480358060489E-3</v>
      </c>
      <c r="HF414" s="223">
        <f t="shared" ca="1" si="804"/>
        <v>3.7489687417486327E-3</v>
      </c>
      <c r="HG414" s="223">
        <f t="shared" ca="1" si="805"/>
        <v>-2.7946524542080977E-3</v>
      </c>
      <c r="HH414" s="223">
        <f t="shared" ca="1" si="806"/>
        <v>-5.2397076662404046E-3</v>
      </c>
      <c r="HI414" s="223">
        <f t="shared" ca="1" si="807"/>
        <v>-3.4130584247640122E-7</v>
      </c>
      <c r="HJ414" s="223">
        <f t="shared" ca="1" si="808"/>
        <v>5.2395256049955442E-3</v>
      </c>
      <c r="HK414" s="223">
        <f t="shared" ca="1" si="809"/>
        <v>2.7952379497800687E-3</v>
      </c>
      <c r="HL414" s="223">
        <f t="shared" ca="1" si="810"/>
        <v>-3.7484743622270156E-3</v>
      </c>
      <c r="HM414" s="223">
        <f t="shared" ca="1" si="811"/>
        <v>-4.7947698167270011E-3</v>
      </c>
      <c r="HN414" s="223">
        <f t="shared" ca="1" si="812"/>
        <v>1.1908218036734916E-3</v>
      </c>
      <c r="HO414" s="223">
        <f t="shared" ca="1" si="813"/>
        <v>5.4299845505650394E-3</v>
      </c>
      <c r="HP414" s="223">
        <f t="shared" ca="1" si="814"/>
        <v>1.7056705013810082E-3</v>
      </c>
      <c r="HQ414" s="223">
        <f t="shared" ca="1" si="815"/>
        <v>-4.520136385031133E-3</v>
      </c>
      <c r="HR414" s="223">
        <f t="shared" ca="1" si="816"/>
        <v>-4.1168265802095224E-3</v>
      </c>
      <c r="HS414" s="223">
        <f t="shared" ca="1" si="817"/>
        <v>2.3241160465238739E-3</v>
      </c>
      <c r="HT414" s="223">
        <f t="shared" ca="1" si="818"/>
        <v>5.3565693791296932E-3</v>
      </c>
      <c r="HU414" s="223">
        <f t="shared" ca="1" si="819"/>
        <v>5.3321473290258992E-4</v>
      </c>
      <c r="HV414" s="223">
        <f t="shared" ca="1" si="820"/>
        <v>-5.0721390356522379E-3</v>
      </c>
      <c r="HW414" s="223">
        <f t="shared" ca="1" si="821"/>
        <v>-3.2388231098925413E-3</v>
      </c>
      <c r="HX414" s="223">
        <f t="shared" ca="1" si="822"/>
        <v>3.3444681504266284E-3</v>
      </c>
      <c r="HY414" s="223">
        <f t="shared" ca="1" si="823"/>
        <v>5.0228477552669371E-3</v>
      </c>
      <c r="HZ414" s="223">
        <f t="shared" ca="1" si="824"/>
        <v>-6.6515300005874135E-4</v>
      </c>
      <c r="IA414" s="223">
        <f t="shared" ca="1" si="825"/>
        <v>-5.3776573368437448E-3</v>
      </c>
      <c r="IB414" s="223">
        <f t="shared" ca="1" si="826"/>
        <v>-2.2034266340705821E-3</v>
      </c>
      <c r="IC414" s="223">
        <f t="shared" ca="1" si="827"/>
        <v>4.2022933499104645E-3</v>
      </c>
      <c r="ID414" s="223">
        <f t="shared" ca="1" si="828"/>
        <v>4.4450371282166584E-3</v>
      </c>
      <c r="IE414" s="223">
        <f t="shared" ca="1" si="829"/>
        <v>-1.5509930081936182E-3</v>
      </c>
      <c r="IF414" s="223">
        <f t="shared" ca="1" si="830"/>
        <v>-5.4218444006992727E-3</v>
      </c>
      <c r="IG414" s="223">
        <f t="shared" ca="1" si="831"/>
        <v>-1.0609530106000275E-3</v>
      </c>
      <c r="IH414" s="223">
        <f t="shared" ca="1" si="832"/>
        <v>4.8559049946823533E-3</v>
      </c>
      <c r="II414" s="223">
        <f t="shared" ca="1" si="833"/>
        <v>3.6512166329359347E-3</v>
      </c>
      <c r="IJ414" s="223">
        <f t="shared" ca="1" si="834"/>
        <v>-2.9082528820653622E-3</v>
      </c>
      <c r="IK414" s="223">
        <f t="shared" ca="1" si="835"/>
        <v>-5.2025529241557615E-3</v>
      </c>
      <c r="IL414" s="223">
        <f t="shared" ca="1" si="836"/>
        <v>1.3307840944380743E-4</v>
      </c>
      <c r="IM414" s="223">
        <f t="shared" ca="1" si="837"/>
        <v>5.273540343242105E-3</v>
      </c>
      <c r="IN414" s="223">
        <f t="shared" ca="1" si="838"/>
        <v>2.6799625637585305E-3</v>
      </c>
      <c r="IO414" s="223">
        <f t="shared" ca="1" si="839"/>
        <v>-3.8439799326231514E-3</v>
      </c>
      <c r="IP414" s="223">
        <f t="shared" ca="1" si="840"/>
        <v>-4.7304395387745956E-3</v>
      </c>
      <c r="IQ414" s="223">
        <f t="shared" ca="1" si="841"/>
        <v>1.3206427857132548E-3</v>
      </c>
      <c r="IR414" s="223">
        <f t="shared" ca="1" si="842"/>
        <v>5.4349040968084805E-3</v>
      </c>
      <c r="IS414" s="223">
        <f t="shared" ca="1" si="843"/>
        <v>1.5784737308294739E-3</v>
      </c>
      <c r="IT414" s="223">
        <f t="shared" ca="1" si="844"/>
        <v>-4.5929059341059814E-3</v>
      </c>
      <c r="IU414" s="223">
        <f t="shared" ca="1" si="845"/>
        <v>-4.0284469438458996E-3</v>
      </c>
      <c r="IV414" s="223">
        <f t="shared" ca="1" si="846"/>
        <v>2.4440295486370606E-3</v>
      </c>
      <c r="IW414" s="223">
        <f t="shared" ca="1" si="847"/>
        <v>5.3321546643802361E-3</v>
      </c>
      <c r="IX414" s="223">
        <f t="shared" ca="1" si="848"/>
        <v>4.0027779900182032E-4</v>
      </c>
      <c r="IY414" s="223">
        <f t="shared" ca="1" si="849"/>
        <v>-5.1186362733246435E-3</v>
      </c>
      <c r="IZ414" s="223">
        <f t="shared" ca="1" si="850"/>
        <v>-3.13068898894092E-3</v>
      </c>
      <c r="JA414" s="223">
        <f t="shared" ca="1" si="851"/>
        <v>3.4486468872512955E-3</v>
      </c>
      <c r="JB414" s="223">
        <f t="shared" ca="1" si="852"/>
        <v>4.9702852306528333E-3</v>
      </c>
    </row>
    <row r="415" spans="2:262">
      <c r="B415" s="230">
        <v>54</v>
      </c>
      <c r="C415" s="229">
        <f t="shared" si="853"/>
        <v>1.0546875000000005E-3</v>
      </c>
      <c r="D415" s="226">
        <f t="shared" ca="1" si="597"/>
        <v>75.318422077536255</v>
      </c>
      <c r="E415" s="225">
        <f ca="1">BH361</f>
        <v>0.31842207753626073</v>
      </c>
      <c r="F415" s="224">
        <v>54</v>
      </c>
      <c r="G415" s="223">
        <f t="shared" ca="1" si="854"/>
        <v>6.3294391935369274E-4</v>
      </c>
      <c r="H415" s="223">
        <f t="shared" ca="1" si="598"/>
        <v>4.0174199962928949E-3</v>
      </c>
      <c r="I415" s="223">
        <f t="shared" ca="1" si="599"/>
        <v>1.3193629475387427E-3</v>
      </c>
      <c r="J415" s="223">
        <f t="shared" ca="1" si="600"/>
        <v>-3.3762619035915655E-3</v>
      </c>
      <c r="K415" s="223">
        <f t="shared" ca="1" si="601"/>
        <v>-2.960092397009173E-3</v>
      </c>
      <c r="L415" s="223">
        <f t="shared" ca="1" si="602"/>
        <v>1.9377743372804201E-3</v>
      </c>
      <c r="M415" s="223">
        <f t="shared" ca="1" si="603"/>
        <v>3.9017739111778232E-3</v>
      </c>
      <c r="N415" s="223">
        <f t="shared" ca="1" si="604"/>
        <v>-4.1666883520721527E-5</v>
      </c>
      <c r="O415" s="223">
        <f t="shared" ca="1" si="605"/>
        <v>-3.9220223648855695E-3</v>
      </c>
      <c r="P415" s="223">
        <f t="shared" ca="1" si="606"/>
        <v>-1.8642805160883193E-3</v>
      </c>
      <c r="Q415" s="223">
        <f t="shared" ca="1" si="607"/>
        <v>3.0160559345069875E-3</v>
      </c>
      <c r="R415" s="223">
        <f t="shared" ca="1" si="608"/>
        <v>3.3299641432179496E-3</v>
      </c>
      <c r="S415" s="223">
        <f t="shared" ca="1" si="609"/>
        <v>-1.3978253613259612E-3</v>
      </c>
      <c r="T415" s="223">
        <f t="shared" ca="1" si="610"/>
        <v>-4.0092518587546032E-3</v>
      </c>
      <c r="U415" s="223">
        <f t="shared" ca="1" si="611"/>
        <v>-5.5051211450942339E-4</v>
      </c>
      <c r="V415" s="223">
        <f t="shared" ca="1" si="612"/>
        <v>3.7417247935097524E-3</v>
      </c>
      <c r="W415" s="223">
        <f t="shared" ca="1" si="613"/>
        <v>2.3688420414604231E-3</v>
      </c>
      <c r="X415" s="223">
        <f t="shared" ca="1" si="614"/>
        <v>-2.5905614627168192E-3</v>
      </c>
      <c r="Y415" s="223">
        <f t="shared" ca="1" si="615"/>
        <v>-3.6277522219832154E-3</v>
      </c>
      <c r="Z415" s="223">
        <f t="shared" ca="1" si="616"/>
        <v>8.2761768763291957E-4</v>
      </c>
      <c r="AA415" s="223">
        <f t="shared" ca="1" si="617"/>
        <v>4.0299416112475547E-3</v>
      </c>
      <c r="AB415" s="223">
        <f t="shared" ca="1" si="618"/>
        <v>1.130774187768248E-3</v>
      </c>
      <c r="AC415" s="223">
        <f t="shared" ca="1" si="619"/>
        <v>-3.4804301800997637E-3</v>
      </c>
      <c r="AD415" s="223">
        <f t="shared" ca="1" si="620"/>
        <v>-2.8221252903710215E-3</v>
      </c>
      <c r="AE415" s="223">
        <f t="shared" ca="1" si="621"/>
        <v>2.1089891585719524E-3</v>
      </c>
      <c r="AF415" s="223">
        <f t="shared" ca="1" si="622"/>
        <v>3.8470104206987168E-3</v>
      </c>
      <c r="AG415" s="223">
        <f t="shared" ca="1" si="623"/>
        <v>-2.3949459034974547E-4</v>
      </c>
      <c r="AH415" s="223">
        <f t="shared" ca="1" si="624"/>
        <v>-3.9633952979967971E-3</v>
      </c>
      <c r="AI415" s="223">
        <f t="shared" ca="1" si="625"/>
        <v>-1.6865584147202734E-3</v>
      </c>
      <c r="AJ415" s="223">
        <f t="shared" ca="1" si="626"/>
        <v>3.1437947639446021E-3</v>
      </c>
      <c r="AK415" s="223">
        <f t="shared" ca="1" si="627"/>
        <v>3.2143180493646706E-3</v>
      </c>
      <c r="AL415" s="223">
        <f t="shared" ca="1" si="628"/>
        <v>-1.5817636081427312E-3</v>
      </c>
      <c r="AM415" s="223">
        <f t="shared" ca="1" si="629"/>
        <v>-3.9829924615065919E-3</v>
      </c>
      <c r="AN415" s="223">
        <f t="shared" ca="1" si="630"/>
        <v>-3.538128415576929E-4</v>
      </c>
      <c r="AO415" s="223">
        <f t="shared" ca="1" si="631"/>
        <v>3.8110534457190394E-3</v>
      </c>
      <c r="AP415" s="223">
        <f t="shared" ca="1" si="632"/>
        <v>2.2058337452812212E-3</v>
      </c>
      <c r="AQ415" s="223">
        <f t="shared" ca="1" si="633"/>
        <v>-2.7391056851887936E-3</v>
      </c>
      <c r="AR415" s="223">
        <f t="shared" ca="1" si="634"/>
        <v>-3.5369305296036879E-3</v>
      </c>
      <c r="AS415" s="223">
        <f t="shared" ca="1" si="635"/>
        <v>1.0202976524119015E-3</v>
      </c>
      <c r="AT415" s="223">
        <f t="shared" ca="1" si="636"/>
        <v>4.0327547438795226E-3</v>
      </c>
      <c r="AU415" s="223">
        <f t="shared" ca="1" si="637"/>
        <v>9.394612939352951E-4</v>
      </c>
      <c r="AV415" s="223">
        <f t="shared" ca="1" si="638"/>
        <v>-3.5762137954544288E-3</v>
      </c>
      <c r="AW415" s="223">
        <f t="shared" ca="1" si="639"/>
        <v>-2.6773594367193888E-3</v>
      </c>
      <c r="AX415" s="223">
        <f t="shared" ca="1" si="640"/>
        <v>2.2751232402548581E-3</v>
      </c>
      <c r="AY415" s="223">
        <f t="shared" ca="1" si="641"/>
        <v>3.7829791451578351E-3</v>
      </c>
      <c r="AZ415" s="223">
        <f t="shared" ca="1" si="642"/>
        <v>-4.3674533373336852E-4</v>
      </c>
      <c r="BA415" s="223">
        <f t="shared" ca="1" si="643"/>
        <v>-3.9952200646827321E-3</v>
      </c>
      <c r="BB415" s="223">
        <f t="shared" ca="1" si="644"/>
        <v>-1.5047732464061037E-3</v>
      </c>
      <c r="BC415" s="223">
        <f t="shared" ca="1" si="645"/>
        <v>3.2639599164319762E-3</v>
      </c>
      <c r="BD415" s="223">
        <f t="shared" ca="1" si="646"/>
        <v>3.0909283817894886E-3</v>
      </c>
      <c r="BE415" s="223">
        <f t="shared" ca="1" si="647"/>
        <v>-1.7618912478813825E-3</v>
      </c>
      <c r="BF415" s="223">
        <f t="shared" ca="1" si="648"/>
        <v>-3.9471376865498706E-3</v>
      </c>
      <c r="BG415" s="223">
        <f t="shared" ca="1" si="649"/>
        <v>-1.5626120248031939E-4</v>
      </c>
      <c r="BH415" s="223">
        <f t="shared" ca="1" si="650"/>
        <v>3.8712009363687325E-3</v>
      </c>
      <c r="BI415" s="223">
        <f t="shared" ca="1" si="651"/>
        <v>2.0375114024014569E-3</v>
      </c>
      <c r="BJ415" s="223">
        <f t="shared" ca="1" si="652"/>
        <v>-2.8810511621478068E-3</v>
      </c>
      <c r="BK415" s="223">
        <f t="shared" ca="1" si="653"/>
        <v>-3.4375880617798058E-3</v>
      </c>
      <c r="BL415" s="223">
        <f t="shared" ca="1" si="654"/>
        <v>1.2105196307786899E-3</v>
      </c>
      <c r="BM415" s="223">
        <f t="shared" ca="1" si="655"/>
        <v>4.0258526171058889E-3</v>
      </c>
      <c r="BN415" s="223">
        <f t="shared" ca="1" si="656"/>
        <v>7.4588515555816136E-4</v>
      </c>
      <c r="BO415" s="223">
        <f t="shared" ca="1" si="657"/>
        <v>-3.6633819985364934E-3</v>
      </c>
      <c r="BP415" s="223">
        <f t="shared" ca="1" si="658"/>
        <v>-2.5261435896756874E-3</v>
      </c>
      <c r="BQ415" s="223">
        <f t="shared" ca="1" si="659"/>
        <v>2.4357763507747527E-3</v>
      </c>
      <c r="BR415" s="223">
        <f t="shared" ca="1" si="660"/>
        <v>3.7098343415064307E-3</v>
      </c>
      <c r="BS415" s="223">
        <f t="shared" ca="1" si="661"/>
        <v>-6.329439193536548E-4</v>
      </c>
      <c r="BT415" s="223">
        <f t="shared" ca="1" si="662"/>
        <v>-4.0174199962928897E-3</v>
      </c>
      <c r="BU415" s="223">
        <f t="shared" ca="1" si="663"/>
        <v>-1.3193629475387451E-3</v>
      </c>
      <c r="BV415" s="223">
        <f t="shared" ca="1" si="664"/>
        <v>3.3762619035915581E-3</v>
      </c>
      <c r="BW415" s="223">
        <f t="shared" ca="1" si="665"/>
        <v>2.9600923970091891E-3</v>
      </c>
      <c r="BX415" s="223">
        <f t="shared" ca="1" si="666"/>
        <v>-1.9377743372803898E-3</v>
      </c>
      <c r="BY415" s="223">
        <f t="shared" ca="1" si="667"/>
        <v>-3.901773911177834E-3</v>
      </c>
      <c r="BZ415" s="223">
        <f t="shared" ca="1" si="668"/>
        <v>4.1666883520722611E-5</v>
      </c>
      <c r="CA415" s="223">
        <f t="shared" ca="1" si="669"/>
        <v>3.9220223648855669E-3</v>
      </c>
      <c r="CB415" s="223">
        <f t="shared" ca="1" si="670"/>
        <v>1.8642805160883373E-3</v>
      </c>
      <c r="CC415" s="223">
        <f t="shared" ca="1" si="671"/>
        <v>-3.0160559345069689E-3</v>
      </c>
      <c r="CD415" s="223">
        <f t="shared" ca="1" si="672"/>
        <v>-3.3299641432179739E-3</v>
      </c>
      <c r="CE415" s="223">
        <f t="shared" ca="1" si="673"/>
        <v>1.3978253613259085E-3</v>
      </c>
      <c r="CF415" s="223">
        <f t="shared" ca="1" si="674"/>
        <v>4.0092518587546032E-3</v>
      </c>
      <c r="CG415" s="223">
        <f t="shared" ca="1" si="675"/>
        <v>5.5051211450943618E-4</v>
      </c>
      <c r="CH415" s="223">
        <f t="shared" ca="1" si="676"/>
        <v>-3.7417247935097419E-3</v>
      </c>
      <c r="CI415" s="223">
        <f t="shared" ca="1" si="677"/>
        <v>-2.3688420414604565E-3</v>
      </c>
      <c r="CJ415" s="223">
        <f t="shared" ca="1" si="678"/>
        <v>2.5905614627167758E-3</v>
      </c>
      <c r="CK415" s="223">
        <f t="shared" ca="1" si="679"/>
        <v>3.6277522219832149E-3</v>
      </c>
      <c r="CL415" s="223">
        <f t="shared" ca="1" si="680"/>
        <v>-8.2761768763290667E-4</v>
      </c>
      <c r="CM415" s="223">
        <f t="shared" ca="1" si="681"/>
        <v>-4.029941611247553E-3</v>
      </c>
      <c r="CN415" s="223">
        <f t="shared" ca="1" si="682"/>
        <v>-1.1307741877682744E-3</v>
      </c>
      <c r="CO415" s="223">
        <f t="shared" ca="1" si="683"/>
        <v>3.480430180099742E-3</v>
      </c>
      <c r="CP415" s="223">
        <f t="shared" ca="1" si="684"/>
        <v>2.8221252903710622E-3</v>
      </c>
      <c r="CQ415" s="223">
        <f t="shared" ca="1" si="685"/>
        <v>-2.1089891585719528E-3</v>
      </c>
      <c r="CR415" s="223">
        <f t="shared" ca="1" si="686"/>
        <v>-3.8470104206987251E-3</v>
      </c>
      <c r="CS415" s="223">
        <f t="shared" ca="1" si="687"/>
        <v>2.3949459034971771E-4</v>
      </c>
      <c r="CT415" s="223">
        <f t="shared" ca="1" si="688"/>
        <v>3.9633952979967919E-3</v>
      </c>
      <c r="CU415" s="223">
        <f t="shared" ca="1" si="689"/>
        <v>1.686558414720325E-3</v>
      </c>
      <c r="CV415" s="223">
        <f t="shared" ca="1" si="690"/>
        <v>-3.143794763944603E-3</v>
      </c>
      <c r="CW415" s="223">
        <f t="shared" ca="1" si="691"/>
        <v>-3.2143180493646871E-3</v>
      </c>
      <c r="CX415" s="223">
        <f t="shared" ca="1" si="692"/>
        <v>1.5817636081427058E-3</v>
      </c>
      <c r="CY415" s="223">
        <f t="shared" ca="1" si="693"/>
        <v>3.9829924615065963E-3</v>
      </c>
      <c r="CZ415" s="223">
        <f t="shared" ca="1" si="694"/>
        <v>3.5381284155774906E-4</v>
      </c>
      <c r="DA415" s="223">
        <f t="shared" ca="1" si="695"/>
        <v>-3.8110534457190207E-3</v>
      </c>
      <c r="DB415" s="223">
        <f t="shared" ca="1" si="696"/>
        <v>-2.2058337452812923E-3</v>
      </c>
      <c r="DC415" s="223">
        <f t="shared" ca="1" si="697"/>
        <v>2.7391056851887312E-3</v>
      </c>
      <c r="DD415" s="223">
        <f t="shared" ca="1" si="698"/>
        <v>3.5369305296036736E-3</v>
      </c>
      <c r="DE415" s="223">
        <f t="shared" ca="1" si="699"/>
        <v>-1.0202976524119024E-3</v>
      </c>
      <c r="DF415" s="223">
        <f t="shared" ca="1" si="700"/>
        <v>-4.0327547438795226E-3</v>
      </c>
      <c r="DG415" s="223">
        <f t="shared" ca="1" si="701"/>
        <v>-9.3946129393529402E-4</v>
      </c>
      <c r="DH415" s="223">
        <f t="shared" ca="1" si="702"/>
        <v>3.5762137954544158E-3</v>
      </c>
      <c r="DI415" s="223">
        <f t="shared" ca="1" si="703"/>
        <v>2.6773594367194096E-3</v>
      </c>
      <c r="DJ415" s="223">
        <f t="shared" ca="1" si="704"/>
        <v>-2.2751232402548347E-3</v>
      </c>
      <c r="DK415" s="223">
        <f t="shared" ca="1" si="705"/>
        <v>-3.7829791451578546E-3</v>
      </c>
      <c r="DL415" s="223">
        <f t="shared" ca="1" si="706"/>
        <v>4.3674533373331235E-4</v>
      </c>
      <c r="DM415" s="223">
        <f t="shared" ca="1" si="707"/>
        <v>3.99522006468272E-3</v>
      </c>
      <c r="DN415" s="223">
        <f t="shared" ca="1" si="708"/>
        <v>1.5047732464061826E-3</v>
      </c>
      <c r="DO415" s="223">
        <f t="shared" ca="1" si="709"/>
        <v>-3.2639599164319935E-3</v>
      </c>
      <c r="DP415" s="223">
        <f t="shared" ca="1" si="710"/>
        <v>-3.0909283817894696E-3</v>
      </c>
      <c r="DQ415" s="223">
        <f t="shared" ca="1" si="711"/>
        <v>1.7618912478813576E-3</v>
      </c>
      <c r="DR415" s="223">
        <f t="shared" ca="1" si="712"/>
        <v>3.9471376865498758E-3</v>
      </c>
      <c r="DS415" s="223">
        <f t="shared" ca="1" si="713"/>
        <v>1.5626120248034715E-4</v>
      </c>
      <c r="DT415" s="223">
        <f t="shared" ca="1" si="714"/>
        <v>-3.8712009363687247E-3</v>
      </c>
      <c r="DU415" s="223">
        <f t="shared" ca="1" si="715"/>
        <v>-2.0375114024014807E-3</v>
      </c>
      <c r="DV415" s="223">
        <f t="shared" ca="1" si="716"/>
        <v>2.8810511621477873E-3</v>
      </c>
      <c r="DW415" s="223">
        <f t="shared" ca="1" si="717"/>
        <v>3.43758806177985E-3</v>
      </c>
      <c r="DX415" s="223">
        <f t="shared" ca="1" si="718"/>
        <v>-1.2105196307786086E-3</v>
      </c>
      <c r="DY415" s="223">
        <f t="shared" ca="1" si="719"/>
        <v>-4.0258526171058871E-3</v>
      </c>
      <c r="DZ415" s="223">
        <f t="shared" ca="1" si="720"/>
        <v>-7.458851555581323E-4</v>
      </c>
      <c r="EA415" s="223">
        <f t="shared" ca="1" si="721"/>
        <v>3.6633819985365059E-3</v>
      </c>
      <c r="EB415" s="223">
        <f t="shared" ca="1" si="722"/>
        <v>2.5261435896757091E-3</v>
      </c>
      <c r="EC415" s="223">
        <f t="shared" ca="1" si="723"/>
        <v>-2.4357763507747306E-3</v>
      </c>
      <c r="ED415" s="223">
        <f t="shared" ca="1" si="724"/>
        <v>-3.7098343415064416E-3</v>
      </c>
      <c r="EE415" s="223">
        <f t="shared" ca="1" si="725"/>
        <v>6.3294391935362748E-4</v>
      </c>
      <c r="EF415" s="223">
        <f t="shared" ca="1" si="726"/>
        <v>4.017419996292888E-3</v>
      </c>
      <c r="EG415" s="223">
        <f t="shared" ca="1" si="727"/>
        <v>1.3193629475388255E-3</v>
      </c>
      <c r="EH415" s="223">
        <f t="shared" ca="1" si="728"/>
        <v>-3.3762619035915117E-3</v>
      </c>
      <c r="EI415" s="223">
        <f t="shared" ca="1" si="729"/>
        <v>-2.9600923970092468E-3</v>
      </c>
      <c r="EJ415" s="223">
        <f t="shared" ca="1" si="730"/>
        <v>1.9377743372804156E-3</v>
      </c>
      <c r="EK415" s="223">
        <f t="shared" ca="1" si="731"/>
        <v>3.9017739111778262E-3</v>
      </c>
      <c r="EL415" s="223">
        <f t="shared" ca="1" si="732"/>
        <v>-4.1666883520694855E-5</v>
      </c>
      <c r="EM415" s="223">
        <f t="shared" ca="1" si="733"/>
        <v>-3.92202236488556E-3</v>
      </c>
      <c r="EN415" s="223">
        <f t="shared" ca="1" si="734"/>
        <v>-1.8642805160883622E-3</v>
      </c>
      <c r="EO415" s="223">
        <f t="shared" ca="1" si="735"/>
        <v>3.0160559345069502E-3</v>
      </c>
      <c r="EP415" s="223">
        <f t="shared" ca="1" si="736"/>
        <v>3.329964143217989E-3</v>
      </c>
      <c r="EQ415" s="223">
        <f t="shared" ca="1" si="737"/>
        <v>-1.3978253613258825E-3</v>
      </c>
      <c r="ER415" s="223">
        <f t="shared" ca="1" si="738"/>
        <v>-4.0092518587546127E-3</v>
      </c>
      <c r="ES415" s="223">
        <f t="shared" ca="1" si="739"/>
        <v>-5.5051211450952075E-4</v>
      </c>
      <c r="ET415" s="223">
        <f t="shared" ca="1" si="740"/>
        <v>3.7417247935097528E-3</v>
      </c>
      <c r="EU415" s="223">
        <f t="shared" ca="1" si="741"/>
        <v>2.3688420414604327E-3</v>
      </c>
      <c r="EV415" s="223">
        <f t="shared" ca="1" si="742"/>
        <v>-2.5905614627167988E-3</v>
      </c>
      <c r="EW415" s="223">
        <f t="shared" ca="1" si="743"/>
        <v>-3.6277522219832271E-3</v>
      </c>
      <c r="EX415" s="223">
        <f t="shared" ca="1" si="744"/>
        <v>8.2761768763287946E-4</v>
      </c>
      <c r="EY415" s="223">
        <f t="shared" ca="1" si="745"/>
        <v>4.0299416112475521E-3</v>
      </c>
      <c r="EZ415" s="223">
        <f t="shared" ca="1" si="746"/>
        <v>1.1307741877683009E-3</v>
      </c>
      <c r="FA415" s="223">
        <f t="shared" ca="1" si="747"/>
        <v>-3.4804301800997282E-3</v>
      </c>
      <c r="FB415" s="223">
        <f t="shared" ca="1" si="748"/>
        <v>-2.8221252903710822E-3</v>
      </c>
      <c r="FC415" s="223">
        <f t="shared" ca="1" si="749"/>
        <v>2.1089891585718804E-3</v>
      </c>
      <c r="FD415" s="223">
        <f t="shared" ca="1" si="750"/>
        <v>3.8470104206987507E-3</v>
      </c>
      <c r="FE415" s="223">
        <f t="shared" ca="1" si="751"/>
        <v>-2.3949459034974764E-4</v>
      </c>
      <c r="FF415" s="223">
        <f t="shared" ca="1" si="752"/>
        <v>-3.963395297996798E-3</v>
      </c>
      <c r="FG415" s="223">
        <f t="shared" ca="1" si="753"/>
        <v>-1.6865584147202977E-3</v>
      </c>
      <c r="FH415" s="223">
        <f t="shared" ca="1" si="754"/>
        <v>3.1437947639445856E-3</v>
      </c>
      <c r="FI415" s="223">
        <f t="shared" ca="1" si="755"/>
        <v>3.214318049364704E-3</v>
      </c>
      <c r="FJ415" s="223">
        <f t="shared" ca="1" si="756"/>
        <v>-1.5817636081426804E-3</v>
      </c>
      <c r="FK415" s="223">
        <f t="shared" ca="1" si="757"/>
        <v>-3.9829924615066006E-3</v>
      </c>
      <c r="FL415" s="223">
        <f t="shared" ca="1" si="758"/>
        <v>-3.538128415577766E-4</v>
      </c>
      <c r="FM415" s="223">
        <f t="shared" ca="1" si="759"/>
        <v>3.8110534457190116E-3</v>
      </c>
      <c r="FN415" s="223">
        <f t="shared" ca="1" si="760"/>
        <v>2.2058337452813149E-3</v>
      </c>
      <c r="FO415" s="223">
        <f t="shared" ca="1" si="761"/>
        <v>-2.7391056851887108E-3</v>
      </c>
      <c r="FP415" s="223">
        <f t="shared" ca="1" si="762"/>
        <v>-3.5369305296036866E-3</v>
      </c>
      <c r="FQ415" s="223">
        <f t="shared" ca="1" si="763"/>
        <v>1.0202976524118757E-3</v>
      </c>
      <c r="FR415" s="223">
        <f t="shared" ca="1" si="764"/>
        <v>4.0327547438795235E-3</v>
      </c>
      <c r="FS415" s="223">
        <f t="shared" ca="1" si="765"/>
        <v>9.394612939353209E-4</v>
      </c>
      <c r="FT415" s="223">
        <f t="shared" ca="1" si="766"/>
        <v>-3.5762137954544037E-3</v>
      </c>
      <c r="FU415" s="223">
        <f t="shared" ca="1" si="767"/>
        <v>-2.6773594367194304E-3</v>
      </c>
      <c r="FV415" s="223">
        <f t="shared" ca="1" si="768"/>
        <v>2.2751232402548121E-3</v>
      </c>
      <c r="FW415" s="223">
        <f t="shared" ca="1" si="769"/>
        <v>3.7829791451578646E-3</v>
      </c>
      <c r="FX415" s="223">
        <f t="shared" ca="1" si="770"/>
        <v>-4.3674533373328503E-4</v>
      </c>
      <c r="FY415" s="223">
        <f t="shared" ca="1" si="771"/>
        <v>-3.9952200646827156E-3</v>
      </c>
      <c r="FZ415" s="223">
        <f t="shared" ca="1" si="772"/>
        <v>-1.5047732464062082E-3</v>
      </c>
      <c r="GA415" s="223">
        <f t="shared" ca="1" si="773"/>
        <v>3.2639599164319775E-3</v>
      </c>
      <c r="GB415" s="223">
        <f t="shared" ca="1" si="774"/>
        <v>3.0909283817894878E-3</v>
      </c>
      <c r="GC415" s="223">
        <f t="shared" ca="1" si="775"/>
        <v>-1.7618912478813327E-3</v>
      </c>
      <c r="GD415" s="223">
        <f t="shared" ca="1" si="776"/>
        <v>-3.9471376865498819E-3</v>
      </c>
      <c r="GE415" s="223">
        <f t="shared" ca="1" si="777"/>
        <v>-1.5626120248037468E-4</v>
      </c>
      <c r="GF415" s="223">
        <f t="shared" ca="1" si="778"/>
        <v>3.8712009363687169E-3</v>
      </c>
      <c r="GG415" s="223">
        <f t="shared" ca="1" si="779"/>
        <v>2.0375114024015046E-3</v>
      </c>
      <c r="GH415" s="223">
        <f t="shared" ca="1" si="780"/>
        <v>-2.8810511621477682E-3</v>
      </c>
      <c r="GI415" s="223">
        <f t="shared" ca="1" si="781"/>
        <v>-3.4375880617798647E-3</v>
      </c>
      <c r="GJ415" s="223">
        <f t="shared" ca="1" si="782"/>
        <v>1.2105196307785823E-3</v>
      </c>
      <c r="GK415" s="223">
        <f t="shared" ca="1" si="783"/>
        <v>4.0258526171058889E-3</v>
      </c>
      <c r="GL415" s="223">
        <f t="shared" ca="1" si="784"/>
        <v>7.4588515555815962E-4</v>
      </c>
      <c r="GM415" s="223">
        <f t="shared" ca="1" si="785"/>
        <v>-3.6633819985364942E-3</v>
      </c>
      <c r="GN415" s="223">
        <f t="shared" ca="1" si="786"/>
        <v>-2.5261435896757308E-3</v>
      </c>
      <c r="GO415" s="223">
        <f t="shared" ca="1" si="787"/>
        <v>2.4357763507747085E-3</v>
      </c>
      <c r="GP415" s="223">
        <f t="shared" ca="1" si="788"/>
        <v>3.7098343415064524E-3</v>
      </c>
      <c r="GQ415" s="223">
        <f t="shared" ca="1" si="789"/>
        <v>-6.3294391935359994E-4</v>
      </c>
      <c r="GR415" s="223">
        <f t="shared" ca="1" si="790"/>
        <v>-4.0174199962928854E-3</v>
      </c>
      <c r="GS415" s="223">
        <f t="shared" ca="1" si="791"/>
        <v>-1.3193629475388516E-3</v>
      </c>
      <c r="GT415" s="223">
        <f t="shared" ca="1" si="792"/>
        <v>3.376261903591497E-3</v>
      </c>
      <c r="GU415" s="223">
        <f t="shared" ca="1" si="793"/>
        <v>2.9600923970092658E-3</v>
      </c>
      <c r="GV415" s="223">
        <f t="shared" ca="1" si="794"/>
        <v>-1.9377743372802907E-3</v>
      </c>
      <c r="GW415" s="223">
        <f t="shared" ca="1" si="795"/>
        <v>-3.9017739111778622E-3</v>
      </c>
      <c r="GX415" s="223">
        <f t="shared" ca="1" si="796"/>
        <v>4.1666883520552608E-5</v>
      </c>
      <c r="GY415" s="223">
        <f t="shared" ca="1" si="797"/>
        <v>3.922022364885527E-3</v>
      </c>
      <c r="GZ415" s="223">
        <f t="shared" ca="1" si="798"/>
        <v>1.864280516088488E-3</v>
      </c>
      <c r="HA415" s="223">
        <f t="shared" ca="1" si="799"/>
        <v>-3.0160559345070084E-3</v>
      </c>
      <c r="HB415" s="223">
        <f t="shared" ca="1" si="800"/>
        <v>-3.32996414321794E-3</v>
      </c>
      <c r="HC415" s="223">
        <f t="shared" ca="1" si="801"/>
        <v>1.397825361325964E-3</v>
      </c>
      <c r="HD415" s="223">
        <f t="shared" ca="1" si="802"/>
        <v>4.0092518587546032E-3</v>
      </c>
      <c r="HE415" s="223">
        <f t="shared" ca="1" si="803"/>
        <v>5.5051211450943467E-4</v>
      </c>
      <c r="HF415" s="223">
        <f t="shared" ca="1" si="804"/>
        <v>-3.7417247935097424E-3</v>
      </c>
      <c r="HG415" s="223">
        <f t="shared" ca="1" si="805"/>
        <v>-2.3688420414604552E-3</v>
      </c>
      <c r="HH415" s="223">
        <f t="shared" ca="1" si="806"/>
        <v>2.5905614627167771E-3</v>
      </c>
      <c r="HI415" s="223">
        <f t="shared" ca="1" si="807"/>
        <v>3.6277522219832392E-3</v>
      </c>
      <c r="HJ415" s="223">
        <f t="shared" ca="1" si="808"/>
        <v>-8.2761768763285235E-4</v>
      </c>
      <c r="HK415" s="223">
        <f t="shared" ca="1" si="809"/>
        <v>-4.0299416112475513E-3</v>
      </c>
      <c r="HL415" s="223">
        <f t="shared" ca="1" si="810"/>
        <v>-1.1307741877683273E-3</v>
      </c>
      <c r="HM415" s="223">
        <f t="shared" ca="1" si="811"/>
        <v>3.4804301800997143E-3</v>
      </c>
      <c r="HN415" s="223">
        <f t="shared" ca="1" si="812"/>
        <v>2.8221252903711017E-3</v>
      </c>
      <c r="HO415" s="223">
        <f t="shared" ca="1" si="813"/>
        <v>-2.1089891585718569E-3</v>
      </c>
      <c r="HP415" s="223">
        <f t="shared" ca="1" si="814"/>
        <v>-3.8470104206987585E-3</v>
      </c>
      <c r="HQ415" s="223">
        <f t="shared" ca="1" si="815"/>
        <v>2.3949459034960561E-4</v>
      </c>
      <c r="HR415" s="223">
        <f t="shared" ca="1" si="816"/>
        <v>3.9633952979967711E-3</v>
      </c>
      <c r="HS415" s="223">
        <f t="shared" ca="1" si="817"/>
        <v>1.6865584147204272E-3</v>
      </c>
      <c r="HT415" s="223">
        <f t="shared" ca="1" si="818"/>
        <v>-3.1437947639444963E-3</v>
      </c>
      <c r="HU415" s="223">
        <f t="shared" ca="1" si="819"/>
        <v>-3.2143180493647895E-3</v>
      </c>
      <c r="HV415" s="223">
        <f t="shared" ca="1" si="820"/>
        <v>1.5817636081425495E-3</v>
      </c>
      <c r="HW415" s="223">
        <f t="shared" ca="1" si="821"/>
        <v>3.9829924615065867E-3</v>
      </c>
      <c r="HX415" s="223">
        <f t="shared" ca="1" si="822"/>
        <v>3.5381284155768986E-4</v>
      </c>
      <c r="HY415" s="223">
        <f t="shared" ca="1" si="823"/>
        <v>-3.8110534457190402E-3</v>
      </c>
      <c r="HZ415" s="223">
        <f t="shared" ca="1" si="824"/>
        <v>-2.2058337452812425E-3</v>
      </c>
      <c r="IA415" s="223">
        <f t="shared" ca="1" si="825"/>
        <v>2.739105685188775E-3</v>
      </c>
      <c r="IB415" s="223">
        <f t="shared" ca="1" si="826"/>
        <v>3.5369305296037001E-3</v>
      </c>
      <c r="IC415" s="223">
        <f t="shared" ca="1" si="827"/>
        <v>-1.020297652411849E-3</v>
      </c>
      <c r="ID415" s="223">
        <f t="shared" ca="1" si="828"/>
        <v>-4.0327547438795235E-3</v>
      </c>
      <c r="IE415" s="223">
        <f t="shared" ca="1" si="829"/>
        <v>-1.8256085309466962E-3</v>
      </c>
      <c r="IF415" s="223">
        <f t="shared" ca="1" si="830"/>
        <v>3.5762137954543907E-3</v>
      </c>
      <c r="IG415" s="223">
        <f t="shared" ca="1" si="831"/>
        <v>2.6773594367194512E-3</v>
      </c>
      <c r="IH415" s="223">
        <f t="shared" ca="1" si="832"/>
        <v>-2.2751232402547891E-3</v>
      </c>
      <c r="II415" s="223">
        <f t="shared" ca="1" si="833"/>
        <v>-3.7829791451578741E-3</v>
      </c>
      <c r="IJ415" s="223">
        <f t="shared" ca="1" si="834"/>
        <v>4.3674533373325728E-4</v>
      </c>
      <c r="IK415" s="223">
        <f t="shared" ca="1" si="835"/>
        <v>3.9952200646827122E-3</v>
      </c>
      <c r="IL415" s="223">
        <f t="shared" ca="1" si="836"/>
        <v>1.5047732464062342E-3</v>
      </c>
      <c r="IM415" s="223">
        <f t="shared" ca="1" si="837"/>
        <v>-3.2639599164318942E-3</v>
      </c>
      <c r="IN415" s="223">
        <f t="shared" ca="1" si="838"/>
        <v>-3.0909283817895788E-3</v>
      </c>
      <c r="IO415" s="223">
        <f t="shared" ca="1" si="839"/>
        <v>1.7618912478812045E-3</v>
      </c>
      <c r="IP415" s="223">
        <f t="shared" ca="1" si="840"/>
        <v>3.9471376865499114E-3</v>
      </c>
      <c r="IQ415" s="223">
        <f t="shared" ca="1" si="841"/>
        <v>1.5626120248051672E-4</v>
      </c>
      <c r="IR415" s="223">
        <f t="shared" ca="1" si="842"/>
        <v>-3.8712009363687412E-3</v>
      </c>
      <c r="IS415" s="223">
        <f t="shared" ca="1" si="843"/>
        <v>-2.0375114024014295E-3</v>
      </c>
      <c r="IT415" s="223">
        <f t="shared" ca="1" si="844"/>
        <v>2.8810511621478289E-3</v>
      </c>
      <c r="IU415" s="223">
        <f t="shared" ca="1" si="845"/>
        <v>3.4375880617798188E-3</v>
      </c>
      <c r="IV415" s="223">
        <f t="shared" ca="1" si="846"/>
        <v>-1.2105196307786652E-3</v>
      </c>
      <c r="IW415" s="223">
        <f t="shared" ca="1" si="847"/>
        <v>-4.0258526171058906E-3</v>
      </c>
      <c r="IX415" s="223">
        <f t="shared" ca="1" si="848"/>
        <v>-7.4588515555818694E-4</v>
      </c>
      <c r="IY415" s="223">
        <f t="shared" ca="1" si="849"/>
        <v>3.6633819985364829E-3</v>
      </c>
      <c r="IZ415" s="223">
        <f t="shared" ca="1" si="850"/>
        <v>2.526143589675752E-3</v>
      </c>
      <c r="JA415" s="223">
        <f t="shared" ca="1" si="851"/>
        <v>-2.4357763507746868E-3</v>
      </c>
      <c r="JB415" s="223">
        <f t="shared" ca="1" si="852"/>
        <v>-3.7098343415064633E-3</v>
      </c>
    </row>
    <row r="416" spans="2:262">
      <c r="B416" s="230">
        <v>55</v>
      </c>
      <c r="C416" s="229">
        <f t="shared" si="853"/>
        <v>1.0742187500000005E-3</v>
      </c>
      <c r="D416" s="226">
        <f t="shared" ca="1" si="597"/>
        <v>75.342071983550085</v>
      </c>
      <c r="E416" s="225">
        <f ca="1">BI361</f>
        <v>0.3420719835500825</v>
      </c>
      <c r="F416" s="224">
        <v>55</v>
      </c>
      <c r="G416" s="223">
        <f t="shared" ca="1" si="854"/>
        <v>2.6513530586385683E-3</v>
      </c>
      <c r="H416" s="223">
        <f t="shared" ca="1" si="598"/>
        <v>1.352164647972562E-2</v>
      </c>
      <c r="I416" s="223">
        <f t="shared" ca="1" si="599"/>
        <v>3.2738659667027404E-3</v>
      </c>
      <c r="J416" s="223">
        <f t="shared" ca="1" si="600"/>
        <v>-1.208703029290174E-2</v>
      </c>
      <c r="K416" s="223">
        <f t="shared" ca="1" si="601"/>
        <v>-8.5704326206795939E-3</v>
      </c>
      <c r="L416" s="223">
        <f t="shared" ca="1" si="602"/>
        <v>8.3314454611581653E-3</v>
      </c>
      <c r="M416" s="223">
        <f t="shared" ca="1" si="603"/>
        <v>1.2221292686357743E-2</v>
      </c>
      <c r="N416" s="223">
        <f t="shared" ca="1" si="604"/>
        <v>-2.9760446933560312E-3</v>
      </c>
      <c r="O416" s="223">
        <f t="shared" ca="1" si="605"/>
        <v>-1.3525402852510901E-2</v>
      </c>
      <c r="P416" s="223">
        <f t="shared" ca="1" si="606"/>
        <v>-2.9508203838567787E-3</v>
      </c>
      <c r="Q416" s="223">
        <f t="shared" ca="1" si="607"/>
        <v>1.223234604134452E-2</v>
      </c>
      <c r="R416" s="223">
        <f t="shared" ca="1" si="608"/>
        <v>8.3110647592298838E-3</v>
      </c>
      <c r="S416" s="223">
        <f t="shared" ca="1" si="609"/>
        <v>-8.5904168498018765E-3</v>
      </c>
      <c r="T416" s="223">
        <f t="shared" ca="1" si="610"/>
        <v>-1.2075406729742012E-2</v>
      </c>
      <c r="U416" s="223">
        <f t="shared" ca="1" si="611"/>
        <v>3.298943670031698E-3</v>
      </c>
      <c r="V416" s="223">
        <f t="shared" ca="1" si="612"/>
        <v>1.3521012028365215E-2</v>
      </c>
      <c r="W416" s="223">
        <f t="shared" ca="1" si="613"/>
        <v>2.6259973371498503E-3</v>
      </c>
      <c r="X416" s="223">
        <f t="shared" ca="1" si="614"/>
        <v>-1.2370293481928873E-2</v>
      </c>
      <c r="Y416" s="223">
        <f t="shared" ca="1" si="615"/>
        <v>-8.0466906231399741E-3</v>
      </c>
      <c r="Z416" s="223">
        <f t="shared" ca="1" si="616"/>
        <v>8.8442136925516238E-3</v>
      </c>
      <c r="AA416" s="223">
        <f t="shared" ca="1" si="617"/>
        <v>1.1922246999640835E-2</v>
      </c>
      <c r="AB416" s="223">
        <f t="shared" ca="1" si="618"/>
        <v>-3.6198554863959643E-3</v>
      </c>
      <c r="AC416" s="223">
        <f t="shared" ca="1" si="619"/>
        <v>-1.3508476652156848E-2</v>
      </c>
      <c r="AD416" s="223">
        <f t="shared" ca="1" si="620"/>
        <v>-2.2995924878393657E-3</v>
      </c>
      <c r="AE416" s="223">
        <f t="shared" ca="1" si="621"/>
        <v>1.250078952027479E-2</v>
      </c>
      <c r="AF416" s="223">
        <f t="shared" ca="1" si="622"/>
        <v>7.777469461503787E-3</v>
      </c>
      <c r="AG416" s="223">
        <f t="shared" ca="1" si="623"/>
        <v>-9.092683111679465E-3</v>
      </c>
      <c r="AH416" s="223">
        <f t="shared" ca="1" si="624"/>
        <v>-1.1761905753748582E-2</v>
      </c>
      <c r="AI416" s="223">
        <f t="shared" ca="1" si="625"/>
        <v>3.9385868371703868E-3</v>
      </c>
      <c r="AJ416" s="223">
        <f t="shared" ca="1" si="626"/>
        <v>1.3487804274727695E-2</v>
      </c>
      <c r="AK416" s="223">
        <f t="shared" ca="1" si="627"/>
        <v>1.9718024500015542E-3</v>
      </c>
      <c r="AL416" s="223">
        <f t="shared" ca="1" si="628"/>
        <v>-1.2623755550448305E-2</v>
      </c>
      <c r="AM416" s="223">
        <f t="shared" ca="1" si="629"/>
        <v>-7.5035634430823421E-3</v>
      </c>
      <c r="AN416" s="223">
        <f t="shared" ca="1" si="630"/>
        <v>9.3356754384981144E-3</v>
      </c>
      <c r="AO416" s="223">
        <f t="shared" ca="1" si="631"/>
        <v>1.1594479575636278E-2</v>
      </c>
      <c r="AP416" s="223">
        <f t="shared" ca="1" si="632"/>
        <v>-4.2549457305072983E-3</v>
      </c>
      <c r="AQ416" s="223">
        <f t="shared" ca="1" si="633"/>
        <v>-1.3459007348344935E-2</v>
      </c>
      <c r="AR416" s="223">
        <f t="shared" ca="1" si="634"/>
        <v>-1.6428246720983043E-3</v>
      </c>
      <c r="AS416" s="223">
        <f t="shared" ca="1" si="635"/>
        <v>1.273911750231085E-2</v>
      </c>
      <c r="AT416" s="223">
        <f t="shared" ca="1" si="636"/>
        <v>7.2251375586190958E-3</v>
      </c>
      <c r="AU416" s="223">
        <f t="shared" ca="1" si="637"/>
        <v>-9.5730443035160033E-3</v>
      </c>
      <c r="AV416" s="223">
        <f t="shared" ca="1" si="638"/>
        <v>-1.1420069316573129E-2</v>
      </c>
      <c r="AW416" s="223">
        <f t="shared" ca="1" si="639"/>
        <v>4.5687416036388215E-3</v>
      </c>
      <c r="AX416" s="223">
        <f t="shared" ca="1" si="640"/>
        <v>1.3422103219200234E-2</v>
      </c>
      <c r="AY416" s="223">
        <f t="shared" ca="1" si="641"/>
        <v>1.3128573180417541E-3</v>
      </c>
      <c r="AZ416" s="223">
        <f t="shared" ca="1" si="642"/>
        <v>-1.2846805886136292E-2</v>
      </c>
      <c r="BA416" s="223">
        <f t="shared" ca="1" si="643"/>
        <v>-6.942359521455832E-3</v>
      </c>
      <c r="BB416" s="223">
        <f t="shared" ca="1" si="644"/>
        <v>9.8046467246047046E-3</v>
      </c>
      <c r="BC416" s="223">
        <f t="shared" ca="1" si="645"/>
        <v>1.1238780034777518E-2</v>
      </c>
      <c r="BD416" s="223">
        <f t="shared" ca="1" si="646"/>
        <v>-4.8797854376646556E-3</v>
      </c>
      <c r="BE416" s="223">
        <f t="shared" ca="1" si="647"/>
        <v>-1.3377114116961037E-2</v>
      </c>
      <c r="BF416" s="223">
        <f t="shared" ca="1" si="648"/>
        <v>-9.8209914782761577E-4</v>
      </c>
      <c r="BG416" s="223">
        <f t="shared" ca="1" si="649"/>
        <v>1.2946755834468967E-2</v>
      </c>
      <c r="BH416" s="223">
        <f t="shared" ca="1" si="650"/>
        <v>6.6553996665083019E-3</v>
      </c>
      <c r="BI416" s="223">
        <f t="shared" ca="1" si="651"/>
        <v>-1.003034319312579E-2</v>
      </c>
      <c r="BJ416" s="223">
        <f t="shared" ca="1" si="652"/>
        <v>-1.1050720932134063E-2</v>
      </c>
      <c r="BK416" s="223">
        <f t="shared" ca="1" si="653"/>
        <v>5.1878898714096799E-3</v>
      </c>
      <c r="BL416" s="223">
        <f t="shared" ca="1" si="654"/>
        <v>1.3324067141380312E-2</v>
      </c>
      <c r="BM416" s="223">
        <f t="shared" ca="1" si="655"/>
        <v>6.5074939780997588E-4</v>
      </c>
      <c r="BN416" s="223">
        <f t="shared" ca="1" si="656"/>
        <v>-1.3038907141197308E-2</v>
      </c>
      <c r="BO416" s="223">
        <f t="shared" ca="1" si="657"/>
        <v>-6.3644308476631739E-3</v>
      </c>
      <c r="BP416" s="223">
        <f t="shared" ca="1" si="658"/>
        <v>1.0249997757966027E-2</v>
      </c>
      <c r="BQ416" s="223">
        <f t="shared" ca="1" si="659"/>
        <v>1.0856005288414163E-2</v>
      </c>
      <c r="BR416" s="223">
        <f t="shared" ca="1" si="660"/>
        <v>-5.4928693142838646E-3</v>
      </c>
      <c r="BS416" s="223">
        <f t="shared" ca="1" si="661"/>
        <v>-1.3262994245972581E-2</v>
      </c>
      <c r="BT416" s="223">
        <f t="shared" ca="1" si="662"/>
        <v>-3.1900766068818174E-4</v>
      </c>
      <c r="BU416" s="223">
        <f t="shared" ca="1" si="663"/>
        <v>1.3123204297819937E-2</v>
      </c>
      <c r="BV416" s="223">
        <f t="shared" ca="1" si="664"/>
        <v>6.0696283336568119E-3</v>
      </c>
      <c r="BW416" s="223">
        <f t="shared" ca="1" si="665"/>
        <v>-1.046347810742897E-2</v>
      </c>
      <c r="BX416" s="223">
        <f t="shared" ca="1" si="666"/>
        <v>-1.0654750393040702E-2</v>
      </c>
      <c r="BY416" s="223">
        <f t="shared" ca="1" si="667"/>
        <v>5.7945400580747385E-3</v>
      </c>
      <c r="BZ416" s="223">
        <f t="shared" ca="1" si="668"/>
        <v>1.3193932218766375E-2</v>
      </c>
      <c r="CA416" s="223">
        <f t="shared" ca="1" si="669"/>
        <v>-1.2926234719945646E-5</v>
      </c>
      <c r="CB416" s="223">
        <f t="shared" ca="1" si="670"/>
        <v>-1.3199596526881775E-2</v>
      </c>
      <c r="CC416" s="223">
        <f t="shared" ca="1" si="671"/>
        <v>-5.7711697025002754E-3</v>
      </c>
      <c r="CD416" s="223">
        <f t="shared" ca="1" si="672"/>
        <v>1.0670655648934643E-2</v>
      </c>
      <c r="CE416" s="223">
        <f t="shared" ca="1" si="673"/>
        <v>1.0447077474437258E-2</v>
      </c>
      <c r="CF416" s="223">
        <f t="shared" ca="1" si="674"/>
        <v>-6.092720387606435E-3</v>
      </c>
      <c r="CG416" s="223">
        <f t="shared" ca="1" si="675"/>
        <v>-1.3116922660144489E-2</v>
      </c>
      <c r="CH416" s="223">
        <f t="shared" ca="1" si="676"/>
        <v>3.4485234384762104E-4</v>
      </c>
      <c r="CI416" s="223">
        <f t="shared" ca="1" si="677"/>
        <v>1.3268037812560522E-2</v>
      </c>
      <c r="CJ416" s="223">
        <f t="shared" ca="1" si="678"/>
        <v>5.4692347345128879E-3</v>
      </c>
      <c r="CK416" s="223">
        <f t="shared" ca="1" si="679"/>
        <v>-1.0871405586478915E-2</v>
      </c>
      <c r="CL416" s="223">
        <f t="shared" ca="1" si="680"/>
        <v>-1.0233111627004599E-2</v>
      </c>
      <c r="CM416" s="223">
        <f t="shared" ca="1" si="681"/>
        <v>6.3872306901981285E-3</v>
      </c>
      <c r="CN416" s="223">
        <f t="shared" ca="1" si="682"/>
        <v>1.3032011957785462E-2</v>
      </c>
      <c r="CO416" s="223">
        <f t="shared" ca="1" si="683"/>
        <v>-6.7657072681822153E-4</v>
      </c>
      <c r="CP416" s="223">
        <f t="shared" ca="1" si="684"/>
        <v>-1.3328486928384875E-2</v>
      </c>
      <c r="CQ416" s="223">
        <f t="shared" ca="1" si="685"/>
        <v>-5.1640053040292924E-3</v>
      </c>
      <c r="CR416" s="223">
        <f t="shared" ca="1" si="686"/>
        <v>1.1065606995805929E-2</v>
      </c>
      <c r="CS416" s="223">
        <f t="shared" ca="1" si="687"/>
        <v>1.0012981735768523E-2</v>
      </c>
      <c r="CT416" s="223">
        <f t="shared" ca="1" si="688"/>
        <v>-6.6778935638559869E-3</v>
      </c>
      <c r="CU416" s="223">
        <f t="shared" ca="1" si="689"/>
        <v>-1.2939251258721376E-2</v>
      </c>
      <c r="CV416" s="223">
        <f t="shared" ca="1" si="690"/>
        <v>1.0078815688815967E-3</v>
      </c>
      <c r="CW416" s="223">
        <f t="shared" ca="1" si="691"/>
        <v>1.3380907462067796E-2</v>
      </c>
      <c r="CX416" s="223">
        <f t="shared" ca="1" si="692"/>
        <v>4.8556652698449627E-3</v>
      </c>
      <c r="CY416" s="223">
        <f t="shared" ca="1" si="693"/>
        <v>-1.125314289724837E-2</v>
      </c>
      <c r="CZ416" s="223">
        <f t="shared" ca="1" si="694"/>
        <v>-9.7868203987441921E-3</v>
      </c>
      <c r="DA416" s="223">
        <f t="shared" ca="1" si="695"/>
        <v>6.9645339241335017E-3</v>
      </c>
      <c r="DB416" s="223">
        <f t="shared" ca="1" si="696"/>
        <v>1.2838696438528748E-2</v>
      </c>
      <c r="DC416" s="223">
        <f t="shared" ca="1" si="697"/>
        <v>-1.3385853007749971E-3</v>
      </c>
      <c r="DD416" s="223">
        <f t="shared" ca="1" si="698"/>
        <v>-1.342526783743995E-2</v>
      </c>
      <c r="DE416" s="223">
        <f t="shared" ca="1" si="699"/>
        <v>-4.5444003644674593E-3</v>
      </c>
      <c r="DF416" s="223">
        <f t="shared" ca="1" si="700"/>
        <v>1.1433900326191723E-2</v>
      </c>
      <c r="DG416" s="223">
        <f t="shared" ca="1" si="701"/>
        <v>9.5547638470647057E-3</v>
      </c>
      <c r="DH416" s="223">
        <f t="shared" ca="1" si="702"/>
        <v>-7.2469791095959779E-3</v>
      </c>
      <c r="DI416" s="223">
        <f t="shared" ca="1" si="703"/>
        <v>-1.2730408067671452E-2</v>
      </c>
      <c r="DJ416" s="223">
        <f t="shared" ca="1" si="704"/>
        <v>1.66848271893633E-3</v>
      </c>
      <c r="DK416" s="223">
        <f t="shared" ca="1" si="705"/>
        <v>1.3461541333469881E-2</v>
      </c>
      <c r="DL416" s="223">
        <f t="shared" ca="1" si="706"/>
        <v>4.2303980822361101E-3</v>
      </c>
      <c r="DM416" s="223">
        <f t="shared" ca="1" si="707"/>
        <v>-1.160777040111945E-2</v>
      </c>
      <c r="DN416" s="223">
        <f t="shared" ca="1" si="708"/>
        <v>-9.3169518629191133E-3</v>
      </c>
      <c r="DO416" s="223">
        <f t="shared" ca="1" si="709"/>
        <v>7.5250589858245117E-3</v>
      </c>
      <c r="DP416" s="223">
        <f t="shared" ca="1" si="710"/>
        <v>1.2614451375014681E-2</v>
      </c>
      <c r="DQ416" s="223">
        <f t="shared" ca="1" si="711"/>
        <v>-1.9973751054959809E-3</v>
      </c>
      <c r="DR416" s="223">
        <f t="shared" ca="1" si="712"/>
        <v>-1.3489706100360021E-2</v>
      </c>
      <c r="DS416" s="223">
        <f t="shared" ca="1" si="713"/>
        <v>-3.9138475663851634E-3</v>
      </c>
      <c r="DT416" s="223">
        <f t="shared" ca="1" si="714"/>
        <v>1.1774648389200228E-2</v>
      </c>
      <c r="DU416" s="223">
        <f t="shared" ca="1" si="715"/>
        <v>9.0735276953548445E-3</v>
      </c>
      <c r="DV416" s="223">
        <f t="shared" ca="1" si="716"/>
        <v>-7.7986060479003846E-3</v>
      </c>
      <c r="DW416" s="223">
        <f t="shared" ca="1" si="717"/>
        <v>-1.2490896208534458E-2</v>
      </c>
      <c r="DX416" s="223">
        <f t="shared" ca="1" si="718"/>
        <v>2.3250643479791272E-3</v>
      </c>
      <c r="DY416" s="223">
        <f t="shared" ca="1" si="719"/>
        <v>1.3509745172707876E-2</v>
      </c>
      <c r="DZ416" s="223">
        <f t="shared" ca="1" si="720"/>
        <v>3.5949394951080424E-3</v>
      </c>
      <c r="EA416" s="223">
        <f t="shared" ca="1" si="721"/>
        <v>-1.1934433769373625E-2</v>
      </c>
      <c r="EB416" s="223">
        <f t="shared" ca="1" si="722"/>
        <v>-8.8246379739876629E-3</v>
      </c>
      <c r="EC416" s="223">
        <f t="shared" ca="1" si="723"/>
        <v>8.0674555213013522E-3</v>
      </c>
      <c r="ED416" s="223">
        <f t="shared" ca="1" si="724"/>
        <v>1.235981699324276E-2</v>
      </c>
      <c r="EE416" s="223">
        <f t="shared" ca="1" si="725"/>
        <v>-2.6513530586388064E-3</v>
      </c>
      <c r="EF416" s="223">
        <f t="shared" ca="1" si="726"/>
        <v>-1.3521646479725622E-2</v>
      </c>
      <c r="EG416" s="223">
        <f t="shared" ca="1" si="727"/>
        <v>-3.2738659667025148E-3</v>
      </c>
      <c r="EH416" s="223">
        <f t="shared" ca="1" si="728"/>
        <v>1.2087030292901759E-2</v>
      </c>
      <c r="EI416" s="223">
        <f t="shared" ca="1" si="729"/>
        <v>8.5704326206794135E-3</v>
      </c>
      <c r="EJ416" s="223">
        <f t="shared" ca="1" si="730"/>
        <v>-8.3314454611581878E-3</v>
      </c>
      <c r="EK416" s="223">
        <f t="shared" ca="1" si="731"/>
        <v>-1.2221292686357648E-2</v>
      </c>
      <c r="EL416" s="223">
        <f t="shared" ca="1" si="732"/>
        <v>2.9760446933560589E-3</v>
      </c>
      <c r="EM416" s="223">
        <f t="shared" ca="1" si="733"/>
        <v>1.3525402852510901E-2</v>
      </c>
      <c r="EN416" s="223">
        <f t="shared" ca="1" si="734"/>
        <v>2.9508203838567509E-3</v>
      </c>
      <c r="EO416" s="223">
        <f t="shared" ca="1" si="735"/>
        <v>-1.2232346041344613E-2</v>
      </c>
      <c r="EP416" s="223">
        <f t="shared" ca="1" si="736"/>
        <v>-8.311064759229882E-3</v>
      </c>
      <c r="EQ416" s="223">
        <f t="shared" ca="1" si="737"/>
        <v>8.5904168498020274E-3</v>
      </c>
      <c r="ER416" s="223">
        <f t="shared" ca="1" si="738"/>
        <v>1.207540672974201E-2</v>
      </c>
      <c r="ES416" s="223">
        <f t="shared" ca="1" si="739"/>
        <v>-3.2989436700318901E-3</v>
      </c>
      <c r="ET416" s="223">
        <f t="shared" ca="1" si="740"/>
        <v>-1.3521012028365215E-2</v>
      </c>
      <c r="EU416" s="223">
        <f t="shared" ca="1" si="741"/>
        <v>-2.6259973371496577E-3</v>
      </c>
      <c r="EV416" s="223">
        <f t="shared" ca="1" si="742"/>
        <v>1.2370293481928876E-2</v>
      </c>
      <c r="EW416" s="223">
        <f t="shared" ca="1" si="743"/>
        <v>8.0466906231398162E-3</v>
      </c>
      <c r="EX416" s="223">
        <f t="shared" ca="1" si="744"/>
        <v>-8.8442136925516272E-3</v>
      </c>
      <c r="EY416" s="223">
        <f t="shared" ca="1" si="745"/>
        <v>-1.1922246999640743E-2</v>
      </c>
      <c r="EZ416" s="223">
        <f t="shared" ca="1" si="746"/>
        <v>3.619855486395969E-3</v>
      </c>
      <c r="FA416" s="223">
        <f t="shared" ca="1" si="747"/>
        <v>1.3508476652156837E-2</v>
      </c>
      <c r="FB416" s="223">
        <f t="shared" ca="1" si="748"/>
        <v>2.2995924878394074E-3</v>
      </c>
      <c r="FC416" s="223">
        <f t="shared" ca="1" si="749"/>
        <v>-1.2500789520274849E-2</v>
      </c>
      <c r="FD416" s="223">
        <f t="shared" ca="1" si="750"/>
        <v>-7.7774694615038217E-3</v>
      </c>
      <c r="FE416" s="223">
        <f t="shared" ca="1" si="751"/>
        <v>9.0926831116795743E-3</v>
      </c>
      <c r="FF416" s="223">
        <f t="shared" ca="1" si="752"/>
        <v>1.1761905753748603E-2</v>
      </c>
      <c r="FG416" s="223">
        <f t="shared" ca="1" si="753"/>
        <v>-3.9385868371705282E-3</v>
      </c>
      <c r="FH416" s="223">
        <f t="shared" ca="1" si="754"/>
        <v>-1.3487804274727698E-2</v>
      </c>
      <c r="FI416" s="223">
        <f t="shared" ca="1" si="755"/>
        <v>-1.9718024500014076E-3</v>
      </c>
      <c r="FJ416" s="223">
        <f t="shared" ca="1" si="756"/>
        <v>1.262375555044829E-2</v>
      </c>
      <c r="FK416" s="223">
        <f t="shared" ca="1" si="757"/>
        <v>7.503563443082218E-3</v>
      </c>
      <c r="FL416" s="223">
        <f t="shared" ca="1" si="758"/>
        <v>-9.3356754384980832E-3</v>
      </c>
      <c r="FM416" s="223">
        <f t="shared" ca="1" si="759"/>
        <v>-1.1594479575636203E-2</v>
      </c>
      <c r="FN416" s="223">
        <f t="shared" ca="1" si="760"/>
        <v>4.2549457305072584E-3</v>
      </c>
      <c r="FO416" s="223">
        <f t="shared" ca="1" si="761"/>
        <v>1.3459007348344919E-2</v>
      </c>
      <c r="FP416" s="223">
        <f t="shared" ca="1" si="762"/>
        <v>1.6428246720983477E-3</v>
      </c>
      <c r="FQ416" s="223">
        <f t="shared" ca="1" si="763"/>
        <v>-1.2739117502310902E-2</v>
      </c>
      <c r="FR416" s="223">
        <f t="shared" ca="1" si="764"/>
        <v>-7.2251375586191331E-3</v>
      </c>
      <c r="FS416" s="223">
        <f t="shared" ca="1" si="765"/>
        <v>9.5730443035161091E-3</v>
      </c>
      <c r="FT416" s="223">
        <f t="shared" ca="1" si="766"/>
        <v>1.1420069316573151E-2</v>
      </c>
      <c r="FU416" s="223">
        <f t="shared" ca="1" si="767"/>
        <v>-4.5687416036389629E-3</v>
      </c>
      <c r="FV416" s="223">
        <f t="shared" ca="1" si="768"/>
        <v>-1.3422103219200239E-2</v>
      </c>
      <c r="FW416" s="223">
        <f t="shared" ca="1" si="769"/>
        <v>-1.3128573180416058E-3</v>
      </c>
      <c r="FX416" s="223">
        <f t="shared" ca="1" si="770"/>
        <v>1.2846805886136278E-2</v>
      </c>
      <c r="FY416" s="223">
        <f t="shared" ca="1" si="771"/>
        <v>6.9423595214557036E-3</v>
      </c>
      <c r="FZ416" s="223">
        <f t="shared" ca="1" si="772"/>
        <v>-9.8046467246046074E-3</v>
      </c>
      <c r="GA416" s="223">
        <f t="shared" ca="1" si="773"/>
        <v>-1.1238780034777487E-2</v>
      </c>
      <c r="GB416" s="223">
        <f t="shared" ca="1" si="774"/>
        <v>4.8797854376645255E-3</v>
      </c>
      <c r="GC416" s="223">
        <f t="shared" ca="1" si="775"/>
        <v>1.337711411696103E-2</v>
      </c>
      <c r="GD416" s="223">
        <f t="shared" ca="1" si="776"/>
        <v>9.8209914782775541E-4</v>
      </c>
      <c r="GE416" s="223">
        <f t="shared" ca="1" si="777"/>
        <v>-1.2946755834468983E-2</v>
      </c>
      <c r="GF416" s="223">
        <f t="shared" ca="1" si="778"/>
        <v>-6.6553996665084242E-3</v>
      </c>
      <c r="GG416" s="223">
        <f t="shared" ca="1" si="779"/>
        <v>1.0030343193125825E-2</v>
      </c>
      <c r="GH416" s="223">
        <f t="shared" ca="1" si="780"/>
        <v>1.1050720932134142E-2</v>
      </c>
      <c r="GI416" s="223">
        <f t="shared" ca="1" si="781"/>
        <v>-5.1878898714097284E-3</v>
      </c>
      <c r="GJ416" s="223">
        <f t="shared" ca="1" si="782"/>
        <v>-1.3324067141380336E-2</v>
      </c>
      <c r="GK416" s="223">
        <f t="shared" ca="1" si="783"/>
        <v>-6.5074939780992297E-4</v>
      </c>
      <c r="GL416" s="223">
        <f t="shared" ca="1" si="784"/>
        <v>1.3038907141197272E-2</v>
      </c>
      <c r="GM416" s="223">
        <f t="shared" ca="1" si="785"/>
        <v>6.3644308476631271E-3</v>
      </c>
      <c r="GN416" s="223">
        <f t="shared" ca="1" si="786"/>
        <v>-1.0249997757965937E-2</v>
      </c>
      <c r="GO416" s="223">
        <f t="shared" ca="1" si="787"/>
        <v>-1.085600528841413E-2</v>
      </c>
      <c r="GP416" s="223">
        <f t="shared" ca="1" si="788"/>
        <v>5.4928693142840884E-3</v>
      </c>
      <c r="GQ416" s="223">
        <f t="shared" ca="1" si="789"/>
        <v>1.3262994245972496E-2</v>
      </c>
      <c r="GR416" s="223">
        <f t="shared" ca="1" si="790"/>
        <v>3.1900766068832225E-4</v>
      </c>
      <c r="GS416" s="223">
        <f t="shared" ca="1" si="791"/>
        <v>-1.312320429781995E-2</v>
      </c>
      <c r="GT416" s="223">
        <f t="shared" ca="1" si="792"/>
        <v>-6.0696283336565907E-3</v>
      </c>
      <c r="GU416" s="223">
        <f t="shared" ca="1" si="793"/>
        <v>1.0463478107429248E-2</v>
      </c>
      <c r="GV416" s="223">
        <f t="shared" ca="1" si="794"/>
        <v>1.0654750393040788E-2</v>
      </c>
      <c r="GW416" s="223">
        <f t="shared" ca="1" si="795"/>
        <v>-5.7945400580747862E-3</v>
      </c>
      <c r="GX416" s="223">
        <f t="shared" ca="1" si="796"/>
        <v>-1.3193932218766323E-2</v>
      </c>
      <c r="GY416" s="223">
        <f t="shared" ca="1" si="797"/>
        <v>1.2926234720382797E-5</v>
      </c>
      <c r="GZ416" s="223">
        <f t="shared" ca="1" si="798"/>
        <v>1.3199596526881744E-2</v>
      </c>
      <c r="HA416" s="223">
        <f t="shared" ca="1" si="799"/>
        <v>5.7711697025002277E-3</v>
      </c>
      <c r="HB416" s="223">
        <f t="shared" ca="1" si="800"/>
        <v>-1.0670655648934796E-2</v>
      </c>
      <c r="HC416" s="223">
        <f t="shared" ca="1" si="801"/>
        <v>-1.044707747443698E-2</v>
      </c>
      <c r="HD416" s="223">
        <f t="shared" ca="1" si="802"/>
        <v>6.0927203876063119E-3</v>
      </c>
      <c r="HE416" s="223">
        <f t="shared" ca="1" si="803"/>
        <v>1.3116922660144475E-2</v>
      </c>
      <c r="HF416" s="223">
        <f t="shared" ca="1" si="804"/>
        <v>-3.448523438478665E-4</v>
      </c>
      <c r="HG416" s="223">
        <f t="shared" ca="1" si="805"/>
        <v>-1.3268037812560607E-2</v>
      </c>
      <c r="HH416" s="223">
        <f t="shared" ca="1" si="806"/>
        <v>-5.4692347345130154E-3</v>
      </c>
      <c r="HI416" s="223">
        <f t="shared" ca="1" si="807"/>
        <v>1.0871405586478948E-2</v>
      </c>
      <c r="HJ416" s="223">
        <f t="shared" ca="1" si="808"/>
        <v>1.0233111627004439E-2</v>
      </c>
      <c r="HK416" s="223">
        <f t="shared" ca="1" si="809"/>
        <v>-6.3872306901985153E-3</v>
      </c>
      <c r="HL416" s="223">
        <f t="shared" ca="1" si="810"/>
        <v>-1.3032011957785496E-2</v>
      </c>
      <c r="HM416" s="223">
        <f t="shared" ca="1" si="811"/>
        <v>6.7657072681827531E-4</v>
      </c>
      <c r="HN416" s="223">
        <f t="shared" ca="1" si="812"/>
        <v>1.3328486928384916E-2</v>
      </c>
      <c r="HO416" s="223">
        <f t="shared" ca="1" si="813"/>
        <v>5.1640053040288882E-3</v>
      </c>
      <c r="HP416" s="223">
        <f t="shared" ca="1" si="814"/>
        <v>-1.106560699580585E-2</v>
      </c>
      <c r="HQ416" s="223">
        <f t="shared" ca="1" si="815"/>
        <v>-1.0012981735768487E-2</v>
      </c>
      <c r="HR416" s="223">
        <f t="shared" ca="1" si="816"/>
        <v>6.6778935638562003E-3</v>
      </c>
      <c r="HS416" s="223">
        <f t="shared" ca="1" si="817"/>
        <v>1.293925125872125E-2</v>
      </c>
      <c r="HT416" s="223">
        <f t="shared" ca="1" si="818"/>
        <v>-1.0078815688814588E-3</v>
      </c>
      <c r="HU416" s="223">
        <f t="shared" ca="1" si="819"/>
        <v>-1.3380907462067805E-2</v>
      </c>
      <c r="HV416" s="223">
        <f t="shared" ca="1" si="820"/>
        <v>-4.8556652698449132E-3</v>
      </c>
      <c r="HW416" s="223">
        <f t="shared" ca="1" si="821"/>
        <v>1.1253142897248611E-2</v>
      </c>
      <c r="HX416" s="223">
        <f t="shared" ca="1" si="822"/>
        <v>9.7868203987444211E-3</v>
      </c>
      <c r="HY416" s="223">
        <f t="shared" ca="1" si="823"/>
        <v>-6.9645339241335468E-3</v>
      </c>
      <c r="HZ416" s="223">
        <f t="shared" ca="1" si="824"/>
        <v>-1.2838696438528731E-2</v>
      </c>
      <c r="IA416" s="223">
        <f t="shared" ca="1" si="825"/>
        <v>1.3385853007754325E-3</v>
      </c>
      <c r="IB416" s="223">
        <f t="shared" ca="1" si="826"/>
        <v>1.3425267837439908E-2</v>
      </c>
      <c r="IC416" s="223">
        <f t="shared" ca="1" si="827"/>
        <v>4.5444003644674082E-3</v>
      </c>
      <c r="ID416" s="223">
        <f t="shared" ca="1" si="828"/>
        <v>-1.1433900326191754E-2</v>
      </c>
      <c r="IE416" s="223">
        <f t="shared" ca="1" si="829"/>
        <v>-1.4470292259103359E-2</v>
      </c>
      <c r="IF416" s="223">
        <f t="shared" ca="1" si="830"/>
        <v>7.2469791095956977E-3</v>
      </c>
      <c r="IG416" s="223">
        <f t="shared" ca="1" si="831"/>
        <v>1.2730408067671437E-2</v>
      </c>
      <c r="IH416" s="223">
        <f t="shared" ca="1" si="832"/>
        <v>-1.668482718936382E-3</v>
      </c>
      <c r="II416" s="223">
        <f t="shared" ca="1" si="833"/>
        <v>-1.3461541333469922E-2</v>
      </c>
      <c r="IJ416" s="223">
        <f t="shared" ca="1" si="834"/>
        <v>-4.2303980822364258E-3</v>
      </c>
      <c r="IK416" s="223">
        <f t="shared" ca="1" si="835"/>
        <v>1.1607770401119476E-2</v>
      </c>
      <c r="IL416" s="223">
        <f t="shared" ca="1" si="836"/>
        <v>9.3169518629190751E-3</v>
      </c>
      <c r="IM416" s="223">
        <f t="shared" ca="1" si="837"/>
        <v>-7.525058985824876E-3</v>
      </c>
      <c r="IN416" s="223">
        <f t="shared" ca="1" si="838"/>
        <v>-1.2614451375014799E-2</v>
      </c>
      <c r="IO416" s="223">
        <f t="shared" ca="1" si="839"/>
        <v>1.9973751054960334E-3</v>
      </c>
      <c r="IP416" s="223">
        <f t="shared" ca="1" si="840"/>
        <v>1.3489706100360025E-2</v>
      </c>
      <c r="IQ416" s="223">
        <f t="shared" ca="1" si="841"/>
        <v>3.9138475663847436E-3</v>
      </c>
      <c r="IR416" s="223">
        <f t="shared" ca="1" si="842"/>
        <v>-1.1774648389200067E-2</v>
      </c>
      <c r="IS416" s="223">
        <f t="shared" ca="1" si="843"/>
        <v>-9.0735276953548064E-3</v>
      </c>
      <c r="IT416" s="223">
        <f t="shared" ca="1" si="844"/>
        <v>7.798606047900428E-3</v>
      </c>
      <c r="IU416" s="223">
        <f t="shared" ca="1" si="845"/>
        <v>1.2490896208534288E-2</v>
      </c>
      <c r="IV416" s="223">
        <f t="shared" ca="1" si="846"/>
        <v>-2.3250643479788015E-3</v>
      </c>
      <c r="IW416" s="223">
        <f t="shared" ca="1" si="847"/>
        <v>-1.3509745172707879E-2</v>
      </c>
      <c r="IX416" s="223">
        <f t="shared" ca="1" si="848"/>
        <v>-3.5949394951079921E-3</v>
      </c>
      <c r="IY416" s="223">
        <f t="shared" ca="1" si="849"/>
        <v>1.1934433769373833E-2</v>
      </c>
      <c r="IZ416" s="223">
        <f t="shared" ca="1" si="850"/>
        <v>8.8246379739879144E-3</v>
      </c>
      <c r="JA416" s="223">
        <f t="shared" ca="1" si="851"/>
        <v>-8.0674555213013938E-3</v>
      </c>
      <c r="JB416" s="223">
        <f t="shared" ca="1" si="852"/>
        <v>-1.2359816993242737E-2</v>
      </c>
    </row>
    <row r="417" spans="2:262">
      <c r="B417" s="230">
        <v>56</v>
      </c>
      <c r="C417" s="229">
        <f t="shared" si="853"/>
        <v>1.0937500000000005E-3</v>
      </c>
      <c r="D417" s="226">
        <f t="shared" ca="1" si="597"/>
        <v>75.332730826931879</v>
      </c>
      <c r="E417" s="225">
        <f ca="1">BJ361</f>
        <v>0.33273082693187889</v>
      </c>
      <c r="F417" s="224">
        <v>56</v>
      </c>
      <c r="G417" s="223">
        <f t="shared" ca="1" si="854"/>
        <v>9.8798923282321805E-4</v>
      </c>
      <c r="H417" s="223">
        <f t="shared" ca="1" si="598"/>
        <v>4.5322613478622582E-3</v>
      </c>
      <c r="I417" s="223">
        <f t="shared" ca="1" si="599"/>
        <v>7.8041141880818036E-4</v>
      </c>
      <c r="J417" s="223">
        <f t="shared" ca="1" si="600"/>
        <v>-4.2277599178615543E-3</v>
      </c>
      <c r="K417" s="223">
        <f t="shared" ca="1" si="601"/>
        <v>-2.4300015063731637E-3</v>
      </c>
      <c r="L417" s="223">
        <f t="shared" ca="1" si="602"/>
        <v>3.2796203651055218E-3</v>
      </c>
      <c r="M417" s="223">
        <f t="shared" ca="1" si="603"/>
        <v>3.7096458926113413E-3</v>
      </c>
      <c r="N417" s="223">
        <f t="shared" ca="1" si="604"/>
        <v>-1.8321883415948123E-3</v>
      </c>
      <c r="O417" s="223">
        <f t="shared" ca="1" si="605"/>
        <v>-4.4245303197231944E-3</v>
      </c>
      <c r="P417" s="223">
        <f t="shared" ca="1" si="606"/>
        <v>1.0582225190496758E-4</v>
      </c>
      <c r="Q417" s="223">
        <f t="shared" ca="1" si="607"/>
        <v>4.4658201141244205E-3</v>
      </c>
      <c r="R417" s="223">
        <f t="shared" ca="1" si="608"/>
        <v>1.636654316356299E-3</v>
      </c>
      <c r="S417" s="223">
        <f t="shared" ca="1" si="609"/>
        <v>-3.827229278910345E-3</v>
      </c>
      <c r="T417" s="223">
        <f t="shared" ca="1" si="610"/>
        <v>-3.129965101260655E-3</v>
      </c>
      <c r="U417" s="223">
        <f t="shared" ca="1" si="611"/>
        <v>2.6059774799019816E-3</v>
      </c>
      <c r="V417" s="223">
        <f t="shared" ca="1" si="612"/>
        <v>4.1467670727023615E-3</v>
      </c>
      <c r="W417" s="223">
        <f t="shared" ca="1" si="613"/>
        <v>-9.8798923282320959E-4</v>
      </c>
      <c r="X417" s="223">
        <f t="shared" ca="1" si="614"/>
        <v>-4.5322613478622582E-3</v>
      </c>
      <c r="Y417" s="223">
        <f t="shared" ca="1" si="615"/>
        <v>-7.8041141880818383E-4</v>
      </c>
      <c r="Z417" s="223">
        <f t="shared" ca="1" si="616"/>
        <v>4.2277599178615517E-3</v>
      </c>
      <c r="AA417" s="223">
        <f t="shared" ca="1" si="617"/>
        <v>2.4300015063731606E-3</v>
      </c>
      <c r="AB417" s="223">
        <f t="shared" ca="1" si="618"/>
        <v>-3.2796203651055192E-3</v>
      </c>
      <c r="AC417" s="223">
        <f t="shared" ca="1" si="619"/>
        <v>-3.7096458926113435E-3</v>
      </c>
      <c r="AD417" s="223">
        <f t="shared" ca="1" si="620"/>
        <v>1.832188341594816E-3</v>
      </c>
      <c r="AE417" s="223">
        <f t="shared" ca="1" si="621"/>
        <v>4.4245303197231987E-3</v>
      </c>
      <c r="AF417" s="223">
        <f t="shared" ca="1" si="622"/>
        <v>-1.0582225190496368E-4</v>
      </c>
      <c r="AG417" s="223">
        <f t="shared" ca="1" si="623"/>
        <v>-4.4658201141244214E-3</v>
      </c>
      <c r="AH417" s="223">
        <f t="shared" ca="1" si="624"/>
        <v>-1.6366543163563176E-3</v>
      </c>
      <c r="AI417" s="223">
        <f t="shared" ca="1" si="625"/>
        <v>3.8272292789103429E-3</v>
      </c>
      <c r="AJ417" s="223">
        <f t="shared" ca="1" si="626"/>
        <v>3.1299651012606459E-3</v>
      </c>
      <c r="AK417" s="223">
        <f t="shared" ca="1" si="627"/>
        <v>-2.6059774799019652E-3</v>
      </c>
      <c r="AL417" s="223">
        <f t="shared" ca="1" si="628"/>
        <v>-4.1467670727023632E-3</v>
      </c>
      <c r="AM417" s="223">
        <f t="shared" ca="1" si="629"/>
        <v>9.8798923282322152E-4</v>
      </c>
      <c r="AN417" s="223">
        <f t="shared" ca="1" si="630"/>
        <v>4.5322613478622591E-3</v>
      </c>
      <c r="AO417" s="223">
        <f t="shared" ca="1" si="631"/>
        <v>7.8041141880818773E-4</v>
      </c>
      <c r="AP417" s="223">
        <f t="shared" ca="1" si="632"/>
        <v>-4.2277599178615569E-3</v>
      </c>
      <c r="AQ417" s="223">
        <f t="shared" ca="1" si="633"/>
        <v>-2.4300015063731771E-3</v>
      </c>
      <c r="AR417" s="223">
        <f t="shared" ca="1" si="634"/>
        <v>3.2796203651055166E-3</v>
      </c>
      <c r="AS417" s="223">
        <f t="shared" ca="1" si="635"/>
        <v>3.709645892611337E-3</v>
      </c>
      <c r="AT417" s="223">
        <f t="shared" ca="1" si="636"/>
        <v>-1.8321883415947978E-3</v>
      </c>
      <c r="AU417" s="223">
        <f t="shared" ca="1" si="637"/>
        <v>-4.424530319723197E-3</v>
      </c>
      <c r="AV417" s="223">
        <f t="shared" ca="1" si="638"/>
        <v>1.0582225190497539E-4</v>
      </c>
      <c r="AW417" s="223">
        <f t="shared" ca="1" si="639"/>
        <v>4.4658201141244179E-3</v>
      </c>
      <c r="AX417" s="223">
        <f t="shared" ca="1" si="640"/>
        <v>1.6366543163563064E-3</v>
      </c>
      <c r="AY417" s="223">
        <f t="shared" ca="1" si="641"/>
        <v>-3.8272292789103494E-3</v>
      </c>
      <c r="AZ417" s="223">
        <f t="shared" ca="1" si="642"/>
        <v>-3.1299651012606602E-3</v>
      </c>
      <c r="BA417" s="223">
        <f t="shared" ca="1" si="643"/>
        <v>2.6059774799019751E-3</v>
      </c>
      <c r="BB417" s="223">
        <f t="shared" ca="1" si="644"/>
        <v>4.146767072702358E-3</v>
      </c>
      <c r="BC417" s="223">
        <f t="shared" ca="1" si="645"/>
        <v>-9.8798923282323345E-4</v>
      </c>
      <c r="BD417" s="223">
        <f t="shared" ca="1" si="646"/>
        <v>-4.5322613478622591E-3</v>
      </c>
      <c r="BE417" s="223">
        <f t="shared" ca="1" si="647"/>
        <v>-7.8041141880820725E-4</v>
      </c>
      <c r="BF417" s="223">
        <f t="shared" ca="1" si="648"/>
        <v>4.2277599178615491E-3</v>
      </c>
      <c r="BG417" s="223">
        <f t="shared" ca="1" si="649"/>
        <v>2.4300015063731667E-3</v>
      </c>
      <c r="BH417" s="223">
        <f t="shared" ca="1" si="650"/>
        <v>-3.2796203651055248E-3</v>
      </c>
      <c r="BI417" s="223">
        <f t="shared" ca="1" si="651"/>
        <v>-3.7096458926113296E-3</v>
      </c>
      <c r="BJ417" s="223">
        <f t="shared" ca="1" si="652"/>
        <v>1.8321883415947796E-3</v>
      </c>
      <c r="BK417" s="223">
        <f t="shared" ca="1" si="653"/>
        <v>4.4245303197232013E-3</v>
      </c>
      <c r="BL417" s="223">
        <f t="shared" ca="1" si="654"/>
        <v>-1.0582225190495565E-4</v>
      </c>
      <c r="BM417" s="223">
        <f t="shared" ca="1" si="655"/>
        <v>-4.4658201141244205E-3</v>
      </c>
      <c r="BN417" s="223">
        <f t="shared" ca="1" si="656"/>
        <v>-1.6366543163562951E-3</v>
      </c>
      <c r="BO417" s="223">
        <f t="shared" ca="1" si="657"/>
        <v>3.8272292789103554E-3</v>
      </c>
      <c r="BP417" s="223">
        <f t="shared" ca="1" si="658"/>
        <v>3.1299651012606749E-3</v>
      </c>
      <c r="BQ417" s="223">
        <f t="shared" ca="1" si="659"/>
        <v>-2.6059774799019591E-3</v>
      </c>
      <c r="BR417" s="223">
        <f t="shared" ca="1" si="660"/>
        <v>-4.1467670727023658E-3</v>
      </c>
      <c r="BS417" s="223">
        <f t="shared" ca="1" si="661"/>
        <v>9.8798923282321371E-4</v>
      </c>
      <c r="BT417" s="223">
        <f t="shared" ca="1" si="662"/>
        <v>4.5322613478622582E-3</v>
      </c>
      <c r="BU417" s="223">
        <f t="shared" ca="1" si="663"/>
        <v>7.8041141880822698E-4</v>
      </c>
      <c r="BV417" s="223">
        <f t="shared" ca="1" si="664"/>
        <v>-4.2277599178615413E-3</v>
      </c>
      <c r="BW417" s="223">
        <f t="shared" ca="1" si="665"/>
        <v>-2.430001506373184E-3</v>
      </c>
      <c r="BX417" s="223">
        <f t="shared" ca="1" si="666"/>
        <v>3.2796203651055114E-3</v>
      </c>
      <c r="BY417" s="223">
        <f t="shared" ca="1" si="667"/>
        <v>3.7096458926113409E-3</v>
      </c>
      <c r="BZ417" s="223">
        <f t="shared" ca="1" si="668"/>
        <v>-1.8321883415948201E-3</v>
      </c>
      <c r="CA417" s="223">
        <f t="shared" ca="1" si="669"/>
        <v>-4.4245303197232057E-3</v>
      </c>
      <c r="CB417" s="223">
        <f t="shared" ca="1" si="670"/>
        <v>1.058222519049357E-4</v>
      </c>
      <c r="CC417" s="223">
        <f t="shared" ca="1" si="671"/>
        <v>4.4658201141244162E-3</v>
      </c>
      <c r="CD417" s="223">
        <f t="shared" ca="1" si="672"/>
        <v>1.6366543163563137E-3</v>
      </c>
      <c r="CE417" s="223">
        <f t="shared" ca="1" si="673"/>
        <v>-3.827229278910345E-3</v>
      </c>
      <c r="CF417" s="223">
        <f t="shared" ca="1" si="674"/>
        <v>-3.1299651012606433E-3</v>
      </c>
      <c r="CG417" s="223">
        <f t="shared" ca="1" si="675"/>
        <v>2.6059774799019426E-3</v>
      </c>
      <c r="CH417" s="223">
        <f t="shared" ca="1" si="676"/>
        <v>4.1467670727023745E-3</v>
      </c>
      <c r="CI417" s="223">
        <f t="shared" ca="1" si="677"/>
        <v>-9.8798923282319463E-4</v>
      </c>
      <c r="CJ417" s="223">
        <f t="shared" ca="1" si="678"/>
        <v>-4.5322613478622591E-3</v>
      </c>
      <c r="CK417" s="223">
        <f t="shared" ca="1" si="679"/>
        <v>-7.8041141880818318E-4</v>
      </c>
      <c r="CL417" s="223">
        <f t="shared" ca="1" si="680"/>
        <v>4.2277599178615578E-3</v>
      </c>
      <c r="CM417" s="223">
        <f t="shared" ca="1" si="681"/>
        <v>2.4300015063732005E-3</v>
      </c>
      <c r="CN417" s="223">
        <f t="shared" ca="1" si="682"/>
        <v>-3.2796203651054975E-3</v>
      </c>
      <c r="CO417" s="223">
        <f t="shared" ca="1" si="683"/>
        <v>-3.7096458926113526E-3</v>
      </c>
      <c r="CP417" s="223">
        <f t="shared" ca="1" si="684"/>
        <v>1.8321883415948019E-3</v>
      </c>
      <c r="CQ417" s="223">
        <f t="shared" ca="1" si="685"/>
        <v>4.4245303197231961E-3</v>
      </c>
      <c r="CR417" s="223">
        <f t="shared" ca="1" si="686"/>
        <v>-1.0582225190497994E-4</v>
      </c>
      <c r="CS417" s="223">
        <f t="shared" ca="1" si="687"/>
        <v>-4.4658201141244127E-3</v>
      </c>
      <c r="CT417" s="223">
        <f t="shared" ca="1" si="688"/>
        <v>-1.6366543163563324E-3</v>
      </c>
      <c r="CU417" s="223">
        <f t="shared" ca="1" si="689"/>
        <v>3.8272292789103342E-3</v>
      </c>
      <c r="CV417" s="223">
        <f t="shared" ca="1" si="690"/>
        <v>3.1299651012606572E-3</v>
      </c>
      <c r="CW417" s="223">
        <f t="shared" ca="1" si="691"/>
        <v>-2.605977479901979E-3</v>
      </c>
      <c r="CX417" s="223">
        <f t="shared" ca="1" si="692"/>
        <v>-4.1467670727023563E-3</v>
      </c>
      <c r="CY417" s="223">
        <f t="shared" ca="1" si="693"/>
        <v>9.87989232823238E-4</v>
      </c>
      <c r="CZ417" s="223">
        <f t="shared" ca="1" si="694"/>
        <v>4.5322613478622573E-3</v>
      </c>
      <c r="DA417" s="223">
        <f t="shared" ca="1" si="695"/>
        <v>7.8041141880826688E-4</v>
      </c>
      <c r="DB417" s="223">
        <f t="shared" ca="1" si="696"/>
        <v>-4.2277599178615274E-3</v>
      </c>
      <c r="DC417" s="223">
        <f t="shared" ca="1" si="697"/>
        <v>-2.4300015063732179E-3</v>
      </c>
      <c r="DD417" s="223">
        <f t="shared" ca="1" si="698"/>
        <v>3.2796203651054836E-3</v>
      </c>
      <c r="DE417" s="223">
        <f t="shared" ca="1" si="699"/>
        <v>3.7096458926113639E-3</v>
      </c>
      <c r="DF417" s="223">
        <f t="shared" ca="1" si="700"/>
        <v>-1.8321883415947835E-3</v>
      </c>
      <c r="DG417" s="223">
        <f t="shared" ca="1" si="701"/>
        <v>-4.4245303197231996E-3</v>
      </c>
      <c r="DH417" s="223">
        <f t="shared" ca="1" si="702"/>
        <v>1.0582225190495999E-4</v>
      </c>
      <c r="DI417" s="223">
        <f t="shared" ca="1" si="703"/>
        <v>4.4658201141244205E-3</v>
      </c>
      <c r="DJ417" s="223">
        <f t="shared" ca="1" si="704"/>
        <v>1.636654316356291E-3</v>
      </c>
      <c r="DK417" s="223">
        <f t="shared" ca="1" si="705"/>
        <v>-3.8272292789103585E-3</v>
      </c>
      <c r="DL417" s="223">
        <f t="shared" ca="1" si="706"/>
        <v>-3.1299651012606251E-3</v>
      </c>
      <c r="DM417" s="223">
        <f t="shared" ca="1" si="707"/>
        <v>2.6059774799019097E-3</v>
      </c>
      <c r="DN417" s="223">
        <f t="shared" ca="1" si="708"/>
        <v>4.1467670727023901E-3</v>
      </c>
      <c r="DO417" s="223">
        <f t="shared" ca="1" si="709"/>
        <v>-9.879892328231556E-4</v>
      </c>
      <c r="DP417" s="223">
        <f t="shared" ca="1" si="710"/>
        <v>-4.5322613478622591E-3</v>
      </c>
      <c r="DQ417" s="223">
        <f t="shared" ca="1" si="711"/>
        <v>-7.8041141880822286E-4</v>
      </c>
      <c r="DR417" s="223">
        <f t="shared" ca="1" si="712"/>
        <v>4.2277599178615439E-3</v>
      </c>
      <c r="DS417" s="223">
        <f t="shared" ca="1" si="713"/>
        <v>2.4300015063731806E-3</v>
      </c>
      <c r="DT417" s="223">
        <f t="shared" ca="1" si="714"/>
        <v>-3.279620365105514E-3</v>
      </c>
      <c r="DU417" s="223">
        <f t="shared" ca="1" si="715"/>
        <v>-3.7096458926113383E-3</v>
      </c>
      <c r="DV417" s="223">
        <f t="shared" ca="1" si="716"/>
        <v>1.8321883415948243E-3</v>
      </c>
      <c r="DW417" s="223">
        <f t="shared" ca="1" si="717"/>
        <v>4.4245303197231909E-3</v>
      </c>
      <c r="DX417" s="223">
        <f t="shared" ca="1" si="718"/>
        <v>-1.0582225190500444E-4</v>
      </c>
      <c r="DY417" s="223">
        <f t="shared" ca="1" si="719"/>
        <v>-4.4658201141244058E-3</v>
      </c>
      <c r="DZ417" s="223">
        <f t="shared" ca="1" si="720"/>
        <v>-1.6366543163563695E-3</v>
      </c>
      <c r="EA417" s="223">
        <f t="shared" ca="1" si="721"/>
        <v>3.8272292789103129E-3</v>
      </c>
      <c r="EB417" s="223">
        <f t="shared" ca="1" si="722"/>
        <v>3.1299651012606862E-3</v>
      </c>
      <c r="EC417" s="223">
        <f t="shared" ca="1" si="723"/>
        <v>-2.6059774799019461E-3</v>
      </c>
      <c r="ED417" s="223">
        <f t="shared" ca="1" si="724"/>
        <v>-4.1467670727023719E-3</v>
      </c>
      <c r="EE417" s="223">
        <f t="shared" ca="1" si="725"/>
        <v>9.8798923282319875E-4</v>
      </c>
      <c r="EF417" s="223">
        <f t="shared" ca="1" si="726"/>
        <v>4.5322613478622582E-3</v>
      </c>
      <c r="EG417" s="223">
        <f t="shared" ca="1" si="727"/>
        <v>7.8041141880817863E-4</v>
      </c>
      <c r="EH417" s="223">
        <f t="shared" ca="1" si="728"/>
        <v>-4.2277599178615604E-3</v>
      </c>
      <c r="EI417" s="223">
        <f t="shared" ca="1" si="729"/>
        <v>-2.4300015063731433E-3</v>
      </c>
      <c r="EJ417" s="223">
        <f t="shared" ca="1" si="730"/>
        <v>3.2796203651054559E-3</v>
      </c>
      <c r="EK417" s="223">
        <f t="shared" ca="1" si="731"/>
        <v>3.7096458926113873E-3</v>
      </c>
      <c r="EL417" s="223">
        <f t="shared" ca="1" si="732"/>
        <v>-1.8321883415947471E-3</v>
      </c>
      <c r="EM417" s="223">
        <f t="shared" ca="1" si="733"/>
        <v>-4.4245303197232083E-3</v>
      </c>
      <c r="EN417" s="223">
        <f t="shared" ca="1" si="734"/>
        <v>1.0582225190492031E-4</v>
      </c>
      <c r="EO417" s="223">
        <f t="shared" ca="1" si="735"/>
        <v>4.4658201141244136E-3</v>
      </c>
      <c r="EP417" s="223">
        <f t="shared" ca="1" si="736"/>
        <v>1.6366543163563283E-3</v>
      </c>
      <c r="EQ417" s="223">
        <f t="shared" ca="1" si="737"/>
        <v>-3.8272292789103372E-3</v>
      </c>
      <c r="ER417" s="223">
        <f t="shared" ca="1" si="738"/>
        <v>-3.1299651012606541E-3</v>
      </c>
      <c r="ES417" s="223">
        <f t="shared" ca="1" si="739"/>
        <v>2.6059774799019825E-3</v>
      </c>
      <c r="ET417" s="223">
        <f t="shared" ca="1" si="740"/>
        <v>4.1467670727023545E-3</v>
      </c>
      <c r="EU417" s="223">
        <f t="shared" ca="1" si="741"/>
        <v>-9.8798923282324234E-4</v>
      </c>
      <c r="EV417" s="223">
        <f t="shared" ca="1" si="742"/>
        <v>-4.5322613478622608E-3</v>
      </c>
      <c r="EW417" s="223">
        <f t="shared" ca="1" si="743"/>
        <v>-7.8041141880826254E-4</v>
      </c>
      <c r="EX417" s="223">
        <f t="shared" ca="1" si="744"/>
        <v>4.2277599178615292E-3</v>
      </c>
      <c r="EY417" s="223">
        <f t="shared" ca="1" si="745"/>
        <v>2.430001506373214E-3</v>
      </c>
      <c r="EZ417" s="223">
        <f t="shared" ca="1" si="746"/>
        <v>-3.2796203651054862E-3</v>
      </c>
      <c r="FA417" s="223">
        <f t="shared" ca="1" si="747"/>
        <v>-3.7096458926113621E-3</v>
      </c>
      <c r="FB417" s="223">
        <f t="shared" ca="1" si="748"/>
        <v>1.8321883415947876E-3</v>
      </c>
      <c r="FC417" s="223">
        <f t="shared" ca="1" si="749"/>
        <v>4.4245303197231987E-3</v>
      </c>
      <c r="FD417" s="223">
        <f t="shared" ca="1" si="750"/>
        <v>-1.0582225190496476E-4</v>
      </c>
      <c r="FE417" s="223">
        <f t="shared" ca="1" si="751"/>
        <v>-4.4658201141244214E-3</v>
      </c>
      <c r="FF417" s="223">
        <f t="shared" ca="1" si="752"/>
        <v>-1.6366543163562864E-3</v>
      </c>
      <c r="FG417" s="223">
        <f t="shared" ca="1" si="753"/>
        <v>3.8272292789103607E-3</v>
      </c>
      <c r="FH417" s="223">
        <f t="shared" ca="1" si="754"/>
        <v>3.1299651012607153E-3</v>
      </c>
      <c r="FI417" s="223">
        <f t="shared" ca="1" si="755"/>
        <v>-2.6059774799019131E-3</v>
      </c>
      <c r="FJ417" s="223">
        <f t="shared" ca="1" si="756"/>
        <v>-4.1467670727023884E-3</v>
      </c>
      <c r="FK417" s="223">
        <f t="shared" ca="1" si="757"/>
        <v>9.8798923282315994E-4</v>
      </c>
      <c r="FL417" s="223">
        <f t="shared" ca="1" si="758"/>
        <v>4.5322613478622591E-3</v>
      </c>
      <c r="FM417" s="223">
        <f t="shared" ca="1" si="759"/>
        <v>7.8041141880821874E-4</v>
      </c>
      <c r="FN417" s="223">
        <f t="shared" ca="1" si="760"/>
        <v>-4.2277599178615457E-3</v>
      </c>
      <c r="FO417" s="223">
        <f t="shared" ca="1" si="761"/>
        <v>-2.4300015063731762E-3</v>
      </c>
      <c r="FP417" s="223">
        <f t="shared" ca="1" si="762"/>
        <v>3.279620365105517E-3</v>
      </c>
      <c r="FQ417" s="223">
        <f t="shared" ca="1" si="763"/>
        <v>3.7096458926113357E-3</v>
      </c>
      <c r="FR417" s="223">
        <f t="shared" ca="1" si="764"/>
        <v>-1.8321883415948284E-3</v>
      </c>
      <c r="FS417" s="223">
        <f t="shared" ca="1" si="765"/>
        <v>-4.4245303197232178E-3</v>
      </c>
      <c r="FT417" s="223">
        <f t="shared" ca="1" si="766"/>
        <v>1.0582225190488019E-4</v>
      </c>
      <c r="FU417" s="223">
        <f t="shared" ca="1" si="767"/>
        <v>4.4658201141244075E-3</v>
      </c>
      <c r="FV417" s="223">
        <f t="shared" ca="1" si="768"/>
        <v>1.6366543163563656E-3</v>
      </c>
      <c r="FW417" s="223">
        <f t="shared" ca="1" si="769"/>
        <v>-3.8272292789103156E-3</v>
      </c>
      <c r="FX417" s="223">
        <f t="shared" ca="1" si="770"/>
        <v>-3.1299651012606832E-3</v>
      </c>
      <c r="FY417" s="223">
        <f t="shared" ca="1" si="771"/>
        <v>2.6059774799019495E-3</v>
      </c>
      <c r="FZ417" s="223">
        <f t="shared" ca="1" si="772"/>
        <v>4.1467670727023702E-3</v>
      </c>
      <c r="GA417" s="223">
        <f t="shared" ca="1" si="773"/>
        <v>-9.8798923282320331E-4</v>
      </c>
      <c r="GB417" s="223">
        <f t="shared" ca="1" si="774"/>
        <v>-4.5322613478622582E-3</v>
      </c>
      <c r="GC417" s="223">
        <f t="shared" ca="1" si="775"/>
        <v>-7.8041141880817494E-4</v>
      </c>
      <c r="GD417" s="223">
        <f t="shared" ca="1" si="776"/>
        <v>4.2277599178615613E-3</v>
      </c>
      <c r="GE417" s="223">
        <f t="shared" ca="1" si="777"/>
        <v>2.4300015063732478E-3</v>
      </c>
      <c r="GF417" s="223">
        <f t="shared" ca="1" si="778"/>
        <v>-3.2796203651054585E-3</v>
      </c>
      <c r="GG417" s="223">
        <f t="shared" ca="1" si="779"/>
        <v>-3.7096458926113847E-3</v>
      </c>
      <c r="GH417" s="223">
        <f t="shared" ca="1" si="780"/>
        <v>1.832188341594751E-3</v>
      </c>
      <c r="GI417" s="223">
        <f t="shared" ca="1" si="781"/>
        <v>4.4245303197232083E-3</v>
      </c>
      <c r="GJ417" s="223">
        <f t="shared" ca="1" si="782"/>
        <v>-1.0582225190492464E-4</v>
      </c>
      <c r="GK417" s="223">
        <f t="shared" ca="1" si="783"/>
        <v>-4.4658201141243928E-3</v>
      </c>
      <c r="GL417" s="223">
        <f t="shared" ca="1" si="784"/>
        <v>-1.6366543163563237E-3</v>
      </c>
      <c r="GM417" s="223">
        <f t="shared" ca="1" si="785"/>
        <v>3.82722927891027E-3</v>
      </c>
      <c r="GN417" s="223">
        <f t="shared" ca="1" si="786"/>
        <v>3.1299651012606511E-3</v>
      </c>
      <c r="GO417" s="223">
        <f t="shared" ca="1" si="787"/>
        <v>-2.6059774799018806E-3</v>
      </c>
      <c r="GP417" s="223">
        <f t="shared" ca="1" si="788"/>
        <v>-4.1467670727023528E-3</v>
      </c>
      <c r="GQ417" s="223">
        <f t="shared" ca="1" si="789"/>
        <v>9.8798923282312069E-4</v>
      </c>
      <c r="GR417" s="223">
        <f t="shared" ca="1" si="790"/>
        <v>4.5322613478622573E-3</v>
      </c>
      <c r="GS417" s="223">
        <f t="shared" ca="1" si="791"/>
        <v>7.8041141880825799E-4</v>
      </c>
      <c r="GT417" s="223">
        <f t="shared" ca="1" si="792"/>
        <v>-4.2277599178615777E-3</v>
      </c>
      <c r="GU417" s="223">
        <f t="shared" ca="1" si="793"/>
        <v>-2.4300015063732101E-3</v>
      </c>
      <c r="GV417" s="223">
        <f t="shared" ca="1" si="794"/>
        <v>3.2796203651054004E-3</v>
      </c>
      <c r="GW417" s="223">
        <f t="shared" ca="1" si="795"/>
        <v>3.7096458926113595E-3</v>
      </c>
      <c r="GX417" s="223">
        <f t="shared" ca="1" si="796"/>
        <v>-1.8321883415946738E-3</v>
      </c>
      <c r="GY417" s="223">
        <f t="shared" ca="1" si="797"/>
        <v>-4.4245303197231987E-3</v>
      </c>
      <c r="GZ417" s="223">
        <f t="shared" ca="1" si="798"/>
        <v>1.0582225190484029E-4</v>
      </c>
      <c r="HA417" s="223">
        <f t="shared" ca="1" si="799"/>
        <v>4.4658201141244223E-3</v>
      </c>
      <c r="HB417" s="223">
        <f t="shared" ca="1" si="800"/>
        <v>1.6366543163564026E-3</v>
      </c>
      <c r="HC417" s="223">
        <f t="shared" ca="1" si="801"/>
        <v>-3.8272292789103633E-3</v>
      </c>
      <c r="HD417" s="223">
        <f t="shared" ca="1" si="802"/>
        <v>-3.1299651012607118E-3</v>
      </c>
      <c r="HE417" s="223">
        <f t="shared" ca="1" si="803"/>
        <v>2.6059774799020224E-3</v>
      </c>
      <c r="HF417" s="223">
        <f t="shared" ca="1" si="804"/>
        <v>4.1467670727023866E-3</v>
      </c>
      <c r="HG417" s="223">
        <f t="shared" ca="1" si="805"/>
        <v>-9.8798923282328961E-4</v>
      </c>
      <c r="HH417" s="223">
        <f t="shared" ca="1" si="806"/>
        <v>-4.5322613478622591E-3</v>
      </c>
      <c r="HI417" s="223">
        <f t="shared" ca="1" si="807"/>
        <v>-7.8041141880834104E-4</v>
      </c>
      <c r="HJ417" s="223">
        <f t="shared" ca="1" si="808"/>
        <v>4.2277599178615474E-3</v>
      </c>
      <c r="HK417" s="223">
        <f t="shared" ca="1" si="809"/>
        <v>2.4300015063732812E-3</v>
      </c>
      <c r="HL417" s="223">
        <f t="shared" ca="1" si="810"/>
        <v>-3.2796203651055201E-3</v>
      </c>
      <c r="HM417" s="223">
        <f t="shared" ca="1" si="811"/>
        <v>-3.7096458926114077E-3</v>
      </c>
      <c r="HN417" s="223">
        <f t="shared" ca="1" si="812"/>
        <v>1.8321883415948323E-3</v>
      </c>
      <c r="HO417" s="223">
        <f t="shared" ca="1" si="813"/>
        <v>4.424530319723217E-3</v>
      </c>
      <c r="HP417" s="223">
        <f t="shared" ca="1" si="814"/>
        <v>-1.0582225190501355E-4</v>
      </c>
      <c r="HQ417" s="223">
        <f t="shared" ca="1" si="815"/>
        <v>-4.4658201141244084E-3</v>
      </c>
      <c r="HR417" s="223">
        <f t="shared" ca="1" si="816"/>
        <v>-1.6366543163562411E-3</v>
      </c>
      <c r="HS417" s="223">
        <f t="shared" ca="1" si="817"/>
        <v>3.8272292789103177E-3</v>
      </c>
      <c r="HT417" s="223">
        <f t="shared" ca="1" si="818"/>
        <v>3.1299651012607729E-3</v>
      </c>
      <c r="HU417" s="223">
        <f t="shared" ca="1" si="819"/>
        <v>-2.6059774799019535E-3</v>
      </c>
      <c r="HV417" s="223">
        <f t="shared" ca="1" si="820"/>
        <v>-4.1467670727024205E-3</v>
      </c>
      <c r="HW417" s="223">
        <f t="shared" ca="1" si="821"/>
        <v>9.8798923282320743E-4</v>
      </c>
      <c r="HX417" s="223">
        <f t="shared" ca="1" si="822"/>
        <v>4.5322613478622608E-3</v>
      </c>
      <c r="HY417" s="223">
        <f t="shared" ca="1" si="823"/>
        <v>7.8041141880817039E-4</v>
      </c>
      <c r="HZ417" s="223">
        <f t="shared" ca="1" si="824"/>
        <v>-4.2277599178615162E-3</v>
      </c>
      <c r="IA417" s="223">
        <f t="shared" ca="1" si="825"/>
        <v>-2.4300015063731355E-3</v>
      </c>
      <c r="IB417" s="223">
        <f t="shared" ca="1" si="826"/>
        <v>3.2796203651054619E-3</v>
      </c>
      <c r="IC417" s="223">
        <f t="shared" ca="1" si="827"/>
        <v>3.7096458926113079E-3</v>
      </c>
      <c r="ID417" s="223">
        <f t="shared" ca="1" si="828"/>
        <v>-1.8321883415947551E-3</v>
      </c>
      <c r="IE417" s="223">
        <f t="shared" ca="1" si="829"/>
        <v>-5.8640714625298358E-3</v>
      </c>
      <c r="IF417" s="223">
        <f t="shared" ca="1" si="830"/>
        <v>1.058222519049292E-4</v>
      </c>
      <c r="IG417" s="223">
        <f t="shared" ca="1" si="831"/>
        <v>4.4658201141243936E-3</v>
      </c>
      <c r="IH417" s="223">
        <f t="shared" ca="1" si="832"/>
        <v>1.6366543163563196E-3</v>
      </c>
      <c r="II417" s="223">
        <f t="shared" ca="1" si="833"/>
        <v>-3.8272292789102726E-3</v>
      </c>
      <c r="IJ417" s="223">
        <f t="shared" ca="1" si="834"/>
        <v>-3.1299651012606476E-3</v>
      </c>
      <c r="IK417" s="223">
        <f t="shared" ca="1" si="835"/>
        <v>2.6059774799018845E-3</v>
      </c>
      <c r="IL417" s="223">
        <f t="shared" ca="1" si="836"/>
        <v>4.1467670727023511E-3</v>
      </c>
      <c r="IM417" s="223">
        <f t="shared" ca="1" si="837"/>
        <v>-9.8798923282312503E-4</v>
      </c>
      <c r="IN417" s="223">
        <f t="shared" ca="1" si="838"/>
        <v>-4.5322613478622573E-3</v>
      </c>
      <c r="IO417" s="223">
        <f t="shared" ca="1" si="839"/>
        <v>-7.8041141880825344E-4</v>
      </c>
      <c r="IP417" s="223">
        <f t="shared" ca="1" si="840"/>
        <v>4.2277599178615786E-3</v>
      </c>
      <c r="IQ417" s="223">
        <f t="shared" ca="1" si="841"/>
        <v>2.4300015063732066E-3</v>
      </c>
      <c r="IR417" s="223">
        <f t="shared" ca="1" si="842"/>
        <v>-3.2796203651054038E-3</v>
      </c>
      <c r="IS417" s="223">
        <f t="shared" ca="1" si="843"/>
        <v>-3.7096458926113569E-3</v>
      </c>
      <c r="IT417" s="223">
        <f t="shared" ca="1" si="844"/>
        <v>1.8321883415946779E-3</v>
      </c>
      <c r="IU417" s="223">
        <f t="shared" ca="1" si="845"/>
        <v>4.4245303197231979E-3</v>
      </c>
      <c r="IV417" s="223">
        <f t="shared" ca="1" si="846"/>
        <v>-1.0582225190484463E-4</v>
      </c>
      <c r="IW417" s="223">
        <f t="shared" ca="1" si="847"/>
        <v>-4.4658201141244231E-3</v>
      </c>
      <c r="IX417" s="223">
        <f t="shared" ca="1" si="848"/>
        <v>-1.6366543163563987E-3</v>
      </c>
      <c r="IY417" s="223">
        <f t="shared" ca="1" si="849"/>
        <v>3.8272292789103654E-3</v>
      </c>
      <c r="IZ417" s="223">
        <f t="shared" ca="1" si="850"/>
        <v>3.1299651012607088E-3</v>
      </c>
      <c r="JA417" s="223">
        <f t="shared" ca="1" si="851"/>
        <v>-2.6059774799020263E-3</v>
      </c>
      <c r="JB417" s="223">
        <f t="shared" ca="1" si="852"/>
        <v>-4.1467670727023849E-3</v>
      </c>
    </row>
    <row r="418" spans="2:262">
      <c r="B418" s="230">
        <v>57</v>
      </c>
      <c r="C418" s="229">
        <f t="shared" si="853"/>
        <v>1.1132812500000006E-3</v>
      </c>
      <c r="D418" s="226">
        <f t="shared" ca="1" si="597"/>
        <v>75.352342161723541</v>
      </c>
      <c r="E418" s="225">
        <f ca="1">BK361</f>
        <v>0.35234216172353544</v>
      </c>
      <c r="F418" s="224">
        <v>57</v>
      </c>
      <c r="G418" s="223">
        <f t="shared" ca="1" si="854"/>
        <v>-1.2367083685813375E-3</v>
      </c>
      <c r="H418" s="223">
        <f t="shared" ca="1" si="598"/>
        <v>-4.489126044859972E-3</v>
      </c>
      <c r="I418" s="223">
        <f t="shared" ca="1" si="599"/>
        <v>-2.9823056644330613E-4</v>
      </c>
      <c r="J418" s="223">
        <f t="shared" ca="1" si="600"/>
        <v>4.3871539230095676E-3</v>
      </c>
      <c r="K418" s="223">
        <f t="shared" ca="1" si="601"/>
        <v>1.7983028083630708E-3</v>
      </c>
      <c r="L418" s="223">
        <f t="shared" ca="1" si="602"/>
        <v>-3.7722714336481597E-3</v>
      </c>
      <c r="M418" s="223">
        <f t="shared" ca="1" si="603"/>
        <v>-3.0881321067891074E-3</v>
      </c>
      <c r="N418" s="223">
        <f t="shared" ca="1" si="604"/>
        <v>2.7163656382121694E-3</v>
      </c>
      <c r="O418" s="223">
        <f t="shared" ca="1" si="605"/>
        <v>4.0169221069337761E-3</v>
      </c>
      <c r="P418" s="223">
        <f t="shared" ca="1" si="606"/>
        <v>-1.3428844574033523E-3</v>
      </c>
      <c r="Q418" s="223">
        <f t="shared" ca="1" si="607"/>
        <v>-4.4760862333828363E-3</v>
      </c>
      <c r="R418" s="223">
        <f t="shared" ca="1" si="608"/>
        <v>-1.8759585602286678E-4</v>
      </c>
      <c r="S418" s="223">
        <f t="shared" ca="1" si="609"/>
        <v>4.4119427496442827E-3</v>
      </c>
      <c r="T418" s="223">
        <f t="shared" ca="1" si="610"/>
        <v>1.6961439871858777E-3</v>
      </c>
      <c r="U418" s="223">
        <f t="shared" ca="1" si="611"/>
        <v>-3.8319907903268278E-3</v>
      </c>
      <c r="V418" s="223">
        <f t="shared" ca="1" si="612"/>
        <v>-3.00639275363859E-3</v>
      </c>
      <c r="W418" s="223">
        <f t="shared" ca="1" si="613"/>
        <v>2.8040336232921636E-3</v>
      </c>
      <c r="X418" s="223">
        <f t="shared" ca="1" si="614"/>
        <v>3.9651585224094281E-3</v>
      </c>
      <c r="Y418" s="223">
        <f t="shared" ca="1" si="615"/>
        <v>-1.4482516428419203E-3</v>
      </c>
      <c r="Z418" s="223">
        <f t="shared" ca="1" si="616"/>
        <v>-4.4603501949303549E-3</v>
      </c>
      <c r="AA418" s="223">
        <f t="shared" ca="1" si="617"/>
        <v>-7.6848144873424909E-5</v>
      </c>
      <c r="AB418" s="223">
        <f t="shared" ca="1" si="618"/>
        <v>4.4340739869397792E-3</v>
      </c>
      <c r="AC418" s="223">
        <f t="shared" ca="1" si="619"/>
        <v>1.5929634722937314E-3</v>
      </c>
      <c r="AD418" s="223">
        <f t="shared" ca="1" si="620"/>
        <v>-3.8894018990407809E-3</v>
      </c>
      <c r="AE418" s="223">
        <f t="shared" ca="1" si="621"/>
        <v>-2.9228424619095464E-3</v>
      </c>
      <c r="AF418" s="223">
        <f t="shared" ca="1" si="622"/>
        <v>2.8900125633670387E-3</v>
      </c>
      <c r="AG418" s="223">
        <f t="shared" ca="1" si="623"/>
        <v>3.9110064746580003E-3</v>
      </c>
      <c r="AH418" s="223">
        <f t="shared" ca="1" si="624"/>
        <v>-1.5527464556444495E-3</v>
      </c>
      <c r="AI418" s="223">
        <f t="shared" ca="1" si="625"/>
        <v>-4.4419274083036834E-3</v>
      </c>
      <c r="AJ418" s="223">
        <f t="shared" ca="1" si="626"/>
        <v>3.3945856724935854E-5</v>
      </c>
      <c r="AK418" s="223">
        <f t="shared" ca="1" si="627"/>
        <v>4.4535343038662519E-3</v>
      </c>
      <c r="AL418" s="223">
        <f t="shared" ca="1" si="628"/>
        <v>1.4888234157705868E-3</v>
      </c>
      <c r="AM418" s="223">
        <f t="shared" ca="1" si="629"/>
        <v>-3.9444701774848396E-3</v>
      </c>
      <c r="AN418" s="223">
        <f t="shared" ca="1" si="630"/>
        <v>-2.8375315591735559E-3</v>
      </c>
      <c r="AO418" s="223">
        <f t="shared" ca="1" si="631"/>
        <v>2.974250667938297E-3</v>
      </c>
      <c r="AP418" s="223">
        <f t="shared" ca="1" si="632"/>
        <v>3.8544985828482055E-3</v>
      </c>
      <c r="AQ418" s="223">
        <f t="shared" ca="1" si="633"/>
        <v>-1.6563059520430133E-3</v>
      </c>
      <c r="AR418" s="223">
        <f t="shared" ca="1" si="634"/>
        <v>-4.4208289707006109E-3</v>
      </c>
      <c r="AS418" s="223">
        <f t="shared" ca="1" si="635"/>
        <v>1.4471941060855494E-4</v>
      </c>
      <c r="AT418" s="223">
        <f t="shared" ca="1" si="636"/>
        <v>4.470311978256444E-3</v>
      </c>
      <c r="AU418" s="223">
        <f t="shared" ca="1" si="637"/>
        <v>1.383786547692474E-3</v>
      </c>
      <c r="AV418" s="223">
        <f t="shared" ca="1" si="638"/>
        <v>-3.9971624545872388E-3</v>
      </c>
      <c r="AW418" s="223">
        <f t="shared" ca="1" si="639"/>
        <v>-2.7505114335284833E-3</v>
      </c>
      <c r="AX418" s="223">
        <f t="shared" ca="1" si="640"/>
        <v>3.056697195121561E-3</v>
      </c>
      <c r="AY418" s="223">
        <f t="shared" ca="1" si="641"/>
        <v>3.7956688852210725E-3</v>
      </c>
      <c r="AZ418" s="223">
        <f t="shared" ca="1" si="642"/>
        <v>-1.7588677516693354E-3</v>
      </c>
      <c r="BA418" s="223">
        <f t="shared" ca="1" si="643"/>
        <v>-4.3970675910310385E-3</v>
      </c>
      <c r="BB418" s="223">
        <f t="shared" ca="1" si="644"/>
        <v>2.5540579093063067E-4</v>
      </c>
      <c r="BC418" s="223">
        <f t="shared" ca="1" si="645"/>
        <v>4.4843969038666671E-3</v>
      </c>
      <c r="BD418" s="223">
        <f t="shared" ca="1" si="646"/>
        <v>1.2779161383411745E-3</v>
      </c>
      <c r="BE418" s="223">
        <f t="shared" ca="1" si="647"/>
        <v>-4.0474469904905244E-3</v>
      </c>
      <c r="BF418" s="223">
        <f t="shared" ca="1" si="648"/>
        <v>-2.6618345026441005E-3</v>
      </c>
      <c r="BG418" s="223">
        <f t="shared" ca="1" si="649"/>
        <v>3.1373024822117773E-3</v>
      </c>
      <c r="BH418" s="223">
        <f t="shared" ca="1" si="650"/>
        <v>3.7345528185866827E-3</v>
      </c>
      <c r="BI418" s="223">
        <f t="shared" ca="1" si="651"/>
        <v>-1.8603700751303831E-3</v>
      </c>
      <c r="BJ418" s="223">
        <f t="shared" ca="1" si="652"/>
        <v>-4.370657582261568E-3</v>
      </c>
      <c r="BK418" s="223">
        <f t="shared" ca="1" si="653"/>
        <v>3.6593832435448739E-4</v>
      </c>
      <c r="BL418" s="223">
        <f t="shared" ca="1" si="654"/>
        <v>4.4957805964644052E-3</v>
      </c>
      <c r="BM418" s="223">
        <f t="shared" ca="1" si="655"/>
        <v>1.1712759600924691E-3</v>
      </c>
      <c r="BN418" s="223">
        <f t="shared" ca="1" si="656"/>
        <v>-4.0952934956705019E-3</v>
      </c>
      <c r="BO418" s="223">
        <f t="shared" ca="1" si="657"/>
        <v>-2.5715541821877018E-3</v>
      </c>
      <c r="BP418" s="223">
        <f t="shared" ca="1" si="658"/>
        <v>3.2160179755980046E-3</v>
      </c>
      <c r="BQ418" s="223">
        <f t="shared" ca="1" si="659"/>
        <v>3.6711871969783384E-3</v>
      </c>
      <c r="BR418" s="223">
        <f t="shared" ca="1" si="660"/>
        <v>-1.9607517812218899E-3</v>
      </c>
      <c r="BS418" s="223">
        <f t="shared" ca="1" si="661"/>
        <v>-4.3416148527939576E-3</v>
      </c>
      <c r="BT418" s="223">
        <f t="shared" ca="1" si="662"/>
        <v>4.7625043021500436E-4</v>
      </c>
      <c r="BU418" s="223">
        <f t="shared" ca="1" si="663"/>
        <v>4.504456198938897E-3</v>
      </c>
      <c r="BV418" s="223">
        <f t="shared" ca="1" si="664"/>
        <v>1.0639302490022334E-3</v>
      </c>
      <c r="BW418" s="223">
        <f t="shared" ca="1" si="665"/>
        <v>-4.1406731491816038E-3</v>
      </c>
      <c r="BX418" s="223">
        <f t="shared" ca="1" si="666"/>
        <v>-2.4797248536485581E-3</v>
      </c>
      <c r="BY418" s="223">
        <f t="shared" ca="1" si="667"/>
        <v>3.2927962600103455E-3</v>
      </c>
      <c r="BZ418" s="223">
        <f t="shared" ca="1" si="668"/>
        <v>3.6056101894770291E-3</v>
      </c>
      <c r="CA418" s="223">
        <f t="shared" ca="1" si="669"/>
        <v>-2.0599524037576197E-3</v>
      </c>
      <c r="CB418" s="223">
        <f t="shared" ca="1" si="670"/>
        <v>-4.3099568968824782E-3</v>
      </c>
      <c r="CC418" s="223">
        <f t="shared" ca="1" si="671"/>
        <v>5.8627566062457461E-4</v>
      </c>
      <c r="CD418" s="223">
        <f t="shared" ca="1" si="672"/>
        <v>4.5104184854316137E-3</v>
      </c>
      <c r="CE418" s="223">
        <f t="shared" ca="1" si="673"/>
        <v>9.5594366611297566E-4</v>
      </c>
      <c r="CF418" s="223">
        <f t="shared" ca="1" si="674"/>
        <v>-4.1835586160173781E-3</v>
      </c>
      <c r="CG418" s="223">
        <f t="shared" ca="1" si="675"/>
        <v>-2.3864018315804597E-3</v>
      </c>
      <c r="CH418" s="223">
        <f t="shared" ca="1" si="676"/>
        <v>3.3675910870812828E-3</v>
      </c>
      <c r="CI418" s="223">
        <f t="shared" ca="1" si="677"/>
        <v>3.5378612972200262E-3</v>
      </c>
      <c r="CJ418" s="223">
        <f t="shared" ca="1" si="678"/>
        <v>-2.1579121879919073E-3</v>
      </c>
      <c r="CK418" s="223">
        <f t="shared" ca="1" si="679"/>
        <v>-4.2757027840959671E-3</v>
      </c>
      <c r="CL418" s="223">
        <f t="shared" ca="1" si="680"/>
        <v>6.9594774049844309E-4</v>
      </c>
      <c r="CM418" s="223">
        <f t="shared" ca="1" si="681"/>
        <v>4.5136638644841147E-3</v>
      </c>
      <c r="CN418" s="223">
        <f t="shared" ca="1" si="682"/>
        <v>8.473812585042251E-4</v>
      </c>
      <c r="CO418" s="223">
        <f t="shared" ca="1" si="683"/>
        <v>-4.223924063576196E-3</v>
      </c>
      <c r="CP418" s="223">
        <f t="shared" ca="1" si="684"/>
        <v>-2.2916413302823853E-3</v>
      </c>
      <c r="CQ418" s="223">
        <f t="shared" ca="1" si="685"/>
        <v>3.4403574032037046E-3</v>
      </c>
      <c r="CR418" s="223">
        <f t="shared" ca="1" si="686"/>
        <v>3.4679813296067327E-3</v>
      </c>
      <c r="CS418" s="223">
        <f t="shared" ca="1" si="687"/>
        <v>-2.254572126613627E-3</v>
      </c>
      <c r="CT418" s="223">
        <f t="shared" ca="1" si="688"/>
        <v>-4.2388731478311637E-3</v>
      </c>
      <c r="CU418" s="223">
        <f t="shared" ca="1" si="689"/>
        <v>8.0520060747659773E-4</v>
      </c>
      <c r="CV418" s="223">
        <f t="shared" ca="1" si="690"/>
        <v>4.5141903812014154E-3</v>
      </c>
      <c r="CW418" s="223">
        <f t="shared" ca="1" si="691"/>
        <v>7.3830842011104103E-4</v>
      </c>
      <c r="CX418" s="223">
        <f t="shared" ca="1" si="692"/>
        <v>-4.2617451772218101E-3</v>
      </c>
      <c r="CY418" s="223">
        <f t="shared" ca="1" si="693"/>
        <v>-2.1955004299368834E-3</v>
      </c>
      <c r="CZ418" s="223">
        <f t="shared" ca="1" si="694"/>
        <v>3.5110513766696437E-3</v>
      </c>
      <c r="DA418" s="223">
        <f t="shared" ca="1" si="695"/>
        <v>3.3960123797166586E-3</v>
      </c>
      <c r="DB418" s="223">
        <f t="shared" ca="1" si="696"/>
        <v>-2.3498739952902124E-3</v>
      </c>
      <c r="DC418" s="223">
        <f t="shared" ca="1" si="697"/>
        <v>-4.1994901728837604E-3</v>
      </c>
      <c r="DD418" s="223">
        <f t="shared" ca="1" si="698"/>
        <v>9.1396845171719818E-4</v>
      </c>
      <c r="DE418" s="223">
        <f t="shared" ca="1" si="699"/>
        <v>4.5119977184295314E-3</v>
      </c>
      <c r="DF418" s="223">
        <f t="shared" ca="1" si="700"/>
        <v>6.2879085233264885E-4</v>
      </c>
      <c r="DG418" s="223">
        <f t="shared" ca="1" si="701"/>
        <v>-4.2969991749295805E-3</v>
      </c>
      <c r="DH418" s="223">
        <f t="shared" ca="1" si="702"/>
        <v>-2.0980370422274339E-3</v>
      </c>
      <c r="DI418" s="223">
        <f t="shared" ca="1" si="703"/>
        <v>3.5796304240729862E-3</v>
      </c>
      <c r="DJ418" s="223">
        <f t="shared" ca="1" si="704"/>
        <v>3.3219977989541239E-3</v>
      </c>
      <c r="DK418" s="223">
        <f t="shared" ca="1" si="705"/>
        <v>-2.443760387739483E-3</v>
      </c>
      <c r="DL418" s="223">
        <f t="shared" ca="1" si="706"/>
        <v>-4.1575775820852645E-3</v>
      </c>
      <c r="DM418" s="223">
        <f t="shared" ca="1" si="707"/>
        <v>1.0221857555379658E-3</v>
      </c>
      <c r="DN418" s="223">
        <f t="shared" ca="1" si="708"/>
        <v>4.5070871969465258E-3</v>
      </c>
      <c r="DO418" s="223">
        <f t="shared" ca="1" si="709"/>
        <v>5.1889452445681543E-4</v>
      </c>
      <c r="DP418" s="223">
        <f t="shared" ca="1" si="710"/>
        <v>-4.3296648210095212E-3</v>
      </c>
      <c r="DQ418" s="223">
        <f t="shared" ca="1" si="711"/>
        <v>-1.9993098754544055E-3</v>
      </c>
      <c r="DR418" s="223">
        <f t="shared" ca="1" si="712"/>
        <v>3.6460532359598695E-3</v>
      </c>
      <c r="DS418" s="223">
        <f t="shared" ca="1" si="713"/>
        <v>3.2459821709350874E-3</v>
      </c>
      <c r="DT418" s="223">
        <f t="shared" ca="1" si="714"/>
        <v>-2.5361747503092652E-3</v>
      </c>
      <c r="DU418" s="223">
        <f t="shared" ca="1" si="715"/>
        <v>-4.1131606220131591E-3</v>
      </c>
      <c r="DV418" s="223">
        <f t="shared" ca="1" si="716"/>
        <v>1.1297873328814602E-3</v>
      </c>
      <c r="DW418" s="223">
        <f t="shared" ca="1" si="717"/>
        <v>4.499461774666925E-3</v>
      </c>
      <c r="DX418" s="223">
        <f t="shared" ca="1" si="718"/>
        <v>4.0868563392216606E-4</v>
      </c>
      <c r="DY418" s="223">
        <f t="shared" ca="1" si="719"/>
        <v>-4.3597224388978477E-3</v>
      </c>
      <c r="DZ418" s="223">
        <f t="shared" ca="1" si="720"/>
        <v>-1.8993783991714153E-3</v>
      </c>
      <c r="EA418" s="223">
        <f t="shared" ca="1" si="721"/>
        <v>3.710279801712122E-3</v>
      </c>
      <c r="EB418" s="223">
        <f t="shared" ca="1" si="722"/>
        <v>3.168011284631283E-3</v>
      </c>
      <c r="EC418" s="223">
        <f t="shared" ca="1" si="723"/>
        <v>-2.6270614160431435E-3</v>
      </c>
      <c r="ED418" s="223">
        <f t="shared" ca="1" si="724"/>
        <v>-4.0662660477833344E-3</v>
      </c>
      <c r="EE418" s="223">
        <f t="shared" ca="1" si="725"/>
        <v>1.2367083685812215E-3</v>
      </c>
      <c r="EF418" s="223">
        <f t="shared" ca="1" si="726"/>
        <v>4.4891260448599764E-3</v>
      </c>
      <c r="EG418" s="223">
        <f t="shared" ca="1" si="727"/>
        <v>2.9823056644338181E-4</v>
      </c>
      <c r="EH418" s="223">
        <f t="shared" ca="1" si="728"/>
        <v>-4.3871539230095399E-3</v>
      </c>
      <c r="EI418" s="223">
        <f t="shared" ca="1" si="729"/>
        <v>-1.798302808363096E-3</v>
      </c>
      <c r="EJ418" s="223">
        <f t="shared" ca="1" si="730"/>
        <v>3.7722714336481198E-3</v>
      </c>
      <c r="EK418" s="223">
        <f t="shared" ca="1" si="731"/>
        <v>3.0881321067891885E-3</v>
      </c>
      <c r="EL418" s="223">
        <f t="shared" ca="1" si="732"/>
        <v>-2.7163656382121508E-3</v>
      </c>
      <c r="EM418" s="223">
        <f t="shared" ca="1" si="733"/>
        <v>-4.0169221069338047E-3</v>
      </c>
      <c r="EN418" s="223">
        <f t="shared" ca="1" si="734"/>
        <v>1.3428844574032532E-3</v>
      </c>
      <c r="EO418" s="223">
        <f t="shared" ca="1" si="735"/>
        <v>4.476086233382838E-3</v>
      </c>
      <c r="EP418" s="223">
        <f t="shared" ca="1" si="736"/>
        <v>1.8759585602293053E-4</v>
      </c>
      <c r="EQ418" s="223">
        <f t="shared" ca="1" si="737"/>
        <v>-4.4119427496442628E-3</v>
      </c>
      <c r="ER418" s="223">
        <f t="shared" ca="1" si="738"/>
        <v>-1.6961439871860111E-3</v>
      </c>
      <c r="ES418" s="223">
        <f t="shared" ca="1" si="739"/>
        <v>3.8319907903268027E-3</v>
      </c>
      <c r="ET418" s="223">
        <f t="shared" ca="1" si="740"/>
        <v>3.0063927536386616E-3</v>
      </c>
      <c r="EU418" s="223">
        <f t="shared" ca="1" si="741"/>
        <v>-2.8040336232920508E-3</v>
      </c>
      <c r="EV418" s="223">
        <f t="shared" ca="1" si="742"/>
        <v>-3.9651585224094515E-3</v>
      </c>
      <c r="EW418" s="223">
        <f t="shared" ca="1" si="743"/>
        <v>1.4482516428418295E-3</v>
      </c>
      <c r="EX418" s="223">
        <f t="shared" ca="1" si="744"/>
        <v>4.460350194930374E-3</v>
      </c>
      <c r="EY418" s="223">
        <f t="shared" ca="1" si="745"/>
        <v>7.6848144873472397E-5</v>
      </c>
      <c r="EZ418" s="223">
        <f t="shared" ca="1" si="746"/>
        <v>-4.4340739869397645E-3</v>
      </c>
      <c r="FA418" s="223">
        <f t="shared" ca="1" si="747"/>
        <v>-1.592963472293836E-3</v>
      </c>
      <c r="FB418" s="223">
        <f t="shared" ca="1" si="748"/>
        <v>3.8894018990407566E-3</v>
      </c>
      <c r="FC418" s="223">
        <f t="shared" ca="1" si="749"/>
        <v>2.9228424619096071E-3</v>
      </c>
      <c r="FD418" s="223">
        <f t="shared" ca="1" si="750"/>
        <v>-2.8900125633669529E-3</v>
      </c>
      <c r="FE418" s="223">
        <f t="shared" ca="1" si="751"/>
        <v>-3.9110064746580245E-3</v>
      </c>
      <c r="FF418" s="223">
        <f t="shared" ca="1" si="752"/>
        <v>1.5527464556443747E-3</v>
      </c>
      <c r="FG418" s="223">
        <f t="shared" ca="1" si="753"/>
        <v>4.4419274083037034E-3</v>
      </c>
      <c r="FH418" s="223">
        <f t="shared" ca="1" si="754"/>
        <v>-3.3945856724920459E-5</v>
      </c>
      <c r="FI418" s="223">
        <f t="shared" ca="1" si="755"/>
        <v>-4.4535343038662389E-3</v>
      </c>
      <c r="FJ418" s="223">
        <f t="shared" ca="1" si="756"/>
        <v>-1.4888234157706915E-3</v>
      </c>
      <c r="FK418" s="223">
        <f t="shared" ca="1" si="757"/>
        <v>3.9444701774848327E-3</v>
      </c>
      <c r="FL418" s="223">
        <f t="shared" ca="1" si="758"/>
        <v>2.8375315591736179E-3</v>
      </c>
      <c r="FM418" s="223">
        <f t="shared" ca="1" si="759"/>
        <v>-2.9742506679382129E-3</v>
      </c>
      <c r="FN418" s="223">
        <f t="shared" ca="1" si="760"/>
        <v>-3.8544985828482142E-3</v>
      </c>
      <c r="FO418" s="223">
        <f t="shared" ca="1" si="761"/>
        <v>1.6563059520429693E-3</v>
      </c>
      <c r="FP418" s="223">
        <f t="shared" ca="1" si="762"/>
        <v>4.4208289707006335E-3</v>
      </c>
      <c r="FQ418" s="223">
        <f t="shared" ca="1" si="763"/>
        <v>-1.4471941060841117E-4</v>
      </c>
      <c r="FR418" s="223">
        <f t="shared" ca="1" si="764"/>
        <v>-4.4703119782564379E-3</v>
      </c>
      <c r="FS418" s="223">
        <f t="shared" ca="1" si="765"/>
        <v>-1.3837865476925802E-3</v>
      </c>
      <c r="FT418" s="223">
        <f t="shared" ca="1" si="766"/>
        <v>3.997162454587172E-3</v>
      </c>
      <c r="FU418" s="223">
        <f t="shared" ca="1" si="767"/>
        <v>2.7505114335285201E-3</v>
      </c>
      <c r="FV418" s="223">
        <f t="shared" ca="1" si="768"/>
        <v>-3.056697195121502E-3</v>
      </c>
      <c r="FW418" s="223">
        <f t="shared" ca="1" si="769"/>
        <v>-3.795668885221151E-3</v>
      </c>
      <c r="FX418" s="223">
        <f t="shared" ca="1" si="770"/>
        <v>1.7588677516693215E-3</v>
      </c>
      <c r="FY418" s="223">
        <f t="shared" ca="1" si="771"/>
        <v>4.3970675910310567E-3</v>
      </c>
      <c r="FZ418" s="223">
        <f t="shared" ca="1" si="772"/>
        <v>-2.5540579093048712E-4</v>
      </c>
      <c r="GA418" s="223">
        <f t="shared" ca="1" si="773"/>
        <v>-4.4843969038666654E-3</v>
      </c>
      <c r="GB418" s="223">
        <f t="shared" ca="1" si="774"/>
        <v>-1.2779161383412506E-3</v>
      </c>
      <c r="GC418" s="223">
        <f t="shared" ca="1" si="775"/>
        <v>4.0474469904904602E-3</v>
      </c>
      <c r="GD418" s="223">
        <f t="shared" ca="1" si="776"/>
        <v>2.661834502644113E-3</v>
      </c>
      <c r="GE418" s="223">
        <f t="shared" ca="1" si="777"/>
        <v>-3.13730248221172E-3</v>
      </c>
      <c r="GF418" s="223">
        <f t="shared" ca="1" si="778"/>
        <v>-3.7345528185867638E-3</v>
      </c>
      <c r="GG418" s="223">
        <f t="shared" ca="1" si="779"/>
        <v>1.8603700751302524E-3</v>
      </c>
      <c r="GH418" s="223">
        <f t="shared" ca="1" si="780"/>
        <v>4.37065758226162E-3</v>
      </c>
      <c r="GI418" s="223">
        <f t="shared" ca="1" si="781"/>
        <v>-3.6593832435447178E-4</v>
      </c>
      <c r="GJ418" s="223">
        <f t="shared" ca="1" si="782"/>
        <v>-4.4957805964644035E-3</v>
      </c>
      <c r="GK418" s="223">
        <f t="shared" ca="1" si="783"/>
        <v>-1.1712759600925459E-3</v>
      </c>
      <c r="GL418" s="223">
        <f t="shared" ca="1" si="784"/>
        <v>4.0952934956704681E-3</v>
      </c>
      <c r="GM418" s="223">
        <f t="shared" ca="1" si="785"/>
        <v>2.5715541821878202E-3</v>
      </c>
      <c r="GN418" s="223">
        <f t="shared" ca="1" si="786"/>
        <v>-3.2160179755978584E-3</v>
      </c>
      <c r="GO418" s="223">
        <f t="shared" ca="1" si="787"/>
        <v>-3.6711871969783098E-3</v>
      </c>
      <c r="GP418" s="223">
        <f t="shared" ca="1" si="788"/>
        <v>1.960751781221876E-3</v>
      </c>
      <c r="GQ418" s="223">
        <f t="shared" ca="1" si="789"/>
        <v>4.3416148527939801E-3</v>
      </c>
      <c r="GR418" s="223">
        <f t="shared" ca="1" si="790"/>
        <v>-4.7625043021492521E-4</v>
      </c>
      <c r="GS418" s="223">
        <f t="shared" ca="1" si="791"/>
        <v>-4.5044561989388875E-3</v>
      </c>
      <c r="GT418" s="223">
        <f t="shared" ca="1" si="792"/>
        <v>-1.0639302490024357E-3</v>
      </c>
      <c r="GU418" s="223">
        <f t="shared" ca="1" si="793"/>
        <v>4.1406731491816229E-3</v>
      </c>
      <c r="GV418" s="223">
        <f t="shared" ca="1" si="794"/>
        <v>2.4797248536485711E-3</v>
      </c>
      <c r="GW418" s="223">
        <f t="shared" ca="1" si="795"/>
        <v>-3.2927962600103351E-3</v>
      </c>
      <c r="GX418" s="223">
        <f t="shared" ca="1" si="796"/>
        <v>-3.6056101894770768E-3</v>
      </c>
      <c r="GY418" s="223">
        <f t="shared" ca="1" si="797"/>
        <v>2.0599524037574922E-3</v>
      </c>
      <c r="GZ418" s="223">
        <f t="shared" ca="1" si="798"/>
        <v>4.3099568968825207E-3</v>
      </c>
      <c r="HA418" s="223">
        <f t="shared" ca="1" si="799"/>
        <v>-5.8627566062462275E-4</v>
      </c>
      <c r="HB418" s="223">
        <f t="shared" ca="1" si="800"/>
        <v>-4.5104184854316129E-3</v>
      </c>
      <c r="HC418" s="223">
        <f t="shared" ca="1" si="801"/>
        <v>-9.5594366611299062E-4</v>
      </c>
      <c r="HD418" s="223">
        <f t="shared" ca="1" si="802"/>
        <v>4.1835586160173478E-3</v>
      </c>
      <c r="HE418" s="223">
        <f t="shared" ca="1" si="803"/>
        <v>2.3864018315805824E-3</v>
      </c>
      <c r="HF418" s="223">
        <f t="shared" ca="1" si="804"/>
        <v>-3.3675910870811874E-3</v>
      </c>
      <c r="HG418" s="223">
        <f t="shared" ca="1" si="805"/>
        <v>-3.537861297220155E-3</v>
      </c>
      <c r="HH418" s="223">
        <f t="shared" ca="1" si="806"/>
        <v>2.1579121879918939E-3</v>
      </c>
      <c r="HI418" s="223">
        <f t="shared" ca="1" si="807"/>
        <v>4.2757027840959723E-3</v>
      </c>
      <c r="HJ418" s="223">
        <f t="shared" ca="1" si="808"/>
        <v>-6.9594774049836438E-4</v>
      </c>
      <c r="HK418" s="223">
        <f t="shared" ca="1" si="809"/>
        <v>-4.5136638644841139E-3</v>
      </c>
      <c r="HL418" s="223">
        <f t="shared" ca="1" si="810"/>
        <v>-8.4738125850436692E-4</v>
      </c>
      <c r="HM418" s="223">
        <f t="shared" ca="1" si="811"/>
        <v>4.2239240635761231E-3</v>
      </c>
      <c r="HN418" s="223">
        <f t="shared" ca="1" si="812"/>
        <v>2.2916413302823437E-3</v>
      </c>
      <c r="HO418" s="223">
        <f t="shared" ca="1" si="813"/>
        <v>-3.4403574032036942E-3</v>
      </c>
      <c r="HP418" s="223">
        <f t="shared" ca="1" si="814"/>
        <v>-3.4679813296067835E-3</v>
      </c>
      <c r="HQ418" s="223">
        <f t="shared" ca="1" si="815"/>
        <v>2.254572126613558E-3</v>
      </c>
      <c r="HR418" s="223">
        <f t="shared" ca="1" si="816"/>
        <v>4.2388731478311906E-3</v>
      </c>
      <c r="HS418" s="223">
        <f t="shared" ca="1" si="817"/>
        <v>-8.0520060747639281E-4</v>
      </c>
      <c r="HT418" s="223">
        <f t="shared" ca="1" si="818"/>
        <v>-4.5141903812014154E-3</v>
      </c>
      <c r="HU418" s="223">
        <f t="shared" ca="1" si="819"/>
        <v>-7.3830842011099332E-4</v>
      </c>
      <c r="HV418" s="223">
        <f t="shared" ca="1" si="820"/>
        <v>4.2617451772217832E-3</v>
      </c>
      <c r="HW418" s="223">
        <f t="shared" ca="1" si="821"/>
        <v>2.1955004299369519E-3</v>
      </c>
      <c r="HX418" s="223">
        <f t="shared" ca="1" si="822"/>
        <v>-3.5110513766695942E-3</v>
      </c>
      <c r="HY418" s="223">
        <f t="shared" ca="1" si="823"/>
        <v>-3.3960123797167948E-3</v>
      </c>
      <c r="HZ418" s="223">
        <f t="shared" ca="1" si="824"/>
        <v>2.349873995290254E-3</v>
      </c>
      <c r="IA418" s="223">
        <f t="shared" ca="1" si="825"/>
        <v>4.1994901728837431E-3</v>
      </c>
      <c r="IB418" s="223">
        <f t="shared" ca="1" si="826"/>
        <v>-9.1396845171712012E-4</v>
      </c>
      <c r="IC418" s="223">
        <f t="shared" ca="1" si="827"/>
        <v>-4.511997718429534E-3</v>
      </c>
      <c r="ID418" s="223">
        <f t="shared" ca="1" si="828"/>
        <v>-6.2879085233272757E-4</v>
      </c>
      <c r="IE418" s="223">
        <f t="shared" ca="1" si="829"/>
        <v>4.5480622022984508E-3</v>
      </c>
      <c r="IF418" s="223">
        <f t="shared" ca="1" si="830"/>
        <v>2.0980370422276182E-3</v>
      </c>
      <c r="IG418" s="223">
        <f t="shared" ca="1" si="831"/>
        <v>-3.5796304240730157E-3</v>
      </c>
      <c r="IH418" s="223">
        <f t="shared" ca="1" si="832"/>
        <v>-3.3219977989541777E-3</v>
      </c>
      <c r="II418" s="223">
        <f t="shared" ca="1" si="833"/>
        <v>2.4437603877394162E-3</v>
      </c>
      <c r="IJ418" s="223">
        <f t="shared" ca="1" si="834"/>
        <v>4.1575775820852957E-3</v>
      </c>
      <c r="IK418" s="223">
        <f t="shared" ca="1" si="835"/>
        <v>-1.0221857555377635E-3</v>
      </c>
      <c r="IL418" s="223">
        <f t="shared" ca="1" si="836"/>
        <v>-4.5070871969465371E-3</v>
      </c>
      <c r="IM418" s="223">
        <f t="shared" ca="1" si="837"/>
        <v>-5.1889452445676729E-4</v>
      </c>
      <c r="IN418" s="223">
        <f t="shared" ca="1" si="838"/>
        <v>4.3296648210094987E-3</v>
      </c>
      <c r="IO418" s="223">
        <f t="shared" ca="1" si="839"/>
        <v>1.999309875454477E-3</v>
      </c>
      <c r="IP418" s="223">
        <f t="shared" ca="1" si="840"/>
        <v>-3.6460532359598222E-3</v>
      </c>
      <c r="IQ418" s="223">
        <f t="shared" ca="1" si="841"/>
        <v>-3.2459821709351429E-3</v>
      </c>
      <c r="IR418" s="223">
        <f t="shared" ca="1" si="842"/>
        <v>2.5361747503090935E-3</v>
      </c>
      <c r="IS418" s="223">
        <f t="shared" ca="1" si="843"/>
        <v>4.1131606220131392E-3</v>
      </c>
      <c r="IT418" s="223">
        <f t="shared" ca="1" si="844"/>
        <v>-1.1297873328815072E-3</v>
      </c>
      <c r="IU418" s="223">
        <f t="shared" ca="1" si="845"/>
        <v>-4.499461774666931E-3</v>
      </c>
      <c r="IV418" s="223">
        <f t="shared" ca="1" si="846"/>
        <v>-4.086856339222452E-4</v>
      </c>
      <c r="IW418" s="223">
        <f t="shared" ca="1" si="847"/>
        <v>4.3597224388978277E-3</v>
      </c>
      <c r="IX418" s="223">
        <f t="shared" ca="1" si="848"/>
        <v>1.8993783991716035E-3</v>
      </c>
      <c r="IY418" s="223">
        <f t="shared" ca="1" si="849"/>
        <v>-3.7102798017121497E-3</v>
      </c>
      <c r="IZ418" s="223">
        <f t="shared" ca="1" si="850"/>
        <v>-3.1680112846312488E-3</v>
      </c>
      <c r="JA418" s="223">
        <f t="shared" ca="1" si="851"/>
        <v>2.6270614160430789E-3</v>
      </c>
      <c r="JB418" s="223">
        <f t="shared" ca="1" si="852"/>
        <v>4.0662660477833691E-3</v>
      </c>
    </row>
    <row r="419" spans="2:262">
      <c r="B419" s="230">
        <v>58</v>
      </c>
      <c r="C419" s="229">
        <f t="shared" si="853"/>
        <v>1.1328125000000006E-3</v>
      </c>
      <c r="D419" s="226">
        <f t="shared" ca="1" si="597"/>
        <v>75.324346563054561</v>
      </c>
      <c r="E419" s="225">
        <f ca="1">BL361</f>
        <v>0.32434656305456128</v>
      </c>
      <c r="F419" s="224">
        <v>58</v>
      </c>
      <c r="G419" s="223">
        <f t="shared" ca="1" si="854"/>
        <v>1.1430568915896376E-3</v>
      </c>
      <c r="H419" s="223">
        <f t="shared" ca="1" si="598"/>
        <v>4.0562639483746367E-3</v>
      </c>
      <c r="I419" s="223">
        <f t="shared" ca="1" si="599"/>
        <v>4.7298175732743333E-5</v>
      </c>
      <c r="J419" s="223">
        <f t="shared" ca="1" si="600"/>
        <v>-4.0423837808423605E-3</v>
      </c>
      <c r="K419" s="223">
        <f t="shared" ca="1" si="601"/>
        <v>-1.2335799559200574E-3</v>
      </c>
      <c r="L419" s="223">
        <f t="shared" ca="1" si="602"/>
        <v>3.68037623642081E-3</v>
      </c>
      <c r="M419" s="223">
        <f t="shared" ca="1" si="603"/>
        <v>2.3136266586085896E-3</v>
      </c>
      <c r="N419" s="223">
        <f t="shared" ca="1" si="604"/>
        <v>-3.0014171617603891E-3</v>
      </c>
      <c r="O419" s="223">
        <f t="shared" ca="1" si="605"/>
        <v>-3.1944253869757204E-3</v>
      </c>
      <c r="P419" s="223">
        <f t="shared" ca="1" si="606"/>
        <v>2.0639780564739919E-3</v>
      </c>
      <c r="Q419" s="223">
        <f t="shared" ca="1" si="607"/>
        <v>3.8001223459594902E-3</v>
      </c>
      <c r="R419" s="223">
        <f t="shared" ca="1" si="608"/>
        <v>-9.4879054685186503E-4</v>
      </c>
      <c r="S419" s="223">
        <f t="shared" ca="1" si="609"/>
        <v>-4.0785553201561648E-3</v>
      </c>
      <c r="T419" s="223">
        <f t="shared" ca="1" si="610"/>
        <v>-2.4810616758603912E-4</v>
      </c>
      <c r="U419" s="223">
        <f t="shared" ca="1" si="611"/>
        <v>4.0057458487857628E-3</v>
      </c>
      <c r="V419" s="223">
        <f t="shared" ca="1" si="612"/>
        <v>1.4236361454658974E-3</v>
      </c>
      <c r="W419" s="223">
        <f t="shared" ca="1" si="613"/>
        <v>-3.5879642346337368E-3</v>
      </c>
      <c r="X419" s="223">
        <f t="shared" ca="1" si="614"/>
        <v>-2.4765635344192482E-3</v>
      </c>
      <c r="Y419" s="223">
        <f t="shared" ca="1" si="615"/>
        <v>2.8611895497853714E-3</v>
      </c>
      <c r="Z419" s="223">
        <f t="shared" ca="1" si="616"/>
        <v>3.3162109347127065E-3</v>
      </c>
      <c r="AA419" s="223">
        <f t="shared" ca="1" si="617"/>
        <v>-1.8880111420964529E-3</v>
      </c>
      <c r="AB419" s="223">
        <f t="shared" ca="1" si="618"/>
        <v>-3.8702684760263577E-3</v>
      </c>
      <c r="AC419" s="223">
        <f t="shared" ca="1" si="619"/>
        <v>7.5223848258251628E-4</v>
      </c>
      <c r="AD419" s="223">
        <f t="shared" ca="1" si="620"/>
        <v>4.0910210949321813E-3</v>
      </c>
      <c r="AE419" s="223">
        <f t="shared" ca="1" si="621"/>
        <v>4.4831644995009393E-4</v>
      </c>
      <c r="AF419" s="223">
        <f t="shared" ca="1" si="622"/>
        <v>-3.9594577241175398E-3</v>
      </c>
      <c r="AG419" s="223">
        <f t="shared" ca="1" si="623"/>
        <v>-1.6102626708415168E-3</v>
      </c>
      <c r="AH419" s="223">
        <f t="shared" ca="1" si="624"/>
        <v>3.4869085127368737E-3</v>
      </c>
      <c r="AI419" s="223">
        <f t="shared" ca="1" si="625"/>
        <v>2.6335341517541569E-3</v>
      </c>
      <c r="AJ419" s="223">
        <f t="shared" ca="1" si="626"/>
        <v>-2.7140690815743041E-3</v>
      </c>
      <c r="AK419" s="223">
        <f t="shared" ca="1" si="627"/>
        <v>-3.4300074398422053E-3</v>
      </c>
      <c r="AL419" s="223">
        <f t="shared" ca="1" si="628"/>
        <v>1.7074958435073721E-3</v>
      </c>
      <c r="AM419" s="223">
        <f t="shared" ca="1" si="629"/>
        <v>3.9310907903389938E-3</v>
      </c>
      <c r="AN419" s="223">
        <f t="shared" ca="1" si="630"/>
        <v>-5.5387420992028861E-4</v>
      </c>
      <c r="AO419" s="223">
        <f t="shared" ca="1" si="631"/>
        <v>-4.0936312415593779E-3</v>
      </c>
      <c r="AP419" s="223">
        <f t="shared" ca="1" si="632"/>
        <v>-6.4744669871830618E-4</v>
      </c>
      <c r="AQ419" s="223">
        <f t="shared" ca="1" si="633"/>
        <v>3.903630918984389E-3</v>
      </c>
      <c r="AR419" s="223">
        <f t="shared" ca="1" si="634"/>
        <v>1.7930099324007008E-3</v>
      </c>
      <c r="AS419" s="223">
        <f t="shared" ca="1" si="635"/>
        <v>-3.377452522815729E-3</v>
      </c>
      <c r="AT419" s="223">
        <f t="shared" ca="1" si="636"/>
        <v>-2.7841603546471189E-3</v>
      </c>
      <c r="AU419" s="223">
        <f t="shared" ca="1" si="637"/>
        <v>2.5604101832213486E-3</v>
      </c>
      <c r="AV419" s="223">
        <f t="shared" ca="1" si="638"/>
        <v>3.5355407566159546E-3</v>
      </c>
      <c r="AW419" s="223">
        <f t="shared" ca="1" si="639"/>
        <v>-1.5228670378722965E-3</v>
      </c>
      <c r="AX419" s="223">
        <f t="shared" ca="1" si="640"/>
        <v>-3.9824427626148204E-3</v>
      </c>
      <c r="AY419" s="223">
        <f t="shared" ca="1" si="641"/>
        <v>3.5417560577271148E-4</v>
      </c>
      <c r="AZ419" s="223">
        <f t="shared" ca="1" si="642"/>
        <v>4.0863794719659119E-3</v>
      </c>
      <c r="BA419" s="223">
        <f t="shared" ca="1" si="643"/>
        <v>8.4501719167970227E-4</v>
      </c>
      <c r="BB419" s="223">
        <f t="shared" ca="1" si="644"/>
        <v>-3.8383999250497002E-3</v>
      </c>
      <c r="BC419" s="223">
        <f t="shared" ca="1" si="645"/>
        <v>-1.9714376759836366E-3</v>
      </c>
      <c r="BD419" s="223">
        <f t="shared" ca="1" si="646"/>
        <v>3.2598599539371848E-3</v>
      </c>
      <c r="BE419" s="223">
        <f t="shared" ca="1" si="647"/>
        <v>2.9280792713821131E-3</v>
      </c>
      <c r="BF419" s="223">
        <f t="shared" ca="1" si="648"/>
        <v>-2.4005830324715671E-3</v>
      </c>
      <c r="BG419" s="223">
        <f t="shared" ca="1" si="649"/>
        <v>-3.6325566460302058E-3</v>
      </c>
      <c r="BH419" s="223">
        <f t="shared" ca="1" si="650"/>
        <v>1.3345695121555871E-3</v>
      </c>
      <c r="BI419" s="223">
        <f t="shared" ca="1" si="651"/>
        <v>4.0242006814547124E-3</v>
      </c>
      <c r="BJ419" s="223">
        <f t="shared" ca="1" si="652"/>
        <v>-1.5362376156870879E-4</v>
      </c>
      <c r="BK419" s="223">
        <f t="shared" ca="1" si="653"/>
        <v>-4.0692832562999092E-3</v>
      </c>
      <c r="BL419" s="223">
        <f t="shared" ca="1" si="654"/>
        <v>-1.0405519642115771E-3</v>
      </c>
      <c r="BM419" s="223">
        <f t="shared" ca="1" si="655"/>
        <v>3.7639218894914717E-3</v>
      </c>
      <c r="BN419" s="223">
        <f t="shared" ca="1" si="656"/>
        <v>2.1451160535275811E-3</v>
      </c>
      <c r="BO419" s="223">
        <f t="shared" ca="1" si="657"/>
        <v>-3.1344140968996509E-3</v>
      </c>
      <c r="BP419" s="223">
        <f t="shared" ca="1" si="658"/>
        <v>-3.0649441886828931E-3</v>
      </c>
      <c r="BQ419" s="223">
        <f t="shared" ca="1" si="659"/>
        <v>2.2349726669303699E-3</v>
      </c>
      <c r="BR419" s="223">
        <f t="shared" ca="1" si="660"/>
        <v>3.7208213883098001E-3</v>
      </c>
      <c r="BS419" s="223">
        <f t="shared" ca="1" si="661"/>
        <v>-1.1430568915896111E-3</v>
      </c>
      <c r="BT419" s="223">
        <f t="shared" ca="1" si="662"/>
        <v>-4.0562639483746367E-3</v>
      </c>
      <c r="BU419" s="223">
        <f t="shared" ca="1" si="663"/>
        <v>-4.7298175732765234E-5</v>
      </c>
      <c r="BV419" s="223">
        <f t="shared" ca="1" si="664"/>
        <v>4.0423837808423622E-3</v>
      </c>
      <c r="BW419" s="223">
        <f t="shared" ca="1" si="665"/>
        <v>1.233579955920078E-3</v>
      </c>
      <c r="BX419" s="223">
        <f t="shared" ca="1" si="666"/>
        <v>-3.6803762364208165E-3</v>
      </c>
      <c r="BY419" s="223">
        <f t="shared" ca="1" si="667"/>
        <v>-2.3136266586086009E-3</v>
      </c>
      <c r="BZ419" s="223">
        <f t="shared" ca="1" si="668"/>
        <v>3.0014171617603986E-3</v>
      </c>
      <c r="CA419" s="223">
        <f t="shared" ca="1" si="669"/>
        <v>3.19442538697573E-3</v>
      </c>
      <c r="CB419" s="223">
        <f t="shared" ca="1" si="670"/>
        <v>-2.0639780564740045E-3</v>
      </c>
      <c r="CC419" s="223">
        <f t="shared" ca="1" si="671"/>
        <v>-3.8001223459594928E-3</v>
      </c>
      <c r="CD419" s="223">
        <f t="shared" ca="1" si="672"/>
        <v>9.4879054685189333E-4</v>
      </c>
      <c r="CE419" s="223">
        <f t="shared" ca="1" si="673"/>
        <v>4.0785553201561648E-3</v>
      </c>
      <c r="CF419" s="223">
        <f t="shared" ca="1" si="674"/>
        <v>2.4810616758601006E-4</v>
      </c>
      <c r="CG419" s="223">
        <f t="shared" ca="1" si="675"/>
        <v>-4.0057458487857628E-3</v>
      </c>
      <c r="CH419" s="223">
        <f t="shared" ca="1" si="676"/>
        <v>-1.4236361454658699E-3</v>
      </c>
      <c r="CI419" s="223">
        <f t="shared" ca="1" si="677"/>
        <v>3.5879642346337368E-3</v>
      </c>
      <c r="CJ419" s="223">
        <f t="shared" ca="1" si="678"/>
        <v>2.4765635344192712E-3</v>
      </c>
      <c r="CK419" s="223">
        <f t="shared" ca="1" si="679"/>
        <v>-2.8611895497853714E-3</v>
      </c>
      <c r="CL419" s="223">
        <f t="shared" ca="1" si="680"/>
        <v>-3.3162109347127239E-3</v>
      </c>
      <c r="CM419" s="223">
        <f t="shared" ca="1" si="681"/>
        <v>1.8880111420964661E-3</v>
      </c>
      <c r="CN419" s="223">
        <f t="shared" ca="1" si="682"/>
        <v>3.8702684760263621E-3</v>
      </c>
      <c r="CO419" s="223">
        <f t="shared" ca="1" si="683"/>
        <v>-7.5223848258251628E-4</v>
      </c>
      <c r="CP419" s="223">
        <f t="shared" ca="1" si="684"/>
        <v>-4.0910210949321813E-3</v>
      </c>
      <c r="CQ419" s="223">
        <f t="shared" ca="1" si="685"/>
        <v>-4.4831644995006487E-4</v>
      </c>
      <c r="CR419" s="223">
        <f t="shared" ca="1" si="686"/>
        <v>3.9594577241175398E-3</v>
      </c>
      <c r="CS419" s="223">
        <f t="shared" ca="1" si="687"/>
        <v>1.6102626708414901E-3</v>
      </c>
      <c r="CT419" s="223">
        <f t="shared" ca="1" si="688"/>
        <v>-3.4869085127369045E-3</v>
      </c>
      <c r="CU419" s="223">
        <f t="shared" ca="1" si="689"/>
        <v>-2.633534151754179E-3</v>
      </c>
      <c r="CV419" s="223">
        <f t="shared" ca="1" si="690"/>
        <v>2.7140690815743041E-3</v>
      </c>
      <c r="CW419" s="223">
        <f t="shared" ca="1" si="691"/>
        <v>3.4300074398421893E-3</v>
      </c>
      <c r="CX419" s="223">
        <f t="shared" ca="1" si="692"/>
        <v>-1.7074958435073192E-3</v>
      </c>
      <c r="CY419" s="223">
        <f t="shared" ca="1" si="693"/>
        <v>-3.9310907903390016E-3</v>
      </c>
      <c r="CZ419" s="223">
        <f t="shared" ca="1" si="694"/>
        <v>5.5387420992028861E-4</v>
      </c>
      <c r="DA419" s="223">
        <f t="shared" ca="1" si="695"/>
        <v>4.0936312415593788E-3</v>
      </c>
      <c r="DB419" s="223">
        <f t="shared" ca="1" si="696"/>
        <v>6.4744669871836386E-4</v>
      </c>
      <c r="DC419" s="223">
        <f t="shared" ca="1" si="697"/>
        <v>-3.9036309189843799E-3</v>
      </c>
      <c r="DD419" s="223">
        <f t="shared" ca="1" si="698"/>
        <v>-1.7930099324007008E-3</v>
      </c>
      <c r="DE419" s="223">
        <f t="shared" ca="1" si="699"/>
        <v>3.3774525228157451E-3</v>
      </c>
      <c r="DF419" s="223">
        <f t="shared" ca="1" si="700"/>
        <v>2.7841603546471618E-3</v>
      </c>
      <c r="DG419" s="223">
        <f t="shared" ca="1" si="701"/>
        <v>-2.5604101832213486E-3</v>
      </c>
      <c r="DH419" s="223">
        <f t="shared" ca="1" si="702"/>
        <v>-3.5355407566159402E-3</v>
      </c>
      <c r="DI419" s="223">
        <f t="shared" ca="1" si="703"/>
        <v>1.5228670378723502E-3</v>
      </c>
      <c r="DJ419" s="223">
        <f t="shared" ca="1" si="704"/>
        <v>3.9824427626148273E-3</v>
      </c>
      <c r="DK419" s="223">
        <f t="shared" ca="1" si="705"/>
        <v>-3.5417560577271148E-4</v>
      </c>
      <c r="DL419" s="223">
        <f t="shared" ca="1" si="706"/>
        <v>-4.0863794719659119E-3</v>
      </c>
      <c r="DM419" s="223">
        <f t="shared" ca="1" si="707"/>
        <v>-8.450171916796448E-4</v>
      </c>
      <c r="DN419" s="223">
        <f t="shared" ca="1" si="708"/>
        <v>3.8383999250497002E-3</v>
      </c>
      <c r="DO419" s="223">
        <f t="shared" ca="1" si="709"/>
        <v>1.9714376759836366E-3</v>
      </c>
      <c r="DP419" s="223">
        <f t="shared" ca="1" si="710"/>
        <v>-3.2598599539372204E-3</v>
      </c>
      <c r="DQ419" s="223">
        <f t="shared" ca="1" si="711"/>
        <v>-2.9280792713821538E-3</v>
      </c>
      <c r="DR419" s="223">
        <f t="shared" ca="1" si="712"/>
        <v>2.4005830324715671E-3</v>
      </c>
      <c r="DS419" s="223">
        <f t="shared" ca="1" si="713"/>
        <v>3.6325566460302058E-3</v>
      </c>
      <c r="DT419" s="223">
        <f t="shared" ca="1" si="714"/>
        <v>-1.334569512155642E-3</v>
      </c>
      <c r="DU419" s="223">
        <f t="shared" ca="1" si="715"/>
        <v>-4.0242006814547237E-3</v>
      </c>
      <c r="DV419" s="223">
        <f t="shared" ca="1" si="716"/>
        <v>1.5362376156870879E-4</v>
      </c>
      <c r="DW419" s="223">
        <f t="shared" ca="1" si="717"/>
        <v>4.0692832562999092E-3</v>
      </c>
      <c r="DX419" s="223">
        <f t="shared" ca="1" si="718"/>
        <v>1.0405519642115208E-3</v>
      </c>
      <c r="DY419" s="223">
        <f t="shared" ca="1" si="719"/>
        <v>-3.7639218894914487E-3</v>
      </c>
      <c r="DZ419" s="223">
        <f t="shared" ca="1" si="720"/>
        <v>-2.1451160535275811E-3</v>
      </c>
      <c r="EA419" s="223">
        <f t="shared" ca="1" si="721"/>
        <v>3.1344140968996509E-3</v>
      </c>
      <c r="EB419" s="223">
        <f t="shared" ca="1" si="722"/>
        <v>3.0649441886828541E-3</v>
      </c>
      <c r="EC419" s="223">
        <f t="shared" ca="1" si="723"/>
        <v>-2.2349726669303213E-3</v>
      </c>
      <c r="ED419" s="223">
        <f t="shared" ca="1" si="724"/>
        <v>-3.7208213883098001E-3</v>
      </c>
      <c r="EE419" s="223">
        <f t="shared" ca="1" si="725"/>
        <v>1.143056891589667E-3</v>
      </c>
      <c r="EF419" s="223">
        <f t="shared" ca="1" si="726"/>
        <v>4.0562639483746445E-3</v>
      </c>
      <c r="EG419" s="223">
        <f t="shared" ca="1" si="727"/>
        <v>4.7298175732765234E-5</v>
      </c>
      <c r="EH419" s="223">
        <f t="shared" ca="1" si="728"/>
        <v>-4.0423837808423622E-3</v>
      </c>
      <c r="EI419" s="223">
        <f t="shared" ca="1" si="729"/>
        <v>-1.2335799559200227E-3</v>
      </c>
      <c r="EJ419" s="223">
        <f t="shared" ca="1" si="730"/>
        <v>3.6803762364207913E-3</v>
      </c>
      <c r="EK419" s="223">
        <f t="shared" ca="1" si="731"/>
        <v>2.3136266586086009E-3</v>
      </c>
      <c r="EL419" s="223">
        <f t="shared" ca="1" si="732"/>
        <v>-3.0014171617603986E-3</v>
      </c>
      <c r="EM419" s="223">
        <f t="shared" ca="1" si="733"/>
        <v>-3.1944253869756935E-3</v>
      </c>
      <c r="EN419" s="223">
        <f t="shared" ca="1" si="734"/>
        <v>2.0639780564739537E-3</v>
      </c>
      <c r="EO419" s="223">
        <f t="shared" ca="1" si="735"/>
        <v>3.8001223459594928E-3</v>
      </c>
      <c r="EP419" s="223">
        <f t="shared" ca="1" si="736"/>
        <v>-9.4879054685189333E-4</v>
      </c>
      <c r="EQ419" s="223">
        <f t="shared" ca="1" si="737"/>
        <v>-4.0785553201561596E-3</v>
      </c>
      <c r="ER419" s="223">
        <f t="shared" ca="1" si="738"/>
        <v>-2.4810616758606796E-4</v>
      </c>
      <c r="ES419" s="223">
        <f t="shared" ca="1" si="739"/>
        <v>4.0057458487857628E-3</v>
      </c>
      <c r="ET419" s="223">
        <f t="shared" ca="1" si="740"/>
        <v>1.4236361454658699E-3</v>
      </c>
      <c r="EU419" s="223">
        <f t="shared" ca="1" si="741"/>
        <v>-3.5879642346337086E-3</v>
      </c>
      <c r="EV419" s="223">
        <f t="shared" ca="1" si="742"/>
        <v>-2.4765635344192712E-3</v>
      </c>
      <c r="EW419" s="223">
        <f t="shared" ca="1" si="743"/>
        <v>2.8611895497853714E-3</v>
      </c>
      <c r="EX419" s="223">
        <f t="shared" ca="1" si="744"/>
        <v>3.3162109347126896E-3</v>
      </c>
      <c r="EY419" s="223">
        <f t="shared" ca="1" si="745"/>
        <v>-1.8880111420964145E-3</v>
      </c>
      <c r="EZ419" s="223">
        <f t="shared" ca="1" si="746"/>
        <v>-3.8702684760263621E-3</v>
      </c>
      <c r="FA419" s="223">
        <f t="shared" ca="1" si="747"/>
        <v>7.5223848258251628E-4</v>
      </c>
      <c r="FB419" s="223">
        <f t="shared" ca="1" si="748"/>
        <v>4.0910210949321787E-3</v>
      </c>
      <c r="FC419" s="223">
        <f t="shared" ca="1" si="749"/>
        <v>4.4831644995012277E-4</v>
      </c>
      <c r="FD419" s="223">
        <f t="shared" ca="1" si="750"/>
        <v>-3.9594577241175398E-3</v>
      </c>
      <c r="FE419" s="223">
        <f t="shared" ca="1" si="751"/>
        <v>-1.6102626708414901E-3</v>
      </c>
      <c r="FF419" s="223">
        <f t="shared" ca="1" si="752"/>
        <v>3.4869085127369045E-3</v>
      </c>
      <c r="FG419" s="223">
        <f t="shared" ca="1" si="753"/>
        <v>2.633534151754179E-3</v>
      </c>
      <c r="FH419" s="223">
        <f t="shared" ca="1" si="754"/>
        <v>-2.7140690815743041E-3</v>
      </c>
      <c r="FI419" s="223">
        <f t="shared" ca="1" si="755"/>
        <v>-3.4300074398421893E-3</v>
      </c>
      <c r="FJ419" s="223">
        <f t="shared" ca="1" si="756"/>
        <v>1.707495843507425E-3</v>
      </c>
      <c r="FK419" s="223">
        <f t="shared" ca="1" si="757"/>
        <v>3.9310907903390016E-3</v>
      </c>
      <c r="FL419" s="223">
        <f t="shared" ca="1" si="758"/>
        <v>-5.5387420992028861E-4</v>
      </c>
      <c r="FM419" s="223">
        <f t="shared" ca="1" si="759"/>
        <v>-4.0936312415593788E-3</v>
      </c>
      <c r="FN419" s="223">
        <f t="shared" ca="1" si="760"/>
        <v>-6.4744669871836386E-4</v>
      </c>
      <c r="FO419" s="223">
        <f t="shared" ca="1" si="761"/>
        <v>3.9036309189843799E-3</v>
      </c>
      <c r="FP419" s="223">
        <f t="shared" ca="1" si="762"/>
        <v>1.7930099324007008E-3</v>
      </c>
      <c r="FQ419" s="223">
        <f t="shared" ca="1" si="763"/>
        <v>-3.3774525228157451E-3</v>
      </c>
      <c r="FR419" s="223">
        <f t="shared" ca="1" si="764"/>
        <v>-2.7841603546471618E-3</v>
      </c>
      <c r="FS419" s="223">
        <f t="shared" ca="1" si="765"/>
        <v>2.5604101832213486E-3</v>
      </c>
      <c r="FT419" s="223">
        <f t="shared" ca="1" si="766"/>
        <v>3.5355407566159402E-3</v>
      </c>
      <c r="FU419" s="223">
        <f t="shared" ca="1" si="767"/>
        <v>-1.5228670378723502E-3</v>
      </c>
      <c r="FV419" s="223">
        <f t="shared" ca="1" si="768"/>
        <v>-3.9824427626148273E-3</v>
      </c>
      <c r="FW419" s="223">
        <f t="shared" ca="1" si="769"/>
        <v>3.5417560577271148E-4</v>
      </c>
      <c r="FX419" s="223">
        <f t="shared" ca="1" si="770"/>
        <v>4.0863794719659119E-3</v>
      </c>
      <c r="FY419" s="223">
        <f t="shared" ca="1" si="771"/>
        <v>8.450171916796448E-4</v>
      </c>
      <c r="FZ419" s="223">
        <f t="shared" ca="1" si="772"/>
        <v>-3.8383999250497002E-3</v>
      </c>
      <c r="GA419" s="223">
        <f t="shared" ca="1" si="773"/>
        <v>-1.9714376759836366E-3</v>
      </c>
      <c r="GB419" s="223">
        <f t="shared" ca="1" si="774"/>
        <v>3.2598599539372204E-3</v>
      </c>
      <c r="GC419" s="223">
        <f t="shared" ca="1" si="775"/>
        <v>2.9280792713821538E-3</v>
      </c>
      <c r="GD419" s="223">
        <f t="shared" ca="1" si="776"/>
        <v>-2.4005830324715671E-3</v>
      </c>
      <c r="GE419" s="223">
        <f t="shared" ca="1" si="777"/>
        <v>-3.6325566460302058E-3</v>
      </c>
      <c r="GF419" s="223">
        <f t="shared" ca="1" si="778"/>
        <v>1.334569512155642E-3</v>
      </c>
      <c r="GG419" s="223">
        <f t="shared" ca="1" si="779"/>
        <v>4.024200681454702E-3</v>
      </c>
      <c r="GH419" s="223">
        <f t="shared" ca="1" si="780"/>
        <v>-1.5362376156882501E-4</v>
      </c>
      <c r="GI419" s="223">
        <f t="shared" ca="1" si="781"/>
        <v>-4.0692832562998962E-3</v>
      </c>
      <c r="GJ419" s="223">
        <f t="shared" ca="1" si="782"/>
        <v>-1.0405519642116333E-3</v>
      </c>
      <c r="GK419" s="223">
        <f t="shared" ca="1" si="783"/>
        <v>3.7639218894914487E-3</v>
      </c>
      <c r="GL419" s="223">
        <f t="shared" ca="1" si="784"/>
        <v>2.1451160535275811E-3</v>
      </c>
      <c r="GM419" s="223">
        <f t="shared" ca="1" si="785"/>
        <v>-3.1344140968996509E-3</v>
      </c>
      <c r="GN419" s="223">
        <f t="shared" ca="1" si="786"/>
        <v>-3.0649441886828541E-3</v>
      </c>
      <c r="GO419" s="223">
        <f t="shared" ca="1" si="787"/>
        <v>2.2349726669304184E-3</v>
      </c>
      <c r="GP419" s="223">
        <f t="shared" ca="1" si="788"/>
        <v>3.7208213883098487E-3</v>
      </c>
      <c r="GQ419" s="223">
        <f t="shared" ca="1" si="789"/>
        <v>-1.1430568915895552E-3</v>
      </c>
      <c r="GR419" s="223">
        <f t="shared" ca="1" si="790"/>
        <v>-4.0562639483746445E-3</v>
      </c>
      <c r="GS419" s="223">
        <f t="shared" ca="1" si="791"/>
        <v>-4.7298175732765234E-5</v>
      </c>
      <c r="GT419" s="223">
        <f t="shared" ca="1" si="792"/>
        <v>4.0423837808423622E-3</v>
      </c>
      <c r="GU419" s="223">
        <f t="shared" ca="1" si="793"/>
        <v>1.2335799559200227E-3</v>
      </c>
      <c r="GV419" s="223">
        <f t="shared" ca="1" si="794"/>
        <v>-3.6803762364208421E-3</v>
      </c>
      <c r="GW419" s="223">
        <f t="shared" ca="1" si="795"/>
        <v>-2.3136266586085046E-3</v>
      </c>
      <c r="GX419" s="223">
        <f t="shared" ca="1" si="796"/>
        <v>3.0014171617603197E-3</v>
      </c>
      <c r="GY419" s="223">
        <f t="shared" ca="1" si="797"/>
        <v>3.1944253869757664E-3</v>
      </c>
      <c r="GZ419" s="223">
        <f t="shared" ca="1" si="798"/>
        <v>-2.0639780564739537E-3</v>
      </c>
      <c r="HA419" s="223">
        <f t="shared" ca="1" si="799"/>
        <v>-3.8001223459594928E-3</v>
      </c>
      <c r="HB419" s="223">
        <f t="shared" ca="1" si="800"/>
        <v>9.4879054685189333E-4</v>
      </c>
      <c r="HC419" s="223">
        <f t="shared" ca="1" si="801"/>
        <v>4.0785553201561596E-3</v>
      </c>
      <c r="HD419" s="223">
        <f t="shared" ca="1" si="802"/>
        <v>2.4810616758595217E-4</v>
      </c>
      <c r="HE419" s="223">
        <f t="shared" ca="1" si="803"/>
        <v>-4.0057458487857862E-3</v>
      </c>
      <c r="HF419" s="223">
        <f t="shared" ca="1" si="804"/>
        <v>-1.4236361454659787E-3</v>
      </c>
      <c r="HG419" s="223">
        <f t="shared" ca="1" si="805"/>
        <v>3.5879642346337086E-3</v>
      </c>
      <c r="HH419" s="223">
        <f t="shared" ca="1" si="806"/>
        <v>2.4765635344192712E-3</v>
      </c>
      <c r="HI419" s="223">
        <f t="shared" ca="1" si="807"/>
        <v>-2.8611895497853714E-3</v>
      </c>
      <c r="HJ419" s="223">
        <f t="shared" ca="1" si="808"/>
        <v>-3.3162109347126896E-3</v>
      </c>
      <c r="HK419" s="223">
        <f t="shared" ca="1" si="809"/>
        <v>1.8880111420965177E-3</v>
      </c>
      <c r="HL419" s="223">
        <f t="shared" ca="1" si="810"/>
        <v>3.8702684760263243E-3</v>
      </c>
      <c r="HM419" s="223">
        <f t="shared" ca="1" si="811"/>
        <v>-7.5223848258240201E-4</v>
      </c>
      <c r="HN419" s="223">
        <f t="shared" ca="1" si="812"/>
        <v>-4.091021094932183E-3</v>
      </c>
      <c r="HO419" s="223">
        <f t="shared" ca="1" si="813"/>
        <v>-4.4831644995012277E-4</v>
      </c>
      <c r="HP419" s="223">
        <f t="shared" ca="1" si="814"/>
        <v>3.9594577241175398E-3</v>
      </c>
      <c r="HQ419" s="223">
        <f t="shared" ca="1" si="815"/>
        <v>1.6102626708414901E-3</v>
      </c>
      <c r="HR419" s="223">
        <f t="shared" ca="1" si="816"/>
        <v>-3.4869085127369045E-3</v>
      </c>
      <c r="HS419" s="223">
        <f t="shared" ca="1" si="817"/>
        <v>-2.6335341517540901E-3</v>
      </c>
      <c r="HT419" s="223">
        <f t="shared" ca="1" si="818"/>
        <v>2.7140690815743908E-3</v>
      </c>
      <c r="HU419" s="223">
        <f t="shared" ca="1" si="819"/>
        <v>3.430007439842253E-3</v>
      </c>
      <c r="HV419" s="223">
        <f t="shared" ca="1" si="820"/>
        <v>-1.7074958435073192E-3</v>
      </c>
      <c r="HW419" s="223">
        <f t="shared" ca="1" si="821"/>
        <v>-3.9310907903390016E-3</v>
      </c>
      <c r="HX419" s="223">
        <f t="shared" ca="1" si="822"/>
        <v>5.5387420992028861E-4</v>
      </c>
      <c r="HY419" s="223">
        <f t="shared" ca="1" si="823"/>
        <v>4.0936312415593788E-3</v>
      </c>
      <c r="HZ419" s="223">
        <f t="shared" ca="1" si="824"/>
        <v>6.4744669871824893E-4</v>
      </c>
      <c r="IA419" s="223">
        <f t="shared" ca="1" si="825"/>
        <v>-3.9036309189844154E-3</v>
      </c>
      <c r="IB419" s="223">
        <f t="shared" ca="1" si="826"/>
        <v>-1.793009932400806E-3</v>
      </c>
      <c r="IC419" s="223">
        <f t="shared" ca="1" si="827"/>
        <v>3.3774525228156796E-3</v>
      </c>
      <c r="ID419" s="223">
        <f t="shared" ca="1" si="828"/>
        <v>2.7841603546471618E-3</v>
      </c>
      <c r="IE419" s="223">
        <f t="shared" ca="1" si="829"/>
        <v>-1.1546275255677743E-3</v>
      </c>
      <c r="IF419" s="223">
        <f t="shared" ca="1" si="830"/>
        <v>-3.5355407566159402E-3</v>
      </c>
      <c r="IG419" s="223">
        <f t="shared" ca="1" si="831"/>
        <v>1.5228670378723502E-3</v>
      </c>
      <c r="IH419" s="223">
        <f t="shared" ca="1" si="832"/>
        <v>3.9824427626148004E-3</v>
      </c>
      <c r="II419" s="223">
        <f t="shared" ca="1" si="833"/>
        <v>-3.5417560577282728E-4</v>
      </c>
      <c r="IJ419" s="223">
        <f t="shared" ca="1" si="834"/>
        <v>-4.086379471965905E-3</v>
      </c>
      <c r="IK419" s="223">
        <f t="shared" ca="1" si="835"/>
        <v>-8.4501719167975908E-4</v>
      </c>
      <c r="IL419" s="223">
        <f t="shared" ca="1" si="836"/>
        <v>3.8383999250497002E-3</v>
      </c>
      <c r="IM419" s="223">
        <f t="shared" ca="1" si="837"/>
        <v>1.9714376759836366E-3</v>
      </c>
      <c r="IN419" s="223">
        <f t="shared" ca="1" si="838"/>
        <v>-3.2598599539372204E-3</v>
      </c>
      <c r="IO419" s="223">
        <f t="shared" ca="1" si="839"/>
        <v>-2.9280792713820723E-3</v>
      </c>
      <c r="IP419" s="223">
        <f t="shared" ca="1" si="840"/>
        <v>2.4005830324716616E-3</v>
      </c>
      <c r="IQ419" s="223">
        <f t="shared" ca="1" si="841"/>
        <v>3.6325566460302596E-3</v>
      </c>
      <c r="IR419" s="223">
        <f t="shared" ca="1" si="842"/>
        <v>-1.334569512155532E-3</v>
      </c>
      <c r="IS419" s="223">
        <f t="shared" ca="1" si="843"/>
        <v>-4.0242006814547237E-3</v>
      </c>
      <c r="IT419" s="223">
        <f t="shared" ca="1" si="844"/>
        <v>1.5362376156870879E-4</v>
      </c>
      <c r="IU419" s="223">
        <f t="shared" ca="1" si="845"/>
        <v>4.0692832562999092E-3</v>
      </c>
      <c r="IV419" s="223">
        <f t="shared" ca="1" si="846"/>
        <v>1.0405519642115208E-3</v>
      </c>
      <c r="IW419" s="223">
        <f t="shared" ca="1" si="847"/>
        <v>-3.7639218894914947E-3</v>
      </c>
      <c r="IX419" s="223">
        <f t="shared" ca="1" si="848"/>
        <v>-2.1451160535274822E-3</v>
      </c>
      <c r="IY419" s="223">
        <f t="shared" ca="1" si="849"/>
        <v>3.1344140968995755E-3</v>
      </c>
      <c r="IZ419" s="223">
        <f t="shared" ca="1" si="850"/>
        <v>3.0649441886829313E-3</v>
      </c>
      <c r="JA419" s="223">
        <f t="shared" ca="1" si="851"/>
        <v>-2.2349726669303213E-3</v>
      </c>
      <c r="JB419" s="223">
        <f t="shared" ca="1" si="852"/>
        <v>-3.7208213883098001E-3</v>
      </c>
    </row>
    <row r="420" spans="2:262">
      <c r="B420" s="230">
        <v>59</v>
      </c>
      <c r="C420" s="229">
        <f t="shared" si="853"/>
        <v>1.1523437500000006E-3</v>
      </c>
      <c r="D420" s="226">
        <f t="shared" ca="1" si="597"/>
        <v>75.324487898831165</v>
      </c>
      <c r="E420" s="225">
        <f ca="1">BM361</f>
        <v>0.32448789883117191</v>
      </c>
      <c r="F420" s="224">
        <v>59</v>
      </c>
      <c r="G420" s="223">
        <f t="shared" ca="1" si="854"/>
        <v>4.0606290053828145E-3</v>
      </c>
      <c r="H420" s="223">
        <f t="shared" ca="1" si="598"/>
        <v>1.2529383976837805E-2</v>
      </c>
      <c r="I420" s="223">
        <f t="shared" ca="1" si="599"/>
        <v>-9.9316830051290623E-4</v>
      </c>
      <c r="J420" s="223">
        <f t="shared" ca="1" si="600"/>
        <v>-1.2772532781342289E-2</v>
      </c>
      <c r="K420" s="223">
        <f t="shared" ca="1" si="601"/>
        <v>-2.1338204230235726E-3</v>
      </c>
      <c r="L420" s="223">
        <f t="shared" ca="1" si="602"/>
        <v>1.2250127983869907E-2</v>
      </c>
      <c r="M420" s="223">
        <f t="shared" ca="1" si="603"/>
        <v>5.1329132985882195E-3</v>
      </c>
      <c r="N420" s="223">
        <f t="shared" ca="1" si="604"/>
        <v>-1.0993481218631461E-2</v>
      </c>
      <c r="O420" s="223">
        <f t="shared" ca="1" si="605"/>
        <v>-7.824352216113389E-3</v>
      </c>
      <c r="P420" s="223">
        <f t="shared" ca="1" si="606"/>
        <v>9.0779127430896077E-3</v>
      </c>
      <c r="Q420" s="223">
        <f t="shared" ca="1" si="607"/>
        <v>1.0046819072675722E-2</v>
      </c>
      <c r="R420" s="223">
        <f t="shared" ca="1" si="608"/>
        <v>-6.6182369305084355E-3</v>
      </c>
      <c r="S420" s="223">
        <f t="shared" ca="1" si="609"/>
        <v>-1.1667104775259566E-2</v>
      </c>
      <c r="T420" s="223">
        <f t="shared" ca="1" si="610"/>
        <v>3.761880584189377E-3</v>
      </c>
      <c r="U420" s="223">
        <f t="shared" ca="1" si="611"/>
        <v>1.2588093459918456E-2</v>
      </c>
      <c r="V420" s="223">
        <f t="shared" ca="1" si="612"/>
        <v>-6.8004654439045298E-4</v>
      </c>
      <c r="W420" s="223">
        <f t="shared" ca="1" si="613"/>
        <v>-1.2754583373249914E-2</v>
      </c>
      <c r="X420" s="223">
        <f t="shared" ca="1" si="614"/>
        <v>-2.4425477808179977E-3</v>
      </c>
      <c r="Y420" s="223">
        <f t="shared" ca="1" si="615"/>
        <v>1.2156595527137356E-2</v>
      </c>
      <c r="Z420" s="223">
        <f t="shared" ca="1" si="616"/>
        <v>5.4187419140193215E-3</v>
      </c>
      <c r="AA420" s="223">
        <f t="shared" ca="1" si="617"/>
        <v>-1.0829971814286578E-2</v>
      </c>
      <c r="AB420" s="223">
        <f t="shared" ca="1" si="618"/>
        <v>-8.0701502383698932E-3</v>
      </c>
      <c r="AC420" s="223">
        <f t="shared" ca="1" si="619"/>
        <v>8.8542267350106216E-3</v>
      </c>
      <c r="AD420" s="223">
        <f t="shared" ca="1" si="620"/>
        <v>1.0237853984369077E-2</v>
      </c>
      <c r="AE420" s="223">
        <f t="shared" ca="1" si="621"/>
        <v>-6.3477814973753946E-3</v>
      </c>
      <c r="AF420" s="223">
        <f t="shared" ca="1" si="622"/>
        <v>-1.1791926422590721E-2</v>
      </c>
      <c r="AG420" s="223">
        <f t="shared" ca="1" si="623"/>
        <v>3.4608661467977623E-3</v>
      </c>
      <c r="AH420" s="223">
        <f t="shared" ca="1" si="624"/>
        <v>1.2639220346197985E-2</v>
      </c>
      <c r="AI420" s="223">
        <f t="shared" ca="1" si="625"/>
        <v>-3.6651515365821417E-4</v>
      </c>
      <c r="AJ420" s="223">
        <f t="shared" ca="1" si="626"/>
        <v>-1.2728951081058088E-2</v>
      </c>
      <c r="AK420" s="223">
        <f t="shared" ca="1" si="627"/>
        <v>-2.7498038391620258E-3</v>
      </c>
      <c r="AL420" s="223">
        <f t="shared" ca="1" si="628"/>
        <v>1.2055740391823656E-2</v>
      </c>
      <c r="AM420" s="223">
        <f t="shared" ca="1" si="629"/>
        <v>5.7013064819411464E-3</v>
      </c>
      <c r="AN420" s="223">
        <f t="shared" ca="1" si="630"/>
        <v>-1.0659938839879472E-2</v>
      </c>
      <c r="AO420" s="223">
        <f t="shared" ca="1" si="631"/>
        <v>-8.3110871038851539E-3</v>
      </c>
      <c r="AP420" s="223">
        <f t="shared" ca="1" si="632"/>
        <v>8.6252072718272944E-3</v>
      </c>
      <c r="AQ420" s="223">
        <f t="shared" ca="1" si="633"/>
        <v>1.0422721995640309E-2</v>
      </c>
      <c r="AR420" s="223">
        <f t="shared" ca="1" si="634"/>
        <v>-6.0735023980271717E-3</v>
      </c>
      <c r="AS420" s="223">
        <f t="shared" ca="1" si="635"/>
        <v>-1.1909645054373455E-2</v>
      </c>
      <c r="AT420" s="223">
        <f t="shared" ca="1" si="636"/>
        <v>3.1577670130494345E-3</v>
      </c>
      <c r="AU420" s="223">
        <f t="shared" ca="1" si="637"/>
        <v>1.2682733838751856E-2</v>
      </c>
      <c r="AV420" s="223">
        <f t="shared" ca="1" si="638"/>
        <v>-5.27629879023871E-5</v>
      </c>
      <c r="AW420" s="223">
        <f t="shared" ca="1" si="639"/>
        <v>-1.2695651344701162E-2</v>
      </c>
      <c r="AX420" s="223">
        <f t="shared" ca="1" si="640"/>
        <v>-3.0554035184950411E-3</v>
      </c>
      <c r="AY420" s="223">
        <f t="shared" ca="1" si="641"/>
        <v>1.1947623329291106E-2</v>
      </c>
      <c r="AZ420" s="223">
        <f t="shared" ca="1" si="642"/>
        <v>5.9804367960239139E-3</v>
      </c>
      <c r="BA420" s="223">
        <f t="shared" ca="1" si="643"/>
        <v>-1.0483484716916007E-2</v>
      </c>
      <c r="BB420" s="223">
        <f t="shared" ca="1" si="644"/>
        <v>-8.5470176813005685E-3</v>
      </c>
      <c r="BC420" s="223">
        <f t="shared" ca="1" si="645"/>
        <v>8.390992306300759E-3</v>
      </c>
      <c r="BD420" s="223">
        <f t="shared" ca="1" si="646"/>
        <v>1.0601311748912044E-2</v>
      </c>
      <c r="BE420" s="223">
        <f t="shared" ca="1" si="647"/>
        <v>-5.795564847937259E-3</v>
      </c>
      <c r="BF420" s="223">
        <f t="shared" ca="1" si="648"/>
        <v>-1.2020189761305713E-2</v>
      </c>
      <c r="BG420" s="223">
        <f t="shared" ca="1" si="649"/>
        <v>2.8527657585290483E-3</v>
      </c>
      <c r="BH420" s="223">
        <f t="shared" ca="1" si="650"/>
        <v>1.2718607726679227E-2</v>
      </c>
      <c r="BI420" s="223">
        <f t="shared" ca="1" si="651"/>
        <v>2.6102096030459956E-4</v>
      </c>
      <c r="BJ420" s="223">
        <f t="shared" ca="1" si="652"/>
        <v>-1.2654704222695183E-2</v>
      </c>
      <c r="BK420" s="223">
        <f t="shared" ca="1" si="653"/>
        <v>-3.3591627369975001E-3</v>
      </c>
      <c r="BL420" s="223">
        <f t="shared" ca="1" si="654"/>
        <v>1.1832309465215332E-2</v>
      </c>
      <c r="BM420" s="223">
        <f t="shared" ca="1" si="655"/>
        <v>6.2559647186036091E-3</v>
      </c>
      <c r="BN420" s="223">
        <f t="shared" ca="1" si="656"/>
        <v>-1.0300715734761868E-2</v>
      </c>
      <c r="BO420" s="223">
        <f t="shared" ca="1" si="657"/>
        <v>-8.7777998548584733E-3</v>
      </c>
      <c r="BP420" s="223">
        <f t="shared" ca="1" si="658"/>
        <v>8.1517229207681806E-3</v>
      </c>
      <c r="BQ420" s="223">
        <f t="shared" ca="1" si="659"/>
        <v>1.0773515668394761E-2</v>
      </c>
      <c r="BR420" s="223">
        <f t="shared" ca="1" si="660"/>
        <v>-5.5141362662931579E-3</v>
      </c>
      <c r="BS420" s="223">
        <f t="shared" ca="1" si="661"/>
        <v>-1.2123493955389667E-2</v>
      </c>
      <c r="BT420" s="223">
        <f t="shared" ca="1" si="662"/>
        <v>2.5460461045875077E-3</v>
      </c>
      <c r="BU420" s="223">
        <f t="shared" ca="1" si="663"/>
        <v>1.2746820400891411E-2</v>
      </c>
      <c r="BV420" s="223">
        <f t="shared" ca="1" si="664"/>
        <v>5.7464767924511866E-4</v>
      </c>
      <c r="BW420" s="223">
        <f t="shared" ca="1" si="665"/>
        <v>-1.2606134380055291E-2</v>
      </c>
      <c r="BX420" s="223">
        <f t="shared" ca="1" si="666"/>
        <v>-3.6608985214742875E-3</v>
      </c>
      <c r="BY420" s="223">
        <f t="shared" ca="1" si="667"/>
        <v>1.1709868260356332E-2</v>
      </c>
      <c r="BZ420" s="223">
        <f t="shared" ca="1" si="668"/>
        <v>6.527724281962563E-3</v>
      </c>
      <c r="CA420" s="223">
        <f t="shared" ca="1" si="669"/>
        <v>-1.0111741986617679E-2</v>
      </c>
      <c r="CB420" s="223">
        <f t="shared" ca="1" si="670"/>
        <v>-9.0032946100067554E-3</v>
      </c>
      <c r="CC420" s="223">
        <f t="shared" ca="1" si="671"/>
        <v>7.9075432421608239E-3</v>
      </c>
      <c r="CD420" s="223">
        <f t="shared" ca="1" si="672"/>
        <v>1.093923002488663E-2</v>
      </c>
      <c r="CE420" s="223">
        <f t="shared" ca="1" si="673"/>
        <v>-5.2293861751490783E-3</v>
      </c>
      <c r="CF420" s="223">
        <f t="shared" ca="1" si="674"/>
        <v>-1.221949541004147E-2</v>
      </c>
      <c r="CG420" s="223">
        <f t="shared" ca="1" si="675"/>
        <v>2.2377928076751808E-3</v>
      </c>
      <c r="CH420" s="223">
        <f t="shared" ca="1" si="676"/>
        <v>1.2767354867128426E-2</v>
      </c>
      <c r="CI420" s="223">
        <f t="shared" ca="1" si="677"/>
        <v>8.8792825191112094E-4</v>
      </c>
      <c r="CJ420" s="223">
        <f t="shared" ca="1" si="678"/>
        <v>-1.2549971073438609E-2</v>
      </c>
      <c r="CK420" s="223">
        <f t="shared" ca="1" si="679"/>
        <v>-3.9604291175717263E-3</v>
      </c>
      <c r="CL420" s="223">
        <f t="shared" ca="1" si="680"/>
        <v>1.1580373468717471E-2</v>
      </c>
      <c r="CM420" s="223">
        <f t="shared" ca="1" si="681"/>
        <v>6.7955517883012398E-3</v>
      </c>
      <c r="CN420" s="223">
        <f t="shared" ca="1" si="682"/>
        <v>-9.9166773032030239E-3</v>
      </c>
      <c r="CO420" s="223">
        <f t="shared" ca="1" si="683"/>
        <v>-9.223366117136967E-3</v>
      </c>
      <c r="CP420" s="223">
        <f t="shared" ca="1" si="684"/>
        <v>7.6586003551864772E-3</v>
      </c>
      <c r="CQ420" s="223">
        <f t="shared" ca="1" si="685"/>
        <v>1.1098354998255483E-2</v>
      </c>
      <c r="CR420" s="223">
        <f t="shared" ca="1" si="686"/>
        <v>-4.9414860973124343E-3</v>
      </c>
      <c r="CS420" s="223">
        <f t="shared" ca="1" si="687"/>
        <v>-1.2308136297574631E-2</v>
      </c>
      <c r="CT420" s="223">
        <f t="shared" ca="1" si="688"/>
        <v>1.9281915480521502E-3</v>
      </c>
      <c r="CU420" s="223">
        <f t="shared" ca="1" si="689"/>
        <v>1.2780198756195618E-2</v>
      </c>
      <c r="CV420" s="223">
        <f t="shared" ca="1" si="690"/>
        <v>1.200673969800131E-3</v>
      </c>
      <c r="CW420" s="223">
        <f t="shared" ca="1" si="691"/>
        <v>-1.2486248133520894E-2</v>
      </c>
      <c r="CX420" s="223">
        <f t="shared" ca="1" si="692"/>
        <v>-4.2575740992583802E-3</v>
      </c>
      <c r="CY420" s="223">
        <f t="shared" ca="1" si="693"/>
        <v>1.1443903093119111E-2</v>
      </c>
      <c r="CZ420" s="223">
        <f t="shared" ca="1" si="694"/>
        <v>7.0592859083446905E-3</v>
      </c>
      <c r="DA420" s="223">
        <f t="shared" ca="1" si="695"/>
        <v>-9.7156391841894812E-3</v>
      </c>
      <c r="DB420" s="223">
        <f t="shared" ca="1" si="696"/>
        <v>-9.4378818134019625E-3</v>
      </c>
      <c r="DC420" s="223">
        <f t="shared" ca="1" si="697"/>
        <v>7.405044213731532E-3</v>
      </c>
      <c r="DD420" s="223">
        <f t="shared" ca="1" si="698"/>
        <v>1.1250794737567875E-2</v>
      </c>
      <c r="DE420" s="223">
        <f t="shared" ca="1" si="699"/>
        <v>-4.6506094530244964E-3</v>
      </c>
      <c r="DF420" s="223">
        <f t="shared" ca="1" si="700"/>
        <v>-1.2389363224032994E-2</v>
      </c>
      <c r="DG420" s="223">
        <f t="shared" ca="1" si="701"/>
        <v>1.6174288179403003E-3</v>
      </c>
      <c r="DH420" s="223">
        <f t="shared" ca="1" si="702"/>
        <v>1.2785344331414494E-2</v>
      </c>
      <c r="DI420" s="223">
        <f t="shared" ca="1" si="703"/>
        <v>1.5126964465856409E-3</v>
      </c>
      <c r="DJ420" s="223">
        <f t="shared" ca="1" si="704"/>
        <v>-1.2415003944618473E-2</v>
      </c>
      <c r="DK420" s="223">
        <f t="shared" ca="1" si="705"/>
        <v>-4.5521544775091009E-3</v>
      </c>
      <c r="DL420" s="223">
        <f t="shared" ca="1" si="706"/>
        <v>1.1300539338212387E-2</v>
      </c>
      <c r="DM420" s="223">
        <f t="shared" ca="1" si="707"/>
        <v>7.3187677785206597E-3</v>
      </c>
      <c r="DN420" s="223">
        <f t="shared" ca="1" si="708"/>
        <v>-9.5087487274225363E-3</v>
      </c>
      <c r="DO420" s="223">
        <f t="shared" ca="1" si="709"/>
        <v>-9.6467124825676976E-3</v>
      </c>
      <c r="DP420" s="223">
        <f t="shared" ca="1" si="710"/>
        <v>7.1470275505348185E-3</v>
      </c>
      <c r="DQ420" s="223">
        <f t="shared" ca="1" si="711"/>
        <v>1.1396457418824491E-2</v>
      </c>
      <c r="DR420" s="223">
        <f t="shared" ca="1" si="712"/>
        <v>-4.3569314554998823E-3</v>
      </c>
      <c r="DS420" s="223">
        <f t="shared" ca="1" si="713"/>
        <v>-1.2463127261353416E-2</v>
      </c>
      <c r="DT420" s="223">
        <f t="shared" ca="1" si="714"/>
        <v>1.3056918091880832E-3</v>
      </c>
      <c r="DU420" s="223">
        <f t="shared" ca="1" si="715"/>
        <v>1.2782788493282942E-2</v>
      </c>
      <c r="DV420" s="223">
        <f t="shared" ca="1" si="716"/>
        <v>1.8238077315950937E-3</v>
      </c>
      <c r="DW420" s="223">
        <f t="shared" ca="1" si="717"/>
        <v>-1.2336281421566715E-2</v>
      </c>
      <c r="DX420" s="223">
        <f t="shared" ca="1" si="718"/>
        <v>-4.8439928081182512E-3</v>
      </c>
      <c r="DY420" s="223">
        <f t="shared" ca="1" si="719"/>
        <v>1.1150368560962871E-2</v>
      </c>
      <c r="DZ420" s="223">
        <f t="shared" ca="1" si="720"/>
        <v>7.5738410966534955E-3</v>
      </c>
      <c r="EA420" s="223">
        <f t="shared" ca="1" si="721"/>
        <v>-9.2961305559772067E-3</v>
      </c>
      <c r="EB420" s="223">
        <f t="shared" ca="1" si="722"/>
        <v>-9.8497323328477476E-3</v>
      </c>
      <c r="EC420" s="223">
        <f t="shared" ca="1" si="723"/>
        <v>6.8847057851862403E-3</v>
      </c>
      <c r="ED420" s="223">
        <f t="shared" ca="1" si="724"/>
        <v>1.1535255300272999E-2</v>
      </c>
      <c r="EE420" s="223">
        <f t="shared" ca="1" si="725"/>
        <v>-4.0606290053826358E-3</v>
      </c>
      <c r="EF420" s="223">
        <f t="shared" ca="1" si="726"/>
        <v>-1.2529383976837852E-2</v>
      </c>
      <c r="EG420" s="223">
        <f t="shared" ca="1" si="727"/>
        <v>9.9316830051260959E-4</v>
      </c>
      <c r="EH420" s="223">
        <f t="shared" ca="1" si="728"/>
        <v>1.2772532781342289E-2</v>
      </c>
      <c r="EI420" s="223">
        <f t="shared" ca="1" si="729"/>
        <v>2.133820423023596E-3</v>
      </c>
      <c r="EJ420" s="223">
        <f t="shared" ca="1" si="730"/>
        <v>-1.2250127983869881E-2</v>
      </c>
      <c r="EK420" s="223">
        <f t="shared" ca="1" si="731"/>
        <v>-5.1329132985883461E-3</v>
      </c>
      <c r="EL420" s="223">
        <f t="shared" ca="1" si="732"/>
        <v>1.0993481218631369E-2</v>
      </c>
      <c r="EM420" s="223">
        <f t="shared" ca="1" si="733"/>
        <v>7.8243522161135712E-3</v>
      </c>
      <c r="EN420" s="223">
        <f t="shared" ca="1" si="734"/>
        <v>-9.0779127430894134E-3</v>
      </c>
      <c r="EO420" s="223">
        <f t="shared" ca="1" si="735"/>
        <v>-1.0046819072675708E-2</v>
      </c>
      <c r="EP420" s="223">
        <f t="shared" ca="1" si="736"/>
        <v>6.6182369305083956E-3</v>
      </c>
      <c r="EQ420" s="223">
        <f t="shared" ca="1" si="737"/>
        <v>1.1667104775259602E-2</v>
      </c>
      <c r="ER420" s="223">
        <f t="shared" ca="1" si="738"/>
        <v>-3.761880584189246E-3</v>
      </c>
      <c r="ES420" s="223">
        <f t="shared" ca="1" si="739"/>
        <v>-1.2588093459918489E-2</v>
      </c>
      <c r="ET420" s="223">
        <f t="shared" ca="1" si="740"/>
        <v>6.8004654439022399E-4</v>
      </c>
      <c r="EU420" s="223">
        <f t="shared" ca="1" si="741"/>
        <v>1.2754583373249896E-2</v>
      </c>
      <c r="EV420" s="223">
        <f t="shared" ca="1" si="742"/>
        <v>2.4425477808179543E-3</v>
      </c>
      <c r="EW420" s="223">
        <f t="shared" ca="1" si="743"/>
        <v>-1.2156595527137354E-2</v>
      </c>
      <c r="EX420" s="223">
        <f t="shared" ca="1" si="744"/>
        <v>-5.4187419140193632E-3</v>
      </c>
      <c r="EY420" s="223">
        <f t="shared" ca="1" si="745"/>
        <v>1.0829971814286504E-2</v>
      </c>
      <c r="EZ420" s="223">
        <f t="shared" ca="1" si="746"/>
        <v>8.0701502383700354E-3</v>
      </c>
      <c r="FA420" s="223">
        <f t="shared" ca="1" si="747"/>
        <v>-8.8542267350104568E-3</v>
      </c>
      <c r="FB420" s="223">
        <f t="shared" ca="1" si="748"/>
        <v>-1.023785398436927E-2</v>
      </c>
      <c r="FC420" s="223">
        <f t="shared" ca="1" si="749"/>
        <v>6.3477814973754328E-3</v>
      </c>
      <c r="FD420" s="223">
        <f t="shared" ca="1" si="750"/>
        <v>1.179192642259074E-2</v>
      </c>
      <c r="FE420" s="223">
        <f t="shared" ca="1" si="751"/>
        <v>-3.4608661467977159E-3</v>
      </c>
      <c r="FF420" s="223">
        <f t="shared" ca="1" si="752"/>
        <v>-1.2639220346198006E-2</v>
      </c>
      <c r="FG420" s="223">
        <f t="shared" ca="1" si="753"/>
        <v>3.665151536580754E-4</v>
      </c>
      <c r="FH420" s="223">
        <f t="shared" ca="1" si="754"/>
        <v>1.2728951081058065E-2</v>
      </c>
      <c r="FI420" s="223">
        <f t="shared" ca="1" si="755"/>
        <v>2.7498038391622487E-3</v>
      </c>
      <c r="FJ420" s="223">
        <f t="shared" ca="1" si="756"/>
        <v>-1.2055740391823548E-2</v>
      </c>
      <c r="FK420" s="223">
        <f t="shared" ca="1" si="757"/>
        <v>-5.7013064819411881E-3</v>
      </c>
      <c r="FL420" s="223">
        <f t="shared" ca="1" si="758"/>
        <v>1.0659938839879445E-2</v>
      </c>
      <c r="FM420" s="223">
        <f t="shared" ca="1" si="759"/>
        <v>8.3110871038852598E-3</v>
      </c>
      <c r="FN420" s="223">
        <f t="shared" ca="1" si="760"/>
        <v>-8.625207271827192E-3</v>
      </c>
      <c r="FO420" s="223">
        <f t="shared" ca="1" si="761"/>
        <v>-1.0422721995640441E-2</v>
      </c>
      <c r="FP420" s="223">
        <f t="shared" ca="1" si="762"/>
        <v>6.0735023980269705E-3</v>
      </c>
      <c r="FQ420" s="223">
        <f t="shared" ca="1" si="763"/>
        <v>1.1909645054373572E-2</v>
      </c>
      <c r="FR420" s="223">
        <f t="shared" ca="1" si="764"/>
        <v>-3.1577670130494766E-3</v>
      </c>
      <c r="FS420" s="223">
        <f t="shared" ca="1" si="765"/>
        <v>-1.2682733838751863E-2</v>
      </c>
      <c r="FT420" s="223">
        <f t="shared" ca="1" si="766"/>
        <v>5.2762987902249189E-5</v>
      </c>
      <c r="FU420" s="223">
        <f t="shared" ca="1" si="767"/>
        <v>1.2695651344701148E-2</v>
      </c>
      <c r="FV420" s="223">
        <f t="shared" ca="1" si="768"/>
        <v>3.0554035184952632E-3</v>
      </c>
      <c r="FW420" s="223">
        <f t="shared" ca="1" si="769"/>
        <v>-1.1947623329290991E-2</v>
      </c>
      <c r="FX420" s="223">
        <f t="shared" ca="1" si="770"/>
        <v>-5.9804367960241966E-3</v>
      </c>
      <c r="FY420" s="223">
        <f t="shared" ca="1" si="771"/>
        <v>1.0483484716916031E-2</v>
      </c>
      <c r="FZ420" s="223">
        <f t="shared" ca="1" si="772"/>
        <v>8.5470176813006692E-3</v>
      </c>
      <c r="GA420" s="223">
        <f t="shared" ca="1" si="773"/>
        <v>-8.3909923063006549E-3</v>
      </c>
      <c r="GB420" s="223">
        <f t="shared" ca="1" si="774"/>
        <v>-1.0601311748911917E-2</v>
      </c>
      <c r="GC420" s="223">
        <f t="shared" ca="1" si="775"/>
        <v>5.7955648479371367E-3</v>
      </c>
      <c r="GD420" s="223">
        <f t="shared" ca="1" si="776"/>
        <v>1.2020189761305698E-2</v>
      </c>
      <c r="GE420" s="223">
        <f t="shared" ca="1" si="777"/>
        <v>-2.8527657585287365E-3</v>
      </c>
      <c r="GF420" s="223">
        <f t="shared" ca="1" si="778"/>
        <v>-1.271860772667922E-2</v>
      </c>
      <c r="GG420" s="223">
        <f t="shared" ca="1" si="779"/>
        <v>-2.6102096030491875E-4</v>
      </c>
      <c r="GH420" s="223">
        <f t="shared" ca="1" si="780"/>
        <v>1.2654704222695162E-2</v>
      </c>
      <c r="GI420" s="223">
        <f t="shared" ca="1" si="781"/>
        <v>3.3591627369972824E-3</v>
      </c>
      <c r="GJ420" s="223">
        <f t="shared" ca="1" si="782"/>
        <v>-1.183230946521528E-2</v>
      </c>
      <c r="GK420" s="223">
        <f t="shared" ca="1" si="783"/>
        <v>-6.25596471860357E-3</v>
      </c>
      <c r="GL420" s="223">
        <f t="shared" ca="1" si="784"/>
        <v>1.0300715734761677E-2</v>
      </c>
      <c r="GM420" s="223">
        <f t="shared" ca="1" si="785"/>
        <v>8.777799854858442E-3</v>
      </c>
      <c r="GN420" s="223">
        <f t="shared" ca="1" si="786"/>
        <v>-8.1517229207679343E-3</v>
      </c>
      <c r="GO420" s="223">
        <f t="shared" ca="1" si="787"/>
        <v>-1.0773515668394837E-2</v>
      </c>
      <c r="GP420" s="223">
        <f t="shared" ca="1" si="788"/>
        <v>5.5141362662933617E-3</v>
      </c>
      <c r="GQ420" s="223">
        <f t="shared" ca="1" si="789"/>
        <v>1.2123493955389711E-2</v>
      </c>
      <c r="GR420" s="223">
        <f t="shared" ca="1" si="790"/>
        <v>-2.5460461045875502E-3</v>
      </c>
      <c r="GS420" s="223">
        <f t="shared" ca="1" si="791"/>
        <v>-1.2746820400891435E-2</v>
      </c>
      <c r="GT420" s="223">
        <f t="shared" ca="1" si="792"/>
        <v>-5.7464767924507443E-4</v>
      </c>
      <c r="GU420" s="223">
        <f t="shared" ca="1" si="793"/>
        <v>1.2606134380055237E-2</v>
      </c>
      <c r="GV420" s="223">
        <f t="shared" ca="1" si="794"/>
        <v>3.6608985214744202E-3</v>
      </c>
      <c r="GW420" s="223">
        <f t="shared" ca="1" si="795"/>
        <v>-1.1709868260356131E-2</v>
      </c>
      <c r="GX420" s="223">
        <f t="shared" ca="1" si="796"/>
        <v>-6.527724281962681E-3</v>
      </c>
      <c r="GY420" s="223">
        <f t="shared" ca="1" si="797"/>
        <v>1.0111741986617705E-2</v>
      </c>
      <c r="GZ420" s="223">
        <f t="shared" ca="1" si="798"/>
        <v>9.0032946100069827E-3</v>
      </c>
      <c r="HA420" s="223">
        <f t="shared" ca="1" si="799"/>
        <v>-7.9075432421608586E-3</v>
      </c>
      <c r="HB420" s="223">
        <f t="shared" ca="1" si="800"/>
        <v>-1.0939230024886797E-2</v>
      </c>
      <c r="HC420" s="223">
        <f t="shared" ca="1" si="801"/>
        <v>5.2293861751489526E-3</v>
      </c>
      <c r="HD420" s="223">
        <f t="shared" ca="1" si="802"/>
        <v>1.2219495410041617E-2</v>
      </c>
      <c r="HE420" s="223">
        <f t="shared" ca="1" si="803"/>
        <v>-2.2377928076750442E-3</v>
      </c>
      <c r="HF420" s="223">
        <f t="shared" ca="1" si="804"/>
        <v>-1.2767354867128414E-2</v>
      </c>
      <c r="HG420" s="223">
        <f t="shared" ca="1" si="805"/>
        <v>-8.8792825191144099E-4</v>
      </c>
      <c r="HH420" s="223">
        <f t="shared" ca="1" si="806"/>
        <v>1.2549971073438616E-2</v>
      </c>
      <c r="HI420" s="223">
        <f t="shared" ca="1" si="807"/>
        <v>3.9604291175720317E-3</v>
      </c>
      <c r="HJ420" s="223">
        <f t="shared" ca="1" si="808"/>
        <v>-1.1580373468717414E-2</v>
      </c>
      <c r="HK420" s="223">
        <f t="shared" ca="1" si="809"/>
        <v>-6.795551788301663E-3</v>
      </c>
      <c r="HL420" s="223">
        <f t="shared" ca="1" si="810"/>
        <v>9.9166773032029372E-3</v>
      </c>
      <c r="HM420" s="223">
        <f t="shared" ca="1" si="811"/>
        <v>9.2233661171368126E-3</v>
      </c>
      <c r="HN420" s="223">
        <f t="shared" ca="1" si="812"/>
        <v>-7.6586003551862205E-3</v>
      </c>
      <c r="HO420" s="223">
        <f t="shared" ca="1" si="813"/>
        <v>-1.1098354998255551E-2</v>
      </c>
      <c r="HP420" s="223">
        <f t="shared" ca="1" si="814"/>
        <v>4.941486097311972E-3</v>
      </c>
      <c r="HQ420" s="223">
        <f t="shared" ca="1" si="815"/>
        <v>1.2308136297574669E-2</v>
      </c>
      <c r="HR420" s="223">
        <f t="shared" ca="1" si="816"/>
        <v>-1.9281915480516558E-3</v>
      </c>
      <c r="HS420" s="223">
        <f t="shared" ca="1" si="817"/>
        <v>-1.2780198756195621E-2</v>
      </c>
      <c r="HT420" s="223">
        <f t="shared" ca="1" si="818"/>
        <v>-1.2006739697999064E-3</v>
      </c>
      <c r="HU420" s="223">
        <f t="shared" ca="1" si="819"/>
        <v>1.2486248133520865E-2</v>
      </c>
      <c r="HV420" s="223">
        <f t="shared" ca="1" si="820"/>
        <v>4.2575740992585095E-3</v>
      </c>
      <c r="HW420" s="223">
        <f t="shared" ca="1" si="821"/>
        <v>-1.1443903093118888E-2</v>
      </c>
      <c r="HX420" s="223">
        <f t="shared" ca="1" si="822"/>
        <v>-7.0592859083448058E-3</v>
      </c>
      <c r="HY420" s="223">
        <f t="shared" ca="1" si="823"/>
        <v>9.7156391841891569E-3</v>
      </c>
      <c r="HZ420" s="223">
        <f t="shared" ca="1" si="824"/>
        <v>9.4378818134020562E-3</v>
      </c>
      <c r="IA420" s="223">
        <f t="shared" ca="1" si="825"/>
        <v>-7.4050442137317159E-3</v>
      </c>
      <c r="IB420" s="223">
        <f t="shared" ca="1" si="826"/>
        <v>-1.125079473756794E-2</v>
      </c>
      <c r="IC420" s="223">
        <f t="shared" ca="1" si="827"/>
        <v>4.6506094530247063E-3</v>
      </c>
      <c r="ID420" s="223">
        <f t="shared" ca="1" si="828"/>
        <v>1.2389363224033119E-2</v>
      </c>
      <c r="IE420" s="223">
        <f t="shared" ca="1" si="829"/>
        <v>7.0108697843253177E-3</v>
      </c>
      <c r="IF420" s="223">
        <f t="shared" ca="1" si="830"/>
        <v>-1.2785344331414495E-2</v>
      </c>
      <c r="IG420" s="223">
        <f t="shared" ca="1" si="831"/>
        <v>-1.5126964465857779E-3</v>
      </c>
      <c r="IH420" s="223">
        <f t="shared" ca="1" si="832"/>
        <v>1.2415003944618528E-2</v>
      </c>
      <c r="II420" s="223">
        <f t="shared" ca="1" si="833"/>
        <v>4.552154477509231E-3</v>
      </c>
      <c r="IJ420" s="223">
        <f t="shared" ca="1" si="834"/>
        <v>-1.1300539338212495E-2</v>
      </c>
      <c r="IK420" s="223">
        <f t="shared" ca="1" si="835"/>
        <v>-7.3187677785210717E-3</v>
      </c>
      <c r="IL420" s="223">
        <f t="shared" ca="1" si="836"/>
        <v>9.5087487274224426E-3</v>
      </c>
      <c r="IM420" s="223">
        <f t="shared" ca="1" si="837"/>
        <v>9.6467124825680272E-3</v>
      </c>
      <c r="IN420" s="223">
        <f t="shared" ca="1" si="838"/>
        <v>-7.1470275505347049E-3</v>
      </c>
      <c r="IO420" s="223">
        <f t="shared" ca="1" si="839"/>
        <v>-1.1396457418824389E-2</v>
      </c>
      <c r="IP420" s="223">
        <f t="shared" ca="1" si="840"/>
        <v>4.3569314554997522E-3</v>
      </c>
      <c r="IQ420" s="223">
        <f t="shared" ca="1" si="841"/>
        <v>1.2463127261353365E-2</v>
      </c>
      <c r="IR420" s="223">
        <f t="shared" ca="1" si="842"/>
        <v>-1.3056918091875844E-3</v>
      </c>
      <c r="IS420" s="223">
        <f t="shared" ca="1" si="843"/>
        <v>-1.278278849328294E-2</v>
      </c>
      <c r="IT420" s="223">
        <f t="shared" ca="1" si="844"/>
        <v>-1.823807731595589E-3</v>
      </c>
      <c r="IU420" s="223">
        <f t="shared" ca="1" si="845"/>
        <v>1.233628142156668E-2</v>
      </c>
      <c r="IV420" s="223">
        <f t="shared" ca="1" si="846"/>
        <v>4.8439928081180413E-3</v>
      </c>
      <c r="IW420" s="223">
        <f t="shared" ca="1" si="847"/>
        <v>-1.1150368560962805E-2</v>
      </c>
      <c r="IX420" s="223">
        <f t="shared" ca="1" si="848"/>
        <v>-7.5738410966533151E-3</v>
      </c>
      <c r="IY420" s="223">
        <f t="shared" ca="1" si="849"/>
        <v>9.2961305559768614E-3</v>
      </c>
      <c r="IZ420" s="223">
        <f t="shared" ca="1" si="850"/>
        <v>9.849732332847836E-3</v>
      </c>
      <c r="JA420" s="223">
        <f t="shared" ca="1" si="851"/>
        <v>-6.8847057851858171E-3</v>
      </c>
      <c r="JB420" s="223">
        <f t="shared" ca="1" si="852"/>
        <v>-1.1535255300273059E-2</v>
      </c>
    </row>
    <row r="421" spans="2:262">
      <c r="B421" s="230">
        <v>60</v>
      </c>
      <c r="C421" s="229">
        <f t="shared" si="853"/>
        <v>1.1718750000000006E-3</v>
      </c>
      <c r="D421" s="226">
        <f t="shared" ca="1" si="597"/>
        <v>75.29107105799369</v>
      </c>
      <c r="E421" s="225">
        <f ca="1">BN361</f>
        <v>0.29107105799368715</v>
      </c>
      <c r="F421" s="224">
        <v>60</v>
      </c>
      <c r="G421" s="223">
        <f t="shared" ca="1" si="854"/>
        <v>1.5562837305826418E-3</v>
      </c>
      <c r="H421" s="223">
        <f t="shared" ca="1" si="598"/>
        <v>4.4648517897644428E-3</v>
      </c>
      <c r="I421" s="223">
        <f t="shared" ca="1" si="599"/>
        <v>-6.8101972172657644E-4</v>
      </c>
      <c r="J421" s="223">
        <f t="shared" ca="1" si="600"/>
        <v>-4.5983550010277874E-3</v>
      </c>
      <c r="K421" s="223">
        <f t="shared" ca="1" si="601"/>
        <v>-2.2041549311517593E-4</v>
      </c>
      <c r="L421" s="223">
        <f t="shared" ca="1" si="602"/>
        <v>4.5551460083888273E-3</v>
      </c>
      <c r="M421" s="223">
        <f t="shared" ca="1" si="603"/>
        <v>1.1133802641669526E-3</v>
      </c>
      <c r="N421" s="223">
        <f t="shared" ca="1" si="604"/>
        <v>-4.3368853092027966E-3</v>
      </c>
      <c r="O421" s="223">
        <f t="shared" ca="1" si="605"/>
        <v>-1.9635584560576307E-3</v>
      </c>
      <c r="P421" s="223">
        <f t="shared" ca="1" si="606"/>
        <v>3.9519605397374058E-3</v>
      </c>
      <c r="Q421" s="223">
        <f t="shared" ca="1" si="607"/>
        <v>2.7382781976582901E-3</v>
      </c>
      <c r="R421" s="223">
        <f t="shared" ca="1" si="608"/>
        <v>-3.4151641430148994E-3</v>
      </c>
      <c r="S421" s="223">
        <f t="shared" ca="1" si="609"/>
        <v>-3.4077674437670391E-3</v>
      </c>
      <c r="T421" s="223">
        <f t="shared" ca="1" si="610"/>
        <v>2.7471249035224566E-3</v>
      </c>
      <c r="U421" s="223">
        <f t="shared" ca="1" si="611"/>
        <v>3.9462980981098223E-3</v>
      </c>
      <c r="V421" s="223">
        <f t="shared" ca="1" si="612"/>
        <v>-1.9735151945930408E-3</v>
      </c>
      <c r="W421" s="223">
        <f t="shared" ca="1" si="613"/>
        <v>-4.3331747296517197E-3</v>
      </c>
      <c r="X421" s="223">
        <f t="shared" ca="1" si="614"/>
        <v>1.1240644034954869E-3</v>
      </c>
      <c r="Y421" s="223">
        <f t="shared" ca="1" si="615"/>
        <v>4.55352988640548E-3</v>
      </c>
      <c r="Z421" s="223">
        <f t="shared" ca="1" si="616"/>
        <v>-2.3141644775418152E-4</v>
      </c>
      <c r="AA421" s="223">
        <f t="shared" ca="1" si="617"/>
        <v>-4.5988954432736586E-3</v>
      </c>
      <c r="AB421" s="223">
        <f t="shared" ca="1" si="618"/>
        <v>-6.7012471229449403E-4</v>
      </c>
      <c r="AC421" s="223">
        <f t="shared" ca="1" si="619"/>
        <v>4.4675280273471047E-3</v>
      </c>
      <c r="AD421" s="223">
        <f t="shared" ca="1" si="620"/>
        <v>1.54591335545996E-3</v>
      </c>
      <c r="AE421" s="223">
        <f t="shared" ca="1" si="621"/>
        <v>-4.1644760147481925E-3</v>
      </c>
      <c r="AF421" s="223">
        <f t="shared" ca="1" si="622"/>
        <v>-2.3622934153332666E-3</v>
      </c>
      <c r="AG421" s="223">
        <f t="shared" ca="1" si="623"/>
        <v>3.7013855243675496E-3</v>
      </c>
      <c r="AH421" s="223">
        <f t="shared" ca="1" si="624"/>
        <v>3.0878918640447552E-3</v>
      </c>
      <c r="AI421" s="223">
        <f t="shared" ca="1" si="625"/>
        <v>-3.0960528640463737E-3</v>
      </c>
      <c r="AJ421" s="223">
        <f t="shared" ca="1" si="626"/>
        <v>-3.6948243601306876E-3</v>
      </c>
      <c r="AK421" s="223">
        <f t="shared" ca="1" si="627"/>
        <v>2.3717406284463698E-3</v>
      </c>
      <c r="AL421" s="223">
        <f t="shared" ca="1" si="628"/>
        <v>4.1597668281381905E-3</v>
      </c>
      <c r="AM421" s="223">
        <f t="shared" ca="1" si="629"/>
        <v>-1.5562837305826132E-3</v>
      </c>
      <c r="AN421" s="223">
        <f t="shared" ca="1" si="630"/>
        <v>-4.4648517897644515E-3</v>
      </c>
      <c r="AO421" s="223">
        <f t="shared" ca="1" si="631"/>
        <v>6.8101972172656777E-4</v>
      </c>
      <c r="AP421" s="223">
        <f t="shared" ca="1" si="632"/>
        <v>4.5983550010277882E-3</v>
      </c>
      <c r="AQ421" s="223">
        <f t="shared" ca="1" si="633"/>
        <v>2.2041549311520108E-4</v>
      </c>
      <c r="AR421" s="223">
        <f t="shared" ca="1" si="634"/>
        <v>-4.5551460083888239E-3</v>
      </c>
      <c r="AS421" s="223">
        <f t="shared" ca="1" si="635"/>
        <v>-1.1133802641669845E-3</v>
      </c>
      <c r="AT421" s="223">
        <f t="shared" ca="1" si="636"/>
        <v>4.336885309202794E-3</v>
      </c>
      <c r="AU421" s="223">
        <f t="shared" ca="1" si="637"/>
        <v>1.9635584560576463E-3</v>
      </c>
      <c r="AV421" s="223">
        <f t="shared" ca="1" si="638"/>
        <v>-3.9519605397373928E-3</v>
      </c>
      <c r="AW421" s="223">
        <f t="shared" ca="1" si="639"/>
        <v>-2.7382781976583101E-3</v>
      </c>
      <c r="AX421" s="223">
        <f t="shared" ca="1" si="640"/>
        <v>3.415164143014883E-3</v>
      </c>
      <c r="AY421" s="223">
        <f t="shared" ca="1" si="641"/>
        <v>3.4077674437670664E-3</v>
      </c>
      <c r="AZ421" s="223">
        <f t="shared" ca="1" si="642"/>
        <v>-2.7471249035224236E-3</v>
      </c>
      <c r="BA421" s="223">
        <f t="shared" ca="1" si="643"/>
        <v>-3.946298098109851E-3</v>
      </c>
      <c r="BB421" s="223">
        <f t="shared" ca="1" si="644"/>
        <v>1.9735151945929888E-3</v>
      </c>
      <c r="BC421" s="223">
        <f t="shared" ca="1" si="645"/>
        <v>4.3331747296517171E-3</v>
      </c>
      <c r="BD421" s="223">
        <f t="shared" ca="1" si="646"/>
        <v>-1.1240644034954787E-3</v>
      </c>
      <c r="BE421" s="223">
        <f t="shared" ca="1" si="647"/>
        <v>-4.5535298864054809E-3</v>
      </c>
      <c r="BF421" s="223">
        <f t="shared" ca="1" si="648"/>
        <v>2.3141644775415658E-4</v>
      </c>
      <c r="BG421" s="223">
        <f t="shared" ca="1" si="649"/>
        <v>4.5988954432736569E-3</v>
      </c>
      <c r="BH421" s="223">
        <f t="shared" ca="1" si="650"/>
        <v>6.7012471229451875E-4</v>
      </c>
      <c r="BI421" s="223">
        <f t="shared" ca="1" si="651"/>
        <v>-4.4675280273470987E-3</v>
      </c>
      <c r="BJ421" s="223">
        <f t="shared" ca="1" si="652"/>
        <v>-1.5459133554599832E-3</v>
      </c>
      <c r="BK421" s="223">
        <f t="shared" ca="1" si="653"/>
        <v>4.1644760147481674E-3</v>
      </c>
      <c r="BL421" s="223">
        <f t="shared" ca="1" si="654"/>
        <v>2.362293415333316E-3</v>
      </c>
      <c r="BM421" s="223">
        <f t="shared" ca="1" si="655"/>
        <v>-3.7013855243675543E-3</v>
      </c>
      <c r="BN421" s="223">
        <f t="shared" ca="1" si="656"/>
        <v>-3.0878918640447491E-3</v>
      </c>
      <c r="BO421" s="223">
        <f t="shared" ca="1" si="657"/>
        <v>3.0960528640463798E-3</v>
      </c>
      <c r="BP421" s="223">
        <f t="shared" ca="1" si="658"/>
        <v>3.6948243601307024E-3</v>
      </c>
      <c r="BQ421" s="223">
        <f t="shared" ca="1" si="659"/>
        <v>-2.3717406284463486E-3</v>
      </c>
      <c r="BR421" s="223">
        <f t="shared" ca="1" si="660"/>
        <v>-4.1597668281382017E-3</v>
      </c>
      <c r="BS421" s="223">
        <f t="shared" ca="1" si="661"/>
        <v>1.5562837305825895E-3</v>
      </c>
      <c r="BT421" s="223">
        <f t="shared" ca="1" si="662"/>
        <v>4.4648517897644575E-3</v>
      </c>
      <c r="BU421" s="223">
        <f t="shared" ca="1" si="663"/>
        <v>-6.8101972172651096E-4</v>
      </c>
      <c r="BV421" s="223">
        <f t="shared" ca="1" si="664"/>
        <v>-4.5983550010277909E-3</v>
      </c>
      <c r="BW421" s="223">
        <f t="shared" ca="1" si="665"/>
        <v>-2.2041549311525854E-4</v>
      </c>
      <c r="BX421" s="223">
        <f t="shared" ca="1" si="666"/>
        <v>4.5551460083888247E-3</v>
      </c>
      <c r="BY421" s="223">
        <f t="shared" ca="1" si="667"/>
        <v>1.1133802641669771E-3</v>
      </c>
      <c r="BZ421" s="223">
        <f t="shared" ca="1" si="668"/>
        <v>-4.3368853092027853E-3</v>
      </c>
      <c r="CA421" s="223">
        <f t="shared" ca="1" si="669"/>
        <v>-1.9635584560576689E-3</v>
      </c>
      <c r="CB421" s="223">
        <f t="shared" ca="1" si="670"/>
        <v>3.9519605397373798E-3</v>
      </c>
      <c r="CC421" s="223">
        <f t="shared" ca="1" si="671"/>
        <v>2.73827819765833E-3</v>
      </c>
      <c r="CD421" s="223">
        <f t="shared" ca="1" si="672"/>
        <v>-3.4151641430148661E-3</v>
      </c>
      <c r="CE421" s="223">
        <f t="shared" ca="1" si="673"/>
        <v>-3.4077674437670838E-3</v>
      </c>
      <c r="CF421" s="223">
        <f t="shared" ca="1" si="674"/>
        <v>2.7471249035224037E-3</v>
      </c>
      <c r="CG421" s="223">
        <f t="shared" ca="1" si="675"/>
        <v>3.946298098109864E-3</v>
      </c>
      <c r="CH421" s="223">
        <f t="shared" ca="1" si="676"/>
        <v>-1.9735151945930256E-3</v>
      </c>
      <c r="CI421" s="223">
        <f t="shared" ca="1" si="677"/>
        <v>-4.3331747296517257E-3</v>
      </c>
      <c r="CJ421" s="223">
        <f t="shared" ca="1" si="678"/>
        <v>1.1240644034954546E-3</v>
      </c>
      <c r="CK421" s="223">
        <f t="shared" ca="1" si="679"/>
        <v>4.5535298864054852E-3</v>
      </c>
      <c r="CL421" s="223">
        <f t="shared" ca="1" si="680"/>
        <v>-2.3141644775413186E-4</v>
      </c>
      <c r="CM421" s="223">
        <f t="shared" ca="1" si="681"/>
        <v>-4.598895443273656E-3</v>
      </c>
      <c r="CN421" s="223">
        <f t="shared" ca="1" si="682"/>
        <v>-6.7012471229454325E-4</v>
      </c>
      <c r="CO421" s="223">
        <f t="shared" ca="1" si="683"/>
        <v>4.4675280273471082E-3</v>
      </c>
      <c r="CP421" s="223">
        <f t="shared" ca="1" si="684"/>
        <v>1.5459133554600066E-3</v>
      </c>
      <c r="CQ421" s="223">
        <f t="shared" ca="1" si="685"/>
        <v>-4.1644760147481847E-3</v>
      </c>
      <c r="CR421" s="223">
        <f t="shared" ca="1" si="686"/>
        <v>-2.3622934153333377E-3</v>
      </c>
      <c r="CS421" s="223">
        <f t="shared" ca="1" si="687"/>
        <v>3.7013855243675392E-3</v>
      </c>
      <c r="CT421" s="223">
        <f t="shared" ca="1" si="688"/>
        <v>3.0878918640448159E-3</v>
      </c>
      <c r="CU421" s="223">
        <f t="shared" ca="1" si="689"/>
        <v>-3.0960528640463611E-3</v>
      </c>
      <c r="CV421" s="223">
        <f t="shared" ca="1" si="690"/>
        <v>-3.6948243601307557E-3</v>
      </c>
      <c r="CW421" s="223">
        <f t="shared" ca="1" si="691"/>
        <v>2.3717406284463273E-3</v>
      </c>
      <c r="CX421" s="223">
        <f t="shared" ca="1" si="692"/>
        <v>4.1597668281382399E-3</v>
      </c>
      <c r="CY421" s="223">
        <f t="shared" ca="1" si="693"/>
        <v>-1.5562837305825663E-3</v>
      </c>
      <c r="CZ421" s="223">
        <f t="shared" ca="1" si="694"/>
        <v>-4.4648517897644471E-3</v>
      </c>
      <c r="DA421" s="223">
        <f t="shared" ca="1" si="695"/>
        <v>6.8101972172648646E-4</v>
      </c>
      <c r="DB421" s="223">
        <f t="shared" ca="1" si="696"/>
        <v>4.5983550010277891E-3</v>
      </c>
      <c r="DC421" s="223">
        <f t="shared" ca="1" si="697"/>
        <v>2.2041549311528305E-4</v>
      </c>
      <c r="DD421" s="223">
        <f t="shared" ca="1" si="698"/>
        <v>-4.5551460083888213E-3</v>
      </c>
      <c r="DE421" s="223">
        <f t="shared" ca="1" si="699"/>
        <v>-1.1133802641670649E-3</v>
      </c>
      <c r="DF421" s="223">
        <f t="shared" ca="1" si="700"/>
        <v>4.3368853092027775E-3</v>
      </c>
      <c r="DG421" s="223">
        <f t="shared" ca="1" si="701"/>
        <v>1.9635584560577504E-3</v>
      </c>
      <c r="DH421" s="223">
        <f t="shared" ca="1" si="702"/>
        <v>-3.9519605397373677E-3</v>
      </c>
      <c r="DI421" s="223">
        <f t="shared" ca="1" si="703"/>
        <v>-2.738278197658298E-3</v>
      </c>
      <c r="DJ421" s="223">
        <f t="shared" ca="1" si="704"/>
        <v>3.4151641430148496E-3</v>
      </c>
      <c r="DK421" s="223">
        <f t="shared" ca="1" si="705"/>
        <v>3.4077674437670564E-3</v>
      </c>
      <c r="DL421" s="223">
        <f t="shared" ca="1" si="706"/>
        <v>-2.7471249035223837E-3</v>
      </c>
      <c r="DM421" s="223">
        <f t="shared" ca="1" si="707"/>
        <v>-3.9462980981098432E-3</v>
      </c>
      <c r="DN421" s="223">
        <f t="shared" ca="1" si="708"/>
        <v>1.9735151945929441E-3</v>
      </c>
      <c r="DO421" s="223">
        <f t="shared" ca="1" si="709"/>
        <v>4.3331747296517344E-3</v>
      </c>
      <c r="DP421" s="223">
        <f t="shared" ca="1" si="710"/>
        <v>-1.124064403495367E-3</v>
      </c>
      <c r="DQ421" s="223">
        <f t="shared" ca="1" si="711"/>
        <v>-4.5535298864054878E-3</v>
      </c>
      <c r="DR421" s="223">
        <f t="shared" ca="1" si="712"/>
        <v>2.3141644775404166E-4</v>
      </c>
      <c r="DS421" s="223">
        <f t="shared" ca="1" si="713"/>
        <v>4.5988954432736543E-3</v>
      </c>
      <c r="DT421" s="223">
        <f t="shared" ca="1" si="714"/>
        <v>6.7012471229450335E-4</v>
      </c>
      <c r="DU421" s="223">
        <f t="shared" ca="1" si="715"/>
        <v>-4.4675280273470865E-3</v>
      </c>
      <c r="DV421" s="223">
        <f t="shared" ca="1" si="716"/>
        <v>-1.5459133554599678E-3</v>
      </c>
      <c r="DW421" s="223">
        <f t="shared" ca="1" si="717"/>
        <v>4.1644760147481466E-3</v>
      </c>
      <c r="DX421" s="223">
        <f t="shared" ca="1" si="718"/>
        <v>2.362293415333303E-3</v>
      </c>
      <c r="DY421" s="223">
        <f t="shared" ca="1" si="719"/>
        <v>-3.7013855243674858E-3</v>
      </c>
      <c r="DZ421" s="223">
        <f t="shared" ca="1" si="720"/>
        <v>-3.087891864044786E-3</v>
      </c>
      <c r="EA421" s="223">
        <f t="shared" ca="1" si="721"/>
        <v>3.0960528640462943E-3</v>
      </c>
      <c r="EB421" s="223">
        <f t="shared" ca="1" si="722"/>
        <v>3.6948243601307319E-3</v>
      </c>
      <c r="EC421" s="223">
        <f t="shared" ca="1" si="723"/>
        <v>-2.3717406284462501E-3</v>
      </c>
      <c r="ED421" s="223">
        <f t="shared" ca="1" si="724"/>
        <v>-4.1597668281382226E-3</v>
      </c>
      <c r="EE421" s="223">
        <f t="shared" ca="1" si="725"/>
        <v>1.5562837305826045E-3</v>
      </c>
      <c r="EF421" s="223">
        <f t="shared" ca="1" si="726"/>
        <v>4.4648517897644697E-3</v>
      </c>
      <c r="EG421" s="223">
        <f t="shared" ca="1" si="727"/>
        <v>-6.8101972172652635E-4</v>
      </c>
      <c r="EH421" s="223">
        <f t="shared" ca="1" si="728"/>
        <v>-4.5983550010277935E-3</v>
      </c>
      <c r="EI421" s="223">
        <f t="shared" ca="1" si="729"/>
        <v>-2.2041549311524228E-4</v>
      </c>
      <c r="EJ421" s="223">
        <f t="shared" ca="1" si="730"/>
        <v>4.5551460083888082E-3</v>
      </c>
      <c r="EK421" s="223">
        <f t="shared" ca="1" si="731"/>
        <v>1.1133802641670252E-3</v>
      </c>
      <c r="EL421" s="223">
        <f t="shared" ca="1" si="732"/>
        <v>-4.3368853092027471E-3</v>
      </c>
      <c r="EM421" s="223">
        <f t="shared" ca="1" si="733"/>
        <v>-1.963558456057714E-3</v>
      </c>
      <c r="EN421" s="223">
        <f t="shared" ca="1" si="734"/>
        <v>3.9519605397373217E-3</v>
      </c>
      <c r="EO421" s="223">
        <f t="shared" ca="1" si="735"/>
        <v>2.7382781976583699E-3</v>
      </c>
      <c r="EP421" s="223">
        <f t="shared" ca="1" si="736"/>
        <v>-3.4151641430148769E-3</v>
      </c>
      <c r="EQ421" s="223">
        <f t="shared" ca="1" si="737"/>
        <v>-3.4077674437671172E-3</v>
      </c>
      <c r="ER421" s="223">
        <f t="shared" ca="1" si="738"/>
        <v>2.7471249035224163E-3</v>
      </c>
      <c r="ES421" s="223">
        <f t="shared" ca="1" si="739"/>
        <v>3.94629809810989E-3</v>
      </c>
      <c r="ET421" s="223">
        <f t="shared" ca="1" si="740"/>
        <v>-1.9735151945929805E-3</v>
      </c>
      <c r="EU421" s="223">
        <f t="shared" ca="1" si="741"/>
        <v>-4.3331747296517648E-3</v>
      </c>
      <c r="EV421" s="223">
        <f t="shared" ca="1" si="742"/>
        <v>1.1240644034954065E-3</v>
      </c>
      <c r="EW421" s="223">
        <f t="shared" ca="1" si="743"/>
        <v>4.5535298864055017E-3</v>
      </c>
      <c r="EX421" s="223">
        <f t="shared" ca="1" si="744"/>
        <v>-2.3141644775408242E-4</v>
      </c>
      <c r="EY421" s="223">
        <f t="shared" ca="1" si="745"/>
        <v>-4.5988954432736508E-3</v>
      </c>
      <c r="EZ421" s="223">
        <f t="shared" ca="1" si="746"/>
        <v>-6.7012471229459247E-4</v>
      </c>
      <c r="FA421" s="223">
        <f t="shared" ca="1" si="747"/>
        <v>4.4675280273470961E-3</v>
      </c>
      <c r="FB421" s="223">
        <f t="shared" ca="1" si="748"/>
        <v>1.5459133554600534E-3</v>
      </c>
      <c r="FC421" s="223">
        <f t="shared" ca="1" si="749"/>
        <v>-4.1644760147481639E-3</v>
      </c>
      <c r="FD421" s="223">
        <f t="shared" ca="1" si="750"/>
        <v>-2.3622934153333802E-3</v>
      </c>
      <c r="FE421" s="223">
        <f t="shared" ca="1" si="751"/>
        <v>3.7013855243675097E-3</v>
      </c>
      <c r="FF421" s="223">
        <f t="shared" ca="1" si="752"/>
        <v>3.0878918640448528E-3</v>
      </c>
      <c r="FG421" s="223">
        <f t="shared" ca="1" si="753"/>
        <v>-3.0960528640463243E-3</v>
      </c>
      <c r="FH421" s="223">
        <f t="shared" ca="1" si="754"/>
        <v>-3.6948243601307856E-3</v>
      </c>
      <c r="FI421" s="223">
        <f t="shared" ca="1" si="755"/>
        <v>2.3717406284462848E-3</v>
      </c>
      <c r="FJ421" s="223">
        <f t="shared" ca="1" si="756"/>
        <v>4.1597668281382052E-3</v>
      </c>
      <c r="FK421" s="223">
        <f t="shared" ca="1" si="757"/>
        <v>-1.5562837305825195E-3</v>
      </c>
      <c r="FL421" s="223">
        <f t="shared" ca="1" si="758"/>
        <v>-4.4648517897644601E-3</v>
      </c>
      <c r="FM421" s="223">
        <f t="shared" ca="1" si="759"/>
        <v>6.8101972172643723E-4</v>
      </c>
      <c r="FN421" s="223">
        <f t="shared" ca="1" si="760"/>
        <v>4.5983550010277917E-3</v>
      </c>
      <c r="FO421" s="223">
        <f t="shared" ca="1" si="761"/>
        <v>2.2041549311533292E-4</v>
      </c>
      <c r="FP421" s="223">
        <f t="shared" ca="1" si="762"/>
        <v>-4.5551460083888135E-3</v>
      </c>
      <c r="FQ421" s="223">
        <f t="shared" ca="1" si="763"/>
        <v>-1.1133802641671126E-3</v>
      </c>
      <c r="FR421" s="223">
        <f t="shared" ca="1" si="764"/>
        <v>4.336885309202761E-3</v>
      </c>
      <c r="FS421" s="223">
        <f t="shared" ca="1" si="765"/>
        <v>1.9635584560577955E-3</v>
      </c>
      <c r="FT421" s="223">
        <f t="shared" ca="1" si="766"/>
        <v>-3.9519605397373416E-3</v>
      </c>
      <c r="FU421" s="223">
        <f t="shared" ca="1" si="767"/>
        <v>-2.7382781976583379E-3</v>
      </c>
      <c r="FV421" s="223">
        <f t="shared" ca="1" si="768"/>
        <v>3.4151641430148162E-3</v>
      </c>
      <c r="FW421" s="223">
        <f t="shared" ca="1" si="769"/>
        <v>3.4077674437670898E-3</v>
      </c>
      <c r="FX421" s="223">
        <f t="shared" ca="1" si="770"/>
        <v>-2.7471249035224488E-3</v>
      </c>
      <c r="FY421" s="223">
        <f t="shared" ca="1" si="771"/>
        <v>-3.9462980981098692E-3</v>
      </c>
      <c r="FZ421" s="223">
        <f t="shared" ca="1" si="772"/>
        <v>1.973515194592899E-3</v>
      </c>
      <c r="GA421" s="223">
        <f t="shared" ca="1" si="773"/>
        <v>4.3331747296517951E-3</v>
      </c>
      <c r="GB421" s="223">
        <f t="shared" ca="1" si="774"/>
        <v>-1.124064403495446E-3</v>
      </c>
      <c r="GC421" s="223">
        <f t="shared" ca="1" si="775"/>
        <v>-4.5535298864054956E-3</v>
      </c>
      <c r="GD421" s="223">
        <f t="shared" ca="1" si="776"/>
        <v>2.3141644775399243E-4</v>
      </c>
      <c r="GE421" s="223">
        <f t="shared" ca="1" si="777"/>
        <v>4.5988954432736456E-3</v>
      </c>
      <c r="GF421" s="223">
        <f t="shared" ca="1" si="778"/>
        <v>6.7012471229455192E-4</v>
      </c>
      <c r="GG421" s="223">
        <f t="shared" ca="1" si="779"/>
        <v>-4.4675280273470744E-3</v>
      </c>
      <c r="GH421" s="223">
        <f t="shared" ca="1" si="780"/>
        <v>-1.5459133554601384E-3</v>
      </c>
      <c r="GI421" s="223">
        <f t="shared" ca="1" si="781"/>
        <v>4.1644760147481813E-3</v>
      </c>
      <c r="GJ421" s="223">
        <f t="shared" ca="1" si="782"/>
        <v>2.3622934153333455E-3</v>
      </c>
      <c r="GK421" s="223">
        <f t="shared" ca="1" si="783"/>
        <v>-3.7013855243674563E-3</v>
      </c>
      <c r="GL421" s="223">
        <f t="shared" ca="1" si="784"/>
        <v>-3.0878918640449195E-3</v>
      </c>
      <c r="GM421" s="223">
        <f t="shared" ca="1" si="785"/>
        <v>3.0960528640463546E-3</v>
      </c>
      <c r="GN421" s="223">
        <f t="shared" ca="1" si="786"/>
        <v>3.6948243601307613E-3</v>
      </c>
      <c r="GO421" s="223">
        <f t="shared" ca="1" si="787"/>
        <v>-2.3717406284462076E-3</v>
      </c>
      <c r="GP421" s="223">
        <f t="shared" ca="1" si="788"/>
        <v>-4.1597668281382998E-3</v>
      </c>
      <c r="GQ421" s="223">
        <f t="shared" ca="1" si="789"/>
        <v>1.5562837305825579E-3</v>
      </c>
      <c r="GR421" s="223">
        <f t="shared" ca="1" si="790"/>
        <v>4.4648517897644818E-3</v>
      </c>
      <c r="GS421" s="223">
        <f t="shared" ca="1" si="791"/>
        <v>-6.8101972172634811E-4</v>
      </c>
      <c r="GT421" s="223">
        <f t="shared" ca="1" si="792"/>
        <v>-4.5983550010277891E-3</v>
      </c>
      <c r="GU421" s="223">
        <f t="shared" ca="1" si="793"/>
        <v>-2.2041549311529215E-4</v>
      </c>
      <c r="GV421" s="223">
        <f t="shared" ca="1" si="794"/>
        <v>4.5551460083888013E-3</v>
      </c>
      <c r="GW421" s="223">
        <f t="shared" ca="1" si="795"/>
        <v>1.1133802641672E-3</v>
      </c>
      <c r="GX421" s="223">
        <f t="shared" ca="1" si="796"/>
        <v>-4.336885309202774E-3</v>
      </c>
      <c r="GY421" s="223">
        <f t="shared" ca="1" si="797"/>
        <v>-1.9635584560577582E-3</v>
      </c>
      <c r="GZ421" s="223">
        <f t="shared" ca="1" si="798"/>
        <v>3.9519605397372957E-3</v>
      </c>
      <c r="HA421" s="223">
        <f t="shared" ca="1" si="799"/>
        <v>2.7382781976583045E-3</v>
      </c>
      <c r="HB421" s="223">
        <f t="shared" ca="1" si="800"/>
        <v>-3.4151641430148435E-3</v>
      </c>
      <c r="HC421" s="223">
        <f t="shared" ca="1" si="801"/>
        <v>-3.4077674437671505E-3</v>
      </c>
      <c r="HD421" s="223">
        <f t="shared" ca="1" si="802"/>
        <v>2.7471249035222714E-3</v>
      </c>
      <c r="HE421" s="223">
        <f t="shared" ca="1" si="803"/>
        <v>3.9462980981098475E-3</v>
      </c>
      <c r="HF421" s="223">
        <f t="shared" ca="1" si="804"/>
        <v>-1.9735151945929359E-3</v>
      </c>
      <c r="HG421" s="223">
        <f t="shared" ca="1" si="805"/>
        <v>-4.3331747296517812E-3</v>
      </c>
      <c r="HH421" s="223">
        <f t="shared" ca="1" si="806"/>
        <v>1.1240644034952315E-3</v>
      </c>
      <c r="HI421" s="223">
        <f t="shared" ca="1" si="807"/>
        <v>4.5535298864054895E-3</v>
      </c>
      <c r="HJ421" s="223">
        <f t="shared" ca="1" si="808"/>
        <v>-2.3141644775403255E-4</v>
      </c>
      <c r="HK421" s="223">
        <f t="shared" ca="1" si="809"/>
        <v>-4.5988954432736474E-3</v>
      </c>
      <c r="HL421" s="223">
        <f t="shared" ca="1" si="810"/>
        <v>-6.7012471229451202E-4</v>
      </c>
      <c r="HM421" s="223">
        <f t="shared" ca="1" si="811"/>
        <v>4.4675280273470839E-3</v>
      </c>
      <c r="HN421" s="223">
        <f t="shared" ca="1" si="812"/>
        <v>1.5459133554601E-3</v>
      </c>
      <c r="HO421" s="223">
        <f t="shared" ca="1" si="813"/>
        <v>-4.1644760147480867E-3</v>
      </c>
      <c r="HP421" s="223">
        <f t="shared" ca="1" si="814"/>
        <v>-2.3622934153333108E-3</v>
      </c>
      <c r="HQ421" s="223">
        <f t="shared" ca="1" si="815"/>
        <v>3.7013855243674802E-3</v>
      </c>
      <c r="HR421" s="223">
        <f t="shared" ca="1" si="816"/>
        <v>3.0878918640448896E-3</v>
      </c>
      <c r="HS421" s="223">
        <f t="shared" ca="1" si="817"/>
        <v>-3.0960528640461907E-3</v>
      </c>
      <c r="HT421" s="223">
        <f t="shared" ca="1" si="818"/>
        <v>-3.6948243601307375E-3</v>
      </c>
      <c r="HU421" s="223">
        <f t="shared" ca="1" si="819"/>
        <v>2.3717406284462423E-3</v>
      </c>
      <c r="HV421" s="223">
        <f t="shared" ca="1" si="820"/>
        <v>4.1597668281382824E-3</v>
      </c>
      <c r="HW421" s="223">
        <f t="shared" ca="1" si="821"/>
        <v>-1.556283730582596E-3</v>
      </c>
      <c r="HX421" s="223">
        <f t="shared" ca="1" si="822"/>
        <v>-4.4648517897644723E-3</v>
      </c>
      <c r="HY421" s="223">
        <f t="shared" ca="1" si="823"/>
        <v>6.8101972172638801E-4</v>
      </c>
      <c r="HZ421" s="223">
        <f t="shared" ca="1" si="824"/>
        <v>4.5983550010278004E-3</v>
      </c>
      <c r="IA421" s="223">
        <f t="shared" ca="1" si="825"/>
        <v>2.204154931152516E-4</v>
      </c>
      <c r="IB421" s="223">
        <f t="shared" ca="1" si="826"/>
        <v>-4.5551460083888065E-3</v>
      </c>
      <c r="IC421" s="223">
        <f t="shared" ca="1" si="827"/>
        <v>-1.113380264167161E-3</v>
      </c>
      <c r="ID421" s="223">
        <f t="shared" ca="1" si="828"/>
        <v>4.3368853092027003E-3</v>
      </c>
      <c r="IE421" s="223">
        <f t="shared" ca="1" si="829"/>
        <v>5.17955542121695E-3</v>
      </c>
      <c r="IF421" s="223">
        <f t="shared" ca="1" si="830"/>
        <v>-3.9519605397373165E-3</v>
      </c>
      <c r="IG421" s="223">
        <f t="shared" ca="1" si="831"/>
        <v>-2.7382781976584827E-3</v>
      </c>
      <c r="IH421" s="223">
        <f t="shared" ca="1" si="832"/>
        <v>3.4151641430148708E-3</v>
      </c>
      <c r="II421" s="223">
        <f t="shared" ca="1" si="833"/>
        <v>3.4077674437671232E-3</v>
      </c>
      <c r="IJ421" s="223">
        <f t="shared" ca="1" si="834"/>
        <v>-2.7471249035223039E-3</v>
      </c>
      <c r="IK421" s="223">
        <f t="shared" ca="1" si="835"/>
        <v>-3.946298098109962E-3</v>
      </c>
      <c r="IL421" s="223">
        <f t="shared" ca="1" si="836"/>
        <v>1.9735151945929727E-3</v>
      </c>
      <c r="IM421" s="223">
        <f t="shared" ca="1" si="837"/>
        <v>4.3331747296517682E-3</v>
      </c>
      <c r="IN421" s="223">
        <f t="shared" ca="1" si="838"/>
        <v>-1.1240644034952708E-3</v>
      </c>
      <c r="IO421" s="223">
        <f t="shared" ca="1" si="839"/>
        <v>-4.5535298864055216E-3</v>
      </c>
      <c r="IP421" s="223">
        <f t="shared" ca="1" si="840"/>
        <v>2.3141644775407353E-4</v>
      </c>
      <c r="IQ421" s="223">
        <f t="shared" ca="1" si="841"/>
        <v>4.5988954432736491E-3</v>
      </c>
      <c r="IR421" s="223">
        <f t="shared" ca="1" si="842"/>
        <v>6.701247122947306E-4</v>
      </c>
      <c r="IS421" s="223">
        <f t="shared" ca="1" si="843"/>
        <v>-4.4675280273470935E-3</v>
      </c>
      <c r="IT421" s="223">
        <f t="shared" ca="1" si="844"/>
        <v>-1.5459133554600619E-3</v>
      </c>
      <c r="IU421" s="223">
        <f t="shared" ca="1" si="845"/>
        <v>4.1644760147481041E-3</v>
      </c>
      <c r="IV421" s="223">
        <f t="shared" ca="1" si="846"/>
        <v>2.3622934153335003E-3</v>
      </c>
      <c r="IW421" s="223">
        <f t="shared" ca="1" si="847"/>
        <v>-3.7013855243675049E-3</v>
      </c>
      <c r="IX421" s="223">
        <f t="shared" ca="1" si="848"/>
        <v>-3.0878918640448593E-3</v>
      </c>
      <c r="IY421" s="223">
        <f t="shared" ca="1" si="849"/>
        <v>3.096052864046221E-3</v>
      </c>
      <c r="IZ421" s="223">
        <f t="shared" ca="1" si="850"/>
        <v>3.6948243601308693E-3</v>
      </c>
      <c r="JA421" s="223">
        <f t="shared" ca="1" si="851"/>
        <v>-2.371740628446277E-3</v>
      </c>
      <c r="JB421" s="223">
        <f t="shared" ca="1" si="852"/>
        <v>-4.1597668281382651E-3</v>
      </c>
    </row>
    <row r="422" spans="2:262">
      <c r="B422" s="230">
        <v>61</v>
      </c>
      <c r="C422" s="229">
        <f t="shared" si="853"/>
        <v>1.1914062500000006E-3</v>
      </c>
      <c r="D422" s="226">
        <f t="shared" ca="1" si="597"/>
        <v>75.280216574816805</v>
      </c>
      <c r="E422" s="225">
        <f ca="1">BO361</f>
        <v>0.28021657481680323</v>
      </c>
      <c r="F422" s="224">
        <v>61</v>
      </c>
      <c r="G422" s="223">
        <f t="shared" ca="1" si="854"/>
        <v>-1.4662026587809584E-3</v>
      </c>
      <c r="H422" s="223">
        <f t="shared" ca="1" si="598"/>
        <v>-3.4831238752109669E-3</v>
      </c>
      <c r="I422" s="223">
        <f t="shared" ca="1" si="599"/>
        <v>9.5373368309400281E-4</v>
      </c>
      <c r="J422" s="223">
        <f t="shared" ca="1" si="600"/>
        <v>3.6234458795851949E-3</v>
      </c>
      <c r="K422" s="223">
        <f t="shared" ca="1" si="601"/>
        <v>-4.2061925337660865E-4</v>
      </c>
      <c r="L422" s="223">
        <f t="shared" ca="1" si="602"/>
        <v>-3.6853312232177308E-3</v>
      </c>
      <c r="M422" s="223">
        <f t="shared" ca="1" si="603"/>
        <v>-1.216003129358718E-4</v>
      </c>
      <c r="N422" s="223">
        <f t="shared" ca="1" si="604"/>
        <v>3.6674402753083097E-3</v>
      </c>
      <c r="O422" s="223">
        <f t="shared" ca="1" si="605"/>
        <v>6.6118759969767686E-4</v>
      </c>
      <c r="P422" s="223">
        <f t="shared" ca="1" si="606"/>
        <v>-3.5701603208497679E-3</v>
      </c>
      <c r="Q422" s="223">
        <f t="shared" ca="1" si="607"/>
        <v>-1.1864621716659929E-3</v>
      </c>
      <c r="R422" s="223">
        <f t="shared" ca="1" si="608"/>
        <v>3.3955971770775204E-3</v>
      </c>
      <c r="S422" s="223">
        <f t="shared" ca="1" si="609"/>
        <v>1.6860534206499386E-3</v>
      </c>
      <c r="T422" s="223">
        <f t="shared" ca="1" si="610"/>
        <v>-3.1475296088858459E-3</v>
      </c>
      <c r="U422" s="223">
        <f t="shared" ca="1" si="611"/>
        <v>-2.1491467048393807E-3</v>
      </c>
      <c r="V422" s="223">
        <f t="shared" ca="1" si="612"/>
        <v>2.8313275299794989E-3</v>
      </c>
      <c r="W422" s="223">
        <f t="shared" ca="1" si="613"/>
        <v>2.5657174531407072E-3</v>
      </c>
      <c r="X422" s="223">
        <f t="shared" ca="1" si="614"/>
        <v>-2.453835760458802E-3</v>
      </c>
      <c r="Y422" s="223">
        <f t="shared" ca="1" si="615"/>
        <v>-2.9267481668675305E-3</v>
      </c>
      <c r="Z422" s="223">
        <f t="shared" ca="1" si="616"/>
        <v>2.023225857135335E-3</v>
      </c>
      <c r="AA422" s="223">
        <f t="shared" ca="1" si="617"/>
        <v>3.2244236213549811E-3</v>
      </c>
      <c r="AB422" s="223">
        <f t="shared" ca="1" si="618"/>
        <v>-1.5488192240044663E-3</v>
      </c>
      <c r="AC422" s="223">
        <f t="shared" ca="1" si="619"/>
        <v>-3.4523000419723082E-3</v>
      </c>
      <c r="AD422" s="223">
        <f t="shared" ca="1" si="620"/>
        <v>1.0408853319988374E-3</v>
      </c>
      <c r="AE422" s="223">
        <f t="shared" ca="1" si="621"/>
        <v>3.6054445923838852E-3</v>
      </c>
      <c r="AF422" s="223">
        <f t="shared" ca="1" si="622"/>
        <v>-5.1041941595584249E-4</v>
      </c>
      <c r="AG422" s="223">
        <f t="shared" ca="1" si="623"/>
        <v>-3.680542155559061E-3</v>
      </c>
      <c r="AH422" s="223">
        <f t="shared" ca="1" si="624"/>
        <v>-3.1095539011912875E-5</v>
      </c>
      <c r="AI422" s="223">
        <f t="shared" ca="1" si="625"/>
        <v>3.6759670960444437E-3</v>
      </c>
      <c r="AJ422" s="223">
        <f t="shared" ca="1" si="626"/>
        <v>5.7193736946642383E-4</v>
      </c>
      <c r="AK422" s="223">
        <f t="shared" ca="1" si="627"/>
        <v>-3.5918184500621664E-3</v>
      </c>
      <c r="AL422" s="223">
        <f t="shared" ca="1" si="628"/>
        <v>-1.1003984830825302E-3</v>
      </c>
      <c r="AM422" s="223">
        <f t="shared" ca="1" si="629"/>
        <v>3.4299177816747642E-3</v>
      </c>
      <c r="AN422" s="223">
        <f t="shared" ca="1" si="630"/>
        <v>1.6050392926658097E-3</v>
      </c>
      <c r="AO422" s="223">
        <f t="shared" ca="1" si="631"/>
        <v>-3.1937697514242093E-3</v>
      </c>
      <c r="AP422" s="223">
        <f t="shared" ca="1" si="632"/>
        <v>-2.0749358486685048E-3</v>
      </c>
      <c r="AQ422" s="223">
        <f t="shared" ca="1" si="633"/>
        <v>2.8884862510149918E-3</v>
      </c>
      <c r="AR422" s="223">
        <f t="shared" ca="1" si="634"/>
        <v>2.4999163097076133E-3</v>
      </c>
      <c r="AS422" s="223">
        <f t="shared" ca="1" si="635"/>
        <v>-2.5206757462963346E-3</v>
      </c>
      <c r="AT422" s="223">
        <f t="shared" ca="1" si="636"/>
        <v>-2.8707811322127193E-3</v>
      </c>
      <c r="AU422" s="223">
        <f t="shared" ca="1" si="637"/>
        <v>2.0983002239335648E-3</v>
      </c>
      <c r="AV422" s="223">
        <f t="shared" ca="1" si="638"/>
        <v>3.1795022127622426E-3</v>
      </c>
      <c r="AW422" s="223">
        <f t="shared" ca="1" si="639"/>
        <v>-1.6305028384415111E-3</v>
      </c>
      <c r="AX422" s="223">
        <f t="shared" ca="1" si="640"/>
        <v>-3.4193966722781636E-3</v>
      </c>
      <c r="AY422" s="223">
        <f t="shared" ca="1" si="641"/>
        <v>1.1274099905008721E-3</v>
      </c>
      <c r="AZ422" s="223">
        <f t="shared" ca="1" si="642"/>
        <v>3.5852715201763843E-3</v>
      </c>
      <c r="BA422" s="223">
        <f t="shared" ca="1" si="643"/>
        <v>-5.9991212096469635E-4</v>
      </c>
      <c r="BB422" s="223">
        <f t="shared" ca="1" si="644"/>
        <v>-3.6735360669302207E-3</v>
      </c>
      <c r="BC422" s="223">
        <f t="shared" ca="1" si="645"/>
        <v>5.9427965701983575E-5</v>
      </c>
      <c r="BD422" s="223">
        <f t="shared" ca="1" si="646"/>
        <v>3.6822796516551856E-3</v>
      </c>
      <c r="BE422" s="223">
        <f t="shared" ca="1" si="647"/>
        <v>4.8234262554990677E-4</v>
      </c>
      <c r="BF422" s="223">
        <f t="shared" ca="1" si="648"/>
        <v>-3.6113130021469932E-3</v>
      </c>
      <c r="BG422" s="223">
        <f t="shared" ca="1" si="649"/>
        <v>-1.0136719555993952E-3</v>
      </c>
      <c r="BH422" s="223">
        <f t="shared" ca="1" si="650"/>
        <v>3.4621723320532134E-3</v>
      </c>
      <c r="BI422" s="223">
        <f t="shared" ca="1" si="651"/>
        <v>1.5230583490280631E-3</v>
      </c>
      <c r="BJ422" s="223">
        <f t="shared" ca="1" si="652"/>
        <v>-3.2380860864870574E-3</v>
      </c>
      <c r="BK422" s="223">
        <f t="shared" ca="1" si="653"/>
        <v>-1.9994751287292071E-3</v>
      </c>
      <c r="BL422" s="223">
        <f t="shared" ca="1" si="654"/>
        <v>2.9439050559403246E-3</v>
      </c>
      <c r="BM422" s="223">
        <f t="shared" ca="1" si="655"/>
        <v>2.4326093101674534E-3</v>
      </c>
      <c r="BN422" s="223">
        <f t="shared" ca="1" si="656"/>
        <v>-2.5859973713184162E-3</v>
      </c>
      <c r="BO422" s="223">
        <f t="shared" ca="1" si="657"/>
        <v>-2.813084846349301E-3</v>
      </c>
      <c r="BP422" s="223">
        <f t="shared" ca="1" si="658"/>
        <v>2.1721106531373746E-3</v>
      </c>
      <c r="BQ422" s="223">
        <f t="shared" ca="1" si="659"/>
        <v>3.1326655909257755E-3</v>
      </c>
      <c r="BR422" s="223">
        <f t="shared" ca="1" si="660"/>
        <v>-1.7112042989370834E-3</v>
      </c>
      <c r="BS422" s="223">
        <f t="shared" ca="1" si="661"/>
        <v>-3.3844335858881341E-3</v>
      </c>
      <c r="BT422" s="223">
        <f t="shared" ca="1" si="662"/>
        <v>1.2132555393812546E-3</v>
      </c>
      <c r="BU422" s="223">
        <f t="shared" ca="1" si="663"/>
        <v>3.5629388144670536E-3</v>
      </c>
      <c r="BV422" s="223">
        <f t="shared" ca="1" si="664"/>
        <v>-6.890434613440918E-4</v>
      </c>
      <c r="BW422" s="223">
        <f t="shared" ca="1" si="665"/>
        <v>-3.6643171775370175E-3</v>
      </c>
      <c r="BX422" s="223">
        <f t="shared" ca="1" si="666"/>
        <v>1.4991567323154801E-4</v>
      </c>
      <c r="BY422" s="223">
        <f t="shared" ca="1" si="667"/>
        <v>3.6863741396930732E-3</v>
      </c>
      <c r="BZ422" s="223">
        <f t="shared" ca="1" si="668"/>
        <v>3.9245733647173711E-4</v>
      </c>
      <c r="CA422" s="223">
        <f t="shared" ca="1" si="669"/>
        <v>-3.6286322343150124E-3</v>
      </c>
      <c r="CB422" s="223">
        <f t="shared" ca="1" si="670"/>
        <v>-9.2633483003386934E-4</v>
      </c>
      <c r="CC422" s="223">
        <f t="shared" ca="1" si="671"/>
        <v>3.492341399277787E-3</v>
      </c>
      <c r="CD422" s="223">
        <f t="shared" ca="1" si="672"/>
        <v>1.4401599719917064E-3</v>
      </c>
      <c r="CE422" s="223">
        <f t="shared" ca="1" si="673"/>
        <v>-3.2804519195712314E-3</v>
      </c>
      <c r="CF422" s="223">
        <f t="shared" ca="1" si="674"/>
        <v>-1.9228099997375971E-3</v>
      </c>
      <c r="CG422" s="223">
        <f t="shared" ca="1" si="675"/>
        <v>2.99755056253969E-3</v>
      </c>
      <c r="CH422" s="223">
        <f t="shared" ca="1" si="676"/>
        <v>2.3638369977399304E-3</v>
      </c>
      <c r="CI422" s="223">
        <f t="shared" ca="1" si="677"/>
        <v>-2.6497612882207229E-3</v>
      </c>
      <c r="CJ422" s="223">
        <f t="shared" ca="1" si="678"/>
        <v>-2.7536940633624248E-3</v>
      </c>
      <c r="CK422" s="223">
        <f t="shared" ca="1" si="679"/>
        <v>2.2446126841042255E-3</v>
      </c>
      <c r="CL422" s="223">
        <f t="shared" ca="1" si="680"/>
        <v>3.0839419684752594E-3</v>
      </c>
      <c r="CM422" s="223">
        <f t="shared" ca="1" si="681"/>
        <v>-1.7908749939490268E-3</v>
      </c>
      <c r="CN422" s="223">
        <f t="shared" ca="1" si="682"/>
        <v>-3.3474318432580681E-3</v>
      </c>
      <c r="CO422" s="223">
        <f t="shared" ca="1" si="683"/>
        <v>1.2983702684912597E-3</v>
      </c>
      <c r="CP422" s="223">
        <f t="shared" ca="1" si="684"/>
        <v>3.5384599276427503E-3</v>
      </c>
      <c r="CQ422" s="223">
        <f t="shared" ca="1" si="685"/>
        <v>-7.7775974770736775E-4</v>
      </c>
      <c r="CR422" s="223">
        <f t="shared" ca="1" si="686"/>
        <v>-3.6528910404937235E-3</v>
      </c>
      <c r="CS422" s="223">
        <f t="shared" ca="1" si="687"/>
        <v>2.4031307716516144E-4</v>
      </c>
      <c r="CT422" s="223">
        <f t="shared" ca="1" si="688"/>
        <v>3.6882480937916193E-3</v>
      </c>
      <c r="CU422" s="223">
        <f t="shared" ca="1" si="689"/>
        <v>3.02335645769002E-4</v>
      </c>
      <c r="CV422" s="223">
        <f t="shared" ca="1" si="690"/>
        <v>-3.6437657141083794E-3</v>
      </c>
      <c r="CW422" s="223">
        <f t="shared" ca="1" si="691"/>
        <v>-8.3843971500462112E-4</v>
      </c>
      <c r="CX422" s="223">
        <f t="shared" ca="1" si="692"/>
        <v>3.5204068106304926E-3</v>
      </c>
      <c r="CY422" s="223">
        <f t="shared" ca="1" si="693"/>
        <v>1.3563940964392721E-3</v>
      </c>
      <c r="CZ422" s="223">
        <f t="shared" ca="1" si="694"/>
        <v>-3.3208417310830549E-3</v>
      </c>
      <c r="DA422" s="223">
        <f t="shared" ca="1" si="695"/>
        <v>-1.8449866419006423E-3</v>
      </c>
      <c r="DB422" s="223">
        <f t="shared" ca="1" si="696"/>
        <v>3.0493904567657853E-3</v>
      </c>
      <c r="DC422" s="223">
        <f t="shared" ca="1" si="697"/>
        <v>2.2936407982945672E-3</v>
      </c>
      <c r="DD422" s="223">
        <f t="shared" ca="1" si="698"/>
        <v>-2.711929088003925E-3</v>
      </c>
      <c r="DE422" s="223">
        <f t="shared" ca="1" si="699"/>
        <v>-2.6926445580390669E-3</v>
      </c>
      <c r="DF422" s="223">
        <f t="shared" ca="1" si="700"/>
        <v>2.3157626443216042E-3</v>
      </c>
      <c r="DG422" s="223">
        <f t="shared" ca="1" si="701"/>
        <v>3.0333606946989235E-3</v>
      </c>
      <c r="DH422" s="223">
        <f t="shared" ca="1" si="702"/>
        <v>-1.8694669328297902E-3</v>
      </c>
      <c r="DI422" s="223">
        <f t="shared" ca="1" si="703"/>
        <v>-3.3084137328541841E-3</v>
      </c>
      <c r="DJ422" s="223">
        <f t="shared" ca="1" si="704"/>
        <v>1.3827029079006678E-3</v>
      </c>
      <c r="DK422" s="223">
        <f t="shared" ca="1" si="705"/>
        <v>3.5118496048695885E-3</v>
      </c>
      <c r="DL422" s="223">
        <f t="shared" ca="1" si="706"/>
        <v>-8.6600754068088366E-4</v>
      </c>
      <c r="DM422" s="223">
        <f t="shared" ca="1" si="707"/>
        <v>-3.6392645384780071E-3</v>
      </c>
      <c r="DN422" s="223">
        <f t="shared" ca="1" si="708"/>
        <v>3.3056572548713229E-4</v>
      </c>
      <c r="DO422" s="223">
        <f t="shared" ca="1" si="709"/>
        <v>3.6879003851509437E-3</v>
      </c>
      <c r="DP422" s="223">
        <f t="shared" ca="1" si="710"/>
        <v>2.1203183937820876E-4</v>
      </c>
      <c r="DQ422" s="223">
        <f t="shared" ca="1" si="711"/>
        <v>-3.6567043256847589E-3</v>
      </c>
      <c r="DR422" s="223">
        <f t="shared" ca="1" si="712"/>
        <v>-7.5003955524233462E-4</v>
      </c>
      <c r="DS422" s="223">
        <f t="shared" ca="1" si="713"/>
        <v>3.5463516605569643E-3</v>
      </c>
      <c r="DT422" s="223">
        <f t="shared" ca="1" si="714"/>
        <v>1.2718111798019848E-3</v>
      </c>
      <c r="DU422" s="223">
        <f t="shared" ca="1" si="715"/>
        <v>-3.3592311917103445E-3</v>
      </c>
      <c r="DV422" s="223">
        <f t="shared" ca="1" si="716"/>
        <v>-1.7660519330991024E-3</v>
      </c>
      <c r="DW422" s="223">
        <f t="shared" ca="1" si="717"/>
        <v>3.0993935122047797E-3</v>
      </c>
      <c r="DX422" s="223">
        <f t="shared" ca="1" si="718"/>
        <v>2.2220629953970655E-3</v>
      </c>
      <c r="DY422" s="223">
        <f t="shared" ca="1" si="719"/>
        <v>-2.7724633231100745E-3</v>
      </c>
      <c r="DZ422" s="223">
        <f t="shared" ca="1" si="720"/>
        <v>-2.6299731043184123E-3</v>
      </c>
      <c r="EA422" s="223">
        <f t="shared" ca="1" si="721"/>
        <v>2.3855176757139871E-3</v>
      </c>
      <c r="EB422" s="223">
        <f t="shared" ca="1" si="722"/>
        <v>2.9809522378647924E-3</v>
      </c>
      <c r="EC422" s="223">
        <f t="shared" ca="1" si="723"/>
        <v>-1.9469327747340425E-3</v>
      </c>
      <c r="ED422" s="223">
        <f t="shared" ca="1" si="724"/>
        <v>-3.2674027577271865E-3</v>
      </c>
      <c r="EE422" s="223">
        <f t="shared" ca="1" si="725"/>
        <v>1.4662026587809488E-3</v>
      </c>
      <c r="EF422" s="223">
        <f t="shared" ca="1" si="726"/>
        <v>3.4831238752109687E-3</v>
      </c>
      <c r="EG422" s="223">
        <f t="shared" ca="1" si="727"/>
        <v>-9.5373368309400162E-4</v>
      </c>
      <c r="EH422" s="223">
        <f t="shared" ca="1" si="728"/>
        <v>-3.6234458795851941E-3</v>
      </c>
      <c r="EI422" s="223">
        <f t="shared" ca="1" si="729"/>
        <v>4.2061925337661364E-4</v>
      </c>
      <c r="EJ422" s="223">
        <f t="shared" ca="1" si="730"/>
        <v>3.6853312232177303E-3</v>
      </c>
      <c r="EK422" s="223">
        <f t="shared" ca="1" si="731"/>
        <v>1.2160031293586009E-4</v>
      </c>
      <c r="EL422" s="223">
        <f t="shared" ca="1" si="732"/>
        <v>-3.6674402753083118E-3</v>
      </c>
      <c r="EM422" s="223">
        <f t="shared" ca="1" si="733"/>
        <v>-6.6118759969765236E-4</v>
      </c>
      <c r="EN422" s="223">
        <f t="shared" ca="1" si="734"/>
        <v>3.570160320849774E-3</v>
      </c>
      <c r="EO422" s="223">
        <f t="shared" ca="1" si="735"/>
        <v>1.1864621716659691E-3</v>
      </c>
      <c r="EP422" s="223">
        <f t="shared" ca="1" si="736"/>
        <v>-3.3955971770775351E-3</v>
      </c>
      <c r="EQ422" s="223">
        <f t="shared" ca="1" si="737"/>
        <v>-1.6860534206499982E-3</v>
      </c>
      <c r="ER422" s="223">
        <f t="shared" ca="1" si="738"/>
        <v>3.1475296088858103E-3</v>
      </c>
      <c r="ES422" s="223">
        <f t="shared" ca="1" si="739"/>
        <v>2.1491467048394245E-3</v>
      </c>
      <c r="ET422" s="223">
        <f t="shared" ca="1" si="740"/>
        <v>-2.8313275299794646E-3</v>
      </c>
      <c r="EU422" s="223">
        <f t="shared" ca="1" si="741"/>
        <v>-2.5657174531407453E-3</v>
      </c>
      <c r="EV422" s="223">
        <f t="shared" ca="1" si="742"/>
        <v>2.4538357604587716E-3</v>
      </c>
      <c r="EW422" s="223">
        <f t="shared" ca="1" si="743"/>
        <v>2.9267481668675556E-3</v>
      </c>
      <c r="EX422" s="223">
        <f t="shared" ca="1" si="744"/>
        <v>-2.0232258571353011E-3</v>
      </c>
      <c r="EY422" s="223">
        <f t="shared" ca="1" si="745"/>
        <v>-3.2244236213549941E-3</v>
      </c>
      <c r="EZ422" s="223">
        <f t="shared" ca="1" si="746"/>
        <v>1.5488192240044295E-3</v>
      </c>
      <c r="FA422" s="223">
        <f t="shared" ca="1" si="747"/>
        <v>3.4523000419723134E-3</v>
      </c>
      <c r="FB422" s="223">
        <f t="shared" ca="1" si="748"/>
        <v>-1.0408853319988235E-3</v>
      </c>
      <c r="FC422" s="223">
        <f t="shared" ca="1" si="749"/>
        <v>-3.6054445923838878E-3</v>
      </c>
      <c r="FD422" s="223">
        <f t="shared" ca="1" si="750"/>
        <v>5.1041941595582818E-4</v>
      </c>
      <c r="FE422" s="223">
        <f t="shared" ca="1" si="751"/>
        <v>3.6805421555590623E-3</v>
      </c>
      <c r="FF422" s="223">
        <f t="shared" ca="1" si="752"/>
        <v>3.1095539011927404E-5</v>
      </c>
      <c r="FG422" s="223">
        <f t="shared" ca="1" si="753"/>
        <v>-3.6759670960444446E-3</v>
      </c>
      <c r="FH422" s="223">
        <f t="shared" ca="1" si="754"/>
        <v>-5.7193736946641212E-4</v>
      </c>
      <c r="FI422" s="223">
        <f t="shared" ca="1" si="755"/>
        <v>3.5918184500621691E-3</v>
      </c>
      <c r="FJ422" s="223">
        <f t="shared" ca="1" si="756"/>
        <v>1.1003984830825191E-3</v>
      </c>
      <c r="FK422" s="223">
        <f t="shared" ca="1" si="757"/>
        <v>-3.4299177816747685E-3</v>
      </c>
      <c r="FL422" s="223">
        <f t="shared" ca="1" si="758"/>
        <v>-1.6050392926657989E-3</v>
      </c>
      <c r="FM422" s="223">
        <f t="shared" ca="1" si="759"/>
        <v>3.1937697514242153E-3</v>
      </c>
      <c r="FN422" s="223">
        <f t="shared" ca="1" si="760"/>
        <v>2.0749358486684736E-3</v>
      </c>
      <c r="FO422" s="223">
        <f t="shared" ca="1" si="761"/>
        <v>-2.8884862510150161E-3</v>
      </c>
      <c r="FP422" s="223">
        <f t="shared" ca="1" si="762"/>
        <v>-2.4999163097075851E-3</v>
      </c>
      <c r="FQ422" s="223">
        <f t="shared" ca="1" si="763"/>
        <v>2.5206757462962856E-3</v>
      </c>
      <c r="FR422" s="223">
        <f t="shared" ca="1" si="764"/>
        <v>2.8707811322127613E-3</v>
      </c>
      <c r="FS422" s="223">
        <f t="shared" ca="1" si="765"/>
        <v>-2.0983002239335097E-3</v>
      </c>
      <c r="FT422" s="223">
        <f t="shared" ca="1" si="766"/>
        <v>-3.1795022127622634E-3</v>
      </c>
      <c r="FU422" s="223">
        <f t="shared" ca="1" si="767"/>
        <v>1.6305028384415452E-3</v>
      </c>
      <c r="FV422" s="223">
        <f t="shared" ca="1" si="768"/>
        <v>3.4193966722781493E-3</v>
      </c>
      <c r="FW422" s="223">
        <f t="shared" ca="1" si="769"/>
        <v>-1.1274099905009584E-3</v>
      </c>
      <c r="FX422" s="223">
        <f t="shared" ca="1" si="770"/>
        <v>-3.585271520176363E-3</v>
      </c>
      <c r="FY422" s="223">
        <f t="shared" ca="1" si="771"/>
        <v>5.9991212096478525E-4</v>
      </c>
      <c r="FZ422" s="223">
        <f t="shared" ca="1" si="772"/>
        <v>3.6735360669302125E-3</v>
      </c>
      <c r="GA422" s="223">
        <f t="shared" ca="1" si="773"/>
        <v>-5.942796570207378E-5</v>
      </c>
      <c r="GB422" s="223">
        <f t="shared" ca="1" si="774"/>
        <v>-3.6822796516551904E-3</v>
      </c>
      <c r="GC422" s="223">
        <f t="shared" ca="1" si="775"/>
        <v>-4.8234262554981699E-4</v>
      </c>
      <c r="GD422" s="223">
        <f t="shared" ca="1" si="776"/>
        <v>3.6113130021469689E-3</v>
      </c>
      <c r="GE422" s="223">
        <f t="shared" ca="1" si="777"/>
        <v>1.0136719555995102E-3</v>
      </c>
      <c r="GF422" s="223">
        <f t="shared" ca="1" si="778"/>
        <v>-3.4621723320531718E-3</v>
      </c>
      <c r="GG422" s="223">
        <f t="shared" ca="1" si="779"/>
        <v>-1.5230583490281715E-3</v>
      </c>
      <c r="GH422" s="223">
        <f t="shared" ca="1" si="780"/>
        <v>3.2380860864870001E-3</v>
      </c>
      <c r="GI422" s="223">
        <f t="shared" ca="1" si="781"/>
        <v>1.9994751287293069E-3</v>
      </c>
      <c r="GJ422" s="223">
        <f t="shared" ca="1" si="782"/>
        <v>-2.9439050559402838E-3</v>
      </c>
      <c r="GK422" s="223">
        <f t="shared" ca="1" si="783"/>
        <v>-2.4326093101675042E-3</v>
      </c>
      <c r="GL422" s="223">
        <f t="shared" ca="1" si="784"/>
        <v>2.5859973713183684E-3</v>
      </c>
      <c r="GM422" s="223">
        <f t="shared" ca="1" si="785"/>
        <v>2.8130848463493443E-3</v>
      </c>
      <c r="GN422" s="223">
        <f t="shared" ca="1" si="786"/>
        <v>-2.1721106531373208E-3</v>
      </c>
      <c r="GO422" s="223">
        <f t="shared" ca="1" si="787"/>
        <v>-3.1326655909258106E-3</v>
      </c>
      <c r="GP422" s="223">
        <f t="shared" ca="1" si="788"/>
        <v>1.7112042989370242E-3</v>
      </c>
      <c r="GQ422" s="223">
        <f t="shared" ca="1" si="789"/>
        <v>3.3844335858881605E-3</v>
      </c>
      <c r="GR422" s="223">
        <f t="shared" ca="1" si="790"/>
        <v>-1.2132555393811915E-3</v>
      </c>
      <c r="GS422" s="223">
        <f t="shared" ca="1" si="791"/>
        <v>-3.5629388144670713E-3</v>
      </c>
      <c r="GT422" s="223">
        <f t="shared" ca="1" si="792"/>
        <v>6.8904346134402588E-4</v>
      </c>
      <c r="GU422" s="223">
        <f t="shared" ca="1" si="793"/>
        <v>3.6643171775370253E-3</v>
      </c>
      <c r="GV422" s="223">
        <f t="shared" ca="1" si="794"/>
        <v>-1.4991567323148144E-4</v>
      </c>
      <c r="GW422" s="223">
        <f t="shared" ca="1" si="795"/>
        <v>-3.6863741396930732E-3</v>
      </c>
      <c r="GX422" s="223">
        <f t="shared" ca="1" si="796"/>
        <v>-3.9245733647175142E-4</v>
      </c>
      <c r="GY422" s="223">
        <f t="shared" ca="1" si="797"/>
        <v>3.6286322343150094E-3</v>
      </c>
      <c r="GZ422" s="223">
        <f t="shared" ca="1" si="798"/>
        <v>9.2633483003388322E-4</v>
      </c>
      <c r="HA422" s="223">
        <f t="shared" ca="1" si="799"/>
        <v>-3.4923413992777822E-3</v>
      </c>
      <c r="HB422" s="223">
        <f t="shared" ca="1" si="800"/>
        <v>-1.4401599719917194E-3</v>
      </c>
      <c r="HC422" s="223">
        <f t="shared" ca="1" si="801"/>
        <v>3.2804519195712249E-3</v>
      </c>
      <c r="HD422" s="223">
        <f t="shared" ca="1" si="802"/>
        <v>1.9228099997376097E-3</v>
      </c>
      <c r="HE422" s="223">
        <f t="shared" ca="1" si="803"/>
        <v>-2.9975505625396814E-3</v>
      </c>
      <c r="HF422" s="223">
        <f t="shared" ca="1" si="804"/>
        <v>-2.3638369977399412E-3</v>
      </c>
      <c r="HG422" s="223">
        <f t="shared" ca="1" si="805"/>
        <v>2.6497612882207125E-3</v>
      </c>
      <c r="HH422" s="223">
        <f t="shared" ca="1" si="806"/>
        <v>2.7536940633624343E-3</v>
      </c>
      <c r="HI422" s="223">
        <f t="shared" ca="1" si="807"/>
        <v>-2.2446126841042142E-3</v>
      </c>
      <c r="HJ422" s="223">
        <f t="shared" ca="1" si="808"/>
        <v>-3.0839419684752386E-3</v>
      </c>
      <c r="HK422" s="223">
        <f t="shared" ca="1" si="809"/>
        <v>1.7908749939490598E-3</v>
      </c>
      <c r="HL422" s="223">
        <f t="shared" ca="1" si="810"/>
        <v>3.3474318432580746E-3</v>
      </c>
      <c r="HM422" s="223">
        <f t="shared" ca="1" si="811"/>
        <v>-1.2983702684912462E-3</v>
      </c>
      <c r="HN422" s="223">
        <f t="shared" ca="1" si="812"/>
        <v>-3.5384599276427542E-3</v>
      </c>
      <c r="HO422" s="223">
        <f t="shared" ca="1" si="813"/>
        <v>7.7775974770735365E-4</v>
      </c>
      <c r="HP422" s="223">
        <f t="shared" ca="1" si="814"/>
        <v>3.6528910404937109E-3</v>
      </c>
      <c r="HQ422" s="223">
        <f t="shared" ca="1" si="815"/>
        <v>-2.4031307716525165E-4</v>
      </c>
      <c r="HR422" s="223">
        <f t="shared" ca="1" si="816"/>
        <v>-3.6882480937916202E-3</v>
      </c>
      <c r="HS422" s="223">
        <f t="shared" ca="1" si="817"/>
        <v>-3.0233564576891158E-4</v>
      </c>
      <c r="HT422" s="223">
        <f t="shared" ca="1" si="818"/>
        <v>3.6437657141083937E-3</v>
      </c>
      <c r="HU422" s="223">
        <f t="shared" ca="1" si="819"/>
        <v>8.3843971500453286E-4</v>
      </c>
      <c r="HV422" s="223">
        <f t="shared" ca="1" si="820"/>
        <v>-3.5204068106305191E-3</v>
      </c>
      <c r="HW422" s="223">
        <f t="shared" ca="1" si="821"/>
        <v>-1.3563940964391877E-3</v>
      </c>
      <c r="HX422" s="223">
        <f t="shared" ca="1" si="822"/>
        <v>3.320841731083094E-3</v>
      </c>
      <c r="HY422" s="223">
        <f t="shared" ca="1" si="823"/>
        <v>1.8449866419005647E-3</v>
      </c>
      <c r="HZ422" s="223">
        <f t="shared" ca="1" si="824"/>
        <v>-3.049390456765836E-3</v>
      </c>
      <c r="IA422" s="223">
        <f t="shared" ca="1" si="825"/>
        <v>-2.2936407982944965E-3</v>
      </c>
      <c r="IB422" s="223">
        <f t="shared" ca="1" si="826"/>
        <v>2.7119290880039861E-3</v>
      </c>
      <c r="IC422" s="223">
        <f t="shared" ca="1" si="827"/>
        <v>2.6926445580391484E-3</v>
      </c>
      <c r="ID422" s="223">
        <f t="shared" ca="1" si="828"/>
        <v>-2.3157626443215114E-3</v>
      </c>
      <c r="IE422" s="223">
        <f t="shared" ca="1" si="829"/>
        <v>-4.5385694016707324E-3</v>
      </c>
      <c r="IF422" s="223">
        <f t="shared" ca="1" si="830"/>
        <v>1.8694669328296874E-3</v>
      </c>
      <c r="IG422" s="223">
        <f t="shared" ca="1" si="831"/>
        <v>3.3084137328542366E-3</v>
      </c>
      <c r="IH422" s="223">
        <f t="shared" ca="1" si="832"/>
        <v>-1.3827029079005572E-3</v>
      </c>
      <c r="II422" s="223">
        <f t="shared" ca="1" si="833"/>
        <v>-3.5118496048696254E-3</v>
      </c>
      <c r="IJ422" s="223">
        <f t="shared" ca="1" si="834"/>
        <v>8.6600754068076775E-4</v>
      </c>
      <c r="IK422" s="223">
        <f t="shared" ca="1" si="835"/>
        <v>3.6392645384780266E-3</v>
      </c>
      <c r="IL422" s="223">
        <f t="shared" ca="1" si="836"/>
        <v>-3.3056572548701368E-4</v>
      </c>
      <c r="IM422" s="223">
        <f t="shared" ca="1" si="837"/>
        <v>-3.6879003851509455E-3</v>
      </c>
      <c r="IN422" s="223">
        <f t="shared" ca="1" si="838"/>
        <v>-2.1203183937832802E-4</v>
      </c>
      <c r="IO422" s="223">
        <f t="shared" ca="1" si="839"/>
        <v>3.6567043256847424E-3</v>
      </c>
      <c r="IP422" s="223">
        <f t="shared" ca="1" si="840"/>
        <v>7.5003955524234871E-4</v>
      </c>
      <c r="IQ422" s="223">
        <f t="shared" ca="1" si="841"/>
        <v>-3.5463516605569604E-3</v>
      </c>
      <c r="IR422" s="223">
        <f t="shared" ca="1" si="842"/>
        <v>-1.2718111798019985E-3</v>
      </c>
      <c r="IS422" s="223">
        <f t="shared" ca="1" si="843"/>
        <v>3.3592311917103393E-3</v>
      </c>
      <c r="IT422" s="223">
        <f t="shared" ca="1" si="844"/>
        <v>1.7660519330991147E-3</v>
      </c>
      <c r="IU422" s="223">
        <f t="shared" ca="1" si="845"/>
        <v>-3.0993935122047719E-3</v>
      </c>
      <c r="IV422" s="223">
        <f t="shared" ca="1" si="846"/>
        <v>-2.2220629953970772E-3</v>
      </c>
      <c r="IW422" s="223">
        <f t="shared" ca="1" si="847"/>
        <v>2.7724633231100649E-3</v>
      </c>
      <c r="IX422" s="223">
        <f t="shared" ca="1" si="848"/>
        <v>2.6299731043184222E-3</v>
      </c>
      <c r="IY422" s="223">
        <f t="shared" ca="1" si="849"/>
        <v>-2.3855176757139763E-3</v>
      </c>
      <c r="IZ422" s="223">
        <f t="shared" ca="1" si="850"/>
        <v>-2.9809522378648006E-3</v>
      </c>
      <c r="JA422" s="223">
        <f t="shared" ca="1" si="851"/>
        <v>1.9469327747340301E-3</v>
      </c>
      <c r="JB422" s="223">
        <f t="shared" ca="1" si="852"/>
        <v>3.2674027577271935E-3</v>
      </c>
    </row>
    <row r="423" spans="2:262">
      <c r="B423" s="230">
        <v>62</v>
      </c>
      <c r="C423" s="229">
        <f t="shared" si="853"/>
        <v>1.2109375000000006E-3</v>
      </c>
      <c r="D423" s="226">
        <f t="shared" ca="1" si="597"/>
        <v>75.275044968529443</v>
      </c>
      <c r="E423" s="225">
        <f ca="1">BP361</f>
        <v>0.27504496852944943</v>
      </c>
      <c r="F423" s="224">
        <v>62</v>
      </c>
      <c r="G423" s="223">
        <f t="shared" ca="1" si="854"/>
        <v>1.6494608565560307E-3</v>
      </c>
      <c r="H423" s="223">
        <f t="shared" ca="1" si="598"/>
        <v>3.8949886917938703E-3</v>
      </c>
      <c r="I423" s="223">
        <f t="shared" ca="1" si="599"/>
        <v>-1.2672247832801939E-3</v>
      </c>
      <c r="J423" s="223">
        <f t="shared" ca="1" si="600"/>
        <v>-4.0193482377251216E-3</v>
      </c>
      <c r="K423" s="223">
        <f t="shared" ca="1" si="601"/>
        <v>8.7278464260583902E-4</v>
      </c>
      <c r="L423" s="223">
        <f t="shared" ca="1" si="602"/>
        <v>4.104999262927833E-3</v>
      </c>
      <c r="M423" s="223">
        <f t="shared" ca="1" si="603"/>
        <v>-4.6993910871056871E-4</v>
      </c>
      <c r="N423" s="223">
        <f t="shared" ca="1" si="604"/>
        <v>-4.1511169012076873E-3</v>
      </c>
      <c r="O423" s="223">
        <f t="shared" ca="1" si="605"/>
        <v>6.2567804303570711E-5</v>
      </c>
      <c r="P423" s="223">
        <f t="shared" ca="1" si="606"/>
        <v>4.1572570144975856E-3</v>
      </c>
      <c r="Q423" s="223">
        <f t="shared" ca="1" si="607"/>
        <v>3.4540606226191929E-4</v>
      </c>
      <c r="R423" s="223">
        <f t="shared" ca="1" si="608"/>
        <v>-4.1233604701500183E-3</v>
      </c>
      <c r="S423" s="223">
        <f t="shared" ca="1" si="609"/>
        <v>-7.5005347962965921E-4</v>
      </c>
      <c r="T423" s="223">
        <f t="shared" ca="1" si="610"/>
        <v>4.0497537104167893E-3</v>
      </c>
      <c r="U423" s="223">
        <f t="shared" ca="1" si="611"/>
        <v>1.1474774719676258E-3</v>
      </c>
      <c r="V423" s="223">
        <f t="shared" ca="1" si="612"/>
        <v>-3.9371456086316758E-3</v>
      </c>
      <c r="W423" s="223">
        <f t="shared" ca="1" si="613"/>
        <v>-1.5338506289755507E-3</v>
      </c>
      <c r="X423" s="223">
        <f t="shared" ca="1" si="614"/>
        <v>3.7866206423727215E-3</v>
      </c>
      <c r="Y423" s="223">
        <f t="shared" ca="1" si="615"/>
        <v>1.9054519659383962E-3</v>
      </c>
      <c r="Z423" s="223">
        <f t="shared" ca="1" si="616"/>
        <v>-3.5996284493503145E-3</v>
      </c>
      <c r="AA423" s="223">
        <f t="shared" ca="1" si="617"/>
        <v>-2.2587027588432556E-3</v>
      </c>
      <c r="AB423" s="223">
        <f t="shared" ca="1" si="618"/>
        <v>3.3779698666035834E-3</v>
      </c>
      <c r="AC423" s="223">
        <f t="shared" ca="1" si="619"/>
        <v>2.590201009447928E-3</v>
      </c>
      <c r="AD423" s="223">
        <f t="shared" ca="1" si="620"/>
        <v>-3.1237795874553024E-3</v>
      </c>
      <c r="AE423" s="223">
        <f t="shared" ca="1" si="621"/>
        <v>-2.8967542083837144E-3</v>
      </c>
      <c r="AF423" s="223">
        <f t="shared" ca="1" si="622"/>
        <v>2.8395056032482022E-3</v>
      </c>
      <c r="AG423" s="223">
        <f t="shared" ca="1" si="623"/>
        <v>3.1754100807658376E-3</v>
      </c>
      <c r="AH423" s="223">
        <f t="shared" ca="1" si="624"/>
        <v>-2.5278856278501656E-3</v>
      </c>
      <c r="AI423" s="223">
        <f t="shared" ca="1" si="625"/>
        <v>-3.4234850182144633E-3</v>
      </c>
      <c r="AJ423" s="223">
        <f t="shared" ca="1" si="626"/>
        <v>2.1919207319730815E-3</v>
      </c>
      <c r="AK423" s="223">
        <f t="shared" ca="1" si="627"/>
        <v>3.6385899234704058E-3</v>
      </c>
      <c r="AL423" s="223">
        <f t="shared" ca="1" si="628"/>
        <v>-1.8348464412213403E-3</v>
      </c>
      <c r="AM423" s="223">
        <f t="shared" ca="1" si="629"/>
        <v>-3.8186532187077598E-3</v>
      </c>
      <c r="AN423" s="223">
        <f t="shared" ca="1" si="630"/>
        <v>1.4601015762115439E-3</v>
      </c>
      <c r="AO423" s="223">
        <f t="shared" ca="1" si="631"/>
        <v>3.9619407959607536E-3</v>
      </c>
      <c r="AP423" s="223">
        <f t="shared" ca="1" si="632"/>
        <v>-1.0712951348501179E-3</v>
      </c>
      <c r="AQ423" s="223">
        <f t="shared" ca="1" si="633"/>
        <v>-4.0670727175314983E-3</v>
      </c>
      <c r="AR423" s="223">
        <f t="shared" ca="1" si="634"/>
        <v>6.7217153571059399E-4</v>
      </c>
      <c r="AS423" s="223">
        <f t="shared" ca="1" si="635"/>
        <v>4.1330365055443118E-3</v>
      </c>
      <c r="AT423" s="223">
        <f t="shared" ca="1" si="636"/>
        <v>-2.6657455723583896E-4</v>
      </c>
      <c r="AU423" s="223">
        <f t="shared" ca="1" si="637"/>
        <v>-4.1591968926611581E-3</v>
      </c>
      <c r="AV423" s="223">
        <f t="shared" ca="1" si="638"/>
        <v>-1.4158967994957333E-4</v>
      </c>
      <c r="AW423" s="223">
        <f t="shared" ca="1" si="639"/>
        <v>4.1453019400533812E-3</v>
      </c>
      <c r="AX423" s="223">
        <f t="shared" ca="1" si="640"/>
        <v>5.4839033111630858E-4</v>
      </c>
      <c r="AY423" s="223">
        <f t="shared" ca="1" si="641"/>
        <v>-4.0914854637103398E-3</v>
      </c>
      <c r="AZ423" s="223">
        <f t="shared" ca="1" si="642"/>
        <v>-9.4990968361368636E-4</v>
      </c>
      <c r="BA423" s="223">
        <f t="shared" ca="1" si="643"/>
        <v>3.9982657457183126E-3</v>
      </c>
      <c r="BB423" s="223">
        <f t="shared" ca="1" si="644"/>
        <v>1.3422808865844675E-3</v>
      </c>
      <c r="BC423" s="223">
        <f t="shared" ca="1" si="645"/>
        <v>-3.8665405429206181E-3</v>
      </c>
      <c r="BD423" s="223">
        <f t="shared" ca="1" si="646"/>
        <v>-1.7217251908520136E-3</v>
      </c>
      <c r="BE423" s="223">
        <f t="shared" ca="1" si="647"/>
        <v>3.697578441028527E-3</v>
      </c>
      <c r="BF423" s="223">
        <f t="shared" ca="1" si="648"/>
        <v>2.0845883403409794E-3</v>
      </c>
      <c r="BG423" s="223">
        <f t="shared" ca="1" si="649"/>
        <v>-3.4930066374473739E-3</v>
      </c>
      <c r="BH423" s="223">
        <f t="shared" ca="1" si="650"/>
        <v>-2.4273757645605085E-3</v>
      </c>
      <c r="BI423" s="223">
        <f t="shared" ca="1" si="651"/>
        <v>3.2547952704759103E-3</v>
      </c>
      <c r="BJ423" s="223">
        <f t="shared" ca="1" si="652"/>
        <v>2.7467862332287967E-3</v>
      </c>
      <c r="BK423" s="223">
        <f t="shared" ca="1" si="653"/>
        <v>-2.9852384457977185E-3</v>
      </c>
      <c r="BL423" s="223">
        <f t="shared" ca="1" si="654"/>
        <v>-3.0397436489249556E-3</v>
      </c>
      <c r="BM423" s="223">
        <f t="shared" ca="1" si="655"/>
        <v>2.6869321429891214E-3</v>
      </c>
      <c r="BN423" s="223">
        <f t="shared" ca="1" si="656"/>
        <v>3.3034266715890994E-3</v>
      </c>
      <c r="BO423" s="223">
        <f t="shared" ca="1" si="657"/>
        <v>-2.3627492148170651E-3</v>
      </c>
      <c r="BP423" s="223">
        <f t="shared" ca="1" si="658"/>
        <v>-3.5352958895690945E-3</v>
      </c>
      <c r="BQ423" s="223">
        <f t="shared" ca="1" si="659"/>
        <v>2.0158117200961673E-3</v>
      </c>
      <c r="BR423" s="223">
        <f t="shared" ca="1" si="660"/>
        <v>3.7331182755432533E-3</v>
      </c>
      <c r="BS423" s="223">
        <f t="shared" ca="1" si="661"/>
        <v>-1.6494608565560172E-3</v>
      </c>
      <c r="BT423" s="223">
        <f t="shared" ca="1" si="662"/>
        <v>-3.8949886917938915E-3</v>
      </c>
      <c r="BU423" s="223">
        <f t="shared" ca="1" si="663"/>
        <v>1.2672247832801542E-3</v>
      </c>
      <c r="BV423" s="223">
        <f t="shared" ca="1" si="664"/>
        <v>4.0193482377251294E-3</v>
      </c>
      <c r="BW423" s="223">
        <f t="shared" ca="1" si="665"/>
        <v>-8.727846426058272E-4</v>
      </c>
      <c r="BX423" s="223">
        <f t="shared" ca="1" si="666"/>
        <v>-4.1049992629278408E-3</v>
      </c>
      <c r="BY423" s="223">
        <f t="shared" ca="1" si="667"/>
        <v>4.6993910871053098E-4</v>
      </c>
      <c r="BZ423" s="223">
        <f t="shared" ca="1" si="668"/>
        <v>4.151116901207689E-3</v>
      </c>
      <c r="CA423" s="223">
        <f t="shared" ca="1" si="669"/>
        <v>-6.2567804303562038E-5</v>
      </c>
      <c r="CB423" s="223">
        <f t="shared" ca="1" si="670"/>
        <v>-4.1572570144975838E-3</v>
      </c>
      <c r="CC423" s="223">
        <f t="shared" ca="1" si="671"/>
        <v>-3.4540606226194986E-4</v>
      </c>
      <c r="CD423" s="223">
        <f t="shared" ca="1" si="672"/>
        <v>4.1233604701500165E-3</v>
      </c>
      <c r="CE423" s="223">
        <f t="shared" ca="1" si="673"/>
        <v>7.5005347962965986E-4</v>
      </c>
      <c r="CF423" s="223">
        <f t="shared" ca="1" si="674"/>
        <v>-4.049753710416778E-3</v>
      </c>
      <c r="CG423" s="223">
        <f t="shared" ca="1" si="675"/>
        <v>-1.1474774719676549E-3</v>
      </c>
      <c r="CH423" s="223">
        <f t="shared" ca="1" si="676"/>
        <v>3.9371456086316706E-3</v>
      </c>
      <c r="CI423" s="223">
        <f t="shared" ca="1" si="677"/>
        <v>1.5338506289756066E-3</v>
      </c>
      <c r="CJ423" s="223">
        <f t="shared" ca="1" si="678"/>
        <v>-3.7866206423727024E-3</v>
      </c>
      <c r="CK423" s="223">
        <f t="shared" ca="1" si="679"/>
        <v>-1.9054519659384235E-3</v>
      </c>
      <c r="CL423" s="223">
        <f t="shared" ca="1" si="680"/>
        <v>3.5996284493503066E-3</v>
      </c>
      <c r="CM423" s="223">
        <f t="shared" ca="1" si="681"/>
        <v>2.2587027588433064E-3</v>
      </c>
      <c r="CN423" s="223">
        <f t="shared" ca="1" si="682"/>
        <v>-3.3779698666036003E-3</v>
      </c>
      <c r="CO423" s="223">
        <f t="shared" ca="1" si="683"/>
        <v>-2.5902010094479518E-3</v>
      </c>
      <c r="CP423" s="223">
        <f t="shared" ca="1" si="684"/>
        <v>3.1237795874552625E-3</v>
      </c>
      <c r="CQ423" s="223">
        <f t="shared" ca="1" si="685"/>
        <v>2.8967542083837153E-3</v>
      </c>
      <c r="CR423" s="223">
        <f t="shared" ca="1" si="686"/>
        <v>-2.8395056032481801E-3</v>
      </c>
      <c r="CS423" s="223">
        <f t="shared" ca="1" si="687"/>
        <v>-3.1754100807658953E-3</v>
      </c>
      <c r="CT423" s="223">
        <f t="shared" ca="1" si="688"/>
        <v>2.5278856278501648E-3</v>
      </c>
      <c r="CU423" s="223">
        <f t="shared" ca="1" si="689"/>
        <v>3.4234850182144972E-3</v>
      </c>
      <c r="CV423" s="223">
        <f t="shared" ca="1" si="690"/>
        <v>-2.1919207319731058E-3</v>
      </c>
      <c r="CW423" s="223">
        <f t="shared" ca="1" si="691"/>
        <v>-3.6385899234704206E-3</v>
      </c>
      <c r="CX423" s="223">
        <f t="shared" ca="1" si="692"/>
        <v>1.8348464412212863E-3</v>
      </c>
      <c r="CY423" s="223">
        <f t="shared" ca="1" si="693"/>
        <v>3.8186532187077485E-3</v>
      </c>
      <c r="CZ423" s="223">
        <f t="shared" ca="1" si="694"/>
        <v>-1.4601015762115152E-3</v>
      </c>
      <c r="DA423" s="223">
        <f t="shared" ca="1" si="695"/>
        <v>-3.9619407959607719E-3</v>
      </c>
      <c r="DB423" s="223">
        <f t="shared" ca="1" si="696"/>
        <v>1.0712951348501171E-3</v>
      </c>
      <c r="DC423" s="223">
        <f t="shared" ca="1" si="697"/>
        <v>4.0670727175315044E-3</v>
      </c>
      <c r="DD423" s="223">
        <f t="shared" ca="1" si="698"/>
        <v>-6.7217153571050552E-4</v>
      </c>
      <c r="DE423" s="223">
        <f t="shared" ca="1" si="699"/>
        <v>-4.1330365055443118E-3</v>
      </c>
      <c r="DF423" s="223">
        <f t="shared" ca="1" si="700"/>
        <v>2.6657455723577911E-4</v>
      </c>
      <c r="DG423" s="223">
        <f t="shared" ca="1" si="701"/>
        <v>4.1591968926611581E-3</v>
      </c>
      <c r="DH423" s="223">
        <f t="shared" ca="1" si="702"/>
        <v>1.4158967994960391E-4</v>
      </c>
      <c r="DI423" s="223">
        <f t="shared" ca="1" si="703"/>
        <v>-4.1453019400533742E-3</v>
      </c>
      <c r="DJ423" s="223">
        <f t="shared" ca="1" si="704"/>
        <v>-5.4839033111627996E-4</v>
      </c>
      <c r="DK423" s="223">
        <f t="shared" ca="1" si="705"/>
        <v>4.0914854637103346E-3</v>
      </c>
      <c r="DL423" s="223">
        <f t="shared" ca="1" si="706"/>
        <v>9.4990968361377353E-4</v>
      </c>
      <c r="DM423" s="223">
        <f t="shared" ca="1" si="707"/>
        <v>-3.9982657457183039E-3</v>
      </c>
      <c r="DN423" s="223">
        <f t="shared" ca="1" si="708"/>
        <v>-1.3422808865844965E-3</v>
      </c>
      <c r="DO423" s="223">
        <f t="shared" ca="1" si="709"/>
        <v>3.8665405429205843E-3</v>
      </c>
      <c r="DP423" s="223">
        <f t="shared" ca="1" si="710"/>
        <v>1.7217251908520411E-3</v>
      </c>
      <c r="DQ423" s="223">
        <f t="shared" ca="1" si="711"/>
        <v>-3.6975784410285123E-3</v>
      </c>
      <c r="DR423" s="223">
        <f t="shared" ca="1" si="712"/>
        <v>-2.0845883403409551E-3</v>
      </c>
      <c r="DS423" s="223">
        <f t="shared" ca="1" si="713"/>
        <v>3.4930066374473569E-3</v>
      </c>
      <c r="DT423" s="223">
        <f t="shared" ca="1" si="714"/>
        <v>2.4273757645605814E-3</v>
      </c>
      <c r="DU423" s="223">
        <f t="shared" ca="1" si="715"/>
        <v>-3.2547952704759277E-3</v>
      </c>
      <c r="DV423" s="223">
        <f t="shared" ca="1" si="716"/>
        <v>-2.7467862332288201E-3</v>
      </c>
      <c r="DW423" s="223">
        <f t="shared" ca="1" si="717"/>
        <v>2.985238445797656E-3</v>
      </c>
      <c r="DX423" s="223">
        <f t="shared" ca="1" si="718"/>
        <v>3.0397436489249764E-3</v>
      </c>
      <c r="DY423" s="223">
        <f t="shared" ca="1" si="719"/>
        <v>-2.6869321429890979E-3</v>
      </c>
      <c r="DZ423" s="223">
        <f t="shared" ca="1" si="720"/>
        <v>-3.303426671589082E-3</v>
      </c>
      <c r="EA423" s="223">
        <f t="shared" ca="1" si="721"/>
        <v>2.3627492148170399E-3</v>
      </c>
      <c r="EB423" s="223">
        <f t="shared" ca="1" si="722"/>
        <v>3.5352958895691418E-3</v>
      </c>
      <c r="EC423" s="223">
        <f t="shared" ca="1" si="723"/>
        <v>-2.015811720096192E-3</v>
      </c>
      <c r="ED423" s="223">
        <f t="shared" ca="1" si="724"/>
        <v>-3.7331182755432667E-3</v>
      </c>
      <c r="EE423" s="223">
        <f t="shared" ca="1" si="725"/>
        <v>1.6494608565559348E-3</v>
      </c>
      <c r="EF423" s="223">
        <f t="shared" ca="1" si="726"/>
        <v>3.8949886917938811E-3</v>
      </c>
      <c r="EG423" s="223">
        <f t="shared" ca="1" si="727"/>
        <v>-1.267224783280125E-3</v>
      </c>
      <c r="EH423" s="223">
        <f t="shared" ca="1" si="728"/>
        <v>-4.0193482377251519E-3</v>
      </c>
      <c r="EI423" s="223">
        <f t="shared" ca="1" si="729"/>
        <v>8.7278464260579728E-4</v>
      </c>
      <c r="EJ423" s="223">
        <f t="shared" ca="1" si="730"/>
        <v>4.104999262927846E-3</v>
      </c>
      <c r="EK423" s="223">
        <f t="shared" ca="1" si="731"/>
        <v>-4.6993910871055916E-4</v>
      </c>
      <c r="EL423" s="223">
        <f t="shared" ca="1" si="732"/>
        <v>-4.1511169012076908E-3</v>
      </c>
      <c r="EM423" s="223">
        <f t="shared" ca="1" si="733"/>
        <v>6.2567804303472483E-5</v>
      </c>
      <c r="EN423" s="223">
        <f t="shared" ca="1" si="734"/>
        <v>4.1572570144975847E-3</v>
      </c>
      <c r="EO423" s="223">
        <f t="shared" ca="1" si="735"/>
        <v>3.4540606226198065E-4</v>
      </c>
      <c r="EP423" s="223">
        <f t="shared" ca="1" si="736"/>
        <v>-4.1233604701500044E-3</v>
      </c>
      <c r="EQ423" s="223">
        <f t="shared" ca="1" si="737"/>
        <v>-7.5005347962969001E-4</v>
      </c>
      <c r="ER423" s="223">
        <f t="shared" ca="1" si="738"/>
        <v>4.0497537104167711E-3</v>
      </c>
      <c r="ES423" s="223">
        <f t="shared" ca="1" si="739"/>
        <v>1.1474774719676274E-3</v>
      </c>
      <c r="ET423" s="223">
        <f t="shared" ca="1" si="740"/>
        <v>-3.9371456086316611E-3</v>
      </c>
      <c r="EU423" s="223">
        <f t="shared" ca="1" si="741"/>
        <v>-1.5338506289756348E-3</v>
      </c>
      <c r="EV423" s="223">
        <f t="shared" ca="1" si="742"/>
        <v>3.7866206423727141E-3</v>
      </c>
      <c r="EW423" s="223">
        <f t="shared" ca="1" si="743"/>
        <v>1.9054519659384506E-3</v>
      </c>
      <c r="EX423" s="223">
        <f t="shared" ca="1" si="744"/>
        <v>-3.5996284493502615E-3</v>
      </c>
      <c r="EY423" s="223">
        <f t="shared" ca="1" si="745"/>
        <v>-2.2587027588432821E-3</v>
      </c>
      <c r="EZ423" s="223">
        <f t="shared" ca="1" si="746"/>
        <v>3.3779698666035478E-3</v>
      </c>
      <c r="FA423" s="223">
        <f t="shared" ca="1" si="747"/>
        <v>2.5902010094480221E-3</v>
      </c>
      <c r="FB423" s="223">
        <f t="shared" ca="1" si="748"/>
        <v>-3.1237795874552816E-3</v>
      </c>
      <c r="FC423" s="223">
        <f t="shared" ca="1" si="749"/>
        <v>-2.8967542083837795E-3</v>
      </c>
      <c r="FD423" s="223">
        <f t="shared" ca="1" si="750"/>
        <v>2.8395056032482014E-3</v>
      </c>
      <c r="FE423" s="223">
        <f t="shared" ca="1" si="751"/>
        <v>3.1754100807658771E-3</v>
      </c>
      <c r="FF423" s="223">
        <f t="shared" ca="1" si="752"/>
        <v>-2.5278856278500936E-3</v>
      </c>
      <c r="FG423" s="223">
        <f t="shared" ca="1" si="753"/>
        <v>-3.4234850182144807E-3</v>
      </c>
      <c r="FH423" s="223">
        <f t="shared" ca="1" si="754"/>
        <v>2.1919207319730295E-3</v>
      </c>
      <c r="FI423" s="223">
        <f t="shared" ca="1" si="755"/>
        <v>3.638589923470464E-3</v>
      </c>
      <c r="FJ423" s="223">
        <f t="shared" ca="1" si="756"/>
        <v>-1.8348464412213119E-3</v>
      </c>
      <c r="FK423" s="223">
        <f t="shared" ca="1" si="757"/>
        <v>-3.8186532187077836E-3</v>
      </c>
      <c r="FL423" s="223">
        <f t="shared" ca="1" si="758"/>
        <v>1.4601015762114311E-3</v>
      </c>
      <c r="FM423" s="223">
        <f t="shared" ca="1" si="759"/>
        <v>3.9619407959607632E-3</v>
      </c>
      <c r="FN423" s="223">
        <f t="shared" ca="1" si="760"/>
        <v>-1.0712951348500303E-3</v>
      </c>
      <c r="FO423" s="223">
        <f t="shared" ca="1" si="761"/>
        <v>-4.0670727175314983E-3</v>
      </c>
      <c r="FP423" s="223">
        <f t="shared" ca="1" si="762"/>
        <v>6.7217153571053393E-4</v>
      </c>
      <c r="FQ423" s="223">
        <f t="shared" ca="1" si="763"/>
        <v>4.1330365055443222E-3</v>
      </c>
      <c r="FR423" s="223">
        <f t="shared" ca="1" si="764"/>
        <v>-2.665745572358073E-4</v>
      </c>
      <c r="FS423" s="223">
        <f t="shared" ca="1" si="765"/>
        <v>-4.1591968926611572E-3</v>
      </c>
      <c r="FT423" s="223">
        <f t="shared" ca="1" si="766"/>
        <v>-1.4158967994969368E-4</v>
      </c>
      <c r="FU423" s="223">
        <f t="shared" ca="1" si="767"/>
        <v>4.145301940053376E-3</v>
      </c>
      <c r="FV423" s="223">
        <f t="shared" ca="1" si="768"/>
        <v>5.483903311162522E-4</v>
      </c>
      <c r="FW423" s="223">
        <f t="shared" ca="1" si="769"/>
        <v>-4.0914854637103181E-3</v>
      </c>
      <c r="FX423" s="223">
        <f t="shared" ca="1" si="770"/>
        <v>-9.4990968361374599E-4</v>
      </c>
      <c r="FY423" s="223">
        <f t="shared" ca="1" si="771"/>
        <v>3.9982657457183126E-3</v>
      </c>
      <c r="FZ423" s="223">
        <f t="shared" ca="1" si="772"/>
        <v>1.3422808865845813E-3</v>
      </c>
      <c r="GA423" s="223">
        <f t="shared" ca="1" si="773"/>
        <v>-3.8665405429205947E-3</v>
      </c>
      <c r="GB423" s="223">
        <f t="shared" ca="1" si="774"/>
        <v>-1.7217251908520144E-3</v>
      </c>
      <c r="GC423" s="223">
        <f t="shared" ca="1" si="775"/>
        <v>3.6975784410284715E-3</v>
      </c>
      <c r="GD423" s="223">
        <f t="shared" ca="1" si="776"/>
        <v>2.0845883403410323E-3</v>
      </c>
      <c r="GE423" s="223">
        <f t="shared" ca="1" si="777"/>
        <v>-3.4930066374473726E-3</v>
      </c>
      <c r="GF423" s="223">
        <f t="shared" ca="1" si="778"/>
        <v>-2.4273757645606542E-3</v>
      </c>
      <c r="GG423" s="223">
        <f t="shared" ca="1" si="779"/>
        <v>3.2547952704758722E-3</v>
      </c>
      <c r="GH423" s="223">
        <f t="shared" ca="1" si="780"/>
        <v>2.7467862332287984E-3</v>
      </c>
      <c r="GI423" s="223">
        <f t="shared" ca="1" si="781"/>
        <v>-2.9852384457975936E-3</v>
      </c>
      <c r="GJ423" s="223">
        <f t="shared" ca="1" si="782"/>
        <v>-3.0397436489250371E-3</v>
      </c>
      <c r="GK423" s="223">
        <f t="shared" ca="1" si="783"/>
        <v>2.6869321429891201E-3</v>
      </c>
      <c r="GL423" s="223">
        <f t="shared" ca="1" si="784"/>
        <v>3.3034266715890647E-3</v>
      </c>
      <c r="GM423" s="223">
        <f t="shared" ca="1" si="785"/>
        <v>-2.3627492148169658E-3</v>
      </c>
      <c r="GN423" s="223">
        <f t="shared" ca="1" si="786"/>
        <v>-3.5352958895691271E-3</v>
      </c>
      <c r="GO423" s="223">
        <f t="shared" ca="1" si="787"/>
        <v>2.0158117200962172E-3</v>
      </c>
      <c r="GP423" s="223">
        <f t="shared" ca="1" si="788"/>
        <v>3.7331182755433062E-3</v>
      </c>
      <c r="GQ423" s="223">
        <f t="shared" ca="1" si="789"/>
        <v>-1.6494608565559611E-3</v>
      </c>
      <c r="GR423" s="223">
        <f t="shared" ca="1" si="790"/>
        <v>-3.8949886917938712E-3</v>
      </c>
      <c r="GS423" s="223">
        <f t="shared" ca="1" si="791"/>
        <v>1.2672247832800393E-3</v>
      </c>
      <c r="GT423" s="223">
        <f t="shared" ca="1" si="792"/>
        <v>4.019348237725145E-3</v>
      </c>
      <c r="GU423" s="223">
        <f t="shared" ca="1" si="793"/>
        <v>-8.7278464260582525E-4</v>
      </c>
      <c r="GV423" s="223">
        <f t="shared" ca="1" si="794"/>
        <v>-4.1049992629278616E-3</v>
      </c>
      <c r="GW423" s="223">
        <f t="shared" ca="1" si="795"/>
        <v>4.6993910871046983E-4</v>
      </c>
      <c r="GX423" s="223">
        <f t="shared" ca="1" si="796"/>
        <v>4.151116901207689E-3</v>
      </c>
      <c r="GY423" s="223">
        <f t="shared" ca="1" si="797"/>
        <v>-6.2567804303382494E-5</v>
      </c>
      <c r="GZ423" s="223">
        <f t="shared" ca="1" si="798"/>
        <v>-4.1572570144975821E-3</v>
      </c>
      <c r="HA423" s="223">
        <f t="shared" ca="1" si="799"/>
        <v>-3.4540606226195203E-4</v>
      </c>
      <c r="HB423" s="223">
        <f t="shared" ca="1" si="800"/>
        <v>4.1233604701499922E-3</v>
      </c>
      <c r="HC423" s="223">
        <f t="shared" ca="1" si="801"/>
        <v>7.5005347962977804E-4</v>
      </c>
      <c r="HD423" s="223">
        <f t="shared" ca="1" si="802"/>
        <v>-4.049753710416778E-3</v>
      </c>
      <c r="HE423" s="223">
        <f t="shared" ca="1" si="803"/>
        <v>-1.1474774719676002E-3</v>
      </c>
      <c r="HF423" s="223">
        <f t="shared" ca="1" si="804"/>
        <v>3.9371456086316325E-3</v>
      </c>
      <c r="HG423" s="223">
        <f t="shared" ca="1" si="805"/>
        <v>1.5338506289756088E-3</v>
      </c>
      <c r="HH423" s="223">
        <f t="shared" ca="1" si="806"/>
        <v>-3.7866206423727263E-3</v>
      </c>
      <c r="HI423" s="223">
        <f t="shared" ca="1" si="807"/>
        <v>-1.9054519659385302E-3</v>
      </c>
      <c r="HJ423" s="223">
        <f t="shared" ca="1" si="808"/>
        <v>3.5996284493502759E-3</v>
      </c>
      <c r="HK423" s="223">
        <f t="shared" ca="1" si="809"/>
        <v>2.2587027588432578E-3</v>
      </c>
      <c r="HL423" s="223">
        <f t="shared" ca="1" si="810"/>
        <v>-3.3779698666034953E-3</v>
      </c>
      <c r="HM423" s="223">
        <f t="shared" ca="1" si="811"/>
        <v>-2.590201009448E-3</v>
      </c>
      <c r="HN423" s="223">
        <f t="shared" ca="1" si="812"/>
        <v>3.1237795874552998E-3</v>
      </c>
      <c r="HO423" s="223">
        <f t="shared" ca="1" si="813"/>
        <v>2.8967542083838437E-3</v>
      </c>
      <c r="HP423" s="223">
        <f t="shared" ca="1" si="814"/>
        <v>-2.8395056032481355E-3</v>
      </c>
      <c r="HQ423" s="223">
        <f t="shared" ca="1" si="815"/>
        <v>-3.1754100807658589E-3</v>
      </c>
      <c r="HR423" s="223">
        <f t="shared" ca="1" si="816"/>
        <v>2.5278856278500225E-3</v>
      </c>
      <c r="HS423" s="223">
        <f t="shared" ca="1" si="817"/>
        <v>3.4234850182145323E-3</v>
      </c>
      <c r="HT423" s="223">
        <f t="shared" ca="1" si="818"/>
        <v>-2.1919207319730538E-3</v>
      </c>
      <c r="HU423" s="223">
        <f t="shared" ca="1" si="819"/>
        <v>-3.6385899234705073E-3</v>
      </c>
      <c r="HV423" s="223">
        <f t="shared" ca="1" si="820"/>
        <v>1.8348464412212314E-3</v>
      </c>
      <c r="HW423" s="223">
        <f t="shared" ca="1" si="821"/>
        <v>3.8186532187077724E-3</v>
      </c>
      <c r="HX423" s="223">
        <f t="shared" ca="1" si="822"/>
        <v>-1.4601015762113472E-3</v>
      </c>
      <c r="HY423" s="223">
        <f t="shared" ca="1" si="823"/>
        <v>-3.9619407959607909E-3</v>
      </c>
      <c r="HZ423" s="223">
        <f t="shared" ca="1" si="824"/>
        <v>1.0712951348500577E-3</v>
      </c>
      <c r="IA423" s="223">
        <f t="shared" ca="1" si="825"/>
        <v>4.0670727175314923E-3</v>
      </c>
      <c r="IB423" s="223">
        <f t="shared" ca="1" si="826"/>
        <v>-6.7217153571044546E-4</v>
      </c>
      <c r="IC423" s="223">
        <f t="shared" ca="1" si="827"/>
        <v>-4.1330365055443196E-3</v>
      </c>
      <c r="ID423" s="223">
        <f t="shared" ca="1" si="828"/>
        <v>2.6657455723583592E-4</v>
      </c>
      <c r="IE423" s="223">
        <f t="shared" ca="1" si="829"/>
        <v>3.4647305986730517E-3</v>
      </c>
      <c r="IF423" s="223">
        <f t="shared" ca="1" si="830"/>
        <v>1.4158967994966527E-4</v>
      </c>
      <c r="IG423" s="223">
        <f t="shared" ca="1" si="831"/>
        <v>-4.1453019400533786E-3</v>
      </c>
      <c r="IH423" s="223">
        <f t="shared" ca="1" si="832"/>
        <v>-5.4839033111645798E-4</v>
      </c>
      <c r="II423" s="223">
        <f t="shared" ca="1" si="833"/>
        <v>4.0914854637103234E-3</v>
      </c>
      <c r="IJ423" s="223">
        <f t="shared" ca="1" si="834"/>
        <v>9.4990968361371802E-4</v>
      </c>
      <c r="IK423" s="223">
        <f t="shared" ca="1" si="835"/>
        <v>-3.9982657457182554E-3</v>
      </c>
      <c r="IL423" s="223">
        <f t="shared" ca="1" si="836"/>
        <v>-1.3422808865845549E-3</v>
      </c>
      <c r="IM423" s="223">
        <f t="shared" ca="1" si="837"/>
        <v>3.8665405429206051E-3</v>
      </c>
      <c r="IN423" s="223">
        <f t="shared" ca="1" si="838"/>
        <v>1.7217251908522042E-3</v>
      </c>
      <c r="IO423" s="223">
        <f t="shared" ca="1" si="839"/>
        <v>-3.6975784410284845E-3</v>
      </c>
      <c r="IP423" s="223">
        <f t="shared" ca="1" si="840"/>
        <v>-2.0845883403410076E-3</v>
      </c>
      <c r="IQ423" s="223">
        <f t="shared" ca="1" si="841"/>
        <v>3.4930066374472598E-3</v>
      </c>
      <c r="IR423" s="223">
        <f t="shared" ca="1" si="842"/>
        <v>2.4273757645606308E-3</v>
      </c>
      <c r="IS423" s="223">
        <f t="shared" ca="1" si="843"/>
        <v>-3.2547952704758895E-3</v>
      </c>
      <c r="IT423" s="223">
        <f t="shared" ca="1" si="844"/>
        <v>-2.7467862332287772E-3</v>
      </c>
      <c r="IU423" s="223">
        <f t="shared" ca="1" si="845"/>
        <v>2.9852384457976135E-3</v>
      </c>
      <c r="IV423" s="223">
        <f t="shared" ca="1" si="846"/>
        <v>3.039743648925018E-3</v>
      </c>
      <c r="IW423" s="223">
        <f t="shared" ca="1" si="847"/>
        <v>-2.6869321429891417E-3</v>
      </c>
      <c r="IX423" s="223">
        <f t="shared" ca="1" si="848"/>
        <v>-3.3034266715891913E-3</v>
      </c>
      <c r="IY423" s="223">
        <f t="shared" ca="1" si="849"/>
        <v>2.3627492148169892E-3</v>
      </c>
      <c r="IZ423" s="223">
        <f t="shared" ca="1" si="850"/>
        <v>3.5352958895691119E-3</v>
      </c>
      <c r="JA423" s="223">
        <f t="shared" ca="1" si="851"/>
        <v>-2.015811720096035E-3</v>
      </c>
      <c r="JB423" s="223">
        <f t="shared" ca="1" si="852"/>
        <v>-3.7331182755432936E-3</v>
      </c>
    </row>
    <row r="424" spans="2:262">
      <c r="B424" s="230">
        <v>63</v>
      </c>
      <c r="C424" s="229">
        <f t="shared" si="853"/>
        <v>1.2304687500000007E-3</v>
      </c>
      <c r="D424" s="226">
        <f t="shared" ca="1" si="597"/>
        <v>75.199716857060707</v>
      </c>
      <c r="E424" s="225">
        <f ca="1">BQ361</f>
        <v>0.19971685706070239</v>
      </c>
      <c r="F424" s="224">
        <v>63</v>
      </c>
      <c r="G424" s="223">
        <f t="shared" ca="1" si="854"/>
        <v>5.2642443090716202E-3</v>
      </c>
      <c r="H424" s="223">
        <f t="shared" ca="1" si="598"/>
        <v>1.1066053801332056E-2</v>
      </c>
      <c r="I424" s="223">
        <f t="shared" ca="1" si="599"/>
        <v>-4.7210951987009557E-3</v>
      </c>
      <c r="J424" s="223">
        <f t="shared" ca="1" si="600"/>
        <v>-1.1297776753631542E-2</v>
      </c>
      <c r="K424" s="223">
        <f t="shared" ca="1" si="601"/>
        <v>4.1665725564775206E-3</v>
      </c>
      <c r="L424" s="223">
        <f t="shared" ca="1" si="602"/>
        <v>1.1502282372163162E-2</v>
      </c>
      <c r="M424" s="223">
        <f t="shared" ca="1" si="603"/>
        <v>-3.6020122760168885E-3</v>
      </c>
      <c r="N424" s="223">
        <f t="shared" ca="1" si="604"/>
        <v>-1.1679077984979292E-2</v>
      </c>
      <c r="O424" s="223">
        <f t="shared" ca="1" si="605"/>
        <v>3.0287744324842864E-3</v>
      </c>
      <c r="P424" s="223">
        <f t="shared" ca="1" si="606"/>
        <v>1.1827737675963195E-2</v>
      </c>
      <c r="Q424" s="223">
        <f t="shared" ca="1" si="607"/>
        <v>-2.4482400060545635E-3</v>
      </c>
      <c r="R424" s="223">
        <f t="shared" ca="1" si="608"/>
        <v>-1.1947903310898237E-2</v>
      </c>
      <c r="S424" s="223">
        <f t="shared" ca="1" si="609"/>
        <v>1.8618075550097144E-3</v>
      </c>
      <c r="T424" s="223">
        <f t="shared" ca="1" si="610"/>
        <v>1.2039285400244589E-2</v>
      </c>
      <c r="U424" s="223">
        <f t="shared" ca="1" si="611"/>
        <v>-1.2708898464898082E-3</v>
      </c>
      <c r="V424" s="223">
        <f t="shared" ca="1" si="612"/>
        <v>-1.2101663796544902E-2</v>
      </c>
      <c r="W424" s="223">
        <f t="shared" ca="1" si="613"/>
        <v>6.7691045301286265E-4</v>
      </c>
      <c r="X424" s="223">
        <f t="shared" ca="1" si="614"/>
        <v>1.2134888224778777E-2</v>
      </c>
      <c r="Y424" s="223">
        <f t="shared" ca="1" si="615"/>
        <v>-8.1300322964297095E-5</v>
      </c>
      <c r="Z424" s="223">
        <f t="shared" ca="1" si="616"/>
        <v>-1.2138878644388482E-2</v>
      </c>
      <c r="AA424" s="223">
        <f t="shared" ca="1" si="617"/>
        <v>-5.1450566668335539E-4</v>
      </c>
      <c r="AB424" s="223">
        <f t="shared" ca="1" si="618"/>
        <v>1.2113625442103662E-2</v>
      </c>
      <c r="AC424" s="223">
        <f t="shared" ca="1" si="619"/>
        <v>1.1090721671146381E-3</v>
      </c>
      <c r="AD424" s="223">
        <f t="shared" ca="1" si="620"/>
        <v>-1.2059189455100539E-2</v>
      </c>
      <c r="AE424" s="223">
        <f t="shared" ca="1" si="621"/>
        <v>-1.7009668155520911E-3</v>
      </c>
      <c r="AF424" s="223">
        <f t="shared" ca="1" si="622"/>
        <v>1.1975701824439825E-2</v>
      </c>
      <c r="AG424" s="223">
        <f t="shared" ca="1" si="623"/>
        <v>2.2887636859437828E-3</v>
      </c>
      <c r="AH424" s="223">
        <f t="shared" ca="1" si="624"/>
        <v>-1.1863363679136464E-2</v>
      </c>
      <c r="AI424" s="223">
        <f t="shared" ca="1" si="625"/>
        <v>-2.8710467241439292E-3</v>
      </c>
      <c r="AJ424" s="223">
        <f t="shared" ca="1" si="626"/>
        <v>1.1722445651622107E-2</v>
      </c>
      <c r="AK424" s="223">
        <f t="shared" ca="1" si="627"/>
        <v>3.4464131593117042E-3</v>
      </c>
      <c r="AL424" s="223">
        <f t="shared" ca="1" si="628"/>
        <v>-1.1553287225768021E-2</v>
      </c>
      <c r="AM424" s="223">
        <f t="shared" ca="1" si="629"/>
        <v>-4.0134768833085567E-3</v>
      </c>
      <c r="AN424" s="223">
        <f t="shared" ca="1" si="630"/>
        <v>1.1356295919038611E-2</v>
      </c>
      <c r="AO424" s="223">
        <f t="shared" ca="1" si="631"/>
        <v>4.5708717899544636E-3</v>
      </c>
      <c r="AP424" s="223">
        <f t="shared" ca="1" si="632"/>
        <v>-1.1131946300746192E-2</v>
      </c>
      <c r="AQ424" s="223">
        <f t="shared" ca="1" si="633"/>
        <v>-5.1172550660972052E-3</v>
      </c>
      <c r="AR424" s="223">
        <f t="shared" ca="1" si="634"/>
        <v>1.0880778848771974E-2</v>
      </c>
      <c r="AS424" s="223">
        <f t="shared" ca="1" si="635"/>
        <v>5.6513104265671892E-3</v>
      </c>
      <c r="AT424" s="223">
        <f t="shared" ca="1" si="636"/>
        <v>-1.0603398647507357E-2</v>
      </c>
      <c r="AU424" s="223">
        <f t="shared" ca="1" si="637"/>
        <v>-6.1717512852232422E-3</v>
      </c>
      <c r="AV424" s="223">
        <f t="shared" ca="1" si="638"/>
        <v>1.0300473930152911E-2</v>
      </c>
      <c r="AW424" s="223">
        <f t="shared" ca="1" si="639"/>
        <v>6.6773238544516238E-3</v>
      </c>
      <c r="AX424" s="223">
        <f t="shared" ca="1" si="640"/>
        <v>-9.9727344688857224E-3</v>
      </c>
      <c r="AY424" s="223">
        <f t="shared" ca="1" si="641"/>
        <v>-7.1668101656501369E-3</v>
      </c>
      <c r="AZ424" s="223">
        <f t="shared" ca="1" si="642"/>
        <v>9.6209698167746098E-3</v>
      </c>
      <c r="BA424" s="223">
        <f t="shared" ca="1" si="643"/>
        <v>7.6390310034211654E-3</v>
      </c>
      <c r="BB424" s="223">
        <f t="shared" ca="1" si="644"/>
        <v>-9.2460274056774591E-3</v>
      </c>
      <c r="BC424" s="223">
        <f t="shared" ca="1" si="645"/>
        <v>-8.0928487464047329E-3</v>
      </c>
      <c r="BD424" s="223">
        <f t="shared" ca="1" si="646"/>
        <v>8.8488105047036768E-3</v>
      </c>
      <c r="BE424" s="223">
        <f t="shared" ca="1" si="647"/>
        <v>8.5271701079085091E-3</v>
      </c>
      <c r="BF424" s="223">
        <f t="shared" ca="1" si="648"/>
        <v>-8.4302760441598013E-3</v>
      </c>
      <c r="BG424" s="223">
        <f t="shared" ca="1" si="649"/>
        <v>-8.9409487697304432E-3</v>
      </c>
      <c r="BH424" s="223">
        <f t="shared" ca="1" si="650"/>
        <v>7.9914323102205694E-3</v>
      </c>
      <c r="BI424" s="223">
        <f t="shared" ca="1" si="651"/>
        <v>9.333187902831476E-3</v>
      </c>
      <c r="BJ424" s="223">
        <f t="shared" ca="1" si="652"/>
        <v>-7.5333365158793504E-3</v>
      </c>
      <c r="BK424" s="223">
        <f t="shared" ca="1" si="653"/>
        <v>-9.7029425687838768E-3</v>
      </c>
      <c r="BL424" s="223">
        <f t="shared" ca="1" si="654"/>
        <v>7.0570922540288995E-3</v>
      </c>
      <c r="BM424" s="223">
        <f t="shared" ca="1" si="655"/>
        <v>1.004932199621068E-2</v>
      </c>
      <c r="BN424" s="223">
        <f t="shared" ca="1" si="656"/>
        <v>-6.563846838810213E-3</v>
      </c>
      <c r="BO424" s="223">
        <f t="shared" ca="1" si="657"/>
        <v>-1.0371491726731961E-2</v>
      </c>
      <c r="BP424" s="223">
        <f t="shared" ca="1" si="658"/>
        <v>6.0547885416317501E-3</v>
      </c>
      <c r="BQ424" s="223">
        <f t="shared" ca="1" si="659"/>
        <v>1.0668675625248158E-2</v>
      </c>
      <c r="BR424" s="223">
        <f t="shared" ca="1" si="660"/>
        <v>-5.5311437285196557E-3</v>
      </c>
      <c r="BS424" s="223">
        <f t="shared" ca="1" si="661"/>
        <v>-1.0940157749717436E-2</v>
      </c>
      <c r="BT424" s="223">
        <f t="shared" ca="1" si="662"/>
        <v>4.9941739056945846E-3</v>
      </c>
      <c r="BU424" s="223">
        <f t="shared" ca="1" si="663"/>
        <v>1.1185284075923082E-2</v>
      </c>
      <c r="BV424" s="223">
        <f t="shared" ca="1" si="664"/>
        <v>-4.4451726804927228E-3</v>
      </c>
      <c r="BW424" s="223">
        <f t="shared" ca="1" si="665"/>
        <v>-1.1403464073074651E-2</v>
      </c>
      <c r="BX424" s="223">
        <f t="shared" ca="1" si="666"/>
        <v>3.8854626449524119E-3</v>
      </c>
      <c r="BY424" s="223">
        <f t="shared" ca="1" si="667"/>
        <v>1.1594172126448695E-2</v>
      </c>
      <c r="BZ424" s="223">
        <f t="shared" ca="1" si="668"/>
        <v>-3.3163921895740757E-3</v>
      </c>
      <c r="CA424" s="223">
        <f t="shared" ca="1" si="669"/>
        <v>-1.1756948803640583E-2</v>
      </c>
      <c r="CB424" s="223">
        <f t="shared" ca="1" si="670"/>
        <v>2.739332254929575E-3</v>
      </c>
      <c r="CC424" s="223">
        <f t="shared" ca="1" si="671"/>
        <v>1.1891401961377408E-2</v>
      </c>
      <c r="CD424" s="223">
        <f t="shared" ca="1" si="672"/>
        <v>-2.1556730289456144E-3</v>
      </c>
      <c r="CE424" s="223">
        <f t="shared" ca="1" si="673"/>
        <v>-1.199720769022547E-2</v>
      </c>
      <c r="CF424" s="223">
        <f t="shared" ca="1" si="674"/>
        <v>1.5668205978202668E-3</v>
      </c>
      <c r="CG424" s="223">
        <f t="shared" ca="1" si="675"/>
        <v>1.2074111094916497E-2</v>
      </c>
      <c r="CH424" s="223">
        <f t="shared" ca="1" si="676"/>
        <v>-9.7419355863749297E-4</v>
      </c>
      <c r="CI424" s="223">
        <f t="shared" ca="1" si="677"/>
        <v>-1.2121926908412626E-2</v>
      </c>
      <c r="CJ424" s="223">
        <f t="shared" ca="1" si="678"/>
        <v>3.7921960184268341E-4</v>
      </c>
      <c r="CK424" s="223">
        <f t="shared" ca="1" si="679"/>
        <v>1.2140539938231009E-2</v>
      </c>
      <c r="CL424" s="223">
        <f t="shared" ca="1" si="680"/>
        <v>2.1666792818850547E-4</v>
      </c>
      <c r="CM424" s="223">
        <f t="shared" ca="1" si="681"/>
        <v>-1.2129905343952479E-2</v>
      </c>
      <c r="CN424" s="223">
        <f t="shared" ca="1" si="682"/>
        <v>-8.1203348620316647E-4</v>
      </c>
      <c r="CO424" s="223">
        <f t="shared" ca="1" si="683"/>
        <v>1.209004874524615E-2</v>
      </c>
      <c r="CP424" s="223">
        <f t="shared" ca="1" si="684"/>
        <v>1.4054427844234843E-3</v>
      </c>
      <c r="CQ424" s="223">
        <f t="shared" ca="1" si="685"/>
        <v>-1.2021066160149339E-2</v>
      </c>
      <c r="CR424" s="223">
        <f t="shared" ca="1" si="686"/>
        <v>-1.9954662478742198E-3</v>
      </c>
      <c r="CS424" s="223">
        <f t="shared" ca="1" si="687"/>
        <v>1.1923123773751636E-2</v>
      </c>
      <c r="CT424" s="223">
        <f t="shared" ca="1" si="688"/>
        <v>2.5806824583512857E-3</v>
      </c>
      <c r="CU424" s="223">
        <f t="shared" ca="1" si="689"/>
        <v>-1.1796457537840728E-2</v>
      </c>
      <c r="CV424" s="223">
        <f t="shared" ca="1" si="690"/>
        <v>-3.1596815787454319E-3</v>
      </c>
      <c r="CW424" s="223">
        <f t="shared" ca="1" si="691"/>
        <v>1.1641372602473429E-2</v>
      </c>
      <c r="CX424" s="223">
        <f t="shared" ca="1" si="692"/>
        <v>3.7310687494606287E-3</v>
      </c>
      <c r="CY424" s="223">
        <f t="shared" ca="1" si="693"/>
        <v>-1.1458242580843056E-2</v>
      </c>
      <c r="CZ424" s="223">
        <f t="shared" ca="1" si="694"/>
        <v>-4.2934674487553528E-3</v>
      </c>
      <c r="DA424" s="223">
        <f t="shared" ca="1" si="695"/>
        <v>1.1247508649211799E-2</v>
      </c>
      <c r="DB424" s="223">
        <f t="shared" ca="1" si="696"/>
        <v>4.8455228089030146E-3</v>
      </c>
      <c r="DC424" s="223">
        <f t="shared" ca="1" si="697"/>
        <v>-1.1009678484079317E-2</v>
      </c>
      <c r="DD424" s="223">
        <f t="shared" ca="1" si="698"/>
        <v>-5.385904880186039E-3</v>
      </c>
      <c r="DE424" s="223">
        <f t="shared" ca="1" si="699"/>
        <v>1.0745325039144594E-2</v>
      </c>
      <c r="DF424" s="223">
        <f t="shared" ca="1" si="700"/>
        <v>5.9133118348634519E-3</v>
      </c>
      <c r="DG424" s="223">
        <f t="shared" ca="1" si="701"/>
        <v>-1.0455085165011415E-2</v>
      </c>
      <c r="DH424" s="223">
        <f t="shared" ca="1" si="702"/>
        <v>-6.4264731033854324E-3</v>
      </c>
      <c r="DI424" s="223">
        <f t="shared" ca="1" si="703"/>
        <v>1.0139658074958431E-2</v>
      </c>
      <c r="DJ424" s="223">
        <f t="shared" ca="1" si="704"/>
        <v>6.9241524353090842E-3</v>
      </c>
      <c r="DK424" s="223">
        <f t="shared" ca="1" si="705"/>
        <v>-9.7998036604735293E-3</v>
      </c>
      <c r="DL424" s="223">
        <f t="shared" ca="1" si="706"/>
        <v>-7.4051508775316681E-3</v>
      </c>
      <c r="DM424" s="223">
        <f t="shared" ca="1" si="707"/>
        <v>9.4363406606093256E-3</v>
      </c>
      <c r="DN424" s="223">
        <f t="shared" ca="1" si="708"/>
        <v>7.8683096626756752E-3</v>
      </c>
      <c r="DO424" s="223">
        <f t="shared" ca="1" si="709"/>
        <v>-9.0501446895676664E-3</v>
      </c>
      <c r="DP424" s="223">
        <f t="shared" ca="1" si="710"/>
        <v>-8.3125130006600281E-3</v>
      </c>
      <c r="DQ424" s="223">
        <f t="shared" ca="1" si="711"/>
        <v>8.6421461272700156E-3</v>
      </c>
      <c r="DR424" s="223">
        <f t="shared" ca="1" si="712"/>
        <v>8.7366907667353905E-3</v>
      </c>
      <c r="DS424" s="223">
        <f t="shared" ca="1" si="713"/>
        <v>-8.213327877988931E-3</v>
      </c>
      <c r="DT424" s="223">
        <f t="shared" ca="1" si="714"/>
        <v>-9.1398210795101912E-3</v>
      </c>
      <c r="DU424" s="223">
        <f t="shared" ca="1" si="715"/>
        <v>7.7647230024474627E-3</v>
      </c>
      <c r="DV424" s="223">
        <f t="shared" ca="1" si="716"/>
        <v>9.5209327627504489E-3</v>
      </c>
      <c r="DW424" s="223">
        <f t="shared" ca="1" si="717"/>
        <v>-7.2974122290836978E-3</v>
      </c>
      <c r="DX424" s="223">
        <f t="shared" ca="1" si="718"/>
        <v>-9.8791076850302337E-3</v>
      </c>
      <c r="DY424" s="223">
        <f t="shared" ca="1" si="719"/>
        <v>6.8125213504819744E-3</v>
      </c>
      <c r="DZ424" s="223">
        <f t="shared" ca="1" si="720"/>
        <v>1.0213482971588942E-2</v>
      </c>
      <c r="EA424" s="223">
        <f t="shared" ca="1" si="721"/>
        <v>-6.311218511240827E-3</v>
      </c>
      <c r="EB424" s="223">
        <f t="shared" ca="1" si="722"/>
        <v>-1.0523253083073827E-2</v>
      </c>
      <c r="EC424" s="223">
        <f t="shared" ca="1" si="723"/>
        <v>5.7947113938083506E-3</v>
      </c>
      <c r="ED424" s="223">
        <f t="shared" ca="1" si="724"/>
        <v>1.0807671756153304E-2</v>
      </c>
      <c r="EE424" s="223">
        <f t="shared" ca="1" si="725"/>
        <v>-5.26424430907172E-3</v>
      </c>
      <c r="EF424" s="223">
        <f t="shared" ca="1" si="726"/>
        <v>-1.1066053801331979E-2</v>
      </c>
      <c r="EG424" s="223">
        <f t="shared" ca="1" si="727"/>
        <v>4.7210951987008793E-3</v>
      </c>
      <c r="EH424" s="223">
        <f t="shared" ca="1" si="728"/>
        <v>1.1297776753631545E-2</v>
      </c>
      <c r="EI424" s="223">
        <f t="shared" ca="1" si="729"/>
        <v>-4.1665725564775848E-3</v>
      </c>
      <c r="EJ424" s="223">
        <f t="shared" ca="1" si="730"/>
        <v>-1.1502282372163115E-2</v>
      </c>
      <c r="EK424" s="223">
        <f t="shared" ca="1" si="731"/>
        <v>3.6020122760167571E-3</v>
      </c>
      <c r="EL424" s="223">
        <f t="shared" ca="1" si="732"/>
        <v>1.1679077984979306E-2</v>
      </c>
      <c r="EM424" s="223">
        <f t="shared" ca="1" si="733"/>
        <v>-3.0287744324843206E-3</v>
      </c>
      <c r="EN424" s="223">
        <f t="shared" ca="1" si="734"/>
        <v>-1.1827737675963172E-2</v>
      </c>
      <c r="EO424" s="223">
        <f t="shared" ca="1" si="735"/>
        <v>2.4482400060547253E-3</v>
      </c>
      <c r="EP424" s="223">
        <f t="shared" ca="1" si="736"/>
        <v>1.1947903310898253E-2</v>
      </c>
      <c r="EQ424" s="223">
        <f t="shared" ca="1" si="737"/>
        <v>-1.8618075550097071E-3</v>
      </c>
      <c r="ER424" s="223">
        <f t="shared" ca="1" si="738"/>
        <v>-1.2039285400244584E-2</v>
      </c>
      <c r="ES424" s="223">
        <f t="shared" ca="1" si="739"/>
        <v>1.2708898464899297E-3</v>
      </c>
      <c r="ET424" s="223">
        <f t="shared" ca="1" si="740"/>
        <v>1.2101663796544915E-2</v>
      </c>
      <c r="EU424" s="223">
        <f t="shared" ca="1" si="741"/>
        <v>-6.7691045301281148E-4</v>
      </c>
      <c r="EV424" s="223">
        <f t="shared" ca="1" si="742"/>
        <v>-1.2134888224778777E-2</v>
      </c>
      <c r="EW424" s="223">
        <f t="shared" ca="1" si="743"/>
        <v>8.1300322964376892E-5</v>
      </c>
      <c r="EX424" s="223">
        <f t="shared" ca="1" si="744"/>
        <v>1.2138878644388486E-2</v>
      </c>
      <c r="EY424" s="223">
        <f t="shared" ca="1" si="745"/>
        <v>5.1450566668349157E-4</v>
      </c>
      <c r="EZ424" s="223">
        <f t="shared" ca="1" si="746"/>
        <v>-1.211362544210366E-2</v>
      </c>
      <c r="FA424" s="223">
        <f t="shared" ca="1" si="747"/>
        <v>-1.1090721671146008E-3</v>
      </c>
      <c r="FB424" s="223">
        <f t="shared" ca="1" si="748"/>
        <v>1.2059189455100552E-2</v>
      </c>
      <c r="FC424" s="223">
        <f t="shared" ca="1" si="749"/>
        <v>1.7009668155518855E-3</v>
      </c>
      <c r="FD424" s="223">
        <f t="shared" ca="1" si="750"/>
        <v>-1.1975701824439819E-2</v>
      </c>
      <c r="FE424" s="223">
        <f t="shared" ca="1" si="751"/>
        <v>-2.2887636859437481E-3</v>
      </c>
      <c r="FF424" s="223">
        <f t="shared" ca="1" si="752"/>
        <v>1.1863363679136469E-2</v>
      </c>
      <c r="FG424" s="223">
        <f t="shared" ca="1" si="753"/>
        <v>2.8710467241438104E-3</v>
      </c>
      <c r="FH424" s="223">
        <f t="shared" ca="1" si="754"/>
        <v>-1.172244565162207E-2</v>
      </c>
      <c r="FI424" s="223">
        <f t="shared" ca="1" si="755"/>
        <v>-3.4464131593117536E-3</v>
      </c>
      <c r="FJ424" s="223">
        <f t="shared" ca="1" si="756"/>
        <v>1.1553287225768032E-2</v>
      </c>
      <c r="FK424" s="223">
        <f t="shared" ca="1" si="757"/>
        <v>4.0134768833084431E-3</v>
      </c>
      <c r="FL424" s="223">
        <f t="shared" ca="1" si="758"/>
        <v>-1.1356295919038684E-2</v>
      </c>
      <c r="FM424" s="223">
        <f t="shared" ca="1" si="759"/>
        <v>-4.5708717899545096E-3</v>
      </c>
      <c r="FN424" s="223">
        <f t="shared" ca="1" si="760"/>
        <v>1.1131946300746206E-2</v>
      </c>
      <c r="FO424" s="223">
        <f t="shared" ca="1" si="761"/>
        <v>5.1172550660971731E-3</v>
      </c>
      <c r="FP424" s="223">
        <f t="shared" ca="1" si="762"/>
        <v>-1.0880778848772027E-2</v>
      </c>
      <c r="FQ424" s="223">
        <f t="shared" ca="1" si="763"/>
        <v>-5.6513104265673115E-3</v>
      </c>
      <c r="FR424" s="223">
        <f t="shared" ca="1" si="764"/>
        <v>1.0603398647507502E-2</v>
      </c>
      <c r="FS424" s="223">
        <f t="shared" ca="1" si="765"/>
        <v>6.171751285223211E-3</v>
      </c>
      <c r="FT424" s="223">
        <f t="shared" ca="1" si="766"/>
        <v>-1.0300473930152747E-2</v>
      </c>
      <c r="FU424" s="223">
        <f t="shared" ca="1" si="767"/>
        <v>-6.6773238544514512E-3</v>
      </c>
      <c r="FV424" s="223">
        <f t="shared" ca="1" si="768"/>
        <v>9.9727344688856426E-3</v>
      </c>
      <c r="FW424" s="223">
        <f t="shared" ca="1" si="769"/>
        <v>7.1668101656498298E-3</v>
      </c>
      <c r="FX424" s="223">
        <f t="shared" ca="1" si="770"/>
        <v>-9.6209698167746324E-3</v>
      </c>
      <c r="FY424" s="223">
        <f t="shared" ca="1" si="771"/>
        <v>-7.6390310034212729E-3</v>
      </c>
      <c r="FZ424" s="223">
        <f t="shared" ca="1" si="772"/>
        <v>9.2460274056775944E-3</v>
      </c>
      <c r="GA424" s="223">
        <f t="shared" ca="1" si="773"/>
        <v>8.0928487464048317E-3</v>
      </c>
      <c r="GB424" s="223">
        <f t="shared" ca="1" si="774"/>
        <v>-8.848810504703937E-3</v>
      </c>
      <c r="GC424" s="223">
        <f t="shared" ca="1" si="775"/>
        <v>-8.5271701079084831E-3</v>
      </c>
      <c r="GD424" s="223">
        <f t="shared" ca="1" si="776"/>
        <v>8.4302760441597006E-3</v>
      </c>
      <c r="GE424" s="223">
        <f t="shared" ca="1" si="777"/>
        <v>8.9409487697303027E-3</v>
      </c>
      <c r="GF424" s="223">
        <f t="shared" ca="1" si="778"/>
        <v>-7.9914323102205972E-3</v>
      </c>
      <c r="GG424" s="223">
        <f t="shared" ca="1" si="779"/>
        <v>-9.3331879028316737E-3</v>
      </c>
      <c r="GH424" s="223">
        <f t="shared" ca="1" si="780"/>
        <v>7.5333365158793781E-3</v>
      </c>
      <c r="GI424" s="223">
        <f t="shared" ca="1" si="781"/>
        <v>9.7029425687839583E-3</v>
      </c>
      <c r="GJ424" s="223">
        <f t="shared" ca="1" si="782"/>
        <v>-7.0570922540290687E-3</v>
      </c>
      <c r="GK424" s="223">
        <f t="shared" ca="1" si="783"/>
        <v>-1.0049321996210659E-2</v>
      </c>
      <c r="GL424" s="223">
        <f t="shared" ca="1" si="784"/>
        <v>6.5638468388099528E-3</v>
      </c>
      <c r="GM424" s="223">
        <f t="shared" ca="1" si="785"/>
        <v>1.0371491726731852E-2</v>
      </c>
      <c r="GN424" s="223">
        <f t="shared" ca="1" si="786"/>
        <v>-6.0547885416316321E-3</v>
      </c>
      <c r="GO424" s="223">
        <f t="shared" ca="1" si="787"/>
        <v>-1.0668675625247977E-2</v>
      </c>
      <c r="GP424" s="223">
        <f t="shared" ca="1" si="788"/>
        <v>5.5311437285196878E-3</v>
      </c>
      <c r="GQ424" s="223">
        <f t="shared" ca="1" si="789"/>
        <v>1.0940157749717572E-2</v>
      </c>
      <c r="GR424" s="223">
        <f t="shared" ca="1" si="790"/>
        <v>-4.9941739056947746E-3</v>
      </c>
      <c r="GS424" s="223">
        <f t="shared" ca="1" si="791"/>
        <v>-1.1185284075923138E-2</v>
      </c>
      <c r="GT424" s="223">
        <f t="shared" ca="1" si="792"/>
        <v>4.4451726804930775E-3</v>
      </c>
      <c r="GU424" s="223">
        <f t="shared" ca="1" si="793"/>
        <v>1.1403464073074639E-2</v>
      </c>
      <c r="GV424" s="223">
        <f t="shared" ca="1" si="794"/>
        <v>-3.8854626449522818E-3</v>
      </c>
      <c r="GW424" s="223">
        <f t="shared" ca="1" si="795"/>
        <v>-1.1594172126448633E-2</v>
      </c>
      <c r="GX424" s="223">
        <f t="shared" ca="1" si="796"/>
        <v>3.3163921895741104E-3</v>
      </c>
      <c r="GY424" s="223">
        <f t="shared" ca="1" si="797"/>
        <v>1.1756948803640487E-2</v>
      </c>
      <c r="GZ424" s="223">
        <f t="shared" ca="1" si="798"/>
        <v>-2.7393322549296092E-3</v>
      </c>
      <c r="HA424" s="223">
        <f t="shared" ca="1" si="799"/>
        <v>-1.1891401961377434E-2</v>
      </c>
      <c r="HB424" s="223">
        <f t="shared" ca="1" si="800"/>
        <v>2.1556730289458191E-3</v>
      </c>
      <c r="HC424" s="223">
        <f t="shared" ca="1" si="801"/>
        <v>1.1997207690225465E-2</v>
      </c>
      <c r="HD424" s="223">
        <f t="shared" ca="1" si="802"/>
        <v>-1.5668205978199585E-3</v>
      </c>
      <c r="HE424" s="223">
        <f t="shared" ca="1" si="803"/>
        <v>-1.2074111094916472E-2</v>
      </c>
      <c r="HF424" s="223">
        <f t="shared" ca="1" si="804"/>
        <v>9.7419355863735679E-4</v>
      </c>
      <c r="HG424" s="223">
        <f t="shared" ca="1" si="805"/>
        <v>1.2121926908412616E-2</v>
      </c>
      <c r="HH424" s="223">
        <f t="shared" ca="1" si="806"/>
        <v>-3.7921960184271984E-4</v>
      </c>
      <c r="HI424" s="223">
        <f t="shared" ca="1" si="807"/>
        <v>-1.2140539938231011E-2</v>
      </c>
      <c r="HJ424" s="223">
        <f t="shared" ca="1" si="808"/>
        <v>-2.1666792818846991E-4</v>
      </c>
      <c r="HK424" s="223">
        <f t="shared" ca="1" si="809"/>
        <v>1.2129905343952481E-2</v>
      </c>
      <c r="HL424" s="223">
        <f t="shared" ca="1" si="810"/>
        <v>8.1203348620278483E-4</v>
      </c>
      <c r="HM424" s="223">
        <f t="shared" ca="1" si="811"/>
        <v>-1.2090048745246154E-2</v>
      </c>
      <c r="HN424" s="223">
        <f t="shared" ca="1" si="812"/>
        <v>-1.4054427844237913E-3</v>
      </c>
      <c r="HO424" s="223">
        <f t="shared" ca="1" si="813"/>
        <v>1.2021066160149342E-2</v>
      </c>
      <c r="HP424" s="223">
        <f t="shared" ca="1" si="814"/>
        <v>1.9954662478741843E-3</v>
      </c>
      <c r="HQ424" s="223">
        <f t="shared" ca="1" si="815"/>
        <v>-1.1923123773751708E-2</v>
      </c>
      <c r="HR424" s="223">
        <f t="shared" ca="1" si="816"/>
        <v>-2.5806824583512501E-3</v>
      </c>
      <c r="HS424" s="223">
        <f t="shared" ca="1" si="817"/>
        <v>1.1796457537840655E-2</v>
      </c>
      <c r="HT424" s="223">
        <f t="shared" ca="1" si="818"/>
        <v>3.159681578745065E-3</v>
      </c>
      <c r="HU424" s="223">
        <f t="shared" ca="1" si="819"/>
        <v>-1.164137260247344E-2</v>
      </c>
      <c r="HV424" s="223">
        <f t="shared" ca="1" si="820"/>
        <v>-3.7310687494602661E-3</v>
      </c>
      <c r="HW424" s="223">
        <f t="shared" ca="1" si="821"/>
        <v>1.1458242580843069E-2</v>
      </c>
      <c r="HX424" s="223">
        <f t="shared" ca="1" si="822"/>
        <v>4.2934674487556416E-3</v>
      </c>
      <c r="HY424" s="223">
        <f t="shared" ca="1" si="823"/>
        <v>-1.1247508649211943E-2</v>
      </c>
      <c r="HZ424" s="223">
        <f t="shared" ca="1" si="824"/>
        <v>-4.8455228089029807E-3</v>
      </c>
      <c r="IA424" s="223">
        <f t="shared" ca="1" si="825"/>
        <v>1.1009678484079185E-2</v>
      </c>
      <c r="IB424" s="223">
        <f t="shared" ca="1" si="826"/>
        <v>5.3859048801860069E-3</v>
      </c>
      <c r="IC424" s="223">
        <f t="shared" ca="1" si="827"/>
        <v>-1.0745325039144611E-2</v>
      </c>
      <c r="ID424" s="223">
        <f t="shared" ca="1" si="828"/>
        <v>-5.9133118348631206E-3</v>
      </c>
      <c r="IE424" s="223">
        <f t="shared" ca="1" si="829"/>
        <v>1.9681308064806221E-3</v>
      </c>
      <c r="IF424" s="223">
        <f t="shared" ca="1" si="830"/>
        <v>6.4264731033856944E-3</v>
      </c>
      <c r="IG424" s="223">
        <f t="shared" ca="1" si="831"/>
        <v>-1.0139658074958452E-2</v>
      </c>
      <c r="IH424" s="223">
        <f t="shared" ca="1" si="832"/>
        <v>-6.9241524353090538E-3</v>
      </c>
      <c r="II424" s="223">
        <f t="shared" ca="1" si="833"/>
        <v>9.7998036604737548E-3</v>
      </c>
      <c r="IJ424" s="223">
        <f t="shared" ca="1" si="834"/>
        <v>7.4051508775316403E-3</v>
      </c>
      <c r="IK424" s="223">
        <f t="shared" ca="1" si="835"/>
        <v>-9.4363406606091296E-3</v>
      </c>
      <c r="IL424" s="223">
        <f t="shared" ca="1" si="836"/>
        <v>-7.8683096626756474E-3</v>
      </c>
      <c r="IM424" s="223">
        <f t="shared" ca="1" si="837"/>
        <v>9.0501446895676907E-3</v>
      </c>
      <c r="IN424" s="223">
        <f t="shared" ca="1" si="838"/>
        <v>8.3125130006597506E-3</v>
      </c>
      <c r="IO424" s="223">
        <f t="shared" ca="1" si="839"/>
        <v>-8.6421461272700416E-3</v>
      </c>
      <c r="IP424" s="223">
        <f t="shared" ca="1" si="840"/>
        <v>-8.7366907667356056E-3</v>
      </c>
      <c r="IQ424" s="223">
        <f t="shared" ca="1" si="841"/>
        <v>8.2133278779892103E-3</v>
      </c>
      <c r="IR424" s="223">
        <f t="shared" ca="1" si="842"/>
        <v>9.1398210795101686E-3</v>
      </c>
      <c r="IS424" s="223">
        <f t="shared" ca="1" si="843"/>
        <v>-7.7647230024472241E-3</v>
      </c>
      <c r="IT424" s="223">
        <f t="shared" ca="1" si="844"/>
        <v>-9.5209327627504264E-3</v>
      </c>
      <c r="IU424" s="223">
        <f t="shared" ca="1" si="845"/>
        <v>7.2974122290834515E-3</v>
      </c>
      <c r="IV424" s="223">
        <f t="shared" ca="1" si="846"/>
        <v>9.8791076850300117E-3</v>
      </c>
      <c r="IW424" s="223">
        <f t="shared" ca="1" si="847"/>
        <v>-6.812521350482003E-3</v>
      </c>
      <c r="IX424" s="223">
        <f t="shared" ca="1" si="848"/>
        <v>-1.0213482971589111E-2</v>
      </c>
      <c r="IY424" s="223">
        <f t="shared" ca="1" si="849"/>
        <v>6.3112185112408573E-3</v>
      </c>
      <c r="IZ424" s="223">
        <f t="shared" ca="1" si="850"/>
        <v>1.052325308307381E-2</v>
      </c>
      <c r="JA424" s="223">
        <f t="shared" ca="1" si="851"/>
        <v>-5.7947113938086854E-3</v>
      </c>
      <c r="JB424" s="223">
        <f t="shared" ca="1" si="852"/>
        <v>-1.0807671756153287E-2</v>
      </c>
    </row>
    <row r="425" spans="2:262">
      <c r="B425" s="230">
        <v>64</v>
      </c>
      <c r="C425" s="229">
        <f t="shared" si="853"/>
        <v>1.2500000000000007E-3</v>
      </c>
      <c r="D425" s="226">
        <f t="shared" ca="1" si="597"/>
        <v>74.588989170304203</v>
      </c>
      <c r="E425" s="225">
        <f ca="1">BR361</f>
        <v>-0.41101082969579533</v>
      </c>
      <c r="F425" s="224">
        <v>64</v>
      </c>
      <c r="G425" s="223">
        <f t="shared" ca="1" si="854"/>
        <v>2.1167249105684596E-3</v>
      </c>
      <c r="H425" s="223">
        <f t="shared" ca="1" si="598"/>
        <v>4.17427732388606E-3</v>
      </c>
      <c r="I425" s="223">
        <f t="shared" ca="1" si="599"/>
        <v>-2.1167249105684591E-3</v>
      </c>
      <c r="J425" s="223">
        <f t="shared" ca="1" si="600"/>
        <v>-4.1742773238860609E-3</v>
      </c>
      <c r="K425" s="223">
        <f t="shared" ca="1" si="601"/>
        <v>2.1167249105684587E-3</v>
      </c>
      <c r="L425" s="223">
        <f t="shared" ca="1" si="602"/>
        <v>4.1742773238860609E-3</v>
      </c>
      <c r="M425" s="223">
        <f t="shared" ca="1" si="603"/>
        <v>-2.1167249105684583E-3</v>
      </c>
      <c r="N425" s="223">
        <f t="shared" ca="1" si="604"/>
        <v>-4.1742773238860609E-3</v>
      </c>
      <c r="O425" s="223">
        <f t="shared" ca="1" si="605"/>
        <v>2.1167249105684578E-3</v>
      </c>
      <c r="P425" s="223">
        <f t="shared" ca="1" si="606"/>
        <v>4.1742773238860609E-3</v>
      </c>
      <c r="Q425" s="223">
        <f t="shared" ca="1" si="607"/>
        <v>-2.1167249105684496E-3</v>
      </c>
      <c r="R425" s="223">
        <f t="shared" ca="1" si="608"/>
        <v>-4.1742773238860617E-3</v>
      </c>
      <c r="S425" s="223">
        <f t="shared" ca="1" si="609"/>
        <v>2.1167249105684639E-3</v>
      </c>
      <c r="T425" s="223">
        <f t="shared" ca="1" si="610"/>
        <v>4.1742773238860617E-3</v>
      </c>
      <c r="U425" s="223">
        <f t="shared" ca="1" si="611"/>
        <v>-2.1167249105684487E-3</v>
      </c>
      <c r="V425" s="223">
        <f t="shared" ca="1" si="612"/>
        <v>-4.1742773238860617E-3</v>
      </c>
      <c r="W425" s="223">
        <f t="shared" ca="1" si="613"/>
        <v>2.116724910568463E-3</v>
      </c>
      <c r="X425" s="223">
        <f t="shared" ca="1" si="614"/>
        <v>4.1742773238860626E-3</v>
      </c>
      <c r="Y425" s="223">
        <f t="shared" ca="1" si="615"/>
        <v>-2.1167249105684478E-3</v>
      </c>
      <c r="Z425" s="223">
        <f t="shared" ca="1" si="616"/>
        <v>-4.1742773238860626E-3</v>
      </c>
      <c r="AA425" s="223">
        <f t="shared" ca="1" si="617"/>
        <v>2.1167249105684622E-3</v>
      </c>
      <c r="AB425" s="223">
        <f t="shared" ca="1" si="618"/>
        <v>4.1742773238860704E-3</v>
      </c>
      <c r="AC425" s="223">
        <f t="shared" ca="1" si="619"/>
        <v>-2.1167249105684465E-3</v>
      </c>
      <c r="AD425" s="223">
        <f t="shared" ca="1" si="620"/>
        <v>-4.1742773238860635E-3</v>
      </c>
      <c r="AE425" s="223">
        <f t="shared" ca="1" si="621"/>
        <v>2.1167249105684609E-3</v>
      </c>
      <c r="AF425" s="223">
        <f t="shared" ca="1" si="622"/>
        <v>4.1742773238860557E-3</v>
      </c>
      <c r="AG425" s="223">
        <f t="shared" ca="1" si="623"/>
        <v>-2.1167249105684457E-3</v>
      </c>
      <c r="AH425" s="223">
        <f t="shared" ca="1" si="624"/>
        <v>-4.1742773238860635E-3</v>
      </c>
      <c r="AI425" s="223">
        <f t="shared" ca="1" si="625"/>
        <v>2.11672491056846E-3</v>
      </c>
      <c r="AJ425" s="223">
        <f t="shared" ca="1" si="626"/>
        <v>4.1742773238860713E-3</v>
      </c>
      <c r="AK425" s="223">
        <f t="shared" ca="1" si="627"/>
        <v>-2.1167249105684448E-3</v>
      </c>
      <c r="AL425" s="223">
        <f t="shared" ca="1" si="628"/>
        <v>-4.1742773238860643E-3</v>
      </c>
      <c r="AM425" s="223">
        <f t="shared" ca="1" si="629"/>
        <v>2.1167249105684591E-3</v>
      </c>
      <c r="AN425" s="223">
        <f t="shared" ca="1" si="630"/>
        <v>4.1742773238860565E-3</v>
      </c>
      <c r="AO425" s="223">
        <f t="shared" ca="1" si="631"/>
        <v>-2.1167249105684435E-3</v>
      </c>
      <c r="AP425" s="223">
        <f t="shared" ca="1" si="632"/>
        <v>-4.1742773238860643E-3</v>
      </c>
      <c r="AQ425" s="223">
        <f t="shared" ca="1" si="633"/>
        <v>2.1167249105684578E-3</v>
      </c>
      <c r="AR425" s="223">
        <f t="shared" ca="1" si="634"/>
        <v>4.1742773238860722E-3</v>
      </c>
      <c r="AS425" s="223">
        <f t="shared" ca="1" si="635"/>
        <v>-2.1167249105684426E-3</v>
      </c>
      <c r="AT425" s="223">
        <f t="shared" ca="1" si="636"/>
        <v>-4.1742773238860652E-3</v>
      </c>
      <c r="AU425" s="223">
        <f t="shared" ca="1" si="637"/>
        <v>2.1167249105684275E-3</v>
      </c>
      <c r="AV425" s="223">
        <f t="shared" ca="1" si="638"/>
        <v>4.1742773238860583E-3</v>
      </c>
      <c r="AW425" s="223">
        <f t="shared" ca="1" si="639"/>
        <v>-2.1167249105684418E-3</v>
      </c>
      <c r="AX425" s="223">
        <f t="shared" ca="1" si="640"/>
        <v>-4.1742773238860808E-3</v>
      </c>
      <c r="AY425" s="223">
        <f t="shared" ca="1" si="641"/>
        <v>2.1167249105684561E-3</v>
      </c>
      <c r="AZ425" s="223">
        <f t="shared" ca="1" si="642"/>
        <v>4.1742773238860739E-3</v>
      </c>
      <c r="BA425" s="223">
        <f t="shared" ca="1" si="643"/>
        <v>-2.1167249105684704E-3</v>
      </c>
      <c r="BB425" s="223">
        <f t="shared" ca="1" si="644"/>
        <v>-4.1742773238860661E-3</v>
      </c>
      <c r="BC425" s="223">
        <f t="shared" ca="1" si="645"/>
        <v>2.1167249105684253E-3</v>
      </c>
      <c r="BD425" s="223">
        <f t="shared" ca="1" si="646"/>
        <v>4.1742773238860591E-3</v>
      </c>
      <c r="BE425" s="223">
        <f t="shared" ca="1" si="647"/>
        <v>-2.1167249105684396E-3</v>
      </c>
      <c r="BF425" s="223">
        <f t="shared" ca="1" si="648"/>
        <v>-4.1742773238860513E-3</v>
      </c>
      <c r="BG425" s="223">
        <f t="shared" ca="1" si="649"/>
        <v>2.1167249105684539E-3</v>
      </c>
      <c r="BH425" s="223">
        <f t="shared" ca="1" si="650"/>
        <v>4.1742773238860748E-3</v>
      </c>
      <c r="BI425" s="223">
        <f t="shared" ca="1" si="651"/>
        <v>-2.1167249105684682E-3</v>
      </c>
      <c r="BJ425" s="223">
        <f t="shared" ca="1" si="652"/>
        <v>-4.1742773238860669E-3</v>
      </c>
      <c r="BK425" s="223">
        <f t="shared" ca="1" si="653"/>
        <v>2.1167249105684231E-3</v>
      </c>
      <c r="BL425" s="223">
        <f t="shared" ca="1" si="654"/>
        <v>4.17427732388606E-3</v>
      </c>
      <c r="BM425" s="223">
        <f t="shared" ca="1" si="655"/>
        <v>-2.1167249105684374E-3</v>
      </c>
      <c r="BN425" s="223">
        <f t="shared" ca="1" si="656"/>
        <v>-4.1742773238860826E-3</v>
      </c>
      <c r="BO425" s="223">
        <f t="shared" ca="1" si="657"/>
        <v>2.1167249105684518E-3</v>
      </c>
      <c r="BP425" s="223">
        <f t="shared" ca="1" si="658"/>
        <v>4.1742773238860756E-3</v>
      </c>
      <c r="BQ425" s="223">
        <f t="shared" ca="1" si="659"/>
        <v>-2.1167249105684661E-3</v>
      </c>
      <c r="BR425" s="223">
        <f t="shared" ca="1" si="660"/>
        <v>-4.1742773238860687E-3</v>
      </c>
      <c r="BS425" s="223">
        <f t="shared" ca="1" si="661"/>
        <v>2.116724910568421E-3</v>
      </c>
      <c r="BT425" s="223">
        <f t="shared" ca="1" si="662"/>
        <v>4.1742773238860609E-3</v>
      </c>
      <c r="BU425" s="223">
        <f t="shared" ca="1" si="663"/>
        <v>-2.1167249105684353E-3</v>
      </c>
      <c r="BV425" s="223">
        <f t="shared" ca="1" si="664"/>
        <v>-4.1742773238860539E-3</v>
      </c>
      <c r="BW425" s="223">
        <f t="shared" ca="1" si="665"/>
        <v>2.1167249105684496E-3</v>
      </c>
      <c r="BX425" s="223">
        <f t="shared" ca="1" si="666"/>
        <v>4.1742773238860765E-3</v>
      </c>
      <c r="BY425" s="223">
        <f t="shared" ca="1" si="667"/>
        <v>-2.1167249105684639E-3</v>
      </c>
      <c r="BZ425" s="223">
        <f t="shared" ca="1" si="668"/>
        <v>-4.1742773238860695E-3</v>
      </c>
      <c r="CA425" s="223">
        <f t="shared" ca="1" si="669"/>
        <v>2.1167249105684192E-3</v>
      </c>
      <c r="CB425" s="223">
        <f t="shared" ca="1" si="670"/>
        <v>4.1742773238860617E-3</v>
      </c>
      <c r="CC425" s="223">
        <f t="shared" ca="1" si="671"/>
        <v>-2.1167249105684335E-3</v>
      </c>
      <c r="CD425" s="223">
        <f t="shared" ca="1" si="672"/>
        <v>-4.1742773238860852E-3</v>
      </c>
      <c r="CE425" s="223">
        <f t="shared" ca="1" si="673"/>
        <v>2.1167249105684478E-3</v>
      </c>
      <c r="CF425" s="223">
        <f t="shared" ca="1" si="674"/>
        <v>4.1742773238860774E-3</v>
      </c>
      <c r="CG425" s="223">
        <f t="shared" ca="1" si="675"/>
        <v>-2.1167249105684622E-3</v>
      </c>
      <c r="CH425" s="223">
        <f t="shared" ca="1" si="676"/>
        <v>-4.1742773238860704E-3</v>
      </c>
      <c r="CI425" s="223">
        <f t="shared" ca="1" si="677"/>
        <v>2.1167249105684171E-3</v>
      </c>
      <c r="CJ425" s="223">
        <f t="shared" ca="1" si="678"/>
        <v>4.174277323886093E-3</v>
      </c>
      <c r="CK425" s="223">
        <f t="shared" ca="1" si="679"/>
        <v>-2.1167249105684908E-3</v>
      </c>
      <c r="CL425" s="223">
        <f t="shared" ca="1" si="680"/>
        <v>-4.1742773238860557E-3</v>
      </c>
      <c r="CM425" s="223">
        <f t="shared" ca="1" si="681"/>
        <v>2.1167249105684457E-3</v>
      </c>
      <c r="CN425" s="223">
        <f t="shared" ca="1" si="682"/>
        <v>4.1742773238860791E-3</v>
      </c>
      <c r="CO425" s="223">
        <f t="shared" ca="1" si="683"/>
        <v>-2.1167249105684006E-3</v>
      </c>
      <c r="CP425" s="223">
        <f t="shared" ca="1" si="684"/>
        <v>-4.1742773238861016E-3</v>
      </c>
      <c r="CQ425" s="223">
        <f t="shared" ca="1" si="685"/>
        <v>2.1167249105684743E-3</v>
      </c>
      <c r="CR425" s="223">
        <f t="shared" ca="1" si="686"/>
        <v>4.1742773238860643E-3</v>
      </c>
      <c r="CS425" s="223">
        <f t="shared" ca="1" si="687"/>
        <v>-2.1167249105684292E-3</v>
      </c>
      <c r="CT425" s="223">
        <f t="shared" ca="1" si="688"/>
        <v>-4.1742773238860869E-3</v>
      </c>
      <c r="CU425" s="223">
        <f t="shared" ca="1" si="689"/>
        <v>2.1167249105683841E-3</v>
      </c>
      <c r="CV425" s="223">
        <f t="shared" ca="1" si="690"/>
        <v>4.1742773238860496E-3</v>
      </c>
      <c r="CW425" s="223">
        <f t="shared" ca="1" si="691"/>
        <v>-2.1167249105684578E-3</v>
      </c>
      <c r="CX425" s="223">
        <f t="shared" ca="1" si="692"/>
        <v>-4.1742773238860722E-3</v>
      </c>
      <c r="CY425" s="223">
        <f t="shared" ca="1" si="693"/>
        <v>2.1167249105684132E-3</v>
      </c>
      <c r="CZ425" s="223">
        <f t="shared" ca="1" si="694"/>
        <v>4.1742773238860956E-3</v>
      </c>
      <c r="DA425" s="223">
        <f t="shared" ca="1" si="695"/>
        <v>-2.1167249105684864E-3</v>
      </c>
      <c r="DB425" s="223">
        <f t="shared" ca="1" si="696"/>
        <v>-4.1742773238860583E-3</v>
      </c>
      <c r="DC425" s="223">
        <f t="shared" ca="1" si="697"/>
        <v>2.1167249105684418E-3</v>
      </c>
      <c r="DD425" s="223">
        <f t="shared" ca="1" si="698"/>
        <v>4.1742773238860808E-3</v>
      </c>
      <c r="DE425" s="223">
        <f t="shared" ca="1" si="699"/>
        <v>-2.1167249105683967E-3</v>
      </c>
      <c r="DF425" s="223">
        <f t="shared" ca="1" si="700"/>
        <v>-4.1742773238860435E-3</v>
      </c>
      <c r="DG425" s="223">
        <f t="shared" ca="1" si="701"/>
        <v>2.1167249105684704E-3</v>
      </c>
      <c r="DH425" s="223">
        <f t="shared" ca="1" si="702"/>
        <v>4.1742773238860661E-3</v>
      </c>
      <c r="DI425" s="223">
        <f t="shared" ca="1" si="703"/>
        <v>-2.1167249105684253E-3</v>
      </c>
      <c r="DJ425" s="223">
        <f t="shared" ca="1" si="704"/>
        <v>-4.1742773238860886E-3</v>
      </c>
      <c r="DK425" s="223">
        <f t="shared" ca="1" si="705"/>
        <v>2.1167249105683802E-3</v>
      </c>
      <c r="DL425" s="223">
        <f t="shared" ca="1" si="706"/>
        <v>4.1742773238860513E-3</v>
      </c>
      <c r="DM425" s="223">
        <f t="shared" ca="1" si="707"/>
        <v>-2.1167249105684539E-3</v>
      </c>
      <c r="DN425" s="223">
        <f t="shared" ca="1" si="708"/>
        <v>-4.1742773238860748E-3</v>
      </c>
      <c r="DO425" s="223">
        <f t="shared" ca="1" si="709"/>
        <v>2.1167249105684088E-3</v>
      </c>
      <c r="DP425" s="223">
        <f t="shared" ca="1" si="710"/>
        <v>4.1742773238860973E-3</v>
      </c>
      <c r="DQ425" s="223">
        <f t="shared" ca="1" si="711"/>
        <v>-2.1167249105684825E-3</v>
      </c>
      <c r="DR425" s="223">
        <f t="shared" ca="1" si="712"/>
        <v>-4.17427732388606E-3</v>
      </c>
      <c r="DS425" s="223">
        <f t="shared" ca="1" si="713"/>
        <v>2.1167249105684374E-3</v>
      </c>
      <c r="DT425" s="223">
        <f t="shared" ca="1" si="714"/>
        <v>4.1742773238860826E-3</v>
      </c>
      <c r="DU425" s="223">
        <f t="shared" ca="1" si="715"/>
        <v>-2.1167249105683923E-3</v>
      </c>
      <c r="DV425" s="223">
        <f t="shared" ca="1" si="716"/>
        <v>-4.174277323886106E-3</v>
      </c>
      <c r="DW425" s="223">
        <f t="shared" ca="1" si="717"/>
        <v>2.1167249105684661E-3</v>
      </c>
      <c r="DX425" s="223">
        <f t="shared" ca="1" si="718"/>
        <v>4.1742773238860687E-3</v>
      </c>
      <c r="DY425" s="223">
        <f t="shared" ca="1" si="719"/>
        <v>-2.116724910568421E-3</v>
      </c>
      <c r="DZ425" s="223">
        <f t="shared" ca="1" si="720"/>
        <v>-4.1742773238860912E-3</v>
      </c>
      <c r="EA425" s="223">
        <f t="shared" ca="1" si="721"/>
        <v>2.1167249105683763E-3</v>
      </c>
      <c r="EB425" s="223">
        <f t="shared" ca="1" si="722"/>
        <v>4.1742773238860539E-3</v>
      </c>
      <c r="EC425" s="223">
        <f t="shared" ca="1" si="723"/>
        <v>-2.1167249105684496E-3</v>
      </c>
      <c r="ED425" s="223">
        <f t="shared" ca="1" si="724"/>
        <v>-4.1742773238860765E-3</v>
      </c>
      <c r="EE425" s="223">
        <f t="shared" ca="1" si="725"/>
        <v>2.1167249105684049E-3</v>
      </c>
      <c r="EF425" s="223">
        <f t="shared" ca="1" si="726"/>
        <v>4.174277323886099E-3</v>
      </c>
      <c r="EG425" s="223">
        <f t="shared" ca="1" si="727"/>
        <v>-2.1167249105684782E-3</v>
      </c>
      <c r="EH425" s="223">
        <f t="shared" ca="1" si="728"/>
        <v>-4.1742773238860617E-3</v>
      </c>
      <c r="EI425" s="223">
        <f t="shared" ca="1" si="729"/>
        <v>2.1167249105684335E-3</v>
      </c>
      <c r="EJ425" s="223">
        <f t="shared" ca="1" si="730"/>
        <v>4.1742773238860852E-3</v>
      </c>
      <c r="EK425" s="223">
        <f t="shared" ca="1" si="731"/>
        <v>-2.1167249105683884E-3</v>
      </c>
      <c r="EL425" s="223">
        <f t="shared" ca="1" si="732"/>
        <v>-4.1742773238860479E-3</v>
      </c>
      <c r="EM425" s="223">
        <f t="shared" ca="1" si="733"/>
        <v>2.1167249105684622E-3</v>
      </c>
      <c r="EN425" s="223">
        <f t="shared" ca="1" si="734"/>
        <v>4.1742773238860704E-3</v>
      </c>
      <c r="EO425" s="223">
        <f t="shared" ca="1" si="735"/>
        <v>-2.1167249105684171E-3</v>
      </c>
      <c r="EP425" s="223">
        <f t="shared" ca="1" si="736"/>
        <v>-4.174277323886093E-3</v>
      </c>
      <c r="EQ425" s="223">
        <f t="shared" ca="1" si="737"/>
        <v>2.116724910568372E-3</v>
      </c>
      <c r="ER425" s="223">
        <f t="shared" ca="1" si="738"/>
        <v>4.1742773238860557E-3</v>
      </c>
      <c r="ES425" s="223">
        <f t="shared" ca="1" si="739"/>
        <v>-2.1167249105684457E-3</v>
      </c>
      <c r="ET425" s="223">
        <f t="shared" ca="1" si="740"/>
        <v>-4.1742773238860791E-3</v>
      </c>
      <c r="EU425" s="223">
        <f t="shared" ca="1" si="741"/>
        <v>2.1167249105684006E-3</v>
      </c>
      <c r="EV425" s="223">
        <f t="shared" ca="1" si="742"/>
        <v>4.1742773238861016E-3</v>
      </c>
      <c r="EW425" s="223">
        <f t="shared" ca="1" si="743"/>
        <v>-2.1167249105684743E-3</v>
      </c>
      <c r="EX425" s="223">
        <f t="shared" ca="1" si="744"/>
        <v>-4.1742773238860643E-3</v>
      </c>
      <c r="EY425" s="223">
        <f t="shared" ca="1" si="745"/>
        <v>2.1167249105684292E-3</v>
      </c>
      <c r="EZ425" s="223">
        <f t="shared" ca="1" si="746"/>
        <v>4.1742773238860869E-3</v>
      </c>
      <c r="FA425" s="223">
        <f t="shared" ca="1" si="747"/>
        <v>-2.1167249105683841E-3</v>
      </c>
      <c r="FB425" s="223">
        <f t="shared" ca="1" si="748"/>
        <v>-4.1742773238861094E-3</v>
      </c>
      <c r="FC425" s="223">
        <f t="shared" ca="1" si="749"/>
        <v>2.1167249105684578E-3</v>
      </c>
      <c r="FD425" s="223">
        <f t="shared" ca="1" si="750"/>
        <v>4.1742773238860722E-3</v>
      </c>
      <c r="FE425" s="223">
        <f t="shared" ca="1" si="751"/>
        <v>-2.1167249105684132E-3</v>
      </c>
      <c r="FF425" s="223">
        <f t="shared" ca="1" si="752"/>
        <v>-4.1742773238860956E-3</v>
      </c>
      <c r="FG425" s="223">
        <f t="shared" ca="1" si="753"/>
        <v>2.1167249105683681E-3</v>
      </c>
      <c r="FH425" s="223">
        <f t="shared" ca="1" si="754"/>
        <v>4.1742773238860583E-3</v>
      </c>
      <c r="FI425" s="223">
        <f t="shared" ca="1" si="755"/>
        <v>-2.1167249105684418E-3</v>
      </c>
      <c r="FJ425" s="223">
        <f t="shared" ca="1" si="756"/>
        <v>-4.1742773238860808E-3</v>
      </c>
      <c r="FK425" s="223">
        <f t="shared" ca="1" si="757"/>
        <v>2.1167249105683967E-3</v>
      </c>
      <c r="FL425" s="223">
        <f t="shared" ca="1" si="758"/>
        <v>4.1742773238861034E-3</v>
      </c>
      <c r="FM425" s="223">
        <f t="shared" ca="1" si="759"/>
        <v>-2.1167249105683516E-3</v>
      </c>
      <c r="FN425" s="223">
        <f t="shared" ca="1" si="760"/>
        <v>-4.1742773238861268E-3</v>
      </c>
      <c r="FO425" s="223">
        <f t="shared" ca="1" si="761"/>
        <v>2.1167249105683065E-3</v>
      </c>
      <c r="FP425" s="223">
        <f t="shared" ca="1" si="762"/>
        <v>4.1742773238860288E-3</v>
      </c>
      <c r="FQ425" s="223">
        <f t="shared" ca="1" si="763"/>
        <v>-2.116724910568499E-3</v>
      </c>
      <c r="FR425" s="223">
        <f t="shared" ca="1" si="764"/>
        <v>-4.1742773238860513E-3</v>
      </c>
      <c r="FS425" s="223">
        <f t="shared" ca="1" si="765"/>
        <v>2.1167249105684539E-3</v>
      </c>
      <c r="FT425" s="223">
        <f t="shared" ca="1" si="766"/>
        <v>4.1742773238860748E-3</v>
      </c>
      <c r="FU425" s="223">
        <f t="shared" ca="1" si="767"/>
        <v>-2.1167249105684088E-3</v>
      </c>
      <c r="FV425" s="223">
        <f t="shared" ca="1" si="768"/>
        <v>-4.1742773238860973E-3</v>
      </c>
      <c r="FW425" s="223">
        <f t="shared" ca="1" si="769"/>
        <v>2.1167249105683637E-3</v>
      </c>
      <c r="FX425" s="223">
        <f t="shared" ca="1" si="770"/>
        <v>4.1742773238861199E-3</v>
      </c>
      <c r="FY425" s="223">
        <f t="shared" ca="1" si="771"/>
        <v>-2.116724910568319E-3</v>
      </c>
      <c r="FZ425" s="223">
        <f t="shared" ca="1" si="772"/>
        <v>-4.1742773238861433E-3</v>
      </c>
      <c r="GA425" s="223">
        <f t="shared" ca="1" si="773"/>
        <v>2.1167249105685112E-3</v>
      </c>
      <c r="GB425" s="223">
        <f t="shared" ca="1" si="774"/>
        <v>4.1742773238860453E-3</v>
      </c>
      <c r="GC425" s="223">
        <f t="shared" ca="1" si="775"/>
        <v>-2.1167249105684661E-3</v>
      </c>
      <c r="GD425" s="223">
        <f t="shared" ca="1" si="776"/>
        <v>-4.1742773238860687E-3</v>
      </c>
      <c r="GE425" s="223">
        <f t="shared" ca="1" si="777"/>
        <v>2.116724910568421E-3</v>
      </c>
      <c r="GF425" s="223">
        <f t="shared" ca="1" si="778"/>
        <v>4.1742773238860912E-3</v>
      </c>
      <c r="GG425" s="223">
        <f t="shared" ca="1" si="779"/>
        <v>-2.1167249105683763E-3</v>
      </c>
      <c r="GH425" s="223">
        <f t="shared" ca="1" si="780"/>
        <v>-4.1742773238861138E-3</v>
      </c>
      <c r="GI425" s="223">
        <f t="shared" ca="1" si="781"/>
        <v>2.1167249105683312E-3</v>
      </c>
      <c r="GJ425" s="223">
        <f t="shared" ca="1" si="782"/>
        <v>4.1742773238861363E-3</v>
      </c>
      <c r="GK425" s="223">
        <f t="shared" ca="1" si="783"/>
        <v>-2.1167249105685233E-3</v>
      </c>
      <c r="GL425" s="223">
        <f t="shared" ca="1" si="784"/>
        <v>-4.1742773238860392E-3</v>
      </c>
      <c r="GM425" s="223">
        <f t="shared" ca="1" si="785"/>
        <v>2.1167249105684782E-3</v>
      </c>
      <c r="GN425" s="223">
        <f t="shared" ca="1" si="786"/>
        <v>4.1742773238860617E-3</v>
      </c>
      <c r="GO425" s="223">
        <f t="shared" ca="1" si="787"/>
        <v>-2.1167249105684335E-3</v>
      </c>
      <c r="GP425" s="223">
        <f t="shared" ca="1" si="788"/>
        <v>-4.1742773238860852E-3</v>
      </c>
      <c r="GQ425" s="223">
        <f t="shared" ca="1" si="789"/>
        <v>2.1167249105683884E-3</v>
      </c>
      <c r="GR425" s="223">
        <f t="shared" ca="1" si="790"/>
        <v>4.1742773238861077E-3</v>
      </c>
      <c r="GS425" s="223">
        <f t="shared" ca="1" si="791"/>
        <v>-2.1167249105683433E-3</v>
      </c>
      <c r="GT425" s="223">
        <f t="shared" ca="1" si="792"/>
        <v>-4.1742773238861303E-3</v>
      </c>
      <c r="GU425" s="223">
        <f t="shared" ca="1" si="793"/>
        <v>2.1167249105682982E-3</v>
      </c>
      <c r="GV425" s="223">
        <f t="shared" ca="1" si="794"/>
        <v>4.1742773238860331E-3</v>
      </c>
      <c r="GW425" s="223">
        <f t="shared" ca="1" si="795"/>
        <v>-2.1167249105684908E-3</v>
      </c>
      <c r="GX425" s="223">
        <f t="shared" ca="1" si="796"/>
        <v>-4.1742773238860557E-3</v>
      </c>
      <c r="GY425" s="223">
        <f t="shared" ca="1" si="797"/>
        <v>2.1167249105684457E-3</v>
      </c>
      <c r="GZ425" s="223">
        <f t="shared" ca="1" si="798"/>
        <v>4.1742773238860791E-3</v>
      </c>
      <c r="HA425" s="223">
        <f t="shared" ca="1" si="799"/>
        <v>-2.1167249105684006E-3</v>
      </c>
      <c r="HB425" s="223">
        <f t="shared" ca="1" si="800"/>
        <v>-4.1742773238861016E-3</v>
      </c>
      <c r="HC425" s="223">
        <f t="shared" ca="1" si="801"/>
        <v>2.1167249105683555E-3</v>
      </c>
      <c r="HD425" s="223">
        <f t="shared" ca="1" si="802"/>
        <v>4.1742773238861242E-3</v>
      </c>
      <c r="HE425" s="223">
        <f t="shared" ca="1" si="803"/>
        <v>-2.1167249105683108E-3</v>
      </c>
      <c r="HF425" s="223">
        <f t="shared" ca="1" si="804"/>
        <v>-4.174277323886027E-3</v>
      </c>
      <c r="HG425" s="223">
        <f t="shared" ca="1" si="805"/>
        <v>2.1167249105685029E-3</v>
      </c>
      <c r="HH425" s="223">
        <f t="shared" ca="1" si="806"/>
        <v>4.1742773238860496E-3</v>
      </c>
      <c r="HI425" s="223">
        <f t="shared" ca="1" si="807"/>
        <v>-2.1167249105684578E-3</v>
      </c>
      <c r="HJ425" s="223">
        <f t="shared" ca="1" si="808"/>
        <v>-4.1742773238860722E-3</v>
      </c>
      <c r="HK425" s="223">
        <f t="shared" ca="1" si="809"/>
        <v>2.1167249105684132E-3</v>
      </c>
      <c r="HL425" s="223">
        <f t="shared" ca="1" si="810"/>
        <v>4.1742773238860956E-3</v>
      </c>
      <c r="HM425" s="223">
        <f t="shared" ca="1" si="811"/>
        <v>-2.1167249105683681E-3</v>
      </c>
      <c r="HN425" s="223">
        <f t="shared" ca="1" si="812"/>
        <v>-4.1742773238861181E-3</v>
      </c>
      <c r="HO425" s="223">
        <f t="shared" ca="1" si="813"/>
        <v>2.1167249105683229E-3</v>
      </c>
      <c r="HP425" s="223">
        <f t="shared" ca="1" si="814"/>
        <v>4.1742773238861407E-3</v>
      </c>
      <c r="HQ425" s="223">
        <f t="shared" ca="1" si="815"/>
        <v>-2.1167249105685151E-3</v>
      </c>
      <c r="HR425" s="223">
        <f t="shared" ca="1" si="816"/>
        <v>-4.1742773238860435E-3</v>
      </c>
      <c r="HS425" s="223">
        <f t="shared" ca="1" si="817"/>
        <v>2.1167249105684704E-3</v>
      </c>
      <c r="HT425" s="223">
        <f t="shared" ca="1" si="818"/>
        <v>4.1742773238860661E-3</v>
      </c>
      <c r="HU425" s="223">
        <f t="shared" ca="1" si="819"/>
        <v>-2.1167249105684253E-3</v>
      </c>
      <c r="HV425" s="223">
        <f t="shared" ca="1" si="820"/>
        <v>-4.1742773238860886E-3</v>
      </c>
      <c r="HW425" s="223">
        <f t="shared" ca="1" si="821"/>
        <v>2.1167249105683802E-3</v>
      </c>
      <c r="HX425" s="223">
        <f t="shared" ca="1" si="822"/>
        <v>4.174277323886112E-3</v>
      </c>
      <c r="HY425" s="223">
        <f t="shared" ca="1" si="823"/>
        <v>-2.1167249105683351E-3</v>
      </c>
      <c r="HZ425" s="223">
        <f t="shared" ca="1" si="824"/>
        <v>-4.1742773238861346E-3</v>
      </c>
      <c r="IA425" s="223">
        <f t="shared" ca="1" si="825"/>
        <v>2.1167249105682904E-3</v>
      </c>
      <c r="IB425" s="223">
        <f t="shared" ca="1" si="826"/>
        <v>4.1742773238860375E-3</v>
      </c>
      <c r="IC425" s="223">
        <f t="shared" ca="1" si="827"/>
        <v>-2.1167249105684825E-3</v>
      </c>
      <c r="ID425" s="223">
        <f t="shared" ca="1" si="828"/>
        <v>-4.17427732388606E-3</v>
      </c>
      <c r="IE425" s="223">
        <f t="shared" ca="1" si="829"/>
        <v>-2.1167249105684825E-3</v>
      </c>
      <c r="IF425" s="223">
        <f t="shared" ca="1" si="830"/>
        <v>4.1742773238860826E-3</v>
      </c>
      <c r="IG425" s="223">
        <f t="shared" ca="1" si="831"/>
        <v>-2.1167249105683923E-3</v>
      </c>
      <c r="IH425" s="223">
        <f t="shared" ca="1" si="832"/>
        <v>-4.174277323886106E-3</v>
      </c>
      <c r="II425" s="223">
        <f t="shared" ca="1" si="833"/>
        <v>2.1167249105683477E-3</v>
      </c>
      <c r="IJ425" s="223">
        <f t="shared" ca="1" si="834"/>
        <v>4.1742773238861285E-3</v>
      </c>
      <c r="IK425" s="223">
        <f t="shared" ca="1" si="835"/>
        <v>-2.1167249105683026E-3</v>
      </c>
      <c r="IL425" s="223">
        <f t="shared" ca="1" si="836"/>
        <v>-4.1742773238861511E-3</v>
      </c>
      <c r="IM425" s="223">
        <f t="shared" ca="1" si="837"/>
        <v>2.1167249105684947E-3</v>
      </c>
      <c r="IN425" s="223">
        <f t="shared" ca="1" si="838"/>
        <v>4.1742773238860539E-3</v>
      </c>
      <c r="IO425" s="223">
        <f t="shared" ca="1" si="839"/>
        <v>-2.1167249105684496E-3</v>
      </c>
      <c r="IP425" s="223">
        <f t="shared" ca="1" si="840"/>
        <v>-4.1742773238860765E-3</v>
      </c>
      <c r="IQ425" s="223">
        <f t="shared" ca="1" si="841"/>
        <v>2.1167249105684049E-3</v>
      </c>
      <c r="IR425" s="223">
        <f t="shared" ca="1" si="842"/>
        <v>4.174277323886099E-3</v>
      </c>
      <c r="IS425" s="223">
        <f t="shared" ca="1" si="843"/>
        <v>-2.1167249105683598E-3</v>
      </c>
      <c r="IT425" s="223">
        <f t="shared" ca="1" si="844"/>
        <v>-4.1742773238861225E-3</v>
      </c>
      <c r="IU425" s="223">
        <f t="shared" ca="1" si="845"/>
        <v>2.1167249105683147E-3</v>
      </c>
      <c r="IV425" s="223">
        <f t="shared" ca="1" si="846"/>
        <v>4.174277323886145E-3</v>
      </c>
      <c r="IW425" s="223">
        <f t="shared" ca="1" si="847"/>
        <v>-2.1167249105685068E-3</v>
      </c>
      <c r="IX425" s="223">
        <f t="shared" ca="1" si="848"/>
        <v>-4.1742773238860479E-3</v>
      </c>
      <c r="IY425" s="223">
        <f t="shared" ca="1" si="849"/>
        <v>2.1167249105684622E-3</v>
      </c>
      <c r="IZ425" s="223">
        <f t="shared" ca="1" si="850"/>
        <v>4.1742773238860704E-3</v>
      </c>
      <c r="JA425" s="223">
        <f t="shared" ca="1" si="851"/>
        <v>-2.1167249105684171E-3</v>
      </c>
      <c r="JB425" s="223">
        <f t="shared" ca="1" si="852"/>
        <v>-4.174277323886093E-3</v>
      </c>
    </row>
    <row r="426" spans="2:262">
      <c r="B426" s="230">
        <v>65</v>
      </c>
      <c r="C426" s="229">
        <f t="shared" si="853"/>
        <v>1.2695312500000007E-3</v>
      </c>
      <c r="D426" s="226">
        <f t="shared" ref="D426:D489" ca="1" si="855">Vo_set2+E426</f>
        <v>74.3187584994443</v>
      </c>
      <c r="E426" s="225">
        <f ca="1">BS361</f>
        <v>-0.68124150055570654</v>
      </c>
      <c r="F426" s="224">
        <v>65</v>
      </c>
      <c r="G426" s="223">
        <f t="shared" ref="G426:G489" ca="1" si="856">2*IMREAL(K165)*COS(2*PI()*B165*1/Nt_load2)-2*IMAGINARY(K165)*SIN(2*PI()*B165*1/Nt_load2)</f>
        <v>-1.5158347487556393E-3</v>
      </c>
      <c r="H426" s="223">
        <f t="shared" ref="H426:H489" ca="1" si="857">2*IMREAL(K165)*COS(2*PI()*B165*2/Nt_load2)-2*IMAGINARY(K165)*SIN(2*PI()*B165*2/Nt_load2)</f>
        <v>-2.4786721590523736E-3</v>
      </c>
      <c r="I426" s="223">
        <f t="shared" ref="I426:I489" ca="1" si="858">2*IMREAL(K165)*COS(2*PI()*B165*3/Nt_load2)-2*IMAGINARY(K165)*SIN(2*PI()*B165*3/Nt_load2)</f>
        <v>1.6374940685330076E-3</v>
      </c>
      <c r="J426" s="223">
        <f t="shared" ref="J426:J489" ca="1" si="859">2*IMREAL(K165)*COS(2*PI()*B165*4/Nt_load2)-2*IMAGINARY(K165)*SIN(2*PI()*B165*4/Nt_load2)</f>
        <v>2.3982999267708103E-3</v>
      </c>
      <c r="K426" s="223">
        <f t="shared" ref="K426:K489" ca="1" si="860">2*IMREAL(K165)*COS(2*PI()*B165*5/Nt_load2)-2*IMAGINARY(K165)*SIN(2*PI()*B165*5/Nt_load2)</f>
        <v>-1.7552085216717395E-3</v>
      </c>
      <c r="L426" s="223">
        <f t="shared" ref="L426:L489" ca="1" si="861">2*IMREAL(K165)*COS(2*PI()*B165*6/Nt_load2)-2*IMAGINARY(K165)*SIN(2*PI()*B165*6/Nt_load2)</f>
        <v>-2.3121499798993924E-3</v>
      </c>
      <c r="M426" s="223">
        <f t="shared" ref="M426:M489" ca="1" si="862">2*IMREAL(K165)*COS(2*PI()*B165*7/Nt_load2)-2*IMAGINARY(K165)*SIN(2*PI()*B165*7/Nt_load2)</f>
        <v>1.868694523743653E-3</v>
      </c>
      <c r="N426" s="223">
        <f t="shared" ref="N426:N489" ca="1" si="863">2*IMREAL(K165)*COS(2*PI()*B165*8/Nt_load2)-2*IMAGINARY(K165)*SIN(2*PI()*B165*8/Nt_load2)</f>
        <v>2.2204298612059771E-3</v>
      </c>
      <c r="O426" s="223">
        <f t="shared" ref="O426:O489" ca="1" si="864">2*IMREAL(K165)*COS(2*PI()*B165*9/Nt_load2)-2*IMAGINARY(K165)*SIN(2*PI()*B165*9/Nt_load2)</f>
        <v>-1.9776786770295649E-3</v>
      </c>
      <c r="P426" s="223">
        <f t="shared" ref="P426:P489" ca="1" si="865">2*IMREAL(K165)*COS(2*PI()*B165*10/Nt_load2)-2*IMAGINARY(K165)*SIN(2*PI()*B165*10/Nt_load2)</f>
        <v>-2.1233605324902311E-3</v>
      </c>
      <c r="Q426" s="223">
        <f t="shared" ref="Q426:Q489" ca="1" si="866">2*IMREAL(K165)*COS(2*PI()*B165*11/Nt_load2)-2*IMAGINARY(K165)*SIN(2*PI()*B165*11/Nt_load2)</f>
        <v>2.0818984291583117E-3</v>
      </c>
      <c r="R426" s="223">
        <f t="shared" ref="R426:R489" ca="1" si="867">2*IMREAL(K165)*COS(2*PI()*B165*12/Nt_load2)-2*IMAGINARY(K165)*SIN(2*PI()*B165*12/Nt_load2)</f>
        <v>2.0211758422672989E-3</v>
      </c>
      <c r="S426" s="223">
        <f t="shared" ref="S426:S489" ca="1" si="868">2*IMREAL(K165)*COS(2*PI()*B165*13/Nt_load2)-2*IMAGINARY(K165)*SIN(2*PI()*B165*13/Nt_load2)</f>
        <v>-2.1811027056184576E-3</v>
      </c>
      <c r="T426" s="223">
        <f t="shared" ref="T426:T489" ca="1" si="869">2*IMREAL(K165)*COS(2*PI()*B165*14/Nt_load2)-2*IMAGINARY(K165)*SIN(2*PI()*B165*14/Nt_load2)</f>
        <v>-1.914121962406254E-3</v>
      </c>
      <c r="U426" s="223">
        <f t="shared" ref="U426:U489" ca="1" si="870">2*IMREAL(K165)*COS(2*PI()*B165*15/Nt_load2)-2*IMAGINARY(K165)*SIN(2*PI()*B165*15/Nt_load2)</f>
        <v>2.2750525146187275E-3</v>
      </c>
      <c r="V426" s="223">
        <f t="shared" ref="V426:V489" ca="1" si="871">2*IMREAL(K165)*COS(2*PI()*B165*16/Nt_load2)-2*IMAGINARY(K165)*SIN(2*PI()*B165*16/Nt_load2)</f>
        <v>1.8024567950804817E-3</v>
      </c>
      <c r="W426" s="223">
        <f t="shared" ref="W426:W489" ca="1" si="872">2*IMREAL(K165)*COS(2*PI()*B165*17/Nt_load2)-2*IMAGINARY(K165)*SIN(2*PI()*B165*17/Nt_load2)</f>
        <v>-2.3635215228402229E-3</v>
      </c>
      <c r="X426" s="223">
        <f t="shared" ref="X426:X489" ca="1" si="873">2*IMREAL(K165)*COS(2*PI()*B165*18/Nt_load2)-2*IMAGINARY(K165)*SIN(2*PI()*B165*18/Nt_load2)</f>
        <v>-1.6864493514587913E-3</v>
      </c>
      <c r="Y426" s="223">
        <f t="shared" ref="Y426:Y489" ca="1" si="874">2*IMREAL(K165)*COS(2*PI()*B165*19/Nt_load2)-2*IMAGINARY(K165)*SIN(2*PI()*B165*19/Nt_load2)</f>
        <v>2.4462966006931547E-3</v>
      </c>
      <c r="Z426" s="223">
        <f t="shared" ref="Z426:Z489" ca="1" si="875">2*IMREAL(K165)*COS(2*PI()*B165*20/Nt_load2)-2*IMAGINARY(K165)*SIN(2*PI()*B165*20/Nt_load2)</f>
        <v>1.5663791036339275E-3</v>
      </c>
      <c r="AA426" s="223">
        <f t="shared" ref="AA426:AA489" ca="1" si="876">2*IMREAL(K165)*COS(2*PI()*B165*21/Nt_load2)-2*IMAGINARY(K165)*SIN(2*PI()*B165*21/Nt_load2)</f>
        <v>-2.5231783357647459E-3</v>
      </c>
      <c r="AB426" s="223">
        <f t="shared" ref="AB426:AB489" ca="1" si="877">2*IMREAL(K165)*COS(2*PI()*B165*22/Nt_load2)-2*IMAGINARY(K165)*SIN(2*PI()*B165*22/Nt_load2)</f>
        <v>-1.4425353113498049E-3</v>
      </c>
      <c r="AC426" s="223">
        <f t="shared" ref="AC426:AC489" ca="1" si="878">2*IMREAL(K165)*COS(2*PI()*B165*23/Nt_load2)-2*IMAGINARY(K165)*SIN(2*PI()*B165*23/Nt_load2)</f>
        <v>2.5939815132211596E-3</v>
      </c>
      <c r="AD426" s="223">
        <f t="shared" ref="AD426:AD489" ca="1" si="879">2*IMREAL(K165)*COS(2*PI()*B165*24/Nt_load2)-2*IMAGINARY(K165)*SIN(2*PI()*B165*24/Nt_load2)</f>
        <v>1.3152163251494604E-3</v>
      </c>
      <c r="AE426" s="223">
        <f t="shared" ref="AE426:AE489" ca="1" si="880">2*IMREAL(K165)*COS(2*PI()*B165*25/Nt_load2)-2*IMAGINARY(K165)*SIN(2*PI()*B165*25/Nt_load2)</f>
        <v>-2.658535562006268E-3</v>
      </c>
      <c r="AF426" s="223">
        <f t="shared" ref="AF426:AF489" ca="1" si="881">2*IMREAL(K165)*COS(2*PI()*B165*26/Nt_load2)-2*IMAGINARY(K165)*SIN(2*PI()*B165*26/Nt_load2)</f>
        <v>-1.1847288676224866E-3</v>
      </c>
      <c r="AG426" s="223">
        <f t="shared" ref="AG426:AG489" ca="1" si="882">2*IMREAL(K165)*COS(2*PI()*B165*27/Nt_load2)-2*IMAGINARY(K165)*SIN(2*PI()*B165*27/Nt_load2)</f>
        <v>2.7166849657622996E-3</v>
      </c>
      <c r="AH426" s="223">
        <f t="shared" ref="AH426:AH489" ca="1" si="883">2*IMREAL(K165)*COS(2*PI()*B165*28/Nt_load2)-2*IMAGINARY(K165)*SIN(2*PI()*B165*28/Nt_load2)</f>
        <v>1.0513872944834363E-3</v>
      </c>
      <c r="AI426" s="223">
        <f t="shared" ref="AI426:AI489" ca="1" si="884">2*IMREAL(K165)*COS(2*PI()*B165*29/Nt_load2)-2*IMAGINARY(K165)*SIN(2*PI()*B165*29/Nt_load2)</f>
        <v>-2.7682896374823093E-3</v>
      </c>
      <c r="AJ426" s="223">
        <f t="shared" ref="AJ426:AJ489" ca="1" si="885">2*IMREAL(K165)*COS(2*PI()*B165*30/Nt_load2)-2*IMAGINARY(K165)*SIN(2*PI()*B165*30/Nt_load2)</f>
        <v>-9.1551283726130559E-4</v>
      </c>
      <c r="AK426" s="223">
        <f t="shared" ref="AK426:AK489" ca="1" si="886">2*IMREAL(K165)*COS(2*PI()*B165*31/Nt_load2)-2*IMAGINARY(K165)*SIN(2*PI()*B165*31/Nt_load2)</f>
        <v>2.8132252569920894E-3</v>
      </c>
      <c r="AL426" s="223">
        <f t="shared" ref="AL426:AL489" ca="1" si="887">2*IMREAL(K165)*COS(2*PI()*B165*32/Nt_load2)-2*IMAGINARY(K165)*SIN(2*PI()*B165*32/Nt_load2)</f>
        <v>7.7743282942475869E-4</v>
      </c>
      <c r="AM426" s="223">
        <f t="shared" ref="AM426:AM489" ca="1" si="888">2*IMREAL(K165)*COS(2*PI()*B165*33/Nt_load2)-2*IMAGINARY(K165)*SIN(2*PI()*B165*33/Nt_load2)</f>
        <v>-2.8513835704483399E-3</v>
      </c>
      <c r="AN426" s="223">
        <f t="shared" ref="AN426:AN489" ca="1" si="889">2*IMREAL(K165)*COS(2*PI()*B165*34/Nt_load2)-2*IMAGINARY(K165)*SIN(2*PI()*B165*34/Nt_load2)</f>
        <v>-6.3747991780705371E-4</v>
      </c>
      <c r="AO426" s="223">
        <f t="shared" ref="AO426:AO489" ca="1" si="890">2*IMREAL(K165)*COS(2*PI()*B165*35/Nt_load2)-2*IMAGINARY(K165)*SIN(2*PI()*B165*35/Nt_load2)</f>
        <v>2.8826726511316817E-3</v>
      </c>
      <c r="AP426" s="223">
        <f t="shared" ref="AP426:AP489" ca="1" si="891">2*IMREAL(K165)*COS(2*PI()*B165*36/Nt_load2)-2*IMAGINARY(K165)*SIN(2*PI()*B165*36/Nt_load2)</f>
        <v>4.9599126123070557E-4</v>
      </c>
      <c r="AQ426" s="223">
        <f t="shared" ref="AQ426:AQ489" ca="1" si="892">2*IMREAL(K165)*COS(2*PI()*B165*37/Nt_load2)-2*IMAGINARY(K165)*SIN(2*PI()*B165*37/Nt_load2)</f>
        <v>-2.9070171209061432E-3</v>
      </c>
      <c r="AR426" s="223">
        <f t="shared" ref="AR426:AR489" ca="1" si="893">2*IMREAL(K165)*COS(2*PI()*B165*38/Nt_load2)-2*IMAGINARY(K165)*SIN(2*PI()*B165*38/Nt_load2)</f>
        <v>-3.5330771826236926E-4</v>
      </c>
      <c r="AS426" s="223">
        <f t="shared" ref="AS426:AS489" ca="1" si="894">2*IMREAL(K165)*COS(2*PI()*B165*39/Nt_load2)-2*IMAGINARY(K165)*SIN(2*PI()*B165*39/Nt_load2)</f>
        <v>2.9243583318117141E-3</v>
      </c>
      <c r="AT426" s="223">
        <f t="shared" ref="AT426:AT489" ca="1" si="895">2*IMREAL(K165)*COS(2*PI()*B165*40/Nt_load2)-2*IMAGINARY(K165)*SIN(2*PI()*B165*40/Nt_load2)</f>
        <v>2.0977302605461735E-4</v>
      </c>
      <c r="AU426" s="223">
        <f t="shared" ref="AU426:AU489" ca="1" si="896">2*IMREAL(K165)*COS(2*PI()*B165*41/Nt_load2)-2*IMAGINARY(K165)*SIN(2*PI()*B165*41/Nt_load2)</f>
        <v>-2.9346545073524128E-3</v>
      </c>
      <c r="AV426" s="223">
        <f t="shared" ref="AV426:AV489" ca="1" si="897">2*IMREAL(K165)*COS(2*PI()*B165*42/Nt_load2)-2*IMAGINARY(K165)*SIN(2*PI()*B165*42/Nt_load2)</f>
        <v>-6.5732972253152756E-5</v>
      </c>
      <c r="AW426" s="223">
        <f t="shared" ref="AW426:AW489" ca="1" si="898">2*IMREAL(K165)*COS(2*PI()*B165*43/Nt_load2)-2*IMAGINARY(K165)*SIN(2*PI()*B165*43/Nt_load2)</f>
        <v>2.9378808431395221E-3</v>
      </c>
      <c r="AX426" s="223">
        <f t="shared" ref="AX426:AX489" ca="1" si="899">2*IMREAL(K165)*COS(2*PI()*B165*44/Nt_load2)-2*IMAGINARY(K165)*SIN(2*PI()*B165*44/Nt_load2)</f>
        <v>-7.8465438035977284E-5</v>
      </c>
      <c r="AY426" s="223">
        <f t="shared" ref="AY426:AY489" ca="1" si="900">2*IMREAL(K165)*COS(2*PI()*B165*45/Nt_load2)-2*IMAGINARY(K165)*SIN(2*PI()*B165*45/Nt_load2)</f>
        <v>-2.9340295666475395E-3</v>
      </c>
      <c r="AZ426" s="223">
        <f t="shared" ref="AZ426:AZ489" ca="1" si="901">2*IMREAL(K165)*COS(2*PI()*B165*46/Nt_load2)-2*IMAGINARY(K165)*SIN(2*PI()*B165*46/Nt_load2)</f>
        <v>2.2247481821215955E-4</v>
      </c>
      <c r="BA426" s="223">
        <f t="shared" ref="BA426:BA489" ca="1" si="902">2*IMREAL(K165)*COS(2*PI()*B165*47/Nt_load2)-2*IMAGINARY(K165)*SIN(2*PI()*B165*47/Nt_load2)</f>
        <v>2.9231099559388629E-3</v>
      </c>
      <c r="BB426" s="223">
        <f t="shared" ref="BB426:BB489" ca="1" si="903">2*IMREAL(K165)*COS(2*PI()*B165*48/Nt_load2)-2*IMAGINARY(K165)*SIN(2*PI()*B165*48/Nt_load2)</f>
        <v>-3.6594823706473443E-4</v>
      </c>
      <c r="BC426" s="223">
        <f t="shared" ref="BC426:BC489" ca="1" si="904">2*IMREAL(K165)*COS(2*PI()*B165*49/Nt_load2)-2*IMAGINARY(K165)*SIN(2*PI()*B165*49/Nt_load2)</f>
        <v>-2.9051483173121399E-3</v>
      </c>
      <c r="BD426" s="223">
        <f t="shared" ref="BD426:BD489" ca="1" si="905">2*IMREAL(K165)*COS(2*PI()*B165*50/Nt_load2)-2*IMAGINARY(K165)*SIN(2*PI()*B165*50/Nt_load2)</f>
        <v>5.0854005456094087E-4</v>
      </c>
      <c r="BE426" s="223">
        <f t="shared" ref="BE426:BE489" ca="1" si="906">2*IMREAL(K165)*COS(2*PI()*B165*51/Nt_load2)-2*IMAGINARY(K165)*SIN(2*PI()*B165*51/Nt_load2)</f>
        <v>2.8801879219280658E-3</v>
      </c>
      <c r="BF426" s="223">
        <f t="shared" ref="BF426:BF489" ca="1" si="907">2*IMREAL(K165)*COS(2*PI()*B165*52/Nt_load2)-2*IMAGINARY(K165)*SIN(2*PI()*B165*52/Nt_load2)</f>
        <v>-6.4990675452290282E-4</v>
      </c>
      <c r="BG426" s="223">
        <f t="shared" ref="BG426:BG489" ca="1" si="908">2*IMREAL(K165)*COS(2*PI()*B165*53/Nt_load2)-2*IMAGINARY(K165)*SIN(2*PI()*B165*53/Nt_load2)</f>
        <v>-2.8482889015654079E-3</v>
      </c>
      <c r="BH426" s="223">
        <f t="shared" ref="BH426:BH489" ca="1" si="909">2*IMREAL(K165)*COS(2*PI()*B165*54/Nt_load2)-2*IMAGINARY(K165)*SIN(2*PI()*B165*54/Nt_load2)</f>
        <v>7.8970777218806973E-4</v>
      </c>
      <c r="BI426" s="223">
        <f t="shared" ref="BI426:BI489" ca="1" si="910">2*IMREAL(K165)*COS(2*PI()*B165*55/Nt_load2)-2*IMAGINARY(K165)*SIN(2*PI()*B165*55/Nt_load2)</f>
        <v>2.8095281037582372E-3</v>
      </c>
      <c r="BJ426" s="223">
        <f t="shared" ref="BJ426:BJ489" ca="1" si="911">2*IMREAL(K165)*COS(2*PI()*B165*56/Nt_load2)-2*IMAGINARY(K165)*SIN(2*PI()*B165*56/Nt_load2)</f>
        <v>-9.2760631465980449E-4</v>
      </c>
      <c r="BK426" s="223">
        <f t="shared" ref="BK426:BK489" ca="1" si="912">2*IMREAL(K165)*COS(2*PI()*B165*57/Nt_load2)-2*IMAGINARY(K165)*SIN(2*PI()*B165*57/Nt_load2)</f>
        <v>-2.7639989066635031E-3</v>
      </c>
      <c r="BL426" s="223">
        <f t="shared" ref="BL426:BL489" ca="1" si="913">2*IMREAL(K165)*COS(2*PI()*B165*58/Nt_load2)-2*IMAGINARY(K165)*SIN(2*PI()*B165*58/Nt_load2)</f>
        <v>1.0632701722708463E-3</v>
      </c>
      <c r="BM426" s="223">
        <f t="shared" ref="BM426:BM489" ca="1" si="914">2*IMREAL(K165)*COS(2*PI()*B165*59/Nt_load2)-2*IMAGINARY(K165)*SIN(2*PI()*B165*59/Nt_load2)</f>
        <v>2.7118109941049189E-3</v>
      </c>
      <c r="BN426" s="223">
        <f t="shared" ref="BN426:BN489" ca="1" si="915">2*IMREAL(K165)*COS(2*PI()*B165*60/Nt_load2)-2*IMAGINARY(K165)*SIN(2*PI()*B165*60/Nt_load2)</f>
        <v>-1.1963725189053805E-3</v>
      </c>
      <c r="BO426" s="223">
        <f t="shared" ref="BO426:BO489" ca="1" si="916">2*IMREAL(K165)*COS(2*PI()*B165*61/Nt_load2)-2*IMAGINARY(K165)*SIN(2*PI()*B165*61/Nt_load2)</f>
        <v>-2.6530900913349469E-3</v>
      </c>
      <c r="BP426" s="223">
        <f t="shared" ref="BP426:BP489" ca="1" si="917">2*IMREAL(K165)*COS(2*PI()*B165*62/Nt_load2)-2*IMAGINARY(K165)*SIN(2*PI()*B165*62/Nt_load2)</f>
        <v>1.3265926993520532E-3</v>
      </c>
      <c r="BQ426" s="223">
        <f t="shared" ref="BQ426:BQ489" ca="1" si="918">2*IMREAL(K165)*COS(2*PI()*B165*63/Nt_load2)-2*IMAGINARY(K165)*SIN(2*PI()*B165*63/Nt_load2)</f>
        <v>2.587977662151685E-3</v>
      </c>
      <c r="BR426" s="223">
        <f t="shared" ref="BR426:BR489" ca="1" si="919">2*IMREAL(K165)*COS(2*PI()*B165*64/Nt_load2)-2*IMAGINARY(K165)*SIN(2*PI()*B165*64/Nt_load2)</f>
        <v>-1.4536170017901522E-3</v>
      </c>
      <c r="BS426" s="223">
        <f t="shared" ref="BS426:BS489" ca="1" si="920">2*IMREAL(K165)*COS(2*PI()*B165*65/Nt_load2)-2*IMAGINARY(K165)*SIN(2*PI()*B165*65/Nt_load2)</f>
        <v>-2.516630568100248E-3</v>
      </c>
      <c r="BT426" s="223">
        <f t="shared" ref="BT426:BT489" ca="1" si="921">2*IMREAL(K165)*COS(2*PI()*B165*66/Nt_load2)-2*IMAGINARY(K165)*SIN(2*PI()*B165*66/Nt_load2)</f>
        <v>1.5771394135491276E-3</v>
      </c>
      <c r="BU426" s="223">
        <f t="shared" ref="BU426:BU489" ca="1" si="922">2*IMREAL(K165)*COS(2*PI()*B165*67/Nt_load2)-2*IMAGINARY(K165)*SIN(2*PI()*B165*67/Nt_load2)</f>
        <v>2.4392206905794311E-3</v>
      </c>
      <c r="BV426" s="223">
        <f t="shared" ref="BV426:BV489" ca="1" si="923">2*IMREAL(K165)*COS(2*PI()*B165*68/Nt_load2)-2*IMAGINARY(K165)*SIN(2*PI()*B165*68/Nt_load2)</f>
        <v>-1.6968623583198006E-3</v>
      </c>
      <c r="BW426" s="223">
        <f t="shared" ref="BW426:BW489" ca="1" si="924">2*IMREAL(K165)*COS(2*PI()*B165*69/Nt_load2)-2*IMAGINARY(K165)*SIN(2*PI()*B165*69/Nt_load2)</f>
        <v>-2.3559345167645327E-3</v>
      </c>
      <c r="BX426" s="223">
        <f t="shared" ref="BX426:BX489" ca="1" si="925">2*IMREAL(K165)*COS(2*PI()*B165*70/Nt_load2)-2*IMAGINARY(K165)*SIN(2*PI()*B165*70/Nt_load2)</f>
        <v>1.8124974130416579E-3</v>
      </c>
      <c r="BY426" s="223">
        <f t="shared" ref="BY426:BY489" ca="1" si="926">2*IMREAL(K165)*COS(2*PI()*B165*71/Nt_load2)-2*IMAGINARY(K165)*SIN(2*PI()*B165*71/Nt_load2)</f>
        <v>2.2669726903432577E-3</v>
      </c>
      <c r="BZ426" s="223">
        <f t="shared" ref="BZ426:BZ489" ca="1" si="927">2*IMREAL(K165)*COS(2*PI()*B165*72/Nt_load2)-2*IMAGINARY(K165)*SIN(2*PI()*B165*72/Nt_load2)</f>
        <v>-1.9237660027395073E-3</v>
      </c>
      <c r="CA426" s="223">
        <f t="shared" ref="CA426:CA489" ca="1" si="928">2*IMREAL(K165)*COS(2*PI()*B165*73/Nt_load2)-2*IMAGINARY(K165)*SIN(2*PI()*B165*73/Nt_load2)</f>
        <v>-2.1725495281475623E-3</v>
      </c>
      <c r="CB426" s="223">
        <f t="shared" ref="CB426:CB489" ca="1" si="929">2*IMREAL(K165)*COS(2*PI()*B165*74/Nt_load2)-2*IMAGINARY(K165)*SIN(2*PI()*B165*74/Nt_load2)</f>
        <v>2.0304000716347241E-3</v>
      </c>
      <c r="CC426" s="223">
        <f t="shared" ref="CC426:CC489" ca="1" si="930">2*IMREAL(K165)*COS(2*PI()*B165*75/Nt_load2)-2*IMAGINARY(K165)*SIN(2*PI()*B165*75/Nt_load2)</f>
        <v>2.0728925038457232E-3</v>
      </c>
      <c r="CD426" s="223">
        <f t="shared" ref="CD426:CD489" ca="1" si="931">2*IMREAL(K165)*COS(2*PI()*B165*76/Nt_load2)-2*IMAGINARY(K165)*SIN(2*PI()*B165*76/Nt_load2)</f>
        <v>-2.1321427289153318E-3</v>
      </c>
      <c r="CE426" s="223">
        <f t="shared" ref="CE426:CE489" ca="1" si="932">2*IMREAL(K165)*COS(2*PI()*B165*77/Nt_load2)-2*IMAGINARY(K165)*SIN(2*PI()*B165*77/Nt_load2)</f>
        <v>-1.9682416999381811E-3</v>
      </c>
      <c r="CF426" s="223">
        <f t="shared" ref="CF426:CF489" ca="1" si="933">2*IMREAL(K165)*COS(2*PI()*B165*78/Nt_load2)-2*IMAGINARY(K165)*SIN(2*PI()*B165*78/Nt_load2)</f>
        <v>2.2287488676083645E-3</v>
      </c>
      <c r="CG426" s="223">
        <f t="shared" ref="CG426:CG489" ca="1" si="934">2*IMREAL(K165)*COS(2*PI()*B165*79/Nt_load2)-2*IMAGINARY(K165)*SIN(2*PI()*B165*79/Nt_load2)</f>
        <v>1.8588492293778452E-3</v>
      </c>
      <c r="CH426" s="223">
        <f t="shared" ref="CH426:CH489" ca="1" si="935">2*IMREAL(K165)*COS(2*PI()*B165*80/Nt_load2)-2*IMAGINARY(K165)*SIN(2*PI()*B165*80/Nt_load2)</f>
        <v>-2.3199857550639563E-3</v>
      </c>
      <c r="CI426" s="223">
        <f t="shared" ref="CI426:CI489" ca="1" si="936">2*IMREAL(K165)*COS(2*PI()*B165*81/Nt_load2)-2*IMAGINARY(K165)*SIN(2*PI()*B165*81/Nt_load2)</f>
        <v>-1.7449786282080063E-3</v>
      </c>
      <c r="CJ426" s="223">
        <f t="shared" ref="CJ426:CJ489" ca="1" si="937">2*IMREAL(K165)*COS(2*PI()*B165*82/Nt_load2)-2*IMAGINARY(K165)*SIN(2*PI()*B165*82/Nt_load2)</f>
        <v>2.4056335936288721E-3</v>
      </c>
      <c r="CK426" s="223">
        <f t="shared" ref="CK426:CK489" ca="1" si="938">2*IMREAL(K165)*COS(2*PI()*B165*83/Nt_load2)-2*IMAGINARY(K165)*SIN(2*PI()*B165*83/Nt_load2)</f>
        <v>1.6269042206807395E-3</v>
      </c>
      <c r="CL426" s="223">
        <f t="shared" ref="CL426:CL489" ca="1" si="939">2*IMREAL(K165)*COS(2*PI()*B165*84/Nt_load2)-2*IMAGINARY(K165)*SIN(2*PI()*B165*84/Nt_load2)</f>
        <v>-2.4854860501580941E-3</v>
      </c>
      <c r="CM426" s="223">
        <f t="shared" ref="CM426:CM489" ca="1" si="940">2*IMREAL(K165)*COS(2*PI()*B165*85/Nt_load2)-2*IMAGINARY(K165)*SIN(2*PI()*B165*85/Nt_load2)</f>
        <v>-1.5049104583858739E-3</v>
      </c>
      <c r="CN426" s="223">
        <f t="shared" ref="CN426:CN489" ca="1" si="941">2*IMREAL(K165)*COS(2*PI()*B165*86/Nt_load2)-2*IMAGINARY(K165)*SIN(2*PI()*B165*86/Nt_load2)</f>
        <v>2.5593507530896208E-3</v>
      </c>
      <c r="CO426" s="223">
        <f t="shared" ref="CO426:CO489" ca="1" si="942">2*IMREAL(K165)*COS(2*PI()*B165*87/Nt_load2)-2*IMAGINARY(K165)*SIN(2*PI()*B165*87/Nt_load2)</f>
        <v>1.3792912349820954E-3</v>
      </c>
      <c r="CP426" s="223">
        <f t="shared" ref="CP426:CP489" ca="1" si="943">2*IMREAL(K165)*COS(2*PI()*B165*88/Nt_load2)-2*IMAGINARY(K165)*SIN(2*PI()*B165*88/Nt_load2)</f>
        <v>-2.6270497558843059E-3</v>
      </c>
      <c r="CQ426" s="223">
        <f t="shared" ref="CQ426:CQ489" ca="1" si="944">2*IMREAL(K165)*COS(2*PI()*B165*89/Nt_load2)-2*IMAGINARY(K165)*SIN(2*PI()*B165*89/Nt_load2)</f>
        <v>-1.2503491781816736E-3</v>
      </c>
      <c r="CR426" s="223">
        <f t="shared" ref="CR426:CR489" ca="1" si="945">2*IMREAL(K165)*COS(2*PI()*B165*90/Nt_load2)-2*IMAGINARY(K165)*SIN(2*PI()*B165*90/Nt_load2)</f>
        <v>2.6884199657146845E-3</v>
      </c>
      <c r="CS426" s="223">
        <f t="shared" ref="CS426:CS489" ca="1" si="946">2*IMREAL(K165)*COS(2*PI()*B165*91/Nt_load2)-2*IMAGINARY(K165)*SIN(2*PI()*B165*91/Nt_load2)</f>
        <v>1.1183949206933599E-3</v>
      </c>
      <c r="CT426" s="223">
        <f t="shared" ref="CT426:CT489" ca="1" si="947">2*IMREAL(K165)*COS(2*PI()*B165*92/Nt_load2)-2*IMAGINARY(K165)*SIN(2*PI()*B165*92/Nt_load2)</f>
        <v>-2.7433135363699101E-3</v>
      </c>
      <c r="CU426" s="223">
        <f t="shared" ref="CU426:CU489" ca="1" si="948">2*IMREAL(K165)*COS(2*PI()*B165*93/Nt_load2)-2*IMAGINARY(K165)*SIN(2*PI()*B165*93/Nt_load2)</f>
        <v>-9.8374635188127084E-4</v>
      </c>
      <c r="CV426" s="223">
        <f t="shared" ref="CV426:CV489" ca="1" si="949">2*IMREAL(K165)*COS(2*PI()*B165*94/Nt_load2)-2*IMAGINARY(K165)*SIN(2*PI()*B165*94/Nt_load2)</f>
        <v>2.7915982244301023E-3</v>
      </c>
      <c r="CW426" s="223">
        <f t="shared" ref="CW426:CW489" ca="1" si="950">2*IMREAL(K165)*COS(2*PI()*B165*95/Nt_load2)-2*IMAGINARY(K165)*SIN(2*PI()*B165*95/Nt_load2)</f>
        <v>8.4672785194149633E-4</v>
      </c>
      <c r="CX426" s="223">
        <f t="shared" ref="CX426:CX489" ca="1" si="951">2*IMREAL(K165)*COS(2*PI()*B165*96/Nt_load2)-2*IMAGINARY(K165)*SIN(2*PI()*B165*96/Nt_load2)</f>
        <v>-2.8331577078525173E-3</v>
      </c>
      <c r="CY426" s="223">
        <f t="shared" ref="CY426:CY489" ca="1" si="952">2*IMREAL(K165)*COS(2*PI()*B165*97/Nt_load2)-2*IMAGINARY(K165)*SIN(2*PI()*B165*97/Nt_load2)</f>
        <v>-7.0766951044171403E-4</v>
      </c>
      <c r="CZ426" s="223">
        <f t="shared" ref="CZ426:CZ489" ca="1" si="953">2*IMREAL(K165)*COS(2*PI()*B165*98/Nt_load2)-2*IMAGINARY(K165)*SIN(2*PI()*B165*98/Nt_load2)</f>
        <v>2.8678918662014101E-3</v>
      </c>
      <c r="DA426" s="223">
        <f t="shared" ref="DA426:DA489" ca="1" si="954">2*IMREAL(K165)*COS(2*PI()*B165*99/Nt_load2)-2*IMAGINARY(K165)*SIN(2*PI()*B165*99/Nt_load2)</f>
        <v>5.6690633110682907E-4</v>
      </c>
      <c r="DB426" s="223">
        <f t="shared" ref="DB426:DB489" ca="1" si="955">2*IMREAL(K165)*COS(2*PI()*B165*100/Nt_load2)-2*IMAGINARY(K165)*SIN(2*PI()*B165*100/Nt_load2)</f>
        <v>-2.895717021846966E-3</v>
      </c>
      <c r="DC426" s="223">
        <f t="shared" ref="DC426:DC489" ca="1" si="956">2*IMREAL(K165)*COS(2*PI()*B165*101/Nt_load2)-2*IMAGINARY(K165)*SIN(2*PI()*B165*101/Nt_load2)</f>
        <v>-4.2477742476517799E-4</v>
      </c>
      <c r="DD426" s="223">
        <f t="shared" ref="DD426:DD489" ca="1" si="957">2*IMREAL(K165)*COS(2*PI()*B165*102/Nt_load2)-2*IMAGINARY(K165)*SIN(2*PI()*B165*102/Nt_load2)</f>
        <v>2.9165661415520485E-3</v>
      </c>
      <c r="DE426" s="223">
        <f t="shared" ref="DE426:DE489" ca="1" si="958">2*IMREAL(K165)*COS(2*PI()*B165*103/Nt_load2)-2*IMAGINARY(K165)*SIN(2*PI()*B165*103/Nt_load2)</f>
        <v>2.8162519240116008E-4</v>
      </c>
      <c r="DF426" s="223">
        <f t="shared" ref="DF426:DF489" ca="1" si="959">2*IMREAL(K165)*COS(2*PI()*B165*104/Nt_load2)-2*IMAGINARY(K165)*SIN(2*PI()*B165*104/Nt_load2)</f>
        <v>-2.9303889979610974E-3</v>
      </c>
      <c r="DG426" s="223">
        <f t="shared" ref="DG426:DG489" ca="1" si="960">2*IMREAL(K165)*COS(2*PI()*B165*105/Nt_load2)-2*IMAGINARY(K165)*SIN(2*PI()*B165*105/Nt_load2)</f>
        <v>-1.3779450028119419E-4</v>
      </c>
      <c r="DH426" s="223">
        <f t="shared" ref="DH426:DH489" ca="1" si="961">2*IMREAL(K165)*COS(2*PI()*B165*106/Nt_load2)-2*IMAGINARY(K165)*SIN(2*PI()*B165*106/Nt_load2)</f>
        <v>2.9371522906022967E-3</v>
      </c>
      <c r="DI426" s="223">
        <f t="shared" ref="DI426:DI489" ca="1" si="962">2*IMREAL(K165)*COS(2*PI()*B165*107/Nt_load2)-2*IMAGINARY(K165)*SIN(2*PI()*B165*107/Nt_load2)</f>
        <v>-6.3681508594053485E-6</v>
      </c>
      <c r="DJ426" s="223">
        <f t="shared" ref="DJ426:DJ489" ca="1" si="963">2*IMREAL(K165)*COS(2*PI()*B165*108/Nt_load2)-2*IMAGINARY(K165)*SIN(2*PI()*B165*108/Nt_load2)</f>
        <v>-2.9368397261112806E-3</v>
      </c>
      <c r="DK426" s="223">
        <f t="shared" ref="DK426:DK489" ca="1" si="964">2*IMREAL(K165)*COS(2*PI()*B165*109/Nt_load2)-2*IMAGINARY(K165)*SIN(2*PI()*B165*109/Nt_load2)</f>
        <v>1.5051546056671665E-4</v>
      </c>
      <c r="DL426" s="223">
        <f t="shared" ref="DL426:DL489" ca="1" si="965">2*IMREAL(K165)*COS(2*PI()*B165*110/Nt_load2)-2*IMAGINARY(K165)*SIN(2*PI()*B165*110/Nt_load2)</f>
        <v>2.929452057483285E-3</v>
      </c>
      <c r="DM426" s="223">
        <f t="shared" ref="DM426:DM489" ca="1" si="966">2*IMREAL(K165)*COS(2*PI()*B165*111/Nt_load2)-2*IMAGINARY(K165)*SIN(2*PI()*B165*111/Nt_load2)</f>
        <v>-2.9430016534592591E-4</v>
      </c>
      <c r="DN426" s="223">
        <f t="shared" ref="DN426:DN489" ca="1" si="967">2*IMREAL(K165)*COS(2*PI()*B165*112/Nt_load2)-2*IMAGINARY(K165)*SIN(2*PI()*B165*112/Nt_load2)</f>
        <v>-2.9150070822591182E-3</v>
      </c>
      <c r="DO426" s="223">
        <f t="shared" ref="DO426:DO489" ca="1" si="968">2*IMREAL(K165)*COS(2*PI()*B165*113/Nt_load2)-2*IMAGINARY(K165)*SIN(2*PI()*B165*113/Nt_load2)</f>
        <v>4.3737587524916692E-4</v>
      </c>
      <c r="DP426" s="223">
        <f t="shared" ref="DP426:DP489" ca="1" si="969">2*IMREAL(K165)*COS(2*PI()*B165*114/Nt_load2)-2*IMAGINARY(K165)*SIN(2*PI()*B165*114/Nt_load2)</f>
        <v>2.8935395996493112E-3</v>
      </c>
      <c r="DQ426" s="223">
        <f t="shared" ref="DQ426:DQ489" ca="1" si="970">2*IMREAL(K165)*COS(2*PI()*B165*115/Nt_load2)-2*IMAGINARY(K165)*SIN(2*PI()*B165*115/Nt_load2)</f>
        <v>-5.7939790835933084E-4</v>
      </c>
      <c r="DR426" s="223">
        <f t="shared" ref="DR426:DR489" ca="1" si="971">2*IMREAL(K165)*COS(2*PI()*B165*116/Nt_load2)-2*IMAGINARY(K165)*SIN(2*PI()*B165*116/Nt_load2)</f>
        <v>-2.8651013266998253E-3</v>
      </c>
      <c r="DS426" s="223">
        <f t="shared" ref="DS426:DS489" ca="1" si="972">2*IMREAL(K165)*COS(2*PI()*B165*117/Nt_load2)-2*IMAGINARY(K165)*SIN(2*PI()*B165*117/Nt_load2)</f>
        <v>7.2002412115899429E-4</v>
      </c>
      <c r="DT426" s="223">
        <f t="shared" ref="DT426:DT489" ca="1" si="973">2*IMREAL(K165)*COS(2*PI()*B165*118/Nt_load2)-2*IMAGINARY(K165)*SIN(2*PI()*B165*118/Nt_load2)</f>
        <v>2.8297607737010834E-3</v>
      </c>
      <c r="DU426" s="223">
        <f t="shared" ref="DU426:DU489" ca="1" si="974">2*IMREAL(K165)*COS(2*PI()*B165*119/Nt_load2)-2*IMAGINARY(K165)*SIN(2*PI()*B165*119/Nt_load2)</f>
        <v>-8.5891573278420151E-4</v>
      </c>
      <c r="DV426" s="223">
        <f t="shared" ref="DV426:DV489" ca="1" si="975">2*IMREAL(K165)*COS(2*PI()*B165*120/Nt_load2)-2*IMAGINARY(K165)*SIN(2*PI()*B165*120/Nt_load2)</f>
        <v>-2.7876030791407266E-3</v>
      </c>
      <c r="DW426" s="223">
        <f t="shared" ref="DW426:DW489" ca="1" si="976">2*IMREAL(K165)*COS(2*PI()*B165*121/Nt_load2)-2*IMAGINARY(K165)*SIN(2*PI()*B165*121/Nt_load2)</f>
        <v>9.9573814117691838E-4</v>
      </c>
      <c r="DX426" s="223">
        <f t="shared" ref="DX426:DX489" ca="1" si="977">2*IMREAL(K165)*COS(2*PI()*B165*122/Nt_load2)-2*IMAGINARY(K165)*SIN(2*PI()*B165*122/Nt_load2)</f>
        <v>2.7387298045975289E-3</v>
      </c>
      <c r="DY426" s="223">
        <f t="shared" ref="DY426:DY489" ca="1" si="978">2*IMREAL(K165)*COS(2*PI()*B165*123/Nt_load2)-2*IMAGINARY(K165)*SIN(2*PI()*B165*123/Nt_load2)</f>
        <v>-1.13016172917118E-3</v>
      </c>
      <c r="DZ426" s="223">
        <f t="shared" ref="DZ426:DZ489" ca="1" si="979">2*IMREAL(K165)*COS(2*PI()*B165*124/Nt_load2)-2*IMAGINARY(K165)*SIN(2*PI()*B165*124/Nt_load2)</f>
        <v>-2.6832586900706239E-3</v>
      </c>
      <c r="EA426" s="223">
        <f t="shared" ref="EA426:EA489" ca="1" si="980">2*IMREAL(K165)*COS(2*PI()*B165*125/Nt_load2)-2*IMAGINARY(K165)*SIN(2*PI()*B165*125/Nt_load2)</f>
        <v>1.2618626585693925E-3</v>
      </c>
      <c r="EB426" s="223">
        <f t="shared" ref="EB426:EB489" ca="1" si="981">2*IMREAL(K165)*COS(2*PI()*B165*126/Nt_load2)-2*IMAGINARY(K165)*SIN(2*PI()*B165*126/Nt_load2)</f>
        <v>2.6213233703336666E-3</v>
      </c>
      <c r="EC426" s="223">
        <f t="shared" ref="EC426:EC489" ca="1" si="982">2*IMREAL(K165)*COS(2*PI()*B165*127/Nt_load2)-2*IMAGINARY(K165)*SIN(2*PI()*B165*127/Nt_load2)</f>
        <v>-1.3905236502969971E-3</v>
      </c>
      <c r="ED426" s="223">
        <f t="shared" ref="ED426:ED489" ca="1" si="983">2*IMREAL(K165)*COS(2*PI()*B165*128/Nt_load2)-2*IMAGINARY(K165)*SIN(2*PI()*B165*128/Nt_load2)</f>
        <v>-2.553073052996767E-3</v>
      </c>
      <c r="EE426" s="223">
        <f t="shared" ref="EE426:EE489" ca="1" si="984">2*IMREAL(K165)*COS(2*PI()*B165*129/Nt_load2)-2*IMAGINARY(K165)*SIN(2*PI()*B165*129/Nt_load2)</f>
        <v>1.5158347487556213E-3</v>
      </c>
      <c r="EF426" s="223">
        <f t="shared" ref="EF426:EF489" ca="1" si="985">2*IMREAL(K165)*COS(2*PI()*B165*130/Nt_load2)-2*IMAGINARY(K165)*SIN(2*PI()*B165*130/Nt_load2)</f>
        <v>2.4786721590524118E-3</v>
      </c>
      <c r="EG426" s="223">
        <f t="shared" ref="EG426:EG489" ca="1" si="986">2*IMREAL(K165)*COS(2*PI()*B165*131/Nt_load2)-2*IMAGINARY(K165)*SIN(2*PI()*B165*131/Nt_load2)</f>
        <v>-1.6374940685329777E-3</v>
      </c>
      <c r="EH426" s="223">
        <f t="shared" ref="EH426:EH489" ca="1" si="987">2*IMREAL(K165)*COS(2*PI()*B165*132/Nt_load2)-2*IMAGINARY(K165)*SIN(2*PI()*B165*132/Nt_load2)</f>
        <v>-2.3982999267708597E-3</v>
      </c>
      <c r="EI426" s="223">
        <f t="shared" ref="EI426:EI489" ca="1" si="988">2*IMREAL(K165)*COS(2*PI()*B165*133/Nt_load2)-2*IMAGINARY(K165)*SIN(2*PI()*B165*133/Nt_load2)</f>
        <v>1.7552085216716979E-3</v>
      </c>
      <c r="EJ426" s="223">
        <f t="shared" ref="EJ426:EJ489" ca="1" si="989">2*IMREAL(K165)*COS(2*PI()*B165*134/Nt_load2)-2*IMAGINARY(K165)*SIN(2*PI()*B165*134/Nt_load2)</f>
        <v>2.3121499798994037E-3</v>
      </c>
      <c r="EK426" s="223">
        <f t="shared" ref="EK426:EK489" ca="1" si="990">2*IMREAL(K165)*COS(2*PI()*B165*135/Nt_load2)-2*IMAGINARY(K165)*SIN(2*PI()*B165*135/Nt_load2)</f>
        <v>-1.8686945237436027E-3</v>
      </c>
      <c r="EL426" s="223">
        <f t="shared" ref="EL426:EL489" ca="1" si="991">2*IMREAL(K165)*COS(2*PI()*B165*136/Nt_load2)-2*IMAGINARY(K165)*SIN(2*PI()*B165*136/Nt_load2)</f>
        <v>-2.2204298612059992E-3</v>
      </c>
      <c r="EM426" s="223">
        <f t="shared" ref="EM426:EM489" ca="1" si="992">2*IMREAL(K165)*COS(2*PI()*B165*137/Nt_load2)-2*IMAGINARY(K165)*SIN(2*PI()*B165*137/Nt_load2)</f>
        <v>1.9776786770295011E-3</v>
      </c>
      <c r="EN426" s="223">
        <f t="shared" ref="EN426:EN489" ca="1" si="993">2*IMREAL(K165)*COS(2*PI()*B165*138/Nt_load2)-2*IMAGINARY(K165)*SIN(2*PI()*B165*138/Nt_load2)</f>
        <v>2.1233605324902653E-3</v>
      </c>
      <c r="EO426" s="223">
        <f t="shared" ref="EO426:EO489" ca="1" si="994">2*IMREAL(K165)*COS(2*PI()*B165*139/Nt_load2)-2*IMAGINARY(K165)*SIN(2*PI()*B165*139/Nt_load2)</f>
        <v>-2.0818984291583022E-3</v>
      </c>
      <c r="EP426" s="223">
        <f t="shared" ref="EP426:EP489" ca="1" si="995">2*IMREAL(K165)*COS(2*PI()*B165*140/Nt_load2)-2*IMAGINARY(K165)*SIN(2*PI()*B165*140/Nt_load2)</f>
        <v>-2.0211758422673462E-3</v>
      </c>
      <c r="EQ426" s="223">
        <f t="shared" ref="EQ426:EQ489" ca="1" si="996">2*IMREAL(K165)*COS(2*PI()*B165*141/Nt_load2)-2*IMAGINARY(K165)*SIN(2*PI()*B165*141/Nt_load2)</f>
        <v>2.1811027056184346E-3</v>
      </c>
      <c r="ER426" s="223">
        <f t="shared" ref="ER426:ER489" ca="1" si="997">2*IMREAL(K165)*COS(2*PI()*B165*142/Nt_load2)-2*IMAGINARY(K165)*SIN(2*PI()*B165*142/Nt_load2)</f>
        <v>1.9141219624063115E-3</v>
      </c>
      <c r="ES426" s="223">
        <f t="shared" ref="ES426:ES489" ca="1" si="998">2*IMREAL(K165)*COS(2*PI()*B165*143/Nt_load2)-2*IMAGINARY(K165)*SIN(2*PI()*B165*143/Nt_load2)</f>
        <v>-2.2750525146186997E-3</v>
      </c>
      <c r="ET426" s="223">
        <f t="shared" ref="ET426:ET489" ca="1" si="999">2*IMREAL(K165)*COS(2*PI()*B165*144/Nt_load2)-2*IMAGINARY(K165)*SIN(2*PI()*B165*144/Nt_load2)</f>
        <v>-1.8024567950804919E-3</v>
      </c>
      <c r="EU426" s="223">
        <f t="shared" ref="EU426:EU489" ca="1" si="1000">2*IMREAL(K165)*COS(2*PI()*B165*145/Nt_load2)-2*IMAGINARY(K165)*SIN(2*PI()*B165*145/Nt_load2)</f>
        <v>2.3635215228401838E-3</v>
      </c>
      <c r="EV426" s="223">
        <f t="shared" ref="EV426:EV489" ca="1" si="1001">2*IMREAL(K165)*COS(2*PI()*B165*146/Nt_load2)-2*IMAGINARY(K165)*SIN(2*PI()*B165*146/Nt_load2)</f>
        <v>1.6864493514588189E-3</v>
      </c>
      <c r="EW426" s="223">
        <f t="shared" ref="EW426:EW489" ca="1" si="1002">2*IMREAL(K165)*COS(2*PI()*B165*147/Nt_load2)-2*IMAGINARY(K165)*SIN(2*PI()*B165*147/Nt_load2)</f>
        <v>-2.4462966006931122E-3</v>
      </c>
      <c r="EX426" s="223">
        <f t="shared" ref="EX426:EX489" ca="1" si="1003">2*IMREAL(K165)*COS(2*PI()*B165*148/Nt_load2)-2*IMAGINARY(K165)*SIN(2*PI()*B165*148/Nt_load2)</f>
        <v>-1.5663791036339652E-3</v>
      </c>
      <c r="EY426" s="223">
        <f t="shared" ref="EY426:EY489" ca="1" si="1004">2*IMREAL(K165)*COS(2*PI()*B165*149/Nt_load2)-2*IMAGINARY(K165)*SIN(2*PI()*B165*149/Nt_load2)</f>
        <v>2.5231783357646965E-3</v>
      </c>
      <c r="EZ426" s="223">
        <f t="shared" ref="EZ426:EZ489" ca="1" si="1005">2*IMREAL(K165)*COS(2*PI()*B165*150/Nt_load2)-2*IMAGINARY(K165)*SIN(2*PI()*B165*150/Nt_load2)</f>
        <v>1.4425353113498526E-3</v>
      </c>
      <c r="FA426" s="223">
        <f t="shared" ref="FA426:FA489" ca="1" si="1006">2*IMREAL(K165)*COS(2*PI()*B165*151/Nt_load2)-2*IMAGINARY(K165)*SIN(2*PI()*B165*151/Nt_load2)</f>
        <v>-2.5939815132211439E-3</v>
      </c>
      <c r="FB426" s="223">
        <f t="shared" ref="FB426:FB489" ca="1" si="1007">2*IMREAL(K165)*COS(2*PI()*B165*152/Nt_load2)-2*IMAGINARY(K165)*SIN(2*PI()*B165*152/Nt_load2)</f>
        <v>-1.3152163251495281E-3</v>
      </c>
      <c r="FC426" s="223">
        <f t="shared" ref="FC426:FC489" ca="1" si="1008">2*IMREAL(K165)*COS(2*PI()*B165*153/Nt_load2)-2*IMAGINARY(K165)*SIN(2*PI()*B165*153/Nt_load2)</f>
        <v>2.6585355620062537E-3</v>
      </c>
      <c r="FD426" s="223">
        <f t="shared" ref="FD426:FD489" ca="1" si="1009">2*IMREAL(K165)*COS(2*PI()*B165*154/Nt_load2)-2*IMAGINARY(K165)*SIN(2*PI()*B165*154/Nt_load2)</f>
        <v>1.1847288676225753E-3</v>
      </c>
      <c r="FE426" s="223">
        <f t="shared" ref="FE426:FE489" ca="1" si="1010">2*IMREAL(K165)*COS(2*PI()*B165*155/Nt_load2)-2*IMAGINARY(K165)*SIN(2*PI()*B165*155/Nt_load2)</f>
        <v>-2.7166849657622788E-3</v>
      </c>
      <c r="FF426" s="223">
        <f t="shared" ref="FF426:FF489" ca="1" si="1011">2*IMREAL(K165)*COS(2*PI()*B165*156/Nt_load2)-2*IMAGINARY(K165)*SIN(2*PI()*B165*156/Nt_load2)</f>
        <v>-1.0513872944834485E-3</v>
      </c>
      <c r="FG426" s="223">
        <f t="shared" ref="FG426:FG489" ca="1" si="1012">2*IMREAL(K165)*COS(2*PI()*B165*157/Nt_load2)-2*IMAGINARY(K165)*SIN(2*PI()*B165*157/Nt_load2)</f>
        <v>2.7682896374822841E-3</v>
      </c>
      <c r="FH426" s="223">
        <f t="shared" ref="FH426:FH489" ca="1" si="1013">2*IMREAL(K165)*COS(2*PI()*B165*158/Nt_load2)-2*IMAGINARY(K165)*SIN(2*PI()*B165*158/Nt_load2)</f>
        <v>9.15512837261338E-4</v>
      </c>
      <c r="FI426" s="223">
        <f t="shared" ref="FI426:FI489" ca="1" si="1014">2*IMREAL(K165)*COS(2*PI()*B165*159/Nt_load2)-2*IMAGINARY(K165)*SIN(2*PI()*B165*159/Nt_load2)</f>
        <v>-2.8132252569920617E-3</v>
      </c>
      <c r="FJ426" s="223">
        <f t="shared" ref="FJ426:FJ489" ca="1" si="1015">2*IMREAL(K165)*COS(2*PI()*B165*160/Nt_load2)-2*IMAGINARY(K165)*SIN(2*PI()*B165*160/Nt_load2)</f>
        <v>-7.7743282942481159E-4</v>
      </c>
      <c r="FK426" s="223">
        <f t="shared" ref="FK426:FK489" ca="1" si="1016">2*IMREAL(K165)*COS(2*PI()*B165*161/Nt_load2)-2*IMAGINARY(K165)*SIN(2*PI()*B165*161/Nt_load2)</f>
        <v>2.8513835704483165E-3</v>
      </c>
      <c r="FL426" s="223">
        <f t="shared" ref="FL426:FL489" ca="1" si="1017">2*IMREAL(K165)*COS(2*PI()*B165*162/Nt_load2)-2*IMAGINARY(K165)*SIN(2*PI()*B165*162/Nt_load2)</f>
        <v>6.3747991780712743E-4</v>
      </c>
      <c r="FM426" s="223">
        <f t="shared" ref="FM426:FM489" ca="1" si="1018">2*IMREAL(K165)*COS(2*PI()*B165*163/Nt_load2)-2*IMAGINARY(K165)*SIN(2*PI()*B165*163/Nt_load2)</f>
        <v>-2.8826726511316752E-3</v>
      </c>
      <c r="FN426" s="223">
        <f t="shared" ref="FN426:FN489" ca="1" si="1019">2*IMREAL(K165)*COS(2*PI()*B165*164/Nt_load2)-2*IMAGINARY(K165)*SIN(2*PI()*B165*164/Nt_load2)</f>
        <v>-4.9599126123071814E-4</v>
      </c>
      <c r="FO426" s="223">
        <f t="shared" ref="FO426:FO489" ca="1" si="1020">2*IMREAL(K165)*COS(2*PI()*B165*165/Nt_load2)-2*IMAGINARY(K165)*SIN(2*PI()*B165*165/Nt_load2)</f>
        <v>2.9070171209061232E-3</v>
      </c>
      <c r="FP426" s="223">
        <f t="shared" ref="FP426:FP489" ca="1" si="1021">2*IMREAL(K165)*COS(2*PI()*B165*166/Nt_load2)-2*IMAGINARY(K165)*SIN(2*PI()*B165*166/Nt_load2)</f>
        <v>3.533077182624651E-4</v>
      </c>
      <c r="FQ426" s="223">
        <f t="shared" ref="FQ426:FQ489" ca="1" si="1022">2*IMREAL(K165)*COS(2*PI()*B165*167/Nt_load2)-2*IMAGINARY(K165)*SIN(2*PI()*B165*167/Nt_load2)</f>
        <v>-2.9243583318117067E-3</v>
      </c>
      <c r="FR426" s="223">
        <f t="shared" ref="FR426:FR489" ca="1" si="1023">2*IMREAL(K165)*COS(2*PI()*B165*168/Nt_load2)-2*IMAGINARY(K165)*SIN(2*PI()*B165*168/Nt_load2)</f>
        <v>-2.0977302605465118E-4</v>
      </c>
      <c r="FS426" s="223">
        <f t="shared" ref="FS426:FS489" ca="1" si="1024">2*IMREAL(K165)*COS(2*PI()*B165*169/Nt_load2)-2*IMAGINARY(K165)*SIN(2*PI()*B165*169/Nt_load2)</f>
        <v>2.9346545073524119E-3</v>
      </c>
      <c r="FT426" s="223">
        <f t="shared" ref="FT426:FT489" ca="1" si="1025">2*IMREAL(K165)*COS(2*PI()*B165*170/Nt_load2)-2*IMAGINARY(K165)*SIN(2*PI()*B165*170/Nt_load2)</f>
        <v>6.5732972253291101E-5</v>
      </c>
      <c r="FU426" s="223">
        <f t="shared" ref="FU426:FU489" ca="1" si="1026">2*IMREAL(K165)*COS(2*PI()*B165*171/Nt_load2)-2*IMAGINARY(K165)*SIN(2*PI()*B165*171/Nt_load2)</f>
        <v>-2.9378808431395221E-3</v>
      </c>
      <c r="FV426" s="223">
        <f t="shared" ref="FV426:FV489" ca="1" si="1027">2*IMREAL(K165)*COS(2*PI()*B165*172/Nt_load2)-2*IMAGINARY(K165)*SIN(2*PI()*B165*172/Nt_load2)</f>
        <v>7.8465438035922423E-5</v>
      </c>
      <c r="FW426" s="223">
        <f t="shared" ref="FW426:FW489" ca="1" si="1028">2*IMREAL(K165)*COS(2*PI()*B165*173/Nt_load2)-2*IMAGINARY(K165)*SIN(2*PI()*B165*173/Nt_load2)</f>
        <v>2.93402956664754E-3</v>
      </c>
      <c r="FX426" s="223">
        <f t="shared" ref="FX426:FX489" ca="1" si="1029">2*IMREAL(K165)*COS(2*PI()*B165*174/Nt_load2)-2*IMAGINARY(K165)*SIN(2*PI()*B165*174/Nt_load2)</f>
        <v>-2.2247481821214676E-4</v>
      </c>
      <c r="FY426" s="223">
        <f t="shared" ref="FY426:FY489" ca="1" si="1030">2*IMREAL(K165)*COS(2*PI()*B165*175/Nt_load2)-2*IMAGINARY(K165)*SIN(2*PI()*B165*175/Nt_load2)</f>
        <v>-2.9231099559388768E-3</v>
      </c>
      <c r="FZ426" s="223">
        <f t="shared" ref="FZ426:FZ489" ca="1" si="1031">2*IMREAL(K165)*COS(2*PI()*B165*176/Nt_load2)-2*IMAGINARY(K165)*SIN(2*PI()*B165*176/Nt_load2)</f>
        <v>3.6594823706463881E-4</v>
      </c>
      <c r="GA426" s="223">
        <f t="shared" ref="GA426:GA489" ca="1" si="1032">2*IMREAL(K165)*COS(2*PI()*B165*177/Nt_load2)-2*IMAGINARY(K165)*SIN(2*PI()*B165*177/Nt_load2)</f>
        <v>2.9051483173121481E-3</v>
      </c>
      <c r="GB426" s="223">
        <f t="shared" ref="GB426:GB489" ca="1" si="1033">2*IMREAL(K165)*COS(2*PI()*B165*178/Nt_load2)-2*IMAGINARY(K165)*SIN(2*PI()*B165*178/Nt_load2)</f>
        <v>-5.0854005456092786E-4</v>
      </c>
      <c r="GC426" s="223">
        <f t="shared" ref="GC426:GC489" ca="1" si="1034">2*IMREAL(K165)*COS(2*PI()*B165*179/Nt_load2)-2*IMAGINARY(K165)*SIN(2*PI()*B165*179/Nt_load2)</f>
        <v>-2.8801879219280684E-3</v>
      </c>
      <c r="GD426" s="223">
        <f t="shared" ref="GD426:GD489" ca="1" si="1035">2*IMREAL(K165)*COS(2*PI()*B165*180/Nt_load2)-2*IMAGINARY(K165)*SIN(2*PI()*B165*180/Nt_load2)</f>
        <v>6.4990675452276795E-4</v>
      </c>
      <c r="GE426" s="223">
        <f t="shared" ref="GE426:GE489" ca="1" si="1036">2*IMREAL(K165)*COS(2*PI()*B165*181/Nt_load2)-2*IMAGINARY(K165)*SIN(2*PI()*B165*181/Nt_load2)</f>
        <v>2.8482889015654317E-3</v>
      </c>
      <c r="GF426" s="223">
        <f t="shared" ref="GF426:GF489" ca="1" si="1037">2*IMREAL(K165)*COS(2*PI()*B165*182/Nt_load2)-2*IMAGINARY(K165)*SIN(2*PI()*B165*182/Nt_load2)</f>
        <v>-7.8970777218801704E-4</v>
      </c>
      <c r="GG426" s="223">
        <f t="shared" ref="GG426:GG489" ca="1" si="1038">2*IMREAL(K165)*COS(2*PI()*B165*183/Nt_load2)-2*IMAGINARY(K165)*SIN(2*PI()*B165*183/Nt_load2)</f>
        <v>-2.8095281037582415E-3</v>
      </c>
      <c r="GH426" s="223">
        <f t="shared" ref="GH426:GH489" ca="1" si="1039">2*IMREAL(K165)*COS(2*PI()*B165*184/Nt_load2)-2*IMAGINARY(K165)*SIN(2*PI()*B165*184/Nt_load2)</f>
        <v>9.2760631465983213E-4</v>
      </c>
      <c r="GI426" s="223">
        <f t="shared" ref="GI426:GI489" ca="1" si="1040">2*IMREAL(K165)*COS(2*PI()*B165*185/Nt_load2)-2*IMAGINARY(K165)*SIN(2*PI()*B165*185/Nt_load2)</f>
        <v>2.7639989066635499E-3</v>
      </c>
      <c r="GJ426" s="223">
        <f t="shared" ref="GJ426:GJ489" ca="1" si="1041">2*IMREAL(K165)*COS(2*PI()*B165*186/Nt_load2)-2*IMAGINARY(K165)*SIN(2*PI()*B165*186/Nt_load2)</f>
        <v>-1.0632701722707563E-3</v>
      </c>
      <c r="GK426" s="223">
        <f t="shared" ref="GK426:GK489" ca="1" si="1042">2*IMREAL(K165)*COS(2*PI()*B165*187/Nt_load2)-2*IMAGINARY(K165)*SIN(2*PI()*B165*187/Nt_load2)</f>
        <v>-2.7118109941049397E-3</v>
      </c>
      <c r="GL426" s="223">
        <f t="shared" ref="GL426:GL489" ca="1" si="1043">2*IMREAL(K165)*COS(2*PI()*B165*188/Nt_load2)-2*IMAGINARY(K165)*SIN(2*PI()*B165*188/Nt_load2)</f>
        <v>1.1963725189053686E-3</v>
      </c>
      <c r="GM426" s="223">
        <f t="shared" ref="GM426:GM489" ca="1" si="1044">2*IMREAL(K165)*COS(2*PI()*B165*189/Nt_load2)-2*IMAGINARY(K165)*SIN(2*PI()*B165*189/Nt_load2)</f>
        <v>2.6530900913349347E-3</v>
      </c>
      <c r="GN426" s="223">
        <f t="shared" ref="GN426:GN489" ca="1" si="1045">2*IMREAL(K165)*COS(2*PI()*B165*190/Nt_load2)-2*IMAGINARY(K165)*SIN(2*PI()*B165*190/Nt_load2)</f>
        <v>-1.3265926993519298E-3</v>
      </c>
      <c r="GO426" s="223">
        <f t="shared" ref="GO426:GO489" ca="1" si="1046">2*IMREAL(K165)*COS(2*PI()*B165*191/Nt_load2)-2*IMAGINARY(K165)*SIN(2*PI()*B165*191/Nt_load2)</f>
        <v>-2.5879776621517306E-3</v>
      </c>
      <c r="GP426" s="223">
        <f t="shared" ref="GP426:GP489" ca="1" si="1047">2*IMREAL(K165)*COS(2*PI()*B165*192/Nt_load2)-2*IMAGINARY(K165)*SIN(2*PI()*B165*192/Nt_load2)</f>
        <v>1.4536170017901047E-3</v>
      </c>
      <c r="GQ426" s="223">
        <f t="shared" ref="GQ426:GQ489" ca="1" si="1048">2*IMREAL(K165)*COS(2*PI()*B165*193/Nt_load2)-2*IMAGINARY(K165)*SIN(2*PI()*B165*193/Nt_load2)</f>
        <v>2.5166305681002541E-3</v>
      </c>
      <c r="GR426" s="223">
        <f t="shared" ref="GR426:GR489" ca="1" si="1049">2*IMREAL(K165)*COS(2*PI()*B165*194/Nt_load2)-2*IMAGINARY(K165)*SIN(2*PI()*B165*194/Nt_load2)</f>
        <v>-1.5771394135491519E-3</v>
      </c>
      <c r="GS426" s="223">
        <f t="shared" ref="GS426:GS489" ca="1" si="1050">2*IMREAL(K165)*COS(2*PI()*B165*195/Nt_load2)-2*IMAGINARY(K165)*SIN(2*PI()*B165*195/Nt_load2)</f>
        <v>-2.4392206905795083E-3</v>
      </c>
      <c r="GT426" s="223">
        <f t="shared" ref="GT426:GT489" ca="1" si="1051">2*IMREAL(K165)*COS(2*PI()*B165*196/Nt_load2)-2*IMAGINARY(K165)*SIN(2*PI()*B165*196/Nt_load2)</f>
        <v>1.6968623583197219E-3</v>
      </c>
      <c r="GU426" s="223">
        <f t="shared" ref="GU426:GU489" ca="1" si="1052">2*IMREAL(K165)*COS(2*PI()*B165*197/Nt_load2)-2*IMAGINARY(K165)*SIN(2*PI()*B165*197/Nt_load2)</f>
        <v>2.3559345167645652E-3</v>
      </c>
      <c r="GV426" s="223">
        <f t="shared" ref="GV426:GV489" ca="1" si="1053">2*IMREAL(K165)*COS(2*PI()*B165*198/Nt_load2)-2*IMAGINARY(K165)*SIN(2*PI()*B165*198/Nt_load2)</f>
        <v>-1.8124974130416479E-3</v>
      </c>
      <c r="GW426" s="223">
        <f t="shared" ref="GW426:GW489" ca="1" si="1054">2*IMREAL(K165)*COS(2*PI()*B165*199/Nt_load2)-2*IMAGINARY(K165)*SIN(2*PI()*B165*199/Nt_load2)</f>
        <v>-2.2669726903432391E-3</v>
      </c>
      <c r="GX426" s="223">
        <f t="shared" ref="GX426:GX489" ca="1" si="1055">2*IMREAL(K165)*COS(2*PI()*B165*200/Nt_load2)-2*IMAGINARY(K165)*SIN(2*PI()*B165*200/Nt_load2)</f>
        <v>1.9237660027394028E-3</v>
      </c>
      <c r="GY426" s="223">
        <f t="shared" ref="GY426:GY489" ca="1" si="1056">2*IMREAL(K165)*COS(2*PI()*B165*201/Nt_load2)-2*IMAGINARY(K165)*SIN(2*PI()*B165*201/Nt_load2)</f>
        <v>2.1725495281476274E-3</v>
      </c>
      <c r="GZ426" s="223">
        <f t="shared" ref="GZ426:GZ489" ca="1" si="1057">2*IMREAL(K165)*COS(2*PI()*B165*202/Nt_load2)-2*IMAGINARY(K165)*SIN(2*PI()*B165*202/Nt_load2)</f>
        <v>-2.0304000716346846E-3</v>
      </c>
      <c r="HA426" s="223">
        <f t="shared" ref="HA426:HA489" ca="1" si="1058">2*IMREAL(K165)*COS(2*PI()*B165*203/Nt_load2)-2*IMAGINARY(K165)*SIN(2*PI()*B165*203/Nt_load2)</f>
        <v>-2.0728925038457323E-3</v>
      </c>
      <c r="HB426" s="223">
        <f t="shared" ref="HB426:HB489" ca="1" si="1059">2*IMREAL(K165)*COS(2*PI()*B165*204/Nt_load2)-2*IMAGINARY(K165)*SIN(2*PI()*B165*204/Nt_load2)</f>
        <v>2.1321427289153518E-3</v>
      </c>
      <c r="HC426" s="223">
        <f t="shared" ref="HC426:HC489" ca="1" si="1060">2*IMREAL(K165)*COS(2*PI()*B165*205/Nt_load2)-2*IMAGINARY(K165)*SIN(2*PI()*B165*205/Nt_load2)</f>
        <v>1.9682416999382527E-3</v>
      </c>
      <c r="HD426" s="223">
        <f t="shared" ref="HD426:HD489" ca="1" si="1061">2*IMREAL(K165)*COS(2*PI()*B165*206/Nt_load2)-2*IMAGINARY(K165)*SIN(2*PI()*B165*206/Nt_load2)</f>
        <v>-2.2287488676083021E-3</v>
      </c>
      <c r="HE426" s="223">
        <f t="shared" ref="HE426:HE489" ca="1" si="1062">2*IMREAL(K165)*COS(2*PI()*B165*207/Nt_load2)-2*IMAGINARY(K165)*SIN(2*PI()*B165*207/Nt_load2)</f>
        <v>-1.8588492293778874E-3</v>
      </c>
      <c r="HF426" s="223">
        <f t="shared" ref="HF426:HF489" ca="1" si="1063">2*IMREAL(K165)*COS(2*PI()*B165*208/Nt_load2)-2*IMAGINARY(K165)*SIN(2*PI()*B165*208/Nt_load2)</f>
        <v>2.3199857550639485E-3</v>
      </c>
      <c r="HG426" s="223">
        <f t="shared" ref="HG426:HG489" ca="1" si="1064">2*IMREAL(K165)*COS(2*PI()*B165*209/Nt_load2)-2*IMAGINARY(K165)*SIN(2*PI()*B165*209/Nt_load2)</f>
        <v>1.7449786282079834E-3</v>
      </c>
      <c r="HH426" s="223">
        <f t="shared" ref="HH426:HH489" ca="1" si="1065">2*IMREAL(K165)*COS(2*PI()*B165*210/Nt_load2)-2*IMAGINARY(K165)*SIN(2*PI()*B165*210/Nt_load2)</f>
        <v>-2.4056335936287927E-3</v>
      </c>
      <c r="HI426" s="223">
        <f t="shared" ref="HI426:HI489" ca="1" si="1066">2*IMREAL(K165)*COS(2*PI()*B165*211/Nt_load2)-2*IMAGINARY(K165)*SIN(2*PI()*B165*211/Nt_load2)</f>
        <v>-1.626904220680785E-3</v>
      </c>
      <c r="HJ426" s="223">
        <f t="shared" ref="HJ426:HJ489" ca="1" si="1067">2*IMREAL(K165)*COS(2*PI()*B165*212/Nt_load2)-2*IMAGINARY(K165)*SIN(2*PI()*B165*212/Nt_load2)</f>
        <v>2.4854860501580655E-3</v>
      </c>
      <c r="HK426" s="223">
        <f t="shared" ref="HK426:HK489" ca="1" si="1068">2*IMREAL(K165)*COS(2*PI()*B165*213/Nt_load2)-2*IMAGINARY(K165)*SIN(2*PI()*B165*213/Nt_load2)</f>
        <v>1.5049104583858487E-3</v>
      </c>
      <c r="HL426" s="223">
        <f t="shared" ref="HL426:HL489" ca="1" si="1069">2*IMREAL(K165)*COS(2*PI()*B165*214/Nt_load2)-2*IMAGINARY(K165)*SIN(2*PI()*B165*214/Nt_load2)</f>
        <v>-2.5593507530896351E-3</v>
      </c>
      <c r="HM426" s="223">
        <f t="shared" ref="HM426:HM489" ca="1" si="1070">2*IMREAL(K165)*COS(2*PI()*B165*215/Nt_load2)-2*IMAGINARY(K165)*SIN(2*PI()*B165*215/Nt_load2)</f>
        <v>-1.3792912349822172E-3</v>
      </c>
      <c r="HN426" s="223">
        <f t="shared" ref="HN426:HN489" ca="1" si="1071">2*IMREAL(K165)*COS(2*PI()*B165*216/Nt_load2)-2*IMAGINARY(K165)*SIN(2*PI()*B165*216/Nt_load2)</f>
        <v>2.6270497558842816E-3</v>
      </c>
      <c r="HO426" s="223">
        <f t="shared" ref="HO426:HO489" ca="1" si="1072">2*IMREAL(K165)*COS(2*PI()*B165*217/Nt_load2)-2*IMAGINARY(K165)*SIN(2*PI()*B165*217/Nt_load2)</f>
        <v>1.2503491781817233E-3</v>
      </c>
      <c r="HP426" s="223">
        <f t="shared" ref="HP426:HP489" ca="1" si="1073">2*IMREAL(K165)*COS(2*PI()*B165*218/Nt_load2)-2*IMAGINARY(K165)*SIN(2*PI()*B165*218/Nt_load2)</f>
        <v>-2.6884199657146962E-3</v>
      </c>
      <c r="HQ426" s="223">
        <f t="shared" ref="HQ426:HQ489" ca="1" si="1074">2*IMREAL(K165)*COS(2*PI()*B165*219/Nt_load2)-2*IMAGINARY(K165)*SIN(2*PI()*B165*219/Nt_load2)</f>
        <v>-1.1183949206933328E-3</v>
      </c>
      <c r="HR426" s="223">
        <f t="shared" ref="HR426:HR489" ca="1" si="1075">2*IMREAL(K165)*COS(2*PI()*B165*220/Nt_load2)-2*IMAGINARY(K165)*SIN(2*PI()*B165*220/Nt_load2)</f>
        <v>2.7433135363698611E-3</v>
      </c>
      <c r="HS426" s="223">
        <f t="shared" ref="HS426:HS489" ca="1" si="1076">2*IMREAL(K165)*COS(2*PI()*B165*221/Nt_load2)-2*IMAGINARY(K165)*SIN(2*PI()*B165*221/Nt_load2)</f>
        <v>9.8374635188132244E-4</v>
      </c>
      <c r="HT426" s="223">
        <f t="shared" ref="HT426:HT489" ca="1" si="1077">2*IMREAL(K165)*COS(2*PI()*B165*222/Nt_load2)-2*IMAGINARY(K165)*SIN(2*PI()*B165*222/Nt_load2)</f>
        <v>-2.7915982244300849E-3</v>
      </c>
      <c r="HU426" s="223">
        <f t="shared" ref="HU426:HU489" ca="1" si="1078">2*IMREAL(K165)*COS(2*PI()*B165*223/Nt_load2)-2*IMAGINARY(K165)*SIN(2*PI()*B165*223/Nt_load2)</f>
        <v>-8.46727851941469E-4</v>
      </c>
      <c r="HV426" s="223">
        <f t="shared" ref="HV426:HV489" ca="1" si="1079">2*IMREAL(K165)*COS(2*PI()*B165*224/Nt_load2)-2*IMAGINARY(K165)*SIN(2*PI()*B165*224/Nt_load2)</f>
        <v>2.8331577078524808E-3</v>
      </c>
      <c r="HW426" s="223">
        <f t="shared" ref="HW426:HW489" ca="1" si="1080">2*IMREAL(K165)*COS(2*PI()*B165*225/Nt_load2)-2*IMAGINARY(K165)*SIN(2*PI()*B165*225/Nt_load2)</f>
        <v>7.0766951044184782E-4</v>
      </c>
      <c r="HX426" s="223">
        <f t="shared" ref="HX426:HX489" ca="1" si="1081">2*IMREAL(K165)*COS(2*PI()*B165*226/Nt_load2)-2*IMAGINARY(K165)*SIN(2*PI()*B165*226/Nt_load2)</f>
        <v>-2.8678918662013984E-3</v>
      </c>
      <c r="HY426" s="223">
        <f t="shared" ref="HY426:HY489" ca="1" si="1082">2*IMREAL(K165)*COS(2*PI()*B165*227/Nt_load2)-2*IMAGINARY(K165)*SIN(2*PI()*B165*227/Nt_load2)</f>
        <v>-5.6690633110688263E-4</v>
      </c>
      <c r="HZ426" s="223">
        <f t="shared" ref="HZ426:HZ489" ca="1" si="1083">2*IMREAL(K165)*COS(2*PI()*B165*228/Nt_load2)-2*IMAGINARY(K165)*SIN(2*PI()*B165*228/Nt_load2)</f>
        <v>2.8957170218469712E-3</v>
      </c>
      <c r="IA426" s="223">
        <f t="shared" ref="IA426:IA489" ca="1" si="1084">2*IMREAL(K165)*COS(2*PI()*B165*229/Nt_load2)-2*IMAGINARY(K165)*SIN(2*PI()*B165*229/Nt_load2)</f>
        <v>4.2477742476531482E-4</v>
      </c>
      <c r="IB426" s="223">
        <f t="shared" ref="IB426:IB489" ca="1" si="1085">2*IMREAL(K165)*COS(2*PI()*B165*230/Nt_load2)-2*IMAGINARY(K165)*SIN(2*PI()*B165*230/Nt_load2)</f>
        <v>-2.916566141552032E-3</v>
      </c>
      <c r="IC426" s="223">
        <f t="shared" ref="IC426:IC489" ca="1" si="1086">2*IMREAL(K165)*COS(2*PI()*B165*231/Nt_load2)-2*IMAGINARY(K165)*SIN(2*PI()*B165*231/Nt_load2)</f>
        <v>-2.8162519240121451E-4</v>
      </c>
      <c r="ID426" s="223">
        <f t="shared" ref="ID426:ID489" ca="1" si="1087">2*IMREAL(K165)*COS(2*PI()*B165*232/Nt_load2)-2*IMAGINARY(K165)*SIN(2*PI()*B165*232/Nt_load2)</f>
        <v>2.930388997961093E-3</v>
      </c>
      <c r="IE426" s="223">
        <f t="shared" ref="IE426:IE489" ca="1" si="1088">2*IMREAL(K165)*COS(2*PI()*B165*233/Nt_load2)-2*IMAGINARY(K165)*SIN(2*PI()*B165*223/Nt_load2)</f>
        <v>2.3682158660046173E-3</v>
      </c>
      <c r="IF426" s="223">
        <f t="shared" ref="IF426:IF489" ca="1" si="1089">2*IMREAL(K165)*COS(2*PI()*B165*234/Nt_load2)-2*IMAGINARY(K165)*SIN(2*PI()*B165*234/Nt_load2)</f>
        <v>-2.9371522906022933E-3</v>
      </c>
      <c r="IG426" s="223">
        <f t="shared" ref="IG426:IG489" ca="1" si="1090">2*IMREAL(K165)*COS(2*PI()*B165*235/Nt_load2)-2*IMAGINARY(K165)*SIN(2*PI()*B165*235/Nt_load2)</f>
        <v>6.3681508592670043E-6</v>
      </c>
      <c r="IH426" s="223">
        <f t="shared" ref="IH426:IH489" ca="1" si="1091">2*IMREAL(K165)*COS(2*PI()*B165*236/Nt_load2)-2*IMAGINARY(K165)*SIN(2*PI()*B165*236/Nt_load2)</f>
        <v>2.9368397261112823E-3</v>
      </c>
      <c r="II426" s="223">
        <f t="shared" ref="II426:II489" ca="1" si="1092">2*IMREAL(K165)*COS(2*PI()*B165*237/Nt_load2)-2*IMAGINARY(K165)*SIN(2*PI()*B165*237/Nt_load2)</f>
        <v>-1.5051546056666222E-4</v>
      </c>
      <c r="IJ426" s="223">
        <f t="shared" ref="IJ426:IJ489" ca="1" si="1093">2*IMREAL(K165)*COS(2*PI()*B165*238/Nt_load2)-2*IMAGINARY(K165)*SIN(2*PI()*B165*238/Nt_load2)</f>
        <v>-2.9294520574832828E-3</v>
      </c>
      <c r="IK426" s="223">
        <f t="shared" ref="IK426:IK489" ca="1" si="1094">2*IMREAL(K165)*COS(2*PI()*B165*239/Nt_load2)-2*IMAGINARY(K165)*SIN(2*PI()*B165*239/Nt_load2)</f>
        <v>2.9430016534578865E-4</v>
      </c>
      <c r="IL426" s="223">
        <f t="shared" ref="IL426:IL489" ca="1" si="1095">2*IMREAL(K165)*COS(2*PI()*B165*240/Nt_load2)-2*IMAGINARY(K165)*SIN(2*PI()*B165*240/Nt_load2)</f>
        <v>2.9150070822591256E-3</v>
      </c>
      <c r="IM426" s="223">
        <f t="shared" ref="IM426:IM489" ca="1" si="1096">2*IMREAL(K165)*COS(2*PI()*B165*241/Nt_load2)-2*IMAGINARY(K165)*SIN(2*PI()*B165*241/Nt_load2)</f>
        <v>-4.3737587524911282E-4</v>
      </c>
      <c r="IN426" s="223">
        <f t="shared" ref="IN426:IN489" ca="1" si="1097">2*IMREAL(K165)*COS(2*PI()*B165*242/Nt_load2)-2*IMAGINARY(K165)*SIN(2*PI()*B165*242/Nt_load2)</f>
        <v>-2.8935395996493207E-3</v>
      </c>
      <c r="IO426" s="223">
        <f t="shared" ref="IO426:IO489" ca="1" si="1098">2*IMREAL(K165)*COS(2*PI()*B165*243/Nt_load2)-2*IMAGINARY(K165)*SIN(2*PI()*B165*243/Nt_load2)</f>
        <v>5.7939790835935903E-4</v>
      </c>
      <c r="IP426" s="223">
        <f t="shared" ref="IP426:IP489" ca="1" si="1099">2*IMREAL(K165)*COS(2*PI()*B165*244/Nt_load2)-2*IMAGINARY(K165)*SIN(2*PI()*B165*244/Nt_load2)</f>
        <v>2.8651013266998561E-3</v>
      </c>
      <c r="IQ426" s="223">
        <f t="shared" ref="IQ426:IQ489" ca="1" si="1100">2*IMREAL(K165)*COS(2*PI()*B165*245/Nt_load2)-2*IMAGINARY(K165)*SIN(2*PI()*B165*245/Nt_load2)</f>
        <v>-7.2002412115894127E-4</v>
      </c>
      <c r="IR426" s="223">
        <f t="shared" ref="IR426:IR489" ca="1" si="1101">2*IMREAL(K165)*COS(2*PI()*B165*246/Nt_load2)-2*IMAGINARY(K165)*SIN(2*PI()*B165*246/Nt_load2)</f>
        <v>-2.8297607737010977E-3</v>
      </c>
      <c r="IS426" s="223">
        <f t="shared" ref="IS426:IS489" ca="1" si="1102">2*IMREAL(K165)*COS(2*PI()*B165*247/Nt_load2)-2*IMAGINARY(K165)*SIN(2*PI()*B165*247/Nt_load2)</f>
        <v>8.5891573278414925E-4</v>
      </c>
      <c r="IT426" s="223">
        <f t="shared" ref="IT426:IT489" ca="1" si="1103">2*IMREAL(K165)*COS(2*PI()*B165*248/Nt_load2)-2*IMAGINARY(K165)*SIN(2*PI()*B165*248/Nt_load2)</f>
        <v>2.7876030791407175E-3</v>
      </c>
      <c r="IU426" s="223">
        <f t="shared" ref="IU426:IU489" ca="1" si="1104">2*IMREAL(K165)*COS(2*PI()*B165*249/Nt_load2)-2*IMAGINARY(K165)*SIN(2*PI()*B165*249/Nt_load2)</f>
        <v>-9.9573814117678806E-4</v>
      </c>
      <c r="IV426" s="223">
        <f t="shared" ref="IV426:IV489" ca="1" si="1105">2*IMREAL(K165)*COS(2*PI()*B165*250/Nt_load2)-2*IMAGINARY(K165)*SIN(2*PI()*B165*250/Nt_load2)</f>
        <v>-2.7387298045975484E-3</v>
      </c>
      <c r="IW426" s="223">
        <f t="shared" ref="IW426:IW489" ca="1" si="1106">2*IMREAL(K165)*COS(2*PI()*B165*251/Nt_load2)-2*IMAGINARY(K165)*SIN(2*PI()*B165*251/Nt_load2)</f>
        <v>1.1301617291711295E-3</v>
      </c>
      <c r="IX426" s="223">
        <f t="shared" ref="IX426:IX489" ca="1" si="1107">2*IMREAL(K165)*COS(2*PI()*B165*252/Nt_load2)-2*IMAGINARY(K165)*SIN(2*PI()*B165*252/Nt_load2)</f>
        <v>2.683258690070646E-3</v>
      </c>
      <c r="IY426" s="223">
        <f t="shared" ref="IY426:IY489" ca="1" si="1108">2*IMREAL(K165)*COS(2*PI()*B165*253/Nt_load2)-2*IMAGINARY(K165)*SIN(2*PI()*B165*253/Nt_load2)</f>
        <v>-1.2618626585694185E-3</v>
      </c>
      <c r="IZ426" s="223">
        <f t="shared" ref="IZ426:IZ489" ca="1" si="1109">2*IMREAL(K165)*COS(2*PI()*B165*254/Nt_load2)-2*IMAGINARY(K165)*SIN(2*PI()*B165*254/Nt_load2)</f>
        <v>-2.621323370333729E-3</v>
      </c>
      <c r="JA426" s="223">
        <f t="shared" ref="JA426:JA489" ca="1" si="1110">2*IMREAL(K165)*COS(2*PI()*B165*255/Nt_load2)-2*IMAGINARY(K165)*SIN(2*PI()*B165*255/Nt_load2)</f>
        <v>1.3905236502969489E-3</v>
      </c>
      <c r="JB426" s="223">
        <f t="shared" ref="JB426:JB489" ca="1" si="1111">2*IMREAL(K165)*COS(2*PI()*B165*256/Nt_load2)-2*IMAGINARY(K165)*SIN(2*PI()*B165*256/Nt_load2)</f>
        <v>2.5530730529967943E-3</v>
      </c>
    </row>
    <row r="427" spans="2:262">
      <c r="B427" s="230">
        <v>66</v>
      </c>
      <c r="C427" s="229">
        <f t="shared" ref="C427:C490" si="1112">C426+Div_Nt_load2</f>
        <v>1.2890625000000007E-3</v>
      </c>
      <c r="D427" s="226">
        <f t="shared" ca="1" si="855"/>
        <v>74.359887647305854</v>
      </c>
      <c r="E427" s="225">
        <f ca="1">BT361</f>
        <v>-0.64011235269414501</v>
      </c>
      <c r="F427" s="224">
        <v>66</v>
      </c>
      <c r="G427" s="223">
        <f t="shared" ca="1" si="856"/>
        <v>2.145435459912472E-3</v>
      </c>
      <c r="H427" s="223">
        <f t="shared" ca="1" si="857"/>
        <v>3.5362903387281611E-3</v>
      </c>
      <c r="I427" s="223">
        <f t="shared" ca="1" si="858"/>
        <v>-2.4924705452482889E-3</v>
      </c>
      <c r="J427" s="223">
        <f t="shared" ca="1" si="859"/>
        <v>-3.2916908727583108E-3</v>
      </c>
      <c r="K427" s="223">
        <f t="shared" ca="1" si="860"/>
        <v>2.8155017767103685E-3</v>
      </c>
      <c r="L427" s="223">
        <f t="shared" ca="1" si="861"/>
        <v>3.0153906242625273E-3</v>
      </c>
      <c r="M427" s="223">
        <f t="shared" ca="1" si="862"/>
        <v>-3.111418186952894E-3</v>
      </c>
      <c r="N427" s="223">
        <f t="shared" ca="1" si="863"/>
        <v>-2.7100505156749093E-3</v>
      </c>
      <c r="O427" s="223">
        <f t="shared" ca="1" si="864"/>
        <v>3.3773699391808679E-3</v>
      </c>
      <c r="P427" s="223">
        <f t="shared" ca="1" si="865"/>
        <v>2.3786111391570271E-3</v>
      </c>
      <c r="Q427" s="223">
        <f t="shared" ca="1" si="866"/>
        <v>-3.6107957726363234E-3</v>
      </c>
      <c r="R427" s="223">
        <f t="shared" ca="1" si="867"/>
        <v>-2.0242644370879557E-3</v>
      </c>
      <c r="S427" s="223">
        <f t="shared" ca="1" si="868"/>
        <v>3.8094476689395345E-3</v>
      </c>
      <c r="T427" s="223">
        <f t="shared" ca="1" si="869"/>
        <v>1.650422961914224E-3</v>
      </c>
      <c r="U427" s="223">
        <f t="shared" ca="1" si="870"/>
        <v>-3.9714125017349328E-3</v>
      </c>
      <c r="V427" s="223">
        <f t="shared" ca="1" si="871"/>
        <v>-1.2606870114042932E-3</v>
      </c>
      <c r="W427" s="223">
        <f t="shared" ca="1" si="872"/>
        <v>4.0951304611437159E-3</v>
      </c>
      <c r="X427" s="223">
        <f t="shared" ca="1" si="873"/>
        <v>8.5880995581291719E-4</v>
      </c>
      <c r="Y427" s="223">
        <f t="shared" ca="1" si="874"/>
        <v>-4.1794100755856607E-3</v>
      </c>
      <c r="Z427" s="223">
        <f t="shared" ca="1" si="875"/>
        <v>-4.4866209087377081E-4</v>
      </c>
      <c r="AA427" s="223">
        <f t="shared" ca="1" si="876"/>
        <v>4.2234396863017679E-3</v>
      </c>
      <c r="AB427" s="223">
        <f t="shared" ca="1" si="877"/>
        <v>3.4193364735877422E-5</v>
      </c>
      <c r="AC427" s="223">
        <f t="shared" ca="1" si="878"/>
        <v>-4.2267952640718046E-3</v>
      </c>
      <c r="AD427" s="223">
        <f t="shared" ca="1" si="879"/>
        <v>3.8060466219641694E-4</v>
      </c>
      <c r="AE427" s="223">
        <f t="shared" ca="1" si="880"/>
        <v>4.1894444928475038E-3</v>
      </c>
      <c r="AF427" s="223">
        <f t="shared" ca="1" si="881"/>
        <v>-7.9173725817208726E-4</v>
      </c>
      <c r="AG427" s="223">
        <f t="shared" ca="1" si="882"/>
        <v>-4.1117470809737622E-3</v>
      </c>
      <c r="AH427" s="223">
        <f t="shared" ca="1" si="883"/>
        <v>1.1952449915439501E-3</v>
      </c>
      <c r="AI427" s="223">
        <f t="shared" ca="1" si="884"/>
        <v>3.9944512970006511E-3</v>
      </c>
      <c r="AJ427" s="223">
        <f t="shared" ca="1" si="885"/>
        <v>-1.5872418622598688E-3</v>
      </c>
      <c r="AK427" s="223">
        <f t="shared" ca="1" si="886"/>
        <v>-3.8386867634482283E-3</v>
      </c>
      <c r="AL427" s="223">
        <f t="shared" ca="1" si="887"/>
        <v>1.9639527261675633E-3</v>
      </c>
      <c r="AM427" s="223">
        <f t="shared" ca="1" si="888"/>
        <v>3.6459535779241594E-3</v>
      </c>
      <c r="AN427" s="223">
        <f t="shared" ca="1" si="889"/>
        <v>-2.3217496517164956E-3</v>
      </c>
      <c r="AO427" s="223">
        <f t="shared" ca="1" si="890"/>
        <v>-3.4181078663637183E-3</v>
      </c>
      <c r="AP427" s="223">
        <f t="shared" ca="1" si="891"/>
        <v>2.6571868589219355E-3</v>
      </c>
      <c r="AQ427" s="223">
        <f t="shared" ca="1" si="892"/>
        <v>3.1573439075223667E-3</v>
      </c>
      <c r="AR427" s="223">
        <f t="shared" ca="1" si="893"/>
        <v>-2.9670339041098638E-3</v>
      </c>
      <c r="AS427" s="223">
        <f t="shared" ca="1" si="894"/>
        <v>-2.866173000871827E-3</v>
      </c>
      <c r="AT427" s="223">
        <f t="shared" ca="1" si="895"/>
        <v>3.2483067908555159E-3</v>
      </c>
      <c r="AU427" s="223">
        <f t="shared" ca="1" si="896"/>
        <v>2.5473992814133285E-3</v>
      </c>
      <c r="AV427" s="223">
        <f t="shared" ca="1" si="897"/>
        <v>-3.4982967075000908E-3</v>
      </c>
      <c r="AW427" s="223">
        <f t="shared" ca="1" si="898"/>
        <v>-2.2040927143247438E-3</v>
      </c>
      <c r="AX427" s="223">
        <f t="shared" ca="1" si="899"/>
        <v>3.7145961144879319E-3</v>
      </c>
      <c r="AY427" s="223">
        <f t="shared" ca="1" si="900"/>
        <v>1.8395595295175736E-3</v>
      </c>
      <c r="AZ427" s="223">
        <f t="shared" ca="1" si="901"/>
        <v>-3.8951219302884644E-3</v>
      </c>
      <c r="BA427" s="223">
        <f t="shared" ca="1" si="902"/>
        <v>-1.457310380835619E-3</v>
      </c>
      <c r="BB427" s="223">
        <f t="shared" ca="1" si="903"/>
        <v>4.0381355926100791E-3</v>
      </c>
      <c r="BC427" s="223">
        <f t="shared" ca="1" si="904"/>
        <v>1.0610265365393276E-3</v>
      </c>
      <c r="BD427" s="223">
        <f t="shared" ca="1" si="905"/>
        <v>-4.1422598017053988E-3</v>
      </c>
      <c r="BE427" s="223">
        <f t="shared" ca="1" si="906"/>
        <v>-6.5452442668005833E-4</v>
      </c>
      <c r="BF427" s="223">
        <f t="shared" ca="1" si="907"/>
        <v>4.2064917845207528E-3</v>
      </c>
      <c r="BG427" s="223">
        <f t="shared" ca="1" si="908"/>
        <v>2.4171888879241264E-4</v>
      </c>
      <c r="BH427" s="223">
        <f t="shared" ca="1" si="909"/>
        <v>-4.2302129519488554E-3</v>
      </c>
      <c r="BI427" s="223">
        <f t="shared" ca="1" si="910"/>
        <v>1.7341453413128954E-4</v>
      </c>
      <c r="BJ427" s="223">
        <f t="shared" ca="1" si="911"/>
        <v>4.213194856180066E-3</v>
      </c>
      <c r="BK427" s="223">
        <f t="shared" ca="1" si="912"/>
        <v>-5.8687788029327987E-4</v>
      </c>
      <c r="BL427" s="223">
        <f t="shared" ca="1" si="913"/>
        <v>-4.1556013907796743E-3</v>
      </c>
      <c r="BM427" s="223">
        <f t="shared" ca="1" si="914"/>
        <v>9.9468927164796279E-4</v>
      </c>
      <c r="BN427" s="223">
        <f t="shared" ca="1" si="915"/>
        <v>4.0579872123032764E-3</v>
      </c>
      <c r="BO427" s="223">
        <f t="shared" ca="1" si="916"/>
        <v>-1.3929212615642092E-3</v>
      </c>
      <c r="BP427" s="223">
        <f t="shared" ca="1" si="917"/>
        <v>-3.9212923986509393E-3</v>
      </c>
      <c r="BQ427" s="223">
        <f t="shared" ca="1" si="918"/>
        <v>1.7777386582833758E-3</v>
      </c>
      <c r="BR427" s="223">
        <f t="shared" ca="1" si="919"/>
        <v>3.7468333956031208E-3</v>
      </c>
      <c r="BS427" s="223">
        <f t="shared" ca="1" si="920"/>
        <v>-2.1454354599124694E-3</v>
      </c>
      <c r="BT427" s="223">
        <f t="shared" ca="1" si="921"/>
        <v>-3.5362903387281628E-3</v>
      </c>
      <c r="BU427" s="223">
        <f t="shared" ca="1" si="922"/>
        <v>2.4924705452482841E-3</v>
      </c>
      <c r="BV427" s="223">
        <f t="shared" ca="1" si="923"/>
        <v>3.2916908727583152E-3</v>
      </c>
      <c r="BW427" s="223">
        <f t="shared" ca="1" si="924"/>
        <v>-2.8155017767103616E-3</v>
      </c>
      <c r="BX427" s="223">
        <f t="shared" ca="1" si="925"/>
        <v>-3.0153906242625342E-3</v>
      </c>
      <c r="BY427" s="223">
        <f t="shared" ca="1" si="926"/>
        <v>3.1114181869528875E-3</v>
      </c>
      <c r="BZ427" s="223">
        <f t="shared" ca="1" si="927"/>
        <v>2.7100505156749163E-3</v>
      </c>
      <c r="CA427" s="223">
        <f t="shared" ca="1" si="928"/>
        <v>-3.3773699391808623E-3</v>
      </c>
      <c r="CB427" s="223">
        <f t="shared" ca="1" si="929"/>
        <v>-2.3786111391570419E-3</v>
      </c>
      <c r="CC427" s="223">
        <f t="shared" ca="1" si="930"/>
        <v>3.6107957726363143E-3</v>
      </c>
      <c r="CD427" s="223">
        <f t="shared" ca="1" si="931"/>
        <v>2.0242644370879704E-3</v>
      </c>
      <c r="CE427" s="223">
        <f t="shared" ca="1" si="932"/>
        <v>-3.8094476689395267E-3</v>
      </c>
      <c r="CF427" s="223">
        <f t="shared" ca="1" si="933"/>
        <v>-1.6504229619142396E-3</v>
      </c>
      <c r="CG427" s="223">
        <f t="shared" ca="1" si="934"/>
        <v>3.9714125017349267E-3</v>
      </c>
      <c r="CH427" s="223">
        <f t="shared" ca="1" si="935"/>
        <v>1.2606870114042522E-3</v>
      </c>
      <c r="CI427" s="223">
        <f t="shared" ca="1" si="936"/>
        <v>-4.0951304611437263E-3</v>
      </c>
      <c r="CJ427" s="223">
        <f t="shared" ca="1" si="937"/>
        <v>-8.588099558128749E-4</v>
      </c>
      <c r="CK427" s="223">
        <f t="shared" ca="1" si="938"/>
        <v>4.1794100755856677E-3</v>
      </c>
      <c r="CL427" s="223">
        <f t="shared" ca="1" si="939"/>
        <v>4.4866209087374262E-4</v>
      </c>
      <c r="CM427" s="223">
        <f t="shared" ca="1" si="940"/>
        <v>-4.2234396863017696E-3</v>
      </c>
      <c r="CN427" s="223">
        <f t="shared" ca="1" si="941"/>
        <v>-3.4193364735849449E-5</v>
      </c>
      <c r="CO427" s="223">
        <f t="shared" ca="1" si="942"/>
        <v>4.2267952640718037E-3</v>
      </c>
      <c r="CP427" s="223">
        <f t="shared" ca="1" si="943"/>
        <v>-3.806046621964447E-4</v>
      </c>
      <c r="CQ427" s="223">
        <f t="shared" ca="1" si="944"/>
        <v>-4.1894444928474994E-3</v>
      </c>
      <c r="CR427" s="223">
        <f t="shared" ca="1" si="945"/>
        <v>7.9173725817211502E-4</v>
      </c>
      <c r="CS427" s="223">
        <f t="shared" ca="1" si="946"/>
        <v>4.1117470809737561E-3</v>
      </c>
      <c r="CT427" s="223">
        <f t="shared" ca="1" si="947"/>
        <v>-1.195244991543977E-3</v>
      </c>
      <c r="CU427" s="223">
        <f t="shared" ca="1" si="948"/>
        <v>-3.9944512970006415E-3</v>
      </c>
      <c r="CV427" s="223">
        <f t="shared" ca="1" si="949"/>
        <v>1.5872418622598949E-3</v>
      </c>
      <c r="CW427" s="223">
        <f t="shared" ca="1" si="950"/>
        <v>3.8386867634482165E-3</v>
      </c>
      <c r="CX427" s="223">
        <f t="shared" ca="1" si="951"/>
        <v>-1.963952726167588E-3</v>
      </c>
      <c r="CY427" s="223">
        <f t="shared" ca="1" si="952"/>
        <v>-3.6459535779241451E-3</v>
      </c>
      <c r="CZ427" s="223">
        <f t="shared" ca="1" si="953"/>
        <v>2.321749651716519E-3</v>
      </c>
      <c r="DA427" s="223">
        <f t="shared" ca="1" si="954"/>
        <v>3.4181078663637018E-3</v>
      </c>
      <c r="DB427" s="223">
        <f t="shared" ca="1" si="955"/>
        <v>-2.6571868589219572E-3</v>
      </c>
      <c r="DC427" s="223">
        <f t="shared" ca="1" si="956"/>
        <v>-3.1573439075223485E-3</v>
      </c>
      <c r="DD427" s="223">
        <f t="shared" ca="1" si="957"/>
        <v>2.9670339041098837E-3</v>
      </c>
      <c r="DE427" s="223">
        <f t="shared" ca="1" si="958"/>
        <v>2.8661730008718066E-3</v>
      </c>
      <c r="DF427" s="223">
        <f t="shared" ca="1" si="959"/>
        <v>-3.248306790855515E-3</v>
      </c>
      <c r="DG427" s="223">
        <f t="shared" ca="1" si="960"/>
        <v>-2.5473992814133302E-3</v>
      </c>
      <c r="DH427" s="223">
        <f t="shared" ca="1" si="961"/>
        <v>3.4982967075000895E-3</v>
      </c>
      <c r="DI427" s="223">
        <f t="shared" ca="1" si="962"/>
        <v>2.2040927143247464E-3</v>
      </c>
      <c r="DJ427" s="223">
        <f t="shared" ca="1" si="963"/>
        <v>-3.7145961144879314E-3</v>
      </c>
      <c r="DK427" s="223">
        <f t="shared" ca="1" si="964"/>
        <v>-1.8395595295175758E-3</v>
      </c>
      <c r="DL427" s="223">
        <f t="shared" ca="1" si="965"/>
        <v>3.895121930288464E-3</v>
      </c>
      <c r="DM427" s="223">
        <f t="shared" ca="1" si="966"/>
        <v>1.4573103808356209E-3</v>
      </c>
      <c r="DN427" s="223">
        <f t="shared" ca="1" si="967"/>
        <v>-4.0381355926100791E-3</v>
      </c>
      <c r="DO427" s="223">
        <f t="shared" ca="1" si="968"/>
        <v>-1.0610265365393295E-3</v>
      </c>
      <c r="DP427" s="223">
        <f t="shared" ca="1" si="969"/>
        <v>4.1422598017053988E-3</v>
      </c>
      <c r="DQ427" s="223">
        <f t="shared" ca="1" si="970"/>
        <v>6.5452442668006029E-4</v>
      </c>
      <c r="DR427" s="223">
        <f t="shared" ca="1" si="971"/>
        <v>-4.2064917845207528E-3</v>
      </c>
      <c r="DS427" s="223">
        <f t="shared" ca="1" si="972"/>
        <v>-2.4171888879241481E-4</v>
      </c>
      <c r="DT427" s="223">
        <f t="shared" ca="1" si="973"/>
        <v>4.2302129519488554E-3</v>
      </c>
      <c r="DU427" s="223">
        <f t="shared" ca="1" si="974"/>
        <v>-1.7341453413128737E-4</v>
      </c>
      <c r="DV427" s="223">
        <f t="shared" ca="1" si="975"/>
        <v>-4.213194856180066E-3</v>
      </c>
      <c r="DW427" s="223">
        <f t="shared" ca="1" si="976"/>
        <v>5.8687788029327813E-4</v>
      </c>
      <c r="DX427" s="223">
        <f t="shared" ca="1" si="977"/>
        <v>4.1556013907796743E-3</v>
      </c>
      <c r="DY427" s="223">
        <f t="shared" ca="1" si="978"/>
        <v>-9.9468927164796084E-4</v>
      </c>
      <c r="DZ427" s="223">
        <f t="shared" ca="1" si="979"/>
        <v>-4.0579872123032773E-3</v>
      </c>
      <c r="EA427" s="223">
        <f t="shared" ca="1" si="980"/>
        <v>1.392921261564207E-3</v>
      </c>
      <c r="EB427" s="223">
        <f t="shared" ca="1" si="981"/>
        <v>3.9212923986509402E-3</v>
      </c>
      <c r="EC427" s="223">
        <f t="shared" ca="1" si="982"/>
        <v>-1.7777386582833738E-3</v>
      </c>
      <c r="ED427" s="223">
        <f t="shared" ca="1" si="983"/>
        <v>-3.7468333956031216E-3</v>
      </c>
      <c r="EE427" s="223">
        <f t="shared" ca="1" si="984"/>
        <v>2.1454354599124677E-3</v>
      </c>
      <c r="EF427" s="223">
        <f t="shared" ca="1" si="985"/>
        <v>3.5362903387281641E-3</v>
      </c>
      <c r="EG427" s="223">
        <f t="shared" ca="1" si="986"/>
        <v>-2.4924705452482824E-3</v>
      </c>
      <c r="EH427" s="223">
        <f t="shared" ca="1" si="987"/>
        <v>-3.2916908727583165E-3</v>
      </c>
      <c r="EI427" s="223">
        <f t="shared" ca="1" si="988"/>
        <v>2.8155017767103599E-3</v>
      </c>
      <c r="EJ427" s="223">
        <f t="shared" ca="1" si="989"/>
        <v>3.0153906242625359E-3</v>
      </c>
      <c r="EK427" s="223">
        <f t="shared" ca="1" si="990"/>
        <v>-3.1114181869528862E-3</v>
      </c>
      <c r="EL427" s="223">
        <f t="shared" ca="1" si="991"/>
        <v>-2.710050515674918E-3</v>
      </c>
      <c r="EM427" s="223">
        <f t="shared" ca="1" si="992"/>
        <v>3.3773699391808614E-3</v>
      </c>
      <c r="EN427" s="223">
        <f t="shared" ca="1" si="993"/>
        <v>2.3786111391570432E-3</v>
      </c>
      <c r="EO427" s="223">
        <f t="shared" ca="1" si="994"/>
        <v>-3.610795772636313E-3</v>
      </c>
      <c r="EP427" s="223">
        <f t="shared" ca="1" si="995"/>
        <v>-2.0242644370879722E-3</v>
      </c>
      <c r="EQ427" s="223">
        <f t="shared" ca="1" si="996"/>
        <v>3.8094476689395258E-3</v>
      </c>
      <c r="ER427" s="223">
        <f t="shared" ca="1" si="997"/>
        <v>1.6504229619142415E-3</v>
      </c>
      <c r="ES427" s="223">
        <f t="shared" ca="1" si="998"/>
        <v>-3.9714125017349267E-3</v>
      </c>
      <c r="ET427" s="223">
        <f t="shared" ca="1" si="999"/>
        <v>-1.2606870114043117E-3</v>
      </c>
      <c r="EU427" s="223">
        <f t="shared" ca="1" si="1000"/>
        <v>4.0951304611437107E-3</v>
      </c>
      <c r="EV427" s="223">
        <f t="shared" ca="1" si="1001"/>
        <v>8.5880995581293627E-4</v>
      </c>
      <c r="EW427" s="223">
        <f t="shared" ca="1" si="1002"/>
        <v>-4.1794100755856572E-3</v>
      </c>
      <c r="EX427" s="223">
        <f t="shared" ca="1" si="1003"/>
        <v>-4.4866209087380485E-4</v>
      </c>
      <c r="EY427" s="223">
        <f t="shared" ca="1" si="1004"/>
        <v>4.2234396863017661E-3</v>
      </c>
      <c r="EZ427" s="223">
        <f t="shared" ca="1" si="1005"/>
        <v>3.4193364735911683E-5</v>
      </c>
      <c r="FA427" s="223">
        <f t="shared" ca="1" si="1006"/>
        <v>-4.2267952640718063E-3</v>
      </c>
      <c r="FB427" s="223">
        <f t="shared" ca="1" si="1007"/>
        <v>3.806046621963829E-4</v>
      </c>
      <c r="FC427" s="223">
        <f t="shared" ca="1" si="1008"/>
        <v>4.1894444928475081E-3</v>
      </c>
      <c r="FD427" s="223">
        <f t="shared" ca="1" si="1009"/>
        <v>-7.9173725817205365E-4</v>
      </c>
      <c r="FE427" s="223">
        <f t="shared" ca="1" si="1010"/>
        <v>-4.11174708097377E-3</v>
      </c>
      <c r="FF427" s="223">
        <f t="shared" ca="1" si="1011"/>
        <v>1.1952449915439171E-3</v>
      </c>
      <c r="FG427" s="223">
        <f t="shared" ca="1" si="1012"/>
        <v>3.9944512970006623E-3</v>
      </c>
      <c r="FH427" s="223">
        <f t="shared" ca="1" si="1013"/>
        <v>-1.5872418622598374E-3</v>
      </c>
      <c r="FI427" s="223">
        <f t="shared" ca="1" si="1014"/>
        <v>-3.8386867634482426E-3</v>
      </c>
      <c r="FJ427" s="223">
        <f t="shared" ca="1" si="1015"/>
        <v>1.9639527261676396E-3</v>
      </c>
      <c r="FK427" s="223">
        <f t="shared" ca="1" si="1016"/>
        <v>3.6459535779241772E-3</v>
      </c>
      <c r="FL427" s="223">
        <f t="shared" ca="1" si="1017"/>
        <v>-2.3217496517165676E-3</v>
      </c>
      <c r="FM427" s="223">
        <f t="shared" ca="1" si="1018"/>
        <v>-3.4181078663637387E-3</v>
      </c>
      <c r="FN427" s="223">
        <f t="shared" ca="1" si="1019"/>
        <v>2.6571868589220023E-3</v>
      </c>
      <c r="FO427" s="223">
        <f t="shared" ca="1" si="1020"/>
        <v>3.1573439075223892E-3</v>
      </c>
      <c r="FP427" s="223">
        <f t="shared" ca="1" si="1021"/>
        <v>-2.9670339041099249E-3</v>
      </c>
      <c r="FQ427" s="223">
        <f t="shared" ca="1" si="1022"/>
        <v>-2.8661730008718526E-3</v>
      </c>
      <c r="FR427" s="223">
        <f t="shared" ca="1" si="1023"/>
        <v>3.2483067908555523E-3</v>
      </c>
      <c r="FS427" s="223">
        <f t="shared" ca="1" si="1024"/>
        <v>2.5473992814133801E-3</v>
      </c>
      <c r="FT427" s="223">
        <f t="shared" ca="1" si="1025"/>
        <v>-3.4982967075001224E-3</v>
      </c>
      <c r="FU427" s="223">
        <f t="shared" ca="1" si="1026"/>
        <v>-2.2040927143247993E-3</v>
      </c>
      <c r="FV427" s="223">
        <f t="shared" ca="1" si="1027"/>
        <v>3.7145961144879587E-3</v>
      </c>
      <c r="FW427" s="223">
        <f t="shared" ca="1" si="1028"/>
        <v>1.8395595295176309E-3</v>
      </c>
      <c r="FX427" s="223">
        <f t="shared" ca="1" si="1029"/>
        <v>-3.895121930288487E-3</v>
      </c>
      <c r="FY427" s="223">
        <f t="shared" ca="1" si="1030"/>
        <v>-1.457310380835679E-3</v>
      </c>
      <c r="FZ427" s="223">
        <f t="shared" ca="1" si="1031"/>
        <v>4.0381355926100964E-3</v>
      </c>
      <c r="GA427" s="223">
        <f t="shared" ca="1" si="1032"/>
        <v>1.0610265365393896E-3</v>
      </c>
      <c r="GB427" s="223">
        <f t="shared" ca="1" si="1033"/>
        <v>-4.1422598017054101E-3</v>
      </c>
      <c r="GC427" s="223">
        <f t="shared" ca="1" si="1034"/>
        <v>-6.5452442668012165E-4</v>
      </c>
      <c r="GD427" s="223">
        <f t="shared" ca="1" si="1035"/>
        <v>4.2064917845207588E-3</v>
      </c>
      <c r="GE427" s="223">
        <f t="shared" ca="1" si="1036"/>
        <v>2.4171888879247682E-4</v>
      </c>
      <c r="GF427" s="223">
        <f t="shared" ca="1" si="1037"/>
        <v>-4.2302129519488562E-3</v>
      </c>
      <c r="GG427" s="223">
        <f t="shared" ca="1" si="1038"/>
        <v>1.7341453413122535E-4</v>
      </c>
      <c r="GH427" s="223">
        <f t="shared" ca="1" si="1039"/>
        <v>4.2131948561800608E-3</v>
      </c>
      <c r="GI427" s="223">
        <f t="shared" ca="1" si="1040"/>
        <v>-5.8687788029321633E-4</v>
      </c>
      <c r="GJ427" s="223">
        <f t="shared" ca="1" si="1041"/>
        <v>-4.1556013907796631E-3</v>
      </c>
      <c r="GK427" s="223">
        <f t="shared" ca="1" si="1042"/>
        <v>9.9468927164790034E-4</v>
      </c>
      <c r="GL427" s="223">
        <f t="shared" ca="1" si="1043"/>
        <v>4.0579872123032608E-3</v>
      </c>
      <c r="GM427" s="223">
        <f t="shared" ca="1" si="1044"/>
        <v>-1.3929212615641485E-3</v>
      </c>
      <c r="GN427" s="223">
        <f t="shared" ca="1" si="1045"/>
        <v>-3.9212923986509185E-3</v>
      </c>
      <c r="GO427" s="223">
        <f t="shared" ca="1" si="1046"/>
        <v>1.7777386582833172E-3</v>
      </c>
      <c r="GP427" s="223">
        <f t="shared" ca="1" si="1047"/>
        <v>3.7468333956030947E-3</v>
      </c>
      <c r="GQ427" s="223">
        <f t="shared" ca="1" si="1048"/>
        <v>-2.1454354599124139E-3</v>
      </c>
      <c r="GR427" s="223">
        <f t="shared" ca="1" si="1049"/>
        <v>-3.5362903387281324E-3</v>
      </c>
      <c r="GS427" s="223">
        <f t="shared" ca="1" si="1050"/>
        <v>2.4924705452482321E-3</v>
      </c>
      <c r="GT427" s="223">
        <f t="shared" ca="1" si="1051"/>
        <v>3.2916908727582796E-3</v>
      </c>
      <c r="GU427" s="223">
        <f t="shared" ca="1" si="1052"/>
        <v>-2.815501776710313E-3</v>
      </c>
      <c r="GV427" s="223">
        <f t="shared" ca="1" si="1053"/>
        <v>-3.0153906242624952E-3</v>
      </c>
      <c r="GW427" s="223">
        <f t="shared" ca="1" si="1054"/>
        <v>3.1114181869528442E-3</v>
      </c>
      <c r="GX427" s="223">
        <f t="shared" ca="1" si="1055"/>
        <v>2.7100505156748738E-3</v>
      </c>
      <c r="GY427" s="223">
        <f t="shared" ca="1" si="1056"/>
        <v>-3.3773699391808232E-3</v>
      </c>
      <c r="GZ427" s="223">
        <f t="shared" ca="1" si="1057"/>
        <v>-2.378611139156995E-3</v>
      </c>
      <c r="HA427" s="223">
        <f t="shared" ca="1" si="1058"/>
        <v>3.6107957726362809E-3</v>
      </c>
      <c r="HB427" s="223">
        <f t="shared" ca="1" si="1059"/>
        <v>2.0242644370879214E-3</v>
      </c>
      <c r="HC427" s="223">
        <f t="shared" ca="1" si="1060"/>
        <v>-3.8094476689394989E-3</v>
      </c>
      <c r="HD427" s="223">
        <f t="shared" ca="1" si="1061"/>
        <v>-1.6504229619141878E-3</v>
      </c>
      <c r="HE427" s="223">
        <f t="shared" ca="1" si="1062"/>
        <v>3.971412501734905E-3</v>
      </c>
      <c r="HF427" s="223">
        <f t="shared" ca="1" si="1063"/>
        <v>1.2606870114042564E-3</v>
      </c>
      <c r="HG427" s="223">
        <f t="shared" ca="1" si="1064"/>
        <v>-4.0951304611436951E-3</v>
      </c>
      <c r="HH427" s="223">
        <f t="shared" ca="1" si="1065"/>
        <v>-8.5880995581287924E-4</v>
      </c>
      <c r="HI427" s="223">
        <f t="shared" ca="1" si="1066"/>
        <v>4.1794100755856477E-3</v>
      </c>
      <c r="HJ427" s="223">
        <f t="shared" ca="1" si="1067"/>
        <v>4.4866209087374696E-4</v>
      </c>
      <c r="HK427" s="223">
        <f t="shared" ca="1" si="1068"/>
        <v>-4.2234396863017627E-3</v>
      </c>
      <c r="HL427" s="223">
        <f t="shared" ca="1" si="1069"/>
        <v>-3.4193364735853786E-5</v>
      </c>
      <c r="HM427" s="223">
        <f t="shared" ca="1" si="1070"/>
        <v>4.2267952640718089E-3</v>
      </c>
      <c r="HN427" s="223">
        <f t="shared" ca="1" si="1071"/>
        <v>-3.8060466219644058E-4</v>
      </c>
      <c r="HO427" s="223">
        <f t="shared" ca="1" si="1072"/>
        <v>-4.1894444928475168E-3</v>
      </c>
      <c r="HP427" s="223">
        <f t="shared" ca="1" si="1073"/>
        <v>7.917372581721109E-4</v>
      </c>
      <c r="HQ427" s="223">
        <f t="shared" ca="1" si="1074"/>
        <v>4.1117470809737848E-3</v>
      </c>
      <c r="HR427" s="223">
        <f t="shared" ca="1" si="1075"/>
        <v>-1.1952449915439728E-3</v>
      </c>
      <c r="HS427" s="223">
        <f t="shared" ca="1" si="1076"/>
        <v>-3.9944512970006823E-3</v>
      </c>
      <c r="HT427" s="223">
        <f t="shared" ca="1" si="1077"/>
        <v>1.5872418622598912E-3</v>
      </c>
      <c r="HU427" s="223">
        <f t="shared" ca="1" si="1078"/>
        <v>3.8386867634482686E-3</v>
      </c>
      <c r="HV427" s="223">
        <f t="shared" ca="1" si="1079"/>
        <v>-1.9639527261675845E-3</v>
      </c>
      <c r="HW427" s="223">
        <f t="shared" ca="1" si="1080"/>
        <v>-3.645953577924208E-3</v>
      </c>
      <c r="HX427" s="223">
        <f t="shared" ca="1" si="1081"/>
        <v>2.3217496517165155E-3</v>
      </c>
      <c r="HY427" s="223">
        <f t="shared" ca="1" si="1082"/>
        <v>3.4181078663637746E-3</v>
      </c>
      <c r="HZ427" s="223">
        <f t="shared" ca="1" si="1083"/>
        <v>-2.6571868589219541E-3</v>
      </c>
      <c r="IA427" s="223">
        <f t="shared" ca="1" si="1084"/>
        <v>-3.1573439075224309E-3</v>
      </c>
      <c r="IB427" s="223">
        <f t="shared" ca="1" si="1085"/>
        <v>2.9670339041098807E-3</v>
      </c>
      <c r="IC427" s="223">
        <f t="shared" ca="1" si="1086"/>
        <v>2.8661730008718981E-3</v>
      </c>
      <c r="ID427" s="223">
        <f t="shared" ca="1" si="1087"/>
        <v>-3.2483067908555124E-3</v>
      </c>
      <c r="IE427" s="223">
        <f t="shared" ca="1" si="1088"/>
        <v>-3.2907306799805362E-3</v>
      </c>
      <c r="IF427" s="223">
        <f t="shared" ca="1" si="1089"/>
        <v>3.4982967075000873E-3</v>
      </c>
      <c r="IG427" s="223">
        <f t="shared" ca="1" si="1090"/>
        <v>2.2040927143248523E-3</v>
      </c>
      <c r="IH427" s="223">
        <f t="shared" ca="1" si="1091"/>
        <v>-3.7145961144879293E-3</v>
      </c>
      <c r="II427" s="223">
        <f t="shared" ca="1" si="1092"/>
        <v>-1.839559529517687E-3</v>
      </c>
      <c r="IJ427" s="223">
        <f t="shared" ca="1" si="1093"/>
        <v>3.8951219302884622E-3</v>
      </c>
      <c r="IK427" s="223">
        <f t="shared" ca="1" si="1094"/>
        <v>1.4573103808357378E-3</v>
      </c>
      <c r="IL427" s="223">
        <f t="shared" ca="1" si="1095"/>
        <v>-4.0381355926100773E-3</v>
      </c>
      <c r="IM427" s="223">
        <f t="shared" ca="1" si="1096"/>
        <v>-1.0610265365394499E-3</v>
      </c>
      <c r="IN427" s="223">
        <f t="shared" ca="1" si="1097"/>
        <v>4.1422598017053979E-3</v>
      </c>
      <c r="IO427" s="223">
        <f t="shared" ca="1" si="1098"/>
        <v>6.5452442668018302E-4</v>
      </c>
      <c r="IP427" s="223">
        <f t="shared" ca="1" si="1099"/>
        <v>-4.2064917845207519E-3</v>
      </c>
      <c r="IQ427" s="223">
        <f t="shared" ca="1" si="1100"/>
        <v>-2.4171888879253884E-4</v>
      </c>
      <c r="IR427" s="223">
        <f t="shared" ca="1" si="1101"/>
        <v>4.2302129519488554E-3</v>
      </c>
      <c r="IS427" s="223">
        <f t="shared" ca="1" si="1102"/>
        <v>-1.7341453413116312E-4</v>
      </c>
      <c r="IT427" s="223">
        <f t="shared" ca="1" si="1103"/>
        <v>-4.2131948561800669E-3</v>
      </c>
      <c r="IU427" s="223">
        <f t="shared" ca="1" si="1104"/>
        <v>5.8687788029315453E-4</v>
      </c>
      <c r="IV427" s="223">
        <f t="shared" ca="1" si="1105"/>
        <v>4.1556013907796752E-3</v>
      </c>
      <c r="IW427" s="223">
        <f t="shared" ca="1" si="1106"/>
        <v>-9.9468927164784006E-4</v>
      </c>
      <c r="IX427" s="223">
        <f t="shared" ca="1" si="1107"/>
        <v>-4.0579872123032781E-3</v>
      </c>
      <c r="IY427" s="223">
        <f t="shared" ca="1" si="1108"/>
        <v>1.3929212615640899E-3</v>
      </c>
      <c r="IZ427" s="223">
        <f t="shared" ca="1" si="1109"/>
        <v>3.921292398650942E-3</v>
      </c>
      <c r="JA427" s="223">
        <f t="shared" ca="1" si="1110"/>
        <v>-1.7777386582832609E-3</v>
      </c>
      <c r="JB427" s="223">
        <f t="shared" ca="1" si="1111"/>
        <v>-3.7468333956031238E-3</v>
      </c>
    </row>
    <row r="428" spans="2:262">
      <c r="B428" s="230">
        <v>67</v>
      </c>
      <c r="C428" s="229">
        <f t="shared" si="1112"/>
        <v>1.3085937500000007E-3</v>
      </c>
      <c r="D428" s="226">
        <f t="shared" ca="1" si="855"/>
        <v>74.319765927302058</v>
      </c>
      <c r="E428" s="225">
        <f ca="1">BU361</f>
        <v>-0.680234072697949</v>
      </c>
      <c r="F428" s="224">
        <v>67</v>
      </c>
      <c r="G428" s="223">
        <f t="shared" ca="1" si="856"/>
        <v>6.2759306047858966E-3</v>
      </c>
      <c r="H428" s="223">
        <f t="shared" ca="1" si="857"/>
        <v>9.2358278256896194E-3</v>
      </c>
      <c r="I428" s="223">
        <f t="shared" ca="1" si="858"/>
        <v>-7.6347898917429411E-3</v>
      </c>
      <c r="J428" s="223">
        <f t="shared" ca="1" si="859"/>
        <v>-8.1125278525671762E-3</v>
      </c>
      <c r="K428" s="223">
        <f t="shared" ca="1" si="860"/>
        <v>8.8283790340714392E-3</v>
      </c>
      <c r="L428" s="223">
        <f t="shared" ca="1" si="861"/>
        <v>6.8136161506993365E-3</v>
      </c>
      <c r="M428" s="223">
        <f t="shared" ca="1" si="862"/>
        <v>-9.8308604313951213E-3</v>
      </c>
      <c r="N428" s="223">
        <f t="shared" ca="1" si="863"/>
        <v>-5.3672102358097015E-3</v>
      </c>
      <c r="O428" s="223">
        <f t="shared" ca="1" si="864"/>
        <v>1.0620533388885144E-2</v>
      </c>
      <c r="P428" s="223">
        <f t="shared" ca="1" si="865"/>
        <v>3.8046204279116431E-3</v>
      </c>
      <c r="Q428" s="223">
        <f t="shared" ca="1" si="866"/>
        <v>-1.1180303871768535E-2</v>
      </c>
      <c r="R428" s="223">
        <f t="shared" ca="1" si="867"/>
        <v>-2.1596720774349825E-3</v>
      </c>
      <c r="S428" s="223">
        <f t="shared" ca="1" si="868"/>
        <v>1.1498054539558326E-2</v>
      </c>
      <c r="T428" s="223">
        <f t="shared" ca="1" si="869"/>
        <v>4.6797334853944297E-4</v>
      </c>
      <c r="U428" s="223">
        <f t="shared" ca="1" si="870"/>
        <v>-1.1566907049881479E-2</v>
      </c>
      <c r="V428" s="223">
        <f t="shared" ca="1" si="871"/>
        <v>1.2338555901054656E-3</v>
      </c>
      <c r="W428" s="223">
        <f t="shared" ca="1" si="872"/>
        <v>1.1385370953819245E-2</v>
      </c>
      <c r="X428" s="223">
        <f t="shared" ca="1" si="873"/>
        <v>-2.9089752813815624E-3</v>
      </c>
      <c r="Y428" s="223">
        <f t="shared" ca="1" si="874"/>
        <v>-1.0957375959625136E-2</v>
      </c>
      <c r="Z428" s="223">
        <f t="shared" ca="1" si="875"/>
        <v>4.5211244427161568E-3</v>
      </c>
      <c r="AA428" s="223">
        <f t="shared" ca="1" si="876"/>
        <v>1.0292186866408721E-2</v>
      </c>
      <c r="AB428" s="223">
        <f t="shared" ca="1" si="877"/>
        <v>-6.0354049133433067E-3</v>
      </c>
      <c r="AC428" s="223">
        <f t="shared" ca="1" si="878"/>
        <v>-9.4042030092139524E-3</v>
      </c>
      <c r="AD428" s="223">
        <f t="shared" ca="1" si="879"/>
        <v>7.4190370940943589E-3</v>
      </c>
      <c r="AE428" s="223">
        <f t="shared" ca="1" si="880"/>
        <v>8.3126465569003834E-3</v>
      </c>
      <c r="AF428" s="223">
        <f t="shared" ca="1" si="881"/>
        <v>-8.6420695267276429E-3</v>
      </c>
      <c r="AG428" s="223">
        <f t="shared" ca="1" si="882"/>
        <v>-7.0411464102369346E-3</v>
      </c>
      <c r="AH428" s="223">
        <f t="shared" ca="1" si="883"/>
        <v>9.6780272525485208E-3</v>
      </c>
      <c r="AI428" s="223">
        <f t="shared" ca="1" si="884"/>
        <v>5.617226707558114E-3</v>
      </c>
      <c r="AJ428" s="223">
        <f t="shared" ca="1" si="885"/>
        <v>-1.0504484915312366E-2</v>
      </c>
      <c r="AK428" s="223">
        <f t="shared" ca="1" si="886"/>
        <v>-4.071711010289655E-3</v>
      </c>
      <c r="AL428" s="223">
        <f t="shared" ca="1" si="887"/>
        <v>1.110355220246419E-2</v>
      </c>
      <c r="AM428" s="223">
        <f t="shared" ca="1" si="888"/>
        <v>2.4380550659287943E-3</v>
      </c>
      <c r="AN428" s="223">
        <f t="shared" ca="1" si="889"/>
        <v>-1.1462261116378211E-2</v>
      </c>
      <c r="AO428" s="223">
        <f t="shared" ca="1" si="890"/>
        <v>-7.5162259214522128E-4</v>
      </c>
      <c r="AP428" s="223">
        <f t="shared" ca="1" si="891"/>
        <v>1.157284669234384E-2</v>
      </c>
      <c r="AQ428" s="223">
        <f t="shared" ca="1" si="892"/>
        <v>-9.5108024091100987E-4</v>
      </c>
      <c r="AR428" s="223">
        <f t="shared" ca="1" si="893"/>
        <v>-1.1432915086602068E-2</v>
      </c>
      <c r="AS428" s="223">
        <f t="shared" ca="1" si="894"/>
        <v>2.6331950589468522E-3</v>
      </c>
      <c r="AT428" s="223">
        <f t="shared" ca="1" si="895"/>
        <v>1.1045495395833617E-2</v>
      </c>
      <c r="AU428" s="223">
        <f t="shared" ca="1" si="896"/>
        <v>-4.2583091560201769E-3</v>
      </c>
      <c r="AV428" s="223">
        <f t="shared" ca="1" si="897"/>
        <v>-1.0418974086363412E-2</v>
      </c>
      <c r="AW428" s="223">
        <f t="shared" ca="1" si="898"/>
        <v>5.7912437196593614E-3</v>
      </c>
      <c r="AX428" s="223">
        <f t="shared" ca="1" si="899"/>
        <v>9.5669134524913654E-3</v>
      </c>
      <c r="AY428" s="223">
        <f t="shared" ca="1" si="900"/>
        <v>-7.1988153459158931E-3</v>
      </c>
      <c r="AZ428" s="223">
        <f t="shared" ca="1" si="901"/>
        <v>-8.5077580337775491E-3</v>
      </c>
      <c r="BA428" s="223">
        <f t="shared" ca="1" si="902"/>
        <v>8.450554359848754E-3</v>
      </c>
      <c r="BB428" s="223">
        <f t="shared" ca="1" si="903"/>
        <v>7.2644353464624278E-3</v>
      </c>
      <c r="BC428" s="223">
        <f t="shared" ca="1" si="904"/>
        <v>-9.5193643919698027E-3</v>
      </c>
      <c r="BD428" s="223">
        <f t="shared" ca="1" si="905"/>
        <v>-5.8638595719795825E-3</v>
      </c>
      <c r="BE428" s="223">
        <f t="shared" ca="1" si="906"/>
        <v>1.0382108932814558E-2</v>
      </c>
      <c r="BF428" s="223">
        <f t="shared" ca="1" si="907"/>
        <v>4.3363489462061094E-3</v>
      </c>
      <c r="BG428" s="223">
        <f t="shared" ca="1" si="908"/>
        <v>-1.1020112168501638E-2</v>
      </c>
      <c r="BH428" s="223">
        <f t="shared" ca="1" si="909"/>
        <v>-2.7149694612156423E-3</v>
      </c>
      <c r="BI428" s="223">
        <f t="shared" ca="1" si="910"/>
        <v>1.1419563255703155E-2</v>
      </c>
      <c r="BJ428" s="223">
        <f t="shared" ca="1" si="911"/>
        <v>1.0348190864065522E-3</v>
      </c>
      <c r="BK428" s="223">
        <f t="shared" ca="1" si="912"/>
        <v>-1.1571815284695343E-2</v>
      </c>
      <c r="BL428" s="223">
        <f t="shared" ca="1" si="913"/>
        <v>6.6773199654265002E-4</v>
      </c>
      <c r="BM428" s="223">
        <f t="shared" ca="1" si="914"/>
        <v>1.1473572458840953E-2</v>
      </c>
      <c r="BN428" s="223">
        <f t="shared" ca="1" si="915"/>
        <v>-2.3558286982702996E-3</v>
      </c>
      <c r="BO428" s="223">
        <f t="shared" ca="1" si="916"/>
        <v>-1.1126961438633285E-2</v>
      </c>
      <c r="BP428" s="223">
        <f t="shared" ca="1" si="917"/>
        <v>3.9929288231169676E-3</v>
      </c>
      <c r="BQ428" s="223">
        <f t="shared" ca="1" si="918"/>
        <v>1.0539485305919047E-2</v>
      </c>
      <c r="BR428" s="223">
        <f t="shared" ca="1" si="919"/>
        <v>-5.5435940973071005E-3</v>
      </c>
      <c r="BS428" s="223">
        <f t="shared" ca="1" si="920"/>
        <v>-9.7238611448348423E-3</v>
      </c>
      <c r="BT428" s="223">
        <f t="shared" ca="1" si="921"/>
        <v>6.9742573005542215E-3</v>
      </c>
      <c r="BU428" s="223">
        <f t="shared" ca="1" si="922"/>
        <v>8.6977447553407868E-3</v>
      </c>
      <c r="BV428" s="223">
        <f t="shared" ca="1" si="923"/>
        <v>-8.2539488950100128E-3</v>
      </c>
      <c r="BW428" s="223">
        <f t="shared" ca="1" si="924"/>
        <v>-7.4833484584700084E-3</v>
      </c>
      <c r="BX428" s="223">
        <f t="shared" ca="1" si="925"/>
        <v>9.354967422233228E-3</v>
      </c>
      <c r="BY428" s="223">
        <f t="shared" ca="1" si="926"/>
        <v>6.1069602666585787E-3</v>
      </c>
      <c r="BZ428" s="223">
        <f t="shared" ca="1" si="927"/>
        <v>-1.0253479156107751E-2</v>
      </c>
      <c r="CA428" s="223">
        <f t="shared" ca="1" si="928"/>
        <v>-4.598374827663977E-3</v>
      </c>
      <c r="CB428" s="223">
        <f t="shared" ca="1" si="929"/>
        <v>1.0930034031037289E-2</v>
      </c>
      <c r="CC428" s="223">
        <f t="shared" ca="1" si="930"/>
        <v>2.9902484604183814E-3</v>
      </c>
      <c r="CD428" s="223">
        <f t="shared" ca="1" si="931"/>
        <v>-1.1369986677127814E-2</v>
      </c>
      <c r="CE428" s="223">
        <f t="shared" ca="1" si="932"/>
        <v>-1.3173922443444471E-3</v>
      </c>
      <c r="CF428" s="223">
        <f t="shared" ca="1" si="933"/>
        <v>1.1563813448217384E-2</v>
      </c>
      <c r="CG428" s="223">
        <f t="shared" ca="1" si="934"/>
        <v>-3.8398153538776302E-4</v>
      </c>
      <c r="CH428" s="223">
        <f t="shared" ca="1" si="935"/>
        <v>-1.1507318580055145E-2</v>
      </c>
      <c r="CI428" s="223">
        <f t="shared" ca="1" si="936"/>
        <v>2.0770432744760168E-3</v>
      </c>
      <c r="CJ428" s="223">
        <f t="shared" ca="1" si="937"/>
        <v>1.1201725015926256E-2</v>
      </c>
      <c r="CK428" s="223">
        <f t="shared" ca="1" si="938"/>
        <v>-3.7251432991959365E-3</v>
      </c>
      <c r="CL428" s="223">
        <f t="shared" ca="1" si="939"/>
        <v>-1.0653647933623065E-2</v>
      </c>
      <c r="CM428" s="223">
        <f t="shared" ca="1" si="940"/>
        <v>5.2926052211589546E-3</v>
      </c>
      <c r="CN428" s="223">
        <f t="shared" ca="1" si="941"/>
        <v>9.8749515468232584E-3</v>
      </c>
      <c r="CO428" s="223">
        <f t="shared" ca="1" si="942"/>
        <v>-6.7454982233788423E-3</v>
      </c>
      <c r="CP428" s="223">
        <f t="shared" ca="1" si="943"/>
        <v>-8.8824922806930249E-3</v>
      </c>
      <c r="CQ428" s="223">
        <f t="shared" ca="1" si="944"/>
        <v>8.0523715599920623E-3</v>
      </c>
      <c r="CR428" s="223">
        <f t="shared" ca="1" si="945"/>
        <v>7.6977538811866279E-3</v>
      </c>
      <c r="CS428" s="223">
        <f t="shared" ca="1" si="946"/>
        <v>-9.1849353699263604E-3</v>
      </c>
      <c r="CT428" s="223">
        <f t="shared" ca="1" si="947"/>
        <v>-6.3463823568270343E-3</v>
      </c>
      <c r="CU428" s="223">
        <f t="shared" ca="1" si="948"/>
        <v>1.0118673066959589E-2</v>
      </c>
      <c r="CV428" s="223">
        <f t="shared" ca="1" si="949"/>
        <v>4.8576308200698158E-3</v>
      </c>
      <c r="CW428" s="223">
        <f t="shared" ca="1" si="950"/>
        <v>-1.0833372049772935E-2</v>
      </c>
      <c r="CX428" s="223">
        <f t="shared" ca="1" si="951"/>
        <v>-3.2637262457609964E-3</v>
      </c>
      <c r="CY428" s="223">
        <f t="shared" ca="1" si="952"/>
        <v>1.1313561243729352E-2</v>
      </c>
      <c r="CZ428" s="223">
        <f t="shared" ca="1" si="953"/>
        <v>1.5991718544548167E-3</v>
      </c>
      <c r="DA428" s="223">
        <f t="shared" ca="1" si="954"/>
        <v>-1.1548846002917062E-2</v>
      </c>
      <c r="DB428" s="223">
        <f t="shared" ca="1" si="955"/>
        <v>9.9999778113622935E-5</v>
      </c>
      <c r="DC428" s="223">
        <f t="shared" ca="1" si="956"/>
        <v>1.1534133122843054E-2</v>
      </c>
      <c r="DD428" s="223">
        <f t="shared" ca="1" si="957"/>
        <v>-1.7970067174785161E-3</v>
      </c>
      <c r="DE428" s="223">
        <f t="shared" ca="1" si="958"/>
        <v>-1.1269741092929067E-2</v>
      </c>
      <c r="DF428" s="223">
        <f t="shared" ca="1" si="959"/>
        <v>3.4551138882437057E-3</v>
      </c>
      <c r="DG428" s="223">
        <f t="shared" ca="1" si="960"/>
        <v>1.0761393202177552E-2</v>
      </c>
      <c r="DH428" s="223">
        <f t="shared" ca="1" si="961"/>
        <v>-5.0384282775289852E-3</v>
      </c>
      <c r="DI428" s="223">
        <f t="shared" ca="1" si="962"/>
        <v>-1.0020093647248261E-2</v>
      </c>
      <c r="DJ428" s="223">
        <f t="shared" ca="1" si="963"/>
        <v>6.5126759103042572E-3</v>
      </c>
      <c r="DK428" s="223">
        <f t="shared" ca="1" si="964"/>
        <v>9.0618893248330511E-3</v>
      </c>
      <c r="DL428" s="223">
        <f t="shared" ca="1" si="965"/>
        <v>-7.8459437774439401E-3</v>
      </c>
      <c r="DM428" s="223">
        <f t="shared" ca="1" si="966"/>
        <v>-7.9075224648026531E-3</v>
      </c>
      <c r="DN428" s="223">
        <f t="shared" ca="1" si="967"/>
        <v>9.0093706559993009E-3</v>
      </c>
      <c r="DO428" s="223">
        <f t="shared" ca="1" si="968"/>
        <v>6.5819816235701198E-3</v>
      </c>
      <c r="DP428" s="223">
        <f t="shared" ca="1" si="969"/>
        <v>-9.9777718675172836E-3</v>
      </c>
      <c r="DQ428" s="223">
        <f t="shared" ca="1" si="970"/>
        <v>-5.1139607573081648E-3</v>
      </c>
      <c r="DR428" s="223">
        <f t="shared" ca="1" si="971"/>
        <v>1.073018445027173E-2</v>
      </c>
      <c r="DS428" s="223">
        <f t="shared" ca="1" si="972"/>
        <v>3.5352380844520647E-3</v>
      </c>
      <c r="DT428" s="223">
        <f t="shared" ca="1" si="973"/>
        <v>-1.1250320944079004E-2</v>
      </c>
      <c r="DU428" s="223">
        <f t="shared" ca="1" si="974"/>
        <v>-1.8799881832372769E-3</v>
      </c>
      <c r="DV428" s="223">
        <f t="shared" ca="1" si="975"/>
        <v>1.1526921964623751E-2</v>
      </c>
      <c r="DW428" s="223">
        <f t="shared" ca="1" si="976"/>
        <v>1.8404221528729031E-4</v>
      </c>
      <c r="DX428" s="223">
        <f t="shared" ca="1" si="977"/>
        <v>-1.155399993512678E-2</v>
      </c>
      <c r="DY428" s="223">
        <f t="shared" ca="1" si="978"/>
        <v>1.5158877108291395E-3</v>
      </c>
      <c r="DZ428" s="223">
        <f t="shared" ca="1" si="979"/>
        <v>1.1330968699300328E-2</v>
      </c>
      <c r="EA428" s="223">
        <f t="shared" ca="1" si="980"/>
        <v>-3.1830032458802274E-3</v>
      </c>
      <c r="EB428" s="223">
        <f t="shared" ca="1" si="981"/>
        <v>-1.0862656209861328E-2</v>
      </c>
      <c r="EC428" s="223">
        <f t="shared" ca="1" si="982"/>
        <v>4.7812163731036023E-3</v>
      </c>
      <c r="ED428" s="223">
        <f t="shared" ca="1" si="983"/>
        <v>1.0159200017935426E-2</v>
      </c>
      <c r="EE428" s="223">
        <f t="shared" ca="1" si="984"/>
        <v>-6.2759306047856676E-3</v>
      </c>
      <c r="EF428" s="223">
        <f t="shared" ca="1" si="985"/>
        <v>-9.2358278256896662E-3</v>
      </c>
      <c r="EG428" s="223">
        <f t="shared" ca="1" si="986"/>
        <v>7.6347898917427763E-3</v>
      </c>
      <c r="EH428" s="223">
        <f t="shared" ca="1" si="987"/>
        <v>8.1125278525671935E-3</v>
      </c>
      <c r="EI428" s="223">
        <f t="shared" ca="1" si="988"/>
        <v>-8.8283790340713368E-3</v>
      </c>
      <c r="EJ428" s="223">
        <f t="shared" ca="1" si="989"/>
        <v>-6.8136161506995793E-3</v>
      </c>
      <c r="EK428" s="223">
        <f t="shared" ca="1" si="990"/>
        <v>9.830860431395071E-3</v>
      </c>
      <c r="EL428" s="223">
        <f t="shared" ca="1" si="991"/>
        <v>5.3672102358099131E-3</v>
      </c>
      <c r="EM428" s="223">
        <f t="shared" ca="1" si="992"/>
        <v>-1.0620533388885123E-2</v>
      </c>
      <c r="EN428" s="223">
        <f t="shared" ca="1" si="993"/>
        <v>-3.8046204279118113E-3</v>
      </c>
      <c r="EO428" s="223">
        <f t="shared" ca="1" si="994"/>
        <v>1.1180303871768544E-2</v>
      </c>
      <c r="EP428" s="223">
        <f t="shared" ca="1" si="995"/>
        <v>2.1596720774351144E-3</v>
      </c>
      <c r="EQ428" s="223">
        <f t="shared" ca="1" si="996"/>
        <v>-1.1498054539558293E-2</v>
      </c>
      <c r="ER428" s="223">
        <f t="shared" ca="1" si="997"/>
        <v>-4.6797334853949674E-4</v>
      </c>
      <c r="ES428" s="223">
        <f t="shared" ca="1" si="998"/>
        <v>1.1566907049881486E-2</v>
      </c>
      <c r="ET428" s="223">
        <f t="shared" ca="1" si="999"/>
        <v>-1.2338555901054526E-3</v>
      </c>
      <c r="EU428" s="223">
        <f t="shared" ca="1" si="1000"/>
        <v>-1.1385370953819269E-2</v>
      </c>
      <c r="EV428" s="223">
        <f t="shared" ca="1" si="1001"/>
        <v>2.9089752813812719E-3</v>
      </c>
      <c r="EW428" s="223">
        <f t="shared" ca="1" si="1002"/>
        <v>1.0957375959625166E-2</v>
      </c>
      <c r="EX428" s="223">
        <f t="shared" ca="1" si="1003"/>
        <v>-4.5211244427159555E-3</v>
      </c>
      <c r="EY428" s="223">
        <f t="shared" ca="1" si="1004"/>
        <v>-1.0292186866408745E-2</v>
      </c>
      <c r="EZ428" s="223">
        <f t="shared" ca="1" si="1005"/>
        <v>6.0354049133431904E-3</v>
      </c>
      <c r="FA428" s="223">
        <f t="shared" ca="1" si="1006"/>
        <v>9.4042030092139368E-3</v>
      </c>
      <c r="FB428" s="223">
        <f t="shared" ca="1" si="1007"/>
        <v>-7.4190370940942539E-3</v>
      </c>
      <c r="FC428" s="223">
        <f t="shared" ca="1" si="1008"/>
        <v>-8.3126465569005343E-3</v>
      </c>
      <c r="FD428" s="223">
        <f t="shared" ca="1" si="1009"/>
        <v>8.6420695267276065E-3</v>
      </c>
      <c r="FE428" s="223">
        <f t="shared" ca="1" si="1010"/>
        <v>7.041146410237108E-3</v>
      </c>
      <c r="FF428" s="223">
        <f t="shared" ca="1" si="1011"/>
        <v>-9.678027252548356E-3</v>
      </c>
      <c r="FG428" s="223">
        <f t="shared" ca="1" si="1012"/>
        <v>-5.6172267075579457E-3</v>
      </c>
      <c r="FH428" s="223">
        <f t="shared" ca="1" si="1013"/>
        <v>1.0504484915312378E-2</v>
      </c>
      <c r="FI428" s="223">
        <f t="shared" ca="1" si="1014"/>
        <v>4.0717110102897053E-3</v>
      </c>
      <c r="FJ428" s="223">
        <f t="shared" ca="1" si="1015"/>
        <v>-1.1103552202464128E-2</v>
      </c>
      <c r="FK428" s="223">
        <f t="shared" ca="1" si="1016"/>
        <v>-2.438055065929169E-3</v>
      </c>
      <c r="FL428" s="223">
        <f t="shared" ca="1" si="1017"/>
        <v>1.1462261116378235E-2</v>
      </c>
      <c r="FM428" s="223">
        <f t="shared" ca="1" si="1018"/>
        <v>7.5162259214519352E-4</v>
      </c>
      <c r="FN428" s="223">
        <f t="shared" ca="1" si="1019"/>
        <v>-1.1572846692343843E-2</v>
      </c>
      <c r="FO428" s="223">
        <f t="shared" ca="1" si="1020"/>
        <v>9.510802409107913E-4</v>
      </c>
      <c r="FP428" s="223">
        <f t="shared" ca="1" si="1021"/>
        <v>1.1432915086602127E-2</v>
      </c>
      <c r="FQ428" s="223">
        <f t="shared" ca="1" si="1022"/>
        <v>-2.6331950589470405E-3</v>
      </c>
      <c r="FR428" s="223">
        <f t="shared" ca="1" si="1023"/>
        <v>-1.1045495395833608E-2</v>
      </c>
      <c r="FS428" s="223">
        <f t="shared" ca="1" si="1024"/>
        <v>4.2583091560200494E-3</v>
      </c>
      <c r="FT428" s="223">
        <f t="shared" ca="1" si="1025"/>
        <v>1.0418974086363542E-2</v>
      </c>
      <c r="FU428" s="223">
        <f t="shared" ca="1" si="1026"/>
        <v>-5.791243719658958E-3</v>
      </c>
      <c r="FV428" s="223">
        <f t="shared" ca="1" si="1027"/>
        <v>-9.5669134524912578E-3</v>
      </c>
      <c r="FW428" s="223">
        <f t="shared" ca="1" si="1028"/>
        <v>7.1988153459159165E-3</v>
      </c>
      <c r="FX428" s="223">
        <f t="shared" ca="1" si="1029"/>
        <v>8.5077580337776411E-3</v>
      </c>
      <c r="FY428" s="223">
        <f t="shared" ca="1" si="1030"/>
        <v>-8.4505543598485475E-3</v>
      </c>
      <c r="FZ428" s="223">
        <f t="shared" ca="1" si="1031"/>
        <v>-7.2644353464627904E-3</v>
      </c>
      <c r="GA428" s="223">
        <f t="shared" ca="1" si="1032"/>
        <v>9.5193643919698184E-3</v>
      </c>
      <c r="GB428" s="223">
        <f t="shared" ca="1" si="1033"/>
        <v>5.8638595719795574E-3</v>
      </c>
      <c r="GC428" s="223">
        <f t="shared" ca="1" si="1034"/>
        <v>-1.0382108932814497E-2</v>
      </c>
      <c r="GD428" s="223">
        <f t="shared" ca="1" si="1035"/>
        <v>-4.336348946206387E-3</v>
      </c>
      <c r="GE428" s="223">
        <f t="shared" ca="1" si="1036"/>
        <v>1.1020112168501496E-2</v>
      </c>
      <c r="GF428" s="223">
        <f t="shared" ca="1" si="1037"/>
        <v>2.7149694612156154E-3</v>
      </c>
      <c r="GG428" s="223">
        <f t="shared" ca="1" si="1038"/>
        <v>-1.1419563255703135E-2</v>
      </c>
      <c r="GH428" s="223">
        <f t="shared" ca="1" si="1039"/>
        <v>-1.0348190864066884E-3</v>
      </c>
      <c r="GI428" s="223">
        <f t="shared" ca="1" si="1040"/>
        <v>1.1571815284695339E-2</v>
      </c>
      <c r="GJ428" s="223">
        <f t="shared" ca="1" si="1041"/>
        <v>-6.6773199654284257E-4</v>
      </c>
      <c r="GK428" s="223">
        <f t="shared" ca="1" si="1042"/>
        <v>-1.1473572458840947E-2</v>
      </c>
      <c r="GL428" s="223">
        <f t="shared" ca="1" si="1043"/>
        <v>2.355828698270166E-3</v>
      </c>
      <c r="GM428" s="223">
        <f t="shared" ca="1" si="1044"/>
        <v>1.1126961438633369E-2</v>
      </c>
      <c r="GN428" s="223">
        <f t="shared" ca="1" si="1045"/>
        <v>-3.9929288231166848E-3</v>
      </c>
      <c r="GO428" s="223">
        <f t="shared" ca="1" si="1046"/>
        <v>-1.0539485305918967E-2</v>
      </c>
      <c r="GP428" s="223">
        <f t="shared" ca="1" si="1047"/>
        <v>5.5435940973071257E-3</v>
      </c>
      <c r="GQ428" s="223">
        <f t="shared" ca="1" si="1048"/>
        <v>9.7238611448349152E-3</v>
      </c>
      <c r="GR428" s="223">
        <f t="shared" ca="1" si="1049"/>
        <v>-6.9742573005539821E-3</v>
      </c>
      <c r="GS428" s="223">
        <f t="shared" ca="1" si="1050"/>
        <v>-8.6977447553409845E-3</v>
      </c>
      <c r="GT428" s="223">
        <f t="shared" ca="1" si="1051"/>
        <v>8.2539488950101499E-3</v>
      </c>
      <c r="GU428" s="223">
        <f t="shared" ca="1" si="1052"/>
        <v>7.4833484584699867E-3</v>
      </c>
      <c r="GV428" s="223">
        <f t="shared" ca="1" si="1053"/>
        <v>-9.3549674222331465E-3</v>
      </c>
      <c r="GW428" s="223">
        <f t="shared" ca="1" si="1054"/>
        <v>-6.1069602666588346E-3</v>
      </c>
      <c r="GX428" s="223">
        <f t="shared" ca="1" si="1055"/>
        <v>1.0253479156107536E-2</v>
      </c>
      <c r="GY428" s="223">
        <f t="shared" ca="1" si="1056"/>
        <v>4.5983748276638E-3</v>
      </c>
      <c r="GZ428" s="223">
        <f t="shared" ca="1" si="1057"/>
        <v>-1.0930034031037299E-2</v>
      </c>
      <c r="HA428" s="223">
        <f t="shared" ca="1" si="1058"/>
        <v>-2.9902484604185132E-3</v>
      </c>
      <c r="HB428" s="223">
        <f t="shared" ca="1" si="1059"/>
        <v>1.1369986677127759E-2</v>
      </c>
      <c r="HC428" s="223">
        <f t="shared" ca="1" si="1060"/>
        <v>1.3173922443449095E-3</v>
      </c>
      <c r="HD428" s="223">
        <f t="shared" ca="1" si="1061"/>
        <v>-1.1563813448217391E-2</v>
      </c>
      <c r="HE428" s="223">
        <f t="shared" ca="1" si="1062"/>
        <v>3.8398153538762685E-4</v>
      </c>
      <c r="HF428" s="223">
        <f t="shared" ca="1" si="1063"/>
        <v>1.1507318580055159E-2</v>
      </c>
      <c r="HG428" s="223">
        <f t="shared" ca="1" si="1064"/>
        <v>-2.0770432744755584E-3</v>
      </c>
      <c r="HH428" s="223">
        <f t="shared" ca="1" si="1065"/>
        <v>-1.1201725015926372E-2</v>
      </c>
      <c r="HI428" s="223">
        <f t="shared" ca="1" si="1066"/>
        <v>3.725143299196119E-3</v>
      </c>
      <c r="HJ428" s="223">
        <f t="shared" ca="1" si="1067"/>
        <v>1.0653647933623119E-2</v>
      </c>
      <c r="HK428" s="223">
        <f t="shared" ca="1" si="1068"/>
        <v>-5.292605221158834E-3</v>
      </c>
      <c r="HL428" s="223">
        <f t="shared" ca="1" si="1069"/>
        <v>-9.8749515468235013E-3</v>
      </c>
      <c r="HM428" s="223">
        <f t="shared" ca="1" si="1070"/>
        <v>6.7454982233789975E-3</v>
      </c>
      <c r="HN428" s="223">
        <f t="shared" ca="1" si="1071"/>
        <v>8.8824922806929035E-3</v>
      </c>
      <c r="HO428" s="223">
        <f t="shared" ca="1" si="1072"/>
        <v>-8.0523715599919651E-3</v>
      </c>
      <c r="HP428" s="223">
        <f t="shared" ca="1" si="1073"/>
        <v>-7.6977538811867294E-3</v>
      </c>
      <c r="HQ428" s="223">
        <f t="shared" ca="1" si="1074"/>
        <v>9.1849353699260776E-3</v>
      </c>
      <c r="HR428" s="223">
        <f t="shared" ca="1" si="1075"/>
        <v>6.346382356826873E-3</v>
      </c>
      <c r="HS428" s="223">
        <f t="shared" ca="1" si="1076"/>
        <v>-1.0118673066959523E-2</v>
      </c>
      <c r="HT428" s="223">
        <f t="shared" ca="1" si="1077"/>
        <v>-4.8576308200699398E-3</v>
      </c>
      <c r="HU428" s="223">
        <f t="shared" ca="1" si="1078"/>
        <v>1.0833372049772888E-2</v>
      </c>
      <c r="HV428" s="223">
        <f t="shared" ca="1" si="1079"/>
        <v>3.2637262457614422E-3</v>
      </c>
      <c r="HW428" s="223">
        <f t="shared" ca="1" si="1080"/>
        <v>-1.1313561243729392E-2</v>
      </c>
      <c r="HX428" s="223">
        <f t="shared" ca="1" si="1081"/>
        <v>-1.599171854454952E-3</v>
      </c>
      <c r="HY428" s="223">
        <f t="shared" ca="1" si="1082"/>
        <v>1.1548846002917054E-2</v>
      </c>
      <c r="HZ428" s="223">
        <f t="shared" ca="1" si="1083"/>
        <v>-9.9999778113487627E-5</v>
      </c>
      <c r="IA428" s="223">
        <f t="shared" ca="1" si="1084"/>
        <v>-1.1534133122843092E-2</v>
      </c>
      <c r="IB428" s="223">
        <f t="shared" ca="1" si="1085"/>
        <v>1.797006717478707E-3</v>
      </c>
      <c r="IC428" s="223">
        <f t="shared" ca="1" si="1086"/>
        <v>1.1269741092929096E-2</v>
      </c>
      <c r="ID428" s="223">
        <f t="shared" ca="1" si="1087"/>
        <v>-3.4551138882435765E-3</v>
      </c>
      <c r="IE428" s="223">
        <f t="shared" ca="1" si="1088"/>
        <v>-5.8851396137734281E-3</v>
      </c>
      <c r="IF428" s="223">
        <f t="shared" ca="1" si="1089"/>
        <v>5.0384282775285671E-3</v>
      </c>
      <c r="IG428" s="223">
        <f t="shared" ca="1" si="1090"/>
        <v>1.0020093647248164E-2</v>
      </c>
      <c r="IH428" s="223">
        <f t="shared" ca="1" si="1091"/>
        <v>-6.5126759103041436E-3</v>
      </c>
      <c r="II428" s="223">
        <f t="shared" ca="1" si="1092"/>
        <v>-9.0618893248331361E-3</v>
      </c>
      <c r="IJ428" s="223">
        <f t="shared" ca="1" si="1093"/>
        <v>7.8459437774435984E-3</v>
      </c>
      <c r="IK428" s="223">
        <f t="shared" ca="1" si="1094"/>
        <v>7.9075224648029914E-3</v>
      </c>
      <c r="IL428" s="223">
        <f t="shared" ca="1" si="1095"/>
        <v>-9.0093706559994206E-3</v>
      </c>
      <c r="IM428" s="223">
        <f t="shared" ca="1" si="1096"/>
        <v>-6.5819816235702308E-3</v>
      </c>
      <c r="IN428" s="223">
        <f t="shared" ca="1" si="1097"/>
        <v>9.9777718675172142E-3</v>
      </c>
      <c r="IO428" s="223">
        <f t="shared" ca="1" si="1098"/>
        <v>5.1139607573085829E-3</v>
      </c>
      <c r="IP428" s="223">
        <f t="shared" ca="1" si="1099"/>
        <v>-1.0730184450271803E-2</v>
      </c>
      <c r="IQ428" s="223">
        <f t="shared" ca="1" si="1100"/>
        <v>-3.5352380844518804E-3</v>
      </c>
      <c r="IR428" s="223">
        <f t="shared" ca="1" si="1101"/>
        <v>1.1250320944078972E-2</v>
      </c>
      <c r="IS428" s="223">
        <f t="shared" ca="1" si="1102"/>
        <v>1.8799881832374113E-3</v>
      </c>
      <c r="IT428" s="223">
        <f t="shared" ca="1" si="1103"/>
        <v>-1.1526921964623712E-2</v>
      </c>
      <c r="IU428" s="223">
        <f t="shared" ca="1" si="1104"/>
        <v>-1.8404221528709776E-4</v>
      </c>
      <c r="IV428" s="223">
        <f t="shared" ca="1" si="1105"/>
        <v>1.1553999935126787E-2</v>
      </c>
      <c r="IW428" s="223">
        <f t="shared" ca="1" si="1106"/>
        <v>-1.5158877108290046E-3</v>
      </c>
      <c r="IX428" s="223">
        <f t="shared" ca="1" si="1107"/>
        <v>-1.1330968699300356E-2</v>
      </c>
      <c r="IY428" s="223">
        <f t="shared" ca="1" si="1108"/>
        <v>3.1830032458797807E-3</v>
      </c>
      <c r="IZ428" s="223">
        <f t="shared" ca="1" si="1109"/>
        <v>1.0862656209861262E-2</v>
      </c>
      <c r="JA428" s="223">
        <f t="shared" ca="1" si="1110"/>
        <v>-4.7812163731034783E-3</v>
      </c>
      <c r="JB428" s="223">
        <f t="shared" ca="1" si="1111"/>
        <v>-1.015920001793549E-2</v>
      </c>
    </row>
    <row r="429" spans="2:262">
      <c r="B429" s="230">
        <v>68</v>
      </c>
      <c r="C429" s="229">
        <f t="shared" si="1112"/>
        <v>1.3281250000000007E-3</v>
      </c>
      <c r="D429" s="226">
        <f t="shared" ca="1" si="855"/>
        <v>74.317296675672281</v>
      </c>
      <c r="E429" s="225">
        <f ca="1">BV361</f>
        <v>-0.68270332432771297</v>
      </c>
      <c r="F429" s="224">
        <v>68</v>
      </c>
      <c r="G429" s="223">
        <f t="shared" ca="1" si="856"/>
        <v>2.661811597910878E-3</v>
      </c>
      <c r="H429" s="223">
        <f t="shared" ca="1" si="857"/>
        <v>3.6686207158621348E-3</v>
      </c>
      <c r="I429" s="223">
        <f t="shared" ca="1" si="858"/>
        <v>-3.3809870209560635E-3</v>
      </c>
      <c r="J429" s="223">
        <f t="shared" ca="1" si="859"/>
        <v>-3.0058313572911876E-3</v>
      </c>
      <c r="K429" s="223">
        <f t="shared" ca="1" si="860"/>
        <v>3.9702330088652697E-3</v>
      </c>
      <c r="L429" s="223">
        <f t="shared" ca="1" si="861"/>
        <v>2.2275295853491821E-3</v>
      </c>
      <c r="M429" s="223">
        <f t="shared" ca="1" si="862"/>
        <v>-4.4069051687761094E-3</v>
      </c>
      <c r="N429" s="223">
        <f t="shared" ca="1" si="863"/>
        <v>-1.3636251006551978E-3</v>
      </c>
      <c r="O429" s="223">
        <f t="shared" ca="1" si="864"/>
        <v>4.6742224344717715E-3</v>
      </c>
      <c r="P429" s="223">
        <f t="shared" ca="1" si="865"/>
        <v>4.4731726807280161E-4</v>
      </c>
      <c r="Q429" s="223">
        <f t="shared" ca="1" si="866"/>
        <v>-4.7619119533448264E-3</v>
      </c>
      <c r="R429" s="223">
        <f t="shared" ca="1" si="867"/>
        <v>4.8618071626323547E-4</v>
      </c>
      <c r="S429" s="223">
        <f t="shared" ca="1" si="868"/>
        <v>4.6666038663618287E-3</v>
      </c>
      <c r="T429" s="223">
        <f t="shared" ca="1" si="869"/>
        <v>-1.400995048326546E-3</v>
      </c>
      <c r="U429" s="223">
        <f t="shared" ca="1" si="870"/>
        <v>-4.391960809856146E-3</v>
      </c>
      <c r="V429" s="223">
        <f t="shared" ca="1" si="871"/>
        <v>2.261969926369743E-3</v>
      </c>
      <c r="W429" s="223">
        <f t="shared" ca="1" si="872"/>
        <v>3.9485371624676819E-3</v>
      </c>
      <c r="X429" s="223">
        <f t="shared" ca="1" si="873"/>
        <v>-3.0360185686699008E-3</v>
      </c>
      <c r="Y429" s="223">
        <f t="shared" ca="1" si="874"/>
        <v>-3.3533734462907446E-3</v>
      </c>
      <c r="Z429" s="223">
        <f t="shared" ca="1" si="875"/>
        <v>3.6933947199949031E-3</v>
      </c>
      <c r="AA429" s="223">
        <f t="shared" ca="1" si="876"/>
        <v>2.6293414691663354E-3</v>
      </c>
      <c r="AB429" s="223">
        <f t="shared" ca="1" si="877"/>
        <v>-4.2088357835101328E-3</v>
      </c>
      <c r="AC429" s="223">
        <f t="shared" ca="1" si="878"/>
        <v>-1.8042653739335751E-3</v>
      </c>
      <c r="AD429" s="223">
        <f t="shared" ca="1" si="879"/>
        <v>4.5625336482073633E-3</v>
      </c>
      <c r="AE429" s="223">
        <f t="shared" ca="1" si="880"/>
        <v>9.0985237222419748E-4</v>
      </c>
      <c r="AF429" s="223">
        <f t="shared" ca="1" si="881"/>
        <v>-4.7408959035023252E-3</v>
      </c>
      <c r="AG429" s="223">
        <f t="shared" ca="1" si="882"/>
        <v>1.9525745898634796E-5</v>
      </c>
      <c r="AH429" s="223">
        <f t="shared" ca="1" si="883"/>
        <v>4.7370681879507501E-3</v>
      </c>
      <c r="AI429" s="223">
        <f t="shared" ca="1" si="884"/>
        <v>-9.4815350055678024E-4</v>
      </c>
      <c r="AJ429" s="223">
        <f t="shared" ca="1" si="885"/>
        <v>-4.5511975985146778E-3</v>
      </c>
      <c r="AK429" s="223">
        <f t="shared" ca="1" si="886"/>
        <v>1.8403442479191364E-3</v>
      </c>
      <c r="AL429" s="223">
        <f t="shared" ca="1" si="887"/>
        <v>4.1904270377086964E-3</v>
      </c>
      <c r="AM429" s="223">
        <f t="shared" ca="1" si="888"/>
        <v>-2.6618115979108745E-3</v>
      </c>
      <c r="AN429" s="223">
        <f t="shared" ca="1" si="889"/>
        <v>-3.6686207158621222E-3</v>
      </c>
      <c r="AO429" s="223">
        <f t="shared" ca="1" si="890"/>
        <v>3.3809870209560687E-3</v>
      </c>
      <c r="AP429" s="223">
        <f t="shared" ca="1" si="891"/>
        <v>3.0058313572911889E-3</v>
      </c>
      <c r="AQ429" s="223">
        <f t="shared" ca="1" si="892"/>
        <v>-3.9702330088652819E-3</v>
      </c>
      <c r="AR429" s="223">
        <f t="shared" ca="1" si="893"/>
        <v>-2.227529585349176E-3</v>
      </c>
      <c r="AS429" s="223">
        <f t="shared" ca="1" si="894"/>
        <v>4.4069051687761216E-3</v>
      </c>
      <c r="AT429" s="223">
        <f t="shared" ca="1" si="895"/>
        <v>1.3636251006552071E-3</v>
      </c>
      <c r="AU429" s="223">
        <f t="shared" ca="1" si="896"/>
        <v>-4.674222434471775E-3</v>
      </c>
      <c r="AV429" s="223">
        <f t="shared" ca="1" si="897"/>
        <v>-4.4731726807276041E-4</v>
      </c>
      <c r="AW429" s="223">
        <f t="shared" ca="1" si="898"/>
        <v>4.7619119533448264E-3</v>
      </c>
      <c r="AX429" s="223">
        <f t="shared" ca="1" si="899"/>
        <v>-4.861807162632422E-4</v>
      </c>
      <c r="AY429" s="223">
        <f t="shared" ca="1" si="900"/>
        <v>-4.6666038663618209E-3</v>
      </c>
      <c r="AZ429" s="223">
        <f t="shared" ca="1" si="901"/>
        <v>1.4009950483265367E-3</v>
      </c>
      <c r="BA429" s="223">
        <f t="shared" ca="1" si="902"/>
        <v>4.3919608098561365E-3</v>
      </c>
      <c r="BB429" s="223">
        <f t="shared" ca="1" si="903"/>
        <v>-2.261969926369779E-3</v>
      </c>
      <c r="BC429" s="223">
        <f t="shared" ca="1" si="904"/>
        <v>-3.948537162467688E-3</v>
      </c>
      <c r="BD429" s="223">
        <f t="shared" ca="1" si="905"/>
        <v>3.0360185686699186E-3</v>
      </c>
      <c r="BE429" s="223">
        <f t="shared" ca="1" si="906"/>
        <v>3.3533734462907637E-3</v>
      </c>
      <c r="BF429" s="223">
        <f t="shared" ca="1" si="907"/>
        <v>-3.6933947199949075E-3</v>
      </c>
      <c r="BG429" s="223">
        <f t="shared" ca="1" si="908"/>
        <v>-2.6293414691663289E-3</v>
      </c>
      <c r="BH429" s="223">
        <f t="shared" ca="1" si="909"/>
        <v>4.2088357835101198E-3</v>
      </c>
      <c r="BI429" s="223">
        <f t="shared" ca="1" si="910"/>
        <v>1.8042653739335692E-3</v>
      </c>
      <c r="BJ429" s="223">
        <f t="shared" ca="1" si="911"/>
        <v>-4.5625336482073659E-3</v>
      </c>
      <c r="BK429" s="223">
        <f t="shared" ca="1" si="912"/>
        <v>-9.0985237222422372E-4</v>
      </c>
      <c r="BL429" s="223">
        <f t="shared" ca="1" si="913"/>
        <v>4.7408959035023252E-3</v>
      </c>
      <c r="BM429" s="223">
        <f t="shared" ca="1" si="914"/>
        <v>-1.9525745898675128E-5</v>
      </c>
      <c r="BN429" s="223">
        <f t="shared" ca="1" si="915"/>
        <v>-4.7370681879507527E-3</v>
      </c>
      <c r="BO429" s="223">
        <f t="shared" ca="1" si="916"/>
        <v>9.4815350055678718E-4</v>
      </c>
      <c r="BP429" s="223">
        <f t="shared" ca="1" si="917"/>
        <v>4.5511975985146657E-3</v>
      </c>
      <c r="BQ429" s="223">
        <f t="shared" ca="1" si="918"/>
        <v>-1.8403442479191117E-3</v>
      </c>
      <c r="BR429" s="223">
        <f t="shared" ca="1" si="919"/>
        <v>-4.190427037708693E-3</v>
      </c>
      <c r="BS429" s="223">
        <f t="shared" ca="1" si="920"/>
        <v>2.6618115979109088E-3</v>
      </c>
      <c r="BT429" s="223">
        <f t="shared" ca="1" si="921"/>
        <v>3.6686207158621391E-3</v>
      </c>
      <c r="BU429" s="223">
        <f t="shared" ca="1" si="922"/>
        <v>-3.380987020956073E-3</v>
      </c>
      <c r="BV429" s="223">
        <f t="shared" ca="1" si="923"/>
        <v>-3.0058313572911572E-3</v>
      </c>
      <c r="BW429" s="223">
        <f t="shared" ca="1" si="924"/>
        <v>3.970233008865268E-3</v>
      </c>
      <c r="BX429" s="223">
        <f t="shared" ca="1" si="925"/>
        <v>2.2275295853491691E-3</v>
      </c>
      <c r="BY429" s="223">
        <f t="shared" ca="1" si="926"/>
        <v>-4.4069051687761242E-3</v>
      </c>
      <c r="BZ429" s="223">
        <f t="shared" ca="1" si="927"/>
        <v>-1.3636251006552006E-3</v>
      </c>
      <c r="CA429" s="223">
        <f t="shared" ca="1" si="928"/>
        <v>4.6742224344717758E-3</v>
      </c>
      <c r="CB429" s="223">
        <f t="shared" ca="1" si="929"/>
        <v>4.4731726807275348E-4</v>
      </c>
      <c r="CC429" s="223">
        <f t="shared" ca="1" si="930"/>
        <v>-4.7619119533448264E-3</v>
      </c>
      <c r="CD429" s="223">
        <f t="shared" ca="1" si="931"/>
        <v>4.8618071626324935E-4</v>
      </c>
      <c r="CE429" s="223">
        <f t="shared" ca="1" si="932"/>
        <v>4.6666038663618192E-3</v>
      </c>
      <c r="CF429" s="223">
        <f t="shared" ca="1" si="933"/>
        <v>-1.4009950483266081E-3</v>
      </c>
      <c r="CG429" s="223">
        <f t="shared" ca="1" si="934"/>
        <v>-4.3919608098561607E-3</v>
      </c>
      <c r="CH429" s="223">
        <f t="shared" ca="1" si="935"/>
        <v>2.2619699263697257E-3</v>
      </c>
      <c r="CI429" s="223">
        <f t="shared" ca="1" si="936"/>
        <v>3.9485371624676836E-3</v>
      </c>
      <c r="CJ429" s="223">
        <f t="shared" ca="1" si="937"/>
        <v>-3.0360185686699242E-3</v>
      </c>
      <c r="CK429" s="223">
        <f t="shared" ca="1" si="938"/>
        <v>-3.3533734462907108E-3</v>
      </c>
      <c r="CL429" s="223">
        <f t="shared" ca="1" si="939"/>
        <v>3.6933947199949552E-3</v>
      </c>
      <c r="CM429" s="223">
        <f t="shared" ca="1" si="940"/>
        <v>2.6293414691663797E-3</v>
      </c>
      <c r="CN429" s="223">
        <f t="shared" ca="1" si="941"/>
        <v>-4.2088357835101224E-3</v>
      </c>
      <c r="CO429" s="223">
        <f t="shared" ca="1" si="942"/>
        <v>-1.8042653739335621E-3</v>
      </c>
      <c r="CP429" s="223">
        <f t="shared" ca="1" si="943"/>
        <v>4.5625336482073668E-3</v>
      </c>
      <c r="CQ429" s="223">
        <f t="shared" ca="1" si="944"/>
        <v>9.0985237222415065E-4</v>
      </c>
      <c r="CR429" s="223">
        <f t="shared" ca="1" si="945"/>
        <v>-4.7408959035023322E-3</v>
      </c>
      <c r="CS429" s="223">
        <f t="shared" ca="1" si="946"/>
        <v>1.9525745898614846E-5</v>
      </c>
      <c r="CT429" s="223">
        <f t="shared" ca="1" si="947"/>
        <v>4.7370681879507518E-3</v>
      </c>
      <c r="CU429" s="223">
        <f t="shared" ca="1" si="948"/>
        <v>-9.4815350055679347E-4</v>
      </c>
      <c r="CV429" s="223">
        <f t="shared" ca="1" si="949"/>
        <v>-4.5511975985146639E-3</v>
      </c>
      <c r="CW429" s="223">
        <f t="shared" ca="1" si="950"/>
        <v>1.8403442479191805E-3</v>
      </c>
      <c r="CX429" s="223">
        <f t="shared" ca="1" si="951"/>
        <v>4.1904270377086574E-3</v>
      </c>
      <c r="CY429" s="223">
        <f t="shared" ca="1" si="952"/>
        <v>-2.6618115979108584E-3</v>
      </c>
      <c r="CZ429" s="223">
        <f t="shared" ca="1" si="953"/>
        <v>-3.6686207158621348E-3</v>
      </c>
      <c r="DA429" s="223">
        <f t="shared" ca="1" si="954"/>
        <v>3.3809870209560782E-3</v>
      </c>
      <c r="DB429" s="223">
        <f t="shared" ca="1" si="955"/>
        <v>3.005831357291152E-3</v>
      </c>
      <c r="DC429" s="223">
        <f t="shared" ca="1" si="956"/>
        <v>-3.9702330088653088E-3</v>
      </c>
      <c r="DD429" s="223">
        <f t="shared" ca="1" si="957"/>
        <v>-2.2275295853492229E-3</v>
      </c>
      <c r="DE429" s="223">
        <f t="shared" ca="1" si="958"/>
        <v>4.4069051687761008E-3</v>
      </c>
      <c r="DF429" s="223">
        <f t="shared" ca="1" si="959"/>
        <v>1.3636251006551941E-3</v>
      </c>
      <c r="DG429" s="223">
        <f t="shared" ca="1" si="960"/>
        <v>-4.6742224344717776E-3</v>
      </c>
      <c r="DH429" s="223">
        <f t="shared" ca="1" si="961"/>
        <v>-4.4731726807274697E-4</v>
      </c>
      <c r="DI429" s="223">
        <f t="shared" ca="1" si="962"/>
        <v>4.7619119533448256E-3</v>
      </c>
      <c r="DJ429" s="223">
        <f t="shared" ca="1" si="963"/>
        <v>-4.8618071626318885E-4</v>
      </c>
      <c r="DK429" s="223">
        <f t="shared" ca="1" si="964"/>
        <v>-4.6666038663618313E-3</v>
      </c>
      <c r="DL429" s="223">
        <f t="shared" ca="1" si="965"/>
        <v>1.4009950483265502E-3</v>
      </c>
      <c r="DM429" s="223">
        <f t="shared" ca="1" si="966"/>
        <v>4.3919608098561312E-3</v>
      </c>
      <c r="DN429" s="223">
        <f t="shared" ca="1" si="967"/>
        <v>-2.2619699263697912E-3</v>
      </c>
      <c r="DO429" s="223">
        <f t="shared" ca="1" si="968"/>
        <v>-3.9485371624676411E-3</v>
      </c>
      <c r="DP429" s="223">
        <f t="shared" ca="1" si="969"/>
        <v>3.0360185686698774E-3</v>
      </c>
      <c r="DQ429" s="223">
        <f t="shared" ca="1" si="970"/>
        <v>3.3533734462907533E-3</v>
      </c>
      <c r="DR429" s="223">
        <f t="shared" ca="1" si="971"/>
        <v>-3.6933947199949161E-3</v>
      </c>
      <c r="DS429" s="223">
        <f t="shared" ca="1" si="972"/>
        <v>-2.6293414691663172E-3</v>
      </c>
      <c r="DT429" s="223">
        <f t="shared" ca="1" si="973"/>
        <v>4.2088357835101588E-3</v>
      </c>
      <c r="DU429" s="223">
        <f t="shared" ca="1" si="974"/>
        <v>1.8042653739334935E-3</v>
      </c>
      <c r="DV429" s="223">
        <f t="shared" ca="1" si="975"/>
        <v>-4.5625336482073495E-3</v>
      </c>
      <c r="DW429" s="223">
        <f t="shared" ca="1" si="976"/>
        <v>-9.0985237222421028E-4</v>
      </c>
      <c r="DX429" s="223">
        <f t="shared" ca="1" si="977"/>
        <v>4.740895903502327E-3</v>
      </c>
      <c r="DY429" s="223">
        <f t="shared" ca="1" si="978"/>
        <v>-1.9525745898689873E-5</v>
      </c>
      <c r="DZ429" s="223">
        <f t="shared" ca="1" si="979"/>
        <v>-4.737068187950744E-3</v>
      </c>
      <c r="EA429" s="223">
        <f t="shared" ca="1" si="980"/>
        <v>9.4815350055686698E-4</v>
      </c>
      <c r="EB429" s="223">
        <f t="shared" ca="1" si="981"/>
        <v>4.5511975985146813E-3</v>
      </c>
      <c r="EC429" s="223">
        <f t="shared" ca="1" si="982"/>
        <v>-1.8403442479191243E-3</v>
      </c>
      <c r="ED429" s="223">
        <f t="shared" ca="1" si="983"/>
        <v>-4.1904270377086869E-3</v>
      </c>
      <c r="EE429" s="223">
        <f t="shared" ca="1" si="984"/>
        <v>2.6618115979109205E-3</v>
      </c>
      <c r="EF429" s="223">
        <f t="shared" ca="1" si="985"/>
        <v>3.6686207158620871E-3</v>
      </c>
      <c r="EG429" s="223">
        <f t="shared" ca="1" si="986"/>
        <v>-3.3809870209560357E-3</v>
      </c>
      <c r="EH429" s="223">
        <f t="shared" ca="1" si="987"/>
        <v>-3.0058313572911988E-3</v>
      </c>
      <c r="EI429" s="223">
        <f t="shared" ca="1" si="988"/>
        <v>3.9702330088652749E-3</v>
      </c>
      <c r="EJ429" s="223">
        <f t="shared" ca="1" si="989"/>
        <v>2.227529585349157E-3</v>
      </c>
      <c r="EK429" s="223">
        <f t="shared" ca="1" si="990"/>
        <v>-4.4069051687761294E-3</v>
      </c>
      <c r="EL429" s="223">
        <f t="shared" ca="1" si="991"/>
        <v>-1.3636251006551225E-3</v>
      </c>
      <c r="EM429" s="223">
        <f t="shared" ca="1" si="992"/>
        <v>4.6742224344717663E-3</v>
      </c>
      <c r="EN429" s="223">
        <f t="shared" ca="1" si="993"/>
        <v>4.4731726807280747E-4</v>
      </c>
      <c r="EO429" s="223">
        <f t="shared" ca="1" si="994"/>
        <v>-4.7619119533448264E-3</v>
      </c>
      <c r="EP429" s="223">
        <f t="shared" ca="1" si="995"/>
        <v>4.8618071626326301E-4</v>
      </c>
      <c r="EQ429" s="223">
        <f t="shared" ca="1" si="996"/>
        <v>4.6666038663618166E-3</v>
      </c>
      <c r="ER429" s="223">
        <f t="shared" ca="1" si="997"/>
        <v>-1.4009950483266213E-3</v>
      </c>
      <c r="ES429" s="223">
        <f t="shared" ca="1" si="998"/>
        <v>-4.3919608098561547E-3</v>
      </c>
      <c r="ET429" s="223">
        <f t="shared" ca="1" si="999"/>
        <v>2.2619699263697378E-3</v>
      </c>
      <c r="EU429" s="223">
        <f t="shared" ca="1" si="1000"/>
        <v>3.9485371624676758E-3</v>
      </c>
      <c r="EV429" s="223">
        <f t="shared" ca="1" si="1001"/>
        <v>-3.0360185686699351E-3</v>
      </c>
      <c r="EW429" s="223">
        <f t="shared" ca="1" si="1002"/>
        <v>-3.3533734462907003E-3</v>
      </c>
      <c r="EX429" s="223">
        <f t="shared" ca="1" si="1003"/>
        <v>3.6933947199949638E-3</v>
      </c>
      <c r="EY429" s="223">
        <f t="shared" ca="1" si="1004"/>
        <v>2.629341469166368E-3</v>
      </c>
      <c r="EZ429" s="223">
        <f t="shared" ca="1" si="1005"/>
        <v>-4.2088357835101294E-3</v>
      </c>
      <c r="FA429" s="223">
        <f t="shared" ca="1" si="1006"/>
        <v>-1.8042653739335497E-3</v>
      </c>
      <c r="FB429" s="223">
        <f t="shared" ca="1" si="1007"/>
        <v>4.562533648207372E-3</v>
      </c>
      <c r="FC429" s="223">
        <f t="shared" ca="1" si="1008"/>
        <v>9.0985237222413634E-4</v>
      </c>
      <c r="FD429" s="223">
        <f t="shared" ca="1" si="1009"/>
        <v>-4.7408959035023339E-3</v>
      </c>
      <c r="FE429" s="223">
        <f t="shared" ca="1" si="1010"/>
        <v>1.9525745898764033E-5</v>
      </c>
      <c r="FF429" s="223">
        <f t="shared" ca="1" si="1011"/>
        <v>4.7370681879507362E-3</v>
      </c>
      <c r="FG429" s="223">
        <f t="shared" ca="1" si="1012"/>
        <v>-9.4815350055694027E-4</v>
      </c>
      <c r="FH429" s="223">
        <f t="shared" ca="1" si="1013"/>
        <v>-4.5511975985146995E-3</v>
      </c>
      <c r="FI429" s="223">
        <f t="shared" ca="1" si="1014"/>
        <v>1.8403442479190686E-3</v>
      </c>
      <c r="FJ429" s="223">
        <f t="shared" ca="1" si="1015"/>
        <v>4.1904270377087155E-3</v>
      </c>
      <c r="FK429" s="223">
        <f t="shared" ca="1" si="1016"/>
        <v>-2.6618115979108697E-3</v>
      </c>
      <c r="FL429" s="223">
        <f t="shared" ca="1" si="1017"/>
        <v>-3.6686207158621257E-3</v>
      </c>
      <c r="FM429" s="223">
        <f t="shared" ca="1" si="1018"/>
        <v>3.3809870209560878E-3</v>
      </c>
      <c r="FN429" s="223">
        <f t="shared" ca="1" si="1019"/>
        <v>3.0058313572911407E-3</v>
      </c>
      <c r="FO429" s="223">
        <f t="shared" ca="1" si="1020"/>
        <v>-3.9702330088653166E-3</v>
      </c>
      <c r="FP429" s="223">
        <f t="shared" ca="1" si="1021"/>
        <v>-2.227529585349091E-3</v>
      </c>
      <c r="FQ429" s="223">
        <f t="shared" ca="1" si="1022"/>
        <v>4.406905168776158E-3</v>
      </c>
      <c r="FR429" s="223">
        <f t="shared" ca="1" si="1023"/>
        <v>1.363625100655051E-3</v>
      </c>
      <c r="FS429" s="223">
        <f t="shared" ca="1" si="1024"/>
        <v>-4.6742224344717542E-3</v>
      </c>
      <c r="FT429" s="223">
        <f t="shared" ca="1" si="1025"/>
        <v>-4.4731726807286732E-4</v>
      </c>
      <c r="FU429" s="223">
        <f t="shared" ca="1" si="1026"/>
        <v>4.7619119533448264E-3</v>
      </c>
      <c r="FV429" s="223">
        <f t="shared" ca="1" si="1027"/>
        <v>-4.8618071626320316E-4</v>
      </c>
      <c r="FW429" s="223">
        <f t="shared" ca="1" si="1028"/>
        <v>-4.6666038663618287E-3</v>
      </c>
      <c r="FX429" s="223">
        <f t="shared" ca="1" si="1029"/>
        <v>1.4009950483265634E-3</v>
      </c>
      <c r="FY429" s="223">
        <f t="shared" ca="1" si="1030"/>
        <v>4.391960809856126E-3</v>
      </c>
      <c r="FZ429" s="223">
        <f t="shared" ca="1" si="1031"/>
        <v>-2.2619699263698037E-3</v>
      </c>
      <c r="GA429" s="223">
        <f t="shared" ca="1" si="1032"/>
        <v>-3.9485371624676342E-3</v>
      </c>
      <c r="GB429" s="223">
        <f t="shared" ca="1" si="1033"/>
        <v>3.0360185686699927E-3</v>
      </c>
      <c r="GC429" s="223">
        <f t="shared" ca="1" si="1034"/>
        <v>3.353373446290647E-3</v>
      </c>
      <c r="GD429" s="223">
        <f t="shared" ca="1" si="1035"/>
        <v>-3.6933947199950107E-3</v>
      </c>
      <c r="GE429" s="223">
        <f t="shared" ca="1" si="1036"/>
        <v>-2.6293414691664187E-3</v>
      </c>
      <c r="GF429" s="223">
        <f t="shared" ca="1" si="1037"/>
        <v>4.2088357835101016E-3</v>
      </c>
      <c r="GG429" s="223">
        <f t="shared" ca="1" si="1038"/>
        <v>1.8042653739336054E-3</v>
      </c>
      <c r="GH429" s="223">
        <f t="shared" ca="1" si="1039"/>
        <v>-4.5625336482073547E-3</v>
      </c>
      <c r="GI429" s="223">
        <f t="shared" ca="1" si="1040"/>
        <v>-9.098523722241964E-4</v>
      </c>
      <c r="GJ429" s="223">
        <f t="shared" ca="1" si="1041"/>
        <v>4.7408959035023278E-3</v>
      </c>
      <c r="GK429" s="223">
        <f t="shared" ca="1" si="1042"/>
        <v>-1.9525745898703751E-5</v>
      </c>
      <c r="GL429" s="223">
        <f t="shared" ca="1" si="1043"/>
        <v>-4.7370681879507432E-3</v>
      </c>
      <c r="GM429" s="223">
        <f t="shared" ca="1" si="1044"/>
        <v>9.4815350055688086E-4</v>
      </c>
      <c r="GN429" s="223">
        <f t="shared" ca="1" si="1045"/>
        <v>4.5511975985146379E-3</v>
      </c>
      <c r="GO429" s="223">
        <f t="shared" ca="1" si="1046"/>
        <v>-1.8403442479192624E-3</v>
      </c>
      <c r="GP429" s="223">
        <f t="shared" ca="1" si="1047"/>
        <v>-4.1904270377086158E-3</v>
      </c>
      <c r="GQ429" s="223">
        <f t="shared" ca="1" si="1048"/>
        <v>2.6618115979108199E-3</v>
      </c>
      <c r="GR429" s="223">
        <f t="shared" ca="1" si="1049"/>
        <v>3.6686207158621647E-3</v>
      </c>
      <c r="GS429" s="223">
        <f t="shared" ca="1" si="1050"/>
        <v>-3.3809870209560453E-3</v>
      </c>
      <c r="GT429" s="223">
        <f t="shared" ca="1" si="1051"/>
        <v>-3.005831357291188E-3</v>
      </c>
      <c r="GU429" s="223">
        <f t="shared" ca="1" si="1052"/>
        <v>3.9702330088652819E-3</v>
      </c>
      <c r="GV429" s="223">
        <f t="shared" ca="1" si="1053"/>
        <v>2.2275295853491448E-3</v>
      </c>
      <c r="GW429" s="223">
        <f t="shared" ca="1" si="1054"/>
        <v>-4.4069051687761346E-3</v>
      </c>
      <c r="GX429" s="223">
        <f t="shared" ca="1" si="1055"/>
        <v>-1.3636251006551091E-3</v>
      </c>
      <c r="GY429" s="223">
        <f t="shared" ca="1" si="1056"/>
        <v>4.6742224344717941E-3</v>
      </c>
      <c r="GZ429" s="223">
        <f t="shared" ca="1" si="1057"/>
        <v>4.4731726807265828E-4</v>
      </c>
      <c r="HA429" s="223">
        <f t="shared" ca="1" si="1058"/>
        <v>-4.7619119533448256E-3</v>
      </c>
      <c r="HB429" s="223">
        <f t="shared" ca="1" si="1059"/>
        <v>4.8618071626314267E-4</v>
      </c>
      <c r="HC429" s="223">
        <f t="shared" ca="1" si="1060"/>
        <v>4.66660386636184E-3</v>
      </c>
      <c r="HD429" s="223">
        <f t="shared" ca="1" si="1061"/>
        <v>-1.4009950483265055E-3</v>
      </c>
      <c r="HE429" s="223">
        <f t="shared" ca="1" si="1062"/>
        <v>-4.3919608098561495E-3</v>
      </c>
      <c r="HF429" s="223">
        <f t="shared" ca="1" si="1063"/>
        <v>2.2619699263697504E-3</v>
      </c>
      <c r="HG429" s="223">
        <f t="shared" ca="1" si="1064"/>
        <v>3.948537162467668E-3</v>
      </c>
      <c r="HH429" s="223">
        <f t="shared" ca="1" si="1065"/>
        <v>-3.0360185686699463E-3</v>
      </c>
      <c r="HI429" s="223">
        <f t="shared" ca="1" si="1066"/>
        <v>-3.3533734462906904E-3</v>
      </c>
      <c r="HJ429" s="223">
        <f t="shared" ca="1" si="1067"/>
        <v>3.6933947199949725E-3</v>
      </c>
      <c r="HK429" s="223">
        <f t="shared" ca="1" si="1068"/>
        <v>2.6293414691662435E-3</v>
      </c>
      <c r="HL429" s="223">
        <f t="shared" ca="1" si="1069"/>
        <v>-4.2088357835101996E-3</v>
      </c>
      <c r="HM429" s="223">
        <f t="shared" ca="1" si="1070"/>
        <v>-1.8042653739334114E-3</v>
      </c>
      <c r="HN429" s="223">
        <f t="shared" ca="1" si="1071"/>
        <v>4.5625336482073365E-3</v>
      </c>
      <c r="HO429" s="223">
        <f t="shared" ca="1" si="1072"/>
        <v>9.0985237222425581E-4</v>
      </c>
      <c r="HP429" s="223">
        <f t="shared" ca="1" si="1073"/>
        <v>-4.7408959035023226E-3</v>
      </c>
      <c r="HQ429" s="223">
        <f t="shared" ca="1" si="1074"/>
        <v>1.9525745898643036E-5</v>
      </c>
      <c r="HR429" s="223">
        <f t="shared" ca="1" si="1075"/>
        <v>4.7370681879507492E-3</v>
      </c>
      <c r="HS429" s="223">
        <f t="shared" ca="1" si="1076"/>
        <v>-9.4815350055682166E-4</v>
      </c>
      <c r="HT429" s="223">
        <f t="shared" ca="1" si="1077"/>
        <v>-4.5511975985146561E-3</v>
      </c>
      <c r="HU429" s="223">
        <f t="shared" ca="1" si="1078"/>
        <v>1.8403442479192063E-3</v>
      </c>
      <c r="HV429" s="223">
        <f t="shared" ca="1" si="1079"/>
        <v>4.1904270377086444E-3</v>
      </c>
      <c r="HW429" s="223">
        <f t="shared" ca="1" si="1080"/>
        <v>-2.6618115979109938E-3</v>
      </c>
      <c r="HX429" s="223">
        <f t="shared" ca="1" si="1081"/>
        <v>-3.6686207158620312E-3</v>
      </c>
      <c r="HY429" s="223">
        <f t="shared" ca="1" si="1082"/>
        <v>3.3809870209560028E-3</v>
      </c>
      <c r="HZ429" s="223">
        <f t="shared" ca="1" si="1083"/>
        <v>3.0058313572912348E-3</v>
      </c>
      <c r="IA429" s="223">
        <f t="shared" ca="1" si="1084"/>
        <v>-3.9702330088652489E-3</v>
      </c>
      <c r="IB429" s="223">
        <f t="shared" ca="1" si="1085"/>
        <v>-2.2275295853491986E-3</v>
      </c>
      <c r="IC429" s="223">
        <f t="shared" ca="1" si="1086"/>
        <v>4.406905168776112E-3</v>
      </c>
      <c r="ID429" s="223">
        <f t="shared" ca="1" si="1087"/>
        <v>1.3636251006551667E-3</v>
      </c>
      <c r="IE429" s="223">
        <f t="shared" ca="1" si="1088"/>
        <v>-9.8816598128770132E-4</v>
      </c>
      <c r="IF429" s="223">
        <f t="shared" ca="1" si="1089"/>
        <v>-4.4731726807271856E-4</v>
      </c>
      <c r="IG429" s="223">
        <f t="shared" ca="1" si="1090"/>
        <v>4.7619119533448256E-3</v>
      </c>
      <c r="IH429" s="223">
        <f t="shared" ca="1" si="1091"/>
        <v>-4.8618071626335148E-4</v>
      </c>
      <c r="II429" s="223">
        <f t="shared" ca="1" si="1092"/>
        <v>-4.6666038663617983E-3</v>
      </c>
      <c r="IJ429" s="223">
        <f t="shared" ca="1" si="1093"/>
        <v>1.4009950483267063E-3</v>
      </c>
      <c r="IK429" s="223">
        <f t="shared" ca="1" si="1094"/>
        <v>4.3919608098561729E-3</v>
      </c>
      <c r="IL429" s="223">
        <f t="shared" ca="1" si="1095"/>
        <v>-2.2619699263696971E-3</v>
      </c>
      <c r="IM429" s="223">
        <f t="shared" ca="1" si="1096"/>
        <v>-3.9485371624677018E-3</v>
      </c>
      <c r="IN429" s="223">
        <f t="shared" ca="1" si="1097"/>
        <v>3.0360185686698991E-3</v>
      </c>
      <c r="IO429" s="223">
        <f t="shared" ca="1" si="1098"/>
        <v>3.3533734462907333E-3</v>
      </c>
      <c r="IP429" s="223">
        <f t="shared" ca="1" si="1099"/>
        <v>-3.6933947199949343E-3</v>
      </c>
      <c r="IQ429" s="223">
        <f t="shared" ca="1" si="1100"/>
        <v>-2.6293414691662938E-3</v>
      </c>
      <c r="IR429" s="223">
        <f t="shared" ca="1" si="1101"/>
        <v>4.208835783510171E-3</v>
      </c>
      <c r="IS429" s="223">
        <f t="shared" ca="1" si="1102"/>
        <v>1.8042653739334671E-3</v>
      </c>
      <c r="IT429" s="223">
        <f t="shared" ca="1" si="1103"/>
        <v>-4.5625336482073963E-3</v>
      </c>
      <c r="IU429" s="223">
        <f t="shared" ca="1" si="1104"/>
        <v>-9.0985237222405003E-4</v>
      </c>
      <c r="IV429" s="223">
        <f t="shared" ca="1" si="1105"/>
        <v>4.7408959035023417E-3</v>
      </c>
      <c r="IW429" s="223">
        <f t="shared" ca="1" si="1106"/>
        <v>-1.952574589858232E-5</v>
      </c>
      <c r="IX429" s="223">
        <f t="shared" ca="1" si="1107"/>
        <v>-4.7370681879507553E-3</v>
      </c>
      <c r="IY429" s="223">
        <f t="shared" ca="1" si="1108"/>
        <v>9.4815350055676181E-4</v>
      </c>
      <c r="IZ429" s="223">
        <f t="shared" ca="1" si="1109"/>
        <v>4.5511975985146735E-3</v>
      </c>
      <c r="JA429" s="223">
        <f t="shared" ca="1" si="1110"/>
        <v>-1.8403442479191505E-3</v>
      </c>
      <c r="JB429" s="223">
        <f t="shared" ca="1" si="1111"/>
        <v>-4.190427037708673E-3</v>
      </c>
    </row>
    <row r="430" spans="2:262">
      <c r="B430" s="230">
        <v>69</v>
      </c>
      <c r="C430" s="229">
        <f t="shared" si="1112"/>
        <v>1.3476562500000008E-3</v>
      </c>
      <c r="D430" s="226">
        <f t="shared" ca="1" si="855"/>
        <v>74.279758592993375</v>
      </c>
      <c r="E430" s="225">
        <f ca="1">BW361</f>
        <v>-0.72024140700662831</v>
      </c>
      <c r="F430" s="224">
        <v>69</v>
      </c>
      <c r="G430" s="223">
        <f t="shared" ca="1" si="856"/>
        <v>-1.4119056565436048E-3</v>
      </c>
      <c r="H430" s="223">
        <f t="shared" ca="1" si="857"/>
        <v>-1.5616401822961853E-3</v>
      </c>
      <c r="I430" s="223">
        <f t="shared" ca="1" si="858"/>
        <v>1.7942285148098104E-3</v>
      </c>
      <c r="J430" s="223">
        <f t="shared" ca="1" si="859"/>
        <v>1.1223747343770737E-3</v>
      </c>
      <c r="K430" s="223">
        <f t="shared" ca="1" si="860"/>
        <v>-2.0690098129330886E-3</v>
      </c>
      <c r="L430" s="223">
        <f t="shared" ca="1" si="861"/>
        <v>-6.1583695798718928E-4</v>
      </c>
      <c r="M430" s="223">
        <f t="shared" ca="1" si="862"/>
        <v>2.2197798486127737E-3</v>
      </c>
      <c r="N430" s="223">
        <f t="shared" ca="1" si="863"/>
        <v>7.2387457862580461E-5</v>
      </c>
      <c r="O430" s="223">
        <f t="shared" ca="1" si="864"/>
        <v>-2.2375018437986002E-3</v>
      </c>
      <c r="P430" s="223">
        <f t="shared" ca="1" si="865"/>
        <v>4.7540076505517726E-4</v>
      </c>
      <c r="Q430" s="223">
        <f t="shared" ca="1" si="866"/>
        <v>2.1211135865173438E-3</v>
      </c>
      <c r="R430" s="223">
        <f t="shared" ca="1" si="867"/>
        <v>-9.9469465765481013E-4</v>
      </c>
      <c r="S430" s="223">
        <f t="shared" ca="1" si="868"/>
        <v>-1.8775910971961884E-3</v>
      </c>
      <c r="T430" s="223">
        <f t="shared" ca="1" si="869"/>
        <v>1.4543690455664567E-3</v>
      </c>
      <c r="U430" s="223">
        <f t="shared" ca="1" si="870"/>
        <v>1.5215305034829282E-3</v>
      </c>
      <c r="V430" s="223">
        <f t="shared" ca="1" si="871"/>
        <v>-1.8268721981015551E-3</v>
      </c>
      <c r="W430" s="223">
        <f t="shared" ca="1" si="872"/>
        <v>-1.0742731849383515E-3</v>
      </c>
      <c r="X430" s="223">
        <f t="shared" ca="1" si="873"/>
        <v>2.0898772099349882E-3</v>
      </c>
      <c r="Y430" s="223">
        <f t="shared" ca="1" si="874"/>
        <v>5.626266242351577E-4</v>
      </c>
      <c r="Z430" s="223">
        <f t="shared" ca="1" si="875"/>
        <v>-2.2276202198503511E-3</v>
      </c>
      <c r="AA430" s="223">
        <f t="shared" ca="1" si="876"/>
        <v>-1.7257633836540234E-5</v>
      </c>
      <c r="AB430" s="223">
        <f t="shared" ca="1" si="877"/>
        <v>2.2318452570708946E-3</v>
      </c>
      <c r="AC430" s="223">
        <f t="shared" ca="1" si="878"/>
        <v>-5.2914573587989474E-4</v>
      </c>
      <c r="AD430" s="223">
        <f t="shared" ca="1" si="879"/>
        <v>-2.1022990834552117E-3</v>
      </c>
      <c r="AE430" s="223">
        <f t="shared" ca="1" si="880"/>
        <v>1.0438334364327726E-3</v>
      </c>
      <c r="AF430" s="223">
        <f t="shared" ca="1" si="881"/>
        <v>1.8467463719567035E-3</v>
      </c>
      <c r="AG430" s="223">
        <f t="shared" ca="1" si="882"/>
        <v>-1.4959563770586199E-3</v>
      </c>
      <c r="AH430" s="223">
        <f t="shared" ca="1" si="883"/>
        <v>-1.4805043115880643E-3</v>
      </c>
      <c r="AI430" s="223">
        <f t="shared" ca="1" si="884"/>
        <v>1.8584154418923127E-3</v>
      </c>
      <c r="AJ430" s="223">
        <f t="shared" ca="1" si="885"/>
        <v>1.0255245335026877E-3</v>
      </c>
      <c r="AK430" s="223">
        <f t="shared" ca="1" si="886"/>
        <v>-2.1094857430511639E-3</v>
      </c>
      <c r="AL430" s="223">
        <f t="shared" ca="1" si="887"/>
        <v>-5.0907738524265931E-4</v>
      </c>
      <c r="AM430" s="223">
        <f t="shared" ca="1" si="888"/>
        <v>2.2341187559635749E-3</v>
      </c>
      <c r="AN430" s="223">
        <f t="shared" ca="1" si="889"/>
        <v>-3.7882585542810786E-5</v>
      </c>
      <c r="AO430" s="223">
        <f t="shared" ca="1" si="890"/>
        <v>-2.2248442902143999E-3</v>
      </c>
      <c r="AP430" s="223">
        <f t="shared" ca="1" si="891"/>
        <v>5.8257196909934368E-4</v>
      </c>
      <c r="AQ430" s="223">
        <f t="shared" ca="1" si="892"/>
        <v>2.0822182340352242E-3</v>
      </c>
      <c r="AR430" s="223">
        <f t="shared" ca="1" si="893"/>
        <v>-1.0923434489800881E-3</v>
      </c>
      <c r="AS430" s="223">
        <f t="shared" ca="1" si="894"/>
        <v>-1.8147892357570465E-3</v>
      </c>
      <c r="AT430" s="223">
        <f t="shared" ca="1" si="895"/>
        <v>1.5366426003666667E-3</v>
      </c>
      <c r="AU430" s="223">
        <f t="shared" ca="1" si="896"/>
        <v>1.4385863192555219E-3</v>
      </c>
      <c r="AV430" s="223">
        <f t="shared" ca="1" si="897"/>
        <v>-1.8888392457115121E-3</v>
      </c>
      <c r="AW430" s="223">
        <f t="shared" ca="1" si="898"/>
        <v>-9.7615814443487365E-4</v>
      </c>
      <c r="AX430" s="223">
        <f t="shared" ca="1" si="899"/>
        <v>2.1278236008344829E-3</v>
      </c>
      <c r="AY430" s="223">
        <f t="shared" ca="1" si="900"/>
        <v>4.5522149706892022E-4</v>
      </c>
      <c r="AZ430" s="223">
        <f t="shared" ca="1" si="901"/>
        <v>-2.2392715424772889E-3</v>
      </c>
      <c r="BA430" s="223">
        <f t="shared" ca="1" si="902"/>
        <v>9.2999985869151799E-5</v>
      </c>
      <c r="BB430" s="223">
        <f t="shared" ca="1" si="903"/>
        <v>2.2165031603497689E-3</v>
      </c>
      <c r="BC430" s="223">
        <f t="shared" ca="1" si="904"/>
        <v>-6.356472827483765E-4</v>
      </c>
      <c r="BD430" s="223">
        <f t="shared" ca="1" si="905"/>
        <v>-2.0608831342102205E-3</v>
      </c>
      <c r="BE430" s="223">
        <f t="shared" ca="1" si="906"/>
        <v>1.1401954746790765E-3</v>
      </c>
      <c r="BF430" s="223">
        <f t="shared" ca="1" si="907"/>
        <v>1.7817389383811097E-3</v>
      </c>
      <c r="BG430" s="223">
        <f t="shared" ca="1" si="908"/>
        <v>-1.5764032076310082E-3</v>
      </c>
      <c r="BH430" s="223">
        <f t="shared" ca="1" si="909"/>
        <v>-1.3958017763164674E-3</v>
      </c>
      <c r="BI430" s="223">
        <f t="shared" ca="1" si="910"/>
        <v>1.9181252833973344E-3</v>
      </c>
      <c r="BJ430" s="223">
        <f t="shared" ca="1" si="911"/>
        <v>9.2620375420175683E-4</v>
      </c>
      <c r="BK430" s="223">
        <f t="shared" ca="1" si="912"/>
        <v>-2.1448797372451037E-3</v>
      </c>
      <c r="BL430" s="223">
        <f t="shared" ca="1" si="913"/>
        <v>-4.0109140048717512E-4</v>
      </c>
      <c r="BM430" s="223">
        <f t="shared" ca="1" si="914"/>
        <v>2.2430754755455688E-3</v>
      </c>
      <c r="BN430" s="223">
        <f t="shared" ca="1" si="915"/>
        <v>-1.480613664814988E-4</v>
      </c>
      <c r="BO430" s="223">
        <f t="shared" ca="1" si="916"/>
        <v>-2.2068268918617271E-3</v>
      </c>
      <c r="BP430" s="223">
        <f t="shared" ca="1" si="917"/>
        <v>6.8833970624266444E-4</v>
      </c>
      <c r="BQ430" s="223">
        <f t="shared" ca="1" si="918"/>
        <v>2.0383066354465332E-3</v>
      </c>
      <c r="BR430" s="223">
        <f t="shared" ca="1" si="919"/>
        <v>-1.1873606892587733E-3</v>
      </c>
      <c r="BS430" s="223">
        <f t="shared" ca="1" si="920"/>
        <v>-1.7476153880922028E-3</v>
      </c>
      <c r="BT430" s="223">
        <f t="shared" ca="1" si="921"/>
        <v>1.615214248548586E-3</v>
      </c>
      <c r="BU430" s="223">
        <f t="shared" ca="1" si="922"/>
        <v>1.3521764545797502E-3</v>
      </c>
      <c r="BV430" s="223">
        <f t="shared" ca="1" si="923"/>
        <v>-1.9462559141357628E-3</v>
      </c>
      <c r="BW430" s="223">
        <f t="shared" ca="1" si="924"/>
        <v>-8.7569145346009765E-4</v>
      </c>
      <c r="BX430" s="223">
        <f t="shared" ca="1" si="925"/>
        <v>2.1606438783042274E-3</v>
      </c>
      <c r="BY430" s="223">
        <f t="shared" ca="1" si="926"/>
        <v>3.4671970144354984E-4</v>
      </c>
      <c r="BZ430" s="223">
        <f t="shared" ca="1" si="927"/>
        <v>-2.2455282638213746E-3</v>
      </c>
      <c r="CA430" s="223">
        <f t="shared" ca="1" si="928"/>
        <v>2.0303356046304818E-4</v>
      </c>
      <c r="CB430" s="223">
        <f t="shared" ca="1" si="929"/>
        <v>2.1958213133726054E-3</v>
      </c>
      <c r="CC430" s="223">
        <f t="shared" ca="1" si="930"/>
        <v>-7.4061749963659149E-4</v>
      </c>
      <c r="CD430" s="223">
        <f t="shared" ca="1" si="931"/>
        <v>-2.0145023369828605E-3</v>
      </c>
      <c r="CE430" s="223">
        <f t="shared" ca="1" si="932"/>
        <v>1.2338106821575367E-3</v>
      </c>
      <c r="CF430" s="223">
        <f t="shared" ca="1" si="933"/>
        <v>1.7124391396410575E-3</v>
      </c>
      <c r="CG430" s="223">
        <f t="shared" ca="1" si="934"/>
        <v>-1.6530523447996102E-3</v>
      </c>
      <c r="CH430" s="223">
        <f t="shared" ca="1" si="935"/>
        <v>-1.3077366323079025E-3</v>
      </c>
      <c r="CI430" s="223">
        <f t="shared" ca="1" si="936"/>
        <v>1.973214193086712E-3</v>
      </c>
      <c r="CJ430" s="223">
        <f t="shared" ca="1" si="937"/>
        <v>8.2465166893108666E-4</v>
      </c>
      <c r="CK430" s="223">
        <f t="shared" ca="1" si="938"/>
        <v>-2.1751065282827305E-3</v>
      </c>
      <c r="CL430" s="223">
        <f t="shared" ca="1" si="939"/>
        <v>-2.9213915141642829E-4</v>
      </c>
      <c r="CM430" s="223">
        <f t="shared" ca="1" si="940"/>
        <v>2.2466284298367648E-3</v>
      </c>
      <c r="CN430" s="223">
        <f t="shared" ca="1" si="941"/>
        <v>-2.5788345461968856E-4</v>
      </c>
      <c r="CO430" s="223">
        <f t="shared" ca="1" si="942"/>
        <v>-2.1834930542313632E-3</v>
      </c>
      <c r="CP430" s="223">
        <f t="shared" ca="1" si="943"/>
        <v>7.9244917274223922E-4</v>
      </c>
      <c r="CQ430" s="223">
        <f t="shared" ca="1" si="944"/>
        <v>1.9894845776384832E-3</v>
      </c>
      <c r="CR430" s="223">
        <f t="shared" ca="1" si="945"/>
        <v>-1.279517473636521E-3</v>
      </c>
      <c r="CS430" s="223">
        <f t="shared" ca="1" si="946"/>
        <v>-1.6762313818844165E-3</v>
      </c>
      <c r="CT430" s="223">
        <f t="shared" ca="1" si="947"/>
        <v>1.6898947041297143E-3</v>
      </c>
      <c r="CU430" s="223">
        <f t="shared" ca="1" si="948"/>
        <v>1.2625090783882004E-3</v>
      </c>
      <c r="CV430" s="223">
        <f t="shared" ca="1" si="949"/>
        <v>-1.9989838815909771E-3</v>
      </c>
      <c r="CW430" s="223">
        <f t="shared" ca="1" si="950"/>
        <v>-7.7311514507242391E-4</v>
      </c>
      <c r="CX430" s="223">
        <f t="shared" ca="1" si="951"/>
        <v>2.1882589754210775E-3</v>
      </c>
      <c r="CY430" s="223">
        <f t="shared" ca="1" si="952"/>
        <v>2.3738262768831112E-4</v>
      </c>
      <c r="CZ430" s="223">
        <f t="shared" ca="1" si="953"/>
        <v>-2.2463753108928693E-3</v>
      </c>
      <c r="DA430" s="223">
        <f t="shared" ca="1" si="954"/>
        <v>3.1257800942614963E-4</v>
      </c>
      <c r="DB430" s="223">
        <f t="shared" ca="1" si="955"/>
        <v>2.1698495405203097E-3</v>
      </c>
      <c r="DC430" s="223">
        <f t="shared" ca="1" si="956"/>
        <v>-8.4380350409778019E-4</v>
      </c>
      <c r="DD430" s="223">
        <f t="shared" ca="1" si="957"/>
        <v>-1.9632684271761566E-3</v>
      </c>
      <c r="DE430" s="223">
        <f t="shared" ca="1" si="958"/>
        <v>1.3244535316336273E-3</v>
      </c>
      <c r="DF430" s="223">
        <f t="shared" ca="1" si="959"/>
        <v>1.6390139250216566E-3</v>
      </c>
      <c r="DG430" s="223">
        <f t="shared" ca="1" si="960"/>
        <v>-1.7257191340792834E-3</v>
      </c>
      <c r="DH430" s="223">
        <f t="shared" ca="1" si="961"/>
        <v>-1.2165210362079324E-3</v>
      </c>
      <c r="DI430" s="223">
        <f t="shared" ca="1" si="962"/>
        <v>2.0235494569517936E-3</v>
      </c>
      <c r="DJ430" s="223">
        <f t="shared" ca="1" si="963"/>
        <v>7.2111292555900681E-4</v>
      </c>
      <c r="DK430" s="223">
        <f t="shared" ca="1" si="964"/>
        <v>-2.2000932971769169E-3</v>
      </c>
      <c r="DL430" s="223">
        <f t="shared" ca="1" si="965"/>
        <v>-1.8248311354158303E-4</v>
      </c>
      <c r="DM430" s="223">
        <f t="shared" ca="1" si="966"/>
        <v>2.2447690594590754E-3</v>
      </c>
      <c r="DN430" s="223">
        <f t="shared" ca="1" si="967"/>
        <v>-3.6708427892777709E-4</v>
      </c>
      <c r="DO430" s="223">
        <f t="shared" ca="1" si="968"/>
        <v>-2.1548989905819473E-3</v>
      </c>
      <c r="DP430" s="223">
        <f t="shared" ca="1" si="969"/>
        <v>8.9464955977429784E-4</v>
      </c>
      <c r="DQ430" s="223">
        <f t="shared" ca="1" si="970"/>
        <v>1.9358696772246344E-3</v>
      </c>
      <c r="DR430" s="223">
        <f t="shared" ca="1" si="971"/>
        <v>-1.3685917883477848E-3</v>
      </c>
      <c r="DS430" s="223">
        <f t="shared" ca="1" si="972"/>
        <v>-1.6008091874571422E-3</v>
      </c>
      <c r="DT430" s="223">
        <f t="shared" ca="1" si="973"/>
        <v>1.7605040553512782E-3</v>
      </c>
      <c r="DU430" s="223">
        <f t="shared" ca="1" si="974"/>
        <v>1.1698002072441044E-3</v>
      </c>
      <c r="DV430" s="223">
        <f t="shared" ca="1" si="975"/>
        <v>-2.04689612178513E-3</v>
      </c>
      <c r="DW430" s="223">
        <f t="shared" ca="1" si="976"/>
        <v>-6.6867633458338193E-4</v>
      </c>
      <c r="DX430" s="223">
        <f t="shared" ca="1" si="977"/>
        <v>2.21060236499731E-3</v>
      </c>
      <c r="DY430" s="223">
        <f t="shared" ca="1" si="978"/>
        <v>1.2747367839074041E-4</v>
      </c>
      <c r="DZ430" s="223">
        <f t="shared" ca="1" si="979"/>
        <v>-2.241810643081185E-3</v>
      </c>
      <c r="EA430" s="223">
        <f t="shared" ca="1" si="980"/>
        <v>4.2136943058594353E-4</v>
      </c>
      <c r="EB430" s="223">
        <f t="shared" ca="1" si="981"/>
        <v>2.1386504100685019E-3</v>
      </c>
      <c r="EC430" s="223">
        <f t="shared" ca="1" si="982"/>
        <v>-9.4495671200910971E-4</v>
      </c>
      <c r="ED430" s="223">
        <f t="shared" ca="1" si="983"/>
        <v>-1.9073048317663818E-3</v>
      </c>
      <c r="EE430" s="223">
        <f t="shared" ca="1" si="984"/>
        <v>1.4119056565435847E-3</v>
      </c>
      <c r="EF430" s="223">
        <f t="shared" ca="1" si="985"/>
        <v>1.5616401822962148E-3</v>
      </c>
      <c r="EG430" s="223">
        <f t="shared" ca="1" si="986"/>
        <v>-1.7942285148098158E-3</v>
      </c>
      <c r="EH430" s="223">
        <f t="shared" ca="1" si="987"/>
        <v>-1.1223747343770797E-3</v>
      </c>
      <c r="EI430" s="223">
        <f t="shared" ca="1" si="988"/>
        <v>2.0690098129330795E-3</v>
      </c>
      <c r="EJ430" s="223">
        <f t="shared" ca="1" si="989"/>
        <v>6.1583695798722289E-4</v>
      </c>
      <c r="EK430" s="223">
        <f t="shared" ca="1" si="990"/>
        <v>-2.2197798486127758E-3</v>
      </c>
      <c r="EL430" s="223">
        <f t="shared" ca="1" si="991"/>
        <v>-7.238745786258328E-5</v>
      </c>
      <c r="EM430" s="223">
        <f t="shared" ca="1" si="992"/>
        <v>2.237501843798602E-3</v>
      </c>
      <c r="EN430" s="223">
        <f t="shared" ca="1" si="993"/>
        <v>-4.75400765055143E-4</v>
      </c>
      <c r="EO430" s="223">
        <f t="shared" ca="1" si="994"/>
        <v>-2.1211135865173395E-3</v>
      </c>
      <c r="EP430" s="223">
        <f t="shared" ca="1" si="995"/>
        <v>9.9469465765481446E-4</v>
      </c>
      <c r="EQ430" s="223">
        <f t="shared" ca="1" si="996"/>
        <v>1.8775910971961945E-3</v>
      </c>
      <c r="ER430" s="223">
        <f t="shared" ca="1" si="997"/>
        <v>-1.4543690455664359E-3</v>
      </c>
      <c r="ES430" s="223">
        <f t="shared" ca="1" si="998"/>
        <v>-1.5215305034829126E-3</v>
      </c>
      <c r="ET430" s="223">
        <f t="shared" ca="1" si="999"/>
        <v>1.8268721981015579E-3</v>
      </c>
      <c r="EU430" s="223">
        <f t="shared" ca="1" si="1000"/>
        <v>1.0742731849383608E-3</v>
      </c>
      <c r="EV430" s="223">
        <f t="shared" ca="1" si="1001"/>
        <v>-2.0898772099349782E-3</v>
      </c>
      <c r="EW430" s="223">
        <f t="shared" ca="1" si="1002"/>
        <v>-5.6262662423519933E-4</v>
      </c>
      <c r="EX430" s="223">
        <f t="shared" ca="1" si="1003"/>
        <v>2.2276202198503519E-3</v>
      </c>
      <c r="EY430" s="223">
        <f t="shared" ca="1" si="1004"/>
        <v>1.7257633836551076E-5</v>
      </c>
      <c r="EZ430" s="223">
        <f t="shared" ca="1" si="1005"/>
        <v>-2.2318452570708981E-3</v>
      </c>
      <c r="FA430" s="223">
        <f t="shared" ca="1" si="1006"/>
        <v>5.2914573587985289E-4</v>
      </c>
      <c r="FB430" s="223">
        <f t="shared" ca="1" si="1007"/>
        <v>2.1022990834552047E-3</v>
      </c>
      <c r="FC430" s="223">
        <f t="shared" ca="1" si="1008"/>
        <v>-1.0438334364327203E-3</v>
      </c>
      <c r="FD430" s="223">
        <f t="shared" ca="1" si="1009"/>
        <v>-1.8467463719567098E-3</v>
      </c>
      <c r="FE430" s="223">
        <f t="shared" ca="1" si="1010"/>
        <v>1.4959563770586474E-3</v>
      </c>
      <c r="FF430" s="223">
        <f t="shared" ca="1" si="1011"/>
        <v>1.4805043115880966E-3</v>
      </c>
      <c r="FG430" s="223">
        <f t="shared" ca="1" si="1012"/>
        <v>-1.8584154418923153E-3</v>
      </c>
      <c r="FH430" s="223">
        <f t="shared" ca="1" si="1013"/>
        <v>-1.0255245335026404E-3</v>
      </c>
      <c r="FI430" s="223">
        <f t="shared" ca="1" si="1014"/>
        <v>2.1094857430511544E-3</v>
      </c>
      <c r="FJ430" s="223">
        <f t="shared" ca="1" si="1015"/>
        <v>5.0907738524263893E-4</v>
      </c>
      <c r="FK430" s="223">
        <f t="shared" ca="1" si="1016"/>
        <v>-2.2341187559635689E-3</v>
      </c>
      <c r="FL430" s="223">
        <f t="shared" ca="1" si="1017"/>
        <v>3.7882585542799727E-5</v>
      </c>
      <c r="FM430" s="223">
        <f t="shared" ca="1" si="1018"/>
        <v>2.2248442902143947E-3</v>
      </c>
      <c r="FN430" s="223">
        <f t="shared" ca="1" si="1019"/>
        <v>-5.8257196909930226E-4</v>
      </c>
      <c r="FO430" s="223">
        <f t="shared" ca="1" si="1020"/>
        <v>-2.0822182340352225E-3</v>
      </c>
      <c r="FP430" s="223">
        <f t="shared" ca="1" si="1021"/>
        <v>1.0923434489800228E-3</v>
      </c>
      <c r="FQ430" s="223">
        <f t="shared" ca="1" si="1022"/>
        <v>1.8147892357570528E-3</v>
      </c>
      <c r="FR430" s="223">
        <f t="shared" ca="1" si="1023"/>
        <v>-1.5366426003666817E-3</v>
      </c>
      <c r="FS430" s="223">
        <f t="shared" ca="1" si="1024"/>
        <v>-1.4385863192555549E-3</v>
      </c>
      <c r="FT430" s="223">
        <f t="shared" ca="1" si="1025"/>
        <v>1.8888392457115061E-3</v>
      </c>
      <c r="FU430" s="223">
        <f t="shared" ca="1" si="1026"/>
        <v>9.7615814443482627E-4</v>
      </c>
      <c r="FV430" s="223">
        <f t="shared" ca="1" si="1027"/>
        <v>-2.127823600834469E-3</v>
      </c>
      <c r="FW430" s="223">
        <f t="shared" ca="1" si="1028"/>
        <v>-4.5522149706889983E-4</v>
      </c>
      <c r="FX430" s="223">
        <f t="shared" ca="1" si="1029"/>
        <v>2.2392715424772829E-3</v>
      </c>
      <c r="FY430" s="223">
        <f t="shared" ca="1" si="1030"/>
        <v>-9.2999985869140741E-5</v>
      </c>
      <c r="FZ430" s="223">
        <f t="shared" ca="1" si="1031"/>
        <v>-2.2165031603497603E-3</v>
      </c>
      <c r="GA430" s="223">
        <f t="shared" ca="1" si="1032"/>
        <v>6.3564728274833531E-4</v>
      </c>
      <c r="GB430" s="223">
        <f t="shared" ca="1" si="1033"/>
        <v>2.0608831342102123E-3</v>
      </c>
      <c r="GC430" s="223">
        <f t="shared" ca="1" si="1034"/>
        <v>-1.1401954746790119E-3</v>
      </c>
      <c r="GD430" s="223">
        <f t="shared" ca="1" si="1035"/>
        <v>-1.7817389383811165E-3</v>
      </c>
      <c r="GE430" s="223">
        <f t="shared" ca="1" si="1036"/>
        <v>1.5764032076310231E-3</v>
      </c>
      <c r="GF430" s="223">
        <f t="shared" ca="1" si="1037"/>
        <v>1.395801776316501E-3</v>
      </c>
      <c r="GG430" s="223">
        <f t="shared" ca="1" si="1038"/>
        <v>-1.9181252833973289E-3</v>
      </c>
      <c r="GH430" s="223">
        <f t="shared" ca="1" si="1039"/>
        <v>-9.2620375420170869E-4</v>
      </c>
      <c r="GI430" s="223">
        <f t="shared" ca="1" si="1040"/>
        <v>2.1448797372450911E-3</v>
      </c>
      <c r="GJ430" s="223">
        <f t="shared" ca="1" si="1041"/>
        <v>4.010914004871543E-4</v>
      </c>
      <c r="GK430" s="223">
        <f t="shared" ca="1" si="1042"/>
        <v>-2.2430754755455645E-3</v>
      </c>
      <c r="GL430" s="223">
        <f t="shared" ca="1" si="1043"/>
        <v>1.4806136648148774E-4</v>
      </c>
      <c r="GM430" s="223">
        <f t="shared" ca="1" si="1044"/>
        <v>2.2068268918617232E-3</v>
      </c>
      <c r="GN430" s="223">
        <f t="shared" ca="1" si="1045"/>
        <v>-6.8833970624262346E-4</v>
      </c>
      <c r="GO430" s="223">
        <f t="shared" ca="1" si="1046"/>
        <v>-2.038306635446538E-3</v>
      </c>
      <c r="GP430" s="223">
        <f t="shared" ca="1" si="1047"/>
        <v>1.1873606892587097E-3</v>
      </c>
      <c r="GQ430" s="223">
        <f t="shared" ca="1" si="1048"/>
        <v>1.74761538809221E-3</v>
      </c>
      <c r="GR430" s="223">
        <f t="shared" ca="1" si="1049"/>
        <v>-1.6152142485486003E-3</v>
      </c>
      <c r="GS430" s="223">
        <f t="shared" ca="1" si="1050"/>
        <v>-1.3521764545797845E-3</v>
      </c>
      <c r="GT430" s="223">
        <f t="shared" ca="1" si="1051"/>
        <v>1.9462559141357576E-3</v>
      </c>
      <c r="GU430" s="223">
        <f t="shared" ca="1" si="1052"/>
        <v>8.7569145346004897E-4</v>
      </c>
      <c r="GV430" s="223">
        <f t="shared" ca="1" si="1053"/>
        <v>-2.1606438783042152E-3</v>
      </c>
      <c r="GW430" s="223">
        <f t="shared" ca="1" si="1054"/>
        <v>-3.4671970144352913E-4</v>
      </c>
      <c r="GX430" s="223">
        <f t="shared" ca="1" si="1055"/>
        <v>2.245528263821372E-3</v>
      </c>
      <c r="GY430" s="223">
        <f t="shared" ca="1" si="1056"/>
        <v>-2.0303356046303712E-4</v>
      </c>
      <c r="GZ430" s="223">
        <f t="shared" ca="1" si="1057"/>
        <v>-2.195821313372601E-3</v>
      </c>
      <c r="HA430" s="223">
        <f t="shared" ca="1" si="1058"/>
        <v>7.4061749963655094E-4</v>
      </c>
      <c r="HB430" s="223">
        <f t="shared" ca="1" si="1059"/>
        <v>2.0145023369828648E-3</v>
      </c>
      <c r="HC430" s="223">
        <f t="shared" ca="1" si="1060"/>
        <v>-1.2338106821575805E-3</v>
      </c>
      <c r="HD430" s="223">
        <f t="shared" ca="1" si="1061"/>
        <v>-1.7124391396410648E-3</v>
      </c>
      <c r="HE430" s="223">
        <f t="shared" ca="1" si="1062"/>
        <v>1.6530523447996031E-3</v>
      </c>
      <c r="HF430" s="223">
        <f t="shared" ca="1" si="1063"/>
        <v>1.3077366323079632E-3</v>
      </c>
      <c r="HG430" s="223">
        <f t="shared" ca="1" si="1064"/>
        <v>-1.9732141930867068E-3</v>
      </c>
      <c r="HH430" s="223">
        <f t="shared" ca="1" si="1065"/>
        <v>-8.2465166893103754E-4</v>
      </c>
      <c r="HI430" s="223">
        <f t="shared" ca="1" si="1066"/>
        <v>2.1751065282827279E-3</v>
      </c>
      <c r="HJ430" s="223">
        <f t="shared" ca="1" si="1067"/>
        <v>2.9213915141643914E-4</v>
      </c>
      <c r="HK430" s="223">
        <f t="shared" ca="1" si="1068"/>
        <v>-2.2466284298367644E-3</v>
      </c>
      <c r="HL430" s="223">
        <f t="shared" ca="1" si="1069"/>
        <v>2.5788345461967772E-4</v>
      </c>
      <c r="HM430" s="223">
        <f t="shared" ca="1" si="1070"/>
        <v>2.1834930542313511E-3</v>
      </c>
      <c r="HN430" s="223">
        <f t="shared" ca="1" si="1071"/>
        <v>-7.9244917274216907E-4</v>
      </c>
      <c r="HO430" s="223">
        <f t="shared" ca="1" si="1072"/>
        <v>-1.989484577638488E-3</v>
      </c>
      <c r="HP430" s="223">
        <f t="shared" ca="1" si="1073"/>
        <v>1.2795174736365646E-3</v>
      </c>
      <c r="HQ430" s="223">
        <f t="shared" ca="1" si="1074"/>
        <v>1.6762313818844236E-3</v>
      </c>
      <c r="HR430" s="223">
        <f t="shared" ca="1" si="1075"/>
        <v>-1.689894704129707E-3</v>
      </c>
      <c r="HS430" s="223">
        <f t="shared" ca="1" si="1076"/>
        <v>-1.2625090783882622E-3</v>
      </c>
      <c r="HT430" s="223">
        <f t="shared" ca="1" si="1077"/>
        <v>1.9989838815909718E-3</v>
      </c>
      <c r="HU430" s="223">
        <f t="shared" ca="1" si="1078"/>
        <v>7.7311514507237436E-4</v>
      </c>
      <c r="HV430" s="223">
        <f t="shared" ca="1" si="1079"/>
        <v>-2.1882589754210749E-3</v>
      </c>
      <c r="HW430" s="223">
        <f t="shared" ca="1" si="1080"/>
        <v>-2.3738262768832217E-4</v>
      </c>
      <c r="HX430" s="223">
        <f t="shared" ca="1" si="1081"/>
        <v>2.2463753108928706E-3</v>
      </c>
      <c r="HY430" s="223">
        <f t="shared" ca="1" si="1082"/>
        <v>-3.1257800942613879E-4</v>
      </c>
      <c r="HZ430" s="223">
        <f t="shared" ca="1" si="1083"/>
        <v>-2.1698495405202958E-3</v>
      </c>
      <c r="IA430" s="223">
        <f t="shared" ca="1" si="1084"/>
        <v>8.4380350409771101E-4</v>
      </c>
      <c r="IB430" s="223">
        <f t="shared" ca="1" si="1085"/>
        <v>1.9632684271761618E-3</v>
      </c>
      <c r="IC430" s="223">
        <f t="shared" ca="1" si="1086"/>
        <v>-1.3244535316336698E-3</v>
      </c>
      <c r="ID430" s="223">
        <f t="shared" ca="1" si="1087"/>
        <v>-1.6390139250216644E-3</v>
      </c>
      <c r="IE430" s="223">
        <f t="shared" ca="1" si="1088"/>
        <v>-1.322151063459032E-4</v>
      </c>
      <c r="IF430" s="223">
        <f t="shared" ca="1" si="1089"/>
        <v>1.2165210362079953E-3</v>
      </c>
      <c r="IG430" s="223">
        <f t="shared" ca="1" si="1090"/>
        <v>-2.0235494569517884E-3</v>
      </c>
      <c r="IH430" s="223">
        <f t="shared" ca="1" si="1091"/>
        <v>-7.2111292555895672E-4</v>
      </c>
      <c r="II430" s="223">
        <f t="shared" ca="1" si="1092"/>
        <v>2.2000932971769018E-3</v>
      </c>
      <c r="IJ430" s="223">
        <f t="shared" ca="1" si="1093"/>
        <v>1.8248311354159398E-4</v>
      </c>
      <c r="IK430" s="223">
        <f t="shared" ca="1" si="1094"/>
        <v>-2.2447690594590733E-3</v>
      </c>
      <c r="IL430" s="223">
        <f t="shared" ca="1" si="1095"/>
        <v>3.6708427892776624E-4</v>
      </c>
      <c r="IM430" s="223">
        <f t="shared" ca="1" si="1096"/>
        <v>2.1548989905819322E-3</v>
      </c>
      <c r="IN430" s="223">
        <f t="shared" ca="1" si="1097"/>
        <v>-8.9464955977422943E-4</v>
      </c>
      <c r="IO430" s="223">
        <f t="shared" ca="1" si="1098"/>
        <v>-1.9358696772246399E-3</v>
      </c>
      <c r="IP430" s="223">
        <f t="shared" ca="1" si="1099"/>
        <v>1.3685917883478266E-3</v>
      </c>
      <c r="IQ430" s="223">
        <f t="shared" ca="1" si="1100"/>
        <v>1.60080918745715E-3</v>
      </c>
      <c r="IR430" s="223">
        <f t="shared" ca="1" si="1101"/>
        <v>-1.7605040553512713E-3</v>
      </c>
      <c r="IS430" s="223">
        <f t="shared" ca="1" si="1102"/>
        <v>-1.1698002072441684E-3</v>
      </c>
      <c r="IT430" s="223">
        <f t="shared" ca="1" si="1103"/>
        <v>2.0468961217851257E-3</v>
      </c>
      <c r="IU430" s="223">
        <f t="shared" ca="1" si="1104"/>
        <v>6.6867633458333152E-4</v>
      </c>
      <c r="IV430" s="223">
        <f t="shared" ca="1" si="1105"/>
        <v>-2.210602364997297E-3</v>
      </c>
      <c r="IW430" s="223">
        <f t="shared" ca="1" si="1106"/>
        <v>-1.2747367839075158E-4</v>
      </c>
      <c r="IX430" s="223">
        <f t="shared" ca="1" si="1107"/>
        <v>2.2418106430811815E-3</v>
      </c>
      <c r="IY430" s="223">
        <f t="shared" ca="1" si="1108"/>
        <v>-4.213694305859329E-4</v>
      </c>
      <c r="IZ430" s="223">
        <f t="shared" ca="1" si="1109"/>
        <v>-2.1386504100685054E-3</v>
      </c>
      <c r="JA430" s="223">
        <f t="shared" ca="1" si="1110"/>
        <v>9.4495671200904184E-4</v>
      </c>
      <c r="JB430" s="223">
        <f t="shared" ca="1" si="1111"/>
        <v>1.9073048317663876E-3</v>
      </c>
    </row>
    <row r="431" spans="2:262">
      <c r="B431" s="230">
        <v>70</v>
      </c>
      <c r="C431" s="229">
        <f t="shared" si="1112"/>
        <v>1.3671875000000008E-3</v>
      </c>
      <c r="D431" s="226">
        <f t="shared" ca="1" si="855"/>
        <v>74.287759286011152</v>
      </c>
      <c r="E431" s="225">
        <f ca="1">BX361</f>
        <v>-0.71224071398884226</v>
      </c>
      <c r="F431" s="224">
        <v>70</v>
      </c>
      <c r="G431" s="223">
        <f t="shared" ca="1" si="856"/>
        <v>2.6242890136552992E-3</v>
      </c>
      <c r="H431" s="223">
        <f t="shared" ca="1" si="857"/>
        <v>2.9919626038949904E-3</v>
      </c>
      <c r="I431" s="223">
        <f t="shared" ca="1" si="858"/>
        <v>-3.5023131984997223E-3</v>
      </c>
      <c r="J431" s="223">
        <f t="shared" ca="1" si="859"/>
        <v>-1.9641704492807115E-3</v>
      </c>
      <c r="K431" s="223">
        <f t="shared" ca="1" si="860"/>
        <v>4.0787205223680404E-3</v>
      </c>
      <c r="L431" s="223">
        <f t="shared" ca="1" si="861"/>
        <v>7.6722525444494175E-4</v>
      </c>
      <c r="M431" s="223">
        <f t="shared" ca="1" si="862"/>
        <v>-4.3038711735657259E-3</v>
      </c>
      <c r="N431" s="223">
        <f t="shared" ca="1" si="863"/>
        <v>4.9579286413916029E-4</v>
      </c>
      <c r="O431" s="223">
        <f t="shared" ca="1" si="864"/>
        <v>4.1583753291922826E-3</v>
      </c>
      <c r="P431" s="223">
        <f t="shared" ca="1" si="865"/>
        <v>-1.7161136341708651E-3</v>
      </c>
      <c r="Q431" s="223">
        <f t="shared" ca="1" si="866"/>
        <v>-3.6547629936698723E-3</v>
      </c>
      <c r="R431" s="223">
        <f t="shared" ca="1" si="867"/>
        <v>2.7886438503370303E-3</v>
      </c>
      <c r="S431" s="223">
        <f t="shared" ca="1" si="868"/>
        <v>2.8364049231759088E-3</v>
      </c>
      <c r="T431" s="223">
        <f t="shared" ca="1" si="869"/>
        <v>-3.6210179305872763E-3</v>
      </c>
      <c r="U431" s="223">
        <f t="shared" ca="1" si="870"/>
        <v>-1.773777565243026E-3</v>
      </c>
      <c r="V431" s="223">
        <f t="shared" ca="1" si="871"/>
        <v>4.141552378040046E-3</v>
      </c>
      <c r="W431" s="223">
        <f t="shared" ca="1" si="872"/>
        <v>5.5839367441993539E-4</v>
      </c>
      <c r="X431" s="223">
        <f t="shared" ca="1" si="873"/>
        <v>-4.3054191156010656E-3</v>
      </c>
      <c r="Y431" s="223">
        <f t="shared" ca="1" si="874"/>
        <v>7.0507870470273111E-4</v>
      </c>
      <c r="Z431" s="223">
        <f t="shared" ca="1" si="875"/>
        <v>4.0985060498622636E-3</v>
      </c>
      <c r="AA431" s="223">
        <f t="shared" ca="1" si="876"/>
        <v>-1.9078301792116461E-3</v>
      </c>
      <c r="AB431" s="223">
        <f t="shared" ca="1" si="877"/>
        <v>-3.5386323951103037E-3</v>
      </c>
      <c r="AC431" s="223">
        <f t="shared" ca="1" si="878"/>
        <v>2.9462805997269356E-3</v>
      </c>
      <c r="AD431" s="223">
        <f t="shared" ca="1" si="879"/>
        <v>2.6740140945571643E-3</v>
      </c>
      <c r="AE431" s="223">
        <f t="shared" ca="1" si="880"/>
        <v>-3.7309993133163308E-3</v>
      </c>
      <c r="AF431" s="223">
        <f t="shared" ca="1" si="881"/>
        <v>-1.5791114956860987E-3</v>
      </c>
      <c r="AG431" s="223">
        <f t="shared" ca="1" si="882"/>
        <v>4.1944068712762078E-3</v>
      </c>
      <c r="AH431" s="223">
        <f t="shared" ca="1" si="883"/>
        <v>3.4821687512372711E-4</v>
      </c>
      <c r="AI431" s="223">
        <f t="shared" ca="1" si="884"/>
        <v>-4.2965949258767476E-3</v>
      </c>
      <c r="AJ431" s="223">
        <f t="shared" ca="1" si="885"/>
        <v>9.1266594890905767E-4</v>
      </c>
      <c r="AK431" s="223">
        <f t="shared" ca="1" si="886"/>
        <v>4.0287631104713954E-3</v>
      </c>
      <c r="AL431" s="223">
        <f t="shared" ca="1" si="887"/>
        <v>-2.0949505942445051E-3</v>
      </c>
      <c r="AM431" s="223">
        <f t="shared" ca="1" si="888"/>
        <v>-3.4139769211633062E-3</v>
      </c>
      <c r="AN431" s="223">
        <f t="shared" ca="1" si="889"/>
        <v>3.0968195010883984E-3</v>
      </c>
      <c r="AO431" s="223">
        <f t="shared" ca="1" si="890"/>
        <v>2.5051813317686716E-3</v>
      </c>
      <c r="AP431" s="223">
        <f t="shared" ca="1" si="891"/>
        <v>-3.8319923919026633E-3</v>
      </c>
      <c r="AQ431" s="223">
        <f t="shared" ca="1" si="892"/>
        <v>-1.3806412082222452E-3</v>
      </c>
      <c r="AR431" s="223">
        <f t="shared" ca="1" si="893"/>
        <v>4.2371566709728196E-3</v>
      </c>
      <c r="AS431" s="223">
        <f t="shared" ca="1" si="894"/>
        <v>1.3720119087516527E-4</v>
      </c>
      <c r="AT431" s="223">
        <f t="shared" ca="1" si="895"/>
        <v>-4.2774198626387254E-3</v>
      </c>
      <c r="AU431" s="223">
        <f t="shared" ca="1" si="896"/>
        <v>1.1180545009043964E-3</v>
      </c>
      <c r="AV431" s="223">
        <f t="shared" ca="1" si="897"/>
        <v>3.9493145278694181E-3</v>
      </c>
      <c r="AW431" s="223">
        <f t="shared" ca="1" si="898"/>
        <v>-2.2770240897998294E-3</v>
      </c>
      <c r="AX431" s="223">
        <f t="shared" ca="1" si="899"/>
        <v>-3.2810968777842024E-3</v>
      </c>
      <c r="AY431" s="223">
        <f t="shared" ca="1" si="900"/>
        <v>3.2398978930224072E-3</v>
      </c>
      <c r="AZ431" s="223">
        <f t="shared" ca="1" si="901"/>
        <v>2.3303133677239794E-3</v>
      </c>
      <c r="BA431" s="223">
        <f t="shared" ca="1" si="902"/>
        <v>-3.9237538651740109E-3</v>
      </c>
      <c r="BB431" s="223">
        <f t="shared" ca="1" si="903"/>
        <v>-1.1788448351578685E-3</v>
      </c>
      <c r="BC431" s="223">
        <f t="shared" ca="1" si="904"/>
        <v>4.2696987891179599E-3</v>
      </c>
      <c r="BD431" s="223">
        <f t="shared" ca="1" si="905"/>
        <v>-7.4145023059620256E-5</v>
      </c>
      <c r="BE431" s="223">
        <f t="shared" ca="1" si="906"/>
        <v>-4.2479401202938768E-3</v>
      </c>
      <c r="BF431" s="223">
        <f t="shared" ca="1" si="907"/>
        <v>1.3207495616770182E-3</v>
      </c>
      <c r="BG431" s="223">
        <f t="shared" ca="1" si="908"/>
        <v>3.8603517006507177E-3</v>
      </c>
      <c r="BH431" s="223">
        <f t="shared" ca="1" si="909"/>
        <v>-2.4536120348790718E-3</v>
      </c>
      <c r="BI431" s="223">
        <f t="shared" ca="1" si="910"/>
        <v>-3.1403123846363542E-3</v>
      </c>
      <c r="BJ431" s="223">
        <f t="shared" ca="1" si="911"/>
        <v>3.3751710871505656E-3</v>
      </c>
      <c r="BK431" s="223">
        <f t="shared" ca="1" si="912"/>
        <v>2.1498314746650968E-3</v>
      </c>
      <c r="BL431" s="223">
        <f t="shared" ca="1" si="913"/>
        <v>-4.0060626717039072E-3</v>
      </c>
      <c r="BM431" s="223">
        <f t="shared" ca="1" si="914"/>
        <v>-9.7420852163101297E-4</v>
      </c>
      <c r="BN431" s="223">
        <f t="shared" ca="1" si="915"/>
        <v>4.2919548288986717E-3</v>
      </c>
      <c r="BO431" s="223">
        <f t="shared" ca="1" si="916"/>
        <v>-2.8531261513951856E-4</v>
      </c>
      <c r="BP431" s="223">
        <f t="shared" ca="1" si="917"/>
        <v>-4.2082267181236307E-3</v>
      </c>
      <c r="BQ431" s="223">
        <f t="shared" ca="1" si="918"/>
        <v>1.520262821071562E-3</v>
      </c>
      <c r="BR431" s="223">
        <f t="shared" ca="1" si="919"/>
        <v>3.7620889480582767E-3</v>
      </c>
      <c r="BS431" s="223">
        <f t="shared" ca="1" si="920"/>
        <v>-2.6242890136552585E-3</v>
      </c>
      <c r="BT431" s="223">
        <f t="shared" ca="1" si="921"/>
        <v>-2.9919626038949947E-3</v>
      </c>
      <c r="BU431" s="223">
        <f t="shared" ca="1" si="922"/>
        <v>3.5023131984997071E-3</v>
      </c>
      <c r="BV431" s="223">
        <f t="shared" ca="1" si="923"/>
        <v>1.9641704492807483E-3</v>
      </c>
      <c r="BW431" s="223">
        <f t="shared" ca="1" si="924"/>
        <v>-4.0787205223680213E-3</v>
      </c>
      <c r="BX431" s="223">
        <f t="shared" ca="1" si="925"/>
        <v>-7.6722525444496018E-4</v>
      </c>
      <c r="BY431" s="223">
        <f t="shared" ca="1" si="926"/>
        <v>4.3038711735657242E-3</v>
      </c>
      <c r="BZ431" s="223">
        <f t="shared" ca="1" si="927"/>
        <v>-4.957928641391115E-4</v>
      </c>
      <c r="CA431" s="223">
        <f t="shared" ca="1" si="928"/>
        <v>-4.1583753291922834E-3</v>
      </c>
      <c r="CB431" s="223">
        <f t="shared" ca="1" si="929"/>
        <v>1.716113634170848E-3</v>
      </c>
      <c r="CC431" s="223">
        <f t="shared" ca="1" si="930"/>
        <v>3.6547629936698901E-3</v>
      </c>
      <c r="CD431" s="223">
        <f t="shared" ca="1" si="931"/>
        <v>-2.7886438503370277E-3</v>
      </c>
      <c r="CE431" s="223">
        <f t="shared" ca="1" si="932"/>
        <v>-2.8364049231759687E-3</v>
      </c>
      <c r="CF431" s="223">
        <f t="shared" ca="1" si="933"/>
        <v>3.6210179305872585E-3</v>
      </c>
      <c r="CG431" s="223">
        <f t="shared" ca="1" si="934"/>
        <v>1.7737775652430154E-3</v>
      </c>
      <c r="CH431" s="223">
        <f t="shared" ca="1" si="935"/>
        <v>-4.1415523780400278E-3</v>
      </c>
      <c r="CI431" s="223">
        <f t="shared" ca="1" si="936"/>
        <v>-5.5839367441995382E-4</v>
      </c>
      <c r="CJ431" s="223">
        <f t="shared" ca="1" si="937"/>
        <v>4.3054191156010647E-3</v>
      </c>
      <c r="CK431" s="223">
        <f t="shared" ca="1" si="938"/>
        <v>-7.0507870470266801E-4</v>
      </c>
      <c r="CL431" s="223">
        <f t="shared" ca="1" si="939"/>
        <v>-4.0985060498622636E-3</v>
      </c>
      <c r="CM431" s="223">
        <f t="shared" ca="1" si="940"/>
        <v>1.9078301792115611E-3</v>
      </c>
      <c r="CN431" s="223">
        <f t="shared" ca="1" si="941"/>
        <v>3.5386323951103233E-3</v>
      </c>
      <c r="CO431" s="223">
        <f t="shared" ca="1" si="942"/>
        <v>-2.946280599726933E-3</v>
      </c>
      <c r="CP431" s="223">
        <f t="shared" ca="1" si="943"/>
        <v>-2.6740140945572394E-3</v>
      </c>
      <c r="CQ431" s="223">
        <f t="shared" ca="1" si="944"/>
        <v>3.7309993133163143E-3</v>
      </c>
      <c r="CR431" s="223">
        <f t="shared" ca="1" si="945"/>
        <v>1.5791114956861016E-3</v>
      </c>
      <c r="CS431" s="223">
        <f t="shared" ca="1" si="946"/>
        <v>-4.1944068712761922E-3</v>
      </c>
      <c r="CT431" s="223">
        <f t="shared" ca="1" si="947"/>
        <v>-3.4821687512376093E-4</v>
      </c>
      <c r="CU431" s="223">
        <f t="shared" ca="1" si="948"/>
        <v>4.2965949258767459E-3</v>
      </c>
      <c r="CV431" s="223">
        <f t="shared" ca="1" si="949"/>
        <v>-9.12665948908995E-4</v>
      </c>
      <c r="CW431" s="223">
        <f t="shared" ca="1" si="950"/>
        <v>-4.0287631104713962E-3</v>
      </c>
      <c r="CX431" s="223">
        <f t="shared" ca="1" si="951"/>
        <v>2.094950594244529E-3</v>
      </c>
      <c r="CY431" s="223">
        <f t="shared" ca="1" si="952"/>
        <v>3.4139769211633452E-3</v>
      </c>
      <c r="CZ431" s="223">
        <f t="shared" ca="1" si="953"/>
        <v>-3.0968195010883963E-3</v>
      </c>
      <c r="DA431" s="223">
        <f t="shared" ca="1" si="954"/>
        <v>-2.5051813317687492E-3</v>
      </c>
      <c r="DB431" s="223">
        <f t="shared" ca="1" si="955"/>
        <v>3.8319923919026477E-3</v>
      </c>
      <c r="DC431" s="223">
        <f t="shared" ca="1" si="956"/>
        <v>1.3806412082222484E-3</v>
      </c>
      <c r="DD431" s="223">
        <f t="shared" ca="1" si="957"/>
        <v>-4.2371566709728022E-3</v>
      </c>
      <c r="DE431" s="223">
        <f t="shared" ca="1" si="958"/>
        <v>-1.3720119087519888E-4</v>
      </c>
      <c r="DF431" s="223">
        <f t="shared" ca="1" si="959"/>
        <v>4.2774198626387228E-3</v>
      </c>
      <c r="DG431" s="223">
        <f t="shared" ca="1" si="960"/>
        <v>-1.1180545009043042E-3</v>
      </c>
      <c r="DH431" s="223">
        <f t="shared" ca="1" si="961"/>
        <v>-3.949314527869432E-3</v>
      </c>
      <c r="DI431" s="223">
        <f t="shared" ca="1" si="962"/>
        <v>2.2770240897998523E-3</v>
      </c>
      <c r="DJ431" s="223">
        <f t="shared" ca="1" si="963"/>
        <v>3.2810968777842245E-3</v>
      </c>
      <c r="DK431" s="223">
        <f t="shared" ca="1" si="964"/>
        <v>-3.2398978930223846E-3</v>
      </c>
      <c r="DL431" s="223">
        <f t="shared" ca="1" si="965"/>
        <v>-2.3303133677240601E-3</v>
      </c>
      <c r="DM431" s="223">
        <f t="shared" ca="1" si="966"/>
        <v>3.923753865173997E-3</v>
      </c>
      <c r="DN431" s="223">
        <f t="shared" ca="1" si="967"/>
        <v>1.1788448351579012E-3</v>
      </c>
      <c r="DO431" s="223">
        <f t="shared" ca="1" si="968"/>
        <v>-4.2696987891179478E-3</v>
      </c>
      <c r="DP431" s="223">
        <f t="shared" ca="1" si="969"/>
        <v>7.4145023059586862E-5</v>
      </c>
      <c r="DQ431" s="223">
        <f t="shared" ca="1" si="970"/>
        <v>4.2479401202938725E-3</v>
      </c>
      <c r="DR431" s="223">
        <f t="shared" ca="1" si="971"/>
        <v>-1.3207495616769278E-3</v>
      </c>
      <c r="DS431" s="223">
        <f t="shared" ca="1" si="972"/>
        <v>-3.8603517006507329E-3</v>
      </c>
      <c r="DT431" s="223">
        <f t="shared" ca="1" si="973"/>
        <v>2.453612034879094E-3</v>
      </c>
      <c r="DU431" s="223">
        <f t="shared" ca="1" si="974"/>
        <v>3.1403123846363776E-3</v>
      </c>
      <c r="DV431" s="223">
        <f t="shared" ca="1" si="975"/>
        <v>-3.3751710871505443E-3</v>
      </c>
      <c r="DW431" s="223">
        <f t="shared" ca="1" si="976"/>
        <v>-2.1498314746650729E-3</v>
      </c>
      <c r="DX431" s="223">
        <f t="shared" ca="1" si="977"/>
        <v>4.0060626717038951E-3</v>
      </c>
      <c r="DY431" s="223">
        <f t="shared" ca="1" si="978"/>
        <v>9.7420852163104615E-4</v>
      </c>
      <c r="DZ431" s="223">
        <f t="shared" ca="1" si="979"/>
        <v>-4.2919548288986639E-3</v>
      </c>
      <c r="EA431" s="223">
        <f t="shared" ca="1" si="980"/>
        <v>2.8531261513948429E-4</v>
      </c>
      <c r="EB431" s="223">
        <f t="shared" ca="1" si="981"/>
        <v>4.2082267181236255E-3</v>
      </c>
      <c r="EC431" s="223">
        <f t="shared" ca="1" si="982"/>
        <v>-1.5202628210714731E-3</v>
      </c>
      <c r="ED431" s="223">
        <f t="shared" ca="1" si="983"/>
        <v>-3.7620889480582931E-3</v>
      </c>
      <c r="EE431" s="223">
        <f t="shared" ca="1" si="984"/>
        <v>2.6242890136552802E-3</v>
      </c>
      <c r="EF431" s="223">
        <f t="shared" ca="1" si="985"/>
        <v>2.9919626038950632E-3</v>
      </c>
      <c r="EG431" s="223">
        <f t="shared" ca="1" si="986"/>
        <v>-3.5023131984996871E-3</v>
      </c>
      <c r="EH431" s="223">
        <f t="shared" ca="1" si="987"/>
        <v>-1.9641704492807241E-3</v>
      </c>
      <c r="EI431" s="223">
        <f t="shared" ca="1" si="988"/>
        <v>4.0787205223680109E-3</v>
      </c>
      <c r="EJ431" s="223">
        <f t="shared" ca="1" si="989"/>
        <v>7.6722525444499314E-4</v>
      </c>
      <c r="EK431" s="223">
        <f t="shared" ca="1" si="990"/>
        <v>-4.3038711735657216E-3</v>
      </c>
      <c r="EL431" s="223">
        <f t="shared" ca="1" si="991"/>
        <v>4.9579286413907789E-4</v>
      </c>
      <c r="EM431" s="223">
        <f t="shared" ca="1" si="992"/>
        <v>4.1583753291922921E-3</v>
      </c>
      <c r="EN431" s="223">
        <f t="shared" ca="1" si="993"/>
        <v>-1.7161136341707608E-3</v>
      </c>
      <c r="EO431" s="223">
        <f t="shared" ca="1" si="994"/>
        <v>-3.6547629936699078E-3</v>
      </c>
      <c r="EP431" s="223">
        <f t="shared" ca="1" si="995"/>
        <v>2.7886438503370017E-3</v>
      </c>
      <c r="EQ431" s="223">
        <f t="shared" ca="1" si="996"/>
        <v>2.8364049231759943E-3</v>
      </c>
      <c r="ER431" s="223">
        <f t="shared" ca="1" si="997"/>
        <v>-3.6210179305872399E-3</v>
      </c>
      <c r="ES431" s="223">
        <f t="shared" ca="1" si="998"/>
        <v>-1.773777565243046E-3</v>
      </c>
      <c r="ET431" s="223">
        <f t="shared" ca="1" si="999"/>
        <v>4.1415523780400192E-3</v>
      </c>
      <c r="EU431" s="223">
        <f t="shared" ca="1" si="1000"/>
        <v>5.5839367441998743E-4</v>
      </c>
      <c r="EV431" s="223">
        <f t="shared" ca="1" si="1001"/>
        <v>-4.3054191156010656E-3</v>
      </c>
      <c r="EW431" s="223">
        <f t="shared" ca="1" si="1002"/>
        <v>7.0507870470263461E-4</v>
      </c>
      <c r="EX431" s="223">
        <f t="shared" ca="1" si="1003"/>
        <v>4.0985060498622749E-3</v>
      </c>
      <c r="EY431" s="223">
        <f t="shared" ca="1" si="1004"/>
        <v>-1.9078301792115307E-3</v>
      </c>
      <c r="EZ431" s="223">
        <f t="shared" ca="1" si="1005"/>
        <v>-3.5386323951103423E-3</v>
      </c>
      <c r="FA431" s="223">
        <f t="shared" ca="1" si="1006"/>
        <v>2.9462805997268193E-3</v>
      </c>
      <c r="FB431" s="223">
        <f t="shared" ca="1" si="1007"/>
        <v>2.6740140945571691E-3</v>
      </c>
      <c r="FC431" s="223">
        <f t="shared" ca="1" si="1008"/>
        <v>-3.730999313316297E-3</v>
      </c>
      <c r="FD431" s="223">
        <f t="shared" ca="1" si="1009"/>
        <v>-1.5791114956862464E-3</v>
      </c>
      <c r="FE431" s="223">
        <f t="shared" ca="1" si="1010"/>
        <v>4.194406871276213E-3</v>
      </c>
      <c r="FF431" s="223">
        <f t="shared" ca="1" si="1011"/>
        <v>3.4821687512379454E-4</v>
      </c>
      <c r="FG431" s="223">
        <f t="shared" ca="1" si="1012"/>
        <v>-4.2965949258767563E-3</v>
      </c>
      <c r="FH431" s="223">
        <f t="shared" ca="1" si="1013"/>
        <v>9.1266594890908152E-4</v>
      </c>
      <c r="FI431" s="223">
        <f t="shared" ca="1" si="1014"/>
        <v>4.0287631104714075E-3</v>
      </c>
      <c r="FJ431" s="223">
        <f t="shared" ca="1" si="1015"/>
        <v>-2.0949505942443928E-3</v>
      </c>
      <c r="FK431" s="223">
        <f t="shared" ca="1" si="1016"/>
        <v>-3.413976921163291E-3</v>
      </c>
      <c r="FL431" s="223">
        <f t="shared" ca="1" si="1017"/>
        <v>3.0968195010883728E-3</v>
      </c>
      <c r="FM431" s="223">
        <f t="shared" ca="1" si="1018"/>
        <v>2.5051813317687765E-3</v>
      </c>
      <c r="FN431" s="223">
        <f t="shared" ca="1" si="1019"/>
        <v>-3.8319923919026885E-3</v>
      </c>
      <c r="FO431" s="223">
        <f t="shared" ca="1" si="1020"/>
        <v>-1.3806412082222801E-3</v>
      </c>
      <c r="FP431" s="223">
        <f t="shared" ca="1" si="1021"/>
        <v>4.237156670972797E-3</v>
      </c>
      <c r="FQ431" s="223">
        <f t="shared" ca="1" si="1022"/>
        <v>1.3720119087535479E-4</v>
      </c>
      <c r="FR431" s="223">
        <f t="shared" ca="1" si="1023"/>
        <v>-4.2774198626387263E-3</v>
      </c>
      <c r="FS431" s="223">
        <f t="shared" ca="1" si="1024"/>
        <v>1.1180545009042717E-3</v>
      </c>
      <c r="FT431" s="223">
        <f t="shared" ca="1" si="1025"/>
        <v>3.9493145278694936E-3</v>
      </c>
      <c r="FU431" s="223">
        <f t="shared" ca="1" si="1026"/>
        <v>-2.2770240897998237E-3</v>
      </c>
      <c r="FV431" s="223">
        <f t="shared" ca="1" si="1027"/>
        <v>-3.2810968777842462E-3</v>
      </c>
      <c r="FW431" s="223">
        <f t="shared" ca="1" si="1028"/>
        <v>3.2398978930222823E-3</v>
      </c>
      <c r="FX431" s="223">
        <f t="shared" ca="1" si="1029"/>
        <v>2.3303133677239846E-3</v>
      </c>
      <c r="FY431" s="223">
        <f t="shared" ca="1" si="1030"/>
        <v>-3.9237538651739831E-3</v>
      </c>
      <c r="FZ431" s="223">
        <f t="shared" ca="1" si="1031"/>
        <v>-1.1788448351580513E-3</v>
      </c>
      <c r="GA431" s="223">
        <f t="shared" ca="1" si="1032"/>
        <v>4.2696987891179591E-3</v>
      </c>
      <c r="GB431" s="223">
        <f t="shared" ca="1" si="1033"/>
        <v>-7.4145023059552818E-5</v>
      </c>
      <c r="GC431" s="223">
        <f t="shared" ca="1" si="1034"/>
        <v>-4.2479401202938976E-3</v>
      </c>
      <c r="GD431" s="223">
        <f t="shared" ca="1" si="1035"/>
        <v>1.3207495616770122E-3</v>
      </c>
      <c r="GE431" s="223">
        <f t="shared" ca="1" si="1036"/>
        <v>3.8603517006507481E-3</v>
      </c>
      <c r="GF431" s="223">
        <f t="shared" ca="1" si="1037"/>
        <v>-2.453612034878966E-3</v>
      </c>
      <c r="GG431" s="223">
        <f t="shared" ca="1" si="1038"/>
        <v>-3.1403123846363169E-3</v>
      </c>
      <c r="GH431" s="223">
        <f t="shared" ca="1" si="1039"/>
        <v>3.3751710871505235E-3</v>
      </c>
      <c r="GI431" s="223">
        <f t="shared" ca="1" si="1040"/>
        <v>2.1498314746652087E-3</v>
      </c>
      <c r="GJ431" s="223">
        <f t="shared" ca="1" si="1041"/>
        <v>-4.0060626717039272E-3</v>
      </c>
      <c r="GK431" s="223">
        <f t="shared" ca="1" si="1042"/>
        <v>-9.7420852163107889E-4</v>
      </c>
      <c r="GL431" s="223">
        <f t="shared" ca="1" si="1043"/>
        <v>4.2919548288986621E-3</v>
      </c>
      <c r="GM431" s="223">
        <f t="shared" ca="1" si="1044"/>
        <v>-2.8531261513957298E-4</v>
      </c>
      <c r="GN431" s="223">
        <f t="shared" ca="1" si="1045"/>
        <v>-4.2082267181236324E-3</v>
      </c>
      <c r="GO431" s="223">
        <f t="shared" ca="1" si="1046"/>
        <v>1.5202628210714412E-3</v>
      </c>
      <c r="GP431" s="223">
        <f t="shared" ca="1" si="1047"/>
        <v>3.7620889480582498E-3</v>
      </c>
      <c r="GQ431" s="223">
        <f t="shared" ca="1" si="1048"/>
        <v>-2.6242890136552537E-3</v>
      </c>
      <c r="GR431" s="223">
        <f t="shared" ca="1" si="1049"/>
        <v>-2.9919626038950875E-3</v>
      </c>
      <c r="GS431" s="223">
        <f t="shared" ca="1" si="1050"/>
        <v>3.5023131984995965E-3</v>
      </c>
      <c r="GT431" s="223">
        <f t="shared" ca="1" si="1051"/>
        <v>1.9641704492807544E-3</v>
      </c>
      <c r="GU431" s="223">
        <f t="shared" ca="1" si="1052"/>
        <v>-4.0787205223680005E-3</v>
      </c>
      <c r="GV431" s="223">
        <f t="shared" ca="1" si="1053"/>
        <v>-7.672252544451471E-4</v>
      </c>
      <c r="GW431" s="223">
        <f t="shared" ca="1" si="1054"/>
        <v>4.3038711735657251E-3</v>
      </c>
      <c r="GX431" s="223">
        <f t="shared" ca="1" si="1055"/>
        <v>-4.9579286413904428E-4</v>
      </c>
      <c r="GY431" s="223">
        <f t="shared" ca="1" si="1056"/>
        <v>-4.1583753291923329E-3</v>
      </c>
      <c r="GZ431" s="223">
        <f t="shared" ca="1" si="1057"/>
        <v>1.7161136341708426E-3</v>
      </c>
      <c r="HA431" s="223">
        <f t="shared" ca="1" si="1058"/>
        <v>3.6547629936699256E-3</v>
      </c>
      <c r="HB431" s="223">
        <f t="shared" ca="1" si="1059"/>
        <v>-2.7886438503368824E-3</v>
      </c>
      <c r="HC431" s="223">
        <f t="shared" ca="1" si="1060"/>
        <v>-2.8364049231759275E-3</v>
      </c>
      <c r="HD431" s="223">
        <f t="shared" ca="1" si="1061"/>
        <v>3.6210179305872217E-3</v>
      </c>
      <c r="HE431" s="223">
        <f t="shared" ca="1" si="1062"/>
        <v>1.7737775652431884E-3</v>
      </c>
      <c r="HF431" s="223">
        <f t="shared" ca="1" si="1063"/>
        <v>-4.1415523780400434E-3</v>
      </c>
      <c r="HG431" s="223">
        <f t="shared" ca="1" si="1064"/>
        <v>-5.5839367442002104E-4</v>
      </c>
      <c r="HH431" s="223">
        <f t="shared" ca="1" si="1065"/>
        <v>4.3054191156010682E-3</v>
      </c>
      <c r="HI431" s="223">
        <f t="shared" ca="1" si="1066"/>
        <v>-7.0507870470272222E-4</v>
      </c>
      <c r="HJ431" s="223">
        <f t="shared" ca="1" si="1067"/>
        <v>-4.0985060498622845E-3</v>
      </c>
      <c r="HK431" s="223">
        <f t="shared" ca="1" si="1068"/>
        <v>1.9078301792115004E-3</v>
      </c>
      <c r="HL431" s="223">
        <f t="shared" ca="1" si="1069"/>
        <v>3.538632395110292E-3</v>
      </c>
      <c r="HM431" s="223">
        <f t="shared" ca="1" si="1070"/>
        <v>-2.9462805997268844E-3</v>
      </c>
      <c r="HN431" s="223">
        <f t="shared" ca="1" si="1071"/>
        <v>-2.6740140945572923E-3</v>
      </c>
      <c r="HO431" s="223">
        <f t="shared" ca="1" si="1072"/>
        <v>3.7309993133163412E-3</v>
      </c>
      <c r="HP431" s="223">
        <f t="shared" ca="1" si="1073"/>
        <v>1.5791114956861638E-3</v>
      </c>
      <c r="HQ431" s="223">
        <f t="shared" ca="1" si="1074"/>
        <v>-4.1944068712761774E-3</v>
      </c>
      <c r="HR431" s="223">
        <f t="shared" ca="1" si="1075"/>
        <v>-3.4821687512395024E-4</v>
      </c>
      <c r="HS431" s="223">
        <f t="shared" ca="1" si="1076"/>
        <v>4.2965949258767502E-3</v>
      </c>
      <c r="HT431" s="223">
        <f t="shared" ca="1" si="1077"/>
        <v>-9.1266594890892887E-4</v>
      </c>
      <c r="HU431" s="223">
        <f t="shared" ca="1" si="1078"/>
        <v>-4.028763110471463E-3</v>
      </c>
      <c r="HV431" s="223">
        <f t="shared" ca="1" si="1079"/>
        <v>2.09495059424447E-3</v>
      </c>
      <c r="HW431" s="223">
        <f t="shared" ca="1" si="1080"/>
        <v>3.413976921163386E-3</v>
      </c>
      <c r="HX431" s="223">
        <f t="shared" ca="1" si="1081"/>
        <v>-3.0968195010882644E-3</v>
      </c>
      <c r="HY431" s="223">
        <f t="shared" ca="1" si="1082"/>
        <v>-2.5051813317687045E-3</v>
      </c>
      <c r="HZ431" s="223">
        <f t="shared" ca="1" si="1083"/>
        <v>3.8319923919026173E-3</v>
      </c>
      <c r="IA431" s="223">
        <f t="shared" ca="1" si="1084"/>
        <v>1.3806412082224277E-3</v>
      </c>
      <c r="IB431" s="223">
        <f t="shared" ca="1" si="1085"/>
        <v>-4.2371566709728118E-3</v>
      </c>
      <c r="IC431" s="223">
        <f t="shared" ca="1" si="1086"/>
        <v>-1.372011908752661E-4</v>
      </c>
      <c r="ID431" s="223">
        <f t="shared" ca="1" si="1087"/>
        <v>4.2774198626387445E-3</v>
      </c>
      <c r="IE431" s="223">
        <f t="shared" ca="1" si="1088"/>
        <v>6.0671995475715715E-4</v>
      </c>
      <c r="IF431" s="223">
        <f t="shared" ca="1" si="1089"/>
        <v>-3.949314527869458E-3</v>
      </c>
      <c r="IG431" s="223">
        <f t="shared" ca="1" si="1090"/>
        <v>2.2770240897996914E-3</v>
      </c>
      <c r="IH431" s="223">
        <f t="shared" ca="1" si="1091"/>
        <v>3.2810968777841881E-3</v>
      </c>
      <c r="II431" s="223">
        <f t="shared" ca="1" si="1092"/>
        <v>-3.2398978930223404E-3</v>
      </c>
      <c r="IJ431" s="223">
        <f t="shared" ca="1" si="1093"/>
        <v>-2.330313367724116E-3</v>
      </c>
      <c r="IK431" s="223">
        <f t="shared" ca="1" si="1094"/>
        <v>3.9237538651740195E-3</v>
      </c>
      <c r="IL431" s="223">
        <f t="shared" ca="1" si="1095"/>
        <v>1.1788448351579661E-3</v>
      </c>
      <c r="IM431" s="223">
        <f t="shared" ca="1" si="1096"/>
        <v>-4.2696987891179391E-3</v>
      </c>
      <c r="IN431" s="223">
        <f t="shared" ca="1" si="1097"/>
        <v>7.4145023059641506E-5</v>
      </c>
      <c r="IO431" s="223">
        <f t="shared" ca="1" si="1098"/>
        <v>4.2479401202938838E-3</v>
      </c>
      <c r="IP431" s="223">
        <f t="shared" ca="1" si="1099"/>
        <v>-1.3207495616768634E-3</v>
      </c>
      <c r="IQ431" s="223">
        <f t="shared" ca="1" si="1100"/>
        <v>-3.860351700650817E-3</v>
      </c>
      <c r="IR431" s="223">
        <f t="shared" ca="1" si="1101"/>
        <v>2.4536120348790389E-3</v>
      </c>
      <c r="IS431" s="223">
        <f t="shared" ca="1" si="1102"/>
        <v>3.140312384636424E-3</v>
      </c>
      <c r="IT431" s="223">
        <f t="shared" ca="1" si="1103"/>
        <v>-3.3751710871504264E-3</v>
      </c>
      <c r="IU431" s="223">
        <f t="shared" ca="1" si="1104"/>
        <v>-2.1498314746651315E-3</v>
      </c>
      <c r="IV431" s="223">
        <f t="shared" ca="1" si="1105"/>
        <v>4.0060626717038699E-3</v>
      </c>
      <c r="IW431" s="223">
        <f t="shared" ca="1" si="1106"/>
        <v>9.7420852163123089E-4</v>
      </c>
      <c r="IX431" s="223">
        <f t="shared" ca="1" si="1107"/>
        <v>-4.2919548288986691E-3</v>
      </c>
      <c r="IY431" s="223">
        <f t="shared" ca="1" si="1108"/>
        <v>2.8531261513941729E-4</v>
      </c>
      <c r="IZ431" s="223">
        <f t="shared" ca="1" si="1109"/>
        <v>4.2082267181236654E-3</v>
      </c>
      <c r="JA431" s="223">
        <f t="shared" ca="1" si="1110"/>
        <v>-1.5202628210715242E-3</v>
      </c>
      <c r="JB431" s="223">
        <f t="shared" ca="1" si="1111"/>
        <v>-3.7620889480583261E-3</v>
      </c>
    </row>
    <row r="432" spans="2:262">
      <c r="B432" s="230">
        <v>71</v>
      </c>
      <c r="C432" s="229">
        <f t="shared" si="1112"/>
        <v>1.3867187500000008E-3</v>
      </c>
      <c r="D432" s="226">
        <f t="shared" ca="1" si="855"/>
        <v>74.262429655891808</v>
      </c>
      <c r="E432" s="225">
        <f ca="1">BY361</f>
        <v>-0.73757034410818945</v>
      </c>
      <c r="F432" s="224">
        <v>71</v>
      </c>
      <c r="G432" s="223">
        <f t="shared" ca="1" si="856"/>
        <v>7.1065011504439198E-3</v>
      </c>
      <c r="H432" s="223">
        <f t="shared" ca="1" si="857"/>
        <v>7.1460627256959078E-3</v>
      </c>
      <c r="I432" s="223">
        <f t="shared" ca="1" si="858"/>
        <v>-9.5499099120130368E-3</v>
      </c>
      <c r="J432" s="223">
        <f t="shared" ca="1" si="859"/>
        <v>-3.8807214535989645E-3</v>
      </c>
      <c r="K432" s="223">
        <f t="shared" ca="1" si="860"/>
        <v>1.0876820850932837E-2</v>
      </c>
      <c r="L432" s="223">
        <f t="shared" ca="1" si="861"/>
        <v>1.6167778083315924E-4</v>
      </c>
      <c r="M432" s="223">
        <f t="shared" ca="1" si="862"/>
        <v>-1.093210232849646E-2</v>
      </c>
      <c r="N432" s="223">
        <f t="shared" ca="1" si="863"/>
        <v>3.5762679435681287E-3</v>
      </c>
      <c r="O432" s="223">
        <f t="shared" ca="1" si="864"/>
        <v>9.7092912838058071E-3</v>
      </c>
      <c r="P432" s="223">
        <f t="shared" ca="1" si="865"/>
        <v>-6.8961054963748592E-3</v>
      </c>
      <c r="Q432" s="223">
        <f t="shared" ca="1" si="866"/>
        <v>-7.351348842304717E-3</v>
      </c>
      <c r="R432" s="223">
        <f t="shared" ca="1" si="867"/>
        <v>9.4097064624074044E-3</v>
      </c>
      <c r="S432" s="223">
        <f t="shared" ca="1" si="868"/>
        <v>4.1339464633183441E-3</v>
      </c>
      <c r="T432" s="223">
        <f t="shared" ca="1" si="869"/>
        <v>-1.0823201053213155E-2</v>
      </c>
      <c r="U432" s="223">
        <f t="shared" ca="1" si="870"/>
        <v>-4.3323667433873333E-4</v>
      </c>
      <c r="V432" s="223">
        <f t="shared" ca="1" si="871"/>
        <v>1.0971334973463524E-2</v>
      </c>
      <c r="W432" s="223">
        <f t="shared" ca="1" si="872"/>
        <v>-3.3181236242317809E-3</v>
      </c>
      <c r="X432" s="223">
        <f t="shared" ca="1" si="873"/>
        <v>-9.8367896095858352E-3</v>
      </c>
      <c r="Y432" s="223">
        <f t="shared" ca="1" si="874"/>
        <v>6.6815558862167897E-3</v>
      </c>
      <c r="Z432" s="223">
        <f t="shared" ca="1" si="875"/>
        <v>7.5522067812555937E-3</v>
      </c>
      <c r="AA432" s="223">
        <f t="shared" ca="1" si="876"/>
        <v>-9.2638349574804321E-3</v>
      </c>
      <c r="AB432" s="223">
        <f t="shared" ca="1" si="877"/>
        <v>-4.3846813382664458E-3</v>
      </c>
      <c r="AC432" s="223">
        <f t="shared" ca="1" si="878"/>
        <v>1.0763061763884573E-2</v>
      </c>
      <c r="AD432" s="223">
        <f t="shared" ca="1" si="879"/>
        <v>7.0453460227150582E-4</v>
      </c>
      <c r="AE432" s="223">
        <f t="shared" ca="1" si="880"/>
        <v>-1.1003958896487219E-2</v>
      </c>
      <c r="AF432" s="223">
        <f t="shared" ca="1" si="881"/>
        <v>3.0579805912968861E-3</v>
      </c>
      <c r="AG432" s="223">
        <f t="shared" ca="1" si="882"/>
        <v>9.9583626211263033E-3</v>
      </c>
      <c r="AH432" s="223">
        <f t="shared" ca="1" si="883"/>
        <v>-6.4629815566323292E-3</v>
      </c>
      <c r="AI432" s="223">
        <f t="shared" ca="1" si="884"/>
        <v>-7.748515553236612E-3</v>
      </c>
      <c r="AJ432" s="223">
        <f t="shared" ca="1" si="885"/>
        <v>9.1123832647721538E-3</v>
      </c>
      <c r="AK432" s="223">
        <f t="shared" ca="1" si="886"/>
        <v>4.6327750451301691E-3</v>
      </c>
      <c r="AL432" s="223">
        <f t="shared" ca="1" si="887"/>
        <v>-1.0696439208606226E-2</v>
      </c>
      <c r="AM432" s="223">
        <f t="shared" ca="1" si="888"/>
        <v>-9.7540814490407798E-4</v>
      </c>
      <c r="AN432" s="223">
        <f t="shared" ca="1" si="889"/>
        <v>1.1029954446136189E-2</v>
      </c>
      <c r="AO432" s="223">
        <f t="shared" ca="1" si="890"/>
        <v>-2.7959955451990152E-3</v>
      </c>
      <c r="AP432" s="223">
        <f t="shared" ca="1" si="891"/>
        <v>-1.0073937087390968E-2</v>
      </c>
      <c r="AQ432" s="223">
        <f t="shared" ca="1" si="892"/>
        <v>6.2405141686245995E-3</v>
      </c>
      <c r="AR432" s="223">
        <f t="shared" ca="1" si="893"/>
        <v>7.9401569091840218E-3</v>
      </c>
      <c r="AS432" s="223">
        <f t="shared" ca="1" si="894"/>
        <v>-8.9554426131190877E-3</v>
      </c>
      <c r="AT432" s="223">
        <f t="shared" ca="1" si="895"/>
        <v>-4.8780781415373956E-3</v>
      </c>
      <c r="AU432" s="223">
        <f t="shared" ca="1" si="896"/>
        <v>1.0623373518314218E-2</v>
      </c>
      <c r="AV432" s="223">
        <f t="shared" ca="1" si="897"/>
        <v>1.2456941381429392E-3</v>
      </c>
      <c r="AW432" s="223">
        <f t="shared" ca="1" si="898"/>
        <v>-1.1049305963663365E-2</v>
      </c>
      <c r="AX432" s="223">
        <f t="shared" ca="1" si="899"/>
        <v>2.5323262959337247E-3</v>
      </c>
      <c r="AY432" s="223">
        <f t="shared" ca="1" si="900"/>
        <v>1.0183443390642958E-2</v>
      </c>
      <c r="AZ432" s="223">
        <f t="shared" ca="1" si="901"/>
        <v>-6.0142877282295453E-3</v>
      </c>
      <c r="BA432" s="223">
        <f t="shared" ca="1" si="902"/>
        <v>-8.1270154115109274E-3</v>
      </c>
      <c r="BB432" s="223">
        <f t="shared" ca="1" si="903"/>
        <v>8.7931075377014906E-3</v>
      </c>
      <c r="BC432" s="223">
        <f t="shared" ca="1" si="904"/>
        <v>5.1204428660751779E-3</v>
      </c>
      <c r="BD432" s="223">
        <f t="shared" ca="1" si="905"/>
        <v>-1.0543908705048319E-2</v>
      </c>
      <c r="BE432" s="223">
        <f t="shared" ca="1" si="906"/>
        <v>-1.5152297718125677E-3</v>
      </c>
      <c r="BF432" s="223">
        <f t="shared" ca="1" si="907"/>
        <v>1.1062001792438199E-2</v>
      </c>
      <c r="BG432" s="223">
        <f t="shared" ca="1" si="908"/>
        <v>-2.2671316679975418E-3</v>
      </c>
      <c r="BH432" s="223">
        <f t="shared" ca="1" si="909"/>
        <v>-1.0286815568379898E-2</v>
      </c>
      <c r="BI432" s="223">
        <f t="shared" ca="1" si="910"/>
        <v>5.7844385057957103E-3</v>
      </c>
      <c r="BJ432" s="223">
        <f t="shared" ca="1" si="911"/>
        <v>8.3089785036426188E-3</v>
      </c>
      <c r="BK432" s="223">
        <f t="shared" ca="1" si="912"/>
        <v>-8.6254758230986505E-3</v>
      </c>
      <c r="BL432" s="223">
        <f t="shared" ca="1" si="913"/>
        <v>-5.3597232272961258E-3</v>
      </c>
      <c r="BM432" s="223">
        <f t="shared" ca="1" si="914"/>
        <v>1.045809263544064E-2</v>
      </c>
      <c r="BN432" s="223">
        <f t="shared" ca="1" si="915"/>
        <v>1.7838526877257468E-3</v>
      </c>
      <c r="BO432" s="223">
        <f t="shared" ca="1" si="916"/>
        <v>-1.1068034284968154E-2</v>
      </c>
      <c r="BP432" s="223">
        <f t="shared" ca="1" si="917"/>
        <v>2.0005714047180716E-3</v>
      </c>
      <c r="BQ432" s="223">
        <f t="shared" ca="1" si="918"/>
        <v>1.038399135306726E-2</v>
      </c>
      <c r="BR432" s="223">
        <f t="shared" ca="1" si="919"/>
        <v>-5.5511049539000695E-3</v>
      </c>
      <c r="BS432" s="223">
        <f t="shared" ca="1" si="920"/>
        <v>-8.4859365778164348E-3</v>
      </c>
      <c r="BT432" s="223">
        <f t="shared" ca="1" si="921"/>
        <v>8.4526484443872927E-3</v>
      </c>
      <c r="BU432" s="223">
        <f t="shared" ca="1" si="922"/>
        <v>5.5957750916579138E-3</v>
      </c>
      <c r="BV432" s="223">
        <f t="shared" ca="1" si="923"/>
        <v>-1.0365977001882645E-2</v>
      </c>
      <c r="BW432" s="223">
        <f t="shared" ca="1" si="924"/>
        <v>-2.0514010774823873E-3</v>
      </c>
      <c r="BX432" s="223">
        <f t="shared" ca="1" si="925"/>
        <v>1.1067399807505306E-2</v>
      </c>
      <c r="BY432" s="223">
        <f t="shared" ca="1" si="926"/>
        <v>-1.7328060720305819E-3</v>
      </c>
      <c r="BZ432" s="223">
        <f t="shared" ca="1" si="927"/>
        <v>-1.0474912209645977E-2</v>
      </c>
      <c r="CA432" s="223">
        <f t="shared" ca="1" si="928"/>
        <v>5.3144276239493835E-3</v>
      </c>
      <c r="CB432" s="223">
        <f t="shared" ca="1" si="929"/>
        <v>8.65778304110538E-3</v>
      </c>
      <c r="CC432" s="223">
        <f t="shared" ca="1" si="930"/>
        <v>-8.2747295063179196E-3</v>
      </c>
      <c r="CD432" s="223">
        <f t="shared" ca="1" si="931"/>
        <v>-5.8284562703439947E-3</v>
      </c>
      <c r="CE432" s="223">
        <f t="shared" ca="1" si="932"/>
        <v>1.026761729138756E-2</v>
      </c>
      <c r="CF432" s="223">
        <f t="shared" ca="1" si="933"/>
        <v>2.3177137799369335E-3</v>
      </c>
      <c r="CG432" s="223">
        <f t="shared" ca="1" si="934"/>
        <v>-1.1060098742235144E-2</v>
      </c>
      <c r="CH432" s="223">
        <f t="shared" ca="1" si="935"/>
        <v>1.4639969617589372E-3</v>
      </c>
      <c r="CI432" s="223">
        <f t="shared" ca="1" si="936"/>
        <v>1.0559523370791848E-2</v>
      </c>
      <c r="CJ432" s="223">
        <f t="shared" ca="1" si="937"/>
        <v>-5.0745490815171396E-3</v>
      </c>
      <c r="CK432" s="223">
        <f t="shared" ca="1" si="938"/>
        <v>-8.8244143796256287E-3</v>
      </c>
      <c r="CL432" s="223">
        <f t="shared" ca="1" si="939"/>
        <v>8.0918261806061115E-3</v>
      </c>
      <c r="CM432" s="223">
        <f t="shared" ca="1" si="940"/>
        <v>6.0576266049127032E-3</v>
      </c>
      <c r="CN432" s="223">
        <f t="shared" ca="1" si="941"/>
        <v>-1.0163072752167147E-2</v>
      </c>
      <c r="CO432" s="223">
        <f t="shared" ca="1" si="942"/>
        <v>-2.5826303782750379E-3</v>
      </c>
      <c r="CP432" s="223">
        <f t="shared" ca="1" si="943"/>
        <v>1.1046135487046402E-2</v>
      </c>
      <c r="CQ432" s="223">
        <f t="shared" ca="1" si="944"/>
        <v>-1.1943059944602131E-3</v>
      </c>
      <c r="CR432" s="223">
        <f t="shared" ca="1" si="945"/>
        <v>-1.063777386990507E-2</v>
      </c>
      <c r="CS432" s="223">
        <f t="shared" ca="1" si="946"/>
        <v>4.83161382046808E-3</v>
      </c>
      <c r="CT432" s="223">
        <f t="shared" ca="1" si="947"/>
        <v>8.9857302208898888E-3</v>
      </c>
      <c r="CU432" s="223">
        <f t="shared" ca="1" si="948"/>
        <v>-7.9040486413757619E-3</v>
      </c>
      <c r="CV432" s="223">
        <f t="shared" ca="1" si="949"/>
        <v>-6.2831480517241273E-3</v>
      </c>
      <c r="CW432" s="223">
        <f t="shared" ca="1" si="950"/>
        <v>1.0052406357942469E-2</v>
      </c>
      <c r="CX432" s="223">
        <f t="shared" ca="1" si="951"/>
        <v>2.8459912966443462E-3</v>
      </c>
      <c r="CY432" s="223">
        <f t="shared" ca="1" si="952"/>
        <v>-1.1025518452881853E-2</v>
      </c>
      <c r="CZ432" s="223">
        <f t="shared" ca="1" si="953"/>
        <v>9.2389562188809147E-4</v>
      </c>
      <c r="DA432" s="223">
        <f t="shared" ca="1" si="954"/>
        <v>1.0709616571811135E-2</v>
      </c>
      <c r="DB432" s="223">
        <f t="shared" ca="1" si="955"/>
        <v>-4.5857681759189665E-3</v>
      </c>
      <c r="DC432" s="223">
        <f t="shared" ca="1" si="956"/>
        <v>-9.1416333942669938E-3</v>
      </c>
      <c r="DD432" s="223">
        <f t="shared" ca="1" si="957"/>
        <v>7.711509998795483E-3</v>
      </c>
      <c r="DE432" s="223">
        <f t="shared" ca="1" si="958"/>
        <v>6.5048847650909687E-3</v>
      </c>
      <c r="DF432" s="223">
        <f t="shared" ca="1" si="959"/>
        <v>-9.9356847700115859E-3</v>
      </c>
      <c r="DG432" s="223">
        <f t="shared" ca="1" si="960"/>
        <v>-3.107637896274721E-3</v>
      </c>
      <c r="DH432" s="223">
        <f t="shared" ca="1" si="961"/>
        <v>1.0998260058672004E-2</v>
      </c>
      <c r="DI432" s="223">
        <f t="shared" ca="1" si="962"/>
        <v>-6.5292872914034152E-4</v>
      </c>
      <c r="DJ432" s="223">
        <f t="shared" ca="1" si="963"/>
        <v>-1.0775008201152616E-2</v>
      </c>
      <c r="DK432" s="223">
        <f t="shared" ca="1" si="964"/>
        <v>4.3371602360938811E-3</v>
      </c>
      <c r="DL432" s="223">
        <f t="shared" ca="1" si="965"/>
        <v>9.2920299895152599E-3</v>
      </c>
      <c r="DM432" s="223">
        <f t="shared" ca="1" si="966"/>
        <v>-7.5143262309436357E-3</v>
      </c>
      <c r="DN432" s="223">
        <f t="shared" ca="1" si="967"/>
        <v>-6.722703179108884E-3</v>
      </c>
      <c r="DO432" s="223">
        <f t="shared" ca="1" si="968"/>
        <v>9.8129782970942884E-3</v>
      </c>
      <c r="DP432" s="223">
        <f t="shared" ca="1" si="969"/>
        <v>3.3674125710387473E-3</v>
      </c>
      <c r="DQ432" s="223">
        <f t="shared" ca="1" si="970"/>
        <v>-1.0964376723854211E-2</v>
      </c>
      <c r="DR432" s="223">
        <f t="shared" ca="1" si="971"/>
        <v>3.815685365404194E-4</v>
      </c>
      <c r="DS432" s="223">
        <f t="shared" ca="1" si="972"/>
        <v>1.0833909368457304E-2</v>
      </c>
      <c r="DT432" s="223">
        <f t="shared" ca="1" si="973"/>
        <v>-4.0859397531191523E-3</v>
      </c>
      <c r="DU432" s="223">
        <f t="shared" ca="1" si="974"/>
        <v>-9.4368294133490519E-3</v>
      </c>
      <c r="DV432" s="223">
        <f t="shared" ca="1" si="975"/>
        <v>7.3126161139492538E-3</v>
      </c>
      <c r="DW432" s="223">
        <f t="shared" ca="1" si="976"/>
        <v>6.936472088109517E-3</v>
      </c>
      <c r="DX432" s="223">
        <f t="shared" ca="1" si="977"/>
        <v>-9.6843608529818617E-3</v>
      </c>
      <c r="DY432" s="223">
        <f t="shared" ca="1" si="978"/>
        <v>-3.6251588423853458E-3</v>
      </c>
      <c r="DZ432" s="223">
        <f t="shared" ca="1" si="979"/>
        <v>1.0923888858482462E-2</v>
      </c>
      <c r="EA432" s="223">
        <f t="shared" ca="1" si="980"/>
        <v>-1.0997850132216623E-4</v>
      </c>
      <c r="EB432" s="223">
        <f t="shared" ca="1" si="981"/>
        <v>-1.0886284593864332E-2</v>
      </c>
      <c r="EC432" s="223">
        <f t="shared" ca="1" si="982"/>
        <v>3.8322580528205633E-3</v>
      </c>
      <c r="ED432" s="223">
        <f t="shared" ca="1" si="983"/>
        <v>9.5759444440101892E-3</v>
      </c>
      <c r="EE432" s="223">
        <f t="shared" ca="1" si="984"/>
        <v>-7.1065011504439233E-3</v>
      </c>
      <c r="EF432" s="223">
        <f t="shared" ca="1" si="985"/>
        <v>-7.1460627256959165E-3</v>
      </c>
      <c r="EG432" s="223">
        <f t="shared" ca="1" si="986"/>
        <v>9.5499099120130212E-3</v>
      </c>
      <c r="EH432" s="223">
        <f t="shared" ca="1" si="987"/>
        <v>3.8807214535990092E-3</v>
      </c>
      <c r="EI432" s="223">
        <f t="shared" ca="1" si="988"/>
        <v>-1.0876820850932827E-2</v>
      </c>
      <c r="EJ432" s="223">
        <f t="shared" ca="1" si="989"/>
        <v>-1.6167778083323644E-4</v>
      </c>
      <c r="EK432" s="223">
        <f t="shared" ca="1" si="990"/>
        <v>1.0932102328496474E-2</v>
      </c>
      <c r="EL432" s="223">
        <f t="shared" ca="1" si="991"/>
        <v>-3.576267943568019E-3</v>
      </c>
      <c r="EM432" s="223">
        <f t="shared" ca="1" si="992"/>
        <v>-9.7092912838058713E-3</v>
      </c>
      <c r="EN432" s="223">
        <f t="shared" ca="1" si="993"/>
        <v>6.8961054963749989E-3</v>
      </c>
      <c r="EO432" s="223">
        <f t="shared" ca="1" si="994"/>
        <v>7.3513488423046121E-3</v>
      </c>
      <c r="EP432" s="223">
        <f t="shared" ca="1" si="995"/>
        <v>-9.4097064624074772E-3</v>
      </c>
      <c r="EQ432" s="223">
        <f t="shared" ca="1" si="996"/>
        <v>-4.1339464633182513E-3</v>
      </c>
      <c r="ER432" s="223">
        <f t="shared" ca="1" si="997"/>
        <v>1.0823201053213176E-2</v>
      </c>
      <c r="ES432" s="223">
        <f t="shared" ca="1" si="998"/>
        <v>4.3323667433867261E-4</v>
      </c>
      <c r="ET432" s="223">
        <f t="shared" ca="1" si="999"/>
        <v>-1.0971334973463517E-2</v>
      </c>
      <c r="EU432" s="223">
        <f t="shared" ca="1" si="1000"/>
        <v>3.3181236242318386E-3</v>
      </c>
      <c r="EV432" s="223">
        <f t="shared" ca="1" si="1001"/>
        <v>9.8367896095858231E-3</v>
      </c>
      <c r="EW432" s="223">
        <f t="shared" ca="1" si="1002"/>
        <v>-6.681555886216807E-3</v>
      </c>
      <c r="EX432" s="223">
        <f t="shared" ca="1" si="1003"/>
        <v>-7.5522067812555764E-3</v>
      </c>
      <c r="EY432" s="223">
        <f t="shared" ca="1" si="1004"/>
        <v>9.2638349574804008E-3</v>
      </c>
      <c r="EZ432" s="223">
        <f t="shared" ca="1" si="1005"/>
        <v>4.3846813382664961E-3</v>
      </c>
      <c r="FA432" s="223">
        <f t="shared" ca="1" si="1006"/>
        <v>-1.0763061763884559E-2</v>
      </c>
      <c r="FB432" s="223">
        <f t="shared" ca="1" si="1007"/>
        <v>-7.0453460227156393E-4</v>
      </c>
      <c r="FC432" s="223">
        <f t="shared" ca="1" si="1008"/>
        <v>1.1003958896487224E-2</v>
      </c>
      <c r="FD432" s="223">
        <f t="shared" ca="1" si="1009"/>
        <v>-3.0579805912967556E-3</v>
      </c>
      <c r="FE432" s="223">
        <f t="shared" ca="1" si="1010"/>
        <v>-9.9583626211263623E-3</v>
      </c>
      <c r="FF432" s="223">
        <f t="shared" ca="1" si="1011"/>
        <v>6.4629815566322191E-3</v>
      </c>
      <c r="FG432" s="223">
        <f t="shared" ca="1" si="1012"/>
        <v>7.7485155532367091E-3</v>
      </c>
      <c r="FH432" s="223">
        <f t="shared" ca="1" si="1013"/>
        <v>-9.1123832647720324E-3</v>
      </c>
      <c r="FI432" s="223">
        <f t="shared" ca="1" si="1014"/>
        <v>-4.6327750451303652E-3</v>
      </c>
      <c r="FJ432" s="223">
        <f t="shared" ca="1" si="1015"/>
        <v>1.0696439208606171E-2</v>
      </c>
      <c r="FK432" s="223">
        <f t="shared" ca="1" si="1016"/>
        <v>9.7540814490429135E-4</v>
      </c>
      <c r="FL432" s="223">
        <f t="shared" ca="1" si="1017"/>
        <v>-1.1029954446136206E-2</v>
      </c>
      <c r="FM432" s="223">
        <f t="shared" ca="1" si="1018"/>
        <v>2.795995545198732E-3</v>
      </c>
      <c r="FN432" s="223">
        <f t="shared" ca="1" si="1019"/>
        <v>1.0073937087391089E-2</v>
      </c>
      <c r="FO432" s="223">
        <f t="shared" ca="1" si="1020"/>
        <v>-6.240514168624877E-3</v>
      </c>
      <c r="FP432" s="223">
        <f t="shared" ca="1" si="1021"/>
        <v>-7.9401569091837876E-3</v>
      </c>
      <c r="FQ432" s="223">
        <f t="shared" ca="1" si="1022"/>
        <v>8.9554426131192837E-3</v>
      </c>
      <c r="FR432" s="223">
        <f t="shared" ca="1" si="1023"/>
        <v>4.8780781415370938E-3</v>
      </c>
      <c r="FS432" s="223">
        <f t="shared" ca="1" si="1024"/>
        <v>-1.0623373518314314E-2</v>
      </c>
      <c r="FT432" s="223">
        <f t="shared" ca="1" si="1025"/>
        <v>-1.2456941381427623E-3</v>
      </c>
      <c r="FU432" s="223">
        <f t="shared" ca="1" si="1026"/>
        <v>1.1049305963663355E-2</v>
      </c>
      <c r="FV432" s="223">
        <f t="shared" ca="1" si="1027"/>
        <v>-2.532326295933899E-3</v>
      </c>
      <c r="FW432" s="223">
        <f t="shared" ca="1" si="1028"/>
        <v>-1.0183443390642888E-2</v>
      </c>
      <c r="FX432" s="223">
        <f t="shared" ca="1" si="1029"/>
        <v>6.0142877282296963E-3</v>
      </c>
      <c r="FY432" s="223">
        <f t="shared" ca="1" si="1030"/>
        <v>8.1270154115108059E-3</v>
      </c>
      <c r="FZ432" s="223">
        <f t="shared" ca="1" si="1031"/>
        <v>-8.7931075377015999E-3</v>
      </c>
      <c r="GA432" s="223">
        <f t="shared" ca="1" si="1032"/>
        <v>-5.1204428660750201E-3</v>
      </c>
      <c r="GB432" s="223">
        <f t="shared" ca="1" si="1033"/>
        <v>1.0543908705048375E-2</v>
      </c>
      <c r="GC432" s="223">
        <f t="shared" ca="1" si="1034"/>
        <v>1.515229771812546E-3</v>
      </c>
      <c r="GD432" s="223">
        <f t="shared" ca="1" si="1035"/>
        <v>-1.1062001792438195E-2</v>
      </c>
      <c r="GE432" s="223">
        <f t="shared" ca="1" si="1036"/>
        <v>2.2671316679975634E-3</v>
      </c>
      <c r="GF432" s="223">
        <f t="shared" ca="1" si="1037"/>
        <v>1.0286815568379891E-2</v>
      </c>
      <c r="GG432" s="223">
        <f t="shared" ca="1" si="1038"/>
        <v>-5.7844385057957276E-3</v>
      </c>
      <c r="GH432" s="223">
        <f t="shared" ca="1" si="1039"/>
        <v>-8.3089785036426049E-3</v>
      </c>
      <c r="GI432" s="223">
        <f t="shared" ca="1" si="1040"/>
        <v>8.6254758230986644E-3</v>
      </c>
      <c r="GJ432" s="223">
        <f t="shared" ca="1" si="1041"/>
        <v>5.3597232272961075E-3</v>
      </c>
      <c r="GK432" s="223">
        <f t="shared" ca="1" si="1042"/>
        <v>-1.045809263544065E-2</v>
      </c>
      <c r="GL432" s="223">
        <f t="shared" ca="1" si="1043"/>
        <v>-1.7838526877258804E-3</v>
      </c>
      <c r="GM432" s="223">
        <f t="shared" ca="1" si="1044"/>
        <v>1.1068034284968156E-2</v>
      </c>
      <c r="GN432" s="223">
        <f t="shared" ca="1" si="1045"/>
        <v>-2.0005714047179384E-3</v>
      </c>
      <c r="GO432" s="223">
        <f t="shared" ca="1" si="1046"/>
        <v>-1.0383991353067307E-2</v>
      </c>
      <c r="GP432" s="223">
        <f t="shared" ca="1" si="1047"/>
        <v>5.5511049538999524E-3</v>
      </c>
      <c r="GQ432" s="223">
        <f t="shared" ca="1" si="1048"/>
        <v>8.4859365778165233E-3</v>
      </c>
      <c r="GR432" s="223">
        <f t="shared" ca="1" si="1049"/>
        <v>-8.4526484443872042E-3</v>
      </c>
      <c r="GS432" s="223">
        <f t="shared" ca="1" si="1050"/>
        <v>-5.59577509165803E-3</v>
      </c>
      <c r="GT432" s="223">
        <f t="shared" ca="1" si="1051"/>
        <v>1.0365977001882597E-2</v>
      </c>
      <c r="GU432" s="223">
        <f t="shared" ca="1" si="1052"/>
        <v>2.0514010774826744E-3</v>
      </c>
      <c r="GV432" s="223">
        <f t="shared" ca="1" si="1053"/>
        <v>-1.1067399807505301E-2</v>
      </c>
      <c r="GW432" s="223">
        <f t="shared" ca="1" si="1054"/>
        <v>1.7328060720302923E-3</v>
      </c>
      <c r="GX432" s="223">
        <f t="shared" ca="1" si="1055"/>
        <v>1.0474912209646072E-2</v>
      </c>
      <c r="GY432" s="223">
        <f t="shared" ca="1" si="1056"/>
        <v>-5.3144276239491268E-3</v>
      </c>
      <c r="GZ432" s="223">
        <f t="shared" ca="1" si="1057"/>
        <v>-8.6577830411051718E-3</v>
      </c>
      <c r="HA432" s="223">
        <f t="shared" ca="1" si="1058"/>
        <v>8.2747295063181417E-3</v>
      </c>
      <c r="HB432" s="223">
        <f t="shared" ca="1" si="1059"/>
        <v>5.8284562703437084E-3</v>
      </c>
      <c r="HC432" s="223">
        <f t="shared" ca="1" si="1060"/>
        <v>-1.0267617291387686E-2</v>
      </c>
      <c r="HD432" s="223">
        <f t="shared" ca="1" si="1061"/>
        <v>-2.3177137799366039E-3</v>
      </c>
      <c r="HE432" s="223">
        <f t="shared" ca="1" si="1062"/>
        <v>1.1060098742235156E-2</v>
      </c>
      <c r="HF432" s="223">
        <f t="shared" ca="1" si="1063"/>
        <v>-1.4639969617592707E-3</v>
      </c>
      <c r="HG432" s="223">
        <f t="shared" ca="1" si="1064"/>
        <v>-1.0559523370791747E-2</v>
      </c>
      <c r="HH432" s="223">
        <f t="shared" ca="1" si="1065"/>
        <v>5.074549081517438E-3</v>
      </c>
      <c r="HI432" s="223">
        <f t="shared" ca="1" si="1066"/>
        <v>8.8244143796256166E-3</v>
      </c>
      <c r="HJ432" s="223">
        <f t="shared" ca="1" si="1067"/>
        <v>-8.0918261806061254E-3</v>
      </c>
      <c r="HK432" s="223">
        <f t="shared" ca="1" si="1068"/>
        <v>-6.0576266049126842E-3</v>
      </c>
      <c r="HL432" s="223">
        <f t="shared" ca="1" si="1069"/>
        <v>1.0163072752167155E-2</v>
      </c>
      <c r="HM432" s="223">
        <f t="shared" ca="1" si="1070"/>
        <v>2.582630378275017E-3</v>
      </c>
      <c r="HN432" s="223">
        <f t="shared" ca="1" si="1071"/>
        <v>-1.1046135487046404E-2</v>
      </c>
      <c r="HO432" s="223">
        <f t="shared" ca="1" si="1072"/>
        <v>1.1943059944602356E-3</v>
      </c>
      <c r="HP432" s="223">
        <f t="shared" ca="1" si="1073"/>
        <v>1.0637773869905064E-2</v>
      </c>
      <c r="HQ432" s="223">
        <f t="shared" ca="1" si="1074"/>
        <v>-4.8316138204681008E-3</v>
      </c>
      <c r="HR432" s="223">
        <f t="shared" ca="1" si="1075"/>
        <v>-8.9857302208898766E-3</v>
      </c>
      <c r="HS432" s="223">
        <f t="shared" ca="1" si="1076"/>
        <v>7.9040486413757757E-3</v>
      </c>
      <c r="HT432" s="223">
        <f t="shared" ca="1" si="1077"/>
        <v>6.2831480517241082E-3</v>
      </c>
      <c r="HU432" s="223">
        <f t="shared" ca="1" si="1078"/>
        <v>-1.0052406357942478E-2</v>
      </c>
      <c r="HV432" s="223">
        <f t="shared" ca="1" si="1079"/>
        <v>-2.8459912966443254E-3</v>
      </c>
      <c r="HW432" s="223">
        <f t="shared" ca="1" si="1080"/>
        <v>1.1025518452881855E-2</v>
      </c>
      <c r="HX432" s="223">
        <f t="shared" ca="1" si="1081"/>
        <v>-9.2389562188811402E-4</v>
      </c>
      <c r="HY432" s="223">
        <f t="shared" ca="1" si="1082"/>
        <v>-1.0709616571811128E-2</v>
      </c>
      <c r="HZ432" s="223">
        <f t="shared" ca="1" si="1083"/>
        <v>4.5857681759189865E-3</v>
      </c>
      <c r="IA432" s="223">
        <f t="shared" ca="1" si="1084"/>
        <v>9.1416333942671603E-3</v>
      </c>
      <c r="IB432" s="223">
        <f t="shared" ca="1" si="1085"/>
        <v>-7.7115099987952723E-3</v>
      </c>
      <c r="IC432" s="223">
        <f t="shared" ca="1" si="1086"/>
        <v>-6.5048847650912064E-3</v>
      </c>
      <c r="ID432" s="223">
        <f t="shared" ca="1" si="1087"/>
        <v>9.9356847700114541E-3</v>
      </c>
      <c r="IE432" s="223">
        <f t="shared" ca="1" si="1088"/>
        <v>2.3968507235605915E-3</v>
      </c>
      <c r="IF432" s="223">
        <f t="shared" ca="1" si="1089"/>
        <v>-1.0998260058671973E-2</v>
      </c>
      <c r="IG432" s="223">
        <f t="shared" ca="1" si="1090"/>
        <v>6.5292872914004835E-4</v>
      </c>
      <c r="IH432" s="223">
        <f t="shared" ca="1" si="1091"/>
        <v>1.0775008201152682E-2</v>
      </c>
      <c r="II432" s="223">
        <f t="shared" ca="1" si="1092"/>
        <v>-4.3371602360936122E-3</v>
      </c>
      <c r="IJ432" s="223">
        <f t="shared" ca="1" si="1093"/>
        <v>-9.2920299895150778E-3</v>
      </c>
      <c r="IK432" s="223">
        <f t="shared" ca="1" si="1094"/>
        <v>7.5143262309438821E-3</v>
      </c>
      <c r="IL432" s="223">
        <f t="shared" ca="1" si="1095"/>
        <v>6.7227031791086186E-3</v>
      </c>
      <c r="IM432" s="223">
        <f t="shared" ca="1" si="1096"/>
        <v>-9.8129782970944428E-3</v>
      </c>
      <c r="IN432" s="223">
        <f t="shared" ca="1" si="1097"/>
        <v>-3.3674125710384259E-3</v>
      </c>
      <c r="IO432" s="223">
        <f t="shared" ca="1" si="1098"/>
        <v>1.0964376723854256E-2</v>
      </c>
      <c r="IP432" s="223">
        <f t="shared" ca="1" si="1099"/>
        <v>-3.8156853654075507E-4</v>
      </c>
      <c r="IQ432" s="223">
        <f t="shared" ca="1" si="1100"/>
        <v>-1.0833909368457236E-2</v>
      </c>
      <c r="IR432" s="223">
        <f t="shared" ca="1" si="1101"/>
        <v>4.0859397531194637E-3</v>
      </c>
      <c r="IS432" s="223">
        <f t="shared" ca="1" si="1102"/>
        <v>9.4368294133490415E-3</v>
      </c>
      <c r="IT432" s="223">
        <f t="shared" ca="1" si="1103"/>
        <v>-7.3126161139492711E-3</v>
      </c>
      <c r="IU432" s="223">
        <f t="shared" ca="1" si="1104"/>
        <v>-6.9364720881095014E-3</v>
      </c>
      <c r="IV432" s="223">
        <f t="shared" ca="1" si="1105"/>
        <v>9.6843608529818721E-3</v>
      </c>
      <c r="IW432" s="223">
        <f t="shared" ca="1" si="1106"/>
        <v>3.625158842385325E-3</v>
      </c>
      <c r="IX432" s="223">
        <f t="shared" ca="1" si="1107"/>
        <v>-1.0923888858482465E-2</v>
      </c>
      <c r="IY432" s="223">
        <f t="shared" ca="1" si="1108"/>
        <v>1.0997850132218878E-4</v>
      </c>
      <c r="IZ432" s="223">
        <f t="shared" ca="1" si="1109"/>
        <v>1.0886284593864329E-2</v>
      </c>
      <c r="JA432" s="223">
        <f t="shared" ca="1" si="1110"/>
        <v>-3.8322580528205846E-3</v>
      </c>
      <c r="JB432" s="223">
        <f t="shared" ca="1" si="1111"/>
        <v>-9.575944444010177E-3</v>
      </c>
    </row>
    <row r="433" spans="2:262">
      <c r="B433" s="230">
        <v>72</v>
      </c>
      <c r="C433" s="229">
        <f t="shared" si="1112"/>
        <v>1.4062500000000008E-3</v>
      </c>
      <c r="D433" s="226">
        <f t="shared" ca="1" si="855"/>
        <v>74.29445165628421</v>
      </c>
      <c r="E433" s="225">
        <f ca="1">BZ361</f>
        <v>-0.70554834371578645</v>
      </c>
      <c r="F433" s="224">
        <v>72</v>
      </c>
      <c r="G433" s="223">
        <f t="shared" ca="1" si="856"/>
        <v>3.1841157348152082E-3</v>
      </c>
      <c r="H433" s="223">
        <f t="shared" ca="1" si="857"/>
        <v>2.9659797575782611E-3</v>
      </c>
      <c r="I433" s="223">
        <f t="shared" ca="1" si="858"/>
        <v>-4.3413836268137293E-3</v>
      </c>
      <c r="J433" s="223">
        <f t="shared" ca="1" si="859"/>
        <v>-1.2720558980769867E-3</v>
      </c>
      <c r="K433" s="223">
        <f t="shared" ca="1" si="860"/>
        <v>4.8377152163704383E-3</v>
      </c>
      <c r="L433" s="223">
        <f t="shared" ca="1" si="861"/>
        <v>-6.1552694069107552E-4</v>
      </c>
      <c r="M433" s="223">
        <f t="shared" ca="1" si="862"/>
        <v>-4.5975485182323883E-3</v>
      </c>
      <c r="N433" s="223">
        <f t="shared" ca="1" si="863"/>
        <v>2.4094013825045378E-3</v>
      </c>
      <c r="O433" s="223">
        <f t="shared" ca="1" si="864"/>
        <v>3.6574467350745624E-3</v>
      </c>
      <c r="P433" s="223">
        <f t="shared" ca="1" si="865"/>
        <v>-3.8364663051096044E-3</v>
      </c>
      <c r="Q433" s="223">
        <f t="shared" ca="1" si="866"/>
        <v>-2.1605318413388378E-3</v>
      </c>
      <c r="R433" s="223">
        <f t="shared" ca="1" si="867"/>
        <v>4.6794640104153894E-3</v>
      </c>
      <c r="S433" s="223">
        <f t="shared" ca="1" si="868"/>
        <v>3.346955600292004E-4</v>
      </c>
      <c r="T433" s="223">
        <f t="shared" ca="1" si="869"/>
        <v>-4.8100557395823196E-3</v>
      </c>
      <c r="U433" s="223">
        <f t="shared" ca="1" si="870"/>
        <v>1.5420950862720744E-3</v>
      </c>
      <c r="V433" s="223">
        <f t="shared" ca="1" si="871"/>
        <v>4.208360085661703E-3</v>
      </c>
      <c r="W433" s="223">
        <f t="shared" ca="1" si="872"/>
        <v>-3.1841157348152082E-3</v>
      </c>
      <c r="X433" s="223">
        <f t="shared" ca="1" si="873"/>
        <v>-2.9659797575782706E-3</v>
      </c>
      <c r="Y433" s="223">
        <f t="shared" ca="1" si="874"/>
        <v>4.3413836268137267E-3</v>
      </c>
      <c r="Z433" s="223">
        <f t="shared" ca="1" si="875"/>
        <v>1.272055898076988E-3</v>
      </c>
      <c r="AA433" s="223">
        <f t="shared" ca="1" si="876"/>
        <v>-4.8377152163704392E-3</v>
      </c>
      <c r="AB433" s="223">
        <f t="shared" ca="1" si="877"/>
        <v>6.1552694069108766E-4</v>
      </c>
      <c r="AC433" s="223">
        <f t="shared" ca="1" si="878"/>
        <v>4.5975485182323953E-3</v>
      </c>
      <c r="AD433" s="223">
        <f t="shared" ca="1" si="879"/>
        <v>-2.4094013825045257E-3</v>
      </c>
      <c r="AE433" s="223">
        <f t="shared" ca="1" si="880"/>
        <v>-3.6574467350745658E-3</v>
      </c>
      <c r="AF433" s="223">
        <f t="shared" ca="1" si="881"/>
        <v>3.836466305109601E-3</v>
      </c>
      <c r="AG433" s="223">
        <f t="shared" ca="1" si="882"/>
        <v>2.1605318413388426E-3</v>
      </c>
      <c r="AH433" s="223">
        <f t="shared" ca="1" si="883"/>
        <v>-4.679464010415392E-3</v>
      </c>
      <c r="AI433" s="223">
        <f t="shared" ca="1" si="884"/>
        <v>-3.3469556002922339E-4</v>
      </c>
      <c r="AJ433" s="223">
        <f t="shared" ca="1" si="885"/>
        <v>4.810055739582323E-3</v>
      </c>
      <c r="AK433" s="223">
        <f t="shared" ca="1" si="886"/>
        <v>-1.542095086272069E-3</v>
      </c>
      <c r="AL433" s="223">
        <f t="shared" ca="1" si="887"/>
        <v>-4.2083600856617056E-3</v>
      </c>
      <c r="AM433" s="223">
        <f t="shared" ca="1" si="888"/>
        <v>3.1841157348152043E-3</v>
      </c>
      <c r="AN433" s="223">
        <f t="shared" ca="1" si="889"/>
        <v>2.9659797575782611E-3</v>
      </c>
      <c r="AO433" s="223">
        <f t="shared" ca="1" si="890"/>
        <v>-4.3413836268137319E-3</v>
      </c>
      <c r="AP433" s="223">
        <f t="shared" ca="1" si="891"/>
        <v>-1.2720558980770093E-3</v>
      </c>
      <c r="AQ433" s="223">
        <f t="shared" ca="1" si="892"/>
        <v>4.8377152163704374E-3</v>
      </c>
      <c r="AR433" s="223">
        <f t="shared" ca="1" si="893"/>
        <v>-6.1552694069106511E-4</v>
      </c>
      <c r="AS433" s="223">
        <f t="shared" ca="1" si="894"/>
        <v>-4.5975485182323927E-3</v>
      </c>
      <c r="AT433" s="223">
        <f t="shared" ca="1" si="895"/>
        <v>2.4094013825045357E-3</v>
      </c>
      <c r="AU433" s="223">
        <f t="shared" ca="1" si="896"/>
        <v>3.6574467350745585E-3</v>
      </c>
      <c r="AV433" s="223">
        <f t="shared" ca="1" si="897"/>
        <v>-3.8364663051096079E-3</v>
      </c>
      <c r="AW433" s="223">
        <f t="shared" ca="1" si="898"/>
        <v>-2.1605318413388313E-3</v>
      </c>
      <c r="AX433" s="223">
        <f t="shared" ca="1" si="899"/>
        <v>4.6794640104153955E-3</v>
      </c>
      <c r="AY433" s="223">
        <f t="shared" ca="1" si="900"/>
        <v>3.3469556002924594E-4</v>
      </c>
      <c r="AZ433" s="223">
        <f t="shared" ca="1" si="901"/>
        <v>-4.8100557395823256E-3</v>
      </c>
      <c r="BA433" s="223">
        <f t="shared" ca="1" si="902"/>
        <v>1.5420950862720475E-3</v>
      </c>
      <c r="BB433" s="223">
        <f t="shared" ca="1" si="903"/>
        <v>4.2083600856617168E-3</v>
      </c>
      <c r="BC433" s="223">
        <f t="shared" ca="1" si="904"/>
        <v>-3.1841157348151874E-3</v>
      </c>
      <c r="BD433" s="223">
        <f t="shared" ca="1" si="905"/>
        <v>-2.9659797575782789E-3</v>
      </c>
      <c r="BE433" s="223">
        <f t="shared" ca="1" si="906"/>
        <v>4.3413836268137223E-3</v>
      </c>
      <c r="BF433" s="223">
        <f t="shared" ca="1" si="907"/>
        <v>1.2720558980769984E-3</v>
      </c>
      <c r="BG433" s="223">
        <f t="shared" ca="1" si="908"/>
        <v>-4.8377152163704383E-3</v>
      </c>
      <c r="BH433" s="223">
        <f t="shared" ca="1" si="909"/>
        <v>6.1552694069107704E-4</v>
      </c>
      <c r="BI433" s="223">
        <f t="shared" ca="1" si="910"/>
        <v>4.5975485182323883E-3</v>
      </c>
      <c r="BJ433" s="223">
        <f t="shared" ca="1" si="911"/>
        <v>-2.4094013825045461E-3</v>
      </c>
      <c r="BK433" s="223">
        <f t="shared" ca="1" si="912"/>
        <v>-3.6574467350745507E-3</v>
      </c>
      <c r="BL433" s="223">
        <f t="shared" ca="1" si="913"/>
        <v>3.8364663051095736E-3</v>
      </c>
      <c r="BM433" s="223">
        <f t="shared" ca="1" si="914"/>
        <v>2.1605318413388829E-3</v>
      </c>
      <c r="BN433" s="223">
        <f t="shared" ca="1" si="915"/>
        <v>-4.6794640104153799E-3</v>
      </c>
      <c r="BO433" s="223">
        <f t="shared" ca="1" si="916"/>
        <v>-3.3469556002923423E-4</v>
      </c>
      <c r="BP433" s="223">
        <f t="shared" ca="1" si="917"/>
        <v>4.8100557395823248E-3</v>
      </c>
      <c r="BQ433" s="223">
        <f t="shared" ca="1" si="918"/>
        <v>-1.5420950862720594E-3</v>
      </c>
      <c r="BR433" s="223">
        <f t="shared" ca="1" si="919"/>
        <v>-4.2083600856617108E-3</v>
      </c>
      <c r="BS433" s="223">
        <f t="shared" ca="1" si="920"/>
        <v>3.1841157348151965E-3</v>
      </c>
      <c r="BT433" s="223">
        <f t="shared" ca="1" si="921"/>
        <v>2.9659797575782697E-3</v>
      </c>
      <c r="BU433" s="223">
        <f t="shared" ca="1" si="922"/>
        <v>-4.3413836268137275E-3</v>
      </c>
      <c r="BV433" s="223">
        <f t="shared" ca="1" si="923"/>
        <v>-1.2720558980769867E-3</v>
      </c>
      <c r="BW433" s="223">
        <f t="shared" ca="1" si="924"/>
        <v>4.8377152163704392E-3</v>
      </c>
      <c r="BX433" s="223">
        <f t="shared" ca="1" si="925"/>
        <v>-6.1552694069108875E-4</v>
      </c>
      <c r="BY433" s="223">
        <f t="shared" ca="1" si="926"/>
        <v>-4.5975485182324066E-3</v>
      </c>
      <c r="BZ433" s="223">
        <f t="shared" ca="1" si="927"/>
        <v>2.4094013825044966E-3</v>
      </c>
      <c r="CA433" s="223">
        <f t="shared" ca="1" si="928"/>
        <v>3.6574467350745424E-3</v>
      </c>
      <c r="CB433" s="223">
        <f t="shared" ca="1" si="929"/>
        <v>-3.8364663051095806E-3</v>
      </c>
      <c r="CC433" s="223">
        <f t="shared" ca="1" si="930"/>
        <v>-2.1605318413388105E-3</v>
      </c>
      <c r="CD433" s="223">
        <f t="shared" ca="1" si="931"/>
        <v>4.6794640104153842E-3</v>
      </c>
      <c r="CE433" s="223">
        <f t="shared" ca="1" si="932"/>
        <v>3.3469556002929104E-4</v>
      </c>
      <c r="CF433" s="223">
        <f t="shared" ca="1" si="933"/>
        <v>-4.810055739582323E-3</v>
      </c>
      <c r="CG433" s="223">
        <f t="shared" ca="1" si="934"/>
        <v>1.542095086272005E-3</v>
      </c>
      <c r="CH433" s="223">
        <f t="shared" ca="1" si="935"/>
        <v>4.2083600856617047E-3</v>
      </c>
      <c r="CI433" s="223">
        <f t="shared" ca="1" si="936"/>
        <v>-3.1841157348151536E-3</v>
      </c>
      <c r="CJ433" s="223">
        <f t="shared" ca="1" si="937"/>
        <v>-2.9659797575782602E-3</v>
      </c>
      <c r="CK433" s="223">
        <f t="shared" ca="1" si="938"/>
        <v>4.3413836268137024E-3</v>
      </c>
      <c r="CL433" s="223">
        <f t="shared" ca="1" si="939"/>
        <v>1.2720558980769754E-3</v>
      </c>
      <c r="CM433" s="223">
        <f t="shared" ca="1" si="940"/>
        <v>-4.8377152163704357E-3</v>
      </c>
      <c r="CN433" s="223">
        <f t="shared" ca="1" si="941"/>
        <v>6.1552694069110046E-4</v>
      </c>
      <c r="CO433" s="223">
        <f t="shared" ca="1" si="942"/>
        <v>4.5975485182324031E-3</v>
      </c>
      <c r="CP433" s="223">
        <f t="shared" ca="1" si="943"/>
        <v>-2.4094013825045669E-3</v>
      </c>
      <c r="CQ433" s="223">
        <f t="shared" ca="1" si="944"/>
        <v>-3.6574467350745797E-3</v>
      </c>
      <c r="CR433" s="223">
        <f t="shared" ca="1" si="945"/>
        <v>3.8364663051095454E-3</v>
      </c>
      <c r="CS433" s="223">
        <f t="shared" ca="1" si="946"/>
        <v>2.1605318413388617E-3</v>
      </c>
      <c r="CT433" s="223">
        <f t="shared" ca="1" si="947"/>
        <v>-4.6794640104153686E-3</v>
      </c>
      <c r="CU433" s="223">
        <f t="shared" ca="1" si="948"/>
        <v>-3.3469556002921038E-4</v>
      </c>
      <c r="CV433" s="223">
        <f t="shared" ca="1" si="949"/>
        <v>4.81005573958233E-3</v>
      </c>
      <c r="CW433" s="223">
        <f t="shared" ca="1" si="950"/>
        <v>-1.5420950862720818E-3</v>
      </c>
      <c r="CX433" s="223">
        <f t="shared" ca="1" si="951"/>
        <v>-4.2083600856617333E-3</v>
      </c>
      <c r="CY433" s="223">
        <f t="shared" ca="1" si="952"/>
        <v>3.1841157348152143E-3</v>
      </c>
      <c r="CZ433" s="223">
        <f t="shared" ca="1" si="953"/>
        <v>2.9659797575783049E-3</v>
      </c>
      <c r="DA433" s="223">
        <f t="shared" ca="1" si="954"/>
        <v>-4.3413836268137379E-3</v>
      </c>
      <c r="DB433" s="223">
        <f t="shared" ca="1" si="955"/>
        <v>-1.2720558980770299E-3</v>
      </c>
      <c r="DC433" s="223">
        <f t="shared" ca="1" si="956"/>
        <v>4.8377152163704409E-3</v>
      </c>
      <c r="DD433" s="223">
        <f t="shared" ca="1" si="957"/>
        <v>-6.1552694069104386E-4</v>
      </c>
      <c r="DE433" s="223">
        <f t="shared" ca="1" si="958"/>
        <v>-4.5975485182324204E-3</v>
      </c>
      <c r="DF433" s="223">
        <f t="shared" ca="1" si="959"/>
        <v>2.4094013825045175E-3</v>
      </c>
      <c r="DG433" s="223">
        <f t="shared" ca="1" si="960"/>
        <v>3.6574467350746179E-3</v>
      </c>
      <c r="DH433" s="223">
        <f t="shared" ca="1" si="961"/>
        <v>-3.8364663051095953E-3</v>
      </c>
      <c r="DI433" s="223">
        <f t="shared" ca="1" si="962"/>
        <v>-2.160531841338912E-3</v>
      </c>
      <c r="DJ433" s="223">
        <f t="shared" ca="1" si="963"/>
        <v>4.6794640104153894E-3</v>
      </c>
      <c r="DK433" s="223">
        <f t="shared" ca="1" si="964"/>
        <v>3.3469556002926719E-4</v>
      </c>
      <c r="DL433" s="223">
        <f t="shared" ca="1" si="965"/>
        <v>-4.8100557395823196E-3</v>
      </c>
      <c r="DM433" s="223">
        <f t="shared" ca="1" si="966"/>
        <v>1.5420950862720276E-3</v>
      </c>
      <c r="DN433" s="223">
        <f t="shared" ca="1" si="967"/>
        <v>4.2083600856616934E-3</v>
      </c>
      <c r="DO433" s="223">
        <f t="shared" ca="1" si="968"/>
        <v>-3.1841157348151709E-3</v>
      </c>
      <c r="DP433" s="223">
        <f t="shared" ca="1" si="969"/>
        <v>-2.9659797575782416E-3</v>
      </c>
      <c r="DQ433" s="223">
        <f t="shared" ca="1" si="970"/>
        <v>4.3413836268137128E-3</v>
      </c>
      <c r="DR433" s="223">
        <f t="shared" ca="1" si="971"/>
        <v>1.2720558980770849E-3</v>
      </c>
      <c r="DS433" s="223">
        <f t="shared" ca="1" si="972"/>
        <v>-4.8377152163704374E-3</v>
      </c>
      <c r="DT433" s="223">
        <f t="shared" ca="1" si="973"/>
        <v>6.1552694069098727E-4</v>
      </c>
      <c r="DU433" s="223">
        <f t="shared" ca="1" si="974"/>
        <v>4.5975485182323953E-3</v>
      </c>
      <c r="DV433" s="223">
        <f t="shared" ca="1" si="975"/>
        <v>-2.409401382504468E-3</v>
      </c>
      <c r="DW433" s="223">
        <f t="shared" ca="1" si="976"/>
        <v>-3.6574467350745645E-3</v>
      </c>
      <c r="DX433" s="223">
        <f t="shared" ca="1" si="977"/>
        <v>3.8364663051095602E-3</v>
      </c>
      <c r="DY433" s="223">
        <f t="shared" ca="1" si="978"/>
        <v>2.16053184133884E-3</v>
      </c>
      <c r="DZ433" s="223">
        <f t="shared" ca="1" si="979"/>
        <v>-4.6794640104153747E-3</v>
      </c>
      <c r="EA433" s="223">
        <f t="shared" ca="1" si="980"/>
        <v>-3.3469556002918652E-4</v>
      </c>
      <c r="EB433" s="223">
        <f t="shared" ca="1" si="981"/>
        <v>4.8100557395823274E-3</v>
      </c>
      <c r="EC433" s="223">
        <f t="shared" ca="1" si="982"/>
        <v>-1.5420950862721041E-3</v>
      </c>
      <c r="ED433" s="223">
        <f t="shared" ca="1" si="983"/>
        <v>-4.208360085661722E-3</v>
      </c>
      <c r="EE433" s="223">
        <f t="shared" ca="1" si="984"/>
        <v>3.1841157348151284E-3</v>
      </c>
      <c r="EF433" s="223">
        <f t="shared" ca="1" si="985"/>
        <v>2.9659797575782862E-3</v>
      </c>
      <c r="EG433" s="223">
        <f t="shared" ca="1" si="986"/>
        <v>-4.3413836268136868E-3</v>
      </c>
      <c r="EH433" s="223">
        <f t="shared" ca="1" si="987"/>
        <v>-1.2720558980770071E-3</v>
      </c>
      <c r="EI433" s="223">
        <f t="shared" ca="1" si="988"/>
        <v>4.8377152163704331E-3</v>
      </c>
      <c r="EJ433" s="223">
        <f t="shared" ca="1" si="989"/>
        <v>-6.1552694069106706E-4</v>
      </c>
      <c r="EK433" s="223">
        <f t="shared" ca="1" si="990"/>
        <v>-4.5975485182324135E-3</v>
      </c>
      <c r="EL433" s="223">
        <f t="shared" ca="1" si="991"/>
        <v>2.4094013825045378E-3</v>
      </c>
      <c r="EM433" s="223">
        <f t="shared" ca="1" si="992"/>
        <v>3.6574467350746018E-3</v>
      </c>
      <c r="EN433" s="223">
        <f t="shared" ca="1" si="993"/>
        <v>-3.8364663051096101E-3</v>
      </c>
      <c r="EO433" s="223">
        <f t="shared" ca="1" si="994"/>
        <v>-2.1605318413388912E-3</v>
      </c>
      <c r="EP433" s="223">
        <f t="shared" ca="1" si="995"/>
        <v>4.6794640104153955E-3</v>
      </c>
      <c r="EQ433" s="223">
        <f t="shared" ca="1" si="996"/>
        <v>3.3469556002924377E-4</v>
      </c>
      <c r="ER433" s="223">
        <f t="shared" ca="1" si="997"/>
        <v>-4.8100557395823343E-3</v>
      </c>
      <c r="ES433" s="223">
        <f t="shared" ca="1" si="998"/>
        <v>1.5420950862720499E-3</v>
      </c>
      <c r="ET433" s="223">
        <f t="shared" ca="1" si="999"/>
        <v>4.2083600856617498E-3</v>
      </c>
      <c r="EU433" s="223">
        <f t="shared" ca="1" si="1000"/>
        <v>-3.1841157348151891E-3</v>
      </c>
      <c r="EV433" s="223">
        <f t="shared" ca="1" si="1001"/>
        <v>-2.965979757578222E-3</v>
      </c>
      <c r="EW433" s="223">
        <f t="shared" ca="1" si="1002"/>
        <v>4.3413836268136616E-3</v>
      </c>
      <c r="EX433" s="223">
        <f t="shared" ca="1" si="1003"/>
        <v>1.2720558980770624E-3</v>
      </c>
      <c r="EY433" s="223">
        <f t="shared" ca="1" si="1004"/>
        <v>-4.8377152163704383E-3</v>
      </c>
      <c r="EZ433" s="223">
        <f t="shared" ca="1" si="1005"/>
        <v>6.1552694069114773E-4</v>
      </c>
      <c r="FA433" s="223">
        <f t="shared" ca="1" si="1006"/>
        <v>4.5975485182324317E-3</v>
      </c>
      <c r="FB433" s="223">
        <f t="shared" ca="1" si="1007"/>
        <v>-2.4094013825044884E-3</v>
      </c>
      <c r="FC433" s="223">
        <f t="shared" ca="1" si="1008"/>
        <v>-3.6574467350745489E-3</v>
      </c>
      <c r="FD433" s="223">
        <f t="shared" ca="1" si="1009"/>
        <v>3.8364663051094908E-3</v>
      </c>
      <c r="FE433" s="223">
        <f t="shared" ca="1" si="1010"/>
        <v>2.1605318413389423E-3</v>
      </c>
      <c r="FF433" s="223">
        <f t="shared" ca="1" si="1011"/>
        <v>-4.6794640104153807E-3</v>
      </c>
      <c r="FG433" s="223">
        <f t="shared" ca="1" si="1012"/>
        <v>-3.3469556002916311E-4</v>
      </c>
      <c r="FH433" s="223">
        <f t="shared" ca="1" si="1013"/>
        <v>4.8100557395823413E-3</v>
      </c>
      <c r="FI433" s="223">
        <f t="shared" ca="1" si="1014"/>
        <v>-1.5420950862719959E-3</v>
      </c>
      <c r="FJ433" s="223">
        <f t="shared" ca="1" si="1015"/>
        <v>-4.2083600856617099E-3</v>
      </c>
      <c r="FK433" s="223">
        <f t="shared" ca="1" si="1016"/>
        <v>3.1841157348152498E-3</v>
      </c>
      <c r="FL433" s="223">
        <f t="shared" ca="1" si="1017"/>
        <v>2.9659797575783764E-3</v>
      </c>
      <c r="FM433" s="223">
        <f t="shared" ca="1" si="1018"/>
        <v>-4.341383626813698E-3</v>
      </c>
      <c r="FN433" s="223">
        <f t="shared" ca="1" si="1019"/>
        <v>-1.2720558980769841E-3</v>
      </c>
      <c r="FO433" s="223">
        <f t="shared" ca="1" si="1020"/>
        <v>4.8377152163704444E-3</v>
      </c>
      <c r="FP433" s="223">
        <f t="shared" ca="1" si="1021"/>
        <v>-6.1552694069095409E-4</v>
      </c>
      <c r="FQ433" s="223">
        <f t="shared" ca="1" si="1022"/>
        <v>-4.5975485182324066E-3</v>
      </c>
      <c r="FR433" s="223">
        <f t="shared" ca="1" si="1023"/>
        <v>2.4094013825045587E-3</v>
      </c>
      <c r="FS433" s="223">
        <f t="shared" ca="1" si="1024"/>
        <v>3.6574467350746769E-3</v>
      </c>
      <c r="FT433" s="223">
        <f t="shared" ca="1" si="1025"/>
        <v>-3.8364663051095402E-3</v>
      </c>
      <c r="FU433" s="223">
        <f t="shared" ca="1" si="1026"/>
        <v>-2.1605318413388704E-3</v>
      </c>
      <c r="FV433" s="223">
        <f t="shared" ca="1" si="1027"/>
        <v>4.6794640104154024E-3</v>
      </c>
      <c r="FW433" s="223">
        <f t="shared" ca="1" si="1028"/>
        <v>3.3469556002935739E-4</v>
      </c>
      <c r="FX433" s="223">
        <f t="shared" ca="1" si="1029"/>
        <v>-4.8100557395823309E-3</v>
      </c>
      <c r="FY433" s="223">
        <f t="shared" ca="1" si="1030"/>
        <v>1.5420950862720729E-3</v>
      </c>
      <c r="FZ433" s="223">
        <f t="shared" ca="1" si="1031"/>
        <v>4.20836008566167E-3</v>
      </c>
      <c r="GA433" s="223">
        <f t="shared" ca="1" si="1032"/>
        <v>-3.1841157348151032E-3</v>
      </c>
      <c r="GB433" s="223">
        <f t="shared" ca="1" si="1033"/>
        <v>-2.9659797575783131E-3</v>
      </c>
      <c r="GC433" s="223">
        <f t="shared" ca="1" si="1034"/>
        <v>4.3413836268137345E-3</v>
      </c>
      <c r="GD433" s="223">
        <f t="shared" ca="1" si="1035"/>
        <v>1.2720558980771723E-3</v>
      </c>
      <c r="GE433" s="223">
        <f t="shared" ca="1" si="1036"/>
        <v>-4.8377152163704305E-3</v>
      </c>
      <c r="GF433" s="223">
        <f t="shared" ca="1" si="1037"/>
        <v>6.1552694069103432E-4</v>
      </c>
      <c r="GG433" s="223">
        <f t="shared" ca="1" si="1038"/>
        <v>4.5975485182323797E-3</v>
      </c>
      <c r="GH433" s="223">
        <f t="shared" ca="1" si="1039"/>
        <v>-2.4094013825043895E-3</v>
      </c>
      <c r="GI433" s="223">
        <f t="shared" ca="1" si="1040"/>
        <v>-3.6574467350746235E-3</v>
      </c>
      <c r="GJ433" s="223">
        <f t="shared" ca="1" si="1041"/>
        <v>3.8364663051095897E-3</v>
      </c>
      <c r="GK433" s="223">
        <f t="shared" ca="1" si="1042"/>
        <v>2.1605318413387975E-3</v>
      </c>
      <c r="GL433" s="223">
        <f t="shared" ca="1" si="1043"/>
        <v>-4.6794640104153512E-3</v>
      </c>
      <c r="GM433" s="223">
        <f t="shared" ca="1" si="1044"/>
        <v>-3.3469556002927673E-4</v>
      </c>
      <c r="GN433" s="223">
        <f t="shared" ca="1" si="1045"/>
        <v>4.8100557395823213E-3</v>
      </c>
      <c r="GO433" s="223">
        <f t="shared" ca="1" si="1046"/>
        <v>-1.5420950862721494E-3</v>
      </c>
      <c r="GP433" s="223">
        <f t="shared" ca="1" si="1047"/>
        <v>-4.2083600856617663E-3</v>
      </c>
      <c r="GQ433" s="223">
        <f t="shared" ca="1" si="1048"/>
        <v>3.1841157348151644E-3</v>
      </c>
      <c r="GR433" s="223">
        <f t="shared" ca="1" si="1049"/>
        <v>2.9659797575782489E-3</v>
      </c>
      <c r="GS433" s="223">
        <f t="shared" ca="1" si="1050"/>
        <v>-4.3413836268136469E-3</v>
      </c>
      <c r="GT433" s="223">
        <f t="shared" ca="1" si="1051"/>
        <v>-1.2720558980770945E-3</v>
      </c>
      <c r="GU433" s="223">
        <f t="shared" ca="1" si="1052"/>
        <v>4.8377152163704366E-3</v>
      </c>
      <c r="GV433" s="223">
        <f t="shared" ca="1" si="1053"/>
        <v>-6.1552694069111433E-4</v>
      </c>
      <c r="GW433" s="223">
        <f t="shared" ca="1" si="1054"/>
        <v>-4.5975485182324421E-3</v>
      </c>
      <c r="GX433" s="223">
        <f t="shared" ca="1" si="1055"/>
        <v>2.4094013825044598E-3</v>
      </c>
      <c r="GY433" s="223">
        <f t="shared" ca="1" si="1056"/>
        <v>3.6574467350745711E-3</v>
      </c>
      <c r="GZ433" s="223">
        <f t="shared" ca="1" si="1057"/>
        <v>-3.8364663051096391E-3</v>
      </c>
      <c r="HA433" s="223">
        <f t="shared" ca="1" si="1058"/>
        <v>-2.1605318413389723E-3</v>
      </c>
      <c r="HB433" s="223">
        <f t="shared" ca="1" si="1059"/>
        <v>4.6794640104153721E-3</v>
      </c>
      <c r="HC433" s="223">
        <f t="shared" ca="1" si="1060"/>
        <v>3.3469556002919607E-4</v>
      </c>
      <c r="HD433" s="223">
        <f t="shared" ca="1" si="1061"/>
        <v>-4.8100557395823456E-3</v>
      </c>
      <c r="HE433" s="223">
        <f t="shared" ca="1" si="1062"/>
        <v>1.5420950862719642E-3</v>
      </c>
      <c r="HF433" s="223">
        <f t="shared" ca="1" si="1063"/>
        <v>4.2083600856617264E-3</v>
      </c>
      <c r="HG433" s="223">
        <f t="shared" ca="1" si="1064"/>
        <v>-3.1841157348152247E-3</v>
      </c>
      <c r="HH433" s="223">
        <f t="shared" ca="1" si="1065"/>
        <v>-2.9659797575784029E-3</v>
      </c>
      <c r="HI433" s="223">
        <f t="shared" ca="1" si="1066"/>
        <v>4.3413836268136833E-3</v>
      </c>
      <c r="HJ433" s="223">
        <f t="shared" ca="1" si="1067"/>
        <v>1.2720558980770166E-3</v>
      </c>
      <c r="HK433" s="223">
        <f t="shared" ca="1" si="1068"/>
        <v>-4.8377152163704418E-3</v>
      </c>
      <c r="HL433" s="223">
        <f t="shared" ca="1" si="1069"/>
        <v>6.1552694069092135E-4</v>
      </c>
      <c r="HM433" s="223">
        <f t="shared" ca="1" si="1070"/>
        <v>4.5975485182324161E-3</v>
      </c>
      <c r="HN433" s="223">
        <f t="shared" ca="1" si="1071"/>
        <v>-2.4094013825045296E-3</v>
      </c>
      <c r="HO433" s="223">
        <f t="shared" ca="1" si="1072"/>
        <v>-3.6574467350745177E-3</v>
      </c>
      <c r="HP433" s="223">
        <f t="shared" ca="1" si="1073"/>
        <v>3.8364663051095199E-3</v>
      </c>
      <c r="HQ433" s="223">
        <f t="shared" ca="1" si="1074"/>
        <v>2.1605318413388998E-3</v>
      </c>
      <c r="HR433" s="223">
        <f t="shared" ca="1" si="1075"/>
        <v>-4.6794640104153929E-3</v>
      </c>
      <c r="HS433" s="223">
        <f t="shared" ca="1" si="1076"/>
        <v>-3.3469556002939079E-4</v>
      </c>
      <c r="HT433" s="223">
        <f t="shared" ca="1" si="1077"/>
        <v>4.8100557395823352E-3</v>
      </c>
      <c r="HU433" s="223">
        <f t="shared" ca="1" si="1078"/>
        <v>-1.542095086272041E-3</v>
      </c>
      <c r="HV433" s="223">
        <f t="shared" ca="1" si="1079"/>
        <v>-4.2083600856616865E-3</v>
      </c>
      <c r="HW433" s="223">
        <f t="shared" ca="1" si="1080"/>
        <v>3.1841157348150781E-3</v>
      </c>
      <c r="HX433" s="223">
        <f t="shared" ca="1" si="1081"/>
        <v>2.9659797575783391E-3</v>
      </c>
      <c r="HY433" s="223">
        <f t="shared" ca="1" si="1082"/>
        <v>-4.3413836268137197E-3</v>
      </c>
      <c r="HZ433" s="223">
        <f t="shared" ca="1" si="1083"/>
        <v>-1.2720558980769386E-3</v>
      </c>
      <c r="IA433" s="223">
        <f t="shared" ca="1" si="1084"/>
        <v>4.8377152163704288E-3</v>
      </c>
      <c r="IB433" s="223">
        <f t="shared" ca="1" si="1085"/>
        <v>-6.1552694069100114E-4</v>
      </c>
      <c r="IC433" s="223">
        <f t="shared" ca="1" si="1086"/>
        <v>-4.5975485182323909E-3</v>
      </c>
      <c r="ID433" s="223">
        <f t="shared" ca="1" si="1087"/>
        <v>2.4094013825043605E-3</v>
      </c>
      <c r="IE433" s="223">
        <f t="shared" ca="1" si="1088"/>
        <v>1.7643922161098544E-3</v>
      </c>
      <c r="IF433" s="223">
        <f t="shared" ca="1" si="1089"/>
        <v>-3.8364663051095693E-3</v>
      </c>
      <c r="IG433" s="223">
        <f t="shared" ca="1" si="1090"/>
        <v>-2.160531841338827E-3</v>
      </c>
      <c r="IH433" s="223">
        <f t="shared" ca="1" si="1091"/>
        <v>4.6794640104153426E-3</v>
      </c>
      <c r="II433" s="223">
        <f t="shared" ca="1" si="1092"/>
        <v>3.3469556002930969E-4</v>
      </c>
      <c r="IJ433" s="223">
        <f t="shared" ca="1" si="1093"/>
        <v>-4.8100557395823256E-3</v>
      </c>
      <c r="IK433" s="223">
        <f t="shared" ca="1" si="1094"/>
        <v>1.5420950862721175E-3</v>
      </c>
      <c r="IL433" s="223">
        <f t="shared" ca="1" si="1095"/>
        <v>4.2083600856617828E-3</v>
      </c>
      <c r="IM433" s="223">
        <f t="shared" ca="1" si="1096"/>
        <v>-3.1841157348151388E-3</v>
      </c>
      <c r="IN433" s="223">
        <f t="shared" ca="1" si="1097"/>
        <v>-2.965979757578275E-3</v>
      </c>
      <c r="IO433" s="223">
        <f t="shared" ca="1" si="1098"/>
        <v>4.3413836268137544E-3</v>
      </c>
      <c r="IP433" s="223">
        <f t="shared" ca="1" si="1099"/>
        <v>1.2720558980771264E-3</v>
      </c>
      <c r="IQ433" s="223">
        <f t="shared" ca="1" si="1100"/>
        <v>-4.837715216370434E-3</v>
      </c>
      <c r="IR433" s="223">
        <f t="shared" ca="1" si="1101"/>
        <v>6.1552694069108116E-4</v>
      </c>
      <c r="IS433" s="223">
        <f t="shared" ca="1" si="1102"/>
        <v>4.5975485182324525E-3</v>
      </c>
      <c r="IT433" s="223">
        <f t="shared" ca="1" si="1103"/>
        <v>-2.4094013825044307E-3</v>
      </c>
      <c r="IU433" s="223">
        <f t="shared" ca="1" si="1104"/>
        <v>-3.6574467350745923E-3</v>
      </c>
      <c r="IV433" s="223">
        <f t="shared" ca="1" si="1105"/>
        <v>3.8364663051096187E-3</v>
      </c>
      <c r="IW433" s="223">
        <f t="shared" ca="1" si="1106"/>
        <v>2.1605318413390013E-3</v>
      </c>
      <c r="IX433" s="223">
        <f t="shared" ca="1" si="1107"/>
        <v>-4.6794640104153634E-3</v>
      </c>
      <c r="IY433" s="223">
        <f t="shared" ca="1" si="1108"/>
        <v>-3.3469556002922989E-4</v>
      </c>
      <c r="IZ433" s="223">
        <f t="shared" ca="1" si="1109"/>
        <v>4.8100557395823144E-3</v>
      </c>
      <c r="JA433" s="223">
        <f t="shared" ca="1" si="1110"/>
        <v>-1.5420950862719326E-3</v>
      </c>
      <c r="JB433" s="223">
        <f t="shared" ca="1" si="1111"/>
        <v>-4.2083600856617429E-3</v>
      </c>
    </row>
    <row r="434" spans="2:262">
      <c r="B434" s="230">
        <v>73</v>
      </c>
      <c r="C434" s="229">
        <f t="shared" si="1112"/>
        <v>1.4257812500000008E-3</v>
      </c>
      <c r="D434" s="226">
        <f t="shared" ca="1" si="855"/>
        <v>74.278097837120626</v>
      </c>
      <c r="E434" s="225">
        <f ca="1">CA361</f>
        <v>-0.72190216287936748</v>
      </c>
      <c r="F434" s="224">
        <v>73</v>
      </c>
      <c r="G434" s="223">
        <f t="shared" ca="1" si="856"/>
        <v>-1.1782354768280498E-3</v>
      </c>
      <c r="H434" s="223">
        <f t="shared" ca="1" si="857"/>
        <v>-8.0117618401681905E-4</v>
      </c>
      <c r="I434" s="223">
        <f t="shared" ca="1" si="858"/>
        <v>1.5293128678325167E-3</v>
      </c>
      <c r="J434" s="223">
        <f t="shared" ca="1" si="859"/>
        <v>1.3102749215689242E-4</v>
      </c>
      <c r="K434" s="223">
        <f t="shared" ca="1" si="860"/>
        <v>-1.5867294398849564E-3</v>
      </c>
      <c r="L434" s="223">
        <f t="shared" ca="1" si="861"/>
        <v>5.6428128398752493E-4</v>
      </c>
      <c r="M434" s="223">
        <f t="shared" ca="1" si="862"/>
        <v>1.339459981647001E-3</v>
      </c>
      <c r="N434" s="223">
        <f t="shared" ca="1" si="863"/>
        <v>-1.151235970226237E-3</v>
      </c>
      <c r="O434" s="223">
        <f t="shared" ca="1" si="864"/>
        <v>-8.3498552406747182E-4</v>
      </c>
      <c r="P434" s="223">
        <f t="shared" ca="1" si="865"/>
        <v>1.5171286978986692E-3</v>
      </c>
      <c r="Q434" s="223">
        <f t="shared" ca="1" si="866"/>
        <v>1.7017596569312069E-4</v>
      </c>
      <c r="R434" s="223">
        <f t="shared" ca="1" si="867"/>
        <v>-1.5917002281551804E-3</v>
      </c>
      <c r="S434" s="223">
        <f t="shared" ca="1" si="868"/>
        <v>5.273110222004248E-4</v>
      </c>
      <c r="T434" s="223">
        <f t="shared" ca="1" si="869"/>
        <v>1.3606312303301809E-3</v>
      </c>
      <c r="U434" s="223">
        <f t="shared" ca="1" si="870"/>
        <v>-1.1235430021234454E-3</v>
      </c>
      <c r="V434" s="223">
        <f t="shared" ca="1" si="871"/>
        <v>-8.6829190006054192E-4</v>
      </c>
      <c r="W434" s="223">
        <f t="shared" ca="1" si="872"/>
        <v>1.5040306663663045E-3</v>
      </c>
      <c r="X434" s="223">
        <f t="shared" ca="1" si="873"/>
        <v>2.0922193159090608E-4</v>
      </c>
      <c r="Y434" s="223">
        <f t="shared" ca="1" si="874"/>
        <v>-1.5957122357254687E-3</v>
      </c>
      <c r="Z434" s="223">
        <f t="shared" ca="1" si="875"/>
        <v>4.9002312797097759E-4</v>
      </c>
      <c r="AA434" s="223">
        <f t="shared" ca="1" si="876"/>
        <v>1.380982885637487E-3</v>
      </c>
      <c r="AB434" s="223">
        <f t="shared" ca="1" si="877"/>
        <v>-1.095173253728151E-3</v>
      </c>
      <c r="AC434" s="223">
        <f t="shared" ca="1" si="878"/>
        <v>-9.0107524948054071E-4</v>
      </c>
      <c r="AD434" s="223">
        <f t="shared" ca="1" si="879"/>
        <v>1.4900266629998479E-3</v>
      </c>
      <c r="AE434" s="223">
        <f t="shared" ca="1" si="880"/>
        <v>2.4814187002040154E-4</v>
      </c>
      <c r="AF434" s="223">
        <f t="shared" ca="1" si="881"/>
        <v>-1.59876304591248E-3</v>
      </c>
      <c r="AG434" s="223">
        <f t="shared" ca="1" si="882"/>
        <v>4.5244006213239637E-4</v>
      </c>
      <c r="AH434" s="223">
        <f t="shared" ca="1" si="883"/>
        <v>1.4005026884927638E-3</v>
      </c>
      <c r="AI434" s="223">
        <f t="shared" ca="1" si="884"/>
        <v>-1.066143813915985E-3</v>
      </c>
      <c r="AJ434" s="223">
        <f t="shared" ca="1" si="885"/>
        <v>-9.3331582486363084E-4</v>
      </c>
      <c r="AK434" s="223">
        <f t="shared" ca="1" si="886"/>
        <v>1.47512512328729E-3</v>
      </c>
      <c r="AL434" s="223">
        <f t="shared" ca="1" si="887"/>
        <v>2.8691233706603031E-4</v>
      </c>
      <c r="AM434" s="223">
        <f t="shared" ca="1" si="888"/>
        <v>-1.6008508210222339E-3</v>
      </c>
      <c r="AN434" s="223">
        <f t="shared" ca="1" si="889"/>
        <v>4.145844633181993E-4</v>
      </c>
      <c r="AO434" s="223">
        <f t="shared" ca="1" si="890"/>
        <v>1.4191788808966611E-3</v>
      </c>
      <c r="AP434" s="223">
        <f t="shared" ca="1" si="891"/>
        <v>-1.0364721689359838E-3</v>
      </c>
      <c r="AQ434" s="223">
        <f t="shared" ca="1" si="892"/>
        <v>-9.6499420569274956E-4</v>
      </c>
      <c r="AR434" s="223">
        <f t="shared" ca="1" si="893"/>
        <v>1.4593350233589404E-3</v>
      </c>
      <c r="AS434" s="223">
        <f t="shared" ca="1" si="894"/>
        <v>3.2550997884814249E-4</v>
      </c>
      <c r="AT434" s="223">
        <f t="shared" ca="1" si="895"/>
        <v>-1.6019743034570719E-3</v>
      </c>
      <c r="AU434" s="223">
        <f t="shared" ca="1" si="896"/>
        <v>3.7647913432561084E-4</v>
      </c>
      <c r="AV434" s="223">
        <f t="shared" ca="1" si="897"/>
        <v>1.4370002130092172E-3</v>
      </c>
      <c r="AW434" s="223">
        <f t="shared" ca="1" si="898"/>
        <v>-1.006176191877632E-3</v>
      </c>
      <c r="AX434" s="223">
        <f t="shared" ca="1" si="899"/>
        <v>-9.9609131009581638E-4</v>
      </c>
      <c r="AY434" s="223">
        <f t="shared" ca="1" si="900"/>
        <v>1.4426658745805704E-3</v>
      </c>
      <c r="AZ434" s="223">
        <f t="shared" ca="1" si="901"/>
        <v>3.6391154559060977E-4</v>
      </c>
      <c r="BA434" s="223">
        <f t="shared" ca="1" si="902"/>
        <v>-1.6021328164731847E-3</v>
      </c>
      <c r="BB434" s="223">
        <f t="shared" ca="1" si="903"/>
        <v>3.3814702837996625E-4</v>
      </c>
      <c r="BC434" s="223">
        <f t="shared" ca="1" si="904"/>
        <v>1.4539559499263605E-3</v>
      </c>
      <c r="BD434" s="223">
        <f t="shared" ca="1" si="905"/>
        <v>-9.7527413190462702E-4</v>
      </c>
      <c r="BE434" s="223">
        <f t="shared" ca="1" si="906"/>
        <v>-1.0265884063399341E-3</v>
      </c>
      <c r="BF434" s="223">
        <f t="shared" ca="1" si="907"/>
        <v>1.4251277178241044E-3</v>
      </c>
      <c r="BG434" s="223">
        <f t="shared" ca="1" si="908"/>
        <v>4.020939056255424E-4</v>
      </c>
      <c r="BH434" s="223">
        <f t="shared" ca="1" si="909"/>
        <v>-1.6013262645882588E-3</v>
      </c>
      <c r="BI434" s="223">
        <f t="shared" ca="1" si="910"/>
        <v>2.9961123530855723E-4</v>
      </c>
      <c r="BJ434" s="223">
        <f t="shared" ca="1" si="911"/>
        <v>1.4700358781461827E-3</v>
      </c>
      <c r="BK434" s="223">
        <f t="shared" ca="1" si="912"/>
        <v>-9.4378460326241108E-4</v>
      </c>
      <c r="BL434" s="223">
        <f t="shared" ca="1" si="913"/>
        <v>-1.0564671241146688E-3</v>
      </c>
      <c r="BM434" s="223">
        <f t="shared" ca="1" si="914"/>
        <v>1.4067311174193789E-3</v>
      </c>
      <c r="BN434" s="223">
        <f t="shared" ca="1" si="915"/>
        <v>4.4003405932698555E-4</v>
      </c>
      <c r="BO434" s="223">
        <f t="shared" ca="1" si="916"/>
        <v>-1.5995551336389904E-3</v>
      </c>
      <c r="BP434" s="223">
        <f t="shared" ca="1" si="917"/>
        <v>2.6089496763220636E-4</v>
      </c>
      <c r="BQ434" s="223">
        <f t="shared" ca="1" si="918"/>
        <v>1.4852303117211913E-3</v>
      </c>
      <c r="BR434" s="223">
        <f t="shared" ca="1" si="919"/>
        <v>-9.1172657406556913E-4</v>
      </c>
      <c r="BS434" s="223">
        <f t="shared" ca="1" si="920"/>
        <v>-1.0857094655977041E-3</v>
      </c>
      <c r="BT434" s="223">
        <f t="shared" ca="1" si="921"/>
        <v>1.3874871547905842E-3</v>
      </c>
      <c r="BU434" s="223">
        <f t="shared" ca="1" si="922"/>
        <v>4.7770915296502367E-4</v>
      </c>
      <c r="BV434" s="223">
        <f t="shared" ca="1" si="923"/>
        <v>-1.5968204904884364E-3</v>
      </c>
      <c r="BW434" s="223">
        <f t="shared" ca="1" si="924"/>
        <v>2.2202154658282282E-4</v>
      </c>
      <c r="BX434" s="223">
        <f t="shared" ca="1" si="925"/>
        <v>1.4995300980927574E-3</v>
      </c>
      <c r="BY434" s="223">
        <f t="shared" ca="1" si="926"/>
        <v>-8.791193548721624E-4</v>
      </c>
      <c r="BZ434" s="223">
        <f t="shared" ca="1" si="927"/>
        <v>-1.1142978162959713E-3</v>
      </c>
      <c r="CA434" s="223">
        <f t="shared" ca="1" si="928"/>
        <v>1.3674074217812297E-3</v>
      </c>
      <c r="CB434" s="223">
        <f t="shared" ca="1" si="929"/>
        <v>5.1509649247201113E-4</v>
      </c>
      <c r="CC434" s="223">
        <f t="shared" ca="1" si="930"/>
        <v>-1.5931239823833761E-3</v>
      </c>
      <c r="CD434" s="223">
        <f t="shared" ca="1" si="931"/>
        <v>1.8301438805569804E-4</v>
      </c>
      <c r="CE434" s="223">
        <f t="shared" ca="1" si="932"/>
        <v>1.5129266236042665E-3</v>
      </c>
      <c r="CF434" s="223">
        <f t="shared" ca="1" si="933"/>
        <v>-8.4598258705178989E-4</v>
      </c>
      <c r="CG434" s="223">
        <f t="shared" ca="1" si="934"/>
        <v>-1.1422149556559321E-3</v>
      </c>
      <c r="CH434" s="223">
        <f t="shared" ca="1" si="935"/>
        <v>1.3465040136716507E-3</v>
      </c>
      <c r="CI434" s="223">
        <f t="shared" ca="1" si="936"/>
        <v>5.5217355711263173E-4</v>
      </c>
      <c r="CJ434" s="223">
        <f t="shared" ca="1" si="937"/>
        <v>-1.5884678359620703E-3</v>
      </c>
      <c r="CK434" s="223">
        <f t="shared" ca="1" si="938"/>
        <v>1.4389698850455709E-4</v>
      </c>
      <c r="CL434" s="223">
        <f t="shared" ca="1" si="939"/>
        <v>1.5254118186896946E-3</v>
      </c>
      <c r="CM434" s="223">
        <f t="shared" ca="1" si="940"/>
        <v>-8.1233623095428454E-4</v>
      </c>
      <c r="CN434" s="223">
        <f t="shared" ca="1" si="941"/>
        <v>-1.1694440674368067E-3</v>
      </c>
      <c r="CO434" s="223">
        <f t="shared" ca="1" si="942"/>
        <v>1.3247895218932641E-3</v>
      </c>
      <c r="CP434" s="223">
        <f t="shared" ca="1" si="943"/>
        <v>5.8891801304954692E-4</v>
      </c>
      <c r="CQ434" s="223">
        <f t="shared" ca="1" si="944"/>
        <v>-1.5828548559130187E-3</v>
      </c>
      <c r="CR434" s="223">
        <f t="shared" ca="1" si="945"/>
        <v>1.0469291078819625E-4</v>
      </c>
      <c r="CS434" s="223">
        <f t="shared" ca="1" si="946"/>
        <v>1.5369781627343655E-3</v>
      </c>
      <c r="CT434" s="223">
        <f t="shared" ca="1" si="947"/>
        <v>-7.7820055388646051E-4</v>
      </c>
      <c r="CU434" s="223">
        <f t="shared" ca="1" si="948"/>
        <v>-1.1959687498397872E-3</v>
      </c>
      <c r="CV434" s="223">
        <f t="shared" ca="1" si="949"/>
        <v>1.302277026443986E-3</v>
      </c>
      <c r="CW434" s="223">
        <f t="shared" ca="1" si="950"/>
        <v>6.253077267964638E-4</v>
      </c>
      <c r="CX434" s="223">
        <f t="shared" ca="1" si="951"/>
        <v>-1.5762884232855205E-3</v>
      </c>
      <c r="CY434" s="223">
        <f t="shared" ca="1" si="952"/>
        <v>6.5425769977096328E-5</v>
      </c>
      <c r="CZ434" s="223">
        <f t="shared" ca="1" si="953"/>
        <v>1.5476186886051204E-3</v>
      </c>
      <c r="DA434" s="223">
        <f t="shared" ca="1" si="954"/>
        <v>-7.4359611790376793E-4</v>
      </c>
      <c r="DB434" s="223">
        <f t="shared" ca="1" si="955"/>
        <v>-1.2217730253880159E-3</v>
      </c>
      <c r="DC434" s="223">
        <f t="shared" ca="1" si="956"/>
        <v>1.2789800880092267E-3</v>
      </c>
      <c r="DD434" s="223">
        <f t="shared" ca="1" si="957"/>
        <v>6.6132077855052046E-4</v>
      </c>
      <c r="DE434" s="223">
        <f t="shared" ca="1" si="958"/>
        <v>-1.5687724934530553E-3</v>
      </c>
      <c r="DF434" s="223">
        <f t="shared" ca="1" si="959"/>
        <v>2.6119219128589418E-5</v>
      </c>
      <c r="DG434" s="223">
        <f t="shared" ca="1" si="960"/>
        <v>1.5573269868470489E-3</v>
      </c>
      <c r="DH434" s="223">
        <f t="shared" ca="1" si="961"/>
        <v>-7.0854376742449977E-4</v>
      </c>
      <c r="DI434" s="223">
        <f t="shared" ca="1" si="962"/>
        <v>-1.246841350550787E-3</v>
      </c>
      <c r="DJ434" s="223">
        <f t="shared" ca="1" si="963"/>
        <v>1.2549127397935963E-3</v>
      </c>
      <c r="DK434" s="223">
        <f t="shared" ca="1" si="964"/>
        <v>6.9693547539591348E-4</v>
      </c>
      <c r="DL434" s="223">
        <f t="shared" ca="1" si="965"/>
        <v>-1.5603115937307154E-3</v>
      </c>
      <c r="DM434" s="223">
        <f t="shared" ca="1" si="966"/>
        <v>-1.3203064960859976E-5</v>
      </c>
      <c r="DN434" s="223">
        <f t="shared" ca="1" si="967"/>
        <v>1.5660972095443079E-3</v>
      </c>
      <c r="DO434" s="223">
        <f t="shared" ca="1" si="968"/>
        <v>-6.7306461667389307E-4</v>
      </c>
      <c r="DP434" s="223">
        <f t="shared" ca="1" si="969"/>
        <v>-1.2711586251063869E-3</v>
      </c>
      <c r="DQ434" s="223">
        <f t="shared" ca="1" si="970"/>
        <v>1.2300894790677238E-3</v>
      </c>
      <c r="DR434" s="223">
        <f t="shared" ca="1" si="971"/>
        <v>7.3213036437106555E-4</v>
      </c>
      <c r="DS434" s="223">
        <f t="shared" ca="1" si="972"/>
        <v>-1.5509108206481206E-3</v>
      </c>
      <c r="DT434" s="223">
        <f t="shared" ca="1" si="973"/>
        <v>-5.2517396017671427E-5</v>
      </c>
      <c r="DU434" s="223">
        <f t="shared" ca="1" si="974"/>
        <v>1.5739240738426835E-3</v>
      </c>
      <c r="DV434" s="223">
        <f t="shared" ca="1" si="975"/>
        <v>-6.3718003696570903E-4</v>
      </c>
      <c r="DW434" s="223">
        <f t="shared" ca="1" si="976"/>
        <v>-1.2947102012379049E-3</v>
      </c>
      <c r="DX434" s="223">
        <f t="shared" ca="1" si="977"/>
        <v>1.2045252584356688E-3</v>
      </c>
      <c r="DY434" s="223">
        <f t="shared" ca="1" si="978"/>
        <v>7.668842453908382E-4</v>
      </c>
      <c r="DZ434" s="223">
        <f t="shared" ca="1" si="979"/>
        <v>-1.54057583687947E-3</v>
      </c>
      <c r="EA434" s="223">
        <f t="shared" ca="1" si="980"/>
        <v>-9.1800092558873931E-5</v>
      </c>
      <c r="EB434" s="223">
        <f t="shared" ca="1" si="981"/>
        <v>1.5808028651317875E-3</v>
      </c>
      <c r="EC434" s="223">
        <f t="shared" ca="1" si="982"/>
        <v>-6.009116438289528E-4</v>
      </c>
      <c r="ED434" s="223">
        <f t="shared" ca="1" si="983"/>
        <v>-1.3174818923565297E-3</v>
      </c>
      <c r="EE434" s="223">
        <f t="shared" ca="1" si="984"/>
        <v>1.1782354768280327E-3</v>
      </c>
      <c r="EF434" s="223">
        <f t="shared" ca="1" si="985"/>
        <v>8.0117618401683586E-4</v>
      </c>
      <c r="EG434" s="223">
        <f t="shared" ca="1" si="986"/>
        <v>-1.529312867832513E-3</v>
      </c>
      <c r="EH434" s="223">
        <f t="shared" ca="1" si="987"/>
        <v>-1.3102749215694522E-4</v>
      </c>
      <c r="EI434" s="223">
        <f t="shared" ca="1" si="988"/>
        <v>1.5867294398849625E-3</v>
      </c>
      <c r="EJ434" s="223">
        <f t="shared" ca="1" si="989"/>
        <v>-5.6428128398748752E-4</v>
      </c>
      <c r="EK434" s="223">
        <f t="shared" ca="1" si="990"/>
        <v>-1.3394599816470201E-3</v>
      </c>
      <c r="EL434" s="223">
        <f t="shared" ca="1" si="991"/>
        <v>1.1512359702262173E-3</v>
      </c>
      <c r="EM434" s="223">
        <f t="shared" ca="1" si="992"/>
        <v>8.3498552406748895E-4</v>
      </c>
      <c r="EN434" s="223">
        <f t="shared" ca="1" si="993"/>
        <v>-1.5171286978986646E-3</v>
      </c>
      <c r="EO434" s="223">
        <f t="shared" ca="1" si="994"/>
        <v>-1.7017596569312925E-4</v>
      </c>
      <c r="EP434" s="223">
        <f t="shared" ca="1" si="995"/>
        <v>1.5917002281551861E-3</v>
      </c>
      <c r="EQ434" s="223">
        <f t="shared" ca="1" si="996"/>
        <v>-5.2731102220038447E-4</v>
      </c>
      <c r="ER434" s="223">
        <f t="shared" ca="1" si="997"/>
        <v>-1.3606312303302006E-3</v>
      </c>
      <c r="ES434" s="223">
        <f t="shared" ca="1" si="998"/>
        <v>1.123543002123423E-3</v>
      </c>
      <c r="ET434" s="223">
        <f t="shared" ca="1" si="999"/>
        <v>8.6829190006060177E-4</v>
      </c>
      <c r="EU434" s="223">
        <f t="shared" ca="1" si="1000"/>
        <v>-1.5040306663662976E-3</v>
      </c>
      <c r="EV434" s="223">
        <f t="shared" ca="1" si="1001"/>
        <v>-2.0922193159095953E-4</v>
      </c>
      <c r="EW434" s="223">
        <f t="shared" ca="1" si="1002"/>
        <v>1.5957122357254695E-3</v>
      </c>
      <c r="EX434" s="223">
        <f t="shared" ca="1" si="1003"/>
        <v>-4.9002312797093682E-4</v>
      </c>
      <c r="EY434" s="223">
        <f t="shared" ca="1" si="1004"/>
        <v>-1.3809828856374857E-3</v>
      </c>
      <c r="EZ434" s="223">
        <f t="shared" ca="1" si="1005"/>
        <v>1.0951732537281282E-3</v>
      </c>
      <c r="FA434" s="223">
        <f t="shared" ca="1" si="1006"/>
        <v>9.0107524948060424E-4</v>
      </c>
      <c r="FB434" s="223">
        <f t="shared" ca="1" si="1007"/>
        <v>-1.4900266629998406E-3</v>
      </c>
      <c r="FC434" s="223">
        <f t="shared" ca="1" si="1008"/>
        <v>-2.4814187002046638E-4</v>
      </c>
      <c r="FD434" s="223">
        <f t="shared" ca="1" si="1009"/>
        <v>1.5987630459124804E-3</v>
      </c>
      <c r="FE434" s="223">
        <f t="shared" ca="1" si="1010"/>
        <v>-4.5244006213234438E-4</v>
      </c>
      <c r="FF434" s="223">
        <f t="shared" ca="1" si="1011"/>
        <v>-1.4005026884927625E-3</v>
      </c>
      <c r="FG434" s="223">
        <f t="shared" ca="1" si="1012"/>
        <v>1.0661438139159532E-3</v>
      </c>
      <c r="FH434" s="223">
        <f t="shared" ca="1" si="1013"/>
        <v>9.3331582486361935E-4</v>
      </c>
      <c r="FI434" s="223">
        <f t="shared" ca="1" si="1014"/>
        <v>-1.4751251232872778E-3</v>
      </c>
      <c r="FJ434" s="223">
        <f t="shared" ca="1" si="1015"/>
        <v>-2.8691233706609461E-4</v>
      </c>
      <c r="FK434" s="223">
        <f t="shared" ca="1" si="1016"/>
        <v>1.6008508210222346E-3</v>
      </c>
      <c r="FL434" s="223">
        <f t="shared" ca="1" si="1017"/>
        <v>-4.1458446331814699E-4</v>
      </c>
      <c r="FM434" s="223">
        <f t="shared" ca="1" si="1018"/>
        <v>-1.4191788808966595E-3</v>
      </c>
      <c r="FN434" s="223">
        <f t="shared" ca="1" si="1019"/>
        <v>1.0364721689359597E-3</v>
      </c>
      <c r="FO434" s="223">
        <f t="shared" ca="1" si="1020"/>
        <v>9.6499420569273828E-4</v>
      </c>
      <c r="FP434" s="223">
        <f t="shared" ca="1" si="1021"/>
        <v>-1.4593350233589274E-3</v>
      </c>
      <c r="FQ434" s="223">
        <f t="shared" ca="1" si="1022"/>
        <v>-3.2550997884821773E-4</v>
      </c>
      <c r="FR434" s="223">
        <f t="shared" ca="1" si="1023"/>
        <v>1.6019743034570723E-3</v>
      </c>
      <c r="FS434" s="223">
        <f t="shared" ca="1" si="1024"/>
        <v>-3.764791343255582E-4</v>
      </c>
      <c r="FT434" s="223">
        <f t="shared" ca="1" si="1025"/>
        <v>-1.4370002130092208E-3</v>
      </c>
      <c r="FU434" s="223">
        <f t="shared" ca="1" si="1026"/>
        <v>1.0061761918775899E-3</v>
      </c>
      <c r="FV434" s="223">
        <f t="shared" ca="1" si="1027"/>
        <v>9.9609131009580532E-4</v>
      </c>
      <c r="FW434" s="223">
        <f t="shared" ca="1" si="1028"/>
        <v>-1.4426658745805567E-3</v>
      </c>
      <c r="FX434" s="223">
        <f t="shared" ca="1" si="1029"/>
        <v>-3.6391154559068468E-4</v>
      </c>
      <c r="FY434" s="223">
        <f t="shared" ca="1" si="1030"/>
        <v>1.6021328164731845E-3</v>
      </c>
      <c r="FZ434" s="223">
        <f t="shared" ca="1" si="1031"/>
        <v>-3.3814702837991323E-4</v>
      </c>
      <c r="GA434" s="223">
        <f t="shared" ca="1" si="1032"/>
        <v>-1.453955949926364E-3</v>
      </c>
      <c r="GB434" s="223">
        <f t="shared" ca="1" si="1033"/>
        <v>9.7527413190458387E-4</v>
      </c>
      <c r="GC434" s="223">
        <f t="shared" ca="1" si="1034"/>
        <v>1.0265884063399235E-3</v>
      </c>
      <c r="GD434" s="223">
        <f t="shared" ca="1" si="1035"/>
        <v>-1.4251277178240901E-3</v>
      </c>
      <c r="GE434" s="223">
        <f t="shared" ca="1" si="1036"/>
        <v>-4.0209390562561688E-4</v>
      </c>
      <c r="GF434" s="223">
        <f t="shared" ca="1" si="1037"/>
        <v>1.6013262645882577E-3</v>
      </c>
      <c r="GG434" s="223">
        <f t="shared" ca="1" si="1038"/>
        <v>-2.9961123530850399E-4</v>
      </c>
      <c r="GH434" s="223">
        <f t="shared" ca="1" si="1039"/>
        <v>-1.4700358781461862E-3</v>
      </c>
      <c r="GI434" s="223">
        <f t="shared" ca="1" si="1040"/>
        <v>9.4378460326236728E-4</v>
      </c>
      <c r="GJ434" s="223">
        <f t="shared" ca="1" si="1041"/>
        <v>1.0564671241146753E-3</v>
      </c>
      <c r="GK434" s="223">
        <f t="shared" ca="1" si="1042"/>
        <v>-1.4067311174193638E-3</v>
      </c>
      <c r="GL434" s="223">
        <f t="shared" ca="1" si="1043"/>
        <v>-4.4003405932697222E-4</v>
      </c>
      <c r="GM434" s="223">
        <f t="shared" ca="1" si="1044"/>
        <v>1.5995551336389884E-3</v>
      </c>
      <c r="GN434" s="223">
        <f t="shared" ca="1" si="1045"/>
        <v>-2.6089496763213047E-4</v>
      </c>
      <c r="GO434" s="223">
        <f t="shared" ca="1" si="1046"/>
        <v>-1.4852303117211946E-3</v>
      </c>
      <c r="GP434" s="223">
        <f t="shared" ca="1" si="1047"/>
        <v>9.1172657406552457E-4</v>
      </c>
      <c r="GQ434" s="223">
        <f t="shared" ca="1" si="1048"/>
        <v>1.0857094655977106E-3</v>
      </c>
      <c r="GR434" s="223">
        <f t="shared" ca="1" si="1049"/>
        <v>-1.3874871547905683E-3</v>
      </c>
      <c r="GS434" s="223">
        <f t="shared" ca="1" si="1050"/>
        <v>-4.7770915296501011E-4</v>
      </c>
      <c r="GT434" s="223">
        <f t="shared" ca="1" si="1051"/>
        <v>1.5968204904884338E-3</v>
      </c>
      <c r="GU434" s="223">
        <f t="shared" ca="1" si="1052"/>
        <v>-2.220215465827466E-4</v>
      </c>
      <c r="GV434" s="223">
        <f t="shared" ca="1" si="1053"/>
        <v>-1.4995300980927605E-3</v>
      </c>
      <c r="GW434" s="223">
        <f t="shared" ca="1" si="1054"/>
        <v>8.7911935487211708E-4</v>
      </c>
      <c r="GX434" s="223">
        <f t="shared" ca="1" si="1055"/>
        <v>1.1142978162959614E-3</v>
      </c>
      <c r="GY434" s="223">
        <f t="shared" ca="1" si="1056"/>
        <v>-1.3674074217812134E-3</v>
      </c>
      <c r="GZ434" s="223">
        <f t="shared" ca="1" si="1057"/>
        <v>-5.1509649247199758E-4</v>
      </c>
      <c r="HA434" s="223">
        <f t="shared" ca="1" si="1058"/>
        <v>1.5931239823833727E-3</v>
      </c>
      <c r="HB434" s="223">
        <f t="shared" ca="1" si="1059"/>
        <v>-1.830143880556215E-4</v>
      </c>
      <c r="HC434" s="223">
        <f t="shared" ca="1" si="1060"/>
        <v>-1.5129266236042771E-3</v>
      </c>
      <c r="HD434" s="223">
        <f t="shared" ca="1" si="1061"/>
        <v>8.4598258705172451E-4</v>
      </c>
      <c r="HE434" s="223">
        <f t="shared" ca="1" si="1062"/>
        <v>1.142214955655954E-3</v>
      </c>
      <c r="HF434" s="223">
        <f t="shared" ca="1" si="1063"/>
        <v>-1.3465040136716338E-3</v>
      </c>
      <c r="HG434" s="223">
        <f t="shared" ca="1" si="1064"/>
        <v>-5.5217355711261839E-4</v>
      </c>
      <c r="HH434" s="223">
        <f t="shared" ca="1" si="1065"/>
        <v>1.5884678359620662E-3</v>
      </c>
      <c r="HI434" s="223">
        <f t="shared" ca="1" si="1066"/>
        <v>-1.4389698850448055E-4</v>
      </c>
      <c r="HJ434" s="223">
        <f t="shared" ca="1" si="1067"/>
        <v>-1.5254118186897043E-3</v>
      </c>
      <c r="HK434" s="223">
        <f t="shared" ca="1" si="1068"/>
        <v>8.1233623095421819E-4</v>
      </c>
      <c r="HL434" s="223">
        <f t="shared" ca="1" si="1069"/>
        <v>1.169444067436828E-3</v>
      </c>
      <c r="HM434" s="223">
        <f t="shared" ca="1" si="1070"/>
        <v>-1.3247895218932463E-3</v>
      </c>
      <c r="HN434" s="223">
        <f t="shared" ca="1" si="1071"/>
        <v>-5.889180130495338E-4</v>
      </c>
      <c r="HO434" s="223">
        <f t="shared" ca="1" si="1072"/>
        <v>1.5828548559130139E-3</v>
      </c>
      <c r="HP434" s="223">
        <f t="shared" ca="1" si="1073"/>
        <v>-1.0469291078821013E-4</v>
      </c>
      <c r="HQ434" s="223">
        <f t="shared" ca="1" si="1074"/>
        <v>-1.5369781627343744E-3</v>
      </c>
      <c r="HR434" s="223">
        <f t="shared" ca="1" si="1075"/>
        <v>7.7820055388639318E-4</v>
      </c>
      <c r="HS434" s="223">
        <f t="shared" ca="1" si="1076"/>
        <v>1.195968749839808E-3</v>
      </c>
      <c r="HT434" s="223">
        <f t="shared" ca="1" si="1077"/>
        <v>-1.3022770264439411E-3</v>
      </c>
      <c r="HU434" s="223">
        <f t="shared" ca="1" si="1078"/>
        <v>-6.253077267964509E-4</v>
      </c>
      <c r="HV434" s="223">
        <f t="shared" ca="1" si="1079"/>
        <v>1.5762884232855151E-3</v>
      </c>
      <c r="HW434" s="223">
        <f t="shared" ca="1" si="1080"/>
        <v>-6.5425769977110314E-5</v>
      </c>
      <c r="HX434" s="223">
        <f t="shared" ca="1" si="1081"/>
        <v>-1.5476186886051284E-3</v>
      </c>
      <c r="HY434" s="223">
        <f t="shared" ca="1" si="1082"/>
        <v>7.4359611790369973E-4</v>
      </c>
      <c r="HZ434" s="223">
        <f t="shared" ca="1" si="1083"/>
        <v>1.2217730253880363E-3</v>
      </c>
      <c r="IA434" s="223">
        <f t="shared" ca="1" si="1084"/>
        <v>-1.2789800880091805E-3</v>
      </c>
      <c r="IB434" s="223">
        <f t="shared" ca="1" si="1085"/>
        <v>-6.6132077855050745E-4</v>
      </c>
      <c r="IC434" s="223">
        <f t="shared" ca="1" si="1086"/>
        <v>1.568772493453049E-3</v>
      </c>
      <c r="ID434" s="223">
        <f t="shared" ca="1" si="1087"/>
        <v>-2.6119219128603512E-5</v>
      </c>
      <c r="IE434" s="223">
        <f t="shared" ca="1" si="1088"/>
        <v>-7.4142957105088187E-4</v>
      </c>
      <c r="IF434" s="223">
        <f t="shared" ca="1" si="1089"/>
        <v>7.0854376742443082E-4</v>
      </c>
      <c r="IG434" s="223">
        <f t="shared" ca="1" si="1090"/>
        <v>1.2468413505508065E-3</v>
      </c>
      <c r="IH434" s="223">
        <f t="shared" ca="1" si="1091"/>
        <v>-1.2549127397935484E-3</v>
      </c>
      <c r="II434" s="223">
        <f t="shared" ca="1" si="1092"/>
        <v>-6.9693547539594189E-4</v>
      </c>
      <c r="IJ434" s="223">
        <f t="shared" ca="1" si="1093"/>
        <v>1.5603115937307083E-3</v>
      </c>
      <c r="IK434" s="223">
        <f t="shared" ca="1" si="1094"/>
        <v>1.320306496084599E-5</v>
      </c>
      <c r="IL434" s="223">
        <f t="shared" ca="1" si="1095"/>
        <v>-1.5660972095443144E-3</v>
      </c>
      <c r="IM434" s="223">
        <f t="shared" ca="1" si="1096"/>
        <v>6.7306461667382324E-4</v>
      </c>
      <c r="IN434" s="223">
        <f t="shared" ca="1" si="1097"/>
        <v>1.271158625106406E-3</v>
      </c>
      <c r="IO434" s="223">
        <f t="shared" ca="1" si="1098"/>
        <v>-1.2300894790676746E-3</v>
      </c>
      <c r="IP434" s="223">
        <f t="shared" ca="1" si="1099"/>
        <v>-7.3213036437109352E-4</v>
      </c>
      <c r="IQ434" s="223">
        <f t="shared" ca="1" si="1100"/>
        <v>1.5509108206481126E-3</v>
      </c>
      <c r="IR434" s="223">
        <f t="shared" ca="1" si="1101"/>
        <v>5.2517396017657332E-5</v>
      </c>
      <c r="IS434" s="223">
        <f t="shared" ca="1" si="1102"/>
        <v>-1.5739240738426891E-3</v>
      </c>
      <c r="IT434" s="223">
        <f t="shared" ca="1" si="1103"/>
        <v>6.3718003696572193E-4</v>
      </c>
      <c r="IU434" s="223">
        <f t="shared" ca="1" si="1104"/>
        <v>1.2947102012379234E-3</v>
      </c>
      <c r="IV434" s="223">
        <f t="shared" ca="1" si="1105"/>
        <v>-1.2045252584356183E-3</v>
      </c>
      <c r="IW434" s="223">
        <f t="shared" ca="1" si="1106"/>
        <v>-7.6688424539086563E-4</v>
      </c>
      <c r="IX434" s="223">
        <f t="shared" ca="1" si="1107"/>
        <v>1.5405758368794487E-3</v>
      </c>
      <c r="IY434" s="223">
        <f t="shared" ca="1" si="1108"/>
        <v>9.1800092558859728E-5</v>
      </c>
      <c r="IZ434" s="223">
        <f t="shared" ca="1" si="1109"/>
        <v>-1.5808028651317927E-3</v>
      </c>
      <c r="JA434" s="223">
        <f t="shared" ca="1" si="1110"/>
        <v>6.0091164382896581E-4</v>
      </c>
      <c r="JB434" s="223">
        <f t="shared" ca="1" si="1111"/>
        <v>1.3174818923565477E-3</v>
      </c>
    </row>
    <row r="435" spans="2:262">
      <c r="B435" s="230">
        <v>74</v>
      </c>
      <c r="C435" s="229">
        <f t="shared" si="1112"/>
        <v>1.4453125000000009E-3</v>
      </c>
      <c r="D435" s="226">
        <f t="shared" ca="1" si="855"/>
        <v>74.314059235122215</v>
      </c>
      <c r="E435" s="225">
        <f ca="1">CB361</f>
        <v>-0.68594076487777822</v>
      </c>
      <c r="F435" s="224">
        <v>74</v>
      </c>
      <c r="G435" s="223">
        <f t="shared" ca="1" si="856"/>
        <v>3.0794326427237102E-3</v>
      </c>
      <c r="H435" s="223">
        <f t="shared" ca="1" si="857"/>
        <v>2.2825392785489592E-3</v>
      </c>
      <c r="I435" s="223">
        <f t="shared" ca="1" si="858"/>
        <v>-4.1886562517998941E-3</v>
      </c>
      <c r="J435" s="223">
        <f t="shared" ca="1" si="859"/>
        <v>-2.4701837931842053E-4</v>
      </c>
      <c r="K435" s="223">
        <f t="shared" ca="1" si="860"/>
        <v>4.3086973922923004E-3</v>
      </c>
      <c r="L435" s="223">
        <f t="shared" ca="1" si="861"/>
        <v>-1.8468377557373933E-3</v>
      </c>
      <c r="M435" s="223">
        <f t="shared" ca="1" si="862"/>
        <v>-3.4112074520098738E-3</v>
      </c>
      <c r="N435" s="223">
        <f t="shared" ca="1" si="863"/>
        <v>3.5045493564908213E-3</v>
      </c>
      <c r="O435" s="223">
        <f t="shared" ca="1" si="864"/>
        <v>1.7081353857698646E-3</v>
      </c>
      <c r="P435" s="223">
        <f t="shared" ca="1" si="865"/>
        <v>-4.3346354431578046E-3</v>
      </c>
      <c r="Q435" s="223">
        <f t="shared" ca="1" si="866"/>
        <v>3.9832561381723786E-4</v>
      </c>
      <c r="R435" s="223">
        <f t="shared" ca="1" si="867"/>
        <v>4.1410649845470262E-3</v>
      </c>
      <c r="S435" s="223">
        <f t="shared" ca="1" si="868"/>
        <v>-2.4107190436899167E-3</v>
      </c>
      <c r="T435" s="223">
        <f t="shared" ca="1" si="869"/>
        <v>-2.9695510906830183E-3</v>
      </c>
      <c r="U435" s="223">
        <f t="shared" ca="1" si="870"/>
        <v>3.8538031601821113E-3</v>
      </c>
      <c r="V435" s="223">
        <f t="shared" ca="1" si="871"/>
        <v>1.0967555203373928E-3</v>
      </c>
      <c r="W435" s="223">
        <f t="shared" ca="1" si="872"/>
        <v>-4.3867828674650639E-3</v>
      </c>
      <c r="X435" s="223">
        <f t="shared" ca="1" si="873"/>
        <v>1.035047060329034E-3</v>
      </c>
      <c r="Y435" s="223">
        <f t="shared" ca="1" si="874"/>
        <v>3.8837910256108799E-3</v>
      </c>
      <c r="Z435" s="223">
        <f t="shared" ca="1" si="875"/>
        <v>-2.9224155445482535E-3</v>
      </c>
      <c r="AA435" s="223">
        <f t="shared" ca="1" si="876"/>
        <v>-2.4636129160779999E-3</v>
      </c>
      <c r="AB435" s="223">
        <f t="shared" ca="1" si="877"/>
        <v>4.1196337636695462E-3</v>
      </c>
      <c r="AC435" s="223">
        <f t="shared" ca="1" si="878"/>
        <v>4.6163421001403399E-4</v>
      </c>
      <c r="AD435" s="223">
        <f t="shared" ca="1" si="879"/>
        <v>-4.3439696904669679E-3</v>
      </c>
      <c r="AE435" s="223">
        <f t="shared" ca="1" si="880"/>
        <v>1.6493628637539374E-3</v>
      </c>
      <c r="AF435" s="223">
        <f t="shared" ca="1" si="881"/>
        <v>3.5424447197455831E-3</v>
      </c>
      <c r="AG435" s="223">
        <f t="shared" ca="1" si="882"/>
        <v>-3.3708505743562291E-3</v>
      </c>
      <c r="AH435" s="223">
        <f t="shared" ca="1" si="883"/>
        <v>-1.9043449617773662E-3</v>
      </c>
      <c r="AI435" s="223">
        <f t="shared" ca="1" si="884"/>
        <v>4.2962867371773225E-3</v>
      </c>
      <c r="AJ435" s="223">
        <f t="shared" ca="1" si="885"/>
        <v>-1.8348008685333071E-4</v>
      </c>
      <c r="AK435" s="223">
        <f t="shared" ca="1" si="886"/>
        <v>-4.2071226881527455E-3</v>
      </c>
      <c r="AL435" s="223">
        <f t="shared" ca="1" si="887"/>
        <v>2.2279749421382383E-3</v>
      </c>
      <c r="AM435" s="223">
        <f t="shared" ca="1" si="888"/>
        <v>3.1244151836313234E-3</v>
      </c>
      <c r="AN435" s="223">
        <f t="shared" ca="1" si="889"/>
        <v>-3.7463168689606894E-3</v>
      </c>
      <c r="AO435" s="223">
        <f t="shared" ca="1" si="890"/>
        <v>-1.3038536900419288E-3</v>
      </c>
      <c r="AP435" s="223">
        <f t="shared" ca="1" si="891"/>
        <v>4.379938077308531E-3</v>
      </c>
      <c r="AQ435" s="223">
        <f t="shared" ca="1" si="892"/>
        <v>-8.2462259393725973E-4</v>
      </c>
      <c r="AR435" s="223">
        <f t="shared" ca="1" si="893"/>
        <v>-3.9792041848542049E-3</v>
      </c>
      <c r="AS435" s="223">
        <f t="shared" ca="1" si="894"/>
        <v>2.7583580913526362E-3</v>
      </c>
      <c r="AT435" s="223">
        <f t="shared" ca="1" si="895"/>
        <v>2.6387514943052473E-3</v>
      </c>
      <c r="AU435" s="223">
        <f t="shared" ca="1" si="896"/>
        <v>-4.0406867169652111E-3</v>
      </c>
      <c r="AV435" s="223">
        <f t="shared" ca="1" si="897"/>
        <v>-6.7513792346332699E-4</v>
      </c>
      <c r="AW435" s="223">
        <f t="shared" ca="1" si="898"/>
        <v>4.3687769851704951E-3</v>
      </c>
      <c r="AX435" s="223">
        <f t="shared" ca="1" si="899"/>
        <v>-1.447914512164595E-3</v>
      </c>
      <c r="AY435" s="223">
        <f t="shared" ca="1" si="900"/>
        <v>-3.6651479278699117E-3</v>
      </c>
      <c r="AZ435" s="223">
        <f t="shared" ca="1" si="901"/>
        <v>3.2290311179363927E-3</v>
      </c>
      <c r="BA435" s="223">
        <f t="shared" ca="1" si="902"/>
        <v>2.0959668039710836E-3</v>
      </c>
      <c r="BB435" s="223">
        <f t="shared" ca="1" si="903"/>
        <v>-4.2475879001367019E-3</v>
      </c>
      <c r="BC435" s="223">
        <f t="shared" ca="1" si="904"/>
        <v>-3.1807459710747133E-5</v>
      </c>
      <c r="BD435" s="223">
        <f t="shared" ca="1" si="905"/>
        <v>4.2630450647022835E-3</v>
      </c>
      <c r="BE435" s="223">
        <f t="shared" ca="1" si="906"/>
        <v>-2.0398634538034057E-3</v>
      </c>
      <c r="BF435" s="223">
        <f t="shared" ca="1" si="907"/>
        <v>-3.271752286735811E-3</v>
      </c>
      <c r="BG435" s="223">
        <f t="shared" ca="1" si="908"/>
        <v>3.6298053722633541E-3</v>
      </c>
      <c r="BH435" s="223">
        <f t="shared" ca="1" si="909"/>
        <v>1.5078107620030584E-3</v>
      </c>
      <c r="BI435" s="223">
        <f t="shared" ca="1" si="910"/>
        <v>-4.362541632686498E-3</v>
      </c>
      <c r="BJ435" s="223">
        <f t="shared" ca="1" si="911"/>
        <v>6.1221153948828226E-4</v>
      </c>
      <c r="BK435" s="223">
        <f t="shared" ca="1" si="912"/>
        <v>4.0650310926790808E-3</v>
      </c>
      <c r="BL435" s="223">
        <f t="shared" ca="1" si="913"/>
        <v>-2.5876555119113184E-3</v>
      </c>
      <c r="BM435" s="223">
        <f t="shared" ca="1" si="914"/>
        <v>-2.8075330890553283E-3</v>
      </c>
      <c r="BN435" s="223">
        <f t="shared" ca="1" si="915"/>
        <v>3.9520053020373619E-3</v>
      </c>
      <c r="BO435" s="223">
        <f t="shared" ca="1" si="916"/>
        <v>8.8701517051996068E-4</v>
      </c>
      <c r="BP435" s="223">
        <f t="shared" ca="1" si="917"/>
        <v>-4.3830595134570736E-3</v>
      </c>
      <c r="BQ435" s="223">
        <f t="shared" ca="1" si="918"/>
        <v>1.2429780076930567E-3</v>
      </c>
      <c r="BR435" s="223">
        <f t="shared" ca="1" si="919"/>
        <v>3.7790214736069423E-3</v>
      </c>
      <c r="BS435" s="223">
        <f t="shared" ca="1" si="920"/>
        <v>-3.0794326427237267E-3</v>
      </c>
      <c r="BT435" s="223">
        <f t="shared" ca="1" si="921"/>
        <v>-2.2825392785489696E-3</v>
      </c>
      <c r="BU435" s="223">
        <f t="shared" ca="1" si="922"/>
        <v>4.1886562517998993E-3</v>
      </c>
      <c r="BV435" s="223">
        <f t="shared" ca="1" si="923"/>
        <v>2.4701837931844048E-4</v>
      </c>
      <c r="BW435" s="223">
        <f t="shared" ca="1" si="924"/>
        <v>-4.3086973922922987E-3</v>
      </c>
      <c r="BX435" s="223">
        <f t="shared" ca="1" si="925"/>
        <v>1.8468377557373683E-3</v>
      </c>
      <c r="BY435" s="223">
        <f t="shared" ca="1" si="926"/>
        <v>3.4112074520098764E-3</v>
      </c>
      <c r="BZ435" s="223">
        <f t="shared" ca="1" si="927"/>
        <v>-3.5045493564907996E-3</v>
      </c>
      <c r="CA435" s="223">
        <f t="shared" ca="1" si="928"/>
        <v>-1.7081353857698112E-3</v>
      </c>
      <c r="CB435" s="223">
        <f t="shared" ca="1" si="929"/>
        <v>4.3346354431578081E-3</v>
      </c>
      <c r="CC435" s="223">
        <f t="shared" ca="1" si="930"/>
        <v>-3.9832561381721791E-4</v>
      </c>
      <c r="CD435" s="223">
        <f t="shared" ca="1" si="931"/>
        <v>-4.1410649845470427E-3</v>
      </c>
      <c r="CE435" s="223">
        <f t="shared" ca="1" si="932"/>
        <v>2.4107190436899522E-3</v>
      </c>
      <c r="CF435" s="223">
        <f t="shared" ca="1" si="933"/>
        <v>2.9695510906830218E-3</v>
      </c>
      <c r="CG435" s="223">
        <f t="shared" ca="1" si="934"/>
        <v>-3.853803160182094E-3</v>
      </c>
      <c r="CH435" s="223">
        <f t="shared" ca="1" si="935"/>
        <v>-1.0967555203374574E-3</v>
      </c>
      <c r="CI435" s="223">
        <f t="shared" ca="1" si="936"/>
        <v>4.3867828674650639E-3</v>
      </c>
      <c r="CJ435" s="223">
        <f t="shared" ca="1" si="937"/>
        <v>-1.0350470603290294E-3</v>
      </c>
      <c r="CK435" s="223">
        <f t="shared" ca="1" si="938"/>
        <v>-3.8837910256108964E-3</v>
      </c>
      <c r="CL435" s="223">
        <f t="shared" ca="1" si="939"/>
        <v>2.9224155445482969E-3</v>
      </c>
      <c r="CM435" s="223">
        <f t="shared" ca="1" si="940"/>
        <v>2.4636129160780038E-3</v>
      </c>
      <c r="CN435" s="223">
        <f t="shared" ca="1" si="941"/>
        <v>-4.1196337636695349E-3</v>
      </c>
      <c r="CO435" s="223">
        <f t="shared" ca="1" si="942"/>
        <v>-4.6163421001410034E-4</v>
      </c>
      <c r="CP435" s="223">
        <f t="shared" ca="1" si="943"/>
        <v>4.3439696904669645E-3</v>
      </c>
      <c r="CQ435" s="223">
        <f t="shared" ca="1" si="944"/>
        <v>-1.6493628637539333E-3</v>
      </c>
      <c r="CR435" s="223">
        <f t="shared" ca="1" si="945"/>
        <v>-3.5424447197456035E-3</v>
      </c>
      <c r="CS435" s="223">
        <f t="shared" ca="1" si="946"/>
        <v>3.370850574356266E-3</v>
      </c>
      <c r="CT435" s="223">
        <f t="shared" ca="1" si="947"/>
        <v>1.9043449617773703E-3</v>
      </c>
      <c r="CU435" s="223">
        <f t="shared" ca="1" si="948"/>
        <v>-4.2962867371773156E-3</v>
      </c>
      <c r="CV435" s="223">
        <f t="shared" ca="1" si="949"/>
        <v>1.8348008685326435E-4</v>
      </c>
      <c r="CW435" s="223">
        <f t="shared" ca="1" si="950"/>
        <v>4.2071226881527377E-3</v>
      </c>
      <c r="CX435" s="223">
        <f t="shared" ca="1" si="951"/>
        <v>-2.2279749421382344E-3</v>
      </c>
      <c r="CY435" s="223">
        <f t="shared" ca="1" si="952"/>
        <v>-3.1244151836313482E-3</v>
      </c>
      <c r="CZ435" s="223">
        <f t="shared" ca="1" si="953"/>
        <v>3.7463168689607193E-3</v>
      </c>
      <c r="DA435" s="223">
        <f t="shared" ca="1" si="954"/>
        <v>1.303853690041903E-3</v>
      </c>
      <c r="DB435" s="223">
        <f t="shared" ca="1" si="955"/>
        <v>-4.3799380773085319E-3</v>
      </c>
      <c r="DC435" s="223">
        <f t="shared" ca="1" si="956"/>
        <v>8.2462259393719425E-4</v>
      </c>
      <c r="DD435" s="223">
        <f t="shared" ca="1" si="957"/>
        <v>3.9792041848541806E-3</v>
      </c>
      <c r="DE435" s="223">
        <f t="shared" ca="1" si="958"/>
        <v>-2.7583580913526332E-3</v>
      </c>
      <c r="DF435" s="223">
        <f t="shared" ca="1" si="959"/>
        <v>-2.6387514943052503E-3</v>
      </c>
      <c r="DG435" s="223">
        <f t="shared" ca="1" si="960"/>
        <v>4.0406867169652336E-3</v>
      </c>
      <c r="DH435" s="223">
        <f t="shared" ca="1" si="961"/>
        <v>6.7513792346333133E-4</v>
      </c>
      <c r="DI435" s="223">
        <f t="shared" ca="1" si="962"/>
        <v>-4.3687769851704951E-3</v>
      </c>
      <c r="DJ435" s="223">
        <f t="shared" ca="1" si="963"/>
        <v>1.4479145121645328E-3</v>
      </c>
      <c r="DK435" s="223">
        <f t="shared" ca="1" si="964"/>
        <v>3.6651479278698796E-3</v>
      </c>
      <c r="DL435" s="223">
        <f t="shared" ca="1" si="965"/>
        <v>-3.2290311179363896E-3</v>
      </c>
      <c r="DM435" s="223">
        <f t="shared" ca="1" si="966"/>
        <v>-2.0959668039710875E-3</v>
      </c>
      <c r="DN435" s="223">
        <f t="shared" ca="1" si="967"/>
        <v>4.2475879001367157E-3</v>
      </c>
      <c r="DO435" s="223">
        <f t="shared" ca="1" si="968"/>
        <v>3.1807459710751903E-5</v>
      </c>
      <c r="DP435" s="223">
        <f t="shared" ca="1" si="969"/>
        <v>-4.2630450647022835E-3</v>
      </c>
      <c r="DQ435" s="223">
        <f t="shared" ca="1" si="970"/>
        <v>2.0398634538033467E-3</v>
      </c>
      <c r="DR435" s="223">
        <f t="shared" ca="1" si="971"/>
        <v>3.271752286735772E-3</v>
      </c>
      <c r="DS435" s="223">
        <f t="shared" ca="1" si="972"/>
        <v>-3.6298053722633519E-3</v>
      </c>
      <c r="DT435" s="223">
        <f t="shared" ca="1" si="973"/>
        <v>-1.5078107620030623E-3</v>
      </c>
      <c r="DU435" s="223">
        <f t="shared" ca="1" si="974"/>
        <v>4.362541632686491E-3</v>
      </c>
      <c r="DV435" s="223">
        <f t="shared" ca="1" si="975"/>
        <v>-6.1221153948827793E-4</v>
      </c>
      <c r="DW435" s="223">
        <f t="shared" ca="1" si="976"/>
        <v>-4.0650310926790825E-3</v>
      </c>
      <c r="DX435" s="223">
        <f t="shared" ca="1" si="977"/>
        <v>2.5876555119112641E-3</v>
      </c>
      <c r="DY435" s="223">
        <f t="shared" ca="1" si="978"/>
        <v>2.8075330890552841E-3</v>
      </c>
      <c r="DZ435" s="223">
        <f t="shared" ca="1" si="979"/>
        <v>-3.9520053020373602E-3</v>
      </c>
      <c r="EA435" s="223">
        <f t="shared" ca="1" si="980"/>
        <v>-8.870151705199648E-4</v>
      </c>
      <c r="EB435" s="223">
        <f t="shared" ca="1" si="981"/>
        <v>4.3830595134570762E-3</v>
      </c>
      <c r="EC435" s="223">
        <f t="shared" ca="1" si="982"/>
        <v>-1.2429780076931123E-3</v>
      </c>
      <c r="ED435" s="223">
        <f t="shared" ca="1" si="983"/>
        <v>-3.7790214736069445E-3</v>
      </c>
      <c r="EE435" s="223">
        <f t="shared" ca="1" si="984"/>
        <v>3.079432642723679E-3</v>
      </c>
      <c r="EF435" s="223">
        <f t="shared" ca="1" si="985"/>
        <v>2.2825392785489201E-3</v>
      </c>
      <c r="EG435" s="223">
        <f t="shared" ca="1" si="986"/>
        <v>-4.1886562517998984E-3</v>
      </c>
      <c r="EH435" s="223">
        <f t="shared" ca="1" si="987"/>
        <v>-2.470183793184446E-4</v>
      </c>
      <c r="EI435" s="223">
        <f t="shared" ca="1" si="988"/>
        <v>4.3086973922923108E-3</v>
      </c>
      <c r="EJ435" s="223">
        <f t="shared" ca="1" si="989"/>
        <v>-1.846837755737421E-3</v>
      </c>
      <c r="EK435" s="223">
        <f t="shared" ca="1" si="990"/>
        <v>-3.4112074520098786E-3</v>
      </c>
      <c r="EL435" s="223">
        <f t="shared" ca="1" si="991"/>
        <v>3.5045493564907979E-3</v>
      </c>
      <c r="EM435" s="223">
        <f t="shared" ca="1" si="992"/>
        <v>1.7081353857698147E-3</v>
      </c>
      <c r="EN435" s="223">
        <f t="shared" ca="1" si="993"/>
        <v>-4.3346354431578072E-3</v>
      </c>
      <c r="EO435" s="223">
        <f t="shared" ca="1" si="994"/>
        <v>3.9832561381721379E-4</v>
      </c>
      <c r="EP435" s="223">
        <f t="shared" ca="1" si="995"/>
        <v>4.1410649845470444E-3</v>
      </c>
      <c r="EQ435" s="223">
        <f t="shared" ca="1" si="996"/>
        <v>-2.4107190436899483E-3</v>
      </c>
      <c r="ER435" s="223">
        <f t="shared" ca="1" si="997"/>
        <v>-2.9695510906830244E-3</v>
      </c>
      <c r="ES435" s="223">
        <f t="shared" ca="1" si="998"/>
        <v>3.8538031601820922E-3</v>
      </c>
      <c r="ET435" s="223">
        <f t="shared" ca="1" si="999"/>
        <v>1.0967555203374615E-3</v>
      </c>
      <c r="EU435" s="223">
        <f t="shared" ca="1" si="1000"/>
        <v>-4.386782867465063E-3</v>
      </c>
      <c r="EV435" s="223">
        <f t="shared" ca="1" si="1001"/>
        <v>1.0350470603291465E-3</v>
      </c>
      <c r="EW435" s="223">
        <f t="shared" ca="1" si="1002"/>
        <v>3.8837910256108404E-3</v>
      </c>
      <c r="EX435" s="223">
        <f t="shared" ca="1" si="1003"/>
        <v>-2.9224155445482939E-3</v>
      </c>
      <c r="EY435" s="223">
        <f t="shared" ca="1" si="1004"/>
        <v>-2.4636129160780073E-3</v>
      </c>
      <c r="EZ435" s="223">
        <f t="shared" ca="1" si="1005"/>
        <v>4.1196337636695331E-3</v>
      </c>
      <c r="FA435" s="223">
        <f t="shared" ca="1" si="1006"/>
        <v>4.6163421001410468E-4</v>
      </c>
      <c r="FB435" s="223">
        <f t="shared" ca="1" si="1007"/>
        <v>-4.3439696904669818E-3</v>
      </c>
      <c r="FC435" s="223">
        <f t="shared" ca="1" si="1008"/>
        <v>1.649362863754045E-3</v>
      </c>
      <c r="FD435" s="223">
        <f t="shared" ca="1" si="1009"/>
        <v>3.5424447197455323E-3</v>
      </c>
      <c r="FE435" s="223">
        <f t="shared" ca="1" si="1010"/>
        <v>-3.3708505743562634E-3</v>
      </c>
      <c r="FF435" s="223">
        <f t="shared" ca="1" si="1011"/>
        <v>-1.9043449617773742E-3</v>
      </c>
      <c r="FG435" s="223">
        <f t="shared" ca="1" si="1012"/>
        <v>4.2962867371773147E-3</v>
      </c>
      <c r="FH435" s="223">
        <f t="shared" ca="1" si="1013"/>
        <v>-1.8348008685326045E-4</v>
      </c>
      <c r="FI435" s="223">
        <f t="shared" ca="1" si="1014"/>
        <v>-4.2071226881527741E-3</v>
      </c>
      <c r="FJ435" s="223">
        <f t="shared" ca="1" si="1015"/>
        <v>2.2279749421381233E-3</v>
      </c>
      <c r="FK435" s="223">
        <f t="shared" ca="1" si="1016"/>
        <v>3.1244151836312636E-3</v>
      </c>
      <c r="FL435" s="223">
        <f t="shared" ca="1" si="1017"/>
        <v>-3.7463168689607172E-3</v>
      </c>
      <c r="FM435" s="223">
        <f t="shared" ca="1" si="1018"/>
        <v>-1.3038536900419071E-3</v>
      </c>
      <c r="FN435" s="223">
        <f t="shared" ca="1" si="1019"/>
        <v>4.379938077308531E-3</v>
      </c>
      <c r="FO435" s="223">
        <f t="shared" ca="1" si="1020"/>
        <v>-8.2462259393718969E-4</v>
      </c>
      <c r="FP435" s="223">
        <f t="shared" ca="1" si="1021"/>
        <v>-3.9792041848542344E-3</v>
      </c>
      <c r="FQ435" s="223">
        <f t="shared" ca="1" si="1022"/>
        <v>2.758358091352533E-3</v>
      </c>
      <c r="FR435" s="223">
        <f t="shared" ca="1" si="1023"/>
        <v>2.6387514943051545E-3</v>
      </c>
      <c r="FS435" s="223">
        <f t="shared" ca="1" si="1024"/>
        <v>-4.0406867169652319E-3</v>
      </c>
      <c r="FT435" s="223">
        <f t="shared" ca="1" si="1025"/>
        <v>-6.7513792346333545E-4</v>
      </c>
      <c r="FU435" s="223">
        <f t="shared" ca="1" si="1026"/>
        <v>4.368776985170496E-3</v>
      </c>
      <c r="FV435" s="223">
        <f t="shared" ca="1" si="1027"/>
        <v>-1.4479145121645283E-3</v>
      </c>
      <c r="FW435" s="223">
        <f t="shared" ca="1" si="1028"/>
        <v>-3.6651479278699507E-3</v>
      </c>
      <c r="FX435" s="223">
        <f t="shared" ca="1" si="1029"/>
        <v>3.2290311179363025E-3</v>
      </c>
      <c r="FY435" s="223">
        <f t="shared" ca="1" si="1030"/>
        <v>2.0959668039709817E-3</v>
      </c>
      <c r="FZ435" s="223">
        <f t="shared" ca="1" si="1031"/>
        <v>-4.2475879001367149E-3</v>
      </c>
      <c r="GA435" s="223">
        <f t="shared" ca="1" si="1032"/>
        <v>-3.1807459710756023E-5</v>
      </c>
      <c r="GB435" s="223">
        <f t="shared" ca="1" si="1033"/>
        <v>4.2630450647022852E-3</v>
      </c>
      <c r="GC435" s="223">
        <f t="shared" ca="1" si="1034"/>
        <v>-2.0398634538033428E-3</v>
      </c>
      <c r="GD435" s="223">
        <f t="shared" ca="1" si="1035"/>
        <v>-3.2717522867358579E-3</v>
      </c>
      <c r="GE435" s="223">
        <f t="shared" ca="1" si="1036"/>
        <v>3.6298053722632795E-3</v>
      </c>
      <c r="GF435" s="223">
        <f t="shared" ca="1" si="1037"/>
        <v>1.5078107620029495E-3</v>
      </c>
      <c r="GG435" s="223">
        <f t="shared" ca="1" si="1038"/>
        <v>-4.362541632686504E-3</v>
      </c>
      <c r="GH435" s="223">
        <f t="shared" ca="1" si="1039"/>
        <v>6.1221153948827381E-4</v>
      </c>
      <c r="GI435" s="223">
        <f t="shared" ca="1" si="1040"/>
        <v>4.0650310926790842E-3</v>
      </c>
      <c r="GJ435" s="223">
        <f t="shared" ca="1" si="1041"/>
        <v>-2.5876555119112607E-3</v>
      </c>
      <c r="GK435" s="223">
        <f t="shared" ca="1" si="1042"/>
        <v>-2.8075330890553834E-3</v>
      </c>
      <c r="GL435" s="223">
        <f t="shared" ca="1" si="1043"/>
        <v>3.9520053020373038E-3</v>
      </c>
      <c r="GM435" s="223">
        <f t="shared" ca="1" si="1044"/>
        <v>8.8701517051984684E-4</v>
      </c>
      <c r="GN435" s="223">
        <f t="shared" ca="1" si="1045"/>
        <v>-4.383059513457071E-3</v>
      </c>
      <c r="GO435" s="223">
        <f t="shared" ca="1" si="1046"/>
        <v>1.2429780076931079E-3</v>
      </c>
      <c r="GP435" s="223">
        <f t="shared" ca="1" si="1047"/>
        <v>3.7790214736069467E-3</v>
      </c>
      <c r="GQ435" s="223">
        <f t="shared" ca="1" si="1048"/>
        <v>-3.0794326427236759E-3</v>
      </c>
      <c r="GR435" s="223">
        <f t="shared" ca="1" si="1049"/>
        <v>-2.2825392785490303E-3</v>
      </c>
      <c r="GS435" s="223">
        <f t="shared" ca="1" si="1050"/>
        <v>4.1886562517998594E-3</v>
      </c>
      <c r="GT435" s="223">
        <f t="shared" ca="1" si="1051"/>
        <v>2.4701837931832447E-4</v>
      </c>
      <c r="GU435" s="223">
        <f t="shared" ca="1" si="1052"/>
        <v>-4.3086973922922883E-3</v>
      </c>
      <c r="GV435" s="223">
        <f t="shared" ca="1" si="1053"/>
        <v>1.8468377557374169E-3</v>
      </c>
      <c r="GW435" s="223">
        <f t="shared" ca="1" si="1054"/>
        <v>3.4112074520098812E-3</v>
      </c>
      <c r="GX435" s="223">
        <f t="shared" ca="1" si="1055"/>
        <v>-3.5045493564907948E-3</v>
      </c>
      <c r="GY435" s="223">
        <f t="shared" ca="1" si="1056"/>
        <v>-1.7081353857699337E-3</v>
      </c>
      <c r="GZ435" s="223">
        <f t="shared" ca="1" si="1057"/>
        <v>4.3346354431577873E-3</v>
      </c>
      <c r="HA435" s="223">
        <f t="shared" ca="1" si="1058"/>
        <v>-3.9832561381733349E-4</v>
      </c>
      <c r="HB435" s="223">
        <f t="shared" ca="1" si="1059"/>
        <v>-4.1410649845470045E-3</v>
      </c>
      <c r="HC435" s="223">
        <f t="shared" ca="1" si="1060"/>
        <v>2.4107190436899449E-3</v>
      </c>
      <c r="HD435" s="223">
        <f t="shared" ca="1" si="1061"/>
        <v>2.9695510906830279E-3</v>
      </c>
      <c r="HE435" s="223">
        <f t="shared" ca="1" si="1062"/>
        <v>-3.8538031601820901E-3</v>
      </c>
      <c r="HF435" s="223">
        <f t="shared" ca="1" si="1063"/>
        <v>-1.0967555203374652E-3</v>
      </c>
      <c r="HG435" s="223">
        <f t="shared" ca="1" si="1064"/>
        <v>4.3867828674650639E-3</v>
      </c>
      <c r="HH435" s="223">
        <f t="shared" ca="1" si="1065"/>
        <v>-1.0350470603291426E-3</v>
      </c>
      <c r="HI435" s="223">
        <f t="shared" ca="1" si="1066"/>
        <v>-3.8837910256108426E-3</v>
      </c>
      <c r="HJ435" s="223">
        <f t="shared" ca="1" si="1067"/>
        <v>2.9224155445482904E-3</v>
      </c>
      <c r="HK435" s="223">
        <f t="shared" ca="1" si="1068"/>
        <v>2.4636129160780108E-3</v>
      </c>
      <c r="HL435" s="223">
        <f t="shared" ca="1" si="1069"/>
        <v>-4.1196337636695314E-3</v>
      </c>
      <c r="HM435" s="223">
        <f t="shared" ca="1" si="1070"/>
        <v>-4.616342100141088E-4</v>
      </c>
      <c r="HN435" s="223">
        <f t="shared" ca="1" si="1071"/>
        <v>4.3439696904669827E-3</v>
      </c>
      <c r="HO435" s="223">
        <f t="shared" ca="1" si="1072"/>
        <v>-1.6493628637540409E-3</v>
      </c>
      <c r="HP435" s="223">
        <f t="shared" ca="1" si="1073"/>
        <v>-3.5424447197455349E-3</v>
      </c>
      <c r="HQ435" s="223">
        <f t="shared" ca="1" si="1074"/>
        <v>3.3708505743562604E-3</v>
      </c>
      <c r="HR435" s="223">
        <f t="shared" ca="1" si="1075"/>
        <v>1.9043449617773781E-3</v>
      </c>
      <c r="HS435" s="223">
        <f t="shared" ca="1" si="1076"/>
        <v>-4.2962867371773138E-3</v>
      </c>
      <c r="HT435" s="223">
        <f t="shared" ca="1" si="1077"/>
        <v>1.8348008685325568E-4</v>
      </c>
      <c r="HU435" s="223">
        <f t="shared" ca="1" si="1078"/>
        <v>4.2071226881527759E-3</v>
      </c>
      <c r="HV435" s="223">
        <f t="shared" ca="1" si="1079"/>
        <v>-2.2279749421383345E-3</v>
      </c>
      <c r="HW435" s="223">
        <f t="shared" ca="1" si="1080"/>
        <v>-3.1244151836312666E-3</v>
      </c>
      <c r="HX435" s="223">
        <f t="shared" ca="1" si="1081"/>
        <v>3.746316868960715E-3</v>
      </c>
      <c r="HY435" s="223">
        <f t="shared" ca="1" si="1082"/>
        <v>1.3038536900419114E-3</v>
      </c>
      <c r="HZ435" s="223">
        <f t="shared" ca="1" si="1083"/>
        <v>-4.379938077308531E-3</v>
      </c>
      <c r="IA435" s="223">
        <f t="shared" ca="1" si="1084"/>
        <v>8.2462259393718557E-4</v>
      </c>
      <c r="IB435" s="223">
        <f t="shared" ca="1" si="1085"/>
        <v>3.9792041848542362E-3</v>
      </c>
      <c r="IC435" s="223">
        <f t="shared" ca="1" si="1086"/>
        <v>-2.7583580913525295E-3</v>
      </c>
      <c r="ID435" s="223">
        <f t="shared" ca="1" si="1087"/>
        <v>-2.6387514943051579E-3</v>
      </c>
      <c r="IE435" s="223">
        <f t="shared" ca="1" si="1088"/>
        <v>2.7925142157504191E-3</v>
      </c>
      <c r="IF435" s="223">
        <f t="shared" ca="1" si="1089"/>
        <v>6.7513792346333978E-4</v>
      </c>
      <c r="IG435" s="223">
        <f t="shared" ca="1" si="1090"/>
        <v>-4.368776985170496E-3</v>
      </c>
      <c r="IH435" s="223">
        <f t="shared" ca="1" si="1091"/>
        <v>1.4479145121645241E-3</v>
      </c>
      <c r="II435" s="223">
        <f t="shared" ca="1" si="1092"/>
        <v>3.6651479278699533E-3</v>
      </c>
      <c r="IJ435" s="223">
        <f t="shared" ca="1" si="1093"/>
        <v>-3.229031117936299E-3</v>
      </c>
      <c r="IK435" s="223">
        <f t="shared" ca="1" si="1094"/>
        <v>-2.0959668039709856E-3</v>
      </c>
      <c r="IL435" s="223">
        <f t="shared" ca="1" si="1095"/>
        <v>4.247587900136714E-3</v>
      </c>
      <c r="IM435" s="223">
        <f t="shared" ca="1" si="1096"/>
        <v>3.180745971076036E-5</v>
      </c>
      <c r="IN435" s="223">
        <f t="shared" ca="1" si="1097"/>
        <v>-4.2630450647022861E-3</v>
      </c>
      <c r="IO435" s="223">
        <f t="shared" ca="1" si="1098"/>
        <v>2.0398634538033389E-3</v>
      </c>
      <c r="IP435" s="223">
        <f t="shared" ca="1" si="1099"/>
        <v>3.2717522867358609E-3</v>
      </c>
      <c r="IQ435" s="223">
        <f t="shared" ca="1" si="1100"/>
        <v>-3.6298053722632773E-3</v>
      </c>
      <c r="IR435" s="223">
        <f t="shared" ca="1" si="1101"/>
        <v>-1.5078107620029532E-3</v>
      </c>
      <c r="IS435" s="223">
        <f t="shared" ca="1" si="1102"/>
        <v>4.362541632686504E-3</v>
      </c>
      <c r="IT435" s="223">
        <f t="shared" ca="1" si="1103"/>
        <v>-6.1221153948826925E-4</v>
      </c>
      <c r="IU435" s="223">
        <f t="shared" ca="1" si="1104"/>
        <v>-4.0650310926790851E-3</v>
      </c>
      <c r="IV435" s="223">
        <f t="shared" ca="1" si="1105"/>
        <v>2.5876555119112576E-3</v>
      </c>
      <c r="IW435" s="223">
        <f t="shared" ca="1" si="1106"/>
        <v>2.8075330890553864E-3</v>
      </c>
      <c r="IX435" s="223">
        <f t="shared" ca="1" si="1107"/>
        <v>-3.9520053020373012E-3</v>
      </c>
      <c r="IY435" s="223">
        <f t="shared" ca="1" si="1108"/>
        <v>-8.8701517051985096E-4</v>
      </c>
      <c r="IZ435" s="223">
        <f t="shared" ca="1" si="1109"/>
        <v>4.3830595134570719E-3</v>
      </c>
      <c r="JA435" s="223">
        <f t="shared" ca="1" si="1110"/>
        <v>-1.242978007693104E-3</v>
      </c>
      <c r="JB435" s="223">
        <f t="shared" ca="1" si="1111"/>
        <v>-3.7790214736069488E-3</v>
      </c>
    </row>
    <row r="436" spans="2:262">
      <c r="B436" s="230">
        <v>75</v>
      </c>
      <c r="C436" s="229">
        <f t="shared" si="1112"/>
        <v>1.4648437500000009E-3</v>
      </c>
      <c r="D436" s="226">
        <f t="shared" ca="1" si="855"/>
        <v>74.285540317718898</v>
      </c>
      <c r="E436" s="225">
        <f ca="1">CC361</f>
        <v>-0.71445968228110546</v>
      </c>
      <c r="F436" s="224">
        <v>75</v>
      </c>
      <c r="G436" s="223">
        <f t="shared" ca="1" si="856"/>
        <v>7.7649805919505939E-3</v>
      </c>
      <c r="H436" s="223">
        <f t="shared" ca="1" si="857"/>
        <v>4.9048707328647181E-3</v>
      </c>
      <c r="I436" s="223">
        <f t="shared" ca="1" si="858"/>
        <v>-1.0381363788391142E-2</v>
      </c>
      <c r="J436" s="223">
        <f t="shared" ca="1" si="859"/>
        <v>6.3281359183899825E-4</v>
      </c>
      <c r="K436" s="223">
        <f t="shared" ca="1" si="860"/>
        <v>1.0043804872297194E-2</v>
      </c>
      <c r="L436" s="223">
        <f t="shared" ca="1" si="861"/>
        <v>-5.990435377899405E-3</v>
      </c>
      <c r="M436" s="223">
        <f t="shared" ca="1" si="862"/>
        <v>-6.8483537960677254E-3</v>
      </c>
      <c r="N436" s="223">
        <f t="shared" ca="1" si="863"/>
        <v>9.643522028125226E-3</v>
      </c>
      <c r="O436" s="223">
        <f t="shared" ca="1" si="864"/>
        <v>1.704253092285302E-3</v>
      </c>
      <c r="P436" s="223">
        <f t="shared" ca="1" si="865"/>
        <v>-1.0552614111482306E-2</v>
      </c>
      <c r="Q436" s="223">
        <f t="shared" ca="1" si="866"/>
        <v>3.9247805241986013E-3</v>
      </c>
      <c r="R436" s="223">
        <f t="shared" ca="1" si="867"/>
        <v>8.4590360392967252E-3</v>
      </c>
      <c r="S436" s="223">
        <f t="shared" ca="1" si="868"/>
        <v>-8.4370461794393732E-3</v>
      </c>
      <c r="T436" s="223">
        <f t="shared" ca="1" si="869"/>
        <v>-3.9585003363740694E-3</v>
      </c>
      <c r="U436" s="223">
        <f t="shared" ca="1" si="870"/>
        <v>1.054861125979864E-2</v>
      </c>
      <c r="V436" s="223">
        <f t="shared" ca="1" si="871"/>
        <v>-1.6683980568892439E-3</v>
      </c>
      <c r="W436" s="223">
        <f t="shared" ca="1" si="872"/>
        <v>-9.6586451671612488E-3</v>
      </c>
      <c r="X436" s="223">
        <f t="shared" ca="1" si="873"/>
        <v>6.8205658288996301E-3</v>
      </c>
      <c r="Y436" s="223">
        <f t="shared" ca="1" si="874"/>
        <v>6.0203813276315174E-3</v>
      </c>
      <c r="Z436" s="223">
        <f t="shared" ca="1" si="875"/>
        <v>-1.0031990838785577E-2</v>
      </c>
      <c r="AA436" s="223">
        <f t="shared" ca="1" si="876"/>
        <v>-6.6906144848064616E-4</v>
      </c>
      <c r="AB436" s="223">
        <f t="shared" ca="1" si="877"/>
        <v>1.0388885286474438E-2</v>
      </c>
      <c r="AC436" s="223">
        <f t="shared" ca="1" si="878"/>
        <v>-4.872635035211308E-3</v>
      </c>
      <c r="AD436" s="223">
        <f t="shared" ca="1" si="879"/>
        <v>-7.7896974336544092E-3</v>
      </c>
      <c r="AE436" s="223">
        <f t="shared" ca="1" si="880"/>
        <v>9.0278584000615461E-3</v>
      </c>
      <c r="AF436" s="223">
        <f t="shared" ca="1" si="881"/>
        <v>2.9740074177077021E-3</v>
      </c>
      <c r="AG436" s="223">
        <f t="shared" ca="1" si="882"/>
        <v>-1.06142698383168E-2</v>
      </c>
      <c r="AH436" s="223">
        <f t="shared" ca="1" si="883"/>
        <v>2.6879149366124955E-3</v>
      </c>
      <c r="AI436" s="223">
        <f t="shared" ca="1" si="884"/>
        <v>9.1804674291130223E-3</v>
      </c>
      <c r="AJ436" s="223">
        <f t="shared" ca="1" si="885"/>
        <v>-7.5850105024669236E-3</v>
      </c>
      <c r="AK436" s="223">
        <f t="shared" ca="1" si="886"/>
        <v>-5.1344292959349998E-3</v>
      </c>
      <c r="AL436" s="223">
        <f t="shared" ca="1" si="887"/>
        <v>1.0323846093624389E-2</v>
      </c>
      <c r="AM436" s="223">
        <f t="shared" ca="1" si="888"/>
        <v>-3.7257362281907166E-4</v>
      </c>
      <c r="AN436" s="223">
        <f t="shared" ca="1" si="889"/>
        <v>-1.0125105817015414E-2</v>
      </c>
      <c r="AO436" s="223">
        <f t="shared" ca="1" si="890"/>
        <v>5.773563407181671E-3</v>
      </c>
      <c r="AP436" s="223">
        <f t="shared" ca="1" si="891"/>
        <v>7.0453397834441753E-3</v>
      </c>
      <c r="AQ436" s="223">
        <f t="shared" ca="1" si="892"/>
        <v>-9.5317274091617221E-3</v>
      </c>
      <c r="AR436" s="223">
        <f t="shared" ca="1" si="893"/>
        <v>-1.9608731818510916E-3</v>
      </c>
      <c r="AS436" s="223">
        <f t="shared" ca="1" si="894"/>
        <v>1.0577707195941855E-2</v>
      </c>
      <c r="AT436" s="223">
        <f t="shared" ca="1" si="895"/>
        <v>-3.6815457261324012E-3</v>
      </c>
      <c r="AU436" s="223">
        <f t="shared" ca="1" si="896"/>
        <v>-8.6138767711684931E-3</v>
      </c>
      <c r="AV436" s="223">
        <f t="shared" ca="1" si="897"/>
        <v>8.2764073785070516E-3</v>
      </c>
      <c r="AW436" s="223">
        <f t="shared" ca="1" si="898"/>
        <v>4.1990299033540695E-3</v>
      </c>
      <c r="AX436" s="223">
        <f t="shared" ca="1" si="899"/>
        <v>-1.0516277066993249E-2</v>
      </c>
      <c r="AY436" s="223">
        <f t="shared" ca="1" si="900"/>
        <v>1.4106206064615815E-3</v>
      </c>
      <c r="AZ436" s="223">
        <f t="shared" ca="1" si="901"/>
        <v>9.7638160435927195E-3</v>
      </c>
      <c r="BA436" s="223">
        <f t="shared" ca="1" si="902"/>
        <v>-6.6188892073901304E-3</v>
      </c>
      <c r="BB436" s="223">
        <f t="shared" ca="1" si="903"/>
        <v>-6.2331316597449976E-3</v>
      </c>
      <c r="BC436" s="223">
        <f t="shared" ca="1" si="904"/>
        <v>9.9438006727394224E-3</v>
      </c>
      <c r="BD436" s="223">
        <f t="shared" ca="1" si="905"/>
        <v>9.2885466533078852E-4</v>
      </c>
      <c r="BE436" s="223">
        <f t="shared" ca="1" si="906"/>
        <v>-1.0439275450907063E-2</v>
      </c>
      <c r="BF436" s="223">
        <f t="shared" ca="1" si="907"/>
        <v>4.6397212177721088E-3</v>
      </c>
      <c r="BG436" s="223">
        <f t="shared" ca="1" si="908"/>
        <v>7.964329771093499E-3</v>
      </c>
      <c r="BH436" s="223">
        <f t="shared" ca="1" si="909"/>
        <v>-8.8880979271475716E-3</v>
      </c>
      <c r="BI436" s="223">
        <f t="shared" ca="1" si="910"/>
        <v>-3.223191557380533E-3</v>
      </c>
      <c r="BJ436" s="223">
        <f t="shared" ca="1" si="911"/>
        <v>1.0607430543425169E-2</v>
      </c>
      <c r="BK436" s="223">
        <f t="shared" ca="1" si="912"/>
        <v>-2.4350825425401299E-3</v>
      </c>
      <c r="BL436" s="223">
        <f t="shared" ca="1" si="913"/>
        <v>-9.3084953842253928E-3</v>
      </c>
      <c r="BM436" s="223">
        <f t="shared" ca="1" si="914"/>
        <v>7.4004714862784156E-3</v>
      </c>
      <c r="BN436" s="223">
        <f t="shared" ca="1" si="915"/>
        <v>5.3608950707861184E-3</v>
      </c>
      <c r="BO436" s="223">
        <f t="shared" ca="1" si="916"/>
        <v>-1.0260109700004311E-2</v>
      </c>
      <c r="BP436" s="223">
        <f t="shared" ca="1" si="917"/>
        <v>1.1210922938010865E-4</v>
      </c>
      <c r="BQ436" s="223">
        <f t="shared" ca="1" si="918"/>
        <v>1.0200307776591561E-2</v>
      </c>
      <c r="BR436" s="223">
        <f t="shared" ca="1" si="919"/>
        <v>-5.553213657754923E-3</v>
      </c>
      <c r="BS436" s="223">
        <f t="shared" ca="1" si="920"/>
        <v>-7.2380819215774553E-3</v>
      </c>
      <c r="BT436" s="223">
        <f t="shared" ca="1" si="921"/>
        <v>9.4141912340211849E-3</v>
      </c>
      <c r="BU436" s="223">
        <f t="shared" ca="1" si="922"/>
        <v>2.216312114733829E-3</v>
      </c>
      <c r="BV436" s="223">
        <f t="shared" ca="1" si="923"/>
        <v>-1.0596428665112519E-2</v>
      </c>
      <c r="BW436" s="223">
        <f t="shared" ca="1" si="924"/>
        <v>3.4360933025826402E-3</v>
      </c>
      <c r="BX436" s="223">
        <f t="shared" ca="1" si="925"/>
        <v>8.7635288257668625E-3</v>
      </c>
      <c r="BY436" s="223">
        <f t="shared" ca="1" si="926"/>
        <v>-8.1107831792447231E-3</v>
      </c>
      <c r="BZ436" s="223">
        <f t="shared" ca="1" si="927"/>
        <v>-4.4370301317319593E-3</v>
      </c>
      <c r="CA436" s="223">
        <f t="shared" ca="1" si="928"/>
        <v>1.0477608262111634E-2</v>
      </c>
      <c r="CB436" s="223">
        <f t="shared" ca="1" si="929"/>
        <v>-1.1519934509270869E-3</v>
      </c>
      <c r="CC436" s="223">
        <f t="shared" ca="1" si="930"/>
        <v>-9.8631055623320391E-3</v>
      </c>
      <c r="CD436" s="223">
        <f t="shared" ca="1" si="931"/>
        <v>6.413225614518187E-3</v>
      </c>
      <c r="CE436" s="223">
        <f t="shared" ca="1" si="932"/>
        <v>6.4421273864184499E-3</v>
      </c>
      <c r="CF436" s="223">
        <f t="shared" ca="1" si="933"/>
        <v>-9.8496207329907479E-3</v>
      </c>
      <c r="CG436" s="223">
        <f t="shared" ca="1" si="934"/>
        <v>-1.1880883748628E-3</v>
      </c>
      <c r="CH436" s="223">
        <f t="shared" ca="1" si="935"/>
        <v>1.048337738615771E-2</v>
      </c>
      <c r="CI436" s="223">
        <f t="shared" ca="1" si="936"/>
        <v>-4.4040126057616081E-3</v>
      </c>
      <c r="CJ436" s="223">
        <f t="shared" ca="1" si="937"/>
        <v>-8.1341646940840482E-3</v>
      </c>
      <c r="CK436" s="223">
        <f t="shared" ca="1" si="938"/>
        <v>8.7429835963897112E-3</v>
      </c>
      <c r="CL436" s="223">
        <f t="shared" ca="1" si="939"/>
        <v>3.4704341669820928E-3</v>
      </c>
      <c r="CM436" s="223">
        <f t="shared" ca="1" si="940"/>
        <v>-1.0594201729011541E-2</v>
      </c>
      <c r="CN436" s="223">
        <f t="shared" ca="1" si="941"/>
        <v>2.1807833457978113E-3</v>
      </c>
      <c r="CO436" s="223">
        <f t="shared" ca="1" si="942"/>
        <v>9.430916249785367E-3</v>
      </c>
      <c r="CP436" s="223">
        <f t="shared" ca="1" si="943"/>
        <v>-7.2114747027879154E-3</v>
      </c>
      <c r="CQ436" s="223">
        <f t="shared" ca="1" si="944"/>
        <v>-5.5841316429033078E-3</v>
      </c>
      <c r="CR436" s="223">
        <f t="shared" ca="1" si="945"/>
        <v>1.0190192999951161E-2</v>
      </c>
      <c r="CS436" s="223">
        <f t="shared" ca="1" si="946"/>
        <v>1.4842269446637291E-4</v>
      </c>
      <c r="CT436" s="223">
        <f t="shared" ca="1" si="947"/>
        <v>-1.0269365452177201E-2</v>
      </c>
      <c r="CU436" s="223">
        <f t="shared" ca="1" si="948"/>
        <v>5.3295188600687758E-3</v>
      </c>
      <c r="CV436" s="223">
        <f t="shared" ca="1" si="949"/>
        <v>7.4264641098102701E-3</v>
      </c>
      <c r="CW436" s="223">
        <f t="shared" ca="1" si="950"/>
        <v>-9.2909843021004822E-3</v>
      </c>
      <c r="CX436" s="223">
        <f t="shared" ca="1" si="951"/>
        <v>-2.4704160240718994E-3</v>
      </c>
      <c r="CY436" s="223">
        <f t="shared" ca="1" si="952"/>
        <v>1.0608767241881308E-2</v>
      </c>
      <c r="CZ436" s="223">
        <f t="shared" ca="1" si="953"/>
        <v>-3.1885711049110632E-3</v>
      </c>
      <c r="DA436" s="223">
        <f t="shared" ca="1" si="954"/>
        <v>-8.9079020582900365E-3</v>
      </c>
      <c r="DB436" s="223">
        <f t="shared" ca="1" si="955"/>
        <v>7.9402733474769321E-3</v>
      </c>
      <c r="DC436" s="223">
        <f t="shared" ca="1" si="956"/>
        <v>4.6723576590701451E-3</v>
      </c>
      <c r="DD436" s="223">
        <f t="shared" ca="1" si="957"/>
        <v>-1.043262813779593E-2</v>
      </c>
      <c r="DE436" s="223">
        <f t="shared" ca="1" si="958"/>
        <v>8.9267237761356515E-4</v>
      </c>
      <c r="DF436" s="223">
        <f t="shared" ca="1" si="959"/>
        <v>9.9564539150859398E-3</v>
      </c>
      <c r="DG436" s="223">
        <f t="shared" ca="1" si="960"/>
        <v>-6.2036989343421268E-3</v>
      </c>
      <c r="DH436" s="223">
        <f t="shared" ca="1" si="961"/>
        <v>-6.6472426164409862E-3</v>
      </c>
      <c r="DI436" s="223">
        <f t="shared" ca="1" si="962"/>
        <v>9.7495077500135072E-3</v>
      </c>
      <c r="DJ436" s="223">
        <f t="shared" ca="1" si="963"/>
        <v>1.4466064243831289E-3</v>
      </c>
      <c r="DK436" s="223">
        <f t="shared" ca="1" si="964"/>
        <v>-1.0521164526869665E-2</v>
      </c>
      <c r="DL436" s="223">
        <f t="shared" ca="1" si="965"/>
        <v>4.1656511812340341E-3</v>
      </c>
      <c r="DM436" s="223">
        <f t="shared" ca="1" si="966"/>
        <v>8.2990999004187906E-3</v>
      </c>
      <c r="DN436" s="223">
        <f t="shared" ca="1" si="967"/>
        <v>-8.5926028192345981E-3</v>
      </c>
      <c r="DO436" s="223">
        <f t="shared" ca="1" si="968"/>
        <v>-3.7155863168093534E-3</v>
      </c>
      <c r="DP436" s="223">
        <f t="shared" ca="1" si="969"/>
        <v>1.0574591363619084E-2</v>
      </c>
      <c r="DQ436" s="223">
        <f t="shared" ca="1" si="970"/>
        <v>-1.9251705267127254E-3</v>
      </c>
      <c r="DR436" s="223">
        <f t="shared" ca="1" si="971"/>
        <v>-9.5476562840411429E-3</v>
      </c>
      <c r="DS436" s="223">
        <f t="shared" ca="1" si="972"/>
        <v>7.0181339965909697E-3</v>
      </c>
      <c r="DT436" s="223">
        <f t="shared" ca="1" si="973"/>
        <v>5.8040045429229416E-3</v>
      </c>
      <c r="DU436" s="223">
        <f t="shared" ca="1" si="974"/>
        <v>-1.0114138108670699E-2</v>
      </c>
      <c r="DV436" s="223">
        <f t="shared" ca="1" si="975"/>
        <v>-4.088652140320408E-4</v>
      </c>
      <c r="DW436" s="223">
        <f t="shared" ca="1" si="976"/>
        <v>1.0332237246010715E-2</v>
      </c>
      <c r="DX436" s="223">
        <f t="shared" ca="1" si="977"/>
        <v>-5.1026137595048694E-3</v>
      </c>
      <c r="DY436" s="223">
        <f t="shared" ca="1" si="978"/>
        <v>-7.6103728737568245E-3</v>
      </c>
      <c r="DZ436" s="223">
        <f t="shared" ca="1" si="979"/>
        <v>9.1621808286485446E-3</v>
      </c>
      <c r="EA436" s="223">
        <f t="shared" ca="1" si="980"/>
        <v>2.7230318471718755E-3</v>
      </c>
      <c r="EB436" s="223">
        <f t="shared" ca="1" si="981"/>
        <v>-1.0614715493950945E-2</v>
      </c>
      <c r="EC436" s="223">
        <f t="shared" ca="1" si="982"/>
        <v>2.9391282312343841E-3</v>
      </c>
      <c r="ED436" s="223">
        <f t="shared" ca="1" si="983"/>
        <v>9.0469095037012115E-3</v>
      </c>
      <c r="EE436" s="223">
        <f t="shared" ca="1" si="984"/>
        <v>-7.7649805919505661E-3</v>
      </c>
      <c r="EF436" s="223">
        <f t="shared" ca="1" si="985"/>
        <v>-4.9048707328649393E-3</v>
      </c>
      <c r="EG436" s="223">
        <f t="shared" ca="1" si="986"/>
        <v>1.038136378839111E-2</v>
      </c>
      <c r="EH436" s="223">
        <f t="shared" ca="1" si="987"/>
        <v>-6.328135918389384E-4</v>
      </c>
      <c r="EI436" s="223">
        <f t="shared" ca="1" si="988"/>
        <v>-1.0043804872297281E-2</v>
      </c>
      <c r="EJ436" s="223">
        <f t="shared" ca="1" si="989"/>
        <v>5.9904353778992619E-3</v>
      </c>
      <c r="EK436" s="223">
        <f t="shared" ca="1" si="990"/>
        <v>6.8483537960677861E-3</v>
      </c>
      <c r="EL436" s="223">
        <f t="shared" ca="1" si="991"/>
        <v>-9.6435220281252329E-3</v>
      </c>
      <c r="EM436" s="223">
        <f t="shared" ca="1" si="992"/>
        <v>-1.7042530922855093E-3</v>
      </c>
      <c r="EN436" s="223">
        <f t="shared" ca="1" si="993"/>
        <v>1.0552614111482317E-2</v>
      </c>
      <c r="EO436" s="223">
        <f t="shared" ca="1" si="994"/>
        <v>-3.924780524198616E-3</v>
      </c>
      <c r="EP436" s="223">
        <f t="shared" ca="1" si="995"/>
        <v>-8.4590360392968519E-3</v>
      </c>
      <c r="EQ436" s="223">
        <f t="shared" ca="1" si="996"/>
        <v>8.4370461794392917E-3</v>
      </c>
      <c r="ER436" s="223">
        <f t="shared" ca="1" si="997"/>
        <v>3.9585003363740894E-3</v>
      </c>
      <c r="ES436" s="223">
        <f t="shared" ca="1" si="998"/>
        <v>-1.0548611259798651E-2</v>
      </c>
      <c r="ET436" s="223">
        <f t="shared" ca="1" si="999"/>
        <v>1.6683980568894092E-3</v>
      </c>
      <c r="EU436" s="223">
        <f t="shared" ca="1" si="1000"/>
        <v>9.6586451671614015E-3</v>
      </c>
      <c r="EV436" s="223">
        <f t="shared" ca="1" si="1001"/>
        <v>-6.8205658288994116E-3</v>
      </c>
      <c r="EW436" s="223">
        <f t="shared" ca="1" si="1002"/>
        <v>-6.0203813276316284E-3</v>
      </c>
      <c r="EX436" s="223">
        <f t="shared" ca="1" si="1003"/>
        <v>1.0031990838785556E-2</v>
      </c>
      <c r="EY436" s="223">
        <f t="shared" ca="1" si="1004"/>
        <v>6.6906144848062968E-4</v>
      </c>
      <c r="EZ436" s="223">
        <f t="shared" ca="1" si="1005"/>
        <v>-1.0388885286474404E-2</v>
      </c>
      <c r="FA436" s="223">
        <f t="shared" ca="1" si="1006"/>
        <v>4.8726350352109862E-3</v>
      </c>
      <c r="FB436" s="223">
        <f t="shared" ca="1" si="1007"/>
        <v>7.7896974336546052E-3</v>
      </c>
      <c r="FC436" s="223">
        <f t="shared" ca="1" si="1008"/>
        <v>-9.0278584000614351E-3</v>
      </c>
      <c r="FD436" s="223">
        <f t="shared" ca="1" si="1009"/>
        <v>-2.9740074177078317E-3</v>
      </c>
      <c r="FE436" s="223">
        <f t="shared" ca="1" si="1010"/>
        <v>1.06142698383168E-2</v>
      </c>
      <c r="FF436" s="223">
        <f t="shared" ca="1" si="1011"/>
        <v>-2.6879149366125839E-3</v>
      </c>
      <c r="FG436" s="223">
        <f t="shared" ca="1" si="1012"/>
        <v>-9.1804674291132392E-3</v>
      </c>
      <c r="FH436" s="223">
        <f t="shared" ca="1" si="1013"/>
        <v>7.5850105024667233E-3</v>
      </c>
      <c r="FI436" s="223">
        <f t="shared" ca="1" si="1014"/>
        <v>5.1344292959351846E-3</v>
      </c>
      <c r="FJ436" s="223">
        <f t="shared" ca="1" si="1015"/>
        <v>-1.0323846093624358E-2</v>
      </c>
      <c r="FK436" s="223">
        <f t="shared" ca="1" si="1016"/>
        <v>3.7257362281901182E-4</v>
      </c>
      <c r="FL436" s="223">
        <f t="shared" ca="1" si="1017"/>
        <v>1.0125105817015409E-2</v>
      </c>
      <c r="FM436" s="223">
        <f t="shared" ca="1" si="1018"/>
        <v>-5.7735634071818106E-3</v>
      </c>
      <c r="FN436" s="223">
        <f t="shared" ca="1" si="1019"/>
        <v>-7.0453397834445031E-3</v>
      </c>
      <c r="FO436" s="223">
        <f t="shared" ca="1" si="1020"/>
        <v>9.5317274091615972E-3</v>
      </c>
      <c r="FP436" s="223">
        <f t="shared" ca="1" si="1021"/>
        <v>1.9608731818512252E-3</v>
      </c>
      <c r="FQ436" s="223">
        <f t="shared" ca="1" si="1022"/>
        <v>-1.0577707195941866E-2</v>
      </c>
      <c r="FR436" s="223">
        <f t="shared" ca="1" si="1023"/>
        <v>3.681545726132416E-3</v>
      </c>
      <c r="FS436" s="223">
        <f t="shared" ca="1" si="1024"/>
        <v>8.613876771168396E-3</v>
      </c>
      <c r="FT436" s="223">
        <f t="shared" ca="1" si="1025"/>
        <v>-8.2764073785067793E-3</v>
      </c>
      <c r="FU436" s="223">
        <f t="shared" ca="1" si="1026"/>
        <v>-4.1990299033543331E-3</v>
      </c>
      <c r="FV436" s="223">
        <f t="shared" ca="1" si="1027"/>
        <v>1.051627706699323E-2</v>
      </c>
      <c r="FW436" s="223">
        <f t="shared" ca="1" si="1028"/>
        <v>-1.4106206064614462E-3</v>
      </c>
      <c r="FX436" s="223">
        <f t="shared" ca="1" si="1029"/>
        <v>-9.7638160435927143E-3</v>
      </c>
      <c r="FY436" s="223">
        <f t="shared" ca="1" si="1030"/>
        <v>6.6188892073901426E-3</v>
      </c>
      <c r="FZ436" s="223">
        <f t="shared" ca="1" si="1031"/>
        <v>6.2331316597453515E-3</v>
      </c>
      <c r="GA436" s="223">
        <f t="shared" ca="1" si="1032"/>
        <v>-9.9438006727393217E-3</v>
      </c>
      <c r="GB436" s="223">
        <f t="shared" ca="1" si="1033"/>
        <v>-9.2885466533107475E-4</v>
      </c>
      <c r="GC436" s="223">
        <f t="shared" ca="1" si="1034"/>
        <v>1.0439275450907087E-2</v>
      </c>
      <c r="GD436" s="223">
        <f t="shared" ca="1" si="1035"/>
        <v>-4.6397212177719874E-3</v>
      </c>
      <c r="GE436" s="223">
        <f t="shared" ca="1" si="1036"/>
        <v>-7.9643297710934868E-3</v>
      </c>
      <c r="GF436" s="223">
        <f t="shared" ca="1" si="1037"/>
        <v>8.8880979271476635E-3</v>
      </c>
      <c r="GG436" s="223">
        <f t="shared" ca="1" si="1038"/>
        <v>3.2231915573809494E-3</v>
      </c>
      <c r="GH436" s="223">
        <f t="shared" ca="1" si="1039"/>
        <v>-1.0607430543425157E-2</v>
      </c>
      <c r="GI436" s="223">
        <f t="shared" ca="1" si="1040"/>
        <v>2.4350825425399989E-3</v>
      </c>
      <c r="GJ436" s="223">
        <f t="shared" ca="1" si="1041"/>
        <v>9.308495384225457E-3</v>
      </c>
      <c r="GK436" s="223">
        <f t="shared" ca="1" si="1042"/>
        <v>-7.400471486278426E-3</v>
      </c>
      <c r="GL436" s="223">
        <f t="shared" ca="1" si="1043"/>
        <v>-5.3608950707859752E-3</v>
      </c>
      <c r="GM436" s="223">
        <f t="shared" ca="1" si="1044"/>
        <v>1.0260109700004199E-2</v>
      </c>
      <c r="GN436" s="223">
        <f t="shared" ca="1" si="1045"/>
        <v>-1.1210922937982242E-4</v>
      </c>
      <c r="GO436" s="223">
        <f t="shared" ca="1" si="1046"/>
        <v>-1.0200307776591639E-2</v>
      </c>
      <c r="GP436" s="223">
        <f t="shared" ca="1" si="1047"/>
        <v>5.5532136577548076E-3</v>
      </c>
      <c r="GQ436" s="223">
        <f t="shared" ca="1" si="1048"/>
        <v>7.2380819215774423E-3</v>
      </c>
      <c r="GR436" s="223">
        <f t="shared" ca="1" si="1049"/>
        <v>-9.4141912340211936E-3</v>
      </c>
      <c r="GS436" s="223">
        <f t="shared" ca="1" si="1050"/>
        <v>-2.2163121147336668E-3</v>
      </c>
      <c r="GT436" s="223">
        <f t="shared" ca="1" si="1051"/>
        <v>1.0596428665112545E-2</v>
      </c>
      <c r="GU436" s="223">
        <f t="shared" ca="1" si="1052"/>
        <v>-3.4360933025823696E-3</v>
      </c>
      <c r="GV436" s="223">
        <f t="shared" ca="1" si="1053"/>
        <v>-8.7635288257669371E-3</v>
      </c>
      <c r="GW436" s="223">
        <f t="shared" ca="1" si="1054"/>
        <v>8.1107831792446346E-3</v>
      </c>
      <c r="GX436" s="223">
        <f t="shared" ca="1" si="1055"/>
        <v>4.4370301317320834E-3</v>
      </c>
      <c r="GY436" s="223">
        <f t="shared" ca="1" si="1056"/>
        <v>-1.047760826211166E-2</v>
      </c>
      <c r="GZ436" s="223">
        <f t="shared" ca="1" si="1057"/>
        <v>1.1519934509266528E-3</v>
      </c>
      <c r="HA436" s="223">
        <f t="shared" ca="1" si="1058"/>
        <v>9.8631055623322004E-3</v>
      </c>
      <c r="HB436" s="223">
        <f t="shared" ca="1" si="1059"/>
        <v>-6.4132256145180795E-3</v>
      </c>
      <c r="HC436" s="223">
        <f t="shared" ca="1" si="1060"/>
        <v>-6.4421273864185592E-3</v>
      </c>
      <c r="HD436" s="223">
        <f t="shared" ca="1" si="1061"/>
        <v>9.8496207329906958E-3</v>
      </c>
      <c r="HE436" s="223">
        <f t="shared" ca="1" si="1062"/>
        <v>1.1880883748626361E-3</v>
      </c>
      <c r="HF436" s="223">
        <f t="shared" ca="1" si="1063"/>
        <v>-1.0483377386157684E-2</v>
      </c>
      <c r="HG436" s="223">
        <f t="shared" ca="1" si="1064"/>
        <v>4.4040126057612108E-3</v>
      </c>
      <c r="HH436" s="223">
        <f t="shared" ca="1" si="1065"/>
        <v>8.1341646940841349E-3</v>
      </c>
      <c r="HI436" s="223">
        <f t="shared" ca="1" si="1066"/>
        <v>-8.7429835963896349E-3</v>
      </c>
      <c r="HJ436" s="223">
        <f t="shared" ca="1" si="1067"/>
        <v>-3.4704341669822207E-3</v>
      </c>
      <c r="HK436" s="223">
        <f t="shared" ca="1" si="1068"/>
        <v>1.0594201729011554E-2</v>
      </c>
      <c r="HL436" s="223">
        <f t="shared" ca="1" si="1069"/>
        <v>-2.1807833457979744E-3</v>
      </c>
      <c r="HM436" s="223">
        <f t="shared" ca="1" si="1070"/>
        <v>-9.4309162497855682E-3</v>
      </c>
      <c r="HN436" s="223">
        <f t="shared" ca="1" si="1071"/>
        <v>7.2114747027878165E-3</v>
      </c>
      <c r="HO436" s="223">
        <f t="shared" ca="1" si="1072"/>
        <v>5.5841316429034223E-3</v>
      </c>
      <c r="HP436" s="223">
        <f t="shared" ca="1" si="1073"/>
        <v>-1.0190192999951123E-2</v>
      </c>
      <c r="HQ436" s="223">
        <f t="shared" ca="1" si="1074"/>
        <v>-1.4842269446650822E-4</v>
      </c>
      <c r="HR436" s="223">
        <f t="shared" ca="1" si="1075"/>
        <v>1.0269365452177159E-2</v>
      </c>
      <c r="HS436" s="223">
        <f t="shared" ca="1" si="1076"/>
        <v>-5.3295188600683977E-3</v>
      </c>
      <c r="HT436" s="223">
        <f t="shared" ca="1" si="1077"/>
        <v>-7.4264641098105814E-3</v>
      </c>
      <c r="HU436" s="223">
        <f t="shared" ca="1" si="1078"/>
        <v>9.290984302100418E-3</v>
      </c>
      <c r="HV436" s="223">
        <f t="shared" ca="1" si="1079"/>
        <v>2.4704160240720321E-3</v>
      </c>
      <c r="HW436" s="223">
        <f t="shared" ca="1" si="1080"/>
        <v>-1.0608767241881313E-2</v>
      </c>
      <c r="HX436" s="223">
        <f t="shared" ca="1" si="1081"/>
        <v>3.1885711049112228E-3</v>
      </c>
      <c r="HY436" s="223">
        <f t="shared" ca="1" si="1082"/>
        <v>8.907902058289948E-3</v>
      </c>
      <c r="HZ436" s="223">
        <f t="shared" ca="1" si="1083"/>
        <v>-7.9402733474766424E-3</v>
      </c>
      <c r="IA436" s="223">
        <f t="shared" ca="1" si="1084"/>
        <v>-4.6723576590702665E-3</v>
      </c>
      <c r="IB436" s="223">
        <f t="shared" ca="1" si="1085"/>
        <v>1.0432628137795906E-2</v>
      </c>
      <c r="IC436" s="223">
        <f t="shared" ca="1" si="1086"/>
        <v>-8.9267237761342984E-4</v>
      </c>
      <c r="ID436" s="223">
        <f t="shared" ca="1" si="1087"/>
        <v>-9.9564539150859867E-3</v>
      </c>
      <c r="IE436" s="223">
        <f t="shared" ca="1" si="1088"/>
        <v>5.4973109120253745E-3</v>
      </c>
      <c r="IF436" s="223">
        <f t="shared" ca="1" si="1089"/>
        <v>6.6472426164413262E-3</v>
      </c>
      <c r="IG436" s="223">
        <f t="shared" ca="1" si="1090"/>
        <v>-9.7495077500133337E-3</v>
      </c>
      <c r="IH436" s="223">
        <f t="shared" ca="1" si="1091"/>
        <v>-1.4466064243832642E-3</v>
      </c>
      <c r="II436" s="223">
        <f t="shared" ca="1" si="1092"/>
        <v>1.0521164526869685E-2</v>
      </c>
      <c r="IJ436" s="223">
        <f t="shared" ca="1" si="1093"/>
        <v>-4.1656511812339101E-3</v>
      </c>
      <c r="IK436" s="223">
        <f t="shared" ca="1" si="1094"/>
        <v>-8.2990999004186865E-3</v>
      </c>
      <c r="IL436" s="223">
        <f t="shared" ca="1" si="1095"/>
        <v>8.5926028192343414E-3</v>
      </c>
      <c r="IM436" s="223">
        <f t="shared" ca="1" si="1096"/>
        <v>3.7155863168097632E-3</v>
      </c>
      <c r="IN436" s="223">
        <f t="shared" ca="1" si="1097"/>
        <v>-1.057459136361907E-2</v>
      </c>
      <c r="IO436" s="223">
        <f t="shared" ca="1" si="1098"/>
        <v>1.9251705267125927E-3</v>
      </c>
      <c r="IP436" s="223">
        <f t="shared" ca="1" si="1099"/>
        <v>9.5476562840412019E-3</v>
      </c>
      <c r="IQ436" s="223">
        <f t="shared" ca="1" si="1100"/>
        <v>-7.0181339965910946E-3</v>
      </c>
      <c r="IR436" s="223">
        <f t="shared" ca="1" si="1101"/>
        <v>-5.804004542922802E-3</v>
      </c>
      <c r="IS436" s="223">
        <f t="shared" ca="1" si="1102"/>
        <v>1.0114138108670567E-2</v>
      </c>
      <c r="IT436" s="223">
        <f t="shared" ca="1" si="1103"/>
        <v>4.0886521403217697E-4</v>
      </c>
      <c r="IU436" s="223">
        <f t="shared" ca="1" si="1104"/>
        <v>-1.0332237246010746E-2</v>
      </c>
      <c r="IV436" s="223">
        <f t="shared" ca="1" si="1105"/>
        <v>5.1026137595047505E-3</v>
      </c>
      <c r="IW436" s="223">
        <f t="shared" ca="1" si="1106"/>
        <v>7.610372873756919E-3</v>
      </c>
      <c r="IX436" s="223">
        <f t="shared" ca="1" si="1107"/>
        <v>-9.1621808286486278E-3</v>
      </c>
      <c r="IY436" s="223">
        <f t="shared" ca="1" si="1108"/>
        <v>-2.7230318471722966E-3</v>
      </c>
      <c r="IZ436" s="223">
        <f t="shared" ca="1" si="1109"/>
        <v>1.0614715493950948E-2</v>
      </c>
      <c r="JA436" s="223">
        <f t="shared" ca="1" si="1110"/>
        <v>-2.939128231234254E-3</v>
      </c>
      <c r="JB436" s="223">
        <f t="shared" ca="1" si="1111"/>
        <v>-9.0469095037012826E-3</v>
      </c>
    </row>
    <row r="437" spans="2:262">
      <c r="B437" s="230">
        <v>76</v>
      </c>
      <c r="C437" s="229">
        <f t="shared" si="1112"/>
        <v>1.4843750000000009E-3</v>
      </c>
      <c r="D437" s="226">
        <f t="shared" ca="1" si="855"/>
        <v>74.304468640884338</v>
      </c>
      <c r="E437" s="225">
        <f ca="1">CD361</f>
        <v>-0.69553135911566355</v>
      </c>
      <c r="F437" s="224">
        <v>76</v>
      </c>
      <c r="G437" s="223">
        <f t="shared" ca="1" si="856"/>
        <v>3.6763648565540982E-3</v>
      </c>
      <c r="H437" s="223">
        <f t="shared" ca="1" si="857"/>
        <v>2.0938522070470525E-3</v>
      </c>
      <c r="I437" s="223">
        <f t="shared" ca="1" si="858"/>
        <v>-4.891991280836493E-3</v>
      </c>
      <c r="J437" s="223">
        <f t="shared" ca="1" si="859"/>
        <v>7.4628801313147627E-4</v>
      </c>
      <c r="K437" s="223">
        <f t="shared" ca="1" si="860"/>
        <v>4.4587193307750019E-3</v>
      </c>
      <c r="L437" s="223">
        <f t="shared" ca="1" si="861"/>
        <v>-3.3348838169359827E-3</v>
      </c>
      <c r="M437" s="223">
        <f t="shared" ca="1" si="862"/>
        <v>-2.5225879858142256E-3</v>
      </c>
      <c r="N437" s="223">
        <f t="shared" ca="1" si="863"/>
        <v>4.7994210955521139E-3</v>
      </c>
      <c r="O437" s="223">
        <f t="shared" ca="1" si="864"/>
        <v>-2.6380882164698822E-4</v>
      </c>
      <c r="P437" s="223">
        <f t="shared" ca="1" si="865"/>
        <v>-4.6462617782547615E-3</v>
      </c>
      <c r="Q437" s="223">
        <f t="shared" ca="1" si="866"/>
        <v>2.9612860231278356E-3</v>
      </c>
      <c r="R437" s="223">
        <f t="shared" ca="1" si="867"/>
        <v>2.927029863291135E-3</v>
      </c>
      <c r="S437" s="223">
        <f t="shared" ca="1" si="868"/>
        <v>-4.6606298614871207E-3</v>
      </c>
      <c r="T437" s="223">
        <f t="shared" ca="1" si="869"/>
        <v>-2.2121099300254988E-4</v>
      </c>
      <c r="U437" s="223">
        <f t="shared" ca="1" si="870"/>
        <v>4.7890581849048836E-3</v>
      </c>
      <c r="V437" s="223">
        <f t="shared" ca="1" si="871"/>
        <v>-2.5591694261133673E-3</v>
      </c>
      <c r="W437" s="223">
        <f t="shared" ca="1" si="872"/>
        <v>-3.3032828431072666E-3</v>
      </c>
      <c r="X437" s="223">
        <f t="shared" ca="1" si="873"/>
        <v>4.4769542140965634E-3</v>
      </c>
      <c r="Y437" s="223">
        <f t="shared" ca="1" si="874"/>
        <v>7.041004248632258E-4</v>
      </c>
      <c r="Z437" s="223">
        <f t="shared" ca="1" si="875"/>
        <v>-4.8857333432688575E-3</v>
      </c>
      <c r="AA437" s="223">
        <f t="shared" ca="1" si="876"/>
        <v>2.1324066285411136E-3</v>
      </c>
      <c r="AB437" s="223">
        <f t="shared" ca="1" si="877"/>
        <v>3.6477234033862015E-3</v>
      </c>
      <c r="AC437" s="223">
        <f t="shared" ca="1" si="878"/>
        <v>-4.2501630502721367E-3</v>
      </c>
      <c r="AD437" s="223">
        <f t="shared" ca="1" si="879"/>
        <v>-1.1802089847320247E-3</v>
      </c>
      <c r="AE437" s="223">
        <f t="shared" ca="1" si="880"/>
        <v>4.9353562187236348E-3</v>
      </c>
      <c r="AF437" s="223">
        <f t="shared" ca="1" si="881"/>
        <v>-1.6851075894439701E-3</v>
      </c>
      <c r="AG437" s="223">
        <f t="shared" ca="1" si="882"/>
        <v>-3.9570343932420664E-3</v>
      </c>
      <c r="AH437" s="223">
        <f t="shared" ca="1" si="883"/>
        <v>3.9824404928981098E-3</v>
      </c>
      <c r="AI437" s="223">
        <f t="shared" ca="1" si="884"/>
        <v>1.6449514869099954E-3</v>
      </c>
      <c r="AJ437" s="223">
        <f t="shared" ca="1" si="885"/>
        <v>-4.9374489158519538E-3</v>
      </c>
      <c r="AK437" s="223">
        <f t="shared" ca="1" si="886"/>
        <v>1.2215800430869705E-3</v>
      </c>
      <c r="AL437" s="223">
        <f t="shared" ca="1" si="887"/>
        <v>4.2282369787559745E-3</v>
      </c>
      <c r="AM437" s="223">
        <f t="shared" ca="1" si="888"/>
        <v>-3.6763648565540704E-3</v>
      </c>
      <c r="AN437" s="223">
        <f t="shared" ca="1" si="889"/>
        <v>-2.0938522070470707E-3</v>
      </c>
      <c r="AO437" s="223">
        <f t="shared" ca="1" si="890"/>
        <v>4.8919912808364921E-3</v>
      </c>
      <c r="AP437" s="223">
        <f t="shared" ca="1" si="891"/>
        <v>-7.4628801313146435E-4</v>
      </c>
      <c r="AQ437" s="223">
        <f t="shared" ca="1" si="892"/>
        <v>-4.458719330775014E-3</v>
      </c>
      <c r="AR437" s="223">
        <f t="shared" ca="1" si="893"/>
        <v>3.3348838169359554E-3</v>
      </c>
      <c r="AS437" s="223">
        <f t="shared" ca="1" si="894"/>
        <v>2.5225879858142655E-3</v>
      </c>
      <c r="AT437" s="223">
        <f t="shared" ca="1" si="895"/>
        <v>-4.7994210955521147E-3</v>
      </c>
      <c r="AU437" s="223">
        <f t="shared" ca="1" si="896"/>
        <v>2.6380882164697651E-4</v>
      </c>
      <c r="AV437" s="223">
        <f t="shared" ca="1" si="897"/>
        <v>4.6462617782547719E-3</v>
      </c>
      <c r="AW437" s="223">
        <f t="shared" ca="1" si="898"/>
        <v>-2.9612860231278122E-3</v>
      </c>
      <c r="AX437" s="223">
        <f t="shared" ca="1" si="899"/>
        <v>-2.9270298632911732E-3</v>
      </c>
      <c r="AY437" s="223">
        <f t="shared" ca="1" si="900"/>
        <v>4.6606298614870981E-3</v>
      </c>
      <c r="AZ437" s="223">
        <f t="shared" ca="1" si="901"/>
        <v>2.212109930025438E-4</v>
      </c>
      <c r="BA437" s="223">
        <f t="shared" ca="1" si="902"/>
        <v>-4.7890581849048862E-3</v>
      </c>
      <c r="BB437" s="223">
        <f t="shared" ca="1" si="903"/>
        <v>2.5591694261133426E-3</v>
      </c>
      <c r="BC437" s="223">
        <f t="shared" ca="1" si="904"/>
        <v>3.3032828431073017E-3</v>
      </c>
      <c r="BD437" s="223">
        <f t="shared" ca="1" si="905"/>
        <v>-4.4769542140965365E-3</v>
      </c>
      <c r="BE437" s="223">
        <f t="shared" ca="1" si="906"/>
        <v>-7.0410042486321973E-4</v>
      </c>
      <c r="BF437" s="223">
        <f t="shared" ca="1" si="907"/>
        <v>4.885733343268861E-3</v>
      </c>
      <c r="BG437" s="223">
        <f t="shared" ca="1" si="908"/>
        <v>-2.1324066285410871E-3</v>
      </c>
      <c r="BH437" s="223">
        <f t="shared" ca="1" si="909"/>
        <v>-3.6477234033862214E-3</v>
      </c>
      <c r="BI437" s="223">
        <f t="shared" ca="1" si="910"/>
        <v>4.2501630502721037E-3</v>
      </c>
      <c r="BJ437" s="223">
        <f t="shared" ca="1" si="911"/>
        <v>1.1802089847320865E-3</v>
      </c>
      <c r="BK437" s="223">
        <f t="shared" ca="1" si="912"/>
        <v>-4.9353562187236348E-3</v>
      </c>
      <c r="BL437" s="223">
        <f t="shared" ca="1" si="913"/>
        <v>1.6851075894439428E-3</v>
      </c>
      <c r="BM437" s="223">
        <f t="shared" ca="1" si="914"/>
        <v>3.9570343932420838E-3</v>
      </c>
      <c r="BN437" s="223">
        <f t="shared" ca="1" si="915"/>
        <v>-3.9824404928980924E-3</v>
      </c>
      <c r="BO437" s="223">
        <f t="shared" ca="1" si="916"/>
        <v>-1.6449514869100556E-3</v>
      </c>
      <c r="BP437" s="223">
        <f t="shared" ca="1" si="917"/>
        <v>4.9374489158519538E-3</v>
      </c>
      <c r="BQ437" s="223">
        <f t="shared" ca="1" si="918"/>
        <v>-1.2215800430869423E-3</v>
      </c>
      <c r="BR437" s="223">
        <f t="shared" ca="1" si="919"/>
        <v>-4.2282369787559901E-3</v>
      </c>
      <c r="BS437" s="223">
        <f t="shared" ca="1" si="920"/>
        <v>3.6763648565540505E-3</v>
      </c>
      <c r="BT437" s="223">
        <f t="shared" ca="1" si="921"/>
        <v>2.0938522070471288E-3</v>
      </c>
      <c r="BU437" s="223">
        <f t="shared" ca="1" si="922"/>
        <v>-4.8919912808364887E-3</v>
      </c>
      <c r="BV437" s="223">
        <f t="shared" ca="1" si="923"/>
        <v>7.4628801313143573E-4</v>
      </c>
      <c r="BW437" s="223">
        <f t="shared" ca="1" si="924"/>
        <v>4.4587193307750574E-3</v>
      </c>
      <c r="BX437" s="223">
        <f t="shared" ca="1" si="925"/>
        <v>-3.3348838169359857E-3</v>
      </c>
      <c r="BY437" s="223">
        <f t="shared" ca="1" si="926"/>
        <v>-2.5225879858142303E-3</v>
      </c>
      <c r="BZ437" s="223">
        <f t="shared" ca="1" si="927"/>
        <v>4.7994210955521078E-3</v>
      </c>
      <c r="CA437" s="223">
        <f t="shared" ca="1" si="928"/>
        <v>-2.6380882164694745E-4</v>
      </c>
      <c r="CB437" s="223">
        <f t="shared" ca="1" si="929"/>
        <v>-4.6462617782547814E-3</v>
      </c>
      <c r="CC437" s="223">
        <f t="shared" ca="1" si="930"/>
        <v>2.9612860231277892E-3</v>
      </c>
      <c r="CD437" s="223">
        <f t="shared" ca="1" si="931"/>
        <v>2.9270298632911966E-3</v>
      </c>
      <c r="CE437" s="223">
        <f t="shared" ca="1" si="932"/>
        <v>-4.6606298614870895E-3</v>
      </c>
      <c r="CF437" s="223">
        <f t="shared" ca="1" si="933"/>
        <v>-2.2121099300264268E-4</v>
      </c>
      <c r="CG437" s="223">
        <f t="shared" ca="1" si="934"/>
        <v>4.7890581849049105E-3</v>
      </c>
      <c r="CH437" s="223">
        <f t="shared" ca="1" si="935"/>
        <v>-2.5591694261133777E-3</v>
      </c>
      <c r="CI437" s="223">
        <f t="shared" ca="1" si="936"/>
        <v>-3.3032828431072709E-3</v>
      </c>
      <c r="CJ437" s="223">
        <f t="shared" ca="1" si="937"/>
        <v>4.476954214096553E-3</v>
      </c>
      <c r="CK437" s="223">
        <f t="shared" ca="1" si="938"/>
        <v>7.0410042486324835E-4</v>
      </c>
      <c r="CL437" s="223">
        <f t="shared" ca="1" si="939"/>
        <v>-4.8857333432688662E-3</v>
      </c>
      <c r="CM437" s="223">
        <f t="shared" ca="1" si="940"/>
        <v>2.1324066285410611E-3</v>
      </c>
      <c r="CN437" s="223">
        <f t="shared" ca="1" si="941"/>
        <v>3.6477234033862414E-3</v>
      </c>
      <c r="CO437" s="223">
        <f t="shared" ca="1" si="942"/>
        <v>-4.2501630502720898E-3</v>
      </c>
      <c r="CP437" s="223">
        <f t="shared" ca="1" si="943"/>
        <v>-1.1802089847321152E-3</v>
      </c>
      <c r="CQ437" s="223">
        <f t="shared" ca="1" si="944"/>
        <v>4.93535621872364E-3</v>
      </c>
      <c r="CR437" s="223">
        <f t="shared" ca="1" si="945"/>
        <v>-1.6851075894438496E-3</v>
      </c>
      <c r="CS437" s="223">
        <f t="shared" ca="1" si="946"/>
        <v>-3.9570343932420595E-3</v>
      </c>
      <c r="CT437" s="223">
        <f t="shared" ca="1" si="947"/>
        <v>3.9824404928981167E-3</v>
      </c>
      <c r="CU437" s="223">
        <f t="shared" ca="1" si="948"/>
        <v>1.644951486910017E-3</v>
      </c>
      <c r="CV437" s="223">
        <f t="shared" ca="1" si="949"/>
        <v>-4.9374489158519521E-3</v>
      </c>
      <c r="CW437" s="223">
        <f t="shared" ca="1" si="950"/>
        <v>1.2215800430869146E-3</v>
      </c>
      <c r="CX437" s="223">
        <f t="shared" ca="1" si="951"/>
        <v>4.2282369787560049E-3</v>
      </c>
      <c r="CY437" s="223">
        <f t="shared" ca="1" si="952"/>
        <v>-3.6763648565540314E-3</v>
      </c>
      <c r="CZ437" s="223">
        <f t="shared" ca="1" si="953"/>
        <v>-2.0938522070471552E-3</v>
      </c>
      <c r="DA437" s="223">
        <f t="shared" ca="1" si="954"/>
        <v>4.8919912808364739E-3</v>
      </c>
      <c r="DB437" s="223">
        <f t="shared" ca="1" si="955"/>
        <v>-7.4628801313133793E-4</v>
      </c>
      <c r="DC437" s="223">
        <f t="shared" ca="1" si="956"/>
        <v>-4.4587193307750687E-3</v>
      </c>
      <c r="DD437" s="223">
        <f t="shared" ca="1" si="957"/>
        <v>3.334883816935964E-3</v>
      </c>
      <c r="DE437" s="223">
        <f t="shared" ca="1" si="958"/>
        <v>2.5225879858142555E-3</v>
      </c>
      <c r="DF437" s="223">
        <f t="shared" ca="1" si="959"/>
        <v>-4.7994210955521008E-3</v>
      </c>
      <c r="DG437" s="223">
        <f t="shared" ca="1" si="960"/>
        <v>2.638088216469184E-4</v>
      </c>
      <c r="DH437" s="223">
        <f t="shared" ca="1" si="961"/>
        <v>4.646261778254791E-3</v>
      </c>
      <c r="DI437" s="223">
        <f t="shared" ca="1" si="962"/>
        <v>-2.9612860231277658E-3</v>
      </c>
      <c r="DJ437" s="223">
        <f t="shared" ca="1" si="963"/>
        <v>-2.92702986329122E-3</v>
      </c>
      <c r="DK437" s="223">
        <f t="shared" ca="1" si="964"/>
        <v>4.6606298614870791E-3</v>
      </c>
      <c r="DL437" s="223">
        <f t="shared" ca="1" si="965"/>
        <v>2.2121099300267217E-4</v>
      </c>
      <c r="DM437" s="223">
        <f t="shared" ca="1" si="966"/>
        <v>-4.7890581849049183E-3</v>
      </c>
      <c r="DN437" s="223">
        <f t="shared" ca="1" si="967"/>
        <v>2.5591694261132328E-3</v>
      </c>
      <c r="DO437" s="223">
        <f t="shared" ca="1" si="968"/>
        <v>3.3032828431072921E-3</v>
      </c>
      <c r="DP437" s="223">
        <f t="shared" ca="1" si="969"/>
        <v>-4.4769542140965408E-3</v>
      </c>
      <c r="DQ437" s="223">
        <f t="shared" ca="1" si="970"/>
        <v>-7.0410042486327741E-4</v>
      </c>
      <c r="DR437" s="223">
        <f t="shared" ca="1" si="971"/>
        <v>4.8857333432688697E-3</v>
      </c>
      <c r="DS437" s="223">
        <f t="shared" ca="1" si="972"/>
        <v>-2.1324066285410346E-3</v>
      </c>
      <c r="DT437" s="223">
        <f t="shared" ca="1" si="973"/>
        <v>-3.6477234033862604E-3</v>
      </c>
      <c r="DU437" s="223">
        <f t="shared" ca="1" si="974"/>
        <v>4.2501630502720742E-3</v>
      </c>
      <c r="DV437" s="223">
        <f t="shared" ca="1" si="975"/>
        <v>1.1802089847321429E-3</v>
      </c>
      <c r="DW437" s="223">
        <f t="shared" ca="1" si="976"/>
        <v>-4.9353562187236417E-3</v>
      </c>
      <c r="DX437" s="223">
        <f t="shared" ca="1" si="977"/>
        <v>1.6851075894438222E-3</v>
      </c>
      <c r="DY437" s="223">
        <f t="shared" ca="1" si="978"/>
        <v>3.957034393242076E-3</v>
      </c>
      <c r="DZ437" s="223">
        <f t="shared" ca="1" si="979"/>
        <v>-3.9824404928981002E-3</v>
      </c>
      <c r="EA437" s="223">
        <f t="shared" ca="1" si="980"/>
        <v>-1.6449514869100444E-3</v>
      </c>
      <c r="EB437" s="223">
        <f t="shared" ca="1" si="981"/>
        <v>4.9374489158519512E-3</v>
      </c>
      <c r="EC437" s="223">
        <f t="shared" ca="1" si="982"/>
        <v>-1.2215800430868862E-3</v>
      </c>
      <c r="ED437" s="223">
        <f t="shared" ca="1" si="983"/>
        <v>-4.2282369787560196E-3</v>
      </c>
      <c r="EE437" s="223">
        <f t="shared" ca="1" si="984"/>
        <v>3.6763648565540119E-3</v>
      </c>
      <c r="EF437" s="223">
        <f t="shared" ca="1" si="985"/>
        <v>2.0938522070471817E-3</v>
      </c>
      <c r="EG437" s="223">
        <f t="shared" ca="1" si="986"/>
        <v>-4.8919912808364696E-3</v>
      </c>
      <c r="EH437" s="223">
        <f t="shared" ca="1" si="987"/>
        <v>7.4628801313130887E-4</v>
      </c>
      <c r="EI437" s="223">
        <f t="shared" ca="1" si="988"/>
        <v>4.4587193307750825E-3</v>
      </c>
      <c r="EJ437" s="223">
        <f t="shared" ca="1" si="989"/>
        <v>-3.3348838169359428E-3</v>
      </c>
      <c r="EK437" s="223">
        <f t="shared" ca="1" si="990"/>
        <v>-2.5225879858142806E-3</v>
      </c>
      <c r="EL437" s="223">
        <f t="shared" ca="1" si="991"/>
        <v>4.7994210955520939E-3</v>
      </c>
      <c r="EM437" s="223">
        <f t="shared" ca="1" si="992"/>
        <v>-2.6380882164688934E-4</v>
      </c>
      <c r="EN437" s="223">
        <f t="shared" ca="1" si="993"/>
        <v>-4.6462617782548491E-3</v>
      </c>
      <c r="EO437" s="223">
        <f t="shared" ca="1" si="994"/>
        <v>2.9612860231277428E-3</v>
      </c>
      <c r="EP437" s="223">
        <f t="shared" ca="1" si="995"/>
        <v>2.9270298632911298E-3</v>
      </c>
      <c r="EQ437" s="223">
        <f t="shared" ca="1" si="996"/>
        <v>-4.6606298614870695E-3</v>
      </c>
      <c r="ER437" s="223">
        <f t="shared" ca="1" si="997"/>
        <v>-2.2121099300256115E-4</v>
      </c>
      <c r="ES437" s="223">
        <f t="shared" ca="1" si="998"/>
        <v>4.7890581849049244E-3</v>
      </c>
      <c r="ET437" s="223">
        <f t="shared" ca="1" si="999"/>
        <v>-2.5591694261133282E-3</v>
      </c>
      <c r="EU437" s="223">
        <f t="shared" ca="1" si="1000"/>
        <v>-3.3032828431074188E-3</v>
      </c>
      <c r="EV437" s="223">
        <f t="shared" ca="1" si="1001"/>
        <v>4.4769542140965287E-3</v>
      </c>
      <c r="EW437" s="223">
        <f t="shared" ca="1" si="1002"/>
        <v>7.0410042486344524E-4</v>
      </c>
      <c r="EX437" s="223">
        <f t="shared" ca="1" si="1003"/>
        <v>-4.8857333432688749E-3</v>
      </c>
      <c r="EY437" s="223">
        <f t="shared" ca="1" si="1004"/>
        <v>2.1324066285408816E-3</v>
      </c>
      <c r="EZ437" s="223">
        <f t="shared" ca="1" si="1005"/>
        <v>3.6477234033862804E-3</v>
      </c>
      <c r="FA437" s="223">
        <f t="shared" ca="1" si="1006"/>
        <v>-4.2501630502721315E-3</v>
      </c>
      <c r="FB437" s="223">
        <f t="shared" ca="1" si="1007"/>
        <v>-1.1802089847321715E-3</v>
      </c>
      <c r="FC437" s="223">
        <f t="shared" ca="1" si="1008"/>
        <v>4.9353562187236357E-3</v>
      </c>
      <c r="FD437" s="223">
        <f t="shared" ca="1" si="1009"/>
        <v>-1.6851075894437951E-3</v>
      </c>
      <c r="FE437" s="223">
        <f t="shared" ca="1" si="1010"/>
        <v>-3.9570343932420942E-3</v>
      </c>
      <c r="FF437" s="223">
        <f t="shared" ca="1" si="1011"/>
        <v>3.9824404928979996E-3</v>
      </c>
      <c r="FG437" s="223">
        <f t="shared" ca="1" si="1012"/>
        <v>1.6449514869100719E-3</v>
      </c>
      <c r="FH437" s="223">
        <f t="shared" ca="1" si="1013"/>
        <v>-4.9374489158519434E-3</v>
      </c>
      <c r="FI437" s="223">
        <f t="shared" ca="1" si="1014"/>
        <v>1.221580043086858E-3</v>
      </c>
      <c r="FJ437" s="223">
        <f t="shared" ca="1" si="1015"/>
        <v>4.2282369787559624E-3</v>
      </c>
      <c r="FK437" s="223">
        <f t="shared" ca="1" si="1016"/>
        <v>-3.6763648565539923E-3</v>
      </c>
      <c r="FL437" s="223">
        <f t="shared" ca="1" si="1017"/>
        <v>-2.0938522070470811E-3</v>
      </c>
      <c r="FM437" s="223">
        <f t="shared" ca="1" si="1018"/>
        <v>4.8919912808364661E-3</v>
      </c>
      <c r="FN437" s="223">
        <f t="shared" ca="1" si="1019"/>
        <v>-7.4628801313141946E-4</v>
      </c>
      <c r="FO437" s="223">
        <f t="shared" ca="1" si="1020"/>
        <v>-4.4587193307750947E-3</v>
      </c>
      <c r="FP437" s="223">
        <f t="shared" ca="1" si="1021"/>
        <v>3.3348838169359211E-3</v>
      </c>
      <c r="FQ437" s="223">
        <f t="shared" ca="1" si="1022"/>
        <v>2.5225879858144255E-3</v>
      </c>
      <c r="FR437" s="223">
        <f t="shared" ca="1" si="1023"/>
        <v>-4.799421095552087E-3</v>
      </c>
      <c r="FS437" s="223">
        <f t="shared" ca="1" si="1024"/>
        <v>2.6380882164671977E-4</v>
      </c>
      <c r="FT437" s="223">
        <f t="shared" ca="1" si="1025"/>
        <v>4.6462617782548109E-3</v>
      </c>
      <c r="FU437" s="223">
        <f t="shared" ca="1" si="1026"/>
        <v>-2.9612860231278317E-3</v>
      </c>
      <c r="FV437" s="223">
        <f t="shared" ca="1" si="1027"/>
        <v>-2.9270298632912669E-3</v>
      </c>
      <c r="FW437" s="223">
        <f t="shared" ca="1" si="1028"/>
        <v>4.6606298614871068E-3</v>
      </c>
      <c r="FX437" s="223">
        <f t="shared" ca="1" si="1029"/>
        <v>2.2121099300272985E-4</v>
      </c>
      <c r="FY437" s="223">
        <f t="shared" ca="1" si="1030"/>
        <v>-4.7890581849048975E-3</v>
      </c>
      <c r="FZ437" s="223">
        <f t="shared" ca="1" si="1031"/>
        <v>2.559169426113183E-3</v>
      </c>
      <c r="GA437" s="223">
        <f t="shared" ca="1" si="1032"/>
        <v>3.3032828431073359E-3</v>
      </c>
      <c r="GB437" s="223">
        <f t="shared" ca="1" si="1033"/>
        <v>-4.4769542140964576E-3</v>
      </c>
      <c r="GC437" s="223">
        <f t="shared" ca="1" si="1034"/>
        <v>-7.0410042486333509E-4</v>
      </c>
      <c r="GD437" s="223">
        <f t="shared" ca="1" si="1035"/>
        <v>4.8857333432689E-3</v>
      </c>
      <c r="GE437" s="223">
        <f t="shared" ca="1" si="1036"/>
        <v>-2.1324066285409826E-3</v>
      </c>
      <c r="GF437" s="223">
        <f t="shared" ca="1" si="1037"/>
        <v>-3.6477234033862049E-3</v>
      </c>
      <c r="GG437" s="223">
        <f t="shared" ca="1" si="1038"/>
        <v>4.2501630502720447E-3</v>
      </c>
      <c r="GH437" s="223">
        <f t="shared" ca="1" si="1039"/>
        <v>1.1802089847320631E-3</v>
      </c>
      <c r="GI437" s="223">
        <f t="shared" ca="1" si="1040"/>
        <v>-4.9353562187236443E-3</v>
      </c>
      <c r="GJ437" s="223">
        <f t="shared" ca="1" si="1041"/>
        <v>1.6851075894438994E-3</v>
      </c>
      <c r="GK437" s="223">
        <f t="shared" ca="1" si="1042"/>
        <v>3.9570343932421948E-3</v>
      </c>
      <c r="GL437" s="223">
        <f t="shared" ca="1" si="1043"/>
        <v>-3.9824404928980655E-3</v>
      </c>
      <c r="GM437" s="223">
        <f t="shared" ca="1" si="1044"/>
        <v>-1.6449514869102319E-3</v>
      </c>
      <c r="GN437" s="223">
        <f t="shared" ca="1" si="1045"/>
        <v>4.9374489158519486E-3</v>
      </c>
      <c r="GO437" s="223">
        <f t="shared" ca="1" si="1046"/>
        <v>-1.2215800430866934E-3</v>
      </c>
      <c r="GP437" s="223">
        <f t="shared" ca="1" si="1047"/>
        <v>-4.22823697875605E-3</v>
      </c>
      <c r="GQ437" s="223">
        <f t="shared" ca="1" si="1048"/>
        <v>3.6763648565540665E-3</v>
      </c>
      <c r="GR437" s="223">
        <f t="shared" ca="1" si="1049"/>
        <v>2.0938522070472346E-3</v>
      </c>
      <c r="GS437" s="223">
        <f t="shared" ca="1" si="1050"/>
        <v>-4.8919912808364817E-3</v>
      </c>
      <c r="GT437" s="223">
        <f t="shared" ca="1" si="1051"/>
        <v>7.4628801313125163E-4</v>
      </c>
      <c r="GU437" s="223">
        <f t="shared" ca="1" si="1052"/>
        <v>4.458719330775047E-3</v>
      </c>
      <c r="GV437" s="223">
        <f t="shared" ca="1" si="1053"/>
        <v>-3.3348838169357958E-3</v>
      </c>
      <c r="GW437" s="223">
        <f t="shared" ca="1" si="1054"/>
        <v>-2.522587985814331E-3</v>
      </c>
      <c r="GX437" s="223">
        <f t="shared" ca="1" si="1055"/>
        <v>4.7994210955520471E-3</v>
      </c>
      <c r="GY437" s="223">
        <f t="shared" ca="1" si="1056"/>
        <v>-2.6380882164683123E-4</v>
      </c>
      <c r="GZ437" s="223">
        <f t="shared" ca="1" si="1057"/>
        <v>-4.6462617782548682E-3</v>
      </c>
      <c r="HA437" s="223">
        <f t="shared" ca="1" si="1058"/>
        <v>2.961286023127696E-3</v>
      </c>
      <c r="HB437" s="223">
        <f t="shared" ca="1" si="1059"/>
        <v>2.9270298632911767E-3</v>
      </c>
      <c r="HC437" s="223">
        <f t="shared" ca="1" si="1060"/>
        <v>-4.6606298614870504E-3</v>
      </c>
      <c r="HD437" s="223">
        <f t="shared" ca="1" si="1061"/>
        <v>-2.2121099300261883E-4</v>
      </c>
      <c r="HE437" s="223">
        <f t="shared" ca="1" si="1062"/>
        <v>4.7890581849049391E-3</v>
      </c>
      <c r="HF437" s="223">
        <f t="shared" ca="1" si="1063"/>
        <v>-2.5591694261132784E-3</v>
      </c>
      <c r="HG437" s="223">
        <f t="shared" ca="1" si="1064"/>
        <v>-3.3032828431074613E-3</v>
      </c>
      <c r="HH437" s="223">
        <f t="shared" ca="1" si="1065"/>
        <v>4.4769542140965044E-3</v>
      </c>
      <c r="HI437" s="223">
        <f t="shared" ca="1" si="1066"/>
        <v>7.0410042486350292E-4</v>
      </c>
      <c r="HJ437" s="223">
        <f t="shared" ca="1" si="1067"/>
        <v>-4.8857333432688835E-3</v>
      </c>
      <c r="HK437" s="223">
        <f t="shared" ca="1" si="1068"/>
        <v>2.1324066285408295E-3</v>
      </c>
      <c r="HL437" s="223">
        <f t="shared" ca="1" si="1069"/>
        <v>3.6477234033863194E-3</v>
      </c>
      <c r="HM437" s="223">
        <f t="shared" ca="1" si="1070"/>
        <v>-4.250163050272102E-3</v>
      </c>
      <c r="HN437" s="223">
        <f t="shared" ca="1" si="1071"/>
        <v>-1.1802089847322277E-3</v>
      </c>
      <c r="HO437" s="223">
        <f t="shared" ca="1" si="1072"/>
        <v>4.9353562187236391E-3</v>
      </c>
      <c r="HP437" s="223">
        <f t="shared" ca="1" si="1073"/>
        <v>-1.6851075894437403E-3</v>
      </c>
      <c r="HQ437" s="223">
        <f t="shared" ca="1" si="1074"/>
        <v>-3.9570343932421289E-3</v>
      </c>
      <c r="HR437" s="223">
        <f t="shared" ca="1" si="1075"/>
        <v>3.9824404928979649E-3</v>
      </c>
      <c r="HS437" s="223">
        <f t="shared" ca="1" si="1076"/>
        <v>1.6449514869101265E-3</v>
      </c>
      <c r="HT437" s="223">
        <f t="shared" ca="1" si="1077"/>
        <v>-4.9374489158519408E-3</v>
      </c>
      <c r="HU437" s="223">
        <f t="shared" ca="1" si="1078"/>
        <v>1.2215800430868016E-3</v>
      </c>
      <c r="HV437" s="223">
        <f t="shared" ca="1" si="1079"/>
        <v>4.2282369787561376E-3</v>
      </c>
      <c r="HW437" s="223">
        <f t="shared" ca="1" si="1080"/>
        <v>-3.6763648565539533E-3</v>
      </c>
      <c r="HX437" s="223">
        <f t="shared" ca="1" si="1081"/>
        <v>-2.0938522070471331E-3</v>
      </c>
      <c r="HY437" s="223">
        <f t="shared" ca="1" si="1082"/>
        <v>4.8919912808364583E-3</v>
      </c>
      <c r="HZ437" s="223">
        <f t="shared" ca="1" si="1083"/>
        <v>-7.4628801313136157E-4</v>
      </c>
      <c r="IA437" s="223">
        <f t="shared" ca="1" si="1084"/>
        <v>-4.4587193307751207E-3</v>
      </c>
      <c r="IB437" s="223">
        <f t="shared" ca="1" si="1085"/>
        <v>3.3348838169358786E-3</v>
      </c>
      <c r="IC437" s="223">
        <f t="shared" ca="1" si="1086"/>
        <v>2.5225879858144762E-3</v>
      </c>
      <c r="ID437" s="223">
        <f t="shared" ca="1" si="1087"/>
        <v>-4.7994210955520731E-3</v>
      </c>
      <c r="IE437" s="223">
        <f t="shared" ca="1" si="1088"/>
        <v>4.5579533550768993E-4</v>
      </c>
      <c r="IF437" s="223">
        <f t="shared" ca="1" si="1089"/>
        <v>4.6462617782548309E-3</v>
      </c>
      <c r="IG437" s="223">
        <f t="shared" ca="1" si="1090"/>
        <v>-2.9612860231277849E-3</v>
      </c>
      <c r="IH437" s="223">
        <f t="shared" ca="1" si="1091"/>
        <v>-2.9270298632913137E-3</v>
      </c>
      <c r="II437" s="223">
        <f t="shared" ca="1" si="1092"/>
        <v>4.6606298614870877E-3</v>
      </c>
      <c r="IJ437" s="223">
        <f t="shared" ca="1" si="1093"/>
        <v>2.2121099300278753E-4</v>
      </c>
      <c r="IK437" s="223">
        <f t="shared" ca="1" si="1094"/>
        <v>-4.7890581849049122E-3</v>
      </c>
      <c r="IL437" s="223">
        <f t="shared" ca="1" si="1095"/>
        <v>2.5591694261131331E-3</v>
      </c>
      <c r="IM437" s="223">
        <f t="shared" ca="1" si="1096"/>
        <v>3.3032828431073784E-3</v>
      </c>
      <c r="IN437" s="223">
        <f t="shared" ca="1" si="1097"/>
        <v>-4.4769542140964324E-3</v>
      </c>
      <c r="IO437" s="223">
        <f t="shared" ca="1" si="1098"/>
        <v>-7.0410042486339234E-4</v>
      </c>
      <c r="IP437" s="223">
        <f t="shared" ca="1" si="1099"/>
        <v>4.8857333432689087E-3</v>
      </c>
      <c r="IQ437" s="223">
        <f t="shared" ca="1" si="1100"/>
        <v>-2.1324066285409301E-3</v>
      </c>
      <c r="IR437" s="223">
        <f t="shared" ca="1" si="1101"/>
        <v>-3.6477234033862448E-3</v>
      </c>
      <c r="IS437" s="223">
        <f t="shared" ca="1" si="1102"/>
        <v>4.2501630502720152E-3</v>
      </c>
      <c r="IT437" s="223">
        <f t="shared" ca="1" si="1103"/>
        <v>1.1802089847321195E-3</v>
      </c>
      <c r="IU437" s="223">
        <f t="shared" ca="1" si="1104"/>
        <v>-4.9353562187236478E-3</v>
      </c>
      <c r="IV437" s="223">
        <f t="shared" ca="1" si="1105"/>
        <v>1.6851075894438452E-3</v>
      </c>
      <c r="IW437" s="223">
        <f t="shared" ca="1" si="1106"/>
        <v>3.9570343932422303E-3</v>
      </c>
      <c r="IX437" s="223">
        <f t="shared" ca="1" si="1107"/>
        <v>-3.9824404928980308E-3</v>
      </c>
      <c r="IY437" s="223">
        <f t="shared" ca="1" si="1108"/>
        <v>-1.6449514869102868E-3</v>
      </c>
      <c r="IZ437" s="223">
        <f t="shared" ca="1" si="1109"/>
        <v>4.937448915851946E-3</v>
      </c>
      <c r="JA437" s="223">
        <f t="shared" ca="1" si="1110"/>
        <v>-1.2215800430866374E-3</v>
      </c>
      <c r="JB437" s="223">
        <f t="shared" ca="1" si="1111"/>
        <v>-4.2282369787560803E-3</v>
      </c>
    </row>
    <row r="438" spans="2:262">
      <c r="B438" s="230">
        <v>77</v>
      </c>
      <c r="C438" s="229">
        <f t="shared" si="1112"/>
        <v>1.5039062500000009E-3</v>
      </c>
      <c r="D438" s="226">
        <f t="shared" ca="1" si="855"/>
        <v>74.262951771632814</v>
      </c>
      <c r="E438" s="225">
        <f ca="1">CE361</f>
        <v>-0.73704822836718864</v>
      </c>
      <c r="F438" s="224">
        <v>77</v>
      </c>
      <c r="G438" s="223">
        <f t="shared" ca="1" si="856"/>
        <v>-8.3695365175241634E-4</v>
      </c>
      <c r="H438" s="223">
        <f t="shared" ca="1" si="857"/>
        <v>-2.483765273191267E-4</v>
      </c>
      <c r="I438" s="223">
        <f t="shared" ca="1" si="858"/>
        <v>9.9277601447980918E-4</v>
      </c>
      <c r="J438" s="223">
        <f t="shared" ca="1" si="859"/>
        <v>-3.744548887774765E-4</v>
      </c>
      <c r="K438" s="223">
        <f t="shared" ca="1" si="860"/>
        <v>-7.5785669205462455E-4</v>
      </c>
      <c r="L438" s="223">
        <f t="shared" ca="1" si="861"/>
        <v>8.4990650105075958E-4</v>
      </c>
      <c r="M438" s="223">
        <f t="shared" ca="1" si="862"/>
        <v>2.2465639120275573E-4</v>
      </c>
      <c r="N438" s="223">
        <f t="shared" ca="1" si="863"/>
        <v>-9.908477166191889E-4</v>
      </c>
      <c r="O438" s="223">
        <f t="shared" ca="1" si="864"/>
        <v>3.9696528123599488E-4</v>
      </c>
      <c r="P438" s="223">
        <f t="shared" ca="1" si="865"/>
        <v>7.418061960271044E-4</v>
      </c>
      <c r="Q438" s="223">
        <f t="shared" ca="1" si="866"/>
        <v>-8.6234739845292112E-4</v>
      </c>
      <c r="R438" s="223">
        <f t="shared" ca="1" si="867"/>
        <v>-2.0080093047676747E-4</v>
      </c>
      <c r="S438" s="223">
        <f t="shared" ca="1" si="868"/>
        <v>9.8832256914425953E-4</v>
      </c>
      <c r="T438" s="223">
        <f t="shared" ca="1" si="869"/>
        <v>-4.1923655665258223E-4</v>
      </c>
      <c r="U438" s="223">
        <f t="shared" ca="1" si="870"/>
        <v>-7.2530886368501882E-4</v>
      </c>
      <c r="V438" s="223">
        <f t="shared" ca="1" si="871"/>
        <v>8.7426885002749998E-4</v>
      </c>
      <c r="W438" s="223">
        <f t="shared" ca="1" si="872"/>
        <v>1.768245147786886E-4</v>
      </c>
      <c r="X438" s="223">
        <f t="shared" ca="1" si="873"/>
        <v>-9.8520209310943869E-4</v>
      </c>
      <c r="Y438" s="223">
        <f t="shared" ca="1" si="874"/>
        <v>4.412552996437099E-4</v>
      </c>
      <c r="Z438" s="223">
        <f t="shared" ca="1" si="875"/>
        <v>7.0837463240449228E-4</v>
      </c>
      <c r="AA438" s="223">
        <f t="shared" ca="1" si="876"/>
        <v>-8.8566367473784163E-4</v>
      </c>
      <c r="AB438" s="223">
        <f t="shared" ca="1" si="877"/>
        <v>-1.5274158660480495E-4</v>
      </c>
      <c r="AC438" s="223">
        <f t="shared" ca="1" si="878"/>
        <v>9.8148816817280812E-4</v>
      </c>
      <c r="AD438" s="223">
        <f t="shared" ca="1" si="879"/>
        <v>-4.630082469419273E-4</v>
      </c>
      <c r="AE438" s="223">
        <f t="shared" ca="1" si="880"/>
        <v>-6.9101370273324148E-4</v>
      </c>
      <c r="AF438" s="223">
        <f t="shared" ca="1" si="881"/>
        <v>8.9652500876761761E-4</v>
      </c>
      <c r="AG438" s="223">
        <f t="shared" ca="1" si="882"/>
        <v>1.2856665261052637E-4</v>
      </c>
      <c r="AH438" s="223">
        <f t="shared" ca="1" si="883"/>
        <v>-9.7718303146387682E-4</v>
      </c>
      <c r="AI438" s="223">
        <f t="shared" ca="1" si="884"/>
        <v>4.8448229538518035E-4</v>
      </c>
      <c r="AJ438" s="223">
        <f t="shared" ca="1" si="885"/>
        <v>6.7323653224613065E-4</v>
      </c>
      <c r="AK438" s="223">
        <f t="shared" ca="1" si="886"/>
        <v>-9.0684630965534151E-4</v>
      </c>
      <c r="AL438" s="223">
        <f t="shared" ca="1" si="887"/>
        <v>-1.0431427487213205E-4</v>
      </c>
      <c r="AM438" s="223">
        <f t="shared" ca="1" si="888"/>
        <v>9.7228927623601875E-4</v>
      </c>
      <c r="AN438" s="223">
        <f t="shared" ca="1" si="889"/>
        <v>-5.056645098096594E-4</v>
      </c>
      <c r="AO438" s="223">
        <f t="shared" ca="1" si="890"/>
        <v>-6.5505382924592492E-4</v>
      </c>
      <c r="AP438" s="223">
        <f t="shared" ca="1" si="891"/>
        <v>9.1662136023529911E-4</v>
      </c>
      <c r="AQ438" s="223">
        <f t="shared" ca="1" si="892"/>
        <v>7.9999062115109637E-5</v>
      </c>
      <c r="AR438" s="223">
        <f t="shared" ca="1" si="893"/>
        <v>-9.6680985030439222E-4</v>
      </c>
      <c r="AS438" s="223">
        <f t="shared" ca="1" si="894"/>
        <v>5.2654213084143693E-4</v>
      </c>
      <c r="AT438" s="223">
        <f t="shared" ca="1" si="895"/>
        <v>6.3647654631302701E-4</v>
      </c>
      <c r="AU438" s="223">
        <f t="shared" ca="1" si="896"/>
        <v>-9.2584427238252853E-4</v>
      </c>
      <c r="AV438" s="223">
        <f t="shared" ca="1" si="897"/>
        <v>-5.5635660914433701E-5</v>
      </c>
      <c r="AW438" s="223">
        <f t="shared" ca="1" si="898"/>
        <v>9.6074805427029278E-4</v>
      </c>
      <c r="AX438" s="223">
        <f t="shared" ca="1" si="899"/>
        <v>-5.4710258258227392E-4</v>
      </c>
      <c r="AY438" s="223">
        <f t="shared" ca="1" si="900"/>
        <v>-6.1751587370802131E-4</v>
      </c>
      <c r="AZ438" s="223">
        <f t="shared" ca="1" si="901"/>
        <v>9.3450949055962193E-4</v>
      </c>
      <c r="BA438" s="223">
        <f t="shared" ca="1" si="902"/>
        <v>3.123874687197437E-5</v>
      </c>
      <c r="BB438" s="223">
        <f t="shared" ca="1" si="903"/>
        <v>-9.5410753953298463E-4</v>
      </c>
      <c r="BC438" s="223">
        <f t="shared" ca="1" si="904"/>
        <v>5.6733348018484669E-4</v>
      </c>
      <c r="BD438" s="223">
        <f t="shared" ca="1" si="905"/>
        <v>5.9818323263109935E-4</v>
      </c>
      <c r="BE438" s="223">
        <f t="shared" ca="1" si="906"/>
        <v>-9.4261179516316295E-4</v>
      </c>
      <c r="BF438" s="223">
        <f t="shared" ca="1" si="907"/>
        <v>-6.8230157764913183E-6</v>
      </c>
      <c r="BG438" s="223">
        <f t="shared" ca="1" si="908"/>
        <v>9.4689230609024068E-4</v>
      </c>
      <c r="BH438" s="223">
        <f t="shared" ca="1" si="909"/>
        <v>-5.8722263731292139E-4</v>
      </c>
      <c r="BI438" s="223">
        <f t="shared" ca="1" si="910"/>
        <v>-5.7849026834235265E-4</v>
      </c>
      <c r="BJ438" s="223">
        <f t="shared" ca="1" si="911"/>
        <v>9.5014630566782289E-4</v>
      </c>
      <c r="BK438" s="223">
        <f t="shared" ca="1" si="912"/>
        <v>-1.7596825248566517E-5</v>
      </c>
      <c r="BL438" s="223">
        <f t="shared" ca="1" si="913"/>
        <v>-9.3910670012889192E-4</v>
      </c>
      <c r="BM438" s="223">
        <f t="shared" ca="1" si="914"/>
        <v>6.0675807348194741E-4</v>
      </c>
      <c r="BN438" s="223">
        <f t="shared" ca="1" si="915"/>
        <v>5.5844884314710066E-4</v>
      </c>
      <c r="BO438" s="223">
        <f t="shared" ca="1" si="916"/>
        <v>-9.5710848356620739E-4</v>
      </c>
      <c r="BP438" s="223">
        <f t="shared" ca="1" si="917"/>
        <v>4.2006066604082415E-5</v>
      </c>
      <c r="BQ438" s="223">
        <f t="shared" ca="1" si="918"/>
        <v>9.3075541140684676E-4</v>
      </c>
      <c r="BR438" s="223">
        <f t="shared" ca="1" si="919"/>
        <v>-6.2592802127565375E-4</v>
      </c>
      <c r="BS438" s="223">
        <f t="shared" ca="1" si="920"/>
        <v>-5.3807102925048419E-4</v>
      </c>
      <c r="BT438" s="223">
        <f t="shared" ca="1" si="921"/>
        <v>9.6349413510268302E-4</v>
      </c>
      <c r="BU438" s="223">
        <f t="shared" ca="1" si="922"/>
        <v>-6.6390005075783753E-5</v>
      </c>
      <c r="BV438" s="223">
        <f t="shared" ca="1" si="923"/>
        <v>-9.2184347042815139E-4</v>
      </c>
      <c r="BW438" s="223">
        <f t="shared" ca="1" si="924"/>
        <v>6.447209334342999E-4</v>
      </c>
      <c r="BX438" s="223">
        <f t="shared" ca="1" si="925"/>
        <v>5.1736910148560686E-4</v>
      </c>
      <c r="BY438" s="223">
        <f t="shared" ca="1" si="926"/>
        <v>-9.6929941379953898E-4</v>
      </c>
      <c r="BZ438" s="223">
        <f t="shared" ca="1" si="927"/>
        <v>9.0733952690923993E-5</v>
      </c>
      <c r="CA438" s="223">
        <f t="shared" ca="1" si="928"/>
        <v>9.1237624541282841E-4</v>
      </c>
      <c r="CB438" s="223">
        <f t="shared" ca="1" si="929"/>
        <v>-6.6312548981032422E-4</v>
      </c>
      <c r="CC438" s="223">
        <f t="shared" ca="1" si="930"/>
        <v>-4.9635552991969555E-4</v>
      </c>
      <c r="CD438" s="223">
        <f t="shared" ca="1" si="931"/>
        <v>9.7452082277396461E-4</v>
      </c>
      <c r="CE438" s="223">
        <f t="shared" ca="1" si="932"/>
        <v>-1.1502324556569594E-4</v>
      </c>
      <c r="CF438" s="223">
        <f t="shared" ca="1" si="933"/>
        <v>-9.0235943906320283E-4</v>
      </c>
      <c r="CG438" s="223">
        <f t="shared" ca="1" si="934"/>
        <v>6.8113060418712498E-4</v>
      </c>
      <c r="CH438" s="223">
        <f t="shared" ca="1" si="935"/>
        <v>4.7504297234246491E-4</v>
      </c>
      <c r="CI438" s="223">
        <f t="shared" ca="1" si="936"/>
        <v>-9.7915521684442631E-4</v>
      </c>
      <c r="CJ438" s="223">
        <f t="shared" ca="1" si="937"/>
        <v>1.3924325273836333E-4</v>
      </c>
      <c r="CK438" s="223">
        <f t="shared" ca="1" si="938"/>
        <v>8.9179908512889003E-4</v>
      </c>
      <c r="CL438" s="223">
        <f t="shared" ca="1" si="939"/>
        <v>-6.9872543095709778E-4</v>
      </c>
      <c r="CM438" s="223">
        <f t="shared" ca="1" si="940"/>
        <v>-4.5344426664172086E-4</v>
      </c>
      <c r="CN438" s="223">
        <f t="shared" ca="1" si="941"/>
        <v>9.8319980442523771E-4</v>
      </c>
      <c r="CO438" s="223">
        <f t="shared" ca="1" si="942"/>
        <v>-1.6337938498219381E-4</v>
      </c>
      <c r="CP438" s="223">
        <f t="shared" ca="1" si="943"/>
        <v>-8.8070154477219893E-4</v>
      </c>
      <c r="CQ438" s="223">
        <f t="shared" ca="1" si="944"/>
        <v>7.1589937165446869E-4</v>
      </c>
      <c r="CR438" s="223">
        <f t="shared" ca="1" si="945"/>
        <v>4.3157242307009992E-4</v>
      </c>
      <c r="CS438" s="223">
        <f t="shared" ca="1" si="946"/>
        <v>-9.8665214920806775E-4</v>
      </c>
      <c r="CT438" s="223">
        <f t="shared" ca="1" si="947"/>
        <v>1.8741710359368766E-4</v>
      </c>
      <c r="CU438" s="223">
        <f t="shared" ca="1" si="948"/>
        <v>8.6907350273650211E-4</v>
      </c>
      <c r="CV438" s="223">
        <f t="shared" ca="1" si="949"/>
        <v>-7.3264208133957628E-4</v>
      </c>
      <c r="CW438" s="223">
        <f t="shared" ca="1" si="950"/>
        <v>-4.0944061640837954E-4</v>
      </c>
      <c r="CX438" s="223">
        <f t="shared" ca="1" si="951"/>
        <v>9.8951017162951884E-4</v>
      </c>
      <c r="CY438" s="223">
        <f t="shared" ca="1" si="952"/>
        <v>-2.1134192914992571E-4</v>
      </c>
      <c r="CZ438" s="223">
        <f t="shared" ca="1" si="953"/>
        <v>-8.5692196331949434E-4</v>
      </c>
      <c r="DA438" s="223">
        <f t="shared" ca="1" si="954"/>
        <v>7.4894347483011789E-4</v>
      </c>
      <c r="DB438" s="223">
        <f t="shared" ca="1" si="955"/>
        <v>3.870621780292795E-4</v>
      </c>
      <c r="DC438" s="223">
        <f t="shared" ca="1" si="956"/>
        <v>-9.9177215012374582E-4</v>
      </c>
      <c r="DD438" s="223">
        <f t="shared" ca="1" si="957"/>
        <v>2.3513945023065526E-4</v>
      </c>
      <c r="DE438" s="223">
        <f t="shared" ca="1" si="958"/>
        <v>8.4425424615417366E-4</v>
      </c>
      <c r="DF438" s="223">
        <f t="shared" ca="1" si="959"/>
        <v>-7.6479373277624067E-4</v>
      </c>
      <c r="DG438" s="223">
        <f t="shared" ca="1" si="960"/>
        <v>-3.6445058786734779E-4</v>
      </c>
      <c r="DH438" s="223">
        <f t="shared" ca="1" si="961"/>
        <v>9.9343672215948986E-4</v>
      </c>
      <c r="DI438" s="223">
        <f t="shared" ca="1" si="962"/>
        <v>-2.5879533209896869E-4</v>
      </c>
      <c r="DJ438" s="223">
        <f t="shared" ca="1" si="963"/>
        <v>-8.3107798179965422E-4</v>
      </c>
      <c r="DK438" s="223">
        <f t="shared" ca="1" si="964"/>
        <v>7.8018330757520071E-4</v>
      </c>
      <c r="DL438" s="223">
        <f t="shared" ca="1" si="965"/>
        <v>3.4161946629894388E-4</v>
      </c>
      <c r="DM438" s="223">
        <f t="shared" ca="1" si="966"/>
        <v>-9.9450288506079524E-4</v>
      </c>
      <c r="DN438" s="223">
        <f t="shared" ca="1" si="967"/>
        <v>2.8229532533623387E-4</v>
      </c>
      <c r="DO438" s="223">
        <f t="shared" ca="1" si="968"/>
        <v>8.1740110714492156E-4</v>
      </c>
      <c r="DP438" s="223">
        <f t="shared" ca="1" si="969"/>
        <v>-7.9510292912262791E-4</v>
      </c>
      <c r="DQ438" s="223">
        <f t="shared" ca="1" si="970"/>
        <v>-3.1858256593804261E-4</v>
      </c>
      <c r="DR438" s="223">
        <f t="shared" ca="1" si="971"/>
        <v>9.9496999661099887E-4</v>
      </c>
      <c r="DS438" s="223">
        <f t="shared" ca="1" si="972"/>
        <v>-3.0562527442519141E-4</v>
      </c>
      <c r="DT438" s="223">
        <f t="shared" ca="1" si="973"/>
        <v>-8.0323186062782482E-4</v>
      </c>
      <c r="DU438" s="223">
        <f t="shared" ca="1" si="974"/>
        <v>8.0954361039634818E-4</v>
      </c>
      <c r="DV438" s="223">
        <f t="shared" ca="1" si="975"/>
        <v>2.953537633519629E-4</v>
      </c>
      <c r="DW438" s="223">
        <f t="shared" ca="1" si="976"/>
        <v>-9.9483777543956861E-4</v>
      </c>
      <c r="DX438" s="223">
        <f t="shared" ca="1" si="977"/>
        <v>3.2877112627692745E-4</v>
      </c>
      <c r="DY438" s="223">
        <f t="shared" ca="1" si="978"/>
        <v>7.8857877727267663E-4</v>
      </c>
      <c r="DZ438" s="223">
        <f t="shared" ca="1" si="979"/>
        <v>-8.2349665286996756E-4</v>
      </c>
      <c r="EA438" s="223">
        <f t="shared" ca="1" si="980"/>
        <v>-2.7194705070285546E-4</v>
      </c>
      <c r="EB438" s="223">
        <f t="shared" ca="1" si="981"/>
        <v>9.9410630119159361E-4</v>
      </c>
      <c r="EC438" s="223">
        <f t="shared" ca="1" si="982"/>
        <v>-3.5171893869571165E-4</v>
      </c>
      <c r="ED438" s="223">
        <f t="shared" ca="1" si="983"/>
        <v>-7.7345068354894169E-4</v>
      </c>
      <c r="EE438" s="223">
        <f t="shared" ca="1" si="984"/>
        <v>8.3695365175242068E-4</v>
      </c>
      <c r="EF438" s="223">
        <f t="shared" ca="1" si="985"/>
        <v>2.4837652731913283E-4</v>
      </c>
      <c r="EG438" s="223">
        <f t="shared" ca="1" si="986"/>
        <v>-9.9277601447980875E-4</v>
      </c>
      <c r="EH438" s="223">
        <f t="shared" ca="1" si="987"/>
        <v>3.7445488877747022E-4</v>
      </c>
      <c r="EI438" s="223">
        <f t="shared" ca="1" si="988"/>
        <v>7.5785669205462032E-4</v>
      </c>
      <c r="EJ438" s="223">
        <f t="shared" ca="1" si="989"/>
        <v>-8.4990650105075567E-4</v>
      </c>
      <c r="EK438" s="223">
        <f t="shared" ca="1" si="990"/>
        <v>-2.246563912027495E-4</v>
      </c>
      <c r="EL438" s="223">
        <f t="shared" ca="1" si="991"/>
        <v>9.9084771661918716E-4</v>
      </c>
      <c r="EM438" s="223">
        <f t="shared" ca="1" si="992"/>
        <v>-3.9696528123599916E-4</v>
      </c>
      <c r="EN438" s="223">
        <f t="shared" ca="1" si="993"/>
        <v>-7.4180619602711058E-4</v>
      </c>
      <c r="EO438" s="223">
        <f t="shared" ca="1" si="994"/>
        <v>8.6234739845290941E-4</v>
      </c>
      <c r="EP438" s="223">
        <f t="shared" ca="1" si="995"/>
        <v>2.0080093047674893E-4</v>
      </c>
      <c r="EQ438" s="223">
        <f t="shared" ca="1" si="996"/>
        <v>-9.8832256914425909E-4</v>
      </c>
      <c r="ER438" s="223">
        <f t="shared" ca="1" si="997"/>
        <v>4.1923655665257378E-4</v>
      </c>
      <c r="ES438" s="223">
        <f t="shared" ca="1" si="998"/>
        <v>7.2530886368503498E-4</v>
      </c>
      <c r="ET438" s="223">
        <f t="shared" ca="1" si="999"/>
        <v>-8.7426885002750898E-4</v>
      </c>
      <c r="EU438" s="223">
        <f t="shared" ca="1" si="1000"/>
        <v>-1.7682451477868736E-4</v>
      </c>
      <c r="EV438" s="223">
        <f t="shared" ca="1" si="1001"/>
        <v>9.8520209310944042E-4</v>
      </c>
      <c r="EW438" s="223">
        <f t="shared" ca="1" si="1002"/>
        <v>-4.4125529964368556E-4</v>
      </c>
      <c r="EX438" s="223">
        <f t="shared" ca="1" si="1003"/>
        <v>-7.0837463240448154E-4</v>
      </c>
      <c r="EY438" s="223">
        <f t="shared" ca="1" si="1004"/>
        <v>8.8566367473784228E-4</v>
      </c>
      <c r="EZ438" s="223">
        <f t="shared" ca="1" si="1005"/>
        <v>1.5274158660481764E-4</v>
      </c>
      <c r="FA438" s="223">
        <f t="shared" ca="1" si="1006"/>
        <v>-9.8148816817281246E-4</v>
      </c>
      <c r="FB438" s="223">
        <f t="shared" ca="1" si="1007"/>
        <v>4.6300824694194085E-4</v>
      </c>
      <c r="FC438" s="223">
        <f t="shared" ca="1" si="1008"/>
        <v>6.9101370273324039E-4</v>
      </c>
      <c r="FD438" s="223">
        <f t="shared" ca="1" si="1009"/>
        <v>-8.9652500876761208E-4</v>
      </c>
      <c r="FE438" s="223">
        <f t="shared" ca="1" si="1010"/>
        <v>-1.2856665261055321E-4</v>
      </c>
      <c r="FF438" s="223">
        <f t="shared" ca="1" si="1011"/>
        <v>9.77183031463874E-4</v>
      </c>
      <c r="FG438" s="223">
        <f t="shared" ca="1" si="1012"/>
        <v>-4.8448229538518138E-4</v>
      </c>
      <c r="FH438" s="223">
        <f t="shared" ca="1" si="1013"/>
        <v>-6.7323653224614019E-4</v>
      </c>
      <c r="FI438" s="223">
        <f t="shared" ca="1" si="1014"/>
        <v>9.0684630965533024E-4</v>
      </c>
      <c r="FJ438" s="223">
        <f t="shared" ca="1" si="1015"/>
        <v>1.043142748721167E-4</v>
      </c>
      <c r="FK438" s="223">
        <f t="shared" ca="1" si="1016"/>
        <v>-9.7228927623601853E-4</v>
      </c>
      <c r="FL438" s="223">
        <f t="shared" ca="1" si="1017"/>
        <v>5.0566450980964227E-4</v>
      </c>
      <c r="FM438" s="223">
        <f t="shared" ca="1" si="1018"/>
        <v>6.5505382924595061E-4</v>
      </c>
      <c r="FN438" s="223">
        <f t="shared" ca="1" si="1019"/>
        <v>-9.1662136023530237E-4</v>
      </c>
      <c r="FO438" s="223">
        <f t="shared" ca="1" si="1020"/>
        <v>-7.9999062115115437E-5</v>
      </c>
      <c r="FP438" s="223">
        <f t="shared" ca="1" si="1021"/>
        <v>9.6680985030439699E-4</v>
      </c>
      <c r="FQ438" s="223">
        <f t="shared" ca="1" si="1022"/>
        <v>-5.2654213084140798E-4</v>
      </c>
      <c r="FR438" s="223">
        <f t="shared" ca="1" si="1023"/>
        <v>-6.3647654631302062E-4</v>
      </c>
      <c r="FS438" s="223">
        <f t="shared" ca="1" si="1024"/>
        <v>9.2584427238252636E-4</v>
      </c>
      <c r="FT438" s="223">
        <f t="shared" ca="1" si="1025"/>
        <v>5.563566091445365E-5</v>
      </c>
      <c r="FU438" s="223">
        <f t="shared" ca="1" si="1026"/>
        <v>-9.6074805427030167E-4</v>
      </c>
      <c r="FV438" s="223">
        <f t="shared" ca="1" si="1027"/>
        <v>5.4710258258228086E-4</v>
      </c>
      <c r="FW438" s="223">
        <f t="shared" ca="1" si="1028"/>
        <v>6.1751587370802575E-4</v>
      </c>
      <c r="FX438" s="223">
        <f t="shared" ca="1" si="1029"/>
        <v>-9.345094905596151E-4</v>
      </c>
      <c r="FY438" s="223">
        <f t="shared" ca="1" si="1030"/>
        <v>-3.1238746872008414E-5</v>
      </c>
      <c r="FZ438" s="223">
        <f t="shared" ca="1" si="1031"/>
        <v>9.5410753953298236E-4</v>
      </c>
      <c r="GA438" s="223">
        <f t="shared" ca="1" si="1032"/>
        <v>-5.6733348018484192E-4</v>
      </c>
      <c r="GB438" s="223">
        <f t="shared" ca="1" si="1033"/>
        <v>-5.981832326311154E-4</v>
      </c>
      <c r="GC438" s="223">
        <f t="shared" ca="1" si="1034"/>
        <v>9.42611795163152E-4</v>
      </c>
      <c r="GD438" s="223">
        <f t="shared" ca="1" si="1035"/>
        <v>6.8230157764830241E-6</v>
      </c>
      <c r="GE438" s="223">
        <f t="shared" ca="1" si="1036"/>
        <v>-9.4689230609024241E-4</v>
      </c>
      <c r="GF438" s="223">
        <f t="shared" ca="1" si="1037"/>
        <v>5.8722263731290523E-4</v>
      </c>
      <c r="GG438" s="223">
        <f t="shared" ca="1" si="1038"/>
        <v>5.784902683423803E-4</v>
      </c>
      <c r="GH438" s="223">
        <f t="shared" ca="1" si="1039"/>
        <v>-9.5014630566782527E-4</v>
      </c>
      <c r="GI438" s="223">
        <f t="shared" ca="1" si="1040"/>
        <v>1.7596825248560716E-5</v>
      </c>
      <c r="GJ438" s="223">
        <f t="shared" ca="1" si="1041"/>
        <v>9.3910670012889842E-4</v>
      </c>
      <c r="GK438" s="223">
        <f t="shared" ca="1" si="1042"/>
        <v>-6.0675807348192041E-4</v>
      </c>
      <c r="GL438" s="223">
        <f t="shared" ca="1" si="1043"/>
        <v>-5.5844884314709372E-4</v>
      </c>
      <c r="GM438" s="223">
        <f t="shared" ca="1" si="1044"/>
        <v>9.5710848356620577E-4</v>
      </c>
      <c r="GN438" s="223">
        <f t="shared" ca="1" si="1045"/>
        <v>-4.2006066604062303E-5</v>
      </c>
      <c r="GO438" s="223">
        <f t="shared" ca="1" si="1046"/>
        <v>-9.3075541140685879E-4</v>
      </c>
      <c r="GP438" s="223">
        <f t="shared" ca="1" si="1047"/>
        <v>6.2592802127566015E-4</v>
      </c>
      <c r="GQ438" s="223">
        <f t="shared" ca="1" si="1048"/>
        <v>5.3807102925048907E-4</v>
      </c>
      <c r="GR438" s="223">
        <f t="shared" ca="1" si="1049"/>
        <v>-9.6349413510267792E-4</v>
      </c>
      <c r="GS438" s="223">
        <f t="shared" ca="1" si="1050"/>
        <v>6.6390005075806142E-5</v>
      </c>
      <c r="GT438" s="223">
        <f t="shared" ca="1" si="1051"/>
        <v>9.2184347042815356E-4</v>
      </c>
      <c r="GU438" s="223">
        <f t="shared" ca="1" si="1052"/>
        <v>-6.4472093343429535E-4</v>
      </c>
      <c r="GV438" s="223">
        <f t="shared" ca="1" si="1053"/>
        <v>-5.1736910148563603E-4</v>
      </c>
      <c r="GW438" s="223">
        <f t="shared" ca="1" si="1054"/>
        <v>9.6929941379954396E-4</v>
      </c>
      <c r="GX438" s="223">
        <f t="shared" ca="1" si="1055"/>
        <v>-9.0733952690918139E-5</v>
      </c>
      <c r="GY438" s="223">
        <f t="shared" ca="1" si="1056"/>
        <v>-9.123762454128308E-4</v>
      </c>
      <c r="GZ438" s="223">
        <f t="shared" ca="1" si="1057"/>
        <v>6.6312548981029885E-4</v>
      </c>
      <c r="HA438" s="223">
        <f t="shared" ca="1" si="1058"/>
        <v>4.9635552991967604E-4</v>
      </c>
      <c r="HB438" s="223">
        <f t="shared" ca="1" si="1059"/>
        <v>-9.7452082277396342E-4</v>
      </c>
      <c r="HC438" s="223">
        <f t="shared" ca="1" si="1060"/>
        <v>1.1502324556569003E-4</v>
      </c>
      <c r="HD438" s="223">
        <f t="shared" ca="1" si="1061"/>
        <v>9.0235943906321714E-4</v>
      </c>
      <c r="HE438" s="223">
        <f t="shared" ca="1" si="1062"/>
        <v>-6.8113060418714135E-4</v>
      </c>
      <c r="HF438" s="223">
        <f t="shared" ca="1" si="1063"/>
        <v>-4.7504297234247006E-4</v>
      </c>
      <c r="HG438" s="223">
        <f t="shared" ca="1" si="1064"/>
        <v>9.7915521684442544E-4</v>
      </c>
      <c r="HH438" s="223">
        <f t="shared" ca="1" si="1065"/>
        <v>-1.392432527383295E-4</v>
      </c>
      <c r="HI438" s="223">
        <f t="shared" ca="1" si="1066"/>
        <v>-8.9179908512888005E-4</v>
      </c>
      <c r="HJ438" s="223">
        <f t="shared" ca="1" si="1067"/>
        <v>6.9872543095709366E-4</v>
      </c>
      <c r="HK438" s="223">
        <f t="shared" ca="1" si="1068"/>
        <v>4.5344426664172606E-4</v>
      </c>
      <c r="HL438" s="223">
        <f t="shared" ca="1" si="1069"/>
        <v>-9.8319980442523251E-4</v>
      </c>
      <c r="HM438" s="223">
        <f t="shared" ca="1" si="1070"/>
        <v>1.6337938498221598E-4</v>
      </c>
      <c r="HN438" s="223">
        <f t="shared" ca="1" si="1071"/>
        <v>8.8070154477220153E-4</v>
      </c>
      <c r="HO438" s="223">
        <f t="shared" ca="1" si="1072"/>
        <v>-7.1589937165446457E-4</v>
      </c>
      <c r="HP438" s="223">
        <f t="shared" ca="1" si="1073"/>
        <v>-4.3157242307013071E-4</v>
      </c>
      <c r="HQ438" s="223">
        <f t="shared" ca="1" si="1074"/>
        <v>9.8665214920807057E-4</v>
      </c>
      <c r="HR438" s="223">
        <f t="shared" ca="1" si="1075"/>
        <v>-1.8741710359368186E-4</v>
      </c>
      <c r="HS438" s="223">
        <f t="shared" ca="1" si="1076"/>
        <v>-8.6907350273650492E-4</v>
      </c>
      <c r="HT438" s="223">
        <f t="shared" ca="1" si="1077"/>
        <v>7.3264208133955329E-4</v>
      </c>
      <c r="HU438" s="223">
        <f t="shared" ca="1" si="1078"/>
        <v>4.0944061640835899E-4</v>
      </c>
      <c r="HV438" s="223">
        <f t="shared" ca="1" si="1079"/>
        <v>-9.8951017162951819E-4</v>
      </c>
      <c r="HW438" s="223">
        <f t="shared" ca="1" si="1080"/>
        <v>2.1134192914991991E-4</v>
      </c>
      <c r="HX438" s="223">
        <f t="shared" ca="1" si="1081"/>
        <v>8.5692196331951169E-4</v>
      </c>
      <c r="HY438" s="223">
        <f t="shared" ca="1" si="1082"/>
        <v>-7.4894347483013253E-4</v>
      </c>
      <c r="HZ438" s="223">
        <f t="shared" ca="1" si="1083"/>
        <v>-3.8706217802928497E-4</v>
      </c>
      <c r="IA438" s="223">
        <f t="shared" ca="1" si="1084"/>
        <v>9.9177215012374517E-4</v>
      </c>
      <c r="IB438" s="223">
        <f t="shared" ca="1" si="1085"/>
        <v>-2.3513945023062203E-4</v>
      </c>
      <c r="IC438" s="223">
        <f t="shared" ca="1" si="1086"/>
        <v>-8.4425424615416174E-4</v>
      </c>
      <c r="ID438" s="223">
        <f t="shared" ca="1" si="1087"/>
        <v>7.6479373277623698E-4</v>
      </c>
      <c r="IE438" s="223">
        <f t="shared" ca="1" si="1088"/>
        <v>3.9154504810624824E-4</v>
      </c>
      <c r="IF438" s="223">
        <f t="shared" ca="1" si="1089"/>
        <v>-9.9343672215948791E-4</v>
      </c>
      <c r="IG438" s="223">
        <f t="shared" ca="1" si="1090"/>
        <v>2.5879533209899038E-4</v>
      </c>
      <c r="IH438" s="223">
        <f t="shared" ca="1" si="1091"/>
        <v>8.3107798179965736E-4</v>
      </c>
      <c r="II438" s="223">
        <f t="shared" ca="1" si="1092"/>
        <v>-7.8018330757519713E-4</v>
      </c>
      <c r="IJ438" s="223">
        <f t="shared" ca="1" si="1093"/>
        <v>-3.4161946629897592E-4</v>
      </c>
      <c r="IK438" s="223">
        <f t="shared" ca="1" si="1094"/>
        <v>9.9450288506079589E-4</v>
      </c>
      <c r="IL438" s="223">
        <f t="shared" ca="1" si="1095"/>
        <v>-2.8229532533622823E-4</v>
      </c>
      <c r="IM438" s="223">
        <f t="shared" ca="1" si="1096"/>
        <v>-8.1740110714492492E-4</v>
      </c>
      <c r="IN438" s="223">
        <f t="shared" ca="1" si="1097"/>
        <v>7.9510292912260742E-4</v>
      </c>
      <c r="IO438" s="223">
        <f t="shared" ca="1" si="1098"/>
        <v>3.1858256593802136E-4</v>
      </c>
      <c r="IP438" s="223">
        <f t="shared" ca="1" si="1099"/>
        <v>-9.9496999661099908E-4</v>
      </c>
      <c r="IQ438" s="223">
        <f t="shared" ca="1" si="1100"/>
        <v>3.0562527442518588E-4</v>
      </c>
      <c r="IR438" s="223">
        <f t="shared" ca="1" si="1101"/>
        <v>8.0323186062784498E-4</v>
      </c>
      <c r="IS438" s="223">
        <f t="shared" ca="1" si="1102"/>
        <v>-8.095436103963613E-4</v>
      </c>
      <c r="IT438" s="223">
        <f t="shared" ca="1" si="1103"/>
        <v>-2.9535376335196848E-4</v>
      </c>
      <c r="IU438" s="223">
        <f t="shared" ca="1" si="1104"/>
        <v>9.9483777543956861E-4</v>
      </c>
      <c r="IV438" s="223">
        <f t="shared" ca="1" si="1105"/>
        <v>-3.2877112627689519E-4</v>
      </c>
      <c r="IW438" s="223">
        <f t="shared" ca="1" si="1106"/>
        <v>-7.8857877727266296E-4</v>
      </c>
      <c r="IX438" s="223">
        <f t="shared" ca="1" si="1107"/>
        <v>8.234966528699642E-4</v>
      </c>
      <c r="IY438" s="223">
        <f t="shared" ca="1" si="1108"/>
        <v>2.7194705070286116E-4</v>
      </c>
      <c r="IZ438" s="223">
        <f t="shared" ca="1" si="1109"/>
        <v>-9.9410630119159491E-4</v>
      </c>
      <c r="JA438" s="223">
        <f t="shared" ca="1" si="1110"/>
        <v>3.5171893869573269E-4</v>
      </c>
      <c r="JB438" s="223">
        <f t="shared" ca="1" si="1111"/>
        <v>7.7345068354894538E-4</v>
      </c>
    </row>
    <row r="439" spans="2:262">
      <c r="B439" s="230">
        <v>78</v>
      </c>
      <c r="C439" s="229">
        <f t="shared" si="1112"/>
        <v>1.5234375000000009E-3</v>
      </c>
      <c r="D439" s="226">
        <f t="shared" ca="1" si="855"/>
        <v>74.274354305905092</v>
      </c>
      <c r="E439" s="225">
        <f ca="1">CF361</f>
        <v>-0.72564569409490942</v>
      </c>
      <c r="F439" s="224">
        <v>78</v>
      </c>
      <c r="G439" s="223">
        <f t="shared" ca="1" si="856"/>
        <v>3.5044535219907903E-3</v>
      </c>
      <c r="H439" s="223">
        <f t="shared" ca="1" si="857"/>
        <v>1.4365529901029677E-3</v>
      </c>
      <c r="I439" s="223">
        <f t="shared" ca="1" si="858"/>
        <v>-4.4723737744426784E-3</v>
      </c>
      <c r="J439" s="223">
        <f t="shared" ca="1" si="859"/>
        <v>1.5768417002714383E-3</v>
      </c>
      <c r="K439" s="223">
        <f t="shared" ca="1" si="860"/>
        <v>3.4099298359883115E-3</v>
      </c>
      <c r="L439" s="223">
        <f t="shared" ca="1" si="861"/>
        <v>-3.874383225319156E-3</v>
      </c>
      <c r="M439" s="223">
        <f t="shared" ca="1" si="862"/>
        <v>-7.9944904246222062E-4</v>
      </c>
      <c r="N439" s="223">
        <f t="shared" ca="1" si="863"/>
        <v>4.4130357667384497E-3</v>
      </c>
      <c r="O439" s="223">
        <f t="shared" ca="1" si="864"/>
        <v>-2.1739649024800634E-3</v>
      </c>
      <c r="P439" s="223">
        <f t="shared" ca="1" si="865"/>
        <v>-2.9482623321857729E-3</v>
      </c>
      <c r="Q439" s="223">
        <f t="shared" ca="1" si="866"/>
        <v>4.1604442321837957E-3</v>
      </c>
      <c r="R439" s="223">
        <f t="shared" ca="1" si="867"/>
        <v>1.4503943733195322E-4</v>
      </c>
      <c r="S439" s="223">
        <f t="shared" ca="1" si="868"/>
        <v>-4.2581688617415051E-3</v>
      </c>
      <c r="T439" s="223">
        <f t="shared" ca="1" si="869"/>
        <v>2.7240283297708607E-3</v>
      </c>
      <c r="U439" s="223">
        <f t="shared" ca="1" si="870"/>
        <v>2.4227738524359795E-3</v>
      </c>
      <c r="V439" s="223">
        <f t="shared" ca="1" si="871"/>
        <v>-4.3564441856701903E-3</v>
      </c>
      <c r="W439" s="223">
        <f t="shared" ca="1" si="872"/>
        <v>5.1250983360765011E-4</v>
      </c>
      <c r="X439" s="223">
        <f t="shared" ca="1" si="873"/>
        <v>4.0111254602578795E-3</v>
      </c>
      <c r="Y439" s="223">
        <f t="shared" ca="1" si="874"/>
        <v>-3.215124770095802E-3</v>
      </c>
      <c r="Z439" s="223">
        <f t="shared" ca="1" si="875"/>
        <v>-1.8448396353873396E-3</v>
      </c>
      <c r="AA439" s="223">
        <f t="shared" ca="1" si="876"/>
        <v>4.4581402786914052E-3</v>
      </c>
      <c r="AB439" s="223">
        <f t="shared" ca="1" si="877"/>
        <v>-1.1589648143932457E-3</v>
      </c>
      <c r="AC439" s="223">
        <f t="shared" ca="1" si="878"/>
        <v>-3.6772533058760338E-3</v>
      </c>
      <c r="AD439" s="223">
        <f t="shared" ca="1" si="879"/>
        <v>3.6366234685985292E-3</v>
      </c>
      <c r="AE439" s="223">
        <f t="shared" ca="1" si="880"/>
        <v>1.2269702115183176E-3</v>
      </c>
      <c r="AF439" s="223">
        <f t="shared" ca="1" si="881"/>
        <v>-4.4633310979485703E-3</v>
      </c>
      <c r="AG439" s="223">
        <f t="shared" ca="1" si="882"/>
        <v>1.7803317069393625E-3</v>
      </c>
      <c r="AH439" s="223">
        <f t="shared" ca="1" si="883"/>
        <v>3.2637797224679384E-3</v>
      </c>
      <c r="AI439" s="223">
        <f t="shared" ca="1" si="884"/>
        <v>-3.9794002513527972E-3</v>
      </c>
      <c r="AJ439" s="223">
        <f t="shared" ca="1" si="885"/>
        <v>-5.825405879335071E-4</v>
      </c>
      <c r="AK439" s="223">
        <f t="shared" ca="1" si="886"/>
        <v>4.3719042778806796E-3</v>
      </c>
      <c r="AL439" s="223">
        <f t="shared" ca="1" si="887"/>
        <v>-2.3631597945065644E-3</v>
      </c>
      <c r="AM439" s="223">
        <f t="shared" ca="1" si="888"/>
        <v>-2.7796551644532585E-3</v>
      </c>
      <c r="AN439" s="223">
        <f t="shared" ca="1" si="889"/>
        <v>4.2360350361737376E-3</v>
      </c>
      <c r="AO439" s="223">
        <f t="shared" ca="1" si="890"/>
        <v>-7.4499280148490783E-5</v>
      </c>
      <c r="AP439" s="223">
        <f t="shared" ca="1" si="891"/>
        <v>-4.1858389330396359E-3</v>
      </c>
      <c r="AQ439" s="223">
        <f t="shared" ca="1" si="892"/>
        <v>2.8948326090988477E-3</v>
      </c>
      <c r="AR439" s="223">
        <f t="shared" ca="1" si="893"/>
        <v>2.23535946649102E-3</v>
      </c>
      <c r="AS439" s="223">
        <f t="shared" ca="1" si="894"/>
        <v>-4.4009724549889514E-3</v>
      </c>
      <c r="AT439" s="223">
        <f t="shared" ca="1" si="895"/>
        <v>7.2992646379785179E-4</v>
      </c>
      <c r="AU439" s="223">
        <f t="shared" ca="1" si="896"/>
        <v>3.9091628162370284E-3</v>
      </c>
      <c r="AV439" s="223">
        <f t="shared" ca="1" si="897"/>
        <v>-3.3638410398946902E-3</v>
      </c>
      <c r="AW439" s="223">
        <f t="shared" ca="1" si="898"/>
        <v>-1.6426749867073031E-3</v>
      </c>
      <c r="AX439" s="223">
        <f t="shared" ca="1" si="899"/>
        <v>4.4706421107804754E-3</v>
      </c>
      <c r="AY439" s="223">
        <f t="shared" ca="1" si="900"/>
        <v>-1.3695529438324965E-3</v>
      </c>
      <c r="AZ439" s="223">
        <f t="shared" ca="1" si="901"/>
        <v>-3.5478651298592435E-3</v>
      </c>
      <c r="BA439" s="223">
        <f t="shared" ca="1" si="902"/>
        <v>3.7600324707398125E-3</v>
      </c>
      <c r="BB439" s="223">
        <f t="shared" ca="1" si="903"/>
        <v>1.0144315542241825E-3</v>
      </c>
      <c r="BC439" s="223">
        <f t="shared" ca="1" si="904"/>
        <v>-4.4435358658978701E-3</v>
      </c>
      <c r="BD439" s="223">
        <f t="shared" ca="1" si="905"/>
        <v>1.9795327385865903E-3</v>
      </c>
      <c r="BE439" s="223">
        <f t="shared" ca="1" si="906"/>
        <v>3.1097668777227967E-3</v>
      </c>
      <c r="BF439" s="223">
        <f t="shared" ca="1" si="907"/>
        <v>-4.0748305536266339E-3</v>
      </c>
      <c r="BG439" s="223">
        <f t="shared" ca="1" si="908"/>
        <v>-3.6422874210394825E-4</v>
      </c>
      <c r="BH439" s="223">
        <f t="shared" ca="1" si="909"/>
        <v>4.3202404886838984E-3</v>
      </c>
      <c r="BI439" s="223">
        <f t="shared" ca="1" si="910"/>
        <v>-2.5466616275997742E-3</v>
      </c>
      <c r="BJ439" s="223">
        <f t="shared" ca="1" si="911"/>
        <v>-2.6043515639605783E-3</v>
      </c>
      <c r="BK439" s="223">
        <f t="shared" ca="1" si="912"/>
        <v>4.30142086072869E-3</v>
      </c>
      <c r="BL439" s="223">
        <f t="shared" ca="1" si="913"/>
        <v>-2.9385852233769082E-4</v>
      </c>
      <c r="BM439" s="223">
        <f t="shared" ca="1" si="914"/>
        <v>-4.1034249517118903E-3</v>
      </c>
      <c r="BN439" s="223">
        <f t="shared" ca="1" si="915"/>
        <v>3.0586629831141016E-3</v>
      </c>
      <c r="BO439" s="223">
        <f t="shared" ca="1" si="916"/>
        <v>2.0425599037968371E-3</v>
      </c>
      <c r="BP439" s="223">
        <f t="shared" ca="1" si="917"/>
        <v>-4.4348983961839897E-3</v>
      </c>
      <c r="BQ439" s="223">
        <f t="shared" ca="1" si="918"/>
        <v>9.4558463720275754E-4</v>
      </c>
      <c r="BR439" s="223">
        <f t="shared" ca="1" si="919"/>
        <v>3.7977826565896394E-3</v>
      </c>
      <c r="BS439" s="223">
        <f t="shared" ca="1" si="920"/>
        <v>-3.5044535219907738E-3</v>
      </c>
      <c r="BT439" s="223">
        <f t="shared" ca="1" si="921"/>
        <v>-1.4365529901029827E-3</v>
      </c>
      <c r="BU439" s="223">
        <f t="shared" ca="1" si="922"/>
        <v>4.4723737744426792E-3</v>
      </c>
      <c r="BV439" s="223">
        <f t="shared" ca="1" si="923"/>
        <v>-1.576841700271385E-3</v>
      </c>
      <c r="BW439" s="223">
        <f t="shared" ca="1" si="924"/>
        <v>-3.4099298359883405E-3</v>
      </c>
      <c r="BX439" s="223">
        <f t="shared" ca="1" si="925"/>
        <v>3.8743832253191378E-3</v>
      </c>
      <c r="BY439" s="223">
        <f t="shared" ca="1" si="926"/>
        <v>7.9944904246224188E-4</v>
      </c>
      <c r="BZ439" s="223">
        <f t="shared" ca="1" si="927"/>
        <v>-4.4130357667384523E-3</v>
      </c>
      <c r="CA439" s="223">
        <f t="shared" ca="1" si="928"/>
        <v>2.1739649024800582E-3</v>
      </c>
      <c r="CB439" s="223">
        <f t="shared" ca="1" si="929"/>
        <v>2.9482623321857651E-3</v>
      </c>
      <c r="CC439" s="223">
        <f t="shared" ca="1" si="930"/>
        <v>-4.1604442321838053E-3</v>
      </c>
      <c r="CD439" s="223">
        <f t="shared" ca="1" si="931"/>
        <v>-1.4503943733205427E-4</v>
      </c>
      <c r="CE439" s="223">
        <f t="shared" ca="1" si="932"/>
        <v>4.2581688617415302E-3</v>
      </c>
      <c r="CF439" s="223">
        <f t="shared" ca="1" si="933"/>
        <v>-2.724028329770806E-3</v>
      </c>
      <c r="CG439" s="223">
        <f t="shared" ca="1" si="934"/>
        <v>-2.4227738524360371E-3</v>
      </c>
      <c r="CH439" s="223">
        <f t="shared" ca="1" si="935"/>
        <v>4.3564441856701781E-3</v>
      </c>
      <c r="CI439" s="223">
        <f t="shared" ca="1" si="936"/>
        <v>-5.1250983360761324E-4</v>
      </c>
      <c r="CJ439" s="223">
        <f t="shared" ca="1" si="937"/>
        <v>-4.011125460257896E-3</v>
      </c>
      <c r="CK439" s="223">
        <f t="shared" ca="1" si="938"/>
        <v>3.2151247700957985E-3</v>
      </c>
      <c r="CL439" s="223">
        <f t="shared" ca="1" si="939"/>
        <v>1.844839635387345E-3</v>
      </c>
      <c r="CM439" s="223">
        <f t="shared" ca="1" si="940"/>
        <v>-4.4581402786914043E-3</v>
      </c>
      <c r="CN439" s="223">
        <f t="shared" ca="1" si="941"/>
        <v>1.1589648143932717E-3</v>
      </c>
      <c r="CO439" s="223">
        <f t="shared" ca="1" si="942"/>
        <v>3.6772533058760186E-3</v>
      </c>
      <c r="CP439" s="223">
        <f t="shared" ca="1" si="943"/>
        <v>-3.6366234685984702E-3</v>
      </c>
      <c r="CQ439" s="223">
        <f t="shared" ca="1" si="944"/>
        <v>-1.2269702115183842E-3</v>
      </c>
      <c r="CR439" s="223">
        <f t="shared" ca="1" si="945"/>
        <v>4.4633310979485747E-3</v>
      </c>
      <c r="CS439" s="223">
        <f t="shared" ca="1" si="946"/>
        <v>-1.7803317069392988E-3</v>
      </c>
      <c r="CT439" s="223">
        <f t="shared" ca="1" si="947"/>
        <v>-3.2637797224679644E-3</v>
      </c>
      <c r="CU439" s="223">
        <f t="shared" ca="1" si="948"/>
        <v>3.9794002513527799E-3</v>
      </c>
      <c r="CV439" s="223">
        <f t="shared" ca="1" si="949"/>
        <v>5.8254058793354396E-4</v>
      </c>
      <c r="CW439" s="223">
        <f t="shared" ca="1" si="950"/>
        <v>-4.3719042778806805E-3</v>
      </c>
      <c r="CX439" s="223">
        <f t="shared" ca="1" si="951"/>
        <v>2.3631597945065596E-3</v>
      </c>
      <c r="CY439" s="223">
        <f t="shared" ca="1" si="952"/>
        <v>2.7796551644532629E-3</v>
      </c>
      <c r="CZ439" s="223">
        <f t="shared" ca="1" si="953"/>
        <v>-4.2360350361737454E-3</v>
      </c>
      <c r="DA439" s="223">
        <f t="shared" ca="1" si="954"/>
        <v>7.4499280148390169E-5</v>
      </c>
      <c r="DB439" s="223">
        <f t="shared" ca="1" si="955"/>
        <v>4.1858389330396706E-3</v>
      </c>
      <c r="DC439" s="223">
        <f t="shared" ca="1" si="956"/>
        <v>-2.8948326090987709E-3</v>
      </c>
      <c r="DD439" s="223">
        <f t="shared" ca="1" si="957"/>
        <v>-2.2353594664910521E-3</v>
      </c>
      <c r="DE439" s="223">
        <f t="shared" ca="1" si="958"/>
        <v>4.4009724549889445E-3</v>
      </c>
      <c r="DF439" s="223">
        <f t="shared" ca="1" si="959"/>
        <v>-7.2992646379781514E-4</v>
      </c>
      <c r="DG439" s="223">
        <f t="shared" ca="1" si="960"/>
        <v>-3.9091628162370457E-3</v>
      </c>
      <c r="DH439" s="223">
        <f t="shared" ca="1" si="961"/>
        <v>3.3638410398946655E-3</v>
      </c>
      <c r="DI439" s="223">
        <f t="shared" ca="1" si="962"/>
        <v>1.6426749867073382E-3</v>
      </c>
      <c r="DJ439" s="223">
        <f t="shared" ca="1" si="963"/>
        <v>-4.4706421107804772E-3</v>
      </c>
      <c r="DK439" s="223">
        <f t="shared" ca="1" si="964"/>
        <v>1.3695529438325217E-3</v>
      </c>
      <c r="DL439" s="223">
        <f t="shared" ca="1" si="965"/>
        <v>3.5478651298592274E-3</v>
      </c>
      <c r="DM439" s="223">
        <f t="shared" ca="1" si="966"/>
        <v>-3.7600324707397579E-3</v>
      </c>
      <c r="DN439" s="223">
        <f t="shared" ca="1" si="967"/>
        <v>-1.0144315542242807E-3</v>
      </c>
      <c r="DO439" s="223">
        <f t="shared" ca="1" si="968"/>
        <v>4.4435358658978822E-3</v>
      </c>
      <c r="DP439" s="223">
        <f t="shared" ca="1" si="969"/>
        <v>-1.9795327385865569E-3</v>
      </c>
      <c r="DQ439" s="223">
        <f t="shared" ca="1" si="970"/>
        <v>-3.1097668777228232E-3</v>
      </c>
      <c r="DR439" s="223">
        <f t="shared" ca="1" si="971"/>
        <v>4.0748305536266183E-3</v>
      </c>
      <c r="DS439" s="223">
        <f t="shared" ca="1" si="972"/>
        <v>3.6422874210398511E-4</v>
      </c>
      <c r="DT439" s="223">
        <f t="shared" ca="1" si="973"/>
        <v>-4.3202404886839088E-3</v>
      </c>
      <c r="DU439" s="223">
        <f t="shared" ca="1" si="974"/>
        <v>2.5466616275997434E-3</v>
      </c>
      <c r="DV439" s="223">
        <f t="shared" ca="1" si="975"/>
        <v>2.604351563960557E-3</v>
      </c>
      <c r="DW439" s="223">
        <f t="shared" ca="1" si="976"/>
        <v>-4.3014208607286969E-3</v>
      </c>
      <c r="DX439" s="223">
        <f t="shared" ca="1" si="977"/>
        <v>2.9385852233771706E-4</v>
      </c>
      <c r="DY439" s="223">
        <f t="shared" ca="1" si="978"/>
        <v>4.1034249517119302E-3</v>
      </c>
      <c r="DZ439" s="223">
        <f t="shared" ca="1" si="979"/>
        <v>-3.0586629831140279E-3</v>
      </c>
      <c r="EA439" s="223">
        <f t="shared" ca="1" si="980"/>
        <v>-2.0425599037969264E-3</v>
      </c>
      <c r="EB439" s="223">
        <f t="shared" ca="1" si="981"/>
        <v>4.4348983961839845E-3</v>
      </c>
      <c r="EC439" s="223">
        <f t="shared" ca="1" si="982"/>
        <v>-9.4558463720272132E-4</v>
      </c>
      <c r="ED439" s="223">
        <f t="shared" ca="1" si="983"/>
        <v>-3.7977826565896594E-3</v>
      </c>
      <c r="EE439" s="223">
        <f t="shared" ca="1" si="984"/>
        <v>3.5044535219907504E-3</v>
      </c>
      <c r="EF439" s="223">
        <f t="shared" ca="1" si="985"/>
        <v>1.4365529901030178E-3</v>
      </c>
      <c r="EG439" s="223">
        <f t="shared" ca="1" si="986"/>
        <v>-4.4723737744426792E-3</v>
      </c>
      <c r="EH439" s="223">
        <f t="shared" ca="1" si="987"/>
        <v>1.5768417002714097E-3</v>
      </c>
      <c r="EI439" s="223">
        <f t="shared" ca="1" si="988"/>
        <v>3.4099298359883232E-3</v>
      </c>
      <c r="EJ439" s="223">
        <f t="shared" ca="1" si="989"/>
        <v>-3.8743832253190875E-3</v>
      </c>
      <c r="EK439" s="223">
        <f t="shared" ca="1" si="990"/>
        <v>-7.9944904246234075E-4</v>
      </c>
      <c r="EL439" s="223">
        <f t="shared" ca="1" si="991"/>
        <v>4.4130357667384688E-3</v>
      </c>
      <c r="EM439" s="223">
        <f t="shared" ca="1" si="992"/>
        <v>-2.1739649024799701E-3</v>
      </c>
      <c r="EN439" s="223">
        <f t="shared" ca="1" si="993"/>
        <v>-2.9482623321858406E-3</v>
      </c>
      <c r="EO439" s="223">
        <f t="shared" ca="1" si="994"/>
        <v>4.160444232183768E-3</v>
      </c>
      <c r="EP439" s="223">
        <f t="shared" ca="1" si="995"/>
        <v>1.4503943733202825E-4</v>
      </c>
      <c r="EQ439" s="223">
        <f t="shared" ca="1" si="996"/>
        <v>-4.2581688617415233E-3</v>
      </c>
      <c r="ER439" s="223">
        <f t="shared" ca="1" si="997"/>
        <v>2.7240283297708268E-3</v>
      </c>
      <c r="ES439" s="223">
        <f t="shared" ca="1" si="998"/>
        <v>2.4227738524360155E-3</v>
      </c>
      <c r="ET439" s="223">
        <f t="shared" ca="1" si="999"/>
        <v>-4.3564441856701842E-3</v>
      </c>
      <c r="EU439" s="223">
        <f t="shared" ca="1" si="1000"/>
        <v>5.1250983360763948E-4</v>
      </c>
      <c r="EV439" s="223">
        <f t="shared" ca="1" si="1001"/>
        <v>4.0111254602578847E-3</v>
      </c>
      <c r="EW439" s="223">
        <f t="shared" ca="1" si="1002"/>
        <v>-3.2151247700958167E-3</v>
      </c>
      <c r="EX439" s="223">
        <f t="shared" ca="1" si="1003"/>
        <v>-1.8448396353873209E-3</v>
      </c>
      <c r="EY439" s="223">
        <f t="shared" ca="1" si="1004"/>
        <v>4.458140278691407E-3</v>
      </c>
      <c r="EZ439" s="223">
        <f t="shared" ca="1" si="1005"/>
        <v>-1.1589648143932969E-3</v>
      </c>
      <c r="FA439" s="223">
        <f t="shared" ca="1" si="1006"/>
        <v>-3.6772533058760035E-3</v>
      </c>
      <c r="FB439" s="223">
        <f t="shared" ca="1" si="1007"/>
        <v>3.6366234685984112E-3</v>
      </c>
      <c r="FC439" s="223">
        <f t="shared" ca="1" si="1008"/>
        <v>1.2269702115184813E-3</v>
      </c>
      <c r="FD439" s="223">
        <f t="shared" ca="1" si="1009"/>
        <v>-4.4633310979485816E-3</v>
      </c>
      <c r="FE439" s="223">
        <f t="shared" ca="1" si="1010"/>
        <v>1.7803317069392064E-3</v>
      </c>
      <c r="FF439" s="223">
        <f t="shared" ca="1" si="1011"/>
        <v>3.2637797224680338E-3</v>
      </c>
      <c r="FG439" s="223">
        <f t="shared" ca="1" si="1012"/>
        <v>-3.9794002513527339E-3</v>
      </c>
      <c r="FH439" s="223">
        <f t="shared" ca="1" si="1013"/>
        <v>-5.8254058793364392E-4</v>
      </c>
      <c r="FI439" s="223">
        <f t="shared" ca="1" si="1014"/>
        <v>4.3719042778807022E-3</v>
      </c>
      <c r="FJ439" s="223">
        <f t="shared" ca="1" si="1015"/>
        <v>-2.3631597945064737E-3</v>
      </c>
      <c r="FK439" s="223">
        <f t="shared" ca="1" si="1016"/>
        <v>-2.7796551644533418E-3</v>
      </c>
      <c r="FL439" s="223">
        <f t="shared" ca="1" si="1017"/>
        <v>4.2360350361737142E-3</v>
      </c>
      <c r="FM439" s="223">
        <f t="shared" ca="1" si="1018"/>
        <v>-7.4499280148415973E-5</v>
      </c>
      <c r="FN439" s="223">
        <f t="shared" ca="1" si="1019"/>
        <v>-4.1858389330396619E-3</v>
      </c>
      <c r="FO439" s="223">
        <f t="shared" ca="1" si="1020"/>
        <v>2.8948326090987909E-3</v>
      </c>
      <c r="FP439" s="223">
        <f t="shared" ca="1" si="1021"/>
        <v>2.23535946649103E-3</v>
      </c>
      <c r="FQ439" s="223">
        <f t="shared" ca="1" si="1022"/>
        <v>-4.4009724549889488E-3</v>
      </c>
      <c r="FR439" s="223">
        <f t="shared" ca="1" si="1023"/>
        <v>7.2992646379784094E-4</v>
      </c>
      <c r="FS439" s="223">
        <f t="shared" ca="1" si="1024"/>
        <v>3.9091628162370336E-3</v>
      </c>
      <c r="FT439" s="223">
        <f t="shared" ca="1" si="1025"/>
        <v>-3.3638410398946824E-3</v>
      </c>
      <c r="FU439" s="223">
        <f t="shared" ca="1" si="1026"/>
        <v>-1.6426749867073135E-3</v>
      </c>
      <c r="FV439" s="223">
        <f t="shared" ca="1" si="1027"/>
        <v>4.4706421107804772E-3</v>
      </c>
      <c r="FW439" s="223">
        <f t="shared" ca="1" si="1028"/>
        <v>-1.3695529438325468E-3</v>
      </c>
      <c r="FX439" s="223">
        <f t="shared" ca="1" si="1029"/>
        <v>-3.5478651298592118E-3</v>
      </c>
      <c r="FY439" s="223">
        <f t="shared" ca="1" si="1030"/>
        <v>3.7600324707397033E-3</v>
      </c>
      <c r="FZ439" s="223">
        <f t="shared" ca="1" si="1031"/>
        <v>1.0144315542243792E-3</v>
      </c>
      <c r="GA439" s="223">
        <f t="shared" ca="1" si="1032"/>
        <v>-4.4435358658978935E-3</v>
      </c>
      <c r="GB439" s="223">
        <f t="shared" ca="1" si="1033"/>
        <v>1.9795327385864667E-3</v>
      </c>
      <c r="GC439" s="223">
        <f t="shared" ca="1" si="1034"/>
        <v>3.109766877722896E-3</v>
      </c>
      <c r="GD439" s="223">
        <f t="shared" ca="1" si="1035"/>
        <v>-4.0748305536265766E-3</v>
      </c>
      <c r="GE439" s="223">
        <f t="shared" ca="1" si="1036"/>
        <v>-3.6422874210408573E-4</v>
      </c>
      <c r="GF439" s="223">
        <f t="shared" ca="1" si="1037"/>
        <v>4.3202404886839348E-3</v>
      </c>
      <c r="GG439" s="223">
        <f t="shared" ca="1" si="1038"/>
        <v>-2.5466616275996606E-3</v>
      </c>
      <c r="GH439" s="223">
        <f t="shared" ca="1" si="1039"/>
        <v>-2.6043515639606386E-3</v>
      </c>
      <c r="GI439" s="223">
        <f t="shared" ca="1" si="1040"/>
        <v>4.3014208607286691E-3</v>
      </c>
      <c r="GJ439" s="223">
        <f t="shared" ca="1" si="1041"/>
        <v>-2.9385852233761644E-4</v>
      </c>
      <c r="GK439" s="223">
        <f t="shared" ca="1" si="1042"/>
        <v>-4.1034249517119198E-3</v>
      </c>
      <c r="GL439" s="223">
        <f t="shared" ca="1" si="1043"/>
        <v>3.058662983114047E-3</v>
      </c>
      <c r="GM439" s="223">
        <f t="shared" ca="1" si="1044"/>
        <v>2.0425599037969034E-3</v>
      </c>
      <c r="GN439" s="223">
        <f t="shared" ca="1" si="1045"/>
        <v>-4.434898396183988E-3</v>
      </c>
      <c r="GO439" s="223">
        <f t="shared" ca="1" si="1046"/>
        <v>9.4558463720274713E-4</v>
      </c>
      <c r="GP439" s="223">
        <f t="shared" ca="1" si="1047"/>
        <v>3.7977826565896455E-3</v>
      </c>
      <c r="GQ439" s="223">
        <f t="shared" ca="1" si="1048"/>
        <v>-3.5044535219907668E-3</v>
      </c>
      <c r="GR439" s="223">
        <f t="shared" ca="1" si="1049"/>
        <v>-1.4365529901029931E-3</v>
      </c>
      <c r="GS439" s="223">
        <f t="shared" ca="1" si="1050"/>
        <v>4.4723737744426784E-3</v>
      </c>
      <c r="GT439" s="223">
        <f t="shared" ca="1" si="1051"/>
        <v>-1.576841700271434E-3</v>
      </c>
      <c r="GU439" s="223">
        <f t="shared" ca="1" si="1052"/>
        <v>-3.4099298359883071E-3</v>
      </c>
      <c r="GV439" s="223">
        <f t="shared" ca="1" si="1053"/>
        <v>3.8743832253190372E-3</v>
      </c>
      <c r="GW439" s="223">
        <f t="shared" ca="1" si="1054"/>
        <v>7.9944904246244028E-4</v>
      </c>
      <c r="GX439" s="223">
        <f t="shared" ca="1" si="1055"/>
        <v>-4.4130357667384853E-3</v>
      </c>
      <c r="GY439" s="223">
        <f t="shared" ca="1" si="1056"/>
        <v>2.1739649024798821E-3</v>
      </c>
      <c r="GZ439" s="223">
        <f t="shared" ca="1" si="1057"/>
        <v>2.9482623321859169E-3</v>
      </c>
      <c r="HA439" s="223">
        <f t="shared" ca="1" si="1058"/>
        <v>-4.1604442321837316E-3</v>
      </c>
      <c r="HB439" s="223">
        <f t="shared" ca="1" si="1059"/>
        <v>-1.4503943733212886E-4</v>
      </c>
      <c r="HC439" s="223">
        <f t="shared" ca="1" si="1060"/>
        <v>4.2581688617415537E-3</v>
      </c>
      <c r="HD439" s="223">
        <f t="shared" ca="1" si="1061"/>
        <v>-2.724028329770747E-3</v>
      </c>
      <c r="HE439" s="223">
        <f t="shared" ca="1" si="1062"/>
        <v>-2.4227738524360996E-3</v>
      </c>
      <c r="HF439" s="223">
        <f t="shared" ca="1" si="1063"/>
        <v>4.3564441856701608E-3</v>
      </c>
      <c r="HG439" s="223">
        <f t="shared" ca="1" si="1064"/>
        <v>-5.125098336075393E-4</v>
      </c>
      <c r="HH439" s="223">
        <f t="shared" ca="1" si="1065"/>
        <v>-4.0111254602579298E-3</v>
      </c>
      <c r="HI439" s="223">
        <f t="shared" ca="1" si="1066"/>
        <v>3.2151247700957465E-3</v>
      </c>
      <c r="HJ439" s="223">
        <f t="shared" ca="1" si="1067"/>
        <v>1.8448396353874129E-3</v>
      </c>
      <c r="HK439" s="223">
        <f t="shared" ca="1" si="1068"/>
        <v>-4.4581402786913991E-3</v>
      </c>
      <c r="HL439" s="223">
        <f t="shared" ca="1" si="1069"/>
        <v>1.1589648143932E-3</v>
      </c>
      <c r="HM439" s="223">
        <f t="shared" ca="1" si="1070"/>
        <v>3.6772533058760607E-3</v>
      </c>
      <c r="HN439" s="223">
        <f t="shared" ca="1" si="1071"/>
        <v>-3.6366234685985006E-3</v>
      </c>
      <c r="HO439" s="223">
        <f t="shared" ca="1" si="1072"/>
        <v>-1.2269702115183336E-3</v>
      </c>
      <c r="HP439" s="223">
        <f t="shared" ca="1" si="1073"/>
        <v>4.4633310979485712E-3</v>
      </c>
      <c r="HQ439" s="223">
        <f t="shared" ca="1" si="1074"/>
        <v>-1.7803317069393474E-3</v>
      </c>
      <c r="HR439" s="223">
        <f t="shared" ca="1" si="1075"/>
        <v>-3.2637797224679284E-3</v>
      </c>
      <c r="HS439" s="223">
        <f t="shared" ca="1" si="1076"/>
        <v>3.9794002513528033E-3</v>
      </c>
      <c r="HT439" s="223">
        <f t="shared" ca="1" si="1077"/>
        <v>5.825405879337441E-4</v>
      </c>
      <c r="HU439" s="223">
        <f t="shared" ca="1" si="1078"/>
        <v>-4.3719042778807239E-3</v>
      </c>
      <c r="HV439" s="223">
        <f t="shared" ca="1" si="1079"/>
        <v>2.3631597945063883E-3</v>
      </c>
      <c r="HW439" s="223">
        <f t="shared" ca="1" si="1080"/>
        <v>2.7796551644534212E-3</v>
      </c>
      <c r="HX439" s="223">
        <f t="shared" ca="1" si="1081"/>
        <v>-4.2360350361736812E-3</v>
      </c>
      <c r="HY439" s="223">
        <f t="shared" ca="1" si="1082"/>
        <v>7.4499280148315359E-5</v>
      </c>
      <c r="HZ439" s="223">
        <f t="shared" ca="1" si="1083"/>
        <v>4.1858389330396975E-3</v>
      </c>
      <c r="IA439" s="223">
        <f t="shared" ca="1" si="1084"/>
        <v>-2.8948326090987141E-3</v>
      </c>
      <c r="IB439" s="223">
        <f t="shared" ca="1" si="1085"/>
        <v>-2.2353594664911167E-3</v>
      </c>
      <c r="IC439" s="223">
        <f t="shared" ca="1" si="1086"/>
        <v>4.4009724549889306E-3</v>
      </c>
      <c r="ID439" s="223">
        <f t="shared" ca="1" si="1087"/>
        <v>-7.2992646379774163E-4</v>
      </c>
      <c r="IE439" s="223">
        <f t="shared" ca="1" si="1088"/>
        <v>-4.5893326177703433E-3</v>
      </c>
      <c r="IF439" s="223">
        <f t="shared" ca="1" si="1089"/>
        <v>3.3638410398946165E-3</v>
      </c>
      <c r="IG439" s="223">
        <f t="shared" ca="1" si="1090"/>
        <v>1.642674986707407E-3</v>
      </c>
      <c r="IH439" s="223">
        <f t="shared" ca="1" si="1091"/>
        <v>-4.4706421107804737E-3</v>
      </c>
      <c r="II439" s="223">
        <f t="shared" ca="1" si="1092"/>
        <v>1.3695529438324504E-3</v>
      </c>
      <c r="IJ439" s="223">
        <f t="shared" ca="1" si="1093"/>
        <v>3.5478651298592729E-3</v>
      </c>
      <c r="IK439" s="223">
        <f t="shared" ca="1" si="1094"/>
        <v>-3.7600324707397865E-3</v>
      </c>
      <c r="IL439" s="223">
        <f t="shared" ca="1" si="1095"/>
        <v>-1.0144315542242293E-3</v>
      </c>
      <c r="IM439" s="223">
        <f t="shared" ca="1" si="1096"/>
        <v>4.4435358658978762E-3</v>
      </c>
      <c r="IN439" s="223">
        <f t="shared" ca="1" si="1097"/>
        <v>-1.9795327385866042E-3</v>
      </c>
      <c r="IO439" s="223">
        <f t="shared" ca="1" si="1098"/>
        <v>-3.1097668777227854E-3</v>
      </c>
      <c r="IP439" s="223">
        <f t="shared" ca="1" si="1099"/>
        <v>4.07483055362664E-3</v>
      </c>
      <c r="IQ439" s="223">
        <f t="shared" ca="1" si="1100"/>
        <v>3.6422874210418612E-4</v>
      </c>
      <c r="IR439" s="223">
        <f t="shared" ca="1" si="1101"/>
        <v>-4.3202404886839608E-3</v>
      </c>
      <c r="IS439" s="223">
        <f t="shared" ca="1" si="1102"/>
        <v>2.5466616275995778E-3</v>
      </c>
      <c r="IT439" s="223">
        <f t="shared" ca="1" si="1103"/>
        <v>2.604351563960721E-3</v>
      </c>
      <c r="IU439" s="223">
        <f t="shared" ca="1" si="1104"/>
        <v>-4.3014208607286414E-3</v>
      </c>
      <c r="IV439" s="223">
        <f t="shared" ca="1" si="1105"/>
        <v>2.9385852233751561E-4</v>
      </c>
      <c r="IW439" s="223">
        <f t="shared" ca="1" si="1106"/>
        <v>4.1034249517119597E-3</v>
      </c>
      <c r="IX439" s="223">
        <f t="shared" ca="1" si="1107"/>
        <v>-3.0586629831139737E-3</v>
      </c>
      <c r="IY439" s="223">
        <f t="shared" ca="1" si="1108"/>
        <v>-2.0425599037969928E-3</v>
      </c>
      <c r="IZ439" s="223">
        <f t="shared" ca="1" si="1109"/>
        <v>4.4348983961839741E-3</v>
      </c>
      <c r="JA439" s="223">
        <f t="shared" ca="1" si="1110"/>
        <v>-9.455846372026489E-4</v>
      </c>
      <c r="JB439" s="223">
        <f t="shared" ca="1" si="1111"/>
        <v>-3.7977826565896988E-3</v>
      </c>
    </row>
    <row r="440" spans="2:262">
      <c r="B440" s="230">
        <v>79</v>
      </c>
      <c r="C440" s="229">
        <f t="shared" si="1112"/>
        <v>1.5429687500000009E-3</v>
      </c>
      <c r="D440" s="226">
        <f t="shared" ca="1" si="855"/>
        <v>74.244744244441421</v>
      </c>
      <c r="E440" s="225">
        <f ca="1">CG361</f>
        <v>-0.75525575555857305</v>
      </c>
      <c r="F440" s="224">
        <v>79</v>
      </c>
      <c r="G440" s="223">
        <f t="shared" ca="1" si="856"/>
        <v>8.2594013810521408E-3</v>
      </c>
      <c r="H440" s="223">
        <f t="shared" ca="1" si="857"/>
        <v>2.6182176145370362E-3</v>
      </c>
      <c r="I440" s="223">
        <f t="shared" ca="1" si="858"/>
        <v>-1.0143968429132854E-2</v>
      </c>
      <c r="J440" s="223">
        <f t="shared" ca="1" si="859"/>
        <v>4.6833101622880333E-3</v>
      </c>
      <c r="K440" s="223">
        <f t="shared" ca="1" si="860"/>
        <v>6.7729682652101905E-3</v>
      </c>
      <c r="L440" s="223">
        <f t="shared" ca="1" si="861"/>
        <v>-9.5584254848043084E-3</v>
      </c>
      <c r="M440" s="223">
        <f t="shared" ca="1" si="862"/>
        <v>1.0709151293103111E-4</v>
      </c>
      <c r="N440" s="223">
        <f t="shared" ca="1" si="863"/>
        <v>9.4813420768865061E-3</v>
      </c>
      <c r="O440" s="223">
        <f t="shared" ca="1" si="864"/>
        <v>-6.9316674192546161E-3</v>
      </c>
      <c r="P440" s="223">
        <f t="shared" ca="1" si="865"/>
        <v>-4.4919966786844678E-3</v>
      </c>
      <c r="Q440" s="223">
        <f t="shared" ca="1" si="866"/>
        <v>1.0164962036834984E-2</v>
      </c>
      <c r="R440" s="223">
        <f t="shared" ca="1" si="867"/>
        <v>-2.8246420885625471E-3</v>
      </c>
      <c r="S440" s="223">
        <f t="shared" ca="1" si="868"/>
        <v>-8.1318127015120329E-3</v>
      </c>
      <c r="T440" s="223">
        <f t="shared" ca="1" si="869"/>
        <v>8.6778401471752399E-3</v>
      </c>
      <c r="U440" s="223">
        <f t="shared" ca="1" si="870"/>
        <v>1.8855895078872071E-3</v>
      </c>
      <c r="V440" s="223">
        <f t="shared" ca="1" si="871"/>
        <v>-1.003506875683734E-2</v>
      </c>
      <c r="W440" s="223">
        <f t="shared" ca="1" si="872"/>
        <v>5.3375533658589717E-3</v>
      </c>
      <c r="X440" s="223">
        <f t="shared" ca="1" si="873"/>
        <v>6.1931508296107756E-3</v>
      </c>
      <c r="Y440" s="223">
        <f t="shared" ca="1" si="874"/>
        <v>-9.7953218540379333E-3</v>
      </c>
      <c r="Z440" s="223">
        <f t="shared" ca="1" si="875"/>
        <v>8.5742460345108237E-4</v>
      </c>
      <c r="AA440" s="223">
        <f t="shared" ca="1" si="876"/>
        <v>9.1781561360678547E-3</v>
      </c>
      <c r="AB440" s="223">
        <f t="shared" ca="1" si="877"/>
        <v>-7.4637702792790493E-3</v>
      </c>
      <c r="AC440" s="223">
        <f t="shared" ca="1" si="878"/>
        <v>-3.8058083813681011E-3</v>
      </c>
      <c r="AD440" s="223">
        <f t="shared" ca="1" si="879"/>
        <v>1.0203153372194308E-2</v>
      </c>
      <c r="AE440" s="223">
        <f t="shared" ca="1" si="880"/>
        <v>-3.5383201299478409E-3</v>
      </c>
      <c r="AF440" s="223">
        <f t="shared" ca="1" si="881"/>
        <v>-7.6563056673142E-3</v>
      </c>
      <c r="AG440" s="223">
        <f t="shared" ca="1" si="882"/>
        <v>9.0492529456699701E-3</v>
      </c>
      <c r="AH440" s="223">
        <f t="shared" ca="1" si="883"/>
        <v>1.1427432283216783E-3</v>
      </c>
      <c r="AI440" s="223">
        <f t="shared" ca="1" si="884"/>
        <v>-9.8717881774838812E-3</v>
      </c>
      <c r="AJ440" s="223">
        <f t="shared" ca="1" si="885"/>
        <v>5.9628719052807304E-3</v>
      </c>
      <c r="AK440" s="223">
        <f t="shared" ca="1" si="886"/>
        <v>5.5797721730749192E-3</v>
      </c>
      <c r="AL440" s="223">
        <f t="shared" ca="1" si="887"/>
        <v>-9.9791365254521813E-3</v>
      </c>
      <c r="AM440" s="223">
        <f t="shared" ca="1" si="888"/>
        <v>1.6031112357555357E-3</v>
      </c>
      <c r="AN440" s="223">
        <f t="shared" ca="1" si="889"/>
        <v>8.8252329719284116E-3</v>
      </c>
      <c r="AO440" s="223">
        <f t="shared" ca="1" si="890"/>
        <v>-7.9554263214794609E-3</v>
      </c>
      <c r="AP440" s="223">
        <f t="shared" ca="1" si="891"/>
        <v>-3.0989960786878255E-3</v>
      </c>
      <c r="AQ440" s="223">
        <f t="shared" ca="1" si="892"/>
        <v>1.0186052935401776E-2</v>
      </c>
      <c r="AR440" s="223">
        <f t="shared" ca="1" si="893"/>
        <v>-4.2328237079796212E-3</v>
      </c>
      <c r="AS440" s="223">
        <f t="shared" ca="1" si="894"/>
        <v>-7.1393084493427588E-3</v>
      </c>
      <c r="AT440" s="223">
        <f t="shared" ca="1" si="895"/>
        <v>9.3716270584011524E-3</v>
      </c>
      <c r="AU440" s="223">
        <f t="shared" ca="1" si="896"/>
        <v>3.9370432419164481E-4</v>
      </c>
      <c r="AV440" s="223">
        <f t="shared" ca="1" si="897"/>
        <v>-9.6550115226790249E-3</v>
      </c>
      <c r="AW440" s="223">
        <f t="shared" ca="1" si="898"/>
        <v>6.5558771252089316E-3</v>
      </c>
      <c r="AX440" s="223">
        <f t="shared" ca="1" si="899"/>
        <v>4.9361562476870902E-3</v>
      </c>
      <c r="AY440" s="223">
        <f t="shared" ca="1" si="900"/>
        <v>-1.0108873391416487E-2</v>
      </c>
      <c r="AZ440" s="223">
        <f t="shared" ca="1" si="901"/>
        <v>2.3401104693756749E-3</v>
      </c>
      <c r="BA440" s="223">
        <f t="shared" ca="1" si="902"/>
        <v>8.4244851056727126E-3</v>
      </c>
      <c r="BB440" s="223">
        <f t="shared" ca="1" si="903"/>
        <v>-8.4039712191648387E-3</v>
      </c>
      <c r="BC440" s="223">
        <f t="shared" ca="1" si="904"/>
        <v>-2.3753900477521388E-3</v>
      </c>
      <c r="BD440" s="223">
        <f t="shared" ca="1" si="905"/>
        <v>1.0113753395205987E-2</v>
      </c>
      <c r="BE440" s="223">
        <f t="shared" ca="1" si="906"/>
        <v>-4.9043892475948633E-3</v>
      </c>
      <c r="BF440" s="223">
        <f t="shared" ca="1" si="907"/>
        <v>-6.5836227003160473E-3</v>
      </c>
      <c r="BG440" s="223">
        <f t="shared" ca="1" si="908"/>
        <v>9.6432155121205666E-3</v>
      </c>
      <c r="BH440" s="223">
        <f t="shared" ca="1" si="909"/>
        <v>-3.57468097782687E-4</v>
      </c>
      <c r="BI440" s="223">
        <f t="shared" ca="1" si="910"/>
        <v>-9.385913523897331E-3</v>
      </c>
      <c r="BJ440" s="223">
        <f t="shared" ca="1" si="911"/>
        <v>7.1133554789773101E-3</v>
      </c>
      <c r="BK440" s="223">
        <f t="shared" ca="1" si="912"/>
        <v>4.2657908639116022E-3</v>
      </c>
      <c r="BL440" s="223">
        <f t="shared" ca="1" si="913"/>
        <v>-1.0183829396613416E-2</v>
      </c>
      <c r="BM440" s="223">
        <f t="shared" ca="1" si="914"/>
        <v>3.0644284416090329E-3</v>
      </c>
      <c r="BN440" s="223">
        <f t="shared" ca="1" si="915"/>
        <v>7.978084224709997E-3</v>
      </c>
      <c r="BO440" s="223">
        <f t="shared" ca="1" si="916"/>
        <v>-8.8069742686714015E-3</v>
      </c>
      <c r="BP440" s="223">
        <f t="shared" ca="1" si="917"/>
        <v>-1.6389115723375279E-3</v>
      </c>
      <c r="BQ440" s="223">
        <f t="shared" ca="1" si="918"/>
        <v>9.9866465490795059E-3</v>
      </c>
      <c r="BR440" s="223">
        <f t="shared" ca="1" si="919"/>
        <v>-5.5493774769483847E-3</v>
      </c>
      <c r="BS440" s="223">
        <f t="shared" ca="1" si="920"/>
        <v>-5.9922597294538972E-3</v>
      </c>
      <c r="BT440" s="223">
        <f t="shared" ca="1" si="921"/>
        <v>9.8625465454662987E-3</v>
      </c>
      <c r="BU440" s="223">
        <f t="shared" ca="1" si="922"/>
        <v>-1.1067033691633051E-3</v>
      </c>
      <c r="BV440" s="223">
        <f t="shared" ca="1" si="923"/>
        <v>-9.065952446509512E-3</v>
      </c>
      <c r="BW440" s="223">
        <f t="shared" ca="1" si="924"/>
        <v>7.6322859430853511E-3</v>
      </c>
      <c r="BX440" s="223">
        <f t="shared" ca="1" si="925"/>
        <v>3.5723087898451526E-3</v>
      </c>
      <c r="BY440" s="223">
        <f t="shared" ca="1" si="926"/>
        <v>-1.020359834795645E-2</v>
      </c>
      <c r="BZ440" s="223">
        <f t="shared" ca="1" si="927"/>
        <v>3.7721400106072028E-3</v>
      </c>
      <c r="CA440" s="223">
        <f t="shared" ca="1" si="928"/>
        <v>7.4884494140913735E-3</v>
      </c>
      <c r="CB440" s="223">
        <f t="shared" ca="1" si="929"/>
        <v>-9.1622515615567227E-3</v>
      </c>
      <c r="CC440" s="223">
        <f t="shared" ca="1" si="930"/>
        <v>-8.9355169311282606E-4</v>
      </c>
      <c r="CD440" s="223">
        <f t="shared" ca="1" si="931"/>
        <v>9.8054212000343172E-3</v>
      </c>
      <c r="CE440" s="223">
        <f t="shared" ca="1" si="932"/>
        <v>-6.164293148941599E-3</v>
      </c>
      <c r="CF440" s="223">
        <f t="shared" ca="1" si="933"/>
        <v>-5.3684241839327494E-3</v>
      </c>
      <c r="CG440" s="223">
        <f t="shared" ca="1" si="934"/>
        <v>1.0028431584565319E-2</v>
      </c>
      <c r="CH440" s="223">
        <f t="shared" ca="1" si="935"/>
        <v>-1.8499413190986051E-3</v>
      </c>
      <c r="CI440" s="223">
        <f t="shared" ca="1" si="936"/>
        <v>-8.696862187316046E-3</v>
      </c>
      <c r="CJ440" s="223">
        <f t="shared" ca="1" si="937"/>
        <v>8.1098563883864692E-3</v>
      </c>
      <c r="CK440" s="223">
        <f t="shared" ca="1" si="938"/>
        <v>2.8594680649324756E-3</v>
      </c>
      <c r="CL440" s="223">
        <f t="shared" ca="1" si="939"/>
        <v>-1.0168073115785405E-2</v>
      </c>
      <c r="CM440" s="223">
        <f t="shared" ca="1" si="940"/>
        <v>4.4594100260596644E-3</v>
      </c>
      <c r="CN440" s="223">
        <f t="shared" ca="1" si="941"/>
        <v>6.9582340472790129E-3</v>
      </c>
      <c r="CO440" s="223">
        <f t="shared" ca="1" si="942"/>
        <v>-9.4678778193886086E-3</v>
      </c>
      <c r="CP440" s="223">
        <f t="shared" ca="1" si="943"/>
        <v>-1.4334957984363066E-4</v>
      </c>
      <c r="CQ440" s="223">
        <f t="shared" ca="1" si="944"/>
        <v>9.571059423938804E-3</v>
      </c>
      <c r="CR440" s="223">
        <f t="shared" ca="1" si="945"/>
        <v>-6.7458039822704177E-3</v>
      </c>
      <c r="CS440" s="223">
        <f t="shared" ca="1" si="946"/>
        <v>-4.7154966826246595E-3</v>
      </c>
      <c r="CT440" s="223">
        <f t="shared" ca="1" si="947"/>
        <v>1.013997168401797E-2</v>
      </c>
      <c r="CU440" s="223">
        <f t="shared" ca="1" si="948"/>
        <v>-2.5831542767422305E-3</v>
      </c>
      <c r="CV440" s="223">
        <f t="shared" ca="1" si="949"/>
        <v>-8.280642878410736E-3</v>
      </c>
      <c r="CW440" s="223">
        <f t="shared" ca="1" si="950"/>
        <v>8.5434788192597297E-3</v>
      </c>
      <c r="CX440" s="223">
        <f t="shared" ca="1" si="951"/>
        <v>2.1311316348238451E-3</v>
      </c>
      <c r="CY440" s="223">
        <f t="shared" ca="1" si="952"/>
        <v>-1.0077446214411444E-2</v>
      </c>
      <c r="CZ440" s="223">
        <f t="shared" ca="1" si="953"/>
        <v>5.1225141122059484E-3</v>
      </c>
      <c r="DA440" s="223">
        <f t="shared" ca="1" si="954"/>
        <v>6.3903114072848292E-3</v>
      </c>
      <c r="DB440" s="223">
        <f t="shared" ca="1" si="955"/>
        <v>-9.7221968269953774E-3</v>
      </c>
      <c r="DC440" s="223">
        <f t="shared" ca="1" si="956"/>
        <v>6.076293572189204E-4</v>
      </c>
      <c r="DD440" s="223">
        <f t="shared" ca="1" si="957"/>
        <v>9.2848312475633157E-3</v>
      </c>
      <c r="DE440" s="223">
        <f t="shared" ca="1" si="958"/>
        <v>-7.2907587193449617E-3</v>
      </c>
      <c r="DF440" s="223">
        <f t="shared" ca="1" si="959"/>
        <v>-4.0370154962304462E-3</v>
      </c>
      <c r="DG440" s="223">
        <f t="shared" ca="1" si="960"/>
        <v>1.019656239836123E-2</v>
      </c>
      <c r="DH440" s="223">
        <f t="shared" ca="1" si="961"/>
        <v>-3.3023688975486539E-3</v>
      </c>
      <c r="DI440" s="223">
        <f t="shared" ca="1" si="962"/>
        <v>-7.8195500482907358E-3</v>
      </c>
      <c r="DJ440" s="223">
        <f t="shared" ca="1" si="963"/>
        <v>8.9308033981820439E-3</v>
      </c>
      <c r="DK440" s="223">
        <f t="shared" ca="1" si="964"/>
        <v>1.3912464177395579E-3</v>
      </c>
      <c r="DL440" s="223">
        <f t="shared" ca="1" si="965"/>
        <v>-9.9322087588652602E-3</v>
      </c>
      <c r="DM440" s="223">
        <f t="shared" ca="1" si="966"/>
        <v>5.7578588505501523E-3</v>
      </c>
      <c r="DN440" s="223">
        <f t="shared" ca="1" si="967"/>
        <v>5.7877591161010176E-3</v>
      </c>
      <c r="DO440" s="223">
        <f t="shared" ca="1" si="968"/>
        <v>-9.9238304076400639E-3</v>
      </c>
      <c r="DP440" s="223">
        <f t="shared" ca="1" si="969"/>
        <v>1.355315498148105E-3</v>
      </c>
      <c r="DQ440" s="223">
        <f t="shared" ca="1" si="970"/>
        <v>8.9482877661950511E-3</v>
      </c>
      <c r="DR440" s="223">
        <f t="shared" ca="1" si="971"/>
        <v>-7.7962042032289486E-3</v>
      </c>
      <c r="DS440" s="223">
        <f t="shared" ca="1" si="972"/>
        <v>-3.3366573730845661E-3</v>
      </c>
      <c r="DT440" s="223">
        <f t="shared" ca="1" si="973"/>
        <v>1.0197897057610896E-2</v>
      </c>
      <c r="DU440" s="223">
        <f t="shared" ca="1" si="974"/>
        <v>-4.0036876951733726E-3</v>
      </c>
      <c r="DV440" s="223">
        <f t="shared" ca="1" si="975"/>
        <v>-7.3160823989527578E-3</v>
      </c>
      <c r="DW440" s="223">
        <f t="shared" ca="1" si="976"/>
        <v>9.2697311797015399E-3</v>
      </c>
      <c r="DX440" s="223">
        <f t="shared" ca="1" si="977"/>
        <v>6.4382191577630823E-4</v>
      </c>
      <c r="DY440" s="223">
        <f t="shared" ca="1" si="978"/>
        <v>-9.7331478035022085E-3</v>
      </c>
      <c r="DZ440" s="223">
        <f t="shared" ca="1" si="979"/>
        <v>6.3620012529074848E-3</v>
      </c>
      <c r="EA440" s="223">
        <f t="shared" ca="1" si="980"/>
        <v>5.1538424568006742E-3</v>
      </c>
      <c r="EB440" s="223">
        <f t="shared" ca="1" si="981"/>
        <v>-1.0071685891479097E-2</v>
      </c>
      <c r="EC440" s="223">
        <f t="shared" ca="1" si="982"/>
        <v>2.0956570669650237E-3</v>
      </c>
      <c r="ED440" s="223">
        <f t="shared" ca="1" si="983"/>
        <v>8.5632527381188147E-3</v>
      </c>
      <c r="EE440" s="223">
        <f t="shared" ca="1" si="984"/>
        <v>-8.2594013810520905E-3</v>
      </c>
      <c r="EF440" s="223">
        <f t="shared" ca="1" si="985"/>
        <v>-2.61821761453693E-3</v>
      </c>
      <c r="EG440" s="223">
        <f t="shared" ca="1" si="986"/>
        <v>1.0143968429132852E-2</v>
      </c>
      <c r="EH440" s="223">
        <f t="shared" ca="1" si="987"/>
        <v>-4.6833101622879621E-3</v>
      </c>
      <c r="EI440" s="223">
        <f t="shared" ca="1" si="988"/>
        <v>-6.772968265210318E-3</v>
      </c>
      <c r="EJ440" s="223">
        <f t="shared" ca="1" si="989"/>
        <v>9.5584254848043101E-3</v>
      </c>
      <c r="EK440" s="223">
        <f t="shared" ca="1" si="990"/>
        <v>-1.0709151293124015E-4</v>
      </c>
      <c r="EL440" s="223">
        <f t="shared" ca="1" si="991"/>
        <v>-9.4813420768865703E-3</v>
      </c>
      <c r="EM440" s="223">
        <f t="shared" ca="1" si="992"/>
        <v>6.9316674192546239E-3</v>
      </c>
      <c r="EN440" s="223">
        <f t="shared" ca="1" si="993"/>
        <v>4.4919966786842631E-3</v>
      </c>
      <c r="EO440" s="223">
        <f t="shared" ca="1" si="994"/>
        <v>-1.0164962036834969E-2</v>
      </c>
      <c r="EP440" s="223">
        <f t="shared" ca="1" si="995"/>
        <v>2.8246420885625562E-3</v>
      </c>
      <c r="EQ440" s="223">
        <f t="shared" ca="1" si="996"/>
        <v>8.1318127015118976E-3</v>
      </c>
      <c r="ER440" s="223">
        <f t="shared" ca="1" si="997"/>
        <v>-8.6778401471751497E-3</v>
      </c>
      <c r="ES440" s="223">
        <f t="shared" ca="1" si="998"/>
        <v>-1.8855895078871612E-3</v>
      </c>
      <c r="ET440" s="223">
        <f t="shared" ca="1" si="999"/>
        <v>1.0035068756837299E-2</v>
      </c>
      <c r="EU440" s="223">
        <f t="shared" ca="1" si="1000"/>
        <v>-5.3375533658588563E-3</v>
      </c>
      <c r="EV440" s="223">
        <f t="shared" ca="1" si="1001"/>
        <v>-6.1931508296107678E-3</v>
      </c>
      <c r="EW440" s="223">
        <f t="shared" ca="1" si="1002"/>
        <v>9.7953218540379958E-3</v>
      </c>
      <c r="EX440" s="223">
        <f t="shared" ca="1" si="1003"/>
        <v>-8.5742460345094793E-4</v>
      </c>
      <c r="EY440" s="223">
        <f t="shared" ca="1" si="1004"/>
        <v>-9.1781561360678495E-3</v>
      </c>
      <c r="EZ440" s="223">
        <f t="shared" ca="1" si="1005"/>
        <v>7.4637702792792054E-3</v>
      </c>
      <c r="FA440" s="223">
        <f t="shared" ca="1" si="1006"/>
        <v>3.805808381368226E-3</v>
      </c>
      <c r="FB440" s="223">
        <f t="shared" ca="1" si="1007"/>
        <v>-1.020315337219431E-2</v>
      </c>
      <c r="FC440" s="223">
        <f t="shared" ca="1" si="1008"/>
        <v>3.5383201299480534E-3</v>
      </c>
      <c r="FD440" s="223">
        <f t="shared" ca="1" si="1009"/>
        <v>7.6563056673142884E-3</v>
      </c>
      <c r="FE440" s="223">
        <f t="shared" ca="1" si="1010"/>
        <v>-9.0492529456700083E-3</v>
      </c>
      <c r="FF440" s="223">
        <f t="shared" ca="1" si="1011"/>
        <v>-1.1427432283214528E-3</v>
      </c>
      <c r="FG440" s="223">
        <f t="shared" ca="1" si="1012"/>
        <v>9.8717881774839158E-3</v>
      </c>
      <c r="FH440" s="223">
        <f t="shared" ca="1" si="1013"/>
        <v>-5.9628719052807972E-3</v>
      </c>
      <c r="FI440" s="223">
        <f t="shared" ca="1" si="1014"/>
        <v>-5.5797721730747275E-3</v>
      </c>
      <c r="FJ440" s="223">
        <f t="shared" ca="1" si="1015"/>
        <v>9.9791365254521536E-3</v>
      </c>
      <c r="FK440" s="223">
        <f t="shared" ca="1" si="1016"/>
        <v>-1.6031112357556185E-3</v>
      </c>
      <c r="FL440" s="223">
        <f t="shared" ca="1" si="1017"/>
        <v>-8.8252329719282607E-3</v>
      </c>
      <c r="FM440" s="223">
        <f t="shared" ca="1" si="1018"/>
        <v>7.9554263214793759E-3</v>
      </c>
      <c r="FN440" s="223">
        <f t="shared" ca="1" si="1019"/>
        <v>3.0989960786878151E-3</v>
      </c>
      <c r="FO440" s="223">
        <f t="shared" ca="1" si="1020"/>
        <v>-1.0186052935401761E-2</v>
      </c>
      <c r="FP440" s="223">
        <f t="shared" ca="1" si="1021"/>
        <v>4.232823707979499E-3</v>
      </c>
      <c r="FQ440" s="223">
        <f t="shared" ca="1" si="1022"/>
        <v>7.139308449342751E-3</v>
      </c>
      <c r="FR440" s="223">
        <f t="shared" ca="1" si="1023"/>
        <v>-9.3716270584012704E-3</v>
      </c>
      <c r="FS440" s="223">
        <f t="shared" ca="1" si="1024"/>
        <v>-3.9370432419177839E-4</v>
      </c>
      <c r="FT440" s="223">
        <f t="shared" ca="1" si="1025"/>
        <v>9.6550115226790231E-3</v>
      </c>
      <c r="FU440" s="223">
        <f t="shared" ca="1" si="1026"/>
        <v>-6.5558771252091624E-3</v>
      </c>
      <c r="FV440" s="223">
        <f t="shared" ca="1" si="1027"/>
        <v>-4.9361562476872081E-3</v>
      </c>
      <c r="FW440" s="223">
        <f t="shared" ca="1" si="1028"/>
        <v>1.0108873391416489E-2</v>
      </c>
      <c r="FX440" s="223">
        <f t="shared" ca="1" si="1029"/>
        <v>-2.3401104693759659E-3</v>
      </c>
      <c r="FY440" s="223">
        <f t="shared" ca="1" si="1030"/>
        <v>-8.4244851056727906E-3</v>
      </c>
      <c r="FZ440" s="223">
        <f t="shared" ca="1" si="1031"/>
        <v>8.4039712191648457E-3</v>
      </c>
      <c r="GA440" s="223">
        <f t="shared" ca="1" si="1032"/>
        <v>2.3753900477518474E-3</v>
      </c>
      <c r="GB440" s="223">
        <f t="shared" ca="1" si="1033"/>
        <v>-1.0113753395206005E-2</v>
      </c>
      <c r="GC440" s="223">
        <f t="shared" ca="1" si="1034"/>
        <v>4.9043892475949995E-3</v>
      </c>
      <c r="GD440" s="223">
        <f t="shared" ca="1" si="1035"/>
        <v>6.5836227003158183E-3</v>
      </c>
      <c r="GE440" s="223">
        <f t="shared" ca="1" si="1036"/>
        <v>-9.6432155121205232E-3</v>
      </c>
      <c r="GF440" s="223">
        <f t="shared" ca="1" si="1037"/>
        <v>3.5746809778284226E-4</v>
      </c>
      <c r="GG440" s="223">
        <f t="shared" ca="1" si="1038"/>
        <v>9.385913523897213E-3</v>
      </c>
      <c r="GH440" s="223">
        <f t="shared" ca="1" si="1039"/>
        <v>-7.1133554789772138E-3</v>
      </c>
      <c r="GI440" s="223">
        <f t="shared" ca="1" si="1040"/>
        <v>-4.2657908639114617E-3</v>
      </c>
      <c r="GJ440" s="223">
        <f t="shared" ca="1" si="1041"/>
        <v>1.0183829396613435E-2</v>
      </c>
      <c r="GK440" s="223">
        <f t="shared" ca="1" si="1042"/>
        <v>-3.0644284416089045E-3</v>
      </c>
      <c r="GL440" s="223">
        <f t="shared" ca="1" si="1043"/>
        <v>-7.9780842247099016E-3</v>
      </c>
      <c r="GM440" s="223">
        <f t="shared" ca="1" si="1044"/>
        <v>8.8069742686715542E-3</v>
      </c>
      <c r="GN440" s="223">
        <f t="shared" ca="1" si="1045"/>
        <v>1.6389115723376606E-3</v>
      </c>
      <c r="GO440" s="223">
        <f t="shared" ca="1" si="1046"/>
        <v>-9.9866465490794729E-3</v>
      </c>
      <c r="GP440" s="223">
        <f t="shared" ca="1" si="1047"/>
        <v>5.5493774769486363E-3</v>
      </c>
      <c r="GQ440" s="223">
        <f t="shared" ca="1" si="1048"/>
        <v>5.9922597294540057E-3</v>
      </c>
      <c r="GR440" s="223">
        <f t="shared" ca="1" si="1049"/>
        <v>-9.8625465454663386E-3</v>
      </c>
      <c r="GS440" s="223">
        <f t="shared" ca="1" si="1050"/>
        <v>1.1067033691630271E-3</v>
      </c>
      <c r="GT440" s="223">
        <f t="shared" ca="1" si="1051"/>
        <v>9.0659524465095051E-3</v>
      </c>
      <c r="GU440" s="223">
        <f t="shared" ca="1" si="1052"/>
        <v>-7.6322859430853589E-3</v>
      </c>
      <c r="GV440" s="223">
        <f t="shared" ca="1" si="1053"/>
        <v>-3.5723087898454141E-3</v>
      </c>
      <c r="GW440" s="223">
        <f t="shared" ca="1" si="1054"/>
        <v>1.020359834795645E-2</v>
      </c>
      <c r="GX440" s="223">
        <f t="shared" ca="1" si="1055"/>
        <v>-3.7721400106072119E-3</v>
      </c>
      <c r="GY440" s="223">
        <f t="shared" ca="1" si="1056"/>
        <v>-7.4884494140915634E-3</v>
      </c>
      <c r="GZ440" s="223">
        <f t="shared" ca="1" si="1057"/>
        <v>9.1622515615567279E-3</v>
      </c>
      <c r="HA440" s="223">
        <f t="shared" ca="1" si="1058"/>
        <v>8.9355169311281565E-4</v>
      </c>
      <c r="HB440" s="223">
        <f t="shared" ca="1" si="1059"/>
        <v>-9.8054212000343952E-3</v>
      </c>
      <c r="HC440" s="223">
        <f t="shared" ca="1" si="1060"/>
        <v>6.1642931489416077E-3</v>
      </c>
      <c r="HD440" s="223">
        <f t="shared" ca="1" si="1061"/>
        <v>5.3684241839327407E-3</v>
      </c>
      <c r="HE440" s="223">
        <f t="shared" ca="1" si="1062"/>
        <v>-1.0028431584565267E-2</v>
      </c>
      <c r="HF440" s="223">
        <f t="shared" ca="1" si="1063"/>
        <v>1.8499413190986146E-3</v>
      </c>
      <c r="HG440" s="223">
        <f t="shared" ca="1" si="1064"/>
        <v>8.6968621873160408E-3</v>
      </c>
      <c r="HH440" s="223">
        <f t="shared" ca="1" si="1065"/>
        <v>-8.1098563883862992E-3</v>
      </c>
      <c r="HI440" s="223">
        <f t="shared" ca="1" si="1066"/>
        <v>-2.8594680649324661E-3</v>
      </c>
      <c r="HJ440" s="223">
        <f t="shared" ca="1" si="1067"/>
        <v>1.0168073115785405E-2</v>
      </c>
      <c r="HK440" s="223">
        <f t="shared" ca="1" si="1068"/>
        <v>-4.4594100260594129E-3</v>
      </c>
      <c r="HL440" s="223">
        <f t="shared" ca="1" si="1069"/>
        <v>-6.9582340472790051E-3</v>
      </c>
      <c r="HM440" s="223">
        <f t="shared" ca="1" si="1070"/>
        <v>9.4678778193886138E-3</v>
      </c>
      <c r="HN440" s="223">
        <f t="shared" ca="1" si="1071"/>
        <v>1.4334957984390995E-4</v>
      </c>
      <c r="HO440" s="223">
        <f t="shared" ca="1" si="1072"/>
        <v>-9.5710594239388005E-3</v>
      </c>
      <c r="HP440" s="223">
        <f t="shared" ca="1" si="1073"/>
        <v>6.7458039822704255E-3</v>
      </c>
      <c r="HQ440" s="223">
        <f t="shared" ca="1" si="1074"/>
        <v>4.7154966826249076E-3</v>
      </c>
      <c r="HR440" s="223">
        <f t="shared" ca="1" si="1075"/>
        <v>-1.0139971684017972E-2</v>
      </c>
      <c r="HS440" s="223">
        <f t="shared" ca="1" si="1076"/>
        <v>2.5831542767422401E-3</v>
      </c>
      <c r="HT440" s="223">
        <f t="shared" ca="1" si="1077"/>
        <v>8.2806428784109008E-3</v>
      </c>
      <c r="HU440" s="223">
        <f t="shared" ca="1" si="1078"/>
        <v>-8.5434788192597349E-3</v>
      </c>
      <c r="HV440" s="223">
        <f t="shared" ca="1" si="1079"/>
        <v>-2.1311316348238355E-3</v>
      </c>
      <c r="HW440" s="223">
        <f t="shared" ca="1" si="1080"/>
        <v>1.0077446214411489E-2</v>
      </c>
      <c r="HX440" s="223">
        <f t="shared" ca="1" si="1081"/>
        <v>-5.122514112205958E-3</v>
      </c>
      <c r="HY440" s="223">
        <f t="shared" ca="1" si="1082"/>
        <v>-6.390311407284595E-3</v>
      </c>
      <c r="HZ440" s="223">
        <f t="shared" ca="1" si="1083"/>
        <v>9.7221968269952906E-3</v>
      </c>
      <c r="IA440" s="223">
        <f t="shared" ca="1" si="1084"/>
        <v>-6.0762935721893167E-4</v>
      </c>
      <c r="IB440" s="223">
        <f t="shared" ca="1" si="1085"/>
        <v>-9.2848312475631908E-3</v>
      </c>
      <c r="IC440" s="223">
        <f t="shared" ca="1" si="1086"/>
        <v>7.2907587193447657E-3</v>
      </c>
      <c r="ID440" s="223">
        <f t="shared" ca="1" si="1087"/>
        <v>4.0370154962304367E-3</v>
      </c>
      <c r="IE440" s="223">
        <f t="shared" ca="1" si="1088"/>
        <v>-1.2074480417372409E-2</v>
      </c>
      <c r="IF440" s="223">
        <f t="shared" ca="1" si="1089"/>
        <v>3.3023688975483889E-3</v>
      </c>
      <c r="IG440" s="223">
        <f t="shared" ca="1" si="1090"/>
        <v>7.8195500482907306E-3</v>
      </c>
      <c r="IH440" s="223">
        <f t="shared" ca="1" si="1091"/>
        <v>-8.9308033981821897E-3</v>
      </c>
      <c r="II440" s="223">
        <f t="shared" ca="1" si="1092"/>
        <v>-1.3912464177398354E-3</v>
      </c>
      <c r="IJ440" s="223">
        <f t="shared" ca="1" si="1093"/>
        <v>9.9322087588652568E-3</v>
      </c>
      <c r="IK440" s="223">
        <f t="shared" ca="1" si="1094"/>
        <v>-5.7578588505504003E-3</v>
      </c>
      <c r="IL440" s="223">
        <f t="shared" ca="1" si="1095"/>
        <v>-5.7877591161012466E-3</v>
      </c>
      <c r="IM440" s="223">
        <f t="shared" ca="1" si="1096"/>
        <v>9.9238304076400656E-3</v>
      </c>
      <c r="IN440" s="223">
        <f t="shared" ca="1" si="1097"/>
        <v>-1.355315498148402E-3</v>
      </c>
      <c r="IO440" s="223">
        <f t="shared" ca="1" si="1098"/>
        <v>-8.9482877661951864E-3</v>
      </c>
      <c r="IP440" s="223">
        <f t="shared" ca="1" si="1099"/>
        <v>7.7962042032289538E-3</v>
      </c>
      <c r="IQ440" s="223">
        <f t="shared" ca="1" si="1100"/>
        <v>3.3366573730842833E-3</v>
      </c>
      <c r="IR440" s="223">
        <f t="shared" ca="1" si="1101"/>
        <v>-1.0197897057610907E-2</v>
      </c>
      <c r="IS440" s="223">
        <f t="shared" ca="1" si="1102"/>
        <v>4.0036876951733812E-3</v>
      </c>
      <c r="IT440" s="223">
        <f t="shared" ca="1" si="1103"/>
        <v>7.3160823989525496E-3</v>
      </c>
      <c r="IU440" s="223">
        <f t="shared" ca="1" si="1104"/>
        <v>-9.2697311797014237E-3</v>
      </c>
      <c r="IV440" s="223">
        <f t="shared" ca="1" si="1105"/>
        <v>-6.4382191577629783E-4</v>
      </c>
      <c r="IW440" s="223">
        <f t="shared" ca="1" si="1106"/>
        <v>9.73314780350212E-3</v>
      </c>
      <c r="IX440" s="223">
        <f t="shared" ca="1" si="1107"/>
        <v>-6.3620012529072654E-3</v>
      </c>
      <c r="IY440" s="223">
        <f t="shared" ca="1" si="1108"/>
        <v>-5.1538424568006655E-3</v>
      </c>
      <c r="IZ440" s="223">
        <f t="shared" ca="1" si="1109"/>
        <v>1.0071685891479146E-2</v>
      </c>
      <c r="JA440" s="223">
        <f t="shared" ca="1" si="1110"/>
        <v>-2.0956570669647496E-3</v>
      </c>
      <c r="JB440" s="223">
        <f t="shared" ca="1" si="1111"/>
        <v>-8.5632527381188095E-3</v>
      </c>
    </row>
    <row r="441" spans="2:262">
      <c r="B441" s="230">
        <v>80</v>
      </c>
      <c r="C441" s="229">
        <f t="shared" si="1112"/>
        <v>1.562500000000001E-3</v>
      </c>
      <c r="D441" s="226">
        <f t="shared" ca="1" si="855"/>
        <v>74.267856374960388</v>
      </c>
      <c r="E441" s="225">
        <f ca="1">CH361</f>
        <v>-0.73214362503961017</v>
      </c>
      <c r="F441" s="224">
        <v>80</v>
      </c>
      <c r="G441" s="223">
        <f t="shared" ca="1" si="856"/>
        <v>4.131523172645207E-3</v>
      </c>
      <c r="H441" s="223">
        <f t="shared" ca="1" si="857"/>
        <v>1.0881047042073939E-3</v>
      </c>
      <c r="I441" s="223">
        <f t="shared" ca="1" si="858"/>
        <v>-4.9643224586025797E-3</v>
      </c>
      <c r="J441" s="223">
        <f t="shared" ca="1" si="859"/>
        <v>2.7114232114428785E-3</v>
      </c>
      <c r="K441" s="223">
        <f t="shared" ca="1" si="860"/>
        <v>2.8890889763039072E-3</v>
      </c>
      <c r="L441" s="223">
        <f t="shared" ca="1" si="861"/>
        <v>-4.9226361831631246E-3</v>
      </c>
      <c r="M441" s="223">
        <f t="shared" ca="1" si="862"/>
        <v>8.7853364541098651E-4</v>
      </c>
      <c r="N441" s="223">
        <f t="shared" ca="1" si="863"/>
        <v>4.2502356414149418E-3</v>
      </c>
      <c r="O441" s="223">
        <f t="shared" ca="1" si="864"/>
        <v>-4.131523172645207E-3</v>
      </c>
      <c r="P441" s="223">
        <f t="shared" ca="1" si="865"/>
        <v>-1.0881047042073928E-3</v>
      </c>
      <c r="Q441" s="223">
        <f t="shared" ca="1" si="866"/>
        <v>4.9643224586025788E-3</v>
      </c>
      <c r="R441" s="223">
        <f t="shared" ca="1" si="867"/>
        <v>-2.7114232114428686E-3</v>
      </c>
      <c r="S441" s="223">
        <f t="shared" ca="1" si="868"/>
        <v>-2.8890889763039176E-3</v>
      </c>
      <c r="T441" s="223">
        <f t="shared" ca="1" si="869"/>
        <v>4.9226361831631238E-3</v>
      </c>
      <c r="U441" s="223">
        <f t="shared" ca="1" si="870"/>
        <v>-8.7853364541098391E-4</v>
      </c>
      <c r="V441" s="223">
        <f t="shared" ca="1" si="871"/>
        <v>-4.2502356414149435E-3</v>
      </c>
      <c r="W441" s="223">
        <f t="shared" ca="1" si="872"/>
        <v>4.1315231726452052E-3</v>
      </c>
      <c r="X441" s="223">
        <f t="shared" ca="1" si="873"/>
        <v>1.0881047042073958E-3</v>
      </c>
      <c r="Y441" s="223">
        <f t="shared" ca="1" si="874"/>
        <v>-4.9643224586025797E-3</v>
      </c>
      <c r="Z441" s="223">
        <f t="shared" ca="1" si="875"/>
        <v>2.7114232114428807E-3</v>
      </c>
      <c r="AA441" s="223">
        <f t="shared" ca="1" si="876"/>
        <v>2.8890889763039055E-3</v>
      </c>
      <c r="AB441" s="223">
        <f t="shared" ca="1" si="877"/>
        <v>-4.9226361831631264E-3</v>
      </c>
      <c r="AC441" s="223">
        <f t="shared" ca="1" si="878"/>
        <v>8.7853364541099844E-4</v>
      </c>
      <c r="AD441" s="223">
        <f t="shared" ca="1" si="879"/>
        <v>4.2502356414149548E-3</v>
      </c>
      <c r="AE441" s="223">
        <f t="shared" ca="1" si="880"/>
        <v>-4.1315231726451931E-3</v>
      </c>
      <c r="AF441" s="223">
        <f t="shared" ca="1" si="881"/>
        <v>-1.0881047042074158E-3</v>
      </c>
      <c r="AG441" s="223">
        <f t="shared" ca="1" si="882"/>
        <v>4.9643224586025832E-3</v>
      </c>
      <c r="AH441" s="223">
        <f t="shared" ca="1" si="883"/>
        <v>-2.7114232114428633E-3</v>
      </c>
      <c r="AI441" s="223">
        <f t="shared" ca="1" si="884"/>
        <v>-2.8890889763039228E-3</v>
      </c>
      <c r="AJ441" s="223">
        <f t="shared" ca="1" si="885"/>
        <v>4.9226361831631229E-3</v>
      </c>
      <c r="AK441" s="223">
        <f t="shared" ca="1" si="886"/>
        <v>-8.7853364541097718E-4</v>
      </c>
      <c r="AL441" s="223">
        <f t="shared" ca="1" si="887"/>
        <v>-4.250235641414947E-3</v>
      </c>
      <c r="AM441" s="223">
        <f t="shared" ca="1" si="888"/>
        <v>4.1315231726451818E-3</v>
      </c>
      <c r="AN441" s="223">
        <f t="shared" ca="1" si="889"/>
        <v>1.0881047042074013E-3</v>
      </c>
      <c r="AO441" s="223">
        <f t="shared" ca="1" si="890"/>
        <v>-4.9643224586025875E-3</v>
      </c>
      <c r="AP441" s="223">
        <f t="shared" ca="1" si="891"/>
        <v>2.7114232114428755E-3</v>
      </c>
      <c r="AQ441" s="223">
        <f t="shared" ca="1" si="892"/>
        <v>2.8890889763039402E-3</v>
      </c>
      <c r="AR441" s="223">
        <f t="shared" ca="1" si="893"/>
        <v>-4.9226361831631255E-3</v>
      </c>
      <c r="AS441" s="223">
        <f t="shared" ca="1" si="894"/>
        <v>8.7853364541095702E-4</v>
      </c>
      <c r="AT441" s="223">
        <f t="shared" ca="1" si="895"/>
        <v>4.2502356414149383E-3</v>
      </c>
      <c r="AU441" s="223">
        <f t="shared" ca="1" si="896"/>
        <v>-4.1315231726451896E-3</v>
      </c>
      <c r="AV441" s="223">
        <f t="shared" ca="1" si="897"/>
        <v>-1.0881047042073872E-3</v>
      </c>
      <c r="AW441" s="223">
        <f t="shared" ca="1" si="898"/>
        <v>4.9643224586025849E-3</v>
      </c>
      <c r="AX441" s="223">
        <f t="shared" ca="1" si="899"/>
        <v>-2.7114232114428881E-3</v>
      </c>
      <c r="AY441" s="223">
        <f t="shared" ca="1" si="900"/>
        <v>-2.8890889763039281E-3</v>
      </c>
      <c r="AZ441" s="223">
        <f t="shared" ca="1" si="901"/>
        <v>4.922636183163129E-3</v>
      </c>
      <c r="BA441" s="223">
        <f t="shared" ca="1" si="902"/>
        <v>-8.7853364541097155E-4</v>
      </c>
      <c r="BB441" s="223">
        <f t="shared" ca="1" si="903"/>
        <v>-4.2502356414149695E-3</v>
      </c>
      <c r="BC441" s="223">
        <f t="shared" ca="1" si="904"/>
        <v>4.1315231726451983E-3</v>
      </c>
      <c r="BD441" s="223">
        <f t="shared" ca="1" si="905"/>
        <v>1.0881047042074425E-3</v>
      </c>
      <c r="BE441" s="223">
        <f t="shared" ca="1" si="906"/>
        <v>-4.9643224586025814E-3</v>
      </c>
      <c r="BF441" s="223">
        <f t="shared" ca="1" si="907"/>
        <v>2.7114232114428404E-3</v>
      </c>
      <c r="BG441" s="223">
        <f t="shared" ca="1" si="908"/>
        <v>2.8890889763039159E-3</v>
      </c>
      <c r="BH441" s="223">
        <f t="shared" ca="1" si="909"/>
        <v>-4.9226361831631168E-3</v>
      </c>
      <c r="BI441" s="223">
        <f t="shared" ca="1" si="910"/>
        <v>8.7853364541098608E-4</v>
      </c>
      <c r="BJ441" s="223">
        <f t="shared" ca="1" si="911"/>
        <v>4.2502356414149617E-3</v>
      </c>
      <c r="BK441" s="223">
        <f t="shared" ca="1" si="912"/>
        <v>-4.131523172645207E-3</v>
      </c>
      <c r="BL441" s="223">
        <f t="shared" ca="1" si="913"/>
        <v>-1.0881047042074284E-3</v>
      </c>
      <c r="BM441" s="223">
        <f t="shared" ca="1" si="914"/>
        <v>4.9643224586025797E-3</v>
      </c>
      <c r="BN441" s="223">
        <f t="shared" ca="1" si="915"/>
        <v>-2.7114232114428529E-3</v>
      </c>
      <c r="BO441" s="223">
        <f t="shared" ca="1" si="916"/>
        <v>-2.8890889763039029E-3</v>
      </c>
      <c r="BP441" s="223">
        <f t="shared" ca="1" si="917"/>
        <v>4.9226361831631203E-3</v>
      </c>
      <c r="BQ441" s="223">
        <f t="shared" ca="1" si="918"/>
        <v>-8.7853364541100082E-4</v>
      </c>
      <c r="BR441" s="223">
        <f t="shared" ca="1" si="919"/>
        <v>-4.250235641414953E-3</v>
      </c>
      <c r="BS441" s="223">
        <f t="shared" ca="1" si="920"/>
        <v>4.131523172645174E-3</v>
      </c>
      <c r="BT441" s="223">
        <f t="shared" ca="1" si="921"/>
        <v>1.0881047042074835E-3</v>
      </c>
      <c r="BU441" s="223">
        <f t="shared" ca="1" si="922"/>
        <v>-4.9643224586025892E-3</v>
      </c>
      <c r="BV441" s="223">
        <f t="shared" ca="1" si="923"/>
        <v>2.7114232114428651E-3</v>
      </c>
      <c r="BW441" s="223">
        <f t="shared" ca="1" si="924"/>
        <v>2.8890889763038916E-3</v>
      </c>
      <c r="BX441" s="223">
        <f t="shared" ca="1" si="925"/>
        <v>-4.9226361831631073E-3</v>
      </c>
      <c r="BY441" s="223">
        <f t="shared" ca="1" si="926"/>
        <v>8.7853364541094466E-4</v>
      </c>
      <c r="BZ441" s="223">
        <f t="shared" ca="1" si="927"/>
        <v>4.2502356414149452E-3</v>
      </c>
      <c r="CA441" s="223">
        <f t="shared" ca="1" si="928"/>
        <v>-4.1315231726452234E-3</v>
      </c>
      <c r="CB441" s="223">
        <f t="shared" ca="1" si="929"/>
        <v>-1.0881047042074691E-3</v>
      </c>
      <c r="CC441" s="223">
        <f t="shared" ca="1" si="930"/>
        <v>4.9643224586025866E-3</v>
      </c>
      <c r="CD441" s="223">
        <f t="shared" ca="1" si="931"/>
        <v>-2.7114232114428777E-3</v>
      </c>
      <c r="CE441" s="223">
        <f t="shared" ca="1" si="932"/>
        <v>-2.8890889763038786E-3</v>
      </c>
      <c r="CF441" s="223">
        <f t="shared" ca="1" si="933"/>
        <v>4.9226361831631107E-3</v>
      </c>
      <c r="CG441" s="223">
        <f t="shared" ca="1" si="934"/>
        <v>-8.7853364541095919E-4</v>
      </c>
      <c r="CH441" s="223">
        <f t="shared" ca="1" si="935"/>
        <v>-4.2502356414149374E-3</v>
      </c>
      <c r="CI441" s="223">
        <f t="shared" ca="1" si="936"/>
        <v>4.1315231726451497E-3</v>
      </c>
      <c r="CJ441" s="223">
        <f t="shared" ca="1" si="937"/>
        <v>1.0881047042074546E-3</v>
      </c>
      <c r="CK441" s="223">
        <f t="shared" ca="1" si="938"/>
        <v>-4.964322458602584E-3</v>
      </c>
      <c r="CL441" s="223">
        <f t="shared" ca="1" si="939"/>
        <v>2.7114232114428902E-3</v>
      </c>
      <c r="CM441" s="223">
        <f t="shared" ca="1" si="940"/>
        <v>2.8890889763039844E-3</v>
      </c>
      <c r="CN441" s="223">
        <f t="shared" ca="1" si="941"/>
        <v>-4.9226361831631133E-3</v>
      </c>
      <c r="CO441" s="223">
        <f t="shared" ca="1" si="942"/>
        <v>8.7853364541097393E-4</v>
      </c>
      <c r="CP441" s="223">
        <f t="shared" ca="1" si="943"/>
        <v>4.2502356414149296E-3</v>
      </c>
      <c r="CQ441" s="223">
        <f t="shared" ca="1" si="944"/>
        <v>-4.1315231726451584E-3</v>
      </c>
      <c r="CR441" s="223">
        <f t="shared" ca="1" si="945"/>
        <v>-1.0881047042074399E-3</v>
      </c>
      <c r="CS441" s="223">
        <f t="shared" ca="1" si="946"/>
        <v>4.9643224586025814E-3</v>
      </c>
      <c r="CT441" s="223">
        <f t="shared" ca="1" si="947"/>
        <v>-2.7114232114429028E-3</v>
      </c>
      <c r="CU441" s="223">
        <f t="shared" ca="1" si="948"/>
        <v>-2.8890889763039727E-3</v>
      </c>
      <c r="CV441" s="223">
        <f t="shared" ca="1" si="949"/>
        <v>4.9226361831631168E-3</v>
      </c>
      <c r="CW441" s="223">
        <f t="shared" ca="1" si="950"/>
        <v>-8.7853364541098846E-4</v>
      </c>
      <c r="CX441" s="223">
        <f t="shared" ca="1" si="951"/>
        <v>-4.2502356414149981E-3</v>
      </c>
      <c r="CY441" s="223">
        <f t="shared" ca="1" si="952"/>
        <v>4.1315231726451671E-3</v>
      </c>
      <c r="CZ441" s="223">
        <f t="shared" ca="1" si="953"/>
        <v>1.0881047042074258E-3</v>
      </c>
      <c r="DA441" s="223">
        <f t="shared" ca="1" si="954"/>
        <v>-4.9643224586025788E-3</v>
      </c>
      <c r="DB441" s="223">
        <f t="shared" ca="1" si="955"/>
        <v>2.7114232114427944E-3</v>
      </c>
      <c r="DC441" s="223">
        <f t="shared" ca="1" si="956"/>
        <v>2.8890889763039601E-3</v>
      </c>
      <c r="DD441" s="223">
        <f t="shared" ca="1" si="957"/>
        <v>-4.9226361831631203E-3</v>
      </c>
      <c r="DE441" s="223">
        <f t="shared" ca="1" si="958"/>
        <v>8.7853364541100299E-4</v>
      </c>
      <c r="DF441" s="223">
        <f t="shared" ca="1" si="959"/>
        <v>4.2502356414149903E-3</v>
      </c>
      <c r="DG441" s="223">
        <f t="shared" ca="1" si="960"/>
        <v>-4.1315231726451757E-3</v>
      </c>
      <c r="DH441" s="223">
        <f t="shared" ca="1" si="961"/>
        <v>-1.0881047042074112E-3</v>
      </c>
      <c r="DI441" s="223">
        <f t="shared" ca="1" si="962"/>
        <v>4.9643224586025762E-3</v>
      </c>
      <c r="DJ441" s="223">
        <f t="shared" ca="1" si="963"/>
        <v>-2.711423211442807E-3</v>
      </c>
      <c r="DK441" s="223">
        <f t="shared" ca="1" si="964"/>
        <v>-2.8890889763039484E-3</v>
      </c>
      <c r="DL441" s="223">
        <f t="shared" ca="1" si="965"/>
        <v>4.9226361831631238E-3</v>
      </c>
      <c r="DM441" s="223">
        <f t="shared" ca="1" si="966"/>
        <v>-8.7853364541101773E-4</v>
      </c>
      <c r="DN441" s="223">
        <f t="shared" ca="1" si="967"/>
        <v>-4.2502356414149825E-3</v>
      </c>
      <c r="DO441" s="223">
        <f t="shared" ca="1" si="968"/>
        <v>4.1315231726451844E-3</v>
      </c>
      <c r="DP441" s="223">
        <f t="shared" ca="1" si="969"/>
        <v>1.0881047042073965E-3</v>
      </c>
      <c r="DQ441" s="223">
        <f t="shared" ca="1" si="970"/>
        <v>-4.9643224586025988E-3</v>
      </c>
      <c r="DR441" s="223">
        <f t="shared" ca="1" si="971"/>
        <v>2.7114232114428195E-3</v>
      </c>
      <c r="DS441" s="223">
        <f t="shared" ca="1" si="972"/>
        <v>2.8890889763039359E-3</v>
      </c>
      <c r="DT441" s="223">
        <f t="shared" ca="1" si="973"/>
        <v>-4.9226361831631264E-3</v>
      </c>
      <c r="DU441" s="223">
        <f t="shared" ca="1" si="974"/>
        <v>8.785336454108911E-4</v>
      </c>
      <c r="DV441" s="223">
        <f t="shared" ca="1" si="975"/>
        <v>4.2502356414149747E-3</v>
      </c>
      <c r="DW441" s="223">
        <f t="shared" ca="1" si="976"/>
        <v>-4.1315231726451922E-3</v>
      </c>
      <c r="DX441" s="223">
        <f t="shared" ca="1" si="977"/>
        <v>-1.0881047042073822E-3</v>
      </c>
      <c r="DY441" s="223">
        <f t="shared" ca="1" si="978"/>
        <v>4.9643224586025962E-3</v>
      </c>
      <c r="DZ441" s="223">
        <f t="shared" ca="1" si="979"/>
        <v>-2.7114232114428321E-3</v>
      </c>
      <c r="EA441" s="223">
        <f t="shared" ca="1" si="980"/>
        <v>-2.8890889763039233E-3</v>
      </c>
      <c r="EB441" s="223">
        <f t="shared" ca="1" si="981"/>
        <v>4.9226361831631298E-3</v>
      </c>
      <c r="EC441" s="223">
        <f t="shared" ca="1" si="982"/>
        <v>-8.7853364541090584E-4</v>
      </c>
      <c r="ED441" s="223">
        <f t="shared" ca="1" si="983"/>
        <v>-4.2502356414149669E-3</v>
      </c>
      <c r="EE441" s="223">
        <f t="shared" ca="1" si="984"/>
        <v>4.1315231726452009E-3</v>
      </c>
      <c r="EF441" s="223">
        <f t="shared" ca="1" si="985"/>
        <v>1.088104704207508E-3</v>
      </c>
      <c r="EG441" s="223">
        <f t="shared" ca="1" si="986"/>
        <v>-4.9643224586025936E-3</v>
      </c>
      <c r="EH441" s="223">
        <f t="shared" ca="1" si="987"/>
        <v>2.7114232114427237E-3</v>
      </c>
      <c r="EI441" s="223">
        <f t="shared" ca="1" si="988"/>
        <v>2.8890889763039116E-3</v>
      </c>
      <c r="EJ441" s="223">
        <f t="shared" ca="1" si="989"/>
        <v>-4.9226361831631021E-3</v>
      </c>
      <c r="EK441" s="223">
        <f t="shared" ca="1" si="990"/>
        <v>8.7853364541106154E-4</v>
      </c>
      <c r="EL441" s="223">
        <f t="shared" ca="1" si="991"/>
        <v>4.2502356414149583E-3</v>
      </c>
      <c r="EM441" s="223">
        <f t="shared" ca="1" si="992"/>
        <v>-4.1315231726451272E-3</v>
      </c>
      <c r="EN441" s="223">
        <f t="shared" ca="1" si="993"/>
        <v>-1.0881047042073531E-3</v>
      </c>
      <c r="EO441" s="223">
        <f t="shared" ca="1" si="994"/>
        <v>4.964322458602591E-3</v>
      </c>
      <c r="EP441" s="223">
        <f t="shared" ca="1" si="995"/>
        <v>-2.7114232114427363E-3</v>
      </c>
      <c r="EQ441" s="223">
        <f t="shared" ca="1" si="996"/>
        <v>-2.8890889763038999E-3</v>
      </c>
      <c r="ER441" s="223">
        <f t="shared" ca="1" si="997"/>
        <v>4.9226361831631055E-3</v>
      </c>
      <c r="ES441" s="223">
        <f t="shared" ca="1" si="998"/>
        <v>-8.7853364541107606E-4</v>
      </c>
      <c r="ET441" s="223">
        <f t="shared" ca="1" si="999"/>
        <v>-4.2502356414149504E-3</v>
      </c>
      <c r="EU441" s="223">
        <f t="shared" ca="1" si="1000"/>
        <v>4.1315231726451358E-3</v>
      </c>
      <c r="EV441" s="223">
        <f t="shared" ca="1" si="1001"/>
        <v>1.0881047042073384E-3</v>
      </c>
      <c r="EW441" s="223">
        <f t="shared" ca="1" si="1002"/>
        <v>-4.9643224586025884E-3</v>
      </c>
      <c r="EX441" s="223">
        <f t="shared" ca="1" si="1003"/>
        <v>2.7114232114427484E-3</v>
      </c>
      <c r="EY441" s="223">
        <f t="shared" ca="1" si="1004"/>
        <v>2.8890889763038873E-3</v>
      </c>
      <c r="EZ441" s="223">
        <f t="shared" ca="1" si="1005"/>
        <v>-4.922636183163109E-3</v>
      </c>
      <c r="FA441" s="223">
        <f t="shared" ca="1" si="1006"/>
        <v>8.7853364541080827E-4</v>
      </c>
      <c r="FB441" s="223">
        <f t="shared" ca="1" si="1007"/>
        <v>4.2502356414149426E-3</v>
      </c>
      <c r="FC441" s="223">
        <f t="shared" ca="1" si="1008"/>
        <v>-4.1315231726451445E-3</v>
      </c>
      <c r="FD441" s="223">
        <f t="shared" ca="1" si="1009"/>
        <v>-1.0881047042073245E-3</v>
      </c>
      <c r="FE441" s="223">
        <f t="shared" ca="1" si="1010"/>
        <v>4.9643224586025858E-3</v>
      </c>
      <c r="FF441" s="223">
        <f t="shared" ca="1" si="1011"/>
        <v>-2.711423211442761E-3</v>
      </c>
      <c r="FG441" s="223">
        <f t="shared" ca="1" si="1012"/>
        <v>-2.8890889763038756E-3</v>
      </c>
      <c r="FH441" s="223">
        <f t="shared" ca="1" si="1013"/>
        <v>4.9226361831631116E-3</v>
      </c>
      <c r="FI441" s="223">
        <f t="shared" ca="1" si="1014"/>
        <v>-8.7853364541082279E-4</v>
      </c>
      <c r="FJ441" s="223">
        <f t="shared" ca="1" si="1015"/>
        <v>-4.2502356414149348E-3</v>
      </c>
      <c r="FK441" s="223">
        <f t="shared" ca="1" si="1016"/>
        <v>4.1315231726451532E-3</v>
      </c>
      <c r="FL441" s="223">
        <f t="shared" ca="1" si="1017"/>
        <v>1.0881047042075897E-3</v>
      </c>
      <c r="FM441" s="223">
        <f t="shared" ca="1" si="1018"/>
        <v>-4.9643224586025832E-3</v>
      </c>
      <c r="FN441" s="223">
        <f t="shared" ca="1" si="1019"/>
        <v>2.7114232114427736E-3</v>
      </c>
      <c r="FO441" s="223">
        <f t="shared" ca="1" si="1020"/>
        <v>2.889088976303863E-3</v>
      </c>
      <c r="FP441" s="223">
        <f t="shared" ca="1" si="1021"/>
        <v>-4.9226361831631151E-3</v>
      </c>
      <c r="FQ441" s="223">
        <f t="shared" ca="1" si="1022"/>
        <v>8.7853364541083732E-4</v>
      </c>
      <c r="FR441" s="223">
        <f t="shared" ca="1" si="1023"/>
        <v>4.250235641414927E-3</v>
      </c>
      <c r="FS441" s="223">
        <f t="shared" ca="1" si="1024"/>
        <v>-4.1315231726451618E-3</v>
      </c>
      <c r="FT441" s="223">
        <f t="shared" ca="1" si="1025"/>
        <v>-1.088104704207575E-3</v>
      </c>
      <c r="FU441" s="223">
        <f t="shared" ca="1" si="1026"/>
        <v>4.9643224586025806E-3</v>
      </c>
      <c r="FV441" s="223">
        <f t="shared" ca="1" si="1027"/>
        <v>-2.7114232114427862E-3</v>
      </c>
      <c r="FW441" s="223">
        <f t="shared" ca="1" si="1028"/>
        <v>-2.8890889763038504E-3</v>
      </c>
      <c r="FX441" s="223">
        <f t="shared" ca="1" si="1029"/>
        <v>4.9226361831631177E-3</v>
      </c>
      <c r="FY441" s="223">
        <f t="shared" ca="1" si="1030"/>
        <v>-8.7853364541085207E-4</v>
      </c>
      <c r="FZ441" s="223">
        <f t="shared" ca="1" si="1031"/>
        <v>-4.2502356414149184E-3</v>
      </c>
      <c r="GA441" s="223">
        <f t="shared" ca="1" si="1032"/>
        <v>4.1315231726451705E-3</v>
      </c>
      <c r="GB441" s="223">
        <f t="shared" ca="1" si="1033"/>
        <v>1.0881047042075604E-3</v>
      </c>
      <c r="GC441" s="223">
        <f t="shared" ca="1" si="1034"/>
        <v>-4.964322458602578E-3</v>
      </c>
      <c r="GD441" s="223">
        <f t="shared" ca="1" si="1035"/>
        <v>2.7114232114427987E-3</v>
      </c>
      <c r="GE441" s="223">
        <f t="shared" ca="1" si="1036"/>
        <v>2.8890889763040729E-3</v>
      </c>
      <c r="GF441" s="223">
        <f t="shared" ca="1" si="1037"/>
        <v>-4.9226361831631212E-3</v>
      </c>
      <c r="GG441" s="223">
        <f t="shared" ca="1" si="1038"/>
        <v>8.7853364541086703E-4</v>
      </c>
      <c r="GH441" s="223">
        <f t="shared" ca="1" si="1039"/>
        <v>4.2502356414149105E-3</v>
      </c>
      <c r="GI441" s="223">
        <f t="shared" ca="1" si="1040"/>
        <v>-4.1315231726451783E-3</v>
      </c>
      <c r="GJ441" s="223">
        <f t="shared" ca="1" si="1041"/>
        <v>-1.0881047042075463E-3</v>
      </c>
      <c r="GK441" s="223">
        <f t="shared" ca="1" si="1042"/>
        <v>4.9643224586025762E-3</v>
      </c>
      <c r="GL441" s="223">
        <f t="shared" ca="1" si="1043"/>
        <v>-2.7114232114428113E-3</v>
      </c>
      <c r="GM441" s="223">
        <f t="shared" ca="1" si="1044"/>
        <v>-2.8890889763040616E-3</v>
      </c>
      <c r="GN441" s="223">
        <f t="shared" ca="1" si="1045"/>
        <v>4.9226361831631246E-3</v>
      </c>
      <c r="GO441" s="223">
        <f t="shared" ca="1" si="1046"/>
        <v>-8.7853364541088156E-4</v>
      </c>
      <c r="GP441" s="223">
        <f t="shared" ca="1" si="1047"/>
        <v>-4.2502356414150571E-3</v>
      </c>
      <c r="GQ441" s="223">
        <f t="shared" ca="1" si="1048"/>
        <v>4.131523172645187E-3</v>
      </c>
      <c r="GR441" s="223">
        <f t="shared" ca="1" si="1049"/>
        <v>1.0881047042075316E-3</v>
      </c>
      <c r="GS441" s="223">
        <f t="shared" ca="1" si="1050"/>
        <v>-4.9643224586025728E-3</v>
      </c>
      <c r="GT441" s="223">
        <f t="shared" ca="1" si="1051"/>
        <v>2.7114232114428235E-3</v>
      </c>
      <c r="GU441" s="223">
        <f t="shared" ca="1" si="1052"/>
        <v>2.8890889763040495E-3</v>
      </c>
      <c r="GV441" s="223">
        <f t="shared" ca="1" si="1053"/>
        <v>-4.9226361831631281E-3</v>
      </c>
      <c r="GW441" s="223">
        <f t="shared" ca="1" si="1054"/>
        <v>8.785336454108963E-4</v>
      </c>
      <c r="GX441" s="223">
        <f t="shared" ca="1" si="1055"/>
        <v>4.2502356414150493E-3</v>
      </c>
      <c r="GY441" s="223">
        <f t="shared" ca="1" si="1056"/>
        <v>-4.1315231726451957E-3</v>
      </c>
      <c r="GZ441" s="223">
        <f t="shared" ca="1" si="1057"/>
        <v>-1.0881047042075173E-3</v>
      </c>
      <c r="HA441" s="223">
        <f t="shared" ca="1" si="1058"/>
        <v>4.9643224586025702E-3</v>
      </c>
      <c r="HB441" s="223">
        <f t="shared" ca="1" si="1059"/>
        <v>-2.711423211442836E-3</v>
      </c>
      <c r="HC441" s="223">
        <f t="shared" ca="1" si="1060"/>
        <v>-2.8890889763040373E-3</v>
      </c>
      <c r="HD441" s="223">
        <f t="shared" ca="1" si="1061"/>
        <v>4.9226361831631307E-3</v>
      </c>
      <c r="HE441" s="223">
        <f t="shared" ca="1" si="1062"/>
        <v>-8.785336454109104E-4</v>
      </c>
      <c r="HF441" s="223">
        <f t="shared" ca="1" si="1063"/>
        <v>-4.2502356414150406E-3</v>
      </c>
      <c r="HG441" s="223">
        <f t="shared" ca="1" si="1064"/>
        <v>4.1315231726452035E-3</v>
      </c>
      <c r="HH441" s="223">
        <f t="shared" ca="1" si="1065"/>
        <v>1.0881047042075028E-3</v>
      </c>
      <c r="HI441" s="223">
        <f t="shared" ca="1" si="1066"/>
        <v>-4.9643224586026179E-3</v>
      </c>
      <c r="HJ441" s="223">
        <f t="shared" ca="1" si="1067"/>
        <v>2.7114232114428486E-3</v>
      </c>
      <c r="HK441" s="223">
        <f t="shared" ca="1" si="1068"/>
        <v>2.8890889763040252E-3</v>
      </c>
      <c r="HL441" s="223">
        <f t="shared" ca="1" si="1069"/>
        <v>-4.9226361831631342E-3</v>
      </c>
      <c r="HM441" s="223">
        <f t="shared" ca="1" si="1070"/>
        <v>8.7853364541092493E-4</v>
      </c>
      <c r="HN441" s="223">
        <f t="shared" ca="1" si="1071"/>
        <v>4.2502356414150328E-3</v>
      </c>
      <c r="HO441" s="223">
        <f t="shared" ca="1" si="1072"/>
        <v>-4.1315231726452122E-3</v>
      </c>
      <c r="HP441" s="223">
        <f t="shared" ca="1" si="1073"/>
        <v>-1.0881047042074887E-3</v>
      </c>
      <c r="HQ441" s="223">
        <f t="shared" ca="1" si="1074"/>
        <v>4.9643224586026153E-3</v>
      </c>
      <c r="HR441" s="223">
        <f t="shared" ca="1" si="1075"/>
        <v>-2.7114232114428612E-3</v>
      </c>
      <c r="HS441" s="223">
        <f t="shared" ca="1" si="1076"/>
        <v>-2.8890889763040131E-3</v>
      </c>
      <c r="HT441" s="223">
        <f t="shared" ca="1" si="1077"/>
        <v>4.9226361831631376E-3</v>
      </c>
      <c r="HU441" s="223">
        <f t="shared" ca="1" si="1078"/>
        <v>-8.7853364541093967E-4</v>
      </c>
      <c r="HV441" s="223">
        <f t="shared" ca="1" si="1079"/>
        <v>-4.250235641415025E-3</v>
      </c>
      <c r="HW441" s="223">
        <f t="shared" ca="1" si="1080"/>
        <v>4.1315231726452208E-3</v>
      </c>
      <c r="HX441" s="223">
        <f t="shared" ca="1" si="1081"/>
        <v>1.0881047042074739E-3</v>
      </c>
      <c r="HY441" s="223">
        <f t="shared" ca="1" si="1082"/>
        <v>-4.9643224586026127E-3</v>
      </c>
      <c r="HZ441" s="223">
        <f t="shared" ca="1" si="1083"/>
        <v>2.7114232114428738E-3</v>
      </c>
      <c r="IA441" s="223">
        <f t="shared" ca="1" si="1084"/>
        <v>2.889088976304E-3</v>
      </c>
      <c r="IB441" s="223">
        <f t="shared" ca="1" si="1085"/>
        <v>-4.9226361831630787E-3</v>
      </c>
      <c r="IC441" s="223">
        <f t="shared" ca="1" si="1086"/>
        <v>8.785336454109542E-4</v>
      </c>
      <c r="ID441" s="223">
        <f t="shared" ca="1" si="1087"/>
        <v>4.2502356414150172E-3</v>
      </c>
      <c r="IE441" s="223">
        <f t="shared" ca="1" si="1088"/>
        <v>-4.131523172645226E-3</v>
      </c>
      <c r="IF441" s="223">
        <f t="shared" ca="1" si="1089"/>
        <v>-1.088104704207459E-3</v>
      </c>
      <c r="IG441" s="223">
        <f t="shared" ca="1" si="1090"/>
        <v>4.9643224586026101E-3</v>
      </c>
      <c r="IH441" s="223">
        <f t="shared" ca="1" si="1091"/>
        <v>-2.7114232114428859E-3</v>
      </c>
      <c r="II441" s="223">
        <f t="shared" ca="1" si="1092"/>
        <v>-2.8890889763039888E-3</v>
      </c>
      <c r="IJ441" s="223">
        <f t="shared" ca="1" si="1093"/>
        <v>4.9226361831630821E-3</v>
      </c>
      <c r="IK441" s="223">
        <f t="shared" ca="1" si="1094"/>
        <v>-8.7853364541096916E-4</v>
      </c>
      <c r="IL441" s="223">
        <f t="shared" ca="1" si="1095"/>
        <v>-4.2502356414150094E-3</v>
      </c>
      <c r="IM441" s="223">
        <f t="shared" ca="1" si="1096"/>
        <v>4.1315231726450734E-3</v>
      </c>
      <c r="IN441" s="223">
        <f t="shared" ca="1" si="1097"/>
        <v>1.0881047042074453E-3</v>
      </c>
      <c r="IO441" s="223">
        <f t="shared" ca="1" si="1098"/>
        <v>-4.9643224586026075E-3</v>
      </c>
      <c r="IP441" s="223">
        <f t="shared" ca="1" si="1099"/>
        <v>2.7114232114428985E-3</v>
      </c>
      <c r="IQ441" s="223">
        <f t="shared" ca="1" si="1100"/>
        <v>2.8890889763039758E-3</v>
      </c>
      <c r="IR441" s="223">
        <f t="shared" ca="1" si="1101"/>
        <v>-4.9226361831630847E-3</v>
      </c>
      <c r="IS441" s="223">
        <f t="shared" ca="1" si="1102"/>
        <v>8.7853364541098391E-4</v>
      </c>
      <c r="IT441" s="223">
        <f t="shared" ca="1" si="1103"/>
        <v>4.2502356414150008E-3</v>
      </c>
      <c r="IU441" s="223">
        <f t="shared" ca="1" si="1104"/>
        <v>-4.1315231726450821E-3</v>
      </c>
      <c r="IV441" s="223">
        <f t="shared" ca="1" si="1105"/>
        <v>-1.0881047042074305E-3</v>
      </c>
      <c r="IW441" s="223">
        <f t="shared" ca="1" si="1106"/>
        <v>4.9643224586026049E-3</v>
      </c>
      <c r="IX441" s="223">
        <f t="shared" ca="1" si="1107"/>
        <v>-2.7114232114429111E-3</v>
      </c>
      <c r="IY441" s="223">
        <f t="shared" ca="1" si="1108"/>
        <v>-2.8890889763039645E-3</v>
      </c>
      <c r="IZ441" s="223">
        <f t="shared" ca="1" si="1109"/>
        <v>4.9226361831630882E-3</v>
      </c>
      <c r="JA441" s="223">
        <f t="shared" ca="1" si="1110"/>
        <v>-8.7853364541099844E-4</v>
      </c>
      <c r="JB441" s="223">
        <f t="shared" ca="1" si="1111"/>
        <v>-4.2502356414149929E-3</v>
      </c>
    </row>
    <row r="442" spans="2:262">
      <c r="B442" s="230">
        <v>81</v>
      </c>
      <c r="C442" s="229">
        <f t="shared" si="1112"/>
        <v>1.582031250000001E-3</v>
      </c>
      <c r="D442" s="226">
        <f t="shared" ca="1" si="855"/>
        <v>74.262124732047042</v>
      </c>
      <c r="E442" s="225">
        <f ca="1">CI361</f>
        <v>-0.73787526795295955</v>
      </c>
      <c r="F442" s="224">
        <v>81</v>
      </c>
      <c r="G442" s="223">
        <f t="shared" ca="1" si="856"/>
        <v>-4.0901999516898828E-4</v>
      </c>
      <c r="H442" s="223">
        <f t="shared" ca="1" si="857"/>
        <v>6.4614726371254732E-5</v>
      </c>
      <c r="I442" s="223">
        <f t="shared" ca="1" si="858"/>
        <v>3.5665088193146793E-4</v>
      </c>
      <c r="J442" s="223">
        <f t="shared" ca="1" si="859"/>
        <v>-3.5367407044114782E-4</v>
      </c>
      <c r="K442" s="223">
        <f t="shared" ca="1" si="860"/>
        <v>-7.0004191861340132E-5</v>
      </c>
      <c r="L442" s="223">
        <f t="shared" ca="1" si="861"/>
        <v>4.1041125183264139E-4</v>
      </c>
      <c r="M442" s="223">
        <f t="shared" ca="1" si="862"/>
        <v>-2.6262699808884493E-4</v>
      </c>
      <c r="N442" s="223">
        <f t="shared" ca="1" si="863"/>
        <v>-1.9755663223522266E-4</v>
      </c>
      <c r="O442" s="223">
        <f t="shared" ca="1" si="864"/>
        <v>4.2274321656364912E-4</v>
      </c>
      <c r="P442" s="223">
        <f t="shared" ca="1" si="865"/>
        <v>-1.4506940089867518E-4</v>
      </c>
      <c r="Q442" s="223">
        <f t="shared" ca="1" si="866"/>
        <v>-3.0516698727945768E-4</v>
      </c>
      <c r="R442" s="223">
        <f t="shared" ca="1" si="867"/>
        <v>3.9240194273081834E-4</v>
      </c>
      <c r="S442" s="223">
        <f t="shared" ca="1" si="868"/>
        <v>-1.2867970501238114E-5</v>
      </c>
      <c r="T442" s="223">
        <f t="shared" ca="1" si="869"/>
        <v>-3.8197267618181996E-4</v>
      </c>
      <c r="U442" s="223">
        <f t="shared" ca="1" si="870"/>
        <v>3.2245018892108413E-4</v>
      </c>
      <c r="V442" s="223">
        <f t="shared" ca="1" si="871"/>
        <v>1.2063239966274557E-4</v>
      </c>
      <c r="W442" s="223">
        <f t="shared" ca="1" si="872"/>
        <v>-4.2022065322289603E-4</v>
      </c>
      <c r="X442" s="223">
        <f t="shared" ca="1" si="873"/>
        <v>2.1994913970541726E-4</v>
      </c>
      <c r="Y442" s="223">
        <f t="shared" ca="1" si="874"/>
        <v>2.4195569644591447E-4</v>
      </c>
      <c r="Z442" s="223">
        <f t="shared" ca="1" si="875"/>
        <v>-4.1605002842288769E-4</v>
      </c>
      <c r="AA442" s="223">
        <f t="shared" ca="1" si="876"/>
        <v>9.5245623973894025E-5</v>
      </c>
      <c r="AB442" s="223">
        <f t="shared" ca="1" si="877"/>
        <v>3.38855104798077E-4</v>
      </c>
      <c r="AC442" s="223">
        <f t="shared" ca="1" si="878"/>
        <v>-3.6988179982523547E-4</v>
      </c>
      <c r="AD442" s="223">
        <f t="shared" ca="1" si="879"/>
        <v>-3.9072331622656901E-5</v>
      </c>
      <c r="AE442" s="223">
        <f t="shared" ca="1" si="880"/>
        <v>4.01549245841245E-4</v>
      </c>
      <c r="AF442" s="223">
        <f t="shared" ca="1" si="881"/>
        <v>-2.8637635642218004E-4</v>
      </c>
      <c r="AG442" s="223">
        <f t="shared" ca="1" si="882"/>
        <v>-1.694461838882752E-4</v>
      </c>
      <c r="AH442" s="223">
        <f t="shared" ca="1" si="883"/>
        <v>4.2370954484621023E-4</v>
      </c>
      <c r="AI442" s="223">
        <f t="shared" ca="1" si="884"/>
        <v>-1.739630415315932E-4</v>
      </c>
      <c r="AJ442" s="223">
        <f t="shared" ca="1" si="885"/>
        <v>-2.827155217690744E-4</v>
      </c>
      <c r="AK442" s="223">
        <f t="shared" ca="1" si="886"/>
        <v>4.0309906059420589E-4</v>
      </c>
      <c r="AL442" s="223">
        <f t="shared" ca="1" si="887"/>
        <v>-4.3989264209671585E-5</v>
      </c>
      <c r="AM442" s="223">
        <f t="shared" ca="1" si="888"/>
        <v>-3.6744652613332718E-4</v>
      </c>
      <c r="AN442" s="223">
        <f t="shared" ca="1" si="889"/>
        <v>3.4179829036334907E-4</v>
      </c>
      <c r="AO442" s="223">
        <f t="shared" ca="1" si="890"/>
        <v>9.0424949510321551E-5</v>
      </c>
      <c r="AP442" s="223">
        <f t="shared" ca="1" si="891"/>
        <v>-4.150861410801435E-4</v>
      </c>
      <c r="AQ442" s="223">
        <f t="shared" ca="1" si="892"/>
        <v>2.4599515696283123E-4</v>
      </c>
      <c r="AR442" s="223">
        <f t="shared" ca="1" si="893"/>
        <v>2.1571133978717723E-4</v>
      </c>
      <c r="AS442" s="223">
        <f t="shared" ca="1" si="894"/>
        <v>-4.2082545052509959E-4</v>
      </c>
      <c r="AT442" s="223">
        <f t="shared" ca="1" si="895"/>
        <v>1.2536037728788597E-4</v>
      </c>
      <c r="AU442" s="223">
        <f t="shared" ca="1" si="896"/>
        <v>3.1922304249248814E-4</v>
      </c>
      <c r="AV442" s="223">
        <f t="shared" ca="1" si="897"/>
        <v>-3.8408510768854259E-4</v>
      </c>
      <c r="AW442" s="223">
        <f t="shared" ca="1" si="898"/>
        <v>-7.9287350335850324E-6</v>
      </c>
      <c r="AX442" s="223">
        <f t="shared" ca="1" si="899"/>
        <v>3.9051120969535729E-4</v>
      </c>
      <c r="AY442" s="223">
        <f t="shared" ca="1" si="900"/>
        <v>-3.0857381646766559E-4</v>
      </c>
      <c r="AZ442" s="223">
        <f t="shared" ca="1" si="901"/>
        <v>-1.4041749198957456E-4</v>
      </c>
      <c r="BA442" s="223">
        <f t="shared" ca="1" si="902"/>
        <v>4.2237975439394517E-4</v>
      </c>
      <c r="BB442" s="223">
        <f t="shared" ca="1" si="903"/>
        <v>-2.0191396136984199E-4</v>
      </c>
      <c r="BC442" s="223">
        <f t="shared" ca="1" si="904"/>
        <v>-2.5873199635101114E-4</v>
      </c>
      <c r="BD442" s="223">
        <f t="shared" ca="1" si="905"/>
        <v>4.1161174972267602E-4</v>
      </c>
      <c r="BE442" s="223">
        <f t="shared" ca="1" si="906"/>
        <v>-7.487217628400627E-5</v>
      </c>
      <c r="BF442" s="223">
        <f t="shared" ca="1" si="907"/>
        <v>-3.5092915152318532E-4</v>
      </c>
      <c r="BG442" s="223">
        <f t="shared" ca="1" si="908"/>
        <v>3.5929415725583316E-4</v>
      </c>
      <c r="BH442" s="223">
        <f t="shared" ca="1" si="909"/>
        <v>5.9727478721849494E-5</v>
      </c>
      <c r="BI442" s="223">
        <f t="shared" ca="1" si="910"/>
        <v>-4.0770224117472745E-4</v>
      </c>
      <c r="BJ442" s="223">
        <f t="shared" ca="1" si="911"/>
        <v>2.7070810515100372E-4</v>
      </c>
      <c r="BK442" s="223">
        <f t="shared" ca="1" si="912"/>
        <v>1.8829802468834048E-4</v>
      </c>
      <c r="BL442" s="223">
        <f t="shared" ca="1" si="913"/>
        <v>-4.2332038304949645E-4</v>
      </c>
      <c r="BM442" s="223">
        <f t="shared" ca="1" si="914"/>
        <v>1.5479579185580911E-4</v>
      </c>
      <c r="BN442" s="223">
        <f t="shared" ca="1" si="915"/>
        <v>2.9786108286131591E-4</v>
      </c>
      <c r="BO442" s="223">
        <f t="shared" ca="1" si="916"/>
        <v>-3.9620702507514453E-4</v>
      </c>
      <c r="BP442" s="223">
        <f t="shared" ca="1" si="917"/>
        <v>2.3257828057600161E-5</v>
      </c>
      <c r="BQ442" s="223">
        <f t="shared" ca="1" si="918"/>
        <v>3.7735695946921396E-4</v>
      </c>
      <c r="BR442" s="223">
        <f t="shared" ca="1" si="919"/>
        <v>-3.2909908826606721E-4</v>
      </c>
      <c r="BS442" s="223">
        <f t="shared" ca="1" si="920"/>
        <v>-1.10627865535646E-4</v>
      </c>
      <c r="BT442" s="223">
        <f t="shared" ca="1" si="921"/>
        <v>4.1876105145653144E-4</v>
      </c>
      <c r="BU442" s="223">
        <f t="shared" ca="1" si="922"/>
        <v>-2.2877069195706277E-4</v>
      </c>
      <c r="BV442" s="223">
        <f t="shared" ca="1" si="923"/>
        <v>-2.3334637982750135E-4</v>
      </c>
      <c r="BW442" s="223">
        <f t="shared" ca="1" si="924"/>
        <v>4.1789387911627936E-4</v>
      </c>
      <c r="BX442" s="223">
        <f t="shared" ca="1" si="925"/>
        <v>-1.0534934954794232E-4</v>
      </c>
      <c r="BY442" s="223">
        <f t="shared" ca="1" si="926"/>
        <v>-3.3251006143552187E-4</v>
      </c>
      <c r="BZ442" s="223">
        <f t="shared" ca="1" si="927"/>
        <v>3.748429779799614E-4</v>
      </c>
      <c r="CA442" s="223">
        <f t="shared" ca="1" si="928"/>
        <v>2.870633955123864E-5</v>
      </c>
      <c r="CB442" s="223">
        <f t="shared" ca="1" si="929"/>
        <v>-3.9810896749999591E-4</v>
      </c>
      <c r="CC442" s="223">
        <f t="shared" ca="1" si="930"/>
        <v>2.939540626625033E-4</v>
      </c>
      <c r="CD442" s="223">
        <f t="shared" ca="1" si="931"/>
        <v>1.5986430627907809E-4</v>
      </c>
      <c r="CE442" s="223">
        <f t="shared" ca="1" si="932"/>
        <v>-4.2352130574056156E-4</v>
      </c>
      <c r="CF442" s="223">
        <f t="shared" ca="1" si="933"/>
        <v>1.8339235461574716E-4</v>
      </c>
      <c r="CG442" s="223">
        <f t="shared" ca="1" si="934"/>
        <v>2.7488498821465402E-4</v>
      </c>
      <c r="CH442" s="223">
        <f t="shared" ca="1" si="935"/>
        <v>-4.061818622644502E-4</v>
      </c>
      <c r="CI442" s="223">
        <f t="shared" ca="1" si="936"/>
        <v>5.4318354963422077E-5</v>
      </c>
      <c r="CJ442" s="223">
        <f t="shared" ca="1" si="937"/>
        <v>3.6215777918451112E-4</v>
      </c>
      <c r="CK442" s="223">
        <f t="shared" ca="1" si="938"/>
        <v>-3.4784094359115175E-4</v>
      </c>
      <c r="CL442" s="223">
        <f t="shared" ca="1" si="939"/>
        <v>-8.0238737093285984E-5</v>
      </c>
      <c r="CM442" s="223">
        <f t="shared" ca="1" si="940"/>
        <v>4.1287304609871942E-4</v>
      </c>
      <c r="CN442" s="223">
        <f t="shared" ca="1" si="941"/>
        <v>-2.543876943432865E-4</v>
      </c>
      <c r="CO442" s="223">
        <f t="shared" ca="1" si="942"/>
        <v>-2.0669623905397505E-4</v>
      </c>
      <c r="CP442" s="223">
        <f t="shared" ca="1" si="943"/>
        <v>4.219114053715296E-4</v>
      </c>
      <c r="CQ442" s="223">
        <f t="shared" ca="1" si="944"/>
        <v>-1.3525562555893441E-4</v>
      </c>
      <c r="CR442" s="223">
        <f t="shared" ca="1" si="945"/>
        <v>-3.1228907051539278E-4</v>
      </c>
      <c r="CS442" s="223">
        <f t="shared" ca="1" si="946"/>
        <v>3.8836049212904154E-4</v>
      </c>
      <c r="CT442" s="223">
        <f t="shared" ca="1" si="947"/>
        <v>-2.4703617605988212E-6</v>
      </c>
      <c r="CU442" s="223">
        <f t="shared" ca="1" si="948"/>
        <v>-3.86358306837176E-4</v>
      </c>
      <c r="CV442" s="223">
        <f t="shared" ca="1" si="949"/>
        <v>3.1560705763947639E-4</v>
      </c>
      <c r="CW442" s="223">
        <f t="shared" ca="1" si="950"/>
        <v>1.3056426934303838E-4</v>
      </c>
      <c r="CX442" s="223">
        <f t="shared" ca="1" si="951"/>
        <v>-4.214271297808228E-4</v>
      </c>
      <c r="CY442" s="223">
        <f t="shared" ca="1" si="952"/>
        <v>2.1099509831643389E-4</v>
      </c>
      <c r="CZ442" s="223">
        <f t="shared" ca="1" si="953"/>
        <v>2.5041926800009698E-4</v>
      </c>
      <c r="DA442" s="223">
        <f t="shared" ca="1" si="954"/>
        <v>-4.1395556474948603E-4</v>
      </c>
      <c r="DB442" s="223">
        <f t="shared" ca="1" si="955"/>
        <v>8.5084525997418663E-5</v>
      </c>
      <c r="DC442" s="223">
        <f t="shared" ca="1" si="956"/>
        <v>3.4499603451611542E-4</v>
      </c>
      <c r="DD442" s="223">
        <f t="shared" ca="1" si="957"/>
        <v>-3.6469781870505891E-4</v>
      </c>
      <c r="DE442" s="223">
        <f t="shared" ca="1" si="958"/>
        <v>-4.9414787982534893E-5</v>
      </c>
      <c r="DF442" s="223">
        <f t="shared" ca="1" si="959"/>
        <v>4.0474764593169583E-4</v>
      </c>
      <c r="DG442" s="223">
        <f t="shared" ca="1" si="960"/>
        <v>-2.7862614777304757E-4</v>
      </c>
      <c r="DH442" s="223">
        <f t="shared" ca="1" si="961"/>
        <v>-1.7892599345230135E-4</v>
      </c>
      <c r="DI442" s="223">
        <f t="shared" ca="1" si="962"/>
        <v>4.2364255716556386E-4</v>
      </c>
      <c r="DJ442" s="223">
        <f t="shared" ca="1" si="963"/>
        <v>-1.6442893961610968E-4</v>
      </c>
      <c r="DK442" s="223">
        <f t="shared" ca="1" si="964"/>
        <v>-2.903757580646062E-4</v>
      </c>
      <c r="DL442" s="223">
        <f t="shared" ca="1" si="965"/>
        <v>3.9977344712269962E-4</v>
      </c>
      <c r="DM442" s="223">
        <f t="shared" ca="1" si="966"/>
        <v>-3.3633675968017002E-5</v>
      </c>
      <c r="DN442" s="223">
        <f t="shared" ca="1" si="967"/>
        <v>-3.7251393703450933E-4</v>
      </c>
      <c r="DO442" s="223">
        <f t="shared" ca="1" si="968"/>
        <v>3.3554975062608742E-4</v>
      </c>
      <c r="DP442" s="223">
        <f t="shared" ca="1" si="969"/>
        <v>1.0055669331898723E-4</v>
      </c>
      <c r="DQ442" s="223">
        <f t="shared" ca="1" si="970"/>
        <v>-4.17049203691253E-4</v>
      </c>
      <c r="DR442" s="223">
        <f t="shared" ca="1" si="971"/>
        <v>2.3745444129816571E-4</v>
      </c>
      <c r="DS442" s="223">
        <f t="shared" ca="1" si="972"/>
        <v>2.2459650407527599E-4</v>
      </c>
      <c r="DT442" s="223">
        <f t="shared" ca="1" si="973"/>
        <v>-4.1948600616294955E-4</v>
      </c>
      <c r="DU442" s="223">
        <f t="shared" ca="1" si="974"/>
        <v>1.1538961661308891E-4</v>
      </c>
      <c r="DV442" s="223">
        <f t="shared" ca="1" si="975"/>
        <v>3.2596472644531014E-4</v>
      </c>
      <c r="DW442" s="223">
        <f t="shared" ca="1" si="976"/>
        <v>-3.7957836474103549E-4</v>
      </c>
      <c r="DX442" s="223">
        <f t="shared" ca="1" si="977"/>
        <v>-1.8323055854267928E-5</v>
      </c>
      <c r="DY442" s="223">
        <f t="shared" ca="1" si="978"/>
        <v>3.9442888320297598E-4</v>
      </c>
      <c r="DZ442" s="223">
        <f t="shared" ca="1" si="979"/>
        <v>-3.0135470196711848E-4</v>
      </c>
      <c r="EA442" s="223">
        <f t="shared" ca="1" si="980"/>
        <v>-1.5018613238949269E-4</v>
      </c>
      <c r="EB442" s="223">
        <f t="shared" ca="1" si="981"/>
        <v>4.2307795323681652E-4</v>
      </c>
      <c r="EC442" s="223">
        <f t="shared" ca="1" si="982"/>
        <v>-1.9271119900296252E-4</v>
      </c>
      <c r="ED442" s="223">
        <f t="shared" ca="1" si="983"/>
        <v>-2.6688887422194279E-4</v>
      </c>
      <c r="EE442" s="223">
        <f t="shared" ca="1" si="984"/>
        <v>4.0901999516898562E-4</v>
      </c>
      <c r="EF442" s="223">
        <f t="shared" ca="1" si="985"/>
        <v>-6.4614726371242778E-5</v>
      </c>
      <c r="EG442" s="223">
        <f t="shared" ca="1" si="986"/>
        <v>-3.5665088193147552E-4</v>
      </c>
      <c r="EH442" s="223">
        <f t="shared" ca="1" si="987"/>
        <v>3.5367407044113931E-4</v>
      </c>
      <c r="EI442" s="223">
        <f t="shared" ca="1" si="988"/>
        <v>7.0004191861356883E-5</v>
      </c>
      <c r="EJ442" s="223">
        <f t="shared" ca="1" si="989"/>
        <v>-4.1041125183264617E-4</v>
      </c>
      <c r="EK442" s="223">
        <f t="shared" ca="1" si="990"/>
        <v>2.6262699808882867E-4</v>
      </c>
      <c r="EL442" s="223">
        <f t="shared" ca="1" si="991"/>
        <v>1.9755663223522109E-4</v>
      </c>
      <c r="EM442" s="223">
        <f t="shared" ca="1" si="992"/>
        <v>-4.2274321656364912E-4</v>
      </c>
      <c r="EN442" s="223">
        <f t="shared" ca="1" si="993"/>
        <v>1.4506940089867404E-4</v>
      </c>
      <c r="EO442" s="223">
        <f t="shared" ca="1" si="994"/>
        <v>3.0516698727945957E-4</v>
      </c>
      <c r="EP442" s="223">
        <f t="shared" ca="1" si="995"/>
        <v>-3.9240194273081617E-4</v>
      </c>
      <c r="EQ442" s="223">
        <f t="shared" ca="1" si="996"/>
        <v>1.2867970501230931E-5</v>
      </c>
      <c r="ER442" s="223">
        <f t="shared" ca="1" si="997"/>
        <v>3.819726761818237E-4</v>
      </c>
      <c r="ES442" s="223">
        <f t="shared" ca="1" si="998"/>
        <v>-3.2245018892107752E-4</v>
      </c>
      <c r="ET442" s="223">
        <f t="shared" ca="1" si="999"/>
        <v>-1.2063239966275682E-4</v>
      </c>
      <c r="EU442" s="223">
        <f t="shared" ca="1" si="1000"/>
        <v>4.2022065322289793E-4</v>
      </c>
      <c r="EV442" s="223">
        <f t="shared" ca="1" si="1001"/>
        <v>-2.1994913970540468E-4</v>
      </c>
      <c r="EW442" s="223">
        <f t="shared" ca="1" si="1002"/>
        <v>-2.4195569644592905E-4</v>
      </c>
      <c r="EX442" s="223">
        <f t="shared" ca="1" si="1003"/>
        <v>4.1605002842288433E-4</v>
      </c>
      <c r="EY442" s="223">
        <f t="shared" ca="1" si="1004"/>
        <v>-9.5245623973873805E-5</v>
      </c>
      <c r="EZ442" s="223">
        <f t="shared" ca="1" si="1005"/>
        <v>-3.38855104798075E-4</v>
      </c>
      <c r="FA442" s="223">
        <f t="shared" ca="1" si="1006"/>
        <v>3.6988179982523563E-4</v>
      </c>
      <c r="FB442" s="223">
        <f t="shared" ca="1" si="1007"/>
        <v>3.9072331622659585E-5</v>
      </c>
      <c r="FC442" s="223">
        <f t="shared" ca="1" si="1008"/>
        <v>-4.0154924584124587E-4</v>
      </c>
      <c r="FD442" s="223">
        <f t="shared" ca="1" si="1009"/>
        <v>2.8637635642217581E-4</v>
      </c>
      <c r="FE442" s="223">
        <f t="shared" ca="1" si="1010"/>
        <v>1.6944618388828041E-4</v>
      </c>
      <c r="FF442" s="223">
        <f t="shared" ca="1" si="1011"/>
        <v>-4.2370954484621034E-4</v>
      </c>
      <c r="FG442" s="223">
        <f t="shared" ca="1" si="1012"/>
        <v>1.7396304153158526E-4</v>
      </c>
      <c r="FH442" s="223">
        <f t="shared" ca="1" si="1013"/>
        <v>2.8271552176908313E-4</v>
      </c>
      <c r="FI442" s="223">
        <f t="shared" ca="1" si="1014"/>
        <v>-4.0309906059420226E-4</v>
      </c>
      <c r="FJ442" s="223">
        <f t="shared" ca="1" si="1015"/>
        <v>4.3989264209656867E-5</v>
      </c>
      <c r="FK442" s="223">
        <f t="shared" ca="1" si="1016"/>
        <v>3.674465261333345E-4</v>
      </c>
      <c r="FL442" s="223">
        <f t="shared" ca="1" si="1017"/>
        <v>-3.4179829036333676E-4</v>
      </c>
      <c r="FM442" s="223">
        <f t="shared" ca="1" si="1018"/>
        <v>-9.0424949510341799E-5</v>
      </c>
      <c r="FN442" s="223">
        <f t="shared" ca="1" si="1019"/>
        <v>4.150861410801428E-4</v>
      </c>
      <c r="FO442" s="223">
        <f t="shared" ca="1" si="1020"/>
        <v>-2.4599515696283389E-4</v>
      </c>
      <c r="FP442" s="223">
        <f t="shared" ca="1" si="1021"/>
        <v>-2.1571133978717956E-4</v>
      </c>
      <c r="FQ442" s="223">
        <f t="shared" ca="1" si="1022"/>
        <v>4.2082545052509921E-4</v>
      </c>
      <c r="FR442" s="223">
        <f t="shared" ca="1" si="1023"/>
        <v>-1.2536037728788337E-4</v>
      </c>
      <c r="FS442" s="223">
        <f t="shared" ca="1" si="1024"/>
        <v>-3.1922304249249389E-4</v>
      </c>
      <c r="FT442" s="223">
        <f t="shared" ca="1" si="1025"/>
        <v>3.8408510768853885E-4</v>
      </c>
      <c r="FU442" s="223">
        <f t="shared" ca="1" si="1026"/>
        <v>7.9287350335937603E-6</v>
      </c>
      <c r="FV442" s="223">
        <f t="shared" ca="1" si="1027"/>
        <v>-3.9051120969536065E-4</v>
      </c>
      <c r="FW442" s="223">
        <f t="shared" ca="1" si="1028"/>
        <v>3.0857381646765545E-4</v>
      </c>
      <c r="FX442" s="223">
        <f t="shared" ca="1" si="1029"/>
        <v>1.4041749198958849E-4</v>
      </c>
      <c r="FY442" s="223">
        <f t="shared" ca="1" si="1030"/>
        <v>-4.2237975439394636E-4</v>
      </c>
      <c r="FZ442" s="223">
        <f t="shared" ca="1" si="1031"/>
        <v>2.0191396136982372E-4</v>
      </c>
      <c r="GA442" s="223">
        <f t="shared" ca="1" si="1032"/>
        <v>2.5873199635102762E-4</v>
      </c>
      <c r="GB442" s="223">
        <f t="shared" ca="1" si="1033"/>
        <v>-4.1161174972267683E-4</v>
      </c>
      <c r="GC442" s="223">
        <f t="shared" ca="1" si="1034"/>
        <v>7.4872176284009523E-5</v>
      </c>
      <c r="GD442" s="223">
        <f t="shared" ca="1" si="1035"/>
        <v>3.5092915152318694E-4</v>
      </c>
      <c r="GE442" s="223">
        <f t="shared" ca="1" si="1036"/>
        <v>-3.5929415725583175E-4</v>
      </c>
      <c r="GF442" s="223">
        <f t="shared" ca="1" si="1037"/>
        <v>-5.9727478721852178E-5</v>
      </c>
      <c r="GG442" s="223">
        <f t="shared" ca="1" si="1038"/>
        <v>4.0770224117472821E-4</v>
      </c>
      <c r="GH442" s="223">
        <f t="shared" ca="1" si="1039"/>
        <v>-2.70708105150997E-4</v>
      </c>
      <c r="GI442" s="223">
        <f t="shared" ca="1" si="1040"/>
        <v>-1.8829802468834825E-4</v>
      </c>
      <c r="GJ442" s="223">
        <f t="shared" ca="1" si="1041"/>
        <v>4.2332038304949607E-4</v>
      </c>
      <c r="GK442" s="223">
        <f t="shared" ca="1" si="1042"/>
        <v>-1.547957918557954E-4</v>
      </c>
      <c r="GL442" s="223">
        <f t="shared" ca="1" si="1043"/>
        <v>-2.9786108286132637E-4</v>
      </c>
      <c r="GM442" s="223">
        <f t="shared" ca="1" si="1044"/>
        <v>3.9620702507513932E-4</v>
      </c>
      <c r="GN442" s="223">
        <f t="shared" ca="1" si="1045"/>
        <v>-2.3257828057585416E-5</v>
      </c>
      <c r="GO442" s="223">
        <f t="shared" ca="1" si="1046"/>
        <v>-3.7735695946922339E-4</v>
      </c>
      <c r="GP442" s="223">
        <f t="shared" ca="1" si="1047"/>
        <v>3.2909908826606933E-4</v>
      </c>
      <c r="GQ442" s="223">
        <f t="shared" ca="1" si="1048"/>
        <v>1.106278655356428E-4</v>
      </c>
      <c r="GR442" s="223">
        <f t="shared" ca="1" si="1049"/>
        <v>-4.187610514565309E-4</v>
      </c>
      <c r="GS442" s="223">
        <f t="shared" ca="1" si="1050"/>
        <v>2.2877069195706559E-4</v>
      </c>
      <c r="GT442" s="223">
        <f t="shared" ca="1" si="1051"/>
        <v>2.3334637982750864E-4</v>
      </c>
      <c r="GU442" s="223">
        <f t="shared" ca="1" si="1052"/>
        <v>-4.1789387911627795E-4</v>
      </c>
      <c r="GV442" s="223">
        <f t="shared" ca="1" si="1053"/>
        <v>1.0534934954793389E-4</v>
      </c>
      <c r="GW442" s="223">
        <f t="shared" ca="1" si="1054"/>
        <v>3.3251006143552724E-4</v>
      </c>
      <c r="GX442" s="223">
        <f t="shared" ca="1" si="1055"/>
        <v>-3.7484297797995734E-4</v>
      </c>
      <c r="GY442" s="223">
        <f t="shared" ca="1" si="1056"/>
        <v>-2.8706339551247341E-5</v>
      </c>
      <c r="GZ442" s="223">
        <f t="shared" ca="1" si="1057"/>
        <v>3.9810896749999889E-4</v>
      </c>
      <c r="HA442" s="223">
        <f t="shared" ca="1" si="1058"/>
        <v>-2.9395406266248834E-4</v>
      </c>
      <c r="HB442" s="223">
        <f t="shared" ca="1" si="1059"/>
        <v>-1.5986430627909731E-4</v>
      </c>
      <c r="HC442" s="223">
        <f t="shared" ca="1" si="1060"/>
        <v>4.2352130574056226E-4</v>
      </c>
      <c r="HD442" s="223">
        <f t="shared" ca="1" si="1061"/>
        <v>-1.8339235461572846E-4</v>
      </c>
      <c r="HE442" s="223">
        <f t="shared" ca="1" si="1062"/>
        <v>-2.7488498821465153E-4</v>
      </c>
      <c r="HF442" s="223">
        <f t="shared" ca="1" si="1063"/>
        <v>4.0618186226445117E-4</v>
      </c>
      <c r="HG442" s="223">
        <f t="shared" ca="1" si="1064"/>
        <v>-5.4318354963425383E-5</v>
      </c>
      <c r="HH442" s="223">
        <f t="shared" ca="1" si="1065"/>
        <v>-3.6215777918451562E-4</v>
      </c>
      <c r="HI442" s="223">
        <f t="shared" ca="1" si="1066"/>
        <v>3.4784094359114676E-4</v>
      </c>
      <c r="HJ442" s="223">
        <f t="shared" ca="1" si="1067"/>
        <v>8.0238737093294522E-5</v>
      </c>
      <c r="HK442" s="223">
        <f t="shared" ca="1" si="1068"/>
        <v>-4.1287304609872137E-4</v>
      </c>
      <c r="HL442" s="223">
        <f t="shared" ca="1" si="1069"/>
        <v>2.5438769434327956E-4</v>
      </c>
      <c r="HM442" s="223">
        <f t="shared" ca="1" si="1070"/>
        <v>2.0669623905398264E-4</v>
      </c>
      <c r="HN442" s="223">
        <f t="shared" ca="1" si="1071"/>
        <v>-4.2191140537152884E-4</v>
      </c>
      <c r="HO442" s="223">
        <f t="shared" ca="1" si="1072"/>
        <v>1.3525562555891473E-4</v>
      </c>
      <c r="HP442" s="223">
        <f t="shared" ca="1" si="1073"/>
        <v>3.1228907051540687E-4</v>
      </c>
      <c r="HQ442" s="223">
        <f t="shared" ca="1" si="1074"/>
        <v>-3.8836049212903319E-4</v>
      </c>
      <c r="HR442" s="223">
        <f t="shared" ca="1" si="1075"/>
        <v>2.4703617605780588E-6</v>
      </c>
      <c r="HS442" s="223">
        <f t="shared" ca="1" si="1076"/>
        <v>3.8635830683717465E-4</v>
      </c>
      <c r="HT442" s="223">
        <f t="shared" ca="1" si="1077"/>
        <v>-3.1560705763947867E-4</v>
      </c>
      <c r="HU442" s="223">
        <f t="shared" ca="1" si="1078"/>
        <v>-1.3056426934303527E-4</v>
      </c>
      <c r="HV442" s="223">
        <f t="shared" ca="1" si="1079"/>
        <v>4.2142712978082372E-4</v>
      </c>
      <c r="HW442" s="223">
        <f t="shared" ca="1" si="1080"/>
        <v>-2.1099509831642635E-4</v>
      </c>
      <c r="HX442" s="223">
        <f t="shared" ca="1" si="1081"/>
        <v>-2.5041926800010403E-4</v>
      </c>
      <c r="HY442" s="223">
        <f t="shared" ca="1" si="1082"/>
        <v>4.1395556474948419E-4</v>
      </c>
      <c r="HZ442" s="223">
        <f t="shared" ca="1" si="1083"/>
        <v>-8.5084525997410098E-5</v>
      </c>
      <c r="IA442" s="223">
        <f t="shared" ca="1" si="1084"/>
        <v>-3.4499603451612046E-4</v>
      </c>
      <c r="IB442" s="223">
        <f t="shared" ca="1" si="1085"/>
        <v>3.6469781870505442E-4</v>
      </c>
      <c r="IC442" s="223">
        <f t="shared" ca="1" si="1086"/>
        <v>4.9414787982543566E-5</v>
      </c>
      <c r="ID442" s="223">
        <f t="shared" ca="1" si="1087"/>
        <v>-4.047476459317019E-4</v>
      </c>
      <c r="IE442" s="223">
        <f t="shared" ca="1" si="1088"/>
        <v>7.2813302369034889E-5</v>
      </c>
      <c r="IF442" s="223">
        <f t="shared" ca="1" si="1089"/>
        <v>1.7892599345232016E-4</v>
      </c>
      <c r="IG442" s="223">
        <f t="shared" ca="1" si="1090"/>
        <v>-4.2364255716556391E-4</v>
      </c>
      <c r="IH442" s="223">
        <f t="shared" ca="1" si="1091"/>
        <v>1.644289396161128E-4</v>
      </c>
      <c r="II442" s="223">
        <f t="shared" ca="1" si="1092"/>
        <v>2.9037575806460382E-4</v>
      </c>
      <c r="IJ442" s="223">
        <f t="shared" ca="1" si="1093"/>
        <v>-3.997734471227007E-4</v>
      </c>
      <c r="IK442" s="223">
        <f t="shared" ca="1" si="1094"/>
        <v>3.3633675968008328E-5</v>
      </c>
      <c r="IL442" s="223">
        <f t="shared" ca="1" si="1095"/>
        <v>3.725139370345135E-4</v>
      </c>
      <c r="IM442" s="223">
        <f t="shared" ca="1" si="1096"/>
        <v>-3.3554975062608216E-4</v>
      </c>
      <c r="IN442" s="223">
        <f t="shared" ca="1" si="1097"/>
        <v>-1.0055669331899568E-4</v>
      </c>
      <c r="IO442" s="223">
        <f t="shared" ca="1" si="1098"/>
        <v>4.1704920369125452E-4</v>
      </c>
      <c r="IP442" s="223">
        <f t="shared" ca="1" si="1099"/>
        <v>-2.374544412981585E-4</v>
      </c>
      <c r="IQ442" s="223">
        <f t="shared" ca="1" si="1100"/>
        <v>-2.2459650407528344E-4</v>
      </c>
      <c r="IR442" s="223">
        <f t="shared" ca="1" si="1101"/>
        <v>4.1948600616294662E-4</v>
      </c>
      <c r="IS442" s="223">
        <f t="shared" ca="1" si="1102"/>
        <v>-1.1538961661306888E-4</v>
      </c>
      <c r="IT442" s="223">
        <f t="shared" ca="1" si="1103"/>
        <v>-3.2596472644532337E-4</v>
      </c>
      <c r="IU442" s="223">
        <f t="shared" ca="1" si="1104"/>
        <v>3.7957836474103695E-4</v>
      </c>
      <c r="IV442" s="223">
        <f t="shared" ca="1" si="1105"/>
        <v>1.8323055854264594E-5</v>
      </c>
      <c r="IW442" s="223">
        <f t="shared" ca="1" si="1106"/>
        <v>-3.9442888320297478E-4</v>
      </c>
      <c r="IX442" s="223">
        <f t="shared" ca="1" si="1107"/>
        <v>3.0135470196712076E-4</v>
      </c>
      <c r="IY442" s="223">
        <f t="shared" ca="1" si="1108"/>
        <v>1.5018613238950083E-4</v>
      </c>
      <c r="IZ442" s="223">
        <f t="shared" ca="1" si="1109"/>
        <v>-4.2307795323681706E-4</v>
      </c>
      <c r="JA442" s="223">
        <f t="shared" ca="1" si="1110"/>
        <v>1.9271119900295472E-4</v>
      </c>
      <c r="JB442" s="223">
        <f t="shared" ca="1" si="1111"/>
        <v>2.6688887422194956E-4</v>
      </c>
    </row>
    <row r="443" spans="2:262">
      <c r="B443" s="230">
        <v>82</v>
      </c>
      <c r="C443" s="229">
        <f t="shared" si="1112"/>
        <v>1.601562500000001E-3</v>
      </c>
      <c r="D443" s="226">
        <f t="shared" ca="1" si="855"/>
        <v>74.289374842377981</v>
      </c>
      <c r="E443" s="225">
        <f ca="1">CJ361</f>
        <v>-0.71062515762202383</v>
      </c>
      <c r="F443" s="224">
        <v>82</v>
      </c>
      <c r="G443" s="223">
        <f t="shared" ca="1" si="856"/>
        <v>3.8931865123145591E-3</v>
      </c>
      <c r="H443" s="223">
        <f t="shared" ca="1" si="857"/>
        <v>4.8943689018539132E-4</v>
      </c>
      <c r="I443" s="223">
        <f t="shared" ca="1" si="858"/>
        <v>-4.3117089829374424E-3</v>
      </c>
      <c r="J443" s="223">
        <f t="shared" ca="1" si="859"/>
        <v>3.1975493839026163E-3</v>
      </c>
      <c r="K443" s="223">
        <f t="shared" ca="1" si="860"/>
        <v>1.5774519317725934E-3</v>
      </c>
      <c r="L443" s="223">
        <f t="shared" ca="1" si="861"/>
        <v>-4.5464446000442384E-3</v>
      </c>
      <c r="M443" s="223">
        <f t="shared" ca="1" si="862"/>
        <v>2.3102591597224317E-3</v>
      </c>
      <c r="N443" s="223">
        <f t="shared" ca="1" si="863"/>
        <v>2.5709184582776582E-3</v>
      </c>
      <c r="O443" s="223">
        <f t="shared" ca="1" si="864"/>
        <v>-4.5086777229835125E-3</v>
      </c>
      <c r="P443" s="223">
        <f t="shared" ca="1" si="865"/>
        <v>1.2844977919168393E-3</v>
      </c>
      <c r="Q443" s="223">
        <f t="shared" ca="1" si="866"/>
        <v>3.4102905761155288E-3</v>
      </c>
      <c r="R443" s="223">
        <f t="shared" ca="1" si="867"/>
        <v>-4.2006720037078005E-3</v>
      </c>
      <c r="S443" s="223">
        <f t="shared" ca="1" si="868"/>
        <v>1.8174684591499343E-4</v>
      </c>
      <c r="T443" s="223">
        <f t="shared" ca="1" si="869"/>
        <v>4.0452584243361196E-3</v>
      </c>
      <c r="U443" s="223">
        <f t="shared" ca="1" si="870"/>
        <v>-3.6408885330483217E-3</v>
      </c>
      <c r="V443" s="223">
        <f t="shared" ca="1" si="871"/>
        <v>-9.318975505026863E-4</v>
      </c>
      <c r="W443" s="223">
        <f t="shared" ca="1" si="872"/>
        <v>4.4377636215935734E-3</v>
      </c>
      <c r="X443" s="223">
        <f t="shared" ca="1" si="873"/>
        <v>-2.8628793292011963E-3</v>
      </c>
      <c r="Y443" s="223">
        <f t="shared" ca="1" si="874"/>
        <v>-1.9896863434410712E-3</v>
      </c>
      <c r="Z443" s="223">
        <f t="shared" ca="1" si="875"/>
        <v>4.5642803901350219E-3</v>
      </c>
      <c r="AA443" s="223">
        <f t="shared" ca="1" si="876"/>
        <v>-1.9132763138512837E-3</v>
      </c>
      <c r="AB443" s="223">
        <f t="shared" ca="1" si="877"/>
        <v>-2.9282183238817654E-3</v>
      </c>
      <c r="AC443" s="223">
        <f t="shared" ca="1" si="878"/>
        <v>4.4172256319543399E-3</v>
      </c>
      <c r="AD443" s="223">
        <f t="shared" ca="1" si="879"/>
        <v>-8.4899631166397162E-4</v>
      </c>
      <c r="AE443" s="223">
        <f t="shared" ca="1" si="880"/>
        <v>-3.6912402372434152E-3</v>
      </c>
      <c r="AF443" s="223">
        <f t="shared" ca="1" si="881"/>
        <v>4.0054134406804429E-3</v>
      </c>
      <c r="AG443" s="223">
        <f t="shared" ca="1" si="882"/>
        <v>2.6617040152935754E-4</v>
      </c>
      <c r="AH443" s="223">
        <f t="shared" ca="1" si="883"/>
        <v>-4.2330184624689623E-3</v>
      </c>
      <c r="AI443" s="223">
        <f t="shared" ca="1" si="884"/>
        <v>3.3535268068966826E-3</v>
      </c>
      <c r="AJ443" s="223">
        <f t="shared" ca="1" si="885"/>
        <v>1.3653835279816074E-3</v>
      </c>
      <c r="AK443" s="223">
        <f t="shared" ca="1" si="886"/>
        <v>-4.5210801706453895E-3</v>
      </c>
      <c r="AL443" s="223">
        <f t="shared" ca="1" si="887"/>
        <v>2.5006381815505501E-3</v>
      </c>
      <c r="AM443" s="223">
        <f t="shared" ca="1" si="888"/>
        <v>2.3827589879490442E-3</v>
      </c>
      <c r="AN443" s="223">
        <f t="shared" ca="1" si="889"/>
        <v>-4.5381596649793398E-3</v>
      </c>
      <c r="AO443" s="223">
        <f t="shared" ca="1" si="890"/>
        <v>1.4978675711745011E-3</v>
      </c>
      <c r="AP443" s="223">
        <f t="shared" ca="1" si="891"/>
        <v>3.2573178462999364E-3</v>
      </c>
      <c r="AQ443" s="223">
        <f t="shared" ca="1" si="892"/>
        <v>-4.2832332433882809E-3</v>
      </c>
      <c r="AR443" s="223">
        <f t="shared" ca="1" si="893"/>
        <v>4.0531853282124958E-4</v>
      </c>
      <c r="AS443" s="223">
        <f t="shared" ca="1" si="894"/>
        <v>3.9366412370494767E-3</v>
      </c>
      <c r="AT443" s="223">
        <f t="shared" ca="1" si="895"/>
        <v>-3.7715805566376184E-3</v>
      </c>
      <c r="AU443" s="223">
        <f t="shared" ca="1" si="896"/>
        <v>-7.115242825034224E-4</v>
      </c>
      <c r="AV443" s="223">
        <f t="shared" ca="1" si="897"/>
        <v>4.3800122188049472E-3</v>
      </c>
      <c r="AW443" s="223">
        <f t="shared" ca="1" si="898"/>
        <v>-3.033868784370417E-3</v>
      </c>
      <c r="AX443" s="223">
        <f t="shared" ca="1" si="899"/>
        <v>-1.7857201156915353E-3</v>
      </c>
      <c r="AY443" s="223">
        <f t="shared" ca="1" si="900"/>
        <v>4.5608562461800697E-3</v>
      </c>
      <c r="AZ443" s="223">
        <f t="shared" ca="1" si="901"/>
        <v>-2.1143145212236623E-3</v>
      </c>
      <c r="BA443" s="223">
        <f t="shared" ca="1" si="902"/>
        <v>-2.7528843608545048E-3</v>
      </c>
      <c r="BB443" s="223">
        <f t="shared" ca="1" si="903"/>
        <v>4.4683339814394754E-3</v>
      </c>
      <c r="BC443" s="223">
        <f t="shared" ca="1" si="904"/>
        <v>-1.0680335449696635E-3</v>
      </c>
      <c r="BD443" s="223">
        <f t="shared" ca="1" si="905"/>
        <v>-3.5550476172271322E-3</v>
      </c>
      <c r="BE443" s="223">
        <f t="shared" ca="1" si="906"/>
        <v>4.1079909772349498E-3</v>
      </c>
      <c r="BF443" s="223">
        <f t="shared" ca="1" si="907"/>
        <v>4.2262685062254696E-5</v>
      </c>
      <c r="BG443" s="223">
        <f t="shared" ca="1" si="908"/>
        <v>-4.1441302297557624E-3</v>
      </c>
      <c r="BH443" s="223">
        <f t="shared" ca="1" si="909"/>
        <v>3.501425290078697E-3</v>
      </c>
      <c r="BI443" s="223">
        <f t="shared" ca="1" si="910"/>
        <v>1.1500257956782731E-3</v>
      </c>
      <c r="BJ443" s="223">
        <f t="shared" ca="1" si="911"/>
        <v>-4.4848240631156109E-3</v>
      </c>
      <c r="BK443" s="223">
        <f t="shared" ca="1" si="912"/>
        <v>2.6849929469692588E-3</v>
      </c>
      <c r="BL443" s="223">
        <f t="shared" ca="1" si="913"/>
        <v>2.1888592425134386E-3</v>
      </c>
      <c r="BM443" s="223">
        <f t="shared" ca="1" si="914"/>
        <v>-4.5567087828463958E-3</v>
      </c>
      <c r="BN443" s="223">
        <f t="shared" ca="1" si="915"/>
        <v>1.7076288562555609E-3</v>
      </c>
      <c r="BO443" s="223">
        <f t="shared" ca="1" si="916"/>
        <v>3.0964979524852163E-3</v>
      </c>
      <c r="BP443" s="223">
        <f t="shared" ca="1" si="917"/>
        <v>-4.3554757990185398E-3</v>
      </c>
      <c r="BQ443" s="223">
        <f t="shared" ca="1" si="918"/>
        <v>6.2791377188017991E-4</v>
      </c>
      <c r="BR443" s="223">
        <f t="shared" ca="1" si="919"/>
        <v>3.8185403362137591E-3</v>
      </c>
      <c r="BS443" s="223">
        <f t="shared" ca="1" si="920"/>
        <v>-3.8931865123145526E-3</v>
      </c>
      <c r="BT443" s="223">
        <f t="shared" ca="1" si="921"/>
        <v>-4.8943689018547416E-4</v>
      </c>
      <c r="BU443" s="223">
        <f t="shared" ca="1" si="922"/>
        <v>4.3117089829374502E-3</v>
      </c>
      <c r="BV443" s="223">
        <f t="shared" ca="1" si="923"/>
        <v>-3.1975493839025474E-3</v>
      </c>
      <c r="BW443" s="223">
        <f t="shared" ca="1" si="924"/>
        <v>-1.5774519317726301E-3</v>
      </c>
      <c r="BX443" s="223">
        <f t="shared" ca="1" si="925"/>
        <v>4.5464446000442471E-3</v>
      </c>
      <c r="BY443" s="223">
        <f t="shared" ca="1" si="926"/>
        <v>-2.310259159722391E-3</v>
      </c>
      <c r="BZ443" s="223">
        <f t="shared" ca="1" si="927"/>
        <v>-2.5709184582777579E-3</v>
      </c>
      <c r="CA443" s="223">
        <f t="shared" ca="1" si="928"/>
        <v>4.5086777229835047E-3</v>
      </c>
      <c r="CB443" s="223">
        <f t="shared" ca="1" si="929"/>
        <v>-1.2844977919167085E-3</v>
      </c>
      <c r="CC443" s="223">
        <f t="shared" ca="1" si="930"/>
        <v>-3.4102905761155765E-3</v>
      </c>
      <c r="CD443" s="223">
        <f t="shared" ca="1" si="931"/>
        <v>4.2006720037077979E-3</v>
      </c>
      <c r="CE443" s="223">
        <f t="shared" ca="1" si="932"/>
        <v>-1.8174684591490582E-4</v>
      </c>
      <c r="CF443" s="223">
        <f t="shared" ca="1" si="933"/>
        <v>-4.04525842433613E-3</v>
      </c>
      <c r="CG443" s="223">
        <f t="shared" ca="1" si="934"/>
        <v>3.6408885330482597E-3</v>
      </c>
      <c r="CH443" s="223">
        <f t="shared" ca="1" si="935"/>
        <v>9.3189755050272403E-4</v>
      </c>
      <c r="CI443" s="223">
        <f t="shared" ca="1" si="936"/>
        <v>-4.4377636215935977E-3</v>
      </c>
      <c r="CJ443" s="223">
        <f t="shared" ca="1" si="937"/>
        <v>2.8628793292011651E-3</v>
      </c>
      <c r="CK443" s="223">
        <f t="shared" ca="1" si="938"/>
        <v>1.9896863434411939E-3</v>
      </c>
      <c r="CL443" s="223">
        <f t="shared" ca="1" si="939"/>
        <v>-4.5642803901350219E-3</v>
      </c>
      <c r="CM443" s="223">
        <f t="shared" ca="1" si="940"/>
        <v>1.9132763138511601E-3</v>
      </c>
      <c r="CN443" s="223">
        <f t="shared" ca="1" si="941"/>
        <v>2.9282183238818205E-3</v>
      </c>
      <c r="CO443" s="223">
        <f t="shared" ca="1" si="942"/>
        <v>-4.4172256319543381E-3</v>
      </c>
      <c r="CP443" s="223">
        <f t="shared" ca="1" si="943"/>
        <v>8.4899631166390115E-4</v>
      </c>
      <c r="CQ443" s="223">
        <f t="shared" ca="1" si="944"/>
        <v>3.6912402372434377E-3</v>
      </c>
      <c r="CR443" s="223">
        <f t="shared" ca="1" si="945"/>
        <v>-4.0054134406803926E-3</v>
      </c>
      <c r="CS443" s="223">
        <f t="shared" ca="1" si="946"/>
        <v>-2.6617040152939657E-4</v>
      </c>
      <c r="CT443" s="223">
        <f t="shared" ca="1" si="947"/>
        <v>4.2330184624690013E-3</v>
      </c>
      <c r="CU443" s="223">
        <f t="shared" ca="1" si="948"/>
        <v>-3.3535268068966562E-3</v>
      </c>
      <c r="CV443" s="223">
        <f t="shared" ca="1" si="949"/>
        <v>-1.3653835279817377E-3</v>
      </c>
      <c r="CW443" s="223">
        <f t="shared" ca="1" si="950"/>
        <v>4.5210801706453991E-3</v>
      </c>
      <c r="CX443" s="223">
        <f t="shared" ca="1" si="951"/>
        <v>-2.500638181550436E-3</v>
      </c>
      <c r="CY443" s="223">
        <f t="shared" ca="1" si="952"/>
        <v>-2.3827589879491058E-3</v>
      </c>
      <c r="CZ443" s="223">
        <f t="shared" ca="1" si="953"/>
        <v>4.5381596649793389E-3</v>
      </c>
      <c r="DA443" s="223">
        <f t="shared" ca="1" si="954"/>
        <v>-1.4978675711744334E-3</v>
      </c>
      <c r="DB443" s="223">
        <f t="shared" ca="1" si="955"/>
        <v>-3.2573178462999412E-3</v>
      </c>
      <c r="DC443" s="223">
        <f t="shared" ca="1" si="956"/>
        <v>4.2832332433882566E-3</v>
      </c>
      <c r="DD443" s="223">
        <f t="shared" ca="1" si="957"/>
        <v>-4.0531853282117802E-4</v>
      </c>
      <c r="DE443" s="223">
        <f t="shared" ca="1" si="958"/>
        <v>-3.9366412370495452E-3</v>
      </c>
      <c r="DF443" s="223">
        <f t="shared" ca="1" si="959"/>
        <v>3.7715805566375781E-3</v>
      </c>
      <c r="DG443" s="223">
        <f t="shared" ca="1" si="960"/>
        <v>7.1152428250355728E-4</v>
      </c>
      <c r="DH443" s="223">
        <f t="shared" ca="1" si="961"/>
        <v>-4.3800122188049672E-3</v>
      </c>
      <c r="DI443" s="223">
        <f t="shared" ca="1" si="962"/>
        <v>3.0338687843704127E-3</v>
      </c>
      <c r="DJ443" s="223">
        <f t="shared" ca="1" si="963"/>
        <v>1.7857201156916012E-3</v>
      </c>
      <c r="DK443" s="223">
        <f t="shared" ca="1" si="964"/>
        <v>-4.5608562461800697E-3</v>
      </c>
      <c r="DL443" s="223">
        <f t="shared" ca="1" si="965"/>
        <v>2.1143145212235985E-3</v>
      </c>
      <c r="DM443" s="223">
        <f t="shared" ca="1" si="966"/>
        <v>2.7528843608545109E-3</v>
      </c>
      <c r="DN443" s="223">
        <f t="shared" ca="1" si="967"/>
        <v>-4.4683339814394606E-3</v>
      </c>
      <c r="DO443" s="223">
        <f t="shared" ca="1" si="968"/>
        <v>1.0680335449695937E-3</v>
      </c>
      <c r="DP443" s="223">
        <f t="shared" ca="1" si="969"/>
        <v>3.5550476172272172E-3</v>
      </c>
      <c r="DQ443" s="223">
        <f t="shared" ca="1" si="970"/>
        <v>-4.1079909772349186E-3</v>
      </c>
      <c r="DR443" s="223">
        <f t="shared" ca="1" si="971"/>
        <v>-4.2262685062390438E-5</v>
      </c>
      <c r="DS443" s="223">
        <f t="shared" ca="1" si="972"/>
        <v>4.1441302297557919E-3</v>
      </c>
      <c r="DT443" s="223">
        <f t="shared" ca="1" si="973"/>
        <v>-3.5014252900786927E-3</v>
      </c>
      <c r="DU443" s="223">
        <f t="shared" ca="1" si="974"/>
        <v>-1.1500257956783425E-3</v>
      </c>
      <c r="DV443" s="223">
        <f t="shared" ca="1" si="975"/>
        <v>4.4848240631156118E-3</v>
      </c>
      <c r="DW443" s="223">
        <f t="shared" ca="1" si="976"/>
        <v>-2.6849929469692012E-3</v>
      </c>
      <c r="DX443" s="223">
        <f t="shared" ca="1" si="977"/>
        <v>-2.1888592425134447E-3</v>
      </c>
      <c r="DY443" s="223">
        <f t="shared" ca="1" si="978"/>
        <v>4.556708782846388E-3</v>
      </c>
      <c r="DZ443" s="223">
        <f t="shared" ca="1" si="979"/>
        <v>-1.7076288562554943E-3</v>
      </c>
      <c r="EA443" s="223">
        <f t="shared" ca="1" si="980"/>
        <v>-3.0964979524853165E-3</v>
      </c>
      <c r="EB443" s="223">
        <f t="shared" ca="1" si="981"/>
        <v>4.355475799018519E-3</v>
      </c>
      <c r="EC443" s="223">
        <f t="shared" ca="1" si="982"/>
        <v>-6.2791377188004503E-4</v>
      </c>
      <c r="ED443" s="223">
        <f t="shared" ca="1" si="983"/>
        <v>-3.8185403362137986E-3</v>
      </c>
      <c r="EE443" s="223">
        <f t="shared" ca="1" si="984"/>
        <v>3.8931865123145145E-3</v>
      </c>
      <c r="EF443" s="223">
        <f t="shared" ca="1" si="985"/>
        <v>4.8943689018541648E-4</v>
      </c>
      <c r="EG443" s="223">
        <f t="shared" ca="1" si="986"/>
        <v>-4.3117089829375161E-3</v>
      </c>
      <c r="EH443" s="223">
        <f t="shared" ca="1" si="987"/>
        <v>3.1975493839024966E-3</v>
      </c>
      <c r="EI443" s="223">
        <f t="shared" ca="1" si="988"/>
        <v>1.5774519317726975E-3</v>
      </c>
      <c r="EJ443" s="223">
        <f t="shared" ca="1" si="989"/>
        <v>-4.5464446000442419E-3</v>
      </c>
      <c r="EK443" s="223">
        <f t="shared" ca="1" si="990"/>
        <v>2.3102591597222175E-3</v>
      </c>
      <c r="EL443" s="223">
        <f t="shared" ca="1" si="991"/>
        <v>2.5709184582778169E-3</v>
      </c>
      <c r="EM443" s="223">
        <f t="shared" ca="1" si="992"/>
        <v>-4.5086777229834934E-3</v>
      </c>
      <c r="EN443" s="223">
        <f t="shared" ca="1" si="993"/>
        <v>1.2844977919167643E-3</v>
      </c>
      <c r="EO443" s="223">
        <f t="shared" ca="1" si="994"/>
        <v>3.4102905761155379E-3</v>
      </c>
      <c r="EP443" s="223">
        <f t="shared" ca="1" si="995"/>
        <v>-4.2006720037077198E-3</v>
      </c>
      <c r="EQ443" s="223">
        <f t="shared" ca="1" si="996"/>
        <v>1.8174684591483426E-4</v>
      </c>
      <c r="ER443" s="223">
        <f t="shared" ca="1" si="997"/>
        <v>4.0452584243361629E-3</v>
      </c>
      <c r="ES443" s="223">
        <f t="shared" ca="1" si="998"/>
        <v>-3.6408885330482949E-3</v>
      </c>
      <c r="ET443" s="223">
        <f t="shared" ca="1" si="999"/>
        <v>-9.3189755050292135E-4</v>
      </c>
      <c r="EU443" s="223">
        <f t="shared" ca="1" si="1000"/>
        <v>4.4377636215936142E-3</v>
      </c>
      <c r="EV443" s="223">
        <f t="shared" ca="1" si="1001"/>
        <v>-2.8628793292011095E-3</v>
      </c>
      <c r="EW443" s="223">
        <f t="shared" ca="1" si="1002"/>
        <v>-1.9896863434411415E-3</v>
      </c>
      <c r="EX443" s="223">
        <f t="shared" ca="1" si="1003"/>
        <v>4.5642803901350202E-3</v>
      </c>
      <c r="EY443" s="223">
        <f t="shared" ca="1" si="1004"/>
        <v>-1.9132763138510951E-3</v>
      </c>
      <c r="EZ443" s="223">
        <f t="shared" ca="1" si="1005"/>
        <v>-2.9282183238818751E-3</v>
      </c>
      <c r="FA443" s="223">
        <f t="shared" ca="1" si="1006"/>
        <v>4.4172256319543199E-3</v>
      </c>
      <c r="FB443" s="223">
        <f t="shared" ca="1" si="1007"/>
        <v>-8.4899631166395818E-4</v>
      </c>
      <c r="FC443" s="223">
        <f t="shared" ca="1" si="1008"/>
        <v>-3.6912402372435561E-3</v>
      </c>
      <c r="FD443" s="223">
        <f t="shared" ca="1" si="1009"/>
        <v>4.0054134406803579E-3</v>
      </c>
      <c r="FE443" s="223">
        <f t="shared" ca="1" si="1010"/>
        <v>2.661704015294677E-4</v>
      </c>
      <c r="FF443" s="223">
        <f t="shared" ca="1" si="1011"/>
        <v>-4.2330184624689788E-3</v>
      </c>
      <c r="FG443" s="223">
        <f t="shared" ca="1" si="1012"/>
        <v>3.3535268068965196E-3</v>
      </c>
      <c r="FH443" s="223">
        <f t="shared" ca="1" si="1013"/>
        <v>1.365383527981806E-3</v>
      </c>
      <c r="FI443" s="223">
        <f t="shared" ca="1" si="1014"/>
        <v>-4.5210801706454086E-3</v>
      </c>
      <c r="FJ443" s="223">
        <f t="shared" ca="1" si="1015"/>
        <v>2.5006381815504846E-3</v>
      </c>
      <c r="FK443" s="223">
        <f t="shared" ca="1" si="1016"/>
        <v>2.3827589879490559E-3</v>
      </c>
      <c r="FL443" s="223">
        <f t="shared" ca="1" si="1017"/>
        <v>-4.5381596649793163E-3</v>
      </c>
      <c r="FM443" s="223">
        <f t="shared" ca="1" si="1018"/>
        <v>1.4978675711743658E-3</v>
      </c>
      <c r="FN443" s="223">
        <f t="shared" ca="1" si="1019"/>
        <v>3.257317846299991E-3</v>
      </c>
      <c r="FO443" s="223">
        <f t="shared" ca="1" si="1020"/>
        <v>-4.2832332433882757E-3</v>
      </c>
      <c r="FP443" s="223">
        <f t="shared" ca="1" si="1021"/>
        <v>4.0531853282097744E-4</v>
      </c>
      <c r="FQ443" s="223">
        <f t="shared" ca="1" si="1022"/>
        <v>3.9366412370495816E-3</v>
      </c>
      <c r="FR443" s="223">
        <f t="shared" ca="1" si="1023"/>
        <v>-3.7715805566375374E-3</v>
      </c>
      <c r="FS443" s="223">
        <f t="shared" ca="1" si="1024"/>
        <v>-7.1152428250350003E-4</v>
      </c>
      <c r="FT443" s="223">
        <f t="shared" ca="1" si="1025"/>
        <v>4.3800122188050235E-3</v>
      </c>
      <c r="FU443" s="223">
        <f t="shared" ca="1" si="1026"/>
        <v>-3.0338687843702618E-3</v>
      </c>
      <c r="FV443" s="223">
        <f t="shared" ca="1" si="1027"/>
        <v>-1.7857201156916669E-3</v>
      </c>
      <c r="FW443" s="223">
        <f t="shared" ca="1" si="1028"/>
        <v>4.5608562461800723E-3</v>
      </c>
      <c r="FX443" s="223">
        <f t="shared" ca="1" si="1029"/>
        <v>-2.1143145212236501E-3</v>
      </c>
      <c r="FY443" s="223">
        <f t="shared" ca="1" si="1030"/>
        <v>-2.7528843608546714E-3</v>
      </c>
      <c r="FZ443" s="223">
        <f t="shared" ca="1" si="1031"/>
        <v>4.4683339814394459E-3</v>
      </c>
      <c r="GA443" s="223">
        <f t="shared" ca="1" si="1032"/>
        <v>-1.0680335449695243E-3</v>
      </c>
      <c r="GB443" s="223">
        <f t="shared" ca="1" si="1033"/>
        <v>-3.5550476172271808E-3</v>
      </c>
      <c r="GC443" s="223">
        <f t="shared" ca="1" si="1034"/>
        <v>4.1079909772348301E-3</v>
      </c>
      <c r="GD443" s="223">
        <f t="shared" ca="1" si="1035"/>
        <v>4.2262685062462429E-5</v>
      </c>
      <c r="GE443" s="223">
        <f t="shared" ca="1" si="1036"/>
        <v>-4.1441302297558231E-3</v>
      </c>
      <c r="GF443" s="223">
        <f t="shared" ca="1" si="1037"/>
        <v>3.5014252900786467E-3</v>
      </c>
      <c r="GG443" s="223">
        <f t="shared" ca="1" si="1038"/>
        <v>1.1500257956782859E-3</v>
      </c>
      <c r="GH443" s="223">
        <f t="shared" ca="1" si="1039"/>
        <v>-4.4848240631156491E-3</v>
      </c>
      <c r="GI443" s="223">
        <f t="shared" ca="1" si="1040"/>
        <v>2.6849929469691431E-3</v>
      </c>
      <c r="GJ443" s="223">
        <f t="shared" ca="1" si="1041"/>
        <v>2.1888592425135071E-3</v>
      </c>
      <c r="GK443" s="223">
        <f t="shared" ca="1" si="1042"/>
        <v>-4.5567087828463915E-3</v>
      </c>
      <c r="GL443" s="223">
        <f t="shared" ca="1" si="1043"/>
        <v>1.7076288562553081E-3</v>
      </c>
      <c r="GM443" s="223">
        <f t="shared" ca="1" si="1044"/>
        <v>3.0964979524853694E-3</v>
      </c>
      <c r="GN443" s="223">
        <f t="shared" ca="1" si="1045"/>
        <v>-4.3554757990184965E-3</v>
      </c>
      <c r="GO443" s="223">
        <f t="shared" ca="1" si="1046"/>
        <v>6.279137718801025E-4</v>
      </c>
      <c r="GP443" s="223">
        <f t="shared" ca="1" si="1047"/>
        <v>3.8185403362139088E-3</v>
      </c>
      <c r="GQ443" s="223">
        <f t="shared" ca="1" si="1048"/>
        <v>-3.8931865123144099E-3</v>
      </c>
      <c r="GR443" s="223">
        <f t="shared" ca="1" si="1049"/>
        <v>-4.8943689018561705E-4</v>
      </c>
      <c r="GS443" s="223">
        <f t="shared" ca="1" si="1050"/>
        <v>4.3117089829374971E-3</v>
      </c>
      <c r="GT443" s="223">
        <f t="shared" ca="1" si="1051"/>
        <v>-3.1975493839025383E-3</v>
      </c>
      <c r="GU443" s="223">
        <f t="shared" ca="1" si="1052"/>
        <v>-1.5774519317728864E-3</v>
      </c>
      <c r="GV443" s="223">
        <f t="shared" ca="1" si="1053"/>
        <v>4.5464446000442593E-3</v>
      </c>
      <c r="GW443" s="223">
        <f t="shared" ca="1" si="1054"/>
        <v>-2.3102591597222674E-3</v>
      </c>
      <c r="GX443" s="223">
        <f t="shared" ca="1" si="1055"/>
        <v>-2.5709184582777692E-3</v>
      </c>
      <c r="GY443" s="223">
        <f t="shared" ca="1" si="1056"/>
        <v>4.5086777229834622E-3</v>
      </c>
      <c r="GZ443" s="223">
        <f t="shared" ca="1" si="1057"/>
        <v>-1.2844977919165708E-3</v>
      </c>
      <c r="HA443" s="223">
        <f t="shared" ca="1" si="1058"/>
        <v>-3.4102905761156715E-3</v>
      </c>
      <c r="HB443" s="223">
        <f t="shared" ca="1" si="1059"/>
        <v>4.2006720037077424E-3</v>
      </c>
      <c r="HC443" s="223">
        <f t="shared" ca="1" si="1060"/>
        <v>-1.8174684591489194E-4</v>
      </c>
      <c r="HD443" s="223">
        <f t="shared" ca="1" si="1061"/>
        <v>-4.0452584243362566E-3</v>
      </c>
      <c r="HE443" s="223">
        <f t="shared" ca="1" si="1062"/>
        <v>3.640888533048173E-3</v>
      </c>
      <c r="HF443" s="223">
        <f t="shared" ca="1" si="1063"/>
        <v>9.3189755050286454E-4</v>
      </c>
      <c r="HG443" s="223">
        <f t="shared" ca="1" si="1064"/>
        <v>-4.4377636215936012E-3</v>
      </c>
      <c r="HH443" s="223">
        <f t="shared" ca="1" si="1065"/>
        <v>2.8628793292009526E-3</v>
      </c>
      <c r="HI443" s="223">
        <f t="shared" ca="1" si="1066"/>
        <v>1.9896863434413232E-3</v>
      </c>
      <c r="HJ443" s="223">
        <f t="shared" ca="1" si="1067"/>
        <v>-4.5642803901350202E-3</v>
      </c>
      <c r="HK443" s="223">
        <f t="shared" ca="1" si="1068"/>
        <v>1.9132763138511475E-3</v>
      </c>
      <c r="HL443" s="223">
        <f t="shared" ca="1" si="1069"/>
        <v>2.9282183238818304E-3</v>
      </c>
      <c r="HM443" s="223">
        <f t="shared" ca="1" si="1070"/>
        <v>-4.4172256319542696E-3</v>
      </c>
      <c r="HN443" s="223">
        <f t="shared" ca="1" si="1071"/>
        <v>8.489963116637602E-4</v>
      </c>
      <c r="HO443" s="223">
        <f t="shared" ca="1" si="1072"/>
        <v>3.6912402372435218E-3</v>
      </c>
      <c r="HP443" s="223">
        <f t="shared" ca="1" si="1073"/>
        <v>-4.0054134406803865E-3</v>
      </c>
      <c r="HQ443" s="223">
        <f t="shared" ca="1" si="1074"/>
        <v>-2.6617040152966936E-4</v>
      </c>
      <c r="HR443" s="223">
        <f t="shared" ca="1" si="1075"/>
        <v>4.2330184624690542E-3</v>
      </c>
      <c r="HS443" s="223">
        <f t="shared" ca="1" si="1076"/>
        <v>-3.353526806896559E-3</v>
      </c>
      <c r="HT443" s="223">
        <f t="shared" ca="1" si="1077"/>
        <v>-1.3653835279817501E-3</v>
      </c>
      <c r="HU443" s="223">
        <f t="shared" ca="1" si="1078"/>
        <v>4.5210801706454364E-3</v>
      </c>
      <c r="HV443" s="223">
        <f t="shared" ca="1" si="1079"/>
        <v>-2.5006381815503164E-3</v>
      </c>
      <c r="HW443" s="223">
        <f t="shared" ca="1" si="1080"/>
        <v>-2.3827589879492272E-3</v>
      </c>
      <c r="HX443" s="223">
        <f t="shared" ca="1" si="1081"/>
        <v>4.5381596649793233E-3</v>
      </c>
      <c r="HY443" s="223">
        <f t="shared" ca="1" si="1082"/>
        <v>-1.4978675711744206E-3</v>
      </c>
      <c r="HZ443" s="223">
        <f t="shared" ca="1" si="1083"/>
        <v>-3.2573178463001324E-3</v>
      </c>
      <c r="IA443" s="223">
        <f t="shared" ca="1" si="1084"/>
        <v>4.2832332433882072E-3</v>
      </c>
      <c r="IB443" s="223">
        <f t="shared" ca="1" si="1085"/>
        <v>-4.0531853282103534E-4</v>
      </c>
      <c r="IC443" s="223">
        <f t="shared" ca="1" si="1086"/>
        <v>-3.9366412370495521E-3</v>
      </c>
      <c r="ID443" s="223">
        <f t="shared" ca="1" si="1087"/>
        <v>3.7715805566374246E-3</v>
      </c>
      <c r="IE443" s="223">
        <f t="shared" ca="1" si="1088"/>
        <v>3.6335355485774372E-3</v>
      </c>
      <c r="IF443" s="223">
        <f t="shared" ca="1" si="1089"/>
        <v>-4.3800122188050079E-3</v>
      </c>
      <c r="IG443" s="223">
        <f t="shared" ca="1" si="1090"/>
        <v>3.033868784370306E-3</v>
      </c>
      <c r="IH443" s="223">
        <f t="shared" ca="1" si="1091"/>
        <v>1.7857201156916134E-3</v>
      </c>
      <c r="II443" s="223">
        <f t="shared" ca="1" si="1092"/>
        <v>-4.5608562461800801E-3</v>
      </c>
      <c r="IJ443" s="223">
        <f t="shared" ca="1" si="1093"/>
        <v>2.1143145212234719E-3</v>
      </c>
      <c r="IK443" s="223">
        <f t="shared" ca="1" si="1094"/>
        <v>2.752884360854625E-3</v>
      </c>
      <c r="IL443" s="223">
        <f t="shared" ca="1" si="1095"/>
        <v>-4.4683339814394572E-3</v>
      </c>
      <c r="IM443" s="223">
        <f t="shared" ca="1" si="1096"/>
        <v>1.0680335449693285E-3</v>
      </c>
      <c r="IN443" s="223">
        <f t="shared" ca="1" si="1097"/>
        <v>3.555047617227307E-3</v>
      </c>
      <c r="IO443" s="223">
        <f t="shared" ca="1" si="1098"/>
        <v>-4.1079909772348561E-3</v>
      </c>
      <c r="IP443" s="223">
        <f t="shared" ca="1" si="1099"/>
        <v>-4.2262685062403882E-5</v>
      </c>
      <c r="IQ443" s="223">
        <f t="shared" ca="1" si="1100"/>
        <v>4.1441302297559072E-3</v>
      </c>
      <c r="IR443" s="223">
        <f t="shared" ca="1" si="1101"/>
        <v>-3.5014252900785175E-3</v>
      </c>
      <c r="IS443" s="223">
        <f t="shared" ca="1" si="1102"/>
        <v>-1.1500257956784804E-3</v>
      </c>
      <c r="IT443" s="223">
        <f t="shared" ca="1" si="1103"/>
        <v>4.4848240631156378E-3</v>
      </c>
      <c r="IU443" s="223">
        <f t="shared" ca="1" si="1104"/>
        <v>-2.6849929469691899E-3</v>
      </c>
      <c r="IV443" s="223">
        <f t="shared" ca="1" si="1105"/>
        <v>-2.1888592425136841E-3</v>
      </c>
      <c r="IW443" s="223">
        <f t="shared" ca="1" si="1106"/>
        <v>4.5567087828463793E-3</v>
      </c>
      <c r="IX443" s="223">
        <f t="shared" ca="1" si="1107"/>
        <v>-1.7076288562553619E-3</v>
      </c>
      <c r="IY443" s="223">
        <f t="shared" ca="1" si="1108"/>
        <v>-3.0964979524853264E-3</v>
      </c>
      <c r="IZ443" s="223">
        <f t="shared" ca="1" si="1109"/>
        <v>4.3554757990184366E-3</v>
      </c>
      <c r="JA443" s="223">
        <f t="shared" ca="1" si="1110"/>
        <v>-6.27913771879903E-4</v>
      </c>
      <c r="JB443" s="223">
        <f t="shared" ca="1" si="1111"/>
        <v>-3.8185403362138771E-3</v>
      </c>
    </row>
    <row r="444" spans="2:262">
      <c r="B444" s="230">
        <v>83</v>
      </c>
      <c r="C444" s="229">
        <f t="shared" si="1112"/>
        <v>1.621093750000001E-3</v>
      </c>
      <c r="D444" s="226">
        <f t="shared" ca="1" si="855"/>
        <v>74.288988907269271</v>
      </c>
      <c r="E444" s="225">
        <f ca="1">CK361</f>
        <v>-0.71101109273073171</v>
      </c>
      <c r="F444" s="224">
        <v>83</v>
      </c>
      <c r="G444" s="223">
        <f t="shared" ca="1" si="856"/>
        <v>8.597376148325106E-3</v>
      </c>
      <c r="H444" s="223">
        <f t="shared" ca="1" si="857"/>
        <v>3.8679615813055467E-4</v>
      </c>
      <c r="I444" s="223">
        <f t="shared" ca="1" si="858"/>
        <v>-8.9451920182498507E-3</v>
      </c>
      <c r="J444" s="223">
        <f t="shared" ca="1" si="859"/>
        <v>7.656923196551626E-3</v>
      </c>
      <c r="K444" s="223">
        <f t="shared" ca="1" si="860"/>
        <v>2.0599131793202869E-3</v>
      </c>
      <c r="L444" s="223">
        <f t="shared" ca="1" si="861"/>
        <v>-9.509243803606118E-3</v>
      </c>
      <c r="M444" s="223">
        <f t="shared" ca="1" si="862"/>
        <v>6.4910143217780511E-3</v>
      </c>
      <c r="N444" s="223">
        <f t="shared" ca="1" si="863"/>
        <v>3.6723766435626621E-3</v>
      </c>
      <c r="O444" s="223">
        <f t="shared" ca="1" si="864"/>
        <v>-9.793298613187517E-3</v>
      </c>
      <c r="P444" s="223">
        <f t="shared" ca="1" si="865"/>
        <v>5.1339793787970643E-3</v>
      </c>
      <c r="Q444" s="223">
        <f t="shared" ca="1" si="866"/>
        <v>5.1767080233469792E-3</v>
      </c>
      <c r="R444" s="223">
        <f t="shared" ca="1" si="867"/>
        <v>-9.788992534018456E-3</v>
      </c>
      <c r="S444" s="223">
        <f t="shared" ca="1" si="868"/>
        <v>3.6257758750511465E-3</v>
      </c>
      <c r="T444" s="223">
        <f t="shared" ca="1" si="869"/>
        <v>6.5286127095957932E-3</v>
      </c>
      <c r="U444" s="223">
        <f t="shared" ca="1" si="870"/>
        <v>-9.4964523573737823E-3</v>
      </c>
      <c r="V444" s="223">
        <f t="shared" ca="1" si="871"/>
        <v>2.0108124332051235E-3</v>
      </c>
      <c r="W444" s="223">
        <f t="shared" ca="1" si="872"/>
        <v>7.6882842538150385E-3</v>
      </c>
      <c r="X444" s="223">
        <f t="shared" ca="1" si="873"/>
        <v>-8.9242918454458461E-3</v>
      </c>
      <c r="Y444" s="223">
        <f t="shared" ca="1" si="874"/>
        <v>3.3664119189831792E-4</v>
      </c>
      <c r="Z444" s="223">
        <f t="shared" ca="1" si="875"/>
        <v>8.6215764576340181E-3</v>
      </c>
      <c r="AA444" s="223">
        <f t="shared" ca="1" si="876"/>
        <v>-8.0893581015696603E-3</v>
      </c>
      <c r="AB444" s="223">
        <f t="shared" ca="1" si="877"/>
        <v>-1.3474423534360382E-3</v>
      </c>
      <c r="AC444" s="223">
        <f t="shared" ca="1" si="878"/>
        <v>9.3010087978922813E-3</v>
      </c>
      <c r="AD444" s="223">
        <f t="shared" ca="1" si="879"/>
        <v>-7.0162355120630647E-3</v>
      </c>
      <c r="AE444" s="223">
        <f t="shared" ca="1" si="880"/>
        <v>-2.99185084239518E-3</v>
      </c>
      <c r="AF444" s="223">
        <f t="shared" ca="1" si="881"/>
        <v>9.7065755828181742E-3</v>
      </c>
      <c r="AG444" s="223">
        <f t="shared" ca="1" si="882"/>
        <v>-5.7365218659724713E-3</v>
      </c>
      <c r="AH444" s="223">
        <f t="shared" ca="1" si="883"/>
        <v>-4.5481651353130106E-3</v>
      </c>
      <c r="AI444" s="223">
        <f t="shared" ca="1" si="884"/>
        <v>9.8263350139260359E-3</v>
      </c>
      <c r="AJ444" s="223">
        <f t="shared" ca="1" si="885"/>
        <v>-4.2878979671728112E-3</v>
      </c>
      <c r="AK444" s="223">
        <f t="shared" ca="1" si="886"/>
        <v>-5.9705600010383228E-3</v>
      </c>
      <c r="AL444" s="223">
        <f t="shared" ca="1" si="887"/>
        <v>9.6567608088717217E-3</v>
      </c>
      <c r="AM444" s="223">
        <f t="shared" ca="1" si="888"/>
        <v>-2.7130181338283128E-3</v>
      </c>
      <c r="AN444" s="223">
        <f t="shared" ca="1" si="889"/>
        <v>-7.2171534278165032E-3</v>
      </c>
      <c r="AO444" s="223">
        <f t="shared" ca="1" si="890"/>
        <v>9.2028460318320862E-3</v>
      </c>
      <c r="AP444" s="223">
        <f t="shared" ca="1" si="891"/>
        <v>-1.0582542541408006E-3</v>
      </c>
      <c r="AQ444" s="223">
        <f t="shared" ca="1" si="892"/>
        <v>-8.2512398271983051E-3</v>
      </c>
      <c r="AR444" s="223">
        <f t="shared" ca="1" si="893"/>
        <v>8.4779560741521688E-3</v>
      </c>
      <c r="AS444" s="223">
        <f t="shared" ca="1" si="894"/>
        <v>6.2766962069247829E-4</v>
      </c>
      <c r="AT444" s="223">
        <f t="shared" ca="1" si="895"/>
        <v>-9.0423708196388664E-3</v>
      </c>
      <c r="AU444" s="223">
        <f t="shared" ca="1" si="896"/>
        <v>7.5034351142031367E-3</v>
      </c>
      <c r="AV444" s="223">
        <f t="shared" ca="1" si="897"/>
        <v>2.2951119422910324E-3</v>
      </c>
      <c r="AW444" s="223">
        <f t="shared" ca="1" si="898"/>
        <v>-9.567251778362415E-3</v>
      </c>
      <c r="AX444" s="223">
        <f t="shared" ca="1" si="899"/>
        <v>6.3079776441288355E-3</v>
      </c>
      <c r="AY444" s="223">
        <f t="shared" ca="1" si="900"/>
        <v>3.8949753463458068E-3</v>
      </c>
      <c r="AZ444" s="223">
        <f t="shared" ca="1" si="901"/>
        <v>-9.8104277330137435E-3</v>
      </c>
      <c r="BA444" s="223">
        <f t="shared" ca="1" si="902"/>
        <v>4.9267835686956848E-3</v>
      </c>
      <c r="BB444" s="223">
        <f t="shared" ca="1" si="903"/>
        <v>5.3801523105302656E-3</v>
      </c>
      <c r="BC444" s="223">
        <f t="shared" ca="1" si="904"/>
        <v>-9.7647384368593285E-3</v>
      </c>
      <c r="BD444" s="223">
        <f t="shared" ca="1" si="905"/>
        <v>3.4005217541212859E-3</v>
      </c>
      <c r="BE444" s="223">
        <f t="shared" ca="1" si="906"/>
        <v>6.7069122220795481E-3</v>
      </c>
      <c r="BF444" s="223">
        <f t="shared" ca="1" si="907"/>
        <v>-9.4315291982131344E-3</v>
      </c>
      <c r="BG444" s="223">
        <f t="shared" ca="1" si="908"/>
        <v>1.7741325448901741E-3</v>
      </c>
      <c r="BH444" s="223">
        <f t="shared" ca="1" si="909"/>
        <v>7.8361890132299661E-3</v>
      </c>
      <c r="BI444" s="223">
        <f t="shared" ca="1" si="910"/>
        <v>-8.8206112682164758E-3</v>
      </c>
      <c r="BJ444" s="223">
        <f t="shared" ca="1" si="911"/>
        <v>9.550450810834419E-5</v>
      </c>
      <c r="BK444" s="223">
        <f t="shared" ca="1" si="912"/>
        <v>8.7347314504592141E-3</v>
      </c>
      <c r="BL444" s="223">
        <f t="shared" ca="1" si="913"/>
        <v>-7.9499729513421141E-3</v>
      </c>
      <c r="BM444" s="223">
        <f t="shared" ca="1" si="914"/>
        <v>-1.5859356317170295E-3</v>
      </c>
      <c r="BN444" s="223">
        <f t="shared" ca="1" si="915"/>
        <v>9.3760822075879408E-3</v>
      </c>
      <c r="BO444" s="223">
        <f t="shared" ca="1" si="916"/>
        <v>-6.845249944892013E-3</v>
      </c>
      <c r="BP444" s="223">
        <f t="shared" ca="1" si="917"/>
        <v>-3.2206783485058872E-3</v>
      </c>
      <c r="BQ444" s="223">
        <f t="shared" ca="1" si="918"/>
        <v>9.7413568942150888E-3</v>
      </c>
      <c r="BR444" s="223">
        <f t="shared" ca="1" si="919"/>
        <v>-5.5389705031903599E-3</v>
      </c>
      <c r="BS444" s="223">
        <f t="shared" ca="1" si="920"/>
        <v>-4.7605891085009521E-3</v>
      </c>
      <c r="BT444" s="223">
        <f t="shared" ca="1" si="921"/>
        <v>9.8198001012150711E-3</v>
      </c>
      <c r="BU444" s="223">
        <f t="shared" ca="1" si="922"/>
        <v>-4.0695976523985626E-3</v>
      </c>
      <c r="BV444" s="223">
        <f t="shared" ca="1" si="923"/>
        <v>-6.1603256779066973E-3</v>
      </c>
      <c r="BW444" s="223">
        <f t="shared" ca="1" si="924"/>
        <v>9.609102090696665E-3</v>
      </c>
      <c r="BX444" s="223">
        <f t="shared" ca="1" si="925"/>
        <v>-2.4803966576632955E-3</v>
      </c>
      <c r="BY444" s="223">
        <f t="shared" ca="1" si="926"/>
        <v>-7.3786732120509875E-3</v>
      </c>
      <c r="BZ444" s="223">
        <f t="shared" ca="1" si="927"/>
        <v>9.1154668055774529E-3</v>
      </c>
      <c r="CA444" s="223">
        <f t="shared" ca="1" si="928"/>
        <v>-8.1816108970524364E-4</v>
      </c>
      <c r="CB444" s="223">
        <f t="shared" ca="1" si="929"/>
        <v>-8.3797578147493789E-3</v>
      </c>
      <c r="CC444" s="223">
        <f t="shared" ca="1" si="930"/>
        <v>8.3534291962513562E-3</v>
      </c>
      <c r="CD444" s="223">
        <f t="shared" ca="1" si="931"/>
        <v>8.6816499854499522E-4</v>
      </c>
      <c r="CE444" s="223">
        <f t="shared" ca="1" si="932"/>
        <v>-9.134102834962167E-3</v>
      </c>
      <c r="CF444" s="223">
        <f t="shared" ca="1" si="933"/>
        <v>7.345427243113524E-3</v>
      </c>
      <c r="CG444" s="223">
        <f t="shared" ca="1" si="934"/>
        <v>2.5289282156472684E-3</v>
      </c>
      <c r="CH444" s="223">
        <f t="shared" ca="1" si="935"/>
        <v>-9.6194967983899687E-3</v>
      </c>
      <c r="CI444" s="223">
        <f t="shared" ca="1" si="936"/>
        <v>6.1211412766172205E-3</v>
      </c>
      <c r="CJ444" s="223">
        <f t="shared" ca="1" si="937"/>
        <v>4.1152278616228867E-3</v>
      </c>
      <c r="CK444" s="223">
        <f t="shared" ca="1" si="938"/>
        <v>-9.8216474180091266E-3</v>
      </c>
      <c r="CL444" s="223">
        <f t="shared" ca="1" si="939"/>
        <v>4.7166200483967653E-3</v>
      </c>
      <c r="CM444" s="223">
        <f t="shared" ca="1" si="940"/>
        <v>5.5803557951386272E-3</v>
      </c>
      <c r="CN444" s="223">
        <f t="shared" ca="1" si="941"/>
        <v>-9.7346024263929125E-3</v>
      </c>
      <c r="CO444" s="223">
        <f t="shared" ca="1" si="942"/>
        <v>3.1732192860403426E-3</v>
      </c>
      <c r="CP444" s="223">
        <f t="shared" ca="1" si="943"/>
        <v>6.8811717414284258E-3</v>
      </c>
      <c r="CQ444" s="223">
        <f t="shared" ca="1" si="944"/>
        <v>-9.3609248385310324E-3</v>
      </c>
      <c r="CR444" s="223">
        <f t="shared" ca="1" si="945"/>
        <v>1.5363839854691339E-3</v>
      </c>
      <c r="CS444" s="223">
        <f t="shared" ca="1" si="946"/>
        <v>7.9793735453973884E-3</v>
      </c>
      <c r="CT444" s="223">
        <f t="shared" ca="1" si="947"/>
        <v>-8.7116174845829723E-3</v>
      </c>
      <c r="CU444" s="223">
        <f t="shared" ca="1" si="948"/>
        <v>-1.4568970402603371E-4</v>
      </c>
      <c r="CV444" s="223">
        <f t="shared" ca="1" si="949"/>
        <v>8.8426249676712351E-3</v>
      </c>
      <c r="CW444" s="223">
        <f t="shared" ca="1" si="950"/>
        <v>-7.8057990346773569E-3</v>
      </c>
      <c r="CX444" s="223">
        <f t="shared" ca="1" si="951"/>
        <v>-1.8234736016753588E-3</v>
      </c>
      <c r="CY444" s="223">
        <f t="shared" ca="1" si="952"/>
        <v>9.4455078159560255E-3</v>
      </c>
      <c r="CZ444" s="223">
        <f t="shared" ca="1" si="953"/>
        <v>-6.6701410551145927E-3</v>
      </c>
      <c r="DA444" s="223">
        <f t="shared" ca="1" si="954"/>
        <v>-3.4475658384083081E-3</v>
      </c>
      <c r="DB444" s="223">
        <f t="shared" ca="1" si="955"/>
        <v>9.770270376471716E-3</v>
      </c>
      <c r="DC444" s="223">
        <f t="shared" ca="1" si="956"/>
        <v>-5.3380826716926321E-3</v>
      </c>
      <c r="DD444" s="223">
        <f t="shared" ca="1" si="957"/>
        <v>-4.9701454808198263E-3</v>
      </c>
      <c r="DE444" s="223">
        <f t="shared" ca="1" si="958"/>
        <v>9.8073501081091131E-3</v>
      </c>
      <c r="DF444" s="223">
        <f t="shared" ca="1" si="959"/>
        <v>-3.8488459641705681E-3</v>
      </c>
      <c r="DG444" s="223">
        <f t="shared" ca="1" si="960"/>
        <v>-6.3463806049361155E-3</v>
      </c>
      <c r="DH444" s="223">
        <f t="shared" ca="1" si="961"/>
        <v>9.5556552087296479E-3</v>
      </c>
      <c r="DI444" s="223">
        <f t="shared" ca="1" si="962"/>
        <v>-2.2462810832997084E-3</v>
      </c>
      <c r="DJ444" s="223">
        <f t="shared" ca="1" si="963"/>
        <v>-7.5357483594488978E-3</v>
      </c>
      <c r="DK444" s="223">
        <f t="shared" ca="1" si="964"/>
        <v>9.022596762968401E-3</v>
      </c>
      <c r="DL444" s="223">
        <f t="shared" ca="1" si="965"/>
        <v>-5.7757509562226216E-4</v>
      </c>
      <c r="DM444" s="223">
        <f t="shared" ca="1" si="966"/>
        <v>-8.5032281495321764E-3</v>
      </c>
      <c r="DN444" s="223">
        <f t="shared" ca="1" si="967"/>
        <v>8.2238705249574086E-3</v>
      </c>
      <c r="DO444" s="223">
        <f t="shared" ca="1" si="968"/>
        <v>1.1081374262654452E-3</v>
      </c>
      <c r="DP444" s="223">
        <f t="shared" ca="1" si="969"/>
        <v>-9.2203328082838924E-3</v>
      </c>
      <c r="DQ444" s="223">
        <f t="shared" ca="1" si="970"/>
        <v>7.1829947613155972E-3</v>
      </c>
      <c r="DR444" s="223">
        <f t="shared" ca="1" si="971"/>
        <v>2.7612211572095196E-3</v>
      </c>
      <c r="DS444" s="223">
        <f t="shared" ca="1" si="972"/>
        <v>-9.6659473932424102E-3</v>
      </c>
      <c r="DT444" s="223">
        <f t="shared" ca="1" si="973"/>
        <v>5.9306177624848947E-3</v>
      </c>
      <c r="DU444" s="223">
        <f t="shared" ca="1" si="974"/>
        <v>4.3330015175142757E-3</v>
      </c>
      <c r="DV444" s="223">
        <f t="shared" ca="1" si="975"/>
        <v>-9.8269509098549458E-3</v>
      </c>
      <c r="DW444" s="223">
        <f t="shared" ca="1" si="976"/>
        <v>4.5036154125465983E-3</v>
      </c>
      <c r="DX444" s="223">
        <f t="shared" ca="1" si="977"/>
        <v>5.7771978820788279E-3</v>
      </c>
      <c r="DY444" s="223">
        <f t="shared" ca="1" si="978"/>
        <v>-9.6986026554250863E-3</v>
      </c>
      <c r="DZ444" s="223">
        <f t="shared" ca="1" si="979"/>
        <v>2.9440053893159323E-3</v>
      </c>
      <c r="EA444" s="223">
        <f t="shared" ca="1" si="980"/>
        <v>7.0512863002237525E-3</v>
      </c>
      <c r="EB444" s="223">
        <f t="shared" ca="1" si="981"/>
        <v>-9.2846818077537713E-3</v>
      </c>
      <c r="EC444" s="223">
        <f t="shared" ca="1" si="982"/>
        <v>1.2977099657847601E-3</v>
      </c>
      <c r="ED444" s="223">
        <f t="shared" ca="1" si="983"/>
        <v>8.1177516013089777E-3</v>
      </c>
      <c r="EE444" s="223">
        <f t="shared" ca="1" si="984"/>
        <v>-8.5973761483250435E-3</v>
      </c>
      <c r="EF444" s="223">
        <f t="shared" ca="1" si="985"/>
        <v>-3.8679615813039334E-4</v>
      </c>
      <c r="EG444" s="223">
        <f t="shared" ca="1" si="986"/>
        <v>8.9451920182498958E-3</v>
      </c>
      <c r="EH444" s="223">
        <f t="shared" ca="1" si="987"/>
        <v>-7.6569231965517379E-3</v>
      </c>
      <c r="EI444" s="223">
        <f t="shared" ca="1" si="988"/>
        <v>-2.0599131793203837E-3</v>
      </c>
      <c r="EJ444" s="223">
        <f t="shared" ca="1" si="989"/>
        <v>9.5092438036060677E-3</v>
      </c>
      <c r="EK444" s="223">
        <f t="shared" ca="1" si="990"/>
        <v>-6.4910143217780034E-3</v>
      </c>
      <c r="EL444" s="223">
        <f t="shared" ca="1" si="991"/>
        <v>-3.6723766435624631E-3</v>
      </c>
      <c r="EM444" s="223">
        <f t="shared" ca="1" si="992"/>
        <v>9.793298613187524E-3</v>
      </c>
      <c r="EN444" s="223">
        <f t="shared" ca="1" si="993"/>
        <v>-5.1339793787972474E-3</v>
      </c>
      <c r="EO444" s="223">
        <f t="shared" ca="1" si="994"/>
        <v>-5.1767080233470052E-3</v>
      </c>
      <c r="EP444" s="223">
        <f t="shared" ca="1" si="995"/>
        <v>9.7889925340184768E-3</v>
      </c>
      <c r="EQ444" s="223">
        <f t="shared" ca="1" si="996"/>
        <v>-3.6257758750511187E-3</v>
      </c>
      <c r="ER444" s="223">
        <f t="shared" ca="1" si="997"/>
        <v>-6.5286127095955807E-3</v>
      </c>
      <c r="ES444" s="223">
        <f t="shared" ca="1" si="998"/>
        <v>9.4964523573737841E-3</v>
      </c>
      <c r="ET444" s="223">
        <f t="shared" ca="1" si="999"/>
        <v>-2.0108124332054019E-3</v>
      </c>
      <c r="EU444" s="223">
        <f t="shared" ca="1" si="1000"/>
        <v>-7.6882842538150351E-3</v>
      </c>
      <c r="EV444" s="223">
        <f t="shared" ca="1" si="1001"/>
        <v>8.9242918454459658E-3</v>
      </c>
      <c r="EW444" s="223">
        <f t="shared" ca="1" si="1002"/>
        <v>-3.3664119189832226E-4</v>
      </c>
      <c r="EX444" s="223">
        <f t="shared" ca="1" si="1003"/>
        <v>-8.621576457633881E-3</v>
      </c>
      <c r="EY444" s="223">
        <f t="shared" ca="1" si="1004"/>
        <v>8.0893581015697037E-3</v>
      </c>
      <c r="EZ444" s="223">
        <f t="shared" ca="1" si="1005"/>
        <v>1.3474423534356869E-3</v>
      </c>
      <c r="FA444" s="223">
        <f t="shared" ca="1" si="1006"/>
        <v>-9.301008797892257E-3</v>
      </c>
      <c r="FB444" s="223">
        <f t="shared" ca="1" si="1007"/>
        <v>7.0162355120633136E-3</v>
      </c>
      <c r="FC444" s="223">
        <f t="shared" ca="1" si="1008"/>
        <v>2.9918508423951097E-3</v>
      </c>
      <c r="FD444" s="223">
        <f t="shared" ca="1" si="1009"/>
        <v>-9.7065755828181187E-3</v>
      </c>
      <c r="FE444" s="223">
        <f t="shared" ca="1" si="1010"/>
        <v>5.7365218659725329E-3</v>
      </c>
      <c r="FF444" s="223">
        <f t="shared" ca="1" si="1011"/>
        <v>4.5481651353126342E-3</v>
      </c>
      <c r="FG444" s="223">
        <f t="shared" ca="1" si="1012"/>
        <v>-9.8263350139260377E-3</v>
      </c>
      <c r="FH444" s="223">
        <f t="shared" ca="1" si="1013"/>
        <v>4.2878979671731928E-3</v>
      </c>
      <c r="FI444" s="223">
        <f t="shared" ca="1" si="1014"/>
        <v>5.9705600010382092E-3</v>
      </c>
      <c r="FJ444" s="223">
        <f t="shared" ca="1" si="1015"/>
        <v>-9.6567608088718015E-3</v>
      </c>
      <c r="FK444" s="223">
        <f t="shared" ca="1" si="1016"/>
        <v>2.7130181338284516E-3</v>
      </c>
      <c r="FL444" s="223">
        <f t="shared" ca="1" si="1017"/>
        <v>7.2171534278165942E-3</v>
      </c>
      <c r="FM444" s="223">
        <f t="shared" ca="1" si="1018"/>
        <v>-9.2028460318321348E-3</v>
      </c>
      <c r="FN444" s="223">
        <f t="shared" ca="1" si="1019"/>
        <v>1.0582542541406671E-3</v>
      </c>
      <c r="FO444" s="223">
        <f t="shared" ca="1" si="1020"/>
        <v>8.2512398271982253E-3</v>
      </c>
      <c r="FP444" s="223">
        <f t="shared" ca="1" si="1021"/>
        <v>-8.4779560741520994E-3</v>
      </c>
      <c r="FQ444" s="223">
        <f t="shared" ca="1" si="1022"/>
        <v>-6.2766962069233517E-4</v>
      </c>
      <c r="FR444" s="223">
        <f t="shared" ca="1" si="1023"/>
        <v>9.0423708196389185E-3</v>
      </c>
      <c r="FS444" s="223">
        <f t="shared" ca="1" si="1024"/>
        <v>-7.5034351142033197E-3</v>
      </c>
      <c r="FT444" s="223">
        <f t="shared" ca="1" si="1025"/>
        <v>-2.2951119422910272E-3</v>
      </c>
      <c r="FU444" s="223">
        <f t="shared" ca="1" si="1026"/>
        <v>9.5672517783623508E-3</v>
      </c>
      <c r="FV444" s="223">
        <f t="shared" ca="1" si="1027"/>
        <v>-6.3079776441288399E-3</v>
      </c>
      <c r="FW444" s="223">
        <f t="shared" ca="1" si="1028"/>
        <v>-3.8949753463455457E-3</v>
      </c>
      <c r="FX444" s="223">
        <f t="shared" ca="1" si="1029"/>
        <v>9.8104277330137435E-3</v>
      </c>
      <c r="FY444" s="223">
        <f t="shared" ca="1" si="1030"/>
        <v>-4.9267835686959303E-3</v>
      </c>
      <c r="FZ444" s="223">
        <f t="shared" ca="1" si="1031"/>
        <v>-5.3801523105302604E-3</v>
      </c>
      <c r="GA444" s="223">
        <f t="shared" ca="1" si="1032"/>
        <v>9.7647384368593597E-3</v>
      </c>
      <c r="GB444" s="223">
        <f t="shared" ca="1" si="1033"/>
        <v>-3.4005217541212907E-3</v>
      </c>
      <c r="GC444" s="223">
        <f t="shared" ca="1" si="1034"/>
        <v>-6.7069122220793408E-3</v>
      </c>
      <c r="GD444" s="223">
        <f t="shared" ca="1" si="1035"/>
        <v>9.4315291982131344E-3</v>
      </c>
      <c r="GE444" s="223">
        <f t="shared" ca="1" si="1036"/>
        <v>-1.7741325448904543E-3</v>
      </c>
      <c r="GF444" s="223">
        <f t="shared" ca="1" si="1037"/>
        <v>-7.8361890132299626E-3</v>
      </c>
      <c r="GG444" s="223">
        <f t="shared" ca="1" si="1038"/>
        <v>8.8206112682166042E-3</v>
      </c>
      <c r="GH444" s="223">
        <f t="shared" ca="1" si="1039"/>
        <v>-9.5504508108487304E-5</v>
      </c>
      <c r="GI444" s="223">
        <f t="shared" ca="1" si="1040"/>
        <v>-8.7347314504590181E-3</v>
      </c>
      <c r="GJ444" s="223">
        <f t="shared" ca="1" si="1041"/>
        <v>7.9499729513421991E-3</v>
      </c>
      <c r="GK444" s="223">
        <f t="shared" ca="1" si="1042"/>
        <v>1.5859356317166106E-3</v>
      </c>
      <c r="GL444" s="223">
        <f t="shared" ca="1" si="1043"/>
        <v>-9.3760822075878974E-3</v>
      </c>
      <c r="GM444" s="223">
        <f t="shared" ca="1" si="1044"/>
        <v>6.8452499448923175E-3</v>
      </c>
      <c r="GN444" s="223">
        <f t="shared" ca="1" si="1045"/>
        <v>3.2206783485057506E-3</v>
      </c>
      <c r="GO444" s="223">
        <f t="shared" ca="1" si="1046"/>
        <v>-9.7413568942150315E-3</v>
      </c>
      <c r="GP444" s="223">
        <f t="shared" ca="1" si="1047"/>
        <v>5.5389705031904787E-3</v>
      </c>
      <c r="GQ444" s="223">
        <f t="shared" ca="1" si="1048"/>
        <v>4.7605891085010701E-3</v>
      </c>
      <c r="GR444" s="223">
        <f t="shared" ca="1" si="1049"/>
        <v>-9.8198001012150763E-3</v>
      </c>
      <c r="GS444" s="223">
        <f t="shared" ca="1" si="1050"/>
        <v>4.0695976523984394E-3</v>
      </c>
      <c r="GT444" s="223">
        <f t="shared" ca="1" si="1051"/>
        <v>6.1603256779065845E-3</v>
      </c>
      <c r="GU444" s="223">
        <f t="shared" ca="1" si="1052"/>
        <v>-9.6091020906966355E-3</v>
      </c>
      <c r="GV444" s="223">
        <f t="shared" ca="1" si="1053"/>
        <v>2.4803966576634356E-3</v>
      </c>
      <c r="GW444" s="223">
        <f t="shared" ca="1" si="1054"/>
        <v>7.3786732120510769E-3</v>
      </c>
      <c r="GX444" s="223">
        <f t="shared" ca="1" si="1055"/>
        <v>-9.1154668055775066E-3</v>
      </c>
      <c r="GY444" s="223">
        <f t="shared" ca="1" si="1056"/>
        <v>8.181610897051092E-4</v>
      </c>
      <c r="GZ444" s="223">
        <f t="shared" ca="1" si="1057"/>
        <v>8.3797578147493026E-3</v>
      </c>
      <c r="HA444" s="223">
        <f t="shared" ca="1" si="1058"/>
        <v>-8.3534291962512851E-3</v>
      </c>
      <c r="HB444" s="223">
        <f t="shared" ca="1" si="1059"/>
        <v>-8.681649985448521E-4</v>
      </c>
      <c r="HC444" s="223">
        <f t="shared" ca="1" si="1060"/>
        <v>9.1341028349622173E-3</v>
      </c>
      <c r="HD444" s="223">
        <f t="shared" ca="1" si="1061"/>
        <v>-7.3454272431136194E-3</v>
      </c>
      <c r="HE444" s="223">
        <f t="shared" ca="1" si="1062"/>
        <v>-2.528928215647399E-3</v>
      </c>
      <c r="HF444" s="223">
        <f t="shared" ca="1" si="1063"/>
        <v>9.6194967983899392E-3</v>
      </c>
      <c r="HG444" s="223">
        <f t="shared" ca="1" si="1064"/>
        <v>-6.1211412766173333E-3</v>
      </c>
      <c r="HH444" s="223">
        <f t="shared" ca="1" si="1065"/>
        <v>-4.1152278616225016E-3</v>
      </c>
      <c r="HI444" s="223">
        <f t="shared" ca="1" si="1066"/>
        <v>9.8216474180091197E-3</v>
      </c>
      <c r="HJ444" s="223">
        <f t="shared" ca="1" si="1067"/>
        <v>-4.7166200483971374E-3</v>
      </c>
      <c r="HK444" s="223">
        <f t="shared" ca="1" si="1068"/>
        <v>-5.5803557951385092E-3</v>
      </c>
      <c r="HL444" s="223">
        <f t="shared" ca="1" si="1069"/>
        <v>9.7346024263929697E-3</v>
      </c>
      <c r="HM444" s="223">
        <f t="shared" ca="1" si="1070"/>
        <v>-3.1732192860404796E-3</v>
      </c>
      <c r="HN444" s="223">
        <f t="shared" ca="1" si="1071"/>
        <v>-6.8811717414281239E-3</v>
      </c>
      <c r="HO444" s="223">
        <f t="shared" ca="1" si="1072"/>
        <v>9.3609248385310775E-3</v>
      </c>
      <c r="HP444" s="223">
        <f t="shared" ca="1" si="1073"/>
        <v>-1.5363839854695529E-3</v>
      </c>
      <c r="HQ444" s="223">
        <f t="shared" ca="1" si="1074"/>
        <v>-7.9793735453973034E-3</v>
      </c>
      <c r="HR444" s="223">
        <f t="shared" ca="1" si="1075"/>
        <v>8.7116174845831701E-3</v>
      </c>
      <c r="HS444" s="223">
        <f t="shared" ca="1" si="1076"/>
        <v>1.45689704025888E-4</v>
      </c>
      <c r="HT444" s="223">
        <f t="shared" ca="1" si="1077"/>
        <v>-8.8426249676710512E-3</v>
      </c>
      <c r="HU444" s="223">
        <f t="shared" ca="1" si="1078"/>
        <v>7.8057990346774436E-3</v>
      </c>
      <c r="HV444" s="223">
        <f t="shared" ca="1" si="1079"/>
        <v>1.8234736016754932E-3</v>
      </c>
      <c r="HW444" s="223">
        <f t="shared" ca="1" si="1080"/>
        <v>-9.4455078159559856E-3</v>
      </c>
      <c r="HX444" s="223">
        <f t="shared" ca="1" si="1081"/>
        <v>6.6701410551144938E-3</v>
      </c>
      <c r="HY444" s="223">
        <f t="shared" ca="1" si="1082"/>
        <v>3.4475658384081733E-3</v>
      </c>
      <c r="HZ444" s="223">
        <f t="shared" ca="1" si="1083"/>
        <v>-9.7702703764717298E-3</v>
      </c>
      <c r="IA444" s="223">
        <f t="shared" ca="1" si="1084"/>
        <v>5.3380826716927544E-3</v>
      </c>
      <c r="IB444" s="223">
        <f t="shared" ca="1" si="1085"/>
        <v>4.9701454808199434E-3</v>
      </c>
      <c r="IC444" s="223">
        <f t="shared" ca="1" si="1086"/>
        <v>-9.8073501081091235E-3</v>
      </c>
      <c r="ID444" s="223">
        <f t="shared" ca="1" si="1087"/>
        <v>3.848845964170444E-3</v>
      </c>
      <c r="IE444" s="223">
        <f t="shared" ca="1" si="1088"/>
        <v>1.308310328566694E-2</v>
      </c>
      <c r="IF444" s="223">
        <f t="shared" ca="1" si="1089"/>
        <v>-9.5556552087296166E-3</v>
      </c>
      <c r="IG444" s="223">
        <f t="shared" ca="1" si="1090"/>
        <v>2.2462810832998498E-3</v>
      </c>
      <c r="IH444" s="223">
        <f t="shared" ca="1" si="1091"/>
        <v>7.5357483594489854E-3</v>
      </c>
      <c r="II444" s="223">
        <f t="shared" ca="1" si="1092"/>
        <v>-9.02259676296846E-3</v>
      </c>
      <c r="IJ444" s="223">
        <f t="shared" ca="1" si="1093"/>
        <v>5.7757509562212771E-4</v>
      </c>
      <c r="IK444" s="223">
        <f t="shared" ca="1" si="1094"/>
        <v>8.5032281495321035E-3</v>
      </c>
      <c r="IL444" s="223">
        <f t="shared" ca="1" si="1095"/>
        <v>-8.2238705249574884E-3</v>
      </c>
      <c r="IM444" s="223">
        <f t="shared" ca="1" si="1096"/>
        <v>-1.1081374262650254E-3</v>
      </c>
      <c r="IN444" s="223">
        <f t="shared" ca="1" si="1097"/>
        <v>9.2203328082838421E-3</v>
      </c>
      <c r="IO444" s="223">
        <f t="shared" ca="1" si="1098"/>
        <v>-7.182994761315886E-3</v>
      </c>
      <c r="IP444" s="223">
        <f t="shared" ca="1" si="1099"/>
        <v>-2.7612211572093817E-3</v>
      </c>
      <c r="IQ444" s="223">
        <f t="shared" ca="1" si="1100"/>
        <v>9.6659473932423339E-3</v>
      </c>
      <c r="IR444" s="223">
        <f t="shared" ca="1" si="1101"/>
        <v>-5.93061776248501E-3</v>
      </c>
      <c r="IS444" s="223">
        <f t="shared" ca="1" si="1102"/>
        <v>-4.3330015175138967E-3</v>
      </c>
      <c r="IT444" s="223">
        <f t="shared" ca="1" si="1103"/>
        <v>9.8269509098549458E-3</v>
      </c>
      <c r="IU444" s="223">
        <f t="shared" ca="1" si="1104"/>
        <v>-4.5036154125469748E-3</v>
      </c>
      <c r="IV444" s="223">
        <f t="shared" ca="1" si="1105"/>
        <v>-5.7771978820787108E-3</v>
      </c>
      <c r="IW444" s="223">
        <f t="shared" ca="1" si="1106"/>
        <v>9.698602655425154E-3</v>
      </c>
      <c r="IX444" s="223">
        <f t="shared" ca="1" si="1107"/>
        <v>-2.9440053893160707E-3</v>
      </c>
      <c r="IY444" s="223">
        <f t="shared" ca="1" si="1108"/>
        <v>-7.0512863002238461E-3</v>
      </c>
      <c r="IZ444" s="223">
        <f t="shared" ca="1" si="1109"/>
        <v>9.2846818077540021E-3</v>
      </c>
      <c r="JA444" s="223">
        <f t="shared" ca="1" si="1110"/>
        <v>-1.2977099657849028E-3</v>
      </c>
      <c r="JB444" s="223">
        <f t="shared" ca="1" si="1111"/>
        <v>-8.1177516013088962E-3</v>
      </c>
    </row>
    <row r="445" spans="2:262">
      <c r="B445" s="230">
        <v>84</v>
      </c>
      <c r="C445" s="229">
        <f t="shared" si="1112"/>
        <v>1.640625000000001E-3</v>
      </c>
      <c r="D445" s="226">
        <f t="shared" ca="1" si="855"/>
        <v>74.296464504241712</v>
      </c>
      <c r="E445" s="225">
        <f ca="1">CL361</f>
        <v>-0.703535495758282</v>
      </c>
      <c r="F445" s="224">
        <v>84</v>
      </c>
      <c r="G445" s="223">
        <f t="shared" ca="1" si="856"/>
        <v>4.5428704681969197E-3</v>
      </c>
      <c r="H445" s="223">
        <f t="shared" ca="1" si="857"/>
        <v>-8.4359882716999318E-6</v>
      </c>
      <c r="I445" s="223">
        <f t="shared" ca="1" si="858"/>
        <v>-4.5349170735105556E-3</v>
      </c>
      <c r="J445" s="223">
        <f t="shared" ca="1" si="859"/>
        <v>4.2839262087304578E-3</v>
      </c>
      <c r="K445" s="223">
        <f t="shared" ca="1" si="860"/>
        <v>4.960594023127444E-4</v>
      </c>
      <c r="L445" s="223">
        <f t="shared" ca="1" si="861"/>
        <v>-4.7516077757746231E-3</v>
      </c>
      <c r="M445" s="223">
        <f t="shared" ca="1" si="862"/>
        <v>3.9837253980416435E-3</v>
      </c>
      <c r="N445" s="223">
        <f t="shared" ca="1" si="863"/>
        <v>9.95777469679264E-4</v>
      </c>
      <c r="O445" s="223">
        <f t="shared" ca="1" si="864"/>
        <v>-4.9225378976649513E-3</v>
      </c>
      <c r="P445" s="223">
        <f t="shared" ca="1" si="865"/>
        <v>3.6451591340438657E-3</v>
      </c>
      <c r="Q445" s="223">
        <f t="shared" ca="1" si="866"/>
        <v>1.4859056556654356E-3</v>
      </c>
      <c r="R445" s="223">
        <f t="shared" ca="1" si="867"/>
        <v>-5.0460612886678276E-3</v>
      </c>
      <c r="S445" s="223">
        <f t="shared" ca="1" si="868"/>
        <v>3.2714879949385699E-3</v>
      </c>
      <c r="T445" s="223">
        <f t="shared" ca="1" si="869"/>
        <v>1.9617237579088922E-3</v>
      </c>
      <c r="U445" s="223">
        <f t="shared" ca="1" si="870"/>
        <v>-5.1209883510031405E-3</v>
      </c>
      <c r="V445" s="223">
        <f t="shared" ca="1" si="871"/>
        <v>2.866310638064762E-3</v>
      </c>
      <c r="W445" s="223">
        <f t="shared" ca="1" si="872"/>
        <v>2.4186493879763799E-3</v>
      </c>
      <c r="X445" s="223">
        <f t="shared" ca="1" si="873"/>
        <v>-5.1465974961013008E-3</v>
      </c>
      <c r="Y445" s="223">
        <f t="shared" ca="1" si="874"/>
        <v>2.4335291428615948E-3</v>
      </c>
      <c r="Z445" s="223">
        <f t="shared" ca="1" si="875"/>
        <v>2.8522821022694393E-3</v>
      </c>
      <c r="AA445" s="223">
        <f t="shared" ca="1" si="876"/>
        <v>-5.1226420938956345E-3</v>
      </c>
      <c r="AB445" s="223">
        <f t="shared" ca="1" si="877"/>
        <v>1.9773114317103539E-3</v>
      </c>
      <c r="AC445" s="223">
        <f t="shared" ca="1" si="878"/>
        <v>3.2584457807016409E-3</v>
      </c>
      <c r="AD445" s="223">
        <f t="shared" ca="1" si="879"/>
        <v>-5.0493528480047289E-3</v>
      </c>
      <c r="AE445" s="223">
        <f t="shared" ca="1" si="880"/>
        <v>1.5020511305633647E-3</v>
      </c>
      <c r="AF445" s="223">
        <f t="shared" ca="1" si="881"/>
        <v>3.633228845018004E-3</v>
      </c>
      <c r="AG445" s="223">
        <f t="shared" ca="1" si="882"/>
        <v>-4.9274355739304925E-3</v>
      </c>
      <c r="AH445" s="223">
        <f t="shared" ca="1" si="883"/>
        <v>1.0123252559243435E-3</v>
      </c>
      <c r="AI445" s="223">
        <f t="shared" ca="1" si="884"/>
        <v>3.9730219294319292E-3</v>
      </c>
      <c r="AJ445" s="223">
        <f t="shared" ca="1" si="885"/>
        <v>-4.7580644016690359E-3</v>
      </c>
      <c r="AK445" s="223">
        <f t="shared" ca="1" si="886"/>
        <v>5.1285013567749444E-4</v>
      </c>
      <c r="AL445" s="223">
        <f t="shared" ca="1" si="887"/>
        <v>4.2745526407907374E-3</v>
      </c>
      <c r="AM445" s="223">
        <f t="shared" ca="1" si="888"/>
        <v>-4.5428704681969301E-3</v>
      </c>
      <c r="AN445" s="223">
        <f t="shared" ca="1" si="889"/>
        <v>8.4359882717415652E-6</v>
      </c>
      <c r="AO445" s="223">
        <f t="shared" ca="1" si="890"/>
        <v>4.5349170735105616E-3</v>
      </c>
      <c r="AP445" s="223">
        <f t="shared" ca="1" si="891"/>
        <v>-4.2839262087304604E-3</v>
      </c>
      <c r="AQ445" s="223">
        <f t="shared" ca="1" si="892"/>
        <v>-4.9605940231272141E-4</v>
      </c>
      <c r="AR445" s="223">
        <f t="shared" ca="1" si="893"/>
        <v>4.7516077757746352E-3</v>
      </c>
      <c r="AS445" s="223">
        <f t="shared" ca="1" si="894"/>
        <v>-3.9837253980416348E-3</v>
      </c>
      <c r="AT445" s="223">
        <f t="shared" ca="1" si="895"/>
        <v>-9.9577746967925923E-4</v>
      </c>
      <c r="AU445" s="223">
        <f t="shared" ca="1" si="896"/>
        <v>4.9225378976649444E-3</v>
      </c>
      <c r="AV445" s="223">
        <f t="shared" ca="1" si="897"/>
        <v>-3.6451591340438952E-3</v>
      </c>
      <c r="AW445" s="223">
        <f t="shared" ca="1" si="898"/>
        <v>-1.4859056556654475E-3</v>
      </c>
      <c r="AX445" s="223">
        <f t="shared" ca="1" si="899"/>
        <v>5.0460612886678267E-3</v>
      </c>
      <c r="AY445" s="223">
        <f t="shared" ca="1" si="900"/>
        <v>-3.2714879949385877E-3</v>
      </c>
      <c r="AZ445" s="223">
        <f t="shared" ca="1" si="901"/>
        <v>-1.9617237579089217E-3</v>
      </c>
      <c r="BA445" s="223">
        <f t="shared" ca="1" si="902"/>
        <v>5.1209883510031414E-3</v>
      </c>
      <c r="BB445" s="223">
        <f t="shared" ca="1" si="903"/>
        <v>-2.8663106380647659E-3</v>
      </c>
      <c r="BC445" s="223">
        <f t="shared" ca="1" si="904"/>
        <v>-2.4186493879763751E-3</v>
      </c>
      <c r="BD445" s="223">
        <f t="shared" ca="1" si="905"/>
        <v>5.1465974961013008E-3</v>
      </c>
      <c r="BE445" s="223">
        <f t="shared" ca="1" si="906"/>
        <v>-2.4335291428615995E-3</v>
      </c>
      <c r="BF445" s="223">
        <f t="shared" ca="1" si="907"/>
        <v>-2.8522821022694358E-3</v>
      </c>
      <c r="BG445" s="223">
        <f t="shared" ca="1" si="908"/>
        <v>5.1226420938956345E-3</v>
      </c>
      <c r="BH445" s="223">
        <f t="shared" ca="1" si="909"/>
        <v>-1.9773114317103253E-3</v>
      </c>
      <c r="BI445" s="223">
        <f t="shared" ca="1" si="910"/>
        <v>-3.2584457807016375E-3</v>
      </c>
      <c r="BJ445" s="223">
        <f t="shared" ca="1" si="911"/>
        <v>5.0493528480047298E-3</v>
      </c>
      <c r="BK445" s="223">
        <f t="shared" ca="1" si="912"/>
        <v>-1.5020511305633697E-3</v>
      </c>
      <c r="BL445" s="223">
        <f t="shared" ca="1" si="913"/>
        <v>-3.6332288450179754E-3</v>
      </c>
      <c r="BM445" s="223">
        <f t="shared" ca="1" si="914"/>
        <v>4.9274355739304943E-3</v>
      </c>
      <c r="BN445" s="223">
        <f t="shared" ca="1" si="915"/>
        <v>-1.0123252559243487E-3</v>
      </c>
      <c r="BO445" s="223">
        <f t="shared" ca="1" si="916"/>
        <v>-3.9730219294319266E-3</v>
      </c>
      <c r="BP445" s="223">
        <f t="shared" ca="1" si="917"/>
        <v>4.7580644016690238E-3</v>
      </c>
      <c r="BQ445" s="223">
        <f t="shared" ca="1" si="918"/>
        <v>-5.1285013567757207E-4</v>
      </c>
      <c r="BR445" s="223">
        <f t="shared" ca="1" si="919"/>
        <v>-4.2745526407907347E-3</v>
      </c>
      <c r="BS445" s="223">
        <f t="shared" ca="1" si="920"/>
        <v>4.542870468196898E-3</v>
      </c>
      <c r="BT445" s="223">
        <f t="shared" ca="1" si="921"/>
        <v>-8.4359882717463357E-6</v>
      </c>
      <c r="BU445" s="223">
        <f t="shared" ca="1" si="922"/>
        <v>-4.534917073510559E-3</v>
      </c>
      <c r="BV445" s="223">
        <f t="shared" ca="1" si="923"/>
        <v>4.2839262087305038E-3</v>
      </c>
      <c r="BW445" s="223">
        <f t="shared" ca="1" si="924"/>
        <v>4.9605940231271664E-4</v>
      </c>
      <c r="BX445" s="223">
        <f t="shared" ca="1" si="925"/>
        <v>-4.7516077757746326E-3</v>
      </c>
      <c r="BY445" s="223">
        <f t="shared" ca="1" si="926"/>
        <v>3.9837253980416851E-3</v>
      </c>
      <c r="BZ445" s="223">
        <f t="shared" ca="1" si="927"/>
        <v>9.9577746967925446E-4</v>
      </c>
      <c r="CA445" s="223">
        <f t="shared" ca="1" si="928"/>
        <v>-4.9225378976649643E-3</v>
      </c>
      <c r="CB445" s="223">
        <f t="shared" ca="1" si="929"/>
        <v>3.6451591340438991E-3</v>
      </c>
      <c r="CC445" s="223">
        <f t="shared" ca="1" si="930"/>
        <v>1.4859056556654436E-3</v>
      </c>
      <c r="CD445" s="223">
        <f t="shared" ca="1" si="931"/>
        <v>-5.0460612886678398E-3</v>
      </c>
      <c r="CE445" s="223">
        <f t="shared" ca="1" si="932"/>
        <v>3.2714879949385916E-3</v>
      </c>
      <c r="CF445" s="223">
        <f t="shared" ca="1" si="933"/>
        <v>1.9617237579089165E-3</v>
      </c>
      <c r="CG445" s="223">
        <f t="shared" ca="1" si="934"/>
        <v>-5.1209883510031336E-3</v>
      </c>
      <c r="CH445" s="223">
        <f t="shared" ca="1" si="935"/>
        <v>2.8663106380647702E-3</v>
      </c>
      <c r="CI445" s="223">
        <f t="shared" ca="1" si="936"/>
        <v>2.4186493879764358E-3</v>
      </c>
      <c r="CJ445" s="223">
        <f t="shared" ca="1" si="937"/>
        <v>-5.1465974961013008E-3</v>
      </c>
      <c r="CK445" s="223">
        <f t="shared" ca="1" si="938"/>
        <v>2.4335291428616039E-3</v>
      </c>
      <c r="CL445" s="223">
        <f t="shared" ca="1" si="939"/>
        <v>2.8522821022693703E-3</v>
      </c>
      <c r="CM445" s="223">
        <f t="shared" ca="1" si="940"/>
        <v>-5.1226420938956345E-3</v>
      </c>
      <c r="CN445" s="223">
        <f t="shared" ca="1" si="941"/>
        <v>1.9773114317103296E-3</v>
      </c>
      <c r="CO445" s="223">
        <f t="shared" ca="1" si="942"/>
        <v>3.2584457807015767E-3</v>
      </c>
      <c r="CP445" s="223">
        <f t="shared" ca="1" si="943"/>
        <v>-5.0493528480047307E-3</v>
      </c>
      <c r="CQ445" s="223">
        <f t="shared" ca="1" si="944"/>
        <v>1.5020511305633046E-3</v>
      </c>
      <c r="CR445" s="223">
        <f t="shared" ca="1" si="945"/>
        <v>3.633228845017971E-3</v>
      </c>
      <c r="CS445" s="223">
        <f t="shared" ca="1" si="946"/>
        <v>-4.927435573930496E-3</v>
      </c>
      <c r="CT445" s="223">
        <f t="shared" ca="1" si="947"/>
        <v>1.0123252559242821E-3</v>
      </c>
      <c r="CU445" s="223">
        <f t="shared" ca="1" si="948"/>
        <v>3.9730219294319231E-3</v>
      </c>
      <c r="CV445" s="223">
        <f t="shared" ca="1" si="949"/>
        <v>-4.7580644016690255E-3</v>
      </c>
      <c r="CW445" s="223">
        <f t="shared" ca="1" si="950"/>
        <v>5.1285013567757684E-4</v>
      </c>
      <c r="CX445" s="223">
        <f t="shared" ca="1" si="951"/>
        <v>4.2745526407907313E-3</v>
      </c>
      <c r="CY445" s="223">
        <f t="shared" ca="1" si="952"/>
        <v>-4.5428704681969006E-3</v>
      </c>
      <c r="CZ445" s="223">
        <f t="shared" ca="1" si="953"/>
        <v>8.4359882717515398E-6</v>
      </c>
      <c r="DA445" s="223">
        <f t="shared" ca="1" si="954"/>
        <v>4.5349170735105573E-3</v>
      </c>
      <c r="DB445" s="223">
        <f t="shared" ca="1" si="955"/>
        <v>-4.2839262087305072E-3</v>
      </c>
      <c r="DC445" s="223">
        <f t="shared" ca="1" si="956"/>
        <v>-4.9605940231271101E-4</v>
      </c>
      <c r="DD445" s="223">
        <f t="shared" ca="1" si="957"/>
        <v>4.7516077757746309E-3</v>
      </c>
      <c r="DE445" s="223">
        <f t="shared" ca="1" si="958"/>
        <v>-3.9837253980416877E-3</v>
      </c>
      <c r="DF445" s="223">
        <f t="shared" ca="1" si="959"/>
        <v>-9.9577746967924883E-4</v>
      </c>
      <c r="DG445" s="223">
        <f t="shared" ca="1" si="960"/>
        <v>4.9225378976649635E-3</v>
      </c>
      <c r="DH445" s="223">
        <f t="shared" ca="1" si="961"/>
        <v>-3.6451591340439021E-3</v>
      </c>
      <c r="DI445" s="223">
        <f t="shared" ca="1" si="962"/>
        <v>-1.4859056556654382E-3</v>
      </c>
      <c r="DJ445" s="223">
        <f t="shared" ca="1" si="963"/>
        <v>5.0460612886678389E-3</v>
      </c>
      <c r="DK445" s="223">
        <f t="shared" ca="1" si="964"/>
        <v>-3.2714879949385955E-3</v>
      </c>
      <c r="DL445" s="223">
        <f t="shared" ca="1" si="965"/>
        <v>-1.9617237579089121E-3</v>
      </c>
      <c r="DM445" s="223">
        <f t="shared" ca="1" si="966"/>
        <v>5.1209883510031327E-3</v>
      </c>
      <c r="DN445" s="223">
        <f t="shared" ca="1" si="967"/>
        <v>-2.8663106380647746E-3</v>
      </c>
      <c r="DO445" s="223">
        <f t="shared" ca="1" si="968"/>
        <v>-2.4186493879764306E-3</v>
      </c>
      <c r="DP445" s="223">
        <f t="shared" ca="1" si="969"/>
        <v>5.1465974961013008E-3</v>
      </c>
      <c r="DQ445" s="223">
        <f t="shared" ca="1" si="970"/>
        <v>-2.4335291428616082E-3</v>
      </c>
      <c r="DR445" s="223">
        <f t="shared" ca="1" si="971"/>
        <v>-2.852282102269366E-3</v>
      </c>
      <c r="DS445" s="223">
        <f t="shared" ca="1" si="972"/>
        <v>5.1226420938956345E-3</v>
      </c>
      <c r="DT445" s="223">
        <f t="shared" ca="1" si="973"/>
        <v>-1.9773114317103344E-3</v>
      </c>
      <c r="DU445" s="223">
        <f t="shared" ca="1" si="974"/>
        <v>-3.2584457807015733E-3</v>
      </c>
      <c r="DV445" s="223">
        <f t="shared" ca="1" si="975"/>
        <v>5.0493528480047324E-3</v>
      </c>
      <c r="DW445" s="223">
        <f t="shared" ca="1" si="976"/>
        <v>-1.502051130563309E-3</v>
      </c>
      <c r="DX445" s="223">
        <f t="shared" ca="1" si="977"/>
        <v>-3.6332288450179671E-3</v>
      </c>
      <c r="DY445" s="223">
        <f t="shared" ca="1" si="978"/>
        <v>4.9274355739304977E-3</v>
      </c>
      <c r="DZ445" s="223">
        <f t="shared" ca="1" si="979"/>
        <v>-1.0123252559242869E-3</v>
      </c>
      <c r="EA445" s="223">
        <f t="shared" ca="1" si="980"/>
        <v>-3.9730219294320124E-3</v>
      </c>
      <c r="EB445" s="223">
        <f t="shared" ca="1" si="981"/>
        <v>4.7580644016690836E-3</v>
      </c>
      <c r="EC445" s="223">
        <f t="shared" ca="1" si="982"/>
        <v>-5.1285013567758204E-4</v>
      </c>
      <c r="ED445" s="223">
        <f t="shared" ca="1" si="983"/>
        <v>-4.2745526407907287E-3</v>
      </c>
      <c r="EE445" s="223">
        <f t="shared" ca="1" si="984"/>
        <v>4.5428704681969023E-3</v>
      </c>
      <c r="EF445" s="223">
        <f t="shared" ca="1" si="985"/>
        <v>-8.4359882716101599E-6</v>
      </c>
      <c r="EG445" s="223">
        <f t="shared" ca="1" si="986"/>
        <v>-4.5349170735104853E-3</v>
      </c>
      <c r="EH445" s="223">
        <f t="shared" ca="1" si="987"/>
        <v>4.283926208730509E-3</v>
      </c>
      <c r="EI445" s="223">
        <f t="shared" ca="1" si="988"/>
        <v>4.9605940231270667E-4</v>
      </c>
      <c r="EJ445" s="223">
        <f t="shared" ca="1" si="989"/>
        <v>-4.7516077757746291E-3</v>
      </c>
      <c r="EK445" s="223">
        <f t="shared" ca="1" si="990"/>
        <v>3.9837253980415984E-3</v>
      </c>
      <c r="EL445" s="223">
        <f t="shared" ca="1" si="991"/>
        <v>9.9577746967910051E-4</v>
      </c>
      <c r="EM445" s="223">
        <f t="shared" ca="1" si="992"/>
        <v>-4.9225378976649192E-3</v>
      </c>
      <c r="EN445" s="223">
        <f t="shared" ca="1" si="993"/>
        <v>3.645159134043906E-3</v>
      </c>
      <c r="EO445" s="223">
        <f t="shared" ca="1" si="994"/>
        <v>1.4859056556654339E-3</v>
      </c>
      <c r="EP445" s="223">
        <f t="shared" ca="1" si="995"/>
        <v>-5.046061288667838E-3</v>
      </c>
      <c r="EQ445" s="223">
        <f t="shared" ca="1" si="996"/>
        <v>3.2714879949384866E-3</v>
      </c>
      <c r="ER445" s="223">
        <f t="shared" ca="1" si="997"/>
        <v>1.9617237579087721E-3</v>
      </c>
      <c r="ES445" s="223">
        <f t="shared" ca="1" si="998"/>
        <v>-5.1209883510031327E-3</v>
      </c>
      <c r="ET445" s="223">
        <f t="shared" ca="1" si="999"/>
        <v>2.8663106380647785E-3</v>
      </c>
      <c r="EU445" s="223">
        <f t="shared" ca="1" si="1000"/>
        <v>2.4186493879764263E-3</v>
      </c>
      <c r="EV445" s="223">
        <f t="shared" ca="1" si="1001"/>
        <v>-5.1465974961013008E-3</v>
      </c>
      <c r="EW445" s="223">
        <f t="shared" ca="1" si="1002"/>
        <v>2.4335291428617418E-3</v>
      </c>
      <c r="EX445" s="223">
        <f t="shared" ca="1" si="1003"/>
        <v>2.8522821022693625E-3</v>
      </c>
      <c r="EY445" s="223">
        <f t="shared" ca="1" si="1004"/>
        <v>-5.1226420938956362E-3</v>
      </c>
      <c r="EZ445" s="223">
        <f t="shared" ca="1" si="1005"/>
        <v>1.9773114317103392E-3</v>
      </c>
      <c r="FA445" s="223">
        <f t="shared" ca="1" si="1006"/>
        <v>3.2584457807016821E-3</v>
      </c>
      <c r="FB445" s="223">
        <f t="shared" ca="1" si="1007"/>
        <v>-5.0493528480047047E-3</v>
      </c>
      <c r="FC445" s="223">
        <f t="shared" ca="1" si="1008"/>
        <v>1.5020511305634538E-3</v>
      </c>
      <c r="FD445" s="223">
        <f t="shared" ca="1" si="1009"/>
        <v>3.6332288450179637E-3</v>
      </c>
      <c r="FE445" s="223">
        <f t="shared" ca="1" si="1010"/>
        <v>-4.9274355739304986E-3</v>
      </c>
      <c r="FF445" s="223">
        <f t="shared" ca="1" si="1011"/>
        <v>1.0123252559242921E-3</v>
      </c>
      <c r="FG445" s="223">
        <f t="shared" ca="1" si="1012"/>
        <v>3.9730219294320098E-3</v>
      </c>
      <c r="FH445" s="223">
        <f t="shared" ca="1" si="1013"/>
        <v>-4.7580644016690862E-3</v>
      </c>
      <c r="FI445" s="223">
        <f t="shared" ca="1" si="1014"/>
        <v>5.1285013567758725E-4</v>
      </c>
      <c r="FJ445" s="223">
        <f t="shared" ca="1" si="1015"/>
        <v>4.2745526407907261E-3</v>
      </c>
      <c r="FK445" s="223">
        <f t="shared" ca="1" si="1016"/>
        <v>-4.5428704681969049E-3</v>
      </c>
      <c r="FL445" s="223">
        <f t="shared" ca="1" si="1017"/>
        <v>8.435988271615364E-6</v>
      </c>
      <c r="FM445" s="223">
        <f t="shared" ca="1" si="1018"/>
        <v>4.5349170735104836E-3</v>
      </c>
      <c r="FN445" s="223">
        <f t="shared" ca="1" si="1019"/>
        <v>-4.2839262087305124E-3</v>
      </c>
      <c r="FO445" s="223">
        <f t="shared" ca="1" si="1020"/>
        <v>-4.9605940231270103E-4</v>
      </c>
      <c r="FP445" s="223">
        <f t="shared" ca="1" si="1021"/>
        <v>4.7516077757746274E-3</v>
      </c>
      <c r="FQ445" s="223">
        <f t="shared" ca="1" si="1022"/>
        <v>-3.9837253980416019E-3</v>
      </c>
      <c r="FR445" s="223">
        <f t="shared" ca="1" si="1023"/>
        <v>-9.9577746967909617E-4</v>
      </c>
      <c r="FS445" s="223">
        <f t="shared" ca="1" si="1024"/>
        <v>4.9225378976649175E-3</v>
      </c>
      <c r="FT445" s="223">
        <f t="shared" ca="1" si="1025"/>
        <v>-3.6451591340439099E-3</v>
      </c>
      <c r="FU445" s="223">
        <f t="shared" ca="1" si="1026"/>
        <v>-1.4859056556654287E-3</v>
      </c>
      <c r="FV445" s="223">
        <f t="shared" ca="1" si="1027"/>
        <v>5.0460612886678372E-3</v>
      </c>
      <c r="FW445" s="223">
        <f t="shared" ca="1" si="1028"/>
        <v>-3.2714879949384905E-3</v>
      </c>
      <c r="FX445" s="223">
        <f t="shared" ca="1" si="1029"/>
        <v>-1.9617237579087677E-3</v>
      </c>
      <c r="FY445" s="223">
        <f t="shared" ca="1" si="1030"/>
        <v>5.1209883510031319E-3</v>
      </c>
      <c r="FZ445" s="223">
        <f t="shared" ca="1" si="1031"/>
        <v>-2.8663106380647828E-3</v>
      </c>
      <c r="GA445" s="223">
        <f t="shared" ca="1" si="1032"/>
        <v>-2.418649387976422E-3</v>
      </c>
      <c r="GB445" s="223">
        <f t="shared" ca="1" si="1033"/>
        <v>5.1465974961013017E-3</v>
      </c>
      <c r="GC445" s="223">
        <f t="shared" ca="1" si="1034"/>
        <v>-2.4335291428617461E-3</v>
      </c>
      <c r="GD445" s="223">
        <f t="shared" ca="1" si="1035"/>
        <v>-2.8522821022693573E-3</v>
      </c>
      <c r="GE445" s="223">
        <f t="shared" ca="1" si="1036"/>
        <v>5.1226420938956362E-3</v>
      </c>
      <c r="GF445" s="223">
        <f t="shared" ca="1" si="1037"/>
        <v>-1.9773114317103435E-3</v>
      </c>
      <c r="GG445" s="223">
        <f t="shared" ca="1" si="1038"/>
        <v>-3.2584457807016787E-3</v>
      </c>
      <c r="GH445" s="223">
        <f t="shared" ca="1" si="1039"/>
        <v>5.0493528480047055E-3</v>
      </c>
      <c r="GI445" s="223">
        <f t="shared" ca="1" si="1040"/>
        <v>-1.5020511305634588E-3</v>
      </c>
      <c r="GJ445" s="223">
        <f t="shared" ca="1" si="1041"/>
        <v>-3.6332288450179606E-3</v>
      </c>
      <c r="GK445" s="223">
        <f t="shared" ca="1" si="1042"/>
        <v>4.9274355739304995E-3</v>
      </c>
      <c r="GL445" s="223">
        <f t="shared" ca="1" si="1043"/>
        <v>-1.0123252559242966E-3</v>
      </c>
      <c r="GM445" s="223">
        <f t="shared" ca="1" si="1044"/>
        <v>-3.9730219294320064E-3</v>
      </c>
      <c r="GN445" s="223">
        <f t="shared" ca="1" si="1045"/>
        <v>4.758064401669088E-3</v>
      </c>
      <c r="GO445" s="223">
        <f t="shared" ca="1" si="1046"/>
        <v>-5.1285013567759202E-4</v>
      </c>
      <c r="GP445" s="223">
        <f t="shared" ca="1" si="1047"/>
        <v>-4.2745526407907235E-3</v>
      </c>
      <c r="GQ445" s="223">
        <f t="shared" ca="1" si="1048"/>
        <v>4.5428704681969075E-3</v>
      </c>
      <c r="GR445" s="223">
        <f t="shared" ca="1" si="1049"/>
        <v>-8.4359882716201345E-6</v>
      </c>
      <c r="GS445" s="223">
        <f t="shared" ca="1" si="1050"/>
        <v>-4.534917073510481E-3</v>
      </c>
      <c r="GT445" s="223">
        <f t="shared" ca="1" si="1051"/>
        <v>4.283926208730515E-3</v>
      </c>
      <c r="GU445" s="223">
        <f t="shared" ca="1" si="1052"/>
        <v>4.9605940231269626E-4</v>
      </c>
      <c r="GV445" s="223">
        <f t="shared" ca="1" si="1053"/>
        <v>-4.7516077757746257E-3</v>
      </c>
      <c r="GW445" s="223">
        <f t="shared" ca="1" si="1054"/>
        <v>3.9837253980416045E-3</v>
      </c>
      <c r="GX445" s="223">
        <f t="shared" ca="1" si="1055"/>
        <v>9.9577746967909053E-4</v>
      </c>
      <c r="GY445" s="223">
        <f t="shared" ca="1" si="1056"/>
        <v>-4.9225378976649158E-3</v>
      </c>
      <c r="GZ445" s="223">
        <f t="shared" ca="1" si="1057"/>
        <v>3.6451591340439134E-3</v>
      </c>
      <c r="HA445" s="223">
        <f t="shared" ca="1" si="1058"/>
        <v>1.4859056556654237E-3</v>
      </c>
      <c r="HB445" s="223">
        <f t="shared" ca="1" si="1059"/>
        <v>-5.0460612886678363E-3</v>
      </c>
      <c r="HC445" s="223">
        <f t="shared" ca="1" si="1060"/>
        <v>3.271487994938494E-3</v>
      </c>
      <c r="HD445" s="223">
        <f t="shared" ca="1" si="1061"/>
        <v>1.9617237579087629E-3</v>
      </c>
      <c r="HE445" s="223">
        <f t="shared" ca="1" si="1062"/>
        <v>-5.120988351003131E-3</v>
      </c>
      <c r="HF445" s="223">
        <f t="shared" ca="1" si="1063"/>
        <v>2.8663106380647872E-3</v>
      </c>
      <c r="HG445" s="223">
        <f t="shared" ca="1" si="1064"/>
        <v>2.4186493879764176E-3</v>
      </c>
      <c r="HH445" s="223">
        <f t="shared" ca="1" si="1065"/>
        <v>-5.1465974961013008E-3</v>
      </c>
      <c r="HI445" s="223">
        <f t="shared" ca="1" si="1066"/>
        <v>2.4335291428617505E-3</v>
      </c>
      <c r="HJ445" s="223">
        <f t="shared" ca="1" si="1067"/>
        <v>2.8522821022693538E-3</v>
      </c>
      <c r="HK445" s="223">
        <f t="shared" ca="1" si="1068"/>
        <v>-5.1226420938956362E-3</v>
      </c>
      <c r="HL445" s="223">
        <f t="shared" ca="1" si="1069"/>
        <v>1.9773114317103483E-3</v>
      </c>
      <c r="HM445" s="223">
        <f t="shared" ca="1" si="1070"/>
        <v>3.2584457807016739E-3</v>
      </c>
      <c r="HN445" s="223">
        <f t="shared" ca="1" si="1071"/>
        <v>-5.0493528480047064E-3</v>
      </c>
      <c r="HO445" s="223">
        <f t="shared" ca="1" si="1072"/>
        <v>1.5020511305634634E-3</v>
      </c>
      <c r="HP445" s="223">
        <f t="shared" ca="1" si="1073"/>
        <v>3.6332288450179571E-3</v>
      </c>
      <c r="HQ445" s="223">
        <f t="shared" ca="1" si="1074"/>
        <v>-4.9274355739305021E-3</v>
      </c>
      <c r="HR445" s="223">
        <f t="shared" ca="1" si="1075"/>
        <v>1.0123252559243016E-3</v>
      </c>
      <c r="HS445" s="223">
        <f t="shared" ca="1" si="1076"/>
        <v>3.9730219294320029E-3</v>
      </c>
      <c r="HT445" s="223">
        <f t="shared" ca="1" si="1077"/>
        <v>-4.7580644016690897E-3</v>
      </c>
      <c r="HU445" s="223">
        <f t="shared" ca="1" si="1078"/>
        <v>5.1285013567759722E-4</v>
      </c>
      <c r="HV445" s="223">
        <f t="shared" ca="1" si="1079"/>
        <v>4.27455264079072E-3</v>
      </c>
      <c r="HW445" s="223">
        <f t="shared" ca="1" si="1080"/>
        <v>-4.5428704681969101E-3</v>
      </c>
      <c r="HX445" s="223">
        <f t="shared" ca="1" si="1081"/>
        <v>8.4359882716257724E-6</v>
      </c>
      <c r="HY445" s="223">
        <f t="shared" ca="1" si="1082"/>
        <v>4.5349170735104784E-3</v>
      </c>
      <c r="HZ445" s="223">
        <f t="shared" ca="1" si="1083"/>
        <v>-4.2839262087305176E-3</v>
      </c>
      <c r="IA445" s="223">
        <f t="shared" ca="1" si="1084"/>
        <v>-4.9605940231269149E-4</v>
      </c>
      <c r="IB445" s="223">
        <f t="shared" ca="1" si="1085"/>
        <v>4.7516077757746231E-3</v>
      </c>
      <c r="IC445" s="223">
        <f t="shared" ca="1" si="1086"/>
        <v>-3.9837253980416079E-3</v>
      </c>
      <c r="ID445" s="223">
        <f t="shared" ca="1" si="1087"/>
        <v>-9.9577746967908533E-4</v>
      </c>
      <c r="IE445" s="223">
        <f t="shared" ca="1" si="1088"/>
        <v>6.6183521411205589E-3</v>
      </c>
      <c r="IF445" s="223">
        <f t="shared" ca="1" si="1089"/>
        <v>-3.6451591340439168E-3</v>
      </c>
      <c r="IG445" s="223">
        <f t="shared" ca="1" si="1090"/>
        <v>-1.4859056556654193E-3</v>
      </c>
      <c r="IH445" s="223">
        <f t="shared" ca="1" si="1091"/>
        <v>5.0460612886678346E-3</v>
      </c>
      <c r="II445" s="223">
        <f t="shared" ca="1" si="1092"/>
        <v>-3.2714879949384979E-3</v>
      </c>
      <c r="IJ445" s="223">
        <f t="shared" ca="1" si="1093"/>
        <v>-1.9617237579087582E-3</v>
      </c>
      <c r="IK445" s="223">
        <f t="shared" ca="1" si="1094"/>
        <v>5.120988351003131E-3</v>
      </c>
      <c r="IL445" s="223">
        <f t="shared" ca="1" si="1095"/>
        <v>-2.8663106380647911E-3</v>
      </c>
      <c r="IM445" s="223">
        <f t="shared" ca="1" si="1096"/>
        <v>-2.4186493879764133E-3</v>
      </c>
      <c r="IN445" s="223">
        <f t="shared" ca="1" si="1097"/>
        <v>5.1465974961013008E-3</v>
      </c>
      <c r="IO445" s="223">
        <f t="shared" ca="1" si="1098"/>
        <v>-2.4335291428617548E-3</v>
      </c>
      <c r="IP445" s="223">
        <f t="shared" ca="1" si="1099"/>
        <v>-2.8522821022693495E-3</v>
      </c>
      <c r="IQ445" s="223">
        <f t="shared" ca="1" si="1100"/>
        <v>5.1226420938956371E-3</v>
      </c>
      <c r="IR445" s="223">
        <f t="shared" ca="1" si="1101"/>
        <v>-1.9773114317103531E-3</v>
      </c>
      <c r="IS445" s="223">
        <f t="shared" ca="1" si="1102"/>
        <v>-3.2584457807016704E-3</v>
      </c>
      <c r="IT445" s="223">
        <f t="shared" ca="1" si="1103"/>
        <v>5.0493528480047073E-3</v>
      </c>
      <c r="IU445" s="223">
        <f t="shared" ca="1" si="1104"/>
        <v>-1.5020511305634681E-3</v>
      </c>
      <c r="IV445" s="223">
        <f t="shared" ca="1" si="1105"/>
        <v>-3.6332288450181601E-3</v>
      </c>
      <c r="IW445" s="223">
        <f t="shared" ca="1" si="1106"/>
        <v>4.9274355739305029E-3</v>
      </c>
      <c r="IX445" s="223">
        <f t="shared" ca="1" si="1107"/>
        <v>-1.0123252559245935E-3</v>
      </c>
      <c r="IY445" s="223">
        <f t="shared" ca="1" si="1108"/>
        <v>-3.9730219294320003E-3</v>
      </c>
      <c r="IZ445" s="223">
        <f t="shared" ca="1" si="1109"/>
        <v>4.7580644016690914E-3</v>
      </c>
      <c r="JA445" s="223">
        <f t="shared" ca="1" si="1110"/>
        <v>-5.1285013567731099E-4</v>
      </c>
      <c r="JB445" s="223">
        <f t="shared" ca="1" si="1111"/>
        <v>-4.2745526407907174E-3</v>
      </c>
    </row>
    <row r="446" spans="2:262">
      <c r="B446" s="230">
        <v>85</v>
      </c>
      <c r="C446" s="229">
        <f t="shared" si="1112"/>
        <v>1.660156250000001E-3</v>
      </c>
      <c r="D446" s="226">
        <f t="shared" ca="1" si="855"/>
        <v>74.285576111976823</v>
      </c>
      <c r="E446" s="225">
        <f ca="1">CM361</f>
        <v>-0.71442388802317869</v>
      </c>
      <c r="F446" s="224">
        <v>85</v>
      </c>
      <c r="G446" s="223">
        <f t="shared" ca="1" si="856"/>
        <v>8.5435497380736448E-5</v>
      </c>
      <c r="H446" s="223">
        <f t="shared" ca="1" si="857"/>
        <v>1.249290918136031E-4</v>
      </c>
      <c r="I446" s="223">
        <f t="shared" ca="1" si="858"/>
        <v>-2.0859014440440383E-4</v>
      </c>
      <c r="J446" s="223">
        <f t="shared" ca="1" si="859"/>
        <v>8.0698318374157365E-5</v>
      </c>
      <c r="K446" s="223">
        <f t="shared" ca="1" si="860"/>
        <v>1.2903803391919251E-4</v>
      </c>
      <c r="L446" s="223">
        <f t="shared" ca="1" si="861"/>
        <v>-2.0790354566946827E-4</v>
      </c>
      <c r="M446" s="223">
        <f t="shared" ca="1" si="862"/>
        <v>7.5912529718094314E-5</v>
      </c>
      <c r="N446" s="223">
        <f t="shared" ca="1" si="863"/>
        <v>1.330692483381916E-4</v>
      </c>
      <c r="O446" s="223">
        <f t="shared" ca="1" si="864"/>
        <v>-2.0709171361263574E-4</v>
      </c>
      <c r="P446" s="223">
        <f t="shared" ca="1" si="865"/>
        <v>7.1081014192680715E-5</v>
      </c>
      <c r="Q446" s="223">
        <f t="shared" ca="1" si="866"/>
        <v>1.370203068177714E-4</v>
      </c>
      <c r="R446" s="223">
        <f t="shared" ca="1" si="867"/>
        <v>-2.0615513725118095E-4</v>
      </c>
      <c r="S446" s="223">
        <f t="shared" ca="1" si="868"/>
        <v>6.6206682122208458E-5</v>
      </c>
      <c r="T446" s="223">
        <f t="shared" ca="1" si="869"/>
        <v>1.4088882938804347E-4</v>
      </c>
      <c r="U446" s="223">
        <f t="shared" ca="1" si="870"/>
        <v>-2.0509438074368315E-4</v>
      </c>
      <c r="V446" s="223">
        <f t="shared" ca="1" si="871"/>
        <v>6.1292469622053087E-5</v>
      </c>
      <c r="W446" s="223">
        <f t="shared" ca="1" si="872"/>
        <v>1.446724857956654E-4</v>
      </c>
      <c r="X446" s="223">
        <f t="shared" ca="1" si="873"/>
        <v>-2.0391008305019803E-4</v>
      </c>
      <c r="Y446" s="223">
        <f t="shared" ca="1" si="874"/>
        <v>5.6341336830069717E-5</v>
      </c>
      <c r="Z446" s="223">
        <f t="shared" ca="1" si="875"/>
        <v>1.4836899690749667E-4</v>
      </c>
      <c r="AA446" s="223">
        <f t="shared" ca="1" si="876"/>
        <v>-2.0260295754737293E-4</v>
      </c>
      <c r="AB446" s="223">
        <f t="shared" ca="1" si="877"/>
        <v>5.1356266123519639E-5</v>
      </c>
      <c r="AC446" s="223">
        <f t="shared" ca="1" si="878"/>
        <v>1.5197613608346392E-4</v>
      </c>
      <c r="AD446" s="223">
        <f t="shared" ca="1" si="879"/>
        <v>-2.0117379159873344E-4</v>
      </c>
      <c r="AE446" s="223">
        <f t="shared" ca="1" si="880"/>
        <v>4.6340260322589799E-5</v>
      </c>
      <c r="AF446" s="223">
        <f t="shared" ca="1" si="881"/>
        <v>1.5549173051780934E-4</v>
      </c>
      <c r="AG446" s="223">
        <f t="shared" ca="1" si="882"/>
        <v>-1.9962344608040749E-4</v>
      </c>
      <c r="AH446" s="223">
        <f t="shared" ca="1" si="883"/>
        <v>4.1296340881617007E-5</v>
      </c>
      <c r="AI446" s="223">
        <f t="shared" ca="1" si="884"/>
        <v>1.5891366254790012E-4</v>
      </c>
      <c r="AJ446" s="223">
        <f t="shared" ca="1" si="885"/>
        <v>-1.9795285486256457E-4</v>
      </c>
      <c r="AK446" s="223">
        <f t="shared" ca="1" si="886"/>
        <v>3.6227546069063866E-5</v>
      </c>
      <c r="AL446" s="223">
        <f t="shared" ca="1" si="887"/>
        <v>1.6223987092983756E-4</v>
      </c>
      <c r="AM446" s="223">
        <f t="shared" ca="1" si="888"/>
        <v>-1.9616302424688644E-4</v>
      </c>
      <c r="AN446" s="223">
        <f t="shared" ca="1" si="889"/>
        <v>3.1136929137396844E-5</v>
      </c>
      <c r="AO446" s="223">
        <f t="shared" ca="1" si="890"/>
        <v>1.6546835208006546E-4</v>
      </c>
      <c r="AP446" s="223">
        <f t="shared" ca="1" si="891"/>
        <v>-1.9425503236040887E-4</v>
      </c>
      <c r="AQ446" s="223">
        <f t="shared" ca="1" si="892"/>
        <v>2.6027556483902233E-5</v>
      </c>
      <c r="AR446" s="223">
        <f t="shared" ca="1" si="893"/>
        <v>1.6859716128226235E-4</v>
      </c>
      <c r="AS446" s="223">
        <f t="shared" ca="1" si="894"/>
        <v>-1.9223002850610201E-4</v>
      </c>
      <c r="AT446" s="223">
        <f t="shared" ca="1" si="895"/>
        <v>2.0902505803611774E-5</v>
      </c>
      <c r="AU446" s="223">
        <f t="shared" ca="1" si="896"/>
        <v>1.7162441385875491E-4</v>
      </c>
      <c r="AV446" s="223">
        <f t="shared" ca="1" si="897"/>
        <v>-1.9008923247056681E-4</v>
      </c>
      <c r="AW446" s="223">
        <f t="shared" ca="1" si="898"/>
        <v>1.5764864235423226E-5</v>
      </c>
      <c r="AX446" s="223">
        <f t="shared" ca="1" si="899"/>
        <v>1.745482863057892E-4</v>
      </c>
      <c r="AY446" s="223">
        <f t="shared" ca="1" si="900"/>
        <v>-1.8783393378928427E-4</v>
      </c>
      <c r="AZ446" s="223">
        <f t="shared" ca="1" si="901"/>
        <v>1.0617726502505501E-5</v>
      </c>
      <c r="BA446" s="223">
        <f t="shared" ca="1" si="902"/>
        <v>1.7736701739193533E-4</v>
      </c>
      <c r="BB446" s="223">
        <f t="shared" ca="1" si="903"/>
        <v>-1.8546549096985158E-4</v>
      </c>
      <c r="BC446" s="223">
        <f t="shared" ca="1" si="904"/>
        <v>5.4641930481650396E-6</v>
      </c>
      <c r="BD446" s="223">
        <f t="shared" ca="1" si="905"/>
        <v>1.8007890921898289E-4</v>
      </c>
      <c r="BE446" s="223">
        <f t="shared" ca="1" si="906"/>
        <v>-1.8298533067366007E-4</v>
      </c>
      <c r="BF446" s="223">
        <f t="shared" ca="1" si="907"/>
        <v>3.0736816824871127E-7</v>
      </c>
      <c r="BG446" s="223">
        <f t="shared" ca="1" si="908"/>
        <v>1.8268232824470107E-4</v>
      </c>
      <c r="BH446" s="223">
        <f t="shared" ca="1" si="909"/>
        <v>-1.803949468565315E-4</v>
      </c>
      <c r="BI446" s="223">
        <f t="shared" ca="1" si="910"/>
        <v>-4.8496418587559448E-6</v>
      </c>
      <c r="BJ446" s="223">
        <f t="shared" ca="1" si="911"/>
        <v>1.8517570626681691E-4</v>
      </c>
      <c r="BK446" s="223">
        <f t="shared" ca="1" si="912"/>
        <v>-1.7769589986881955E-4</v>
      </c>
      <c r="BL446" s="223">
        <f t="shared" ca="1" si="913"/>
        <v>-1.0003730642844679E-5</v>
      </c>
      <c r="BM446" s="223">
        <f t="shared" ca="1" si="914"/>
        <v>1.875575413676447E-4</v>
      </c>
      <c r="BN446" s="223">
        <f t="shared" ca="1" si="915"/>
        <v>-1.7488981551550434E-4</v>
      </c>
      <c r="BO446" s="223">
        <f t="shared" ca="1" si="916"/>
        <v>-1.5151793553660723E-5</v>
      </c>
      <c r="BP446" s="223">
        <f t="shared" ca="1" si="917"/>
        <v>1.8982639881878069E-4</v>
      </c>
      <c r="BQ446" s="223">
        <f t="shared" ca="1" si="918"/>
        <v>-1.7197838407687234E-4</v>
      </c>
      <c r="BR446" s="223">
        <f t="shared" ca="1" si="919"/>
        <v>-2.0290729590599118E-5</v>
      </c>
      <c r="BS446" s="223">
        <f t="shared" ca="1" si="920"/>
        <v>1.9198091194533193E-4</v>
      </c>
      <c r="BT446" s="223">
        <f t="shared" ca="1" si="921"/>
        <v>-1.689633592903619E-4</v>
      </c>
      <c r="BU446" s="223">
        <f t="shared" ca="1" si="922"/>
        <v>-2.5417443250754352E-5</v>
      </c>
      <c r="BV446" s="223">
        <f t="shared" ca="1" si="923"/>
        <v>1.9401978294915847E-4</v>
      </c>
      <c r="BW446" s="223">
        <f t="shared" ca="1" si="924"/>
        <v>-1.6584655729415831E-4</v>
      </c>
      <c r="BX446" s="223">
        <f t="shared" ca="1" si="925"/>
        <v>-3.0528846393508831E-5</v>
      </c>
      <c r="BY446" s="223">
        <f t="shared" ca="1" si="926"/>
        <v>1.9594178369060331E-4</v>
      </c>
      <c r="BZ446" s="223">
        <f t="shared" ca="1" si="927"/>
        <v>-1.626298555332429E-4</v>
      </c>
      <c r="CA446" s="223">
        <f t="shared" ca="1" si="928"/>
        <v>-3.5621860100748866E-5</v>
      </c>
      <c r="CB446" s="223">
        <f t="shared" ca="1" si="929"/>
        <v>1.9774575642828607E-4</v>
      </c>
      <c r="CC446" s="223">
        <f t="shared" ca="1" si="930"/>
        <v>-1.5931519162848003E-4</v>
      </c>
      <c r="CD446" s="223">
        <f t="shared" ca="1" si="931"/>
        <v>-4.0693416531451337E-5</v>
      </c>
      <c r="CE446" s="223">
        <f t="shared" ca="1" si="932"/>
        <v>1.9943061451648851E-4</v>
      </c>
      <c r="CF446" s="223">
        <f t="shared" ca="1" si="933"/>
        <v>-1.5590456220945505E-4</v>
      </c>
      <c r="CG446" s="223">
        <f t="shared" ca="1" si="934"/>
        <v>-4.5740460769654256E-5</v>
      </c>
      <c r="CH446" s="223">
        <f t="shared" ca="1" si="935"/>
        <v>2.0099534305969714E-4</v>
      </c>
      <c r="CI446" s="223">
        <f t="shared" ca="1" si="936"/>
        <v>-1.5240002171180208E-4</v>
      </c>
      <c r="CJ446" s="223">
        <f t="shared" ca="1" si="937"/>
        <v>-5.0759952664641367E-5</v>
      </c>
      <c r="CK446" s="223">
        <f t="shared" ca="1" si="938"/>
        <v>2.0243899952394488E-4</v>
      </c>
      <c r="CL446" s="223">
        <f t="shared" ca="1" si="939"/>
        <v>-1.488036811396779E-4</v>
      </c>
      <c r="CM446" s="223">
        <f t="shared" ca="1" si="940"/>
        <v>-5.574886866218016E-5</v>
      </c>
      <c r="CN446" s="223">
        <f t="shared" ca="1" si="941"/>
        <v>2.0376071430456281E-4</v>
      </c>
      <c r="CO446" s="223">
        <f t="shared" ca="1" si="942"/>
        <v>-1.4511770679415903E-4</v>
      </c>
      <c r="CP446" s="223">
        <f t="shared" ca="1" si="943"/>
        <v>-6.0704203625815577E-5</v>
      </c>
      <c r="CQ446" s="223">
        <f t="shared" ca="1" si="944"/>
        <v>2.049596912499861E-4</v>
      </c>
      <c r="CR446" s="223">
        <f t="shared" ca="1" si="945"/>
        <v>-1.4134431896836784E-4</v>
      </c>
      <c r="CS446" s="223">
        <f t="shared" ca="1" si="946"/>
        <v>-6.5622972647068914E-5</v>
      </c>
      <c r="CT446" s="223">
        <f t="shared" ca="1" si="947"/>
        <v>2.0603520814133821E-4</v>
      </c>
      <c r="CU446" s="223">
        <f t="shared" ca="1" si="948"/>
        <v>-1.3748579061003907E-4</v>
      </c>
      <c r="CV446" s="223">
        <f t="shared" ca="1" si="949"/>
        <v>-7.0502212843400602E-5</v>
      </c>
      <c r="CW446" s="223">
        <f t="shared" ca="1" si="950"/>
        <v>2.0698661712745855E-4</v>
      </c>
      <c r="CX446" s="223">
        <f t="shared" ca="1" si="951"/>
        <v>-1.3354444595236716E-4</v>
      </c>
      <c r="CY446" s="223">
        <f t="shared" ca="1" si="952"/>
        <v>-7.533898514295738E-5</v>
      </c>
      <c r="CZ446" s="223">
        <f t="shared" ca="1" si="953"/>
        <v>2.0781334511514845E-4</v>
      </c>
      <c r="DA446" s="223">
        <f t="shared" ca="1" si="954"/>
        <v>-1.2952265911400198E-4</v>
      </c>
      <c r="DB446" s="223">
        <f t="shared" ca="1" si="955"/>
        <v>-8.0130376054975713E-5</v>
      </c>
      <c r="DC446" s="223">
        <f t="shared" ca="1" si="956"/>
        <v>2.0851489411438342E-4</v>
      </c>
      <c r="DD446" s="223">
        <f t="shared" ca="1" si="957"/>
        <v>-1.2542285266895536E-4</v>
      </c>
      <c r="DE446" s="223">
        <f t="shared" ca="1" si="958"/>
        <v>-8.4873499424726251E-5</v>
      </c>
      <c r="DF446" s="223">
        <f t="shared" ca="1" si="959"/>
        <v>2.0909084153827783E-4</v>
      </c>
      <c r="DG446" s="223">
        <f t="shared" ca="1" si="960"/>
        <v>-1.2124749618731878E-4</v>
      </c>
      <c r="DH446" s="223">
        <f t="shared" ca="1" si="961"/>
        <v>-8.9565498172042437E-5</v>
      </c>
      <c r="DI446" s="223">
        <f t="shared" ca="1" si="962"/>
        <v>2.0954084045763922E-4</v>
      </c>
      <c r="DJ446" s="223">
        <f t="shared" ca="1" si="963"/>
        <v>-1.1699910474771477E-4</v>
      </c>
      <c r="DK446" s="223">
        <f t="shared" ca="1" si="964"/>
        <v>-9.4203546012334907E-5</v>
      </c>
      <c r="DL446" s="223">
        <f t="shared" ca="1" si="965"/>
        <v>2.0986461980994608E-4</v>
      </c>
      <c r="DM446" s="223">
        <f t="shared" ca="1" si="966"/>
        <v>-1.1268023742229406E-4</v>
      </c>
      <c r="DN446" s="223">
        <f t="shared" ca="1" si="967"/>
        <v>-9.8784849159001695E-5</v>
      </c>
      <c r="DO446" s="223">
        <f t="shared" ca="1" si="968"/>
        <v>2.1006198456262294E-4</v>
      </c>
      <c r="DP446" s="223">
        <f t="shared" ca="1" si="969"/>
        <v>-1.0829349573523059E-4</v>
      </c>
      <c r="DQ446" s="223">
        <f t="shared" ca="1" si="970"/>
        <v>-1.0330664800634382E-4</v>
      </c>
      <c r="DR446" s="223">
        <f t="shared" ca="1" si="971"/>
        <v>2.1013281583052266E-4</v>
      </c>
      <c r="DS446" s="223">
        <f t="shared" ca="1" si="972"/>
        <v>-1.0384152209569079E-4</v>
      </c>
      <c r="DT446" s="223">
        <f t="shared" ca="1" si="973"/>
        <v>-1.0776621879181123E-4</v>
      </c>
      <c r="DU446" s="223">
        <f t="shared" ca="1" si="974"/>
        <v>2.1007707094753821E-4</v>
      </c>
      <c r="DV446" s="223">
        <f t="shared" ca="1" si="975"/>
        <v>-9.9326998206130361E-5</v>
      </c>
      <c r="DW446" s="223">
        <f t="shared" ca="1" si="976"/>
        <v>-1.1216087523671182E-4</v>
      </c>
      <c r="DX446" s="223">
        <f t="shared" ca="1" si="977"/>
        <v>2.0989478349230252E-4</v>
      </c>
      <c r="DY446" s="223">
        <f t="shared" ca="1" si="978"/>
        <v>-9.4752643446926346E-5</v>
      </c>
      <c r="DZ446" s="223">
        <f t="shared" ca="1" si="979"/>
        <v>-1.1648797016434514E-4</v>
      </c>
      <c r="EA446" s="223">
        <f t="shared" ca="1" si="980"/>
        <v>2.095860632679624E-4</v>
      </c>
      <c r="EB446" s="223">
        <f t="shared" ca="1" si="981"/>
        <v>-9.0121213238328741E-5</v>
      </c>
      <c r="EC446" s="223">
        <f t="shared" ca="1" si="982"/>
        <v>-1.2074489709450721E-4</v>
      </c>
      <c r="ED446" s="223">
        <f t="shared" ca="1" si="983"/>
        <v>2.0915109623603786E-4</v>
      </c>
      <c r="EE446" s="223">
        <f t="shared" ca="1" si="984"/>
        <v>-8.5435497380736326E-5</v>
      </c>
      <c r="EF446" s="223">
        <f t="shared" ca="1" si="985"/>
        <v>-1.2492909181360215E-4</v>
      </c>
      <c r="EG446" s="223">
        <f t="shared" ca="1" si="986"/>
        <v>2.085901444044041E-4</v>
      </c>
      <c r="EH446" s="223">
        <f t="shared" ca="1" si="987"/>
        <v>-8.0698318374160848E-5</v>
      </c>
      <c r="EI446" s="223">
        <f t="shared" ca="1" si="988"/>
        <v>-1.2903803391919779E-4</v>
      </c>
      <c r="EJ446" s="223">
        <f t="shared" ca="1" si="989"/>
        <v>2.0790354566946749E-4</v>
      </c>
      <c r="EK446" s="223">
        <f t="shared" ca="1" si="990"/>
        <v>-7.591252971809018E-5</v>
      </c>
      <c r="EL446" s="223">
        <f t="shared" ca="1" si="991"/>
        <v>-1.3306924833819385E-4</v>
      </c>
      <c r="EM446" s="223">
        <f t="shared" ca="1" si="992"/>
        <v>2.0709171361263552E-4</v>
      </c>
      <c r="EN446" s="223">
        <f t="shared" ca="1" si="993"/>
        <v>-7.1081014192680742E-5</v>
      </c>
      <c r="EO446" s="223">
        <f t="shared" ca="1" si="994"/>
        <v>-1.370203068177708E-4</v>
      </c>
      <c r="EP446" s="223">
        <f t="shared" ca="1" si="995"/>
        <v>2.0615513725118142E-4</v>
      </c>
      <c r="EQ446" s="223">
        <f t="shared" ca="1" si="996"/>
        <v>-6.6206682122212036E-5</v>
      </c>
      <c r="ER446" s="223">
        <f t="shared" ca="1" si="997"/>
        <v>-1.4088882938804897E-4</v>
      </c>
      <c r="ES446" s="223">
        <f t="shared" ca="1" si="998"/>
        <v>2.0509438074368185E-4</v>
      </c>
      <c r="ET446" s="223">
        <f t="shared" ca="1" si="999"/>
        <v>-6.1292469622048831E-5</v>
      </c>
      <c r="EU446" s="223">
        <f t="shared" ca="1" si="1000"/>
        <v>-1.4467248579566751E-4</v>
      </c>
      <c r="EV446" s="223">
        <f t="shared" ca="1" si="1001"/>
        <v>2.0391008305019768E-4</v>
      </c>
      <c r="EW446" s="223">
        <f t="shared" ca="1" si="1002"/>
        <v>-5.6341336830069758E-5</v>
      </c>
      <c r="EX446" s="223">
        <f t="shared" ca="1" si="1003"/>
        <v>-1.4836899690749559E-4</v>
      </c>
      <c r="EY446" s="223">
        <f t="shared" ca="1" si="1004"/>
        <v>2.0260295754737334E-4</v>
      </c>
      <c r="EZ446" s="223">
        <f t="shared" ca="1" si="1005"/>
        <v>-5.1356266123522586E-5</v>
      </c>
      <c r="FA446" s="223">
        <f t="shared" ca="1" si="1006"/>
        <v>-1.5197613608346907E-4</v>
      </c>
      <c r="FB446" s="223">
        <f t="shared" ca="1" si="1007"/>
        <v>2.0117379159873176E-4</v>
      </c>
      <c r="FC446" s="223">
        <f t="shared" ca="1" si="1008"/>
        <v>-4.6340260322585476E-5</v>
      </c>
      <c r="FD446" s="223">
        <f t="shared" ca="1" si="1009"/>
        <v>-1.5549173051781131E-4</v>
      </c>
      <c r="FE446" s="223">
        <f t="shared" ca="1" si="1010"/>
        <v>1.9962344608040702E-4</v>
      </c>
      <c r="FF446" s="223">
        <f t="shared" ca="1" si="1011"/>
        <v>-4.1296340881615597E-5</v>
      </c>
      <c r="FG446" s="223">
        <f t="shared" ca="1" si="1012"/>
        <v>-1.5891366254790006E-4</v>
      </c>
      <c r="FH446" s="223">
        <f t="shared" ca="1" si="1013"/>
        <v>1.9795285486256509E-4</v>
      </c>
      <c r="FI446" s="223">
        <f t="shared" ca="1" si="1014"/>
        <v>-3.6227546069068324E-5</v>
      </c>
      <c r="FJ446" s="223">
        <f t="shared" ca="1" si="1015"/>
        <v>-1.6223987092984227E-4</v>
      </c>
      <c r="FK446" s="223">
        <f t="shared" ca="1" si="1016"/>
        <v>1.9616302424688378E-4</v>
      </c>
      <c r="FL446" s="223">
        <f t="shared" ca="1" si="1017"/>
        <v>-3.1136929137392453E-5</v>
      </c>
      <c r="FM446" s="223">
        <f t="shared" ca="1" si="1018"/>
        <v>-1.6546835208006819E-4</v>
      </c>
      <c r="FN446" s="223">
        <f t="shared" ca="1" si="1019"/>
        <v>1.942550323604083E-4</v>
      </c>
      <c r="FO446" s="223">
        <f t="shared" ca="1" si="1020"/>
        <v>-2.6027556483900803E-5</v>
      </c>
      <c r="FP446" s="223">
        <f t="shared" ca="1" si="1021"/>
        <v>-1.6859716128226143E-4</v>
      </c>
      <c r="FQ446" s="223">
        <f t="shared" ca="1" si="1022"/>
        <v>1.9223002850610261E-4</v>
      </c>
      <c r="FR446" s="223">
        <f t="shared" ca="1" si="1023"/>
        <v>-2.0902505803616284E-5</v>
      </c>
      <c r="FS446" s="223">
        <f t="shared" ca="1" si="1024"/>
        <v>-1.7162441385875233E-4</v>
      </c>
      <c r="FT446" s="223">
        <f t="shared" ca="1" si="1025"/>
        <v>1.9008923247056363E-4</v>
      </c>
      <c r="FU446" s="223">
        <f t="shared" ca="1" si="1026"/>
        <v>-1.5764864235418812E-5</v>
      </c>
      <c r="FV446" s="223">
        <f t="shared" ca="1" si="1027"/>
        <v>-1.7454828630579167E-4</v>
      </c>
      <c r="FW446" s="223">
        <f t="shared" ca="1" si="1028"/>
        <v>1.8783393378928365E-4</v>
      </c>
      <c r="FX446" s="223">
        <f t="shared" ca="1" si="1029"/>
        <v>-1.0617726502504064E-5</v>
      </c>
      <c r="FY446" s="223">
        <f t="shared" ca="1" si="1030"/>
        <v>-1.7736701739193449E-4</v>
      </c>
      <c r="FZ446" s="223">
        <f t="shared" ca="1" si="1031"/>
        <v>1.8546549096985231E-4</v>
      </c>
      <c r="GA446" s="223">
        <f t="shared" ca="1" si="1032"/>
        <v>-5.4641930481665812E-6</v>
      </c>
      <c r="GB446" s="223">
        <f t="shared" ca="1" si="1033"/>
        <v>-1.8007890921898053E-4</v>
      </c>
      <c r="GC446" s="223">
        <f t="shared" ca="1" si="1034"/>
        <v>1.8298533067365641E-4</v>
      </c>
      <c r="GD446" s="223">
        <f t="shared" ca="1" si="1035"/>
        <v>-3.0736816824428298E-7</v>
      </c>
      <c r="GE446" s="223">
        <f t="shared" ca="1" si="1036"/>
        <v>-1.8268232824470324E-4</v>
      </c>
      <c r="GF446" s="223">
        <f t="shared" ca="1" si="1037"/>
        <v>1.8039494685653074E-4</v>
      </c>
      <c r="GG446" s="223">
        <f t="shared" ca="1" si="1038"/>
        <v>4.8496418587573848E-6</v>
      </c>
      <c r="GH446" s="223">
        <f t="shared" ca="1" si="1039"/>
        <v>-1.8517570626681761E-4</v>
      </c>
      <c r="GI446" s="223">
        <f t="shared" ca="1" si="1040"/>
        <v>1.7769589986882039E-4</v>
      </c>
      <c r="GJ446" s="223">
        <f t="shared" ca="1" si="1041"/>
        <v>1.0003730642843137E-5</v>
      </c>
      <c r="GK446" s="223">
        <f t="shared" ca="1" si="1042"/>
        <v>-1.8755754136764264E-4</v>
      </c>
      <c r="GL446" s="223">
        <f t="shared" ca="1" si="1043"/>
        <v>1.7488981551550025E-4</v>
      </c>
      <c r="GM446" s="223">
        <f t="shared" ca="1" si="1044"/>
        <v>1.515179355366514E-5</v>
      </c>
      <c r="GN446" s="223">
        <f t="shared" ca="1" si="1045"/>
        <v>-1.8982639881878129E-4</v>
      </c>
      <c r="GO446" s="223">
        <f t="shared" ca="1" si="1046"/>
        <v>1.7197838407687153E-4</v>
      </c>
      <c r="GP446" s="223">
        <f t="shared" ca="1" si="1047"/>
        <v>2.0290729590600551E-5</v>
      </c>
      <c r="GQ446" s="223">
        <f t="shared" ca="1" si="1048"/>
        <v>-1.9198091194533252E-4</v>
      </c>
      <c r="GR446" s="223">
        <f t="shared" ca="1" si="1049"/>
        <v>1.68963359290361E-4</v>
      </c>
      <c r="GS446" s="223">
        <f t="shared" ca="1" si="1050"/>
        <v>2.5417443250749853E-5</v>
      </c>
      <c r="GT446" s="223">
        <f t="shared" ca="1" si="1051"/>
        <v>-1.9401978294915676E-4</v>
      </c>
      <c r="GU446" s="223">
        <f t="shared" ca="1" si="1052"/>
        <v>1.6584655729415379E-4</v>
      </c>
      <c r="GV446" s="223">
        <f t="shared" ca="1" si="1053"/>
        <v>3.0528846393516163E-5</v>
      </c>
      <c r="GW446" s="223">
        <f t="shared" ca="1" si="1054"/>
        <v>-1.9594178369060385E-4</v>
      </c>
      <c r="GX446" s="223">
        <f t="shared" ca="1" si="1055"/>
        <v>1.6262985553324198E-4</v>
      </c>
      <c r="GY446" s="223">
        <f t="shared" ca="1" si="1056"/>
        <v>3.5621860100750282E-5</v>
      </c>
      <c r="GZ446" s="223">
        <f t="shared" ca="1" si="1057"/>
        <v>-1.9774575642828653E-4</v>
      </c>
      <c r="HA446" s="223">
        <f t="shared" ca="1" si="1058"/>
        <v>1.5931519162847908E-4</v>
      </c>
      <c r="HB446" s="223">
        <f t="shared" ca="1" si="1059"/>
        <v>4.0693416531446892E-5</v>
      </c>
      <c r="HC446" s="223">
        <f t="shared" ca="1" si="1060"/>
        <v>-1.994306145164871E-4</v>
      </c>
      <c r="HD446" s="223">
        <f t="shared" ca="1" si="1061"/>
        <v>1.5590456220945006E-4</v>
      </c>
      <c r="HE446" s="223">
        <f t="shared" ca="1" si="1062"/>
        <v>4.5740460769661499E-5</v>
      </c>
      <c r="HF446" s="223">
        <f t="shared" ca="1" si="1063"/>
        <v>-2.0099534305969758E-4</v>
      </c>
      <c r="HG446" s="223">
        <f t="shared" ca="1" si="1064"/>
        <v>1.5240002171180108E-4</v>
      </c>
      <c r="HH446" s="223">
        <f t="shared" ca="1" si="1065"/>
        <v>5.075995266464277E-5</v>
      </c>
      <c r="HI446" s="223">
        <f t="shared" ca="1" si="1066"/>
        <v>-2.0243899952394529E-4</v>
      </c>
      <c r="HJ446" s="223">
        <f t="shared" ca="1" si="1067"/>
        <v>1.4880368113967687E-4</v>
      </c>
      <c r="HK446" s="223">
        <f t="shared" ca="1" si="1068"/>
        <v>5.5748868662175796E-5</v>
      </c>
      <c r="HL446" s="223">
        <f t="shared" ca="1" si="1069"/>
        <v>-2.0376071430456167E-4</v>
      </c>
      <c r="HM446" s="223">
        <f t="shared" ca="1" si="1070"/>
        <v>1.4511770679415367E-4</v>
      </c>
      <c r="HN446" s="223">
        <f t="shared" ca="1" si="1071"/>
        <v>6.0704203625822679E-5</v>
      </c>
      <c r="HO446" s="223">
        <f t="shared" ca="1" si="1072"/>
        <v>-2.049596912499877E-4</v>
      </c>
      <c r="HP446" s="223">
        <f t="shared" ca="1" si="1073"/>
        <v>1.4134431896836675E-4</v>
      </c>
      <c r="HQ446" s="223">
        <f t="shared" ca="1" si="1074"/>
        <v>6.5622972647070283E-5</v>
      </c>
      <c r="HR446" s="223">
        <f t="shared" ca="1" si="1075"/>
        <v>-2.0603520814133848E-4</v>
      </c>
      <c r="HS446" s="223">
        <f t="shared" ca="1" si="1076"/>
        <v>1.3748579061003796E-4</v>
      </c>
      <c r="HT446" s="223">
        <f t="shared" ca="1" si="1077"/>
        <v>7.0502212843396347E-5</v>
      </c>
      <c r="HU446" s="223">
        <f t="shared" ca="1" si="1078"/>
        <v>-2.0698661712745776E-4</v>
      </c>
      <c r="HV446" s="223">
        <f t="shared" ca="1" si="1079"/>
        <v>1.3354444595237066E-4</v>
      </c>
      <c r="HW446" s="223">
        <f t="shared" ca="1" si="1080"/>
        <v>7.5338985142964291E-5</v>
      </c>
      <c r="HX446" s="223">
        <f t="shared" ca="1" si="1081"/>
        <v>-2.0781334511514956E-4</v>
      </c>
      <c r="HY446" s="223">
        <f t="shared" ca="1" si="1082"/>
        <v>1.2952265911400082E-4</v>
      </c>
      <c r="HZ446" s="223">
        <f t="shared" ca="1" si="1083"/>
        <v>8.0130376054977055E-5</v>
      </c>
      <c r="IA446" s="223">
        <f t="shared" ca="1" si="1084"/>
        <v>-2.0851489411438361E-4</v>
      </c>
      <c r="IB446" s="223">
        <f t="shared" ca="1" si="1085"/>
        <v>1.2542285266895419E-4</v>
      </c>
      <c r="IC446" s="223">
        <f t="shared" ca="1" si="1086"/>
        <v>8.4873499424722117E-5</v>
      </c>
      <c r="ID446" s="223">
        <f t="shared" ca="1" si="1087"/>
        <v>-2.090908415382774E-4</v>
      </c>
      <c r="IE446" s="223">
        <f t="shared" ca="1" si="1088"/>
        <v>1.3120001969510808E-4</v>
      </c>
      <c r="IF446" s="223">
        <f t="shared" ca="1" si="1089"/>
        <v>8.9565498172049145E-5</v>
      </c>
      <c r="IG446" s="223">
        <f t="shared" ca="1" si="1090"/>
        <v>-2.0954084045763979E-4</v>
      </c>
      <c r="IH446" s="223">
        <f t="shared" ca="1" si="1091"/>
        <v>1.1699910474771358E-4</v>
      </c>
      <c r="II446" s="223">
        <f t="shared" ca="1" si="1092"/>
        <v>9.4203546012336208E-5</v>
      </c>
      <c r="IJ446" s="223">
        <f t="shared" ca="1" si="1093"/>
        <v>-2.0986461980994616E-4</v>
      </c>
      <c r="IK446" s="223">
        <f t="shared" ca="1" si="1094"/>
        <v>1.1268023742229283E-4</v>
      </c>
      <c r="IL446" s="223">
        <f t="shared" ca="1" si="1095"/>
        <v>9.8784849159002955E-5</v>
      </c>
      <c r="IM446" s="223">
        <f t="shared" ca="1" si="1096"/>
        <v>-2.1006198456262283E-4</v>
      </c>
      <c r="IN446" s="223">
        <f t="shared" ca="1" si="1097"/>
        <v>1.0829349573523448E-4</v>
      </c>
      <c r="IO446" s="223">
        <f t="shared" ca="1" si="1098"/>
        <v>1.0330664800635027E-4</v>
      </c>
      <c r="IP446" s="223">
        <f t="shared" ca="1" si="1099"/>
        <v>-2.1013281583052269E-4</v>
      </c>
      <c r="IQ446" s="223">
        <f t="shared" ca="1" si="1100"/>
        <v>1.0384152209568954E-4</v>
      </c>
      <c r="IR446" s="223">
        <f t="shared" ca="1" si="1101"/>
        <v>1.0776621879180222E-4</v>
      </c>
      <c r="IS446" s="223">
        <f t="shared" ca="1" si="1102"/>
        <v>-2.1007707094753791E-4</v>
      </c>
      <c r="IT446" s="223">
        <f t="shared" ca="1" si="1103"/>
        <v>9.932699820611857E-5</v>
      </c>
      <c r="IU446" s="223">
        <f t="shared" ca="1" si="1104"/>
        <v>1.1216087523672315E-4</v>
      </c>
      <c r="IV446" s="223">
        <f t="shared" ca="1" si="1105"/>
        <v>-2.0989478349230214E-4</v>
      </c>
      <c r="IW446" s="223">
        <f t="shared" ca="1" si="1106"/>
        <v>9.475264344691442E-5</v>
      </c>
      <c r="IX446" s="223">
        <f t="shared" ca="1" si="1107"/>
        <v>1.1648797016434634E-4</v>
      </c>
      <c r="IY446" s="223">
        <f t="shared" ca="1" si="1108"/>
        <v>-2.0958606326796232E-4</v>
      </c>
      <c r="IZ446" s="223">
        <f t="shared" ca="1" si="1109"/>
        <v>9.012121323832744E-5</v>
      </c>
      <c r="JA446" s="223">
        <f t="shared" ca="1" si="1110"/>
        <v>1.207448970945084E-4</v>
      </c>
      <c r="JB446" s="223">
        <f t="shared" ca="1" si="1111"/>
        <v>-2.0915109623603772E-4</v>
      </c>
    </row>
    <row r="447" spans="2:262">
      <c r="B447" s="230">
        <v>86</v>
      </c>
      <c r="C447" s="229">
        <f t="shared" si="1112"/>
        <v>1.6796875000000011E-3</v>
      </c>
      <c r="D447" s="226">
        <f t="shared" ca="1" si="855"/>
        <v>74.272756673676483</v>
      </c>
      <c r="E447" s="225">
        <f ca="1">CN361</f>
        <v>-0.72724332632351951</v>
      </c>
      <c r="F447" s="224">
        <v>86</v>
      </c>
      <c r="G447" s="223">
        <f t="shared" ca="1" si="856"/>
        <v>4.2397834919045176E-3</v>
      </c>
      <c r="H447" s="223">
        <f t="shared" ca="1" si="857"/>
        <v>-5.1788896331460472E-4</v>
      </c>
      <c r="I447" s="223">
        <f t="shared" ca="1" si="858"/>
        <v>-3.7072872174496764E-3</v>
      </c>
      <c r="J447" s="223">
        <f t="shared" ca="1" si="859"/>
        <v>4.3297420273212669E-3</v>
      </c>
      <c r="K447" s="223">
        <f t="shared" ca="1" si="860"/>
        <v>-7.4457729833949608E-4</v>
      </c>
      <c r="L447" s="223">
        <f t="shared" ca="1" si="861"/>
        <v>-3.5641635626406467E-3</v>
      </c>
      <c r="M447" s="223">
        <f t="shared" ca="1" si="862"/>
        <v>4.4092698349535876E-3</v>
      </c>
      <c r="N447" s="223">
        <f t="shared" ca="1" si="863"/>
        <v>-9.6947188143541876E-4</v>
      </c>
      <c r="O447" s="223">
        <f t="shared" ca="1" si="864"/>
        <v>-3.4124535256253538E-3</v>
      </c>
      <c r="P447" s="223">
        <f t="shared" ca="1" si="865"/>
        <v>4.4781753253470809E-3</v>
      </c>
      <c r="Q447" s="223">
        <f t="shared" ca="1" si="866"/>
        <v>-1.1920309218532476E-3</v>
      </c>
      <c r="R447" s="223">
        <f t="shared" ca="1" si="867"/>
        <v>-3.2525225891712126E-3</v>
      </c>
      <c r="S447" s="223">
        <f t="shared" ca="1" si="868"/>
        <v>4.5362924991399836E-3</v>
      </c>
      <c r="T447" s="223">
        <f t="shared" ca="1" si="869"/>
        <v>-1.4117182553707707E-3</v>
      </c>
      <c r="U447" s="223">
        <f t="shared" ca="1" si="870"/>
        <v>-3.0847560409124268E-3</v>
      </c>
      <c r="V447" s="223">
        <f t="shared" ca="1" si="871"/>
        <v>4.583481346970157E-3</v>
      </c>
      <c r="W447" s="223">
        <f t="shared" ca="1" si="872"/>
        <v>-1.6280046359591904E-3</v>
      </c>
      <c r="X447" s="223">
        <f t="shared" ca="1" si="873"/>
        <v>-2.9095580451583393E-3</v>
      </c>
      <c r="Y447" s="223">
        <f t="shared" ca="1" si="874"/>
        <v>4.6196281867699291E-3</v>
      </c>
      <c r="Z447" s="223">
        <f t="shared" ca="1" si="875"/>
        <v>-1.8403690107832039E-3</v>
      </c>
      <c r="AA447" s="223">
        <f t="shared" ca="1" si="876"/>
        <v>-2.7273506692263045E-3</v>
      </c>
      <c r="AB447" s="223">
        <f t="shared" ca="1" si="877"/>
        <v>4.6446459376361339E-3</v>
      </c>
      <c r="AC447" s="223">
        <f t="shared" ca="1" si="878"/>
        <v>-2.0482997754629538E-3</v>
      </c>
      <c r="AD447" s="223">
        <f t="shared" ca="1" si="879"/>
        <v>-2.5385728666443997E-3</v>
      </c>
      <c r="AE447" s="223">
        <f t="shared" ca="1" si="880"/>
        <v>4.6584743296156396E-3</v>
      </c>
      <c r="AF447" s="223">
        <f t="shared" ca="1" si="881"/>
        <v>-2.2512960065737722E-3</v>
      </c>
      <c r="AG447" s="223">
        <f t="shared" ca="1" si="882"/>
        <v>-2.3436794196740269E-3</v>
      </c>
      <c r="AH447" s="223">
        <f t="shared" ca="1" si="883"/>
        <v>4.6610800489009386E-3</v>
      </c>
      <c r="AI447" s="223">
        <f t="shared" ca="1" si="884"/>
        <v>-2.4488686684144834E-3</v>
      </c>
      <c r="AJ447" s="223">
        <f t="shared" ca="1" si="885"/>
        <v>-2.1431398436995877E-3</v>
      </c>
      <c r="AK447" s="223">
        <f t="shared" ca="1" si="886"/>
        <v>4.65245681808604E-3</v>
      </c>
      <c r="AL447" s="223">
        <f t="shared" ca="1" si="887"/>
        <v>-2.6405417911374231E-3</v>
      </c>
      <c r="AM447" s="223">
        <f t="shared" ca="1" si="888"/>
        <v>-1.9374372561247967E-3</v>
      </c>
      <c r="AN447" s="223">
        <f t="shared" ca="1" si="889"/>
        <v>4.6326254112892852E-3</v>
      </c>
      <c r="AO447" s="223">
        <f t="shared" ca="1" si="890"/>
        <v>-2.825853617401368E-3</v>
      </c>
      <c r="AP447" s="223">
        <f t="shared" ca="1" si="891"/>
        <v>-1.7270672125004787E-3</v>
      </c>
      <c r="AQ447" s="223">
        <f t="shared" ca="1" si="892"/>
        <v>4.6016336041066726E-3</v>
      </c>
      <c r="AR447" s="223">
        <f t="shared" ca="1" si="893"/>
        <v>-3.0043577147854492E-3</v>
      </c>
      <c r="AS447" s="223">
        <f t="shared" ca="1" si="894"/>
        <v>-1.5125365126880859E-3</v>
      </c>
      <c r="AT447" s="223">
        <f t="shared" ca="1" si="895"/>
        <v>4.5595560585162676E-3</v>
      </c>
      <c r="AU447" s="223">
        <f t="shared" ca="1" si="896"/>
        <v>-3.1756240512839573E-3</v>
      </c>
      <c r="AV447" s="223">
        <f t="shared" ca="1" si="897"/>
        <v>-1.2943619799340755E-3</v>
      </c>
      <c r="AW447" s="223">
        <f t="shared" ca="1" si="898"/>
        <v>4.5064941430109544E-3</v>
      </c>
      <c r="AX447" s="223">
        <f t="shared" ca="1" si="899"/>
        <v>-3.3392400312911067E-3</v>
      </c>
      <c r="AY447" s="223">
        <f t="shared" ca="1" si="900"/>
        <v>-1.073069215797686E-3</v>
      </c>
      <c r="AZ447" s="223">
        <f t="shared" ca="1" si="901"/>
        <v>4.4425756883928599E-3</v>
      </c>
      <c r="BA447" s="223">
        <f t="shared" ca="1" si="902"/>
        <v>-3.4948114895800375E-3</v>
      </c>
      <c r="BB447" s="223">
        <f t="shared" ca="1" si="903"/>
        <v>-8.4919133393067696E-4</v>
      </c>
      <c r="BC447" s="223">
        <f t="shared" ca="1" si="904"/>
        <v>4.3679546798177562E-3</v>
      </c>
      <c r="BD447" s="223">
        <f t="shared" ca="1" si="905"/>
        <v>-3.6419636408811908E-3</v>
      </c>
      <c r="BE447" s="223">
        <f t="shared" ca="1" si="906"/>
        <v>-6.2326767575985199E-4</v>
      </c>
      <c r="BF447" s="223">
        <f t="shared" ca="1" si="907"/>
        <v>4.2828108858313022E-3</v>
      </c>
      <c r="BG447" s="223">
        <f t="shared" ca="1" si="908"/>
        <v>-3.7803419827731229E-3</v>
      </c>
      <c r="BH447" s="223">
        <f t="shared" ca="1" si="909"/>
        <v>-3.9584251116632236E-4</v>
      </c>
      <c r="BI447" s="223">
        <f t="shared" ca="1" si="910"/>
        <v>4.1873494252909751E-3</v>
      </c>
      <c r="BJ447" s="223">
        <f t="shared" ca="1" si="911"/>
        <v>-3.9096131497097049E-3</v>
      </c>
      <c r="BK447" s="223">
        <f t="shared" ca="1" si="912"/>
        <v>-1.6746372729168311E-4</v>
      </c>
      <c r="BL447" s="223">
        <f t="shared" ca="1" si="913"/>
        <v>4.0818002732166299E-3</v>
      </c>
      <c r="BM447" s="223">
        <f t="shared" ca="1" si="914"/>
        <v>-4.0294657161269679E-3</v>
      </c>
      <c r="BN447" s="223">
        <f t="shared" ca="1" si="915"/>
        <v>6.1318491370091627E-5</v>
      </c>
      <c r="BO447" s="223">
        <f t="shared" ca="1" si="916"/>
        <v>3.9664177067606637E-3</v>
      </c>
      <c r="BP447" s="223">
        <f t="shared" ca="1" si="917"/>
        <v>-4.1396109466946013E-3</v>
      </c>
      <c r="BQ447" s="223">
        <f t="shared" ca="1" si="918"/>
        <v>2.8995298841535651E-4</v>
      </c>
      <c r="BR447" s="223">
        <f t="shared" ca="1" si="919"/>
        <v>3.8414796926318833E-3</v>
      </c>
      <c r="BS447" s="223">
        <f t="shared" ca="1" si="920"/>
        <v>-4.2397834919044907E-3</v>
      </c>
      <c r="BT447" s="223">
        <f t="shared" ca="1" si="921"/>
        <v>5.178889633145143E-4</v>
      </c>
      <c r="BU447" s="223">
        <f t="shared" ca="1" si="922"/>
        <v>3.707287217449666E-3</v>
      </c>
      <c r="BV447" s="223">
        <f t="shared" ca="1" si="923"/>
        <v>-4.3297420273212634E-3</v>
      </c>
      <c r="BW447" s="223">
        <f t="shared" ca="1" si="924"/>
        <v>7.4457729833946333E-4</v>
      </c>
      <c r="BX447" s="223">
        <f t="shared" ca="1" si="925"/>
        <v>3.564163562640684E-3</v>
      </c>
      <c r="BY447" s="223">
        <f t="shared" ca="1" si="926"/>
        <v>-4.4092698349535615E-3</v>
      </c>
      <c r="BZ447" s="223">
        <f t="shared" ca="1" si="927"/>
        <v>9.6947188143544348E-4</v>
      </c>
      <c r="CA447" s="223">
        <f t="shared" ca="1" si="928"/>
        <v>3.412453525625359E-3</v>
      </c>
      <c r="CB447" s="223">
        <f t="shared" ca="1" si="929"/>
        <v>-4.4781753253470748E-3</v>
      </c>
      <c r="CC447" s="223">
        <f t="shared" ca="1" si="930"/>
        <v>1.1920309218532081E-3</v>
      </c>
      <c r="CD447" s="223">
        <f t="shared" ca="1" si="931"/>
        <v>3.2525225891712655E-3</v>
      </c>
      <c r="CE447" s="223">
        <f t="shared" ca="1" si="932"/>
        <v>-4.5362924991399576E-3</v>
      </c>
      <c r="CF447" s="223">
        <f t="shared" ca="1" si="933"/>
        <v>1.4117182553707787E-3</v>
      </c>
      <c r="CG447" s="223">
        <f t="shared" ca="1" si="934"/>
        <v>3.0847560409124324E-3</v>
      </c>
      <c r="CH447" s="223">
        <f t="shared" ca="1" si="935"/>
        <v>-4.5834813469701492E-3</v>
      </c>
      <c r="CI447" s="223">
        <f t="shared" ca="1" si="936"/>
        <v>1.6280046359591206E-3</v>
      </c>
      <c r="CJ447" s="223">
        <f t="shared" ca="1" si="937"/>
        <v>2.909558045158423E-3</v>
      </c>
      <c r="CK447" s="223">
        <f t="shared" ca="1" si="938"/>
        <v>-4.6196281867699326E-3</v>
      </c>
      <c r="CL447" s="223">
        <f t="shared" ca="1" si="939"/>
        <v>1.8403690107831965E-3</v>
      </c>
      <c r="CM447" s="223">
        <f t="shared" ca="1" si="940"/>
        <v>2.7273506692263379E-3</v>
      </c>
      <c r="CN447" s="223">
        <f t="shared" ca="1" si="941"/>
        <v>-4.6446459376361313E-3</v>
      </c>
      <c r="CO447" s="223">
        <f t="shared" ca="1" si="942"/>
        <v>2.0482997754628874E-3</v>
      </c>
      <c r="CP447" s="223">
        <f t="shared" ca="1" si="943"/>
        <v>2.5385728666444899E-3</v>
      </c>
      <c r="CQ447" s="223">
        <f t="shared" ca="1" si="944"/>
        <v>-4.6584743296156396E-3</v>
      </c>
      <c r="CR447" s="223">
        <f t="shared" ca="1" si="945"/>
        <v>2.2512960065737358E-3</v>
      </c>
      <c r="CS447" s="223">
        <f t="shared" ca="1" si="946"/>
        <v>2.3436794196740624E-3</v>
      </c>
      <c r="CT447" s="223">
        <f t="shared" ca="1" si="947"/>
        <v>-4.6610800489009403E-3</v>
      </c>
      <c r="CU447" s="223">
        <f t="shared" ca="1" si="948"/>
        <v>2.4488686684143923E-3</v>
      </c>
      <c r="CV447" s="223">
        <f t="shared" ca="1" si="949"/>
        <v>2.1431398436995656E-3</v>
      </c>
      <c r="CW447" s="223">
        <f t="shared" ca="1" si="950"/>
        <v>-4.6524568180860426E-3</v>
      </c>
      <c r="CX447" s="223">
        <f t="shared" ca="1" si="951"/>
        <v>2.6405417911373893E-3</v>
      </c>
      <c r="CY447" s="223">
        <f t="shared" ca="1" si="952"/>
        <v>1.937437256124834E-3</v>
      </c>
      <c r="CZ447" s="223">
        <f t="shared" ca="1" si="953"/>
        <v>-4.6326254112892973E-3</v>
      </c>
      <c r="DA447" s="223">
        <f t="shared" ca="1" si="954"/>
        <v>2.8258536174013875E-3</v>
      </c>
      <c r="DB447" s="223">
        <f t="shared" ca="1" si="955"/>
        <v>1.7270672125005166E-3</v>
      </c>
      <c r="DC447" s="223">
        <f t="shared" ca="1" si="956"/>
        <v>-4.6016336041066787E-3</v>
      </c>
      <c r="DD447" s="223">
        <f t="shared" ca="1" si="957"/>
        <v>3.004357714785418E-3</v>
      </c>
      <c r="DE447" s="223">
        <f t="shared" ca="1" si="958"/>
        <v>1.5125365126881878E-3</v>
      </c>
      <c r="DF447" s="223">
        <f t="shared" ca="1" si="959"/>
        <v>-4.5595560585162623E-3</v>
      </c>
      <c r="DG447" s="223">
        <f t="shared" ca="1" si="960"/>
        <v>3.1756240512839755E-3</v>
      </c>
      <c r="DH447" s="223">
        <f t="shared" ca="1" si="961"/>
        <v>1.2943619799341158E-3</v>
      </c>
      <c r="DI447" s="223">
        <f t="shared" ca="1" si="962"/>
        <v>-4.5064941430109648E-3</v>
      </c>
      <c r="DJ447" s="223">
        <f t="shared" ca="1" si="963"/>
        <v>3.3392400312910776E-3</v>
      </c>
      <c r="DK447" s="223">
        <f t="shared" ca="1" si="964"/>
        <v>1.0730692157977905E-3</v>
      </c>
      <c r="DL447" s="223">
        <f t="shared" ca="1" si="965"/>
        <v>-4.442575688392853E-3</v>
      </c>
      <c r="DM447" s="223">
        <f t="shared" ca="1" si="966"/>
        <v>3.4948114895800102E-3</v>
      </c>
      <c r="DN447" s="223">
        <f t="shared" ca="1" si="967"/>
        <v>8.4919133393071729E-4</v>
      </c>
      <c r="DO447" s="223">
        <f t="shared" ca="1" si="968"/>
        <v>-4.3679546798177709E-3</v>
      </c>
      <c r="DP447" s="223">
        <f t="shared" ca="1" si="969"/>
        <v>3.641963640881124E-3</v>
      </c>
      <c r="DQ447" s="223">
        <f t="shared" ca="1" si="970"/>
        <v>6.232676757598277E-4</v>
      </c>
      <c r="DR447" s="223">
        <f t="shared" ca="1" si="971"/>
        <v>-4.2828108858313178E-3</v>
      </c>
      <c r="DS447" s="223">
        <f t="shared" ca="1" si="972"/>
        <v>3.780341982773099E-3</v>
      </c>
      <c r="DT447" s="223">
        <f t="shared" ca="1" si="973"/>
        <v>3.9584251116636313E-4</v>
      </c>
      <c r="DU447" s="223">
        <f t="shared" ca="1" si="974"/>
        <v>-4.1873494252910219E-3</v>
      </c>
      <c r="DV447" s="223">
        <f t="shared" ca="1" si="975"/>
        <v>3.9096131497096459E-3</v>
      </c>
      <c r="DW447" s="223">
        <f t="shared" ca="1" si="976"/>
        <v>1.6746372729165796E-4</v>
      </c>
      <c r="DX447" s="223">
        <f t="shared" ca="1" si="977"/>
        <v>-4.081800273216714E-3</v>
      </c>
      <c r="DY447" s="223">
        <f t="shared" ca="1" si="978"/>
        <v>4.0294657161269471E-3</v>
      </c>
      <c r="DZ447" s="223">
        <f t="shared" ca="1" si="979"/>
        <v>-6.13184913701827E-5</v>
      </c>
      <c r="EA447" s="223">
        <f t="shared" ca="1" si="980"/>
        <v>-3.9664177067606854E-3</v>
      </c>
      <c r="EB447" s="223">
        <f t="shared" ca="1" si="981"/>
        <v>4.1396109466945823E-3</v>
      </c>
      <c r="EC447" s="223">
        <f t="shared" ca="1" si="982"/>
        <v>-2.8995298841518304E-4</v>
      </c>
      <c r="ED447" s="223">
        <f t="shared" ca="1" si="983"/>
        <v>-3.8414796926319063E-3</v>
      </c>
      <c r="EE447" s="223">
        <f t="shared" ca="1" si="984"/>
        <v>4.2397834919045288E-3</v>
      </c>
      <c r="EF447" s="223">
        <f t="shared" ca="1" si="985"/>
        <v>-5.178889633144731E-4</v>
      </c>
      <c r="EG447" s="223">
        <f t="shared" ca="1" si="986"/>
        <v>-3.7072872174496907E-3</v>
      </c>
      <c r="EH447" s="223">
        <f t="shared" ca="1" si="987"/>
        <v>4.3297420273212001E-3</v>
      </c>
      <c r="EI447" s="223">
        <f t="shared" ca="1" si="988"/>
        <v>-7.44577298339423E-4</v>
      </c>
      <c r="EJ447" s="223">
        <f t="shared" ca="1" si="989"/>
        <v>-3.5641635626406255E-3</v>
      </c>
      <c r="EK447" s="223">
        <f t="shared" ca="1" si="990"/>
        <v>4.4092698349535477E-3</v>
      </c>
      <c r="EL447" s="223">
        <f t="shared" ca="1" si="991"/>
        <v>-9.6947188143540314E-4</v>
      </c>
      <c r="EM447" s="223">
        <f t="shared" ca="1" si="992"/>
        <v>-3.4124535256254774E-3</v>
      </c>
      <c r="EN447" s="223">
        <f t="shared" ca="1" si="993"/>
        <v>4.4781753253470627E-3</v>
      </c>
      <c r="EO447" s="223">
        <f t="shared" ca="1" si="994"/>
        <v>-1.1920309218532961E-3</v>
      </c>
      <c r="EP447" s="223">
        <f t="shared" ca="1" si="995"/>
        <v>-3.2525225891712954E-3</v>
      </c>
      <c r="EQ447" s="223">
        <f t="shared" ca="1" si="996"/>
        <v>4.5362924991399801E-3</v>
      </c>
      <c r="ER447" s="223">
        <f t="shared" ca="1" si="997"/>
        <v>-1.4117182553706133E-3</v>
      </c>
      <c r="ES447" s="223">
        <f t="shared" ca="1" si="998"/>
        <v>-3.0847560409124632E-3</v>
      </c>
      <c r="ET447" s="223">
        <f t="shared" ca="1" si="999"/>
        <v>4.5834813469701656E-3</v>
      </c>
      <c r="EU447" s="223">
        <f t="shared" ca="1" si="1000"/>
        <v>-1.628004635959082E-3</v>
      </c>
      <c r="EV447" s="223">
        <f t="shared" ca="1" si="1001"/>
        <v>-2.9095580451583515E-3</v>
      </c>
      <c r="EW447" s="223">
        <f t="shared" ca="1" si="1002"/>
        <v>4.6196281867699092E-3</v>
      </c>
      <c r="EX447" s="223">
        <f t="shared" ca="1" si="1003"/>
        <v>-1.8403690107831588E-3</v>
      </c>
      <c r="EY447" s="223">
        <f t="shared" ca="1" si="1004"/>
        <v>-2.7273506692264788E-3</v>
      </c>
      <c r="EZ447" s="223">
        <f t="shared" ca="1" si="1005"/>
        <v>4.6446459376361278E-3</v>
      </c>
      <c r="FA447" s="223">
        <f t="shared" ca="1" si="1006"/>
        <v>-2.048299775462969E-3</v>
      </c>
      <c r="FB447" s="223">
        <f t="shared" ca="1" si="1007"/>
        <v>-2.5385728666445237E-3</v>
      </c>
      <c r="FC447" s="223">
        <f t="shared" ca="1" si="1008"/>
        <v>4.6584743296156379E-3</v>
      </c>
      <c r="FD447" s="223">
        <f t="shared" ca="1" si="1009"/>
        <v>-2.251296006573584E-3</v>
      </c>
      <c r="FE447" s="223">
        <f t="shared" ca="1" si="1010"/>
        <v>-2.343679419674098E-3</v>
      </c>
      <c r="FF447" s="223">
        <f t="shared" ca="1" si="1011"/>
        <v>4.6610800489009386E-3</v>
      </c>
      <c r="FG447" s="223">
        <f t="shared" ca="1" si="1012"/>
        <v>-2.4488686684143576E-3</v>
      </c>
      <c r="FH447" s="223">
        <f t="shared" ca="1" si="1013"/>
        <v>-2.143139843699602E-3</v>
      </c>
      <c r="FI447" s="223">
        <f t="shared" ca="1" si="1014"/>
        <v>4.652456818086053E-3</v>
      </c>
      <c r="FJ447" s="223">
        <f t="shared" ca="1" si="1015"/>
        <v>-2.6405417911373554E-3</v>
      </c>
      <c r="FK447" s="223">
        <f t="shared" ca="1" si="1016"/>
        <v>-1.9374372561247505E-3</v>
      </c>
      <c r="FL447" s="223">
        <f t="shared" ca="1" si="1017"/>
        <v>4.6326254112893017E-3</v>
      </c>
      <c r="FM447" s="223">
        <f t="shared" ca="1" si="1018"/>
        <v>-2.825853617401355E-3</v>
      </c>
      <c r="FN447" s="223">
        <f t="shared" ca="1" si="1019"/>
        <v>-1.727067212500678E-3</v>
      </c>
      <c r="FO447" s="223">
        <f t="shared" ca="1" si="1020"/>
        <v>4.6016336041066856E-3</v>
      </c>
      <c r="FP447" s="223">
        <f t="shared" ca="1" si="1021"/>
        <v>-3.0043577147854878E-3</v>
      </c>
      <c r="FQ447" s="223">
        <f t="shared" ca="1" si="1022"/>
        <v>-1.5125365126882264E-3</v>
      </c>
      <c r="FR447" s="223">
        <f t="shared" ca="1" si="1023"/>
        <v>4.5595560585162702E-3</v>
      </c>
      <c r="FS447" s="223">
        <f t="shared" ca="1" si="1024"/>
        <v>-3.175624051283848E-3</v>
      </c>
      <c r="FT447" s="223">
        <f t="shared" ca="1" si="1025"/>
        <v>-1.2943619799341548E-3</v>
      </c>
      <c r="FU447" s="223">
        <f t="shared" ca="1" si="1026"/>
        <v>4.5064941430109414E-3</v>
      </c>
      <c r="FV447" s="223">
        <f t="shared" ca="1" si="1027"/>
        <v>-3.3392400312910494E-3</v>
      </c>
      <c r="FW447" s="223">
        <f t="shared" ca="1" si="1028"/>
        <v>-1.0730692157977014E-3</v>
      </c>
      <c r="FX447" s="223">
        <f t="shared" ca="1" si="1029"/>
        <v>4.442575688392905E-3</v>
      </c>
      <c r="FY447" s="223">
        <f t="shared" ca="1" si="1030"/>
        <v>-3.4948114895799829E-3</v>
      </c>
      <c r="FZ447" s="223">
        <f t="shared" ca="1" si="1031"/>
        <v>-8.4919133393088794E-4</v>
      </c>
      <c r="GA447" s="223">
        <f t="shared" ca="1" si="1032"/>
        <v>4.3679546798177848E-3</v>
      </c>
      <c r="GB447" s="223">
        <f t="shared" ca="1" si="1033"/>
        <v>-3.6419636408811813E-3</v>
      </c>
      <c r="GC447" s="223">
        <f t="shared" ca="1" si="1034"/>
        <v>-6.2326767575999987E-4</v>
      </c>
      <c r="GD447" s="223">
        <f t="shared" ca="1" si="1035"/>
        <v>4.2828108858313342E-3</v>
      </c>
      <c r="GE447" s="223">
        <f t="shared" ca="1" si="1036"/>
        <v>-3.7803419827729971E-3</v>
      </c>
      <c r="GF447" s="223">
        <f t="shared" ca="1" si="1037"/>
        <v>-3.9584251116640389E-4</v>
      </c>
      <c r="GG447" s="223">
        <f t="shared" ca="1" si="1038"/>
        <v>4.1873494252909812E-3</v>
      </c>
      <c r="GH447" s="223">
        <f t="shared" ca="1" si="1039"/>
        <v>-3.9096131497096242E-3</v>
      </c>
      <c r="GI447" s="223">
        <f t="shared" ca="1" si="1040"/>
        <v>-1.6746372729169916E-4</v>
      </c>
      <c r="GJ447" s="223">
        <f t="shared" ca="1" si="1041"/>
        <v>4.081800273216734E-3</v>
      </c>
      <c r="GK447" s="223">
        <f t="shared" ca="1" si="1042"/>
        <v>-4.0294657161269272E-3</v>
      </c>
      <c r="GL447" s="223">
        <f t="shared" ca="1" si="1043"/>
        <v>6.13184913701415E-5</v>
      </c>
      <c r="GM447" s="223">
        <f t="shared" ca="1" si="1044"/>
        <v>3.9664177067607071E-3</v>
      </c>
      <c r="GN447" s="223">
        <f t="shared" ca="1" si="1045"/>
        <v>-4.1396109466945632E-3</v>
      </c>
      <c r="GO447" s="223">
        <f t="shared" ca="1" si="1046"/>
        <v>2.8995298841514271E-4</v>
      </c>
      <c r="GP447" s="223">
        <f t="shared" ca="1" si="1047"/>
        <v>3.8414796926319297E-3</v>
      </c>
      <c r="GQ447" s="223">
        <f t="shared" ca="1" si="1048"/>
        <v>-4.2397834919045106E-3</v>
      </c>
      <c r="GR447" s="223">
        <f t="shared" ca="1" si="1049"/>
        <v>5.1788896331443255E-4</v>
      </c>
      <c r="GS447" s="223">
        <f t="shared" ca="1" si="1050"/>
        <v>3.7072872174497159E-3</v>
      </c>
      <c r="GT447" s="223">
        <f t="shared" ca="1" si="1051"/>
        <v>-4.3297420273211845E-3</v>
      </c>
      <c r="GU447" s="223">
        <f t="shared" ca="1" si="1052"/>
        <v>7.4457729833938267E-4</v>
      </c>
      <c r="GV447" s="223">
        <f t="shared" ca="1" si="1053"/>
        <v>3.5641635626406519E-3</v>
      </c>
      <c r="GW447" s="223">
        <f t="shared" ca="1" si="1054"/>
        <v>-4.4092698349535346E-3</v>
      </c>
      <c r="GX447" s="223">
        <f t="shared" ca="1" si="1055"/>
        <v>9.6947188143536259E-4</v>
      </c>
      <c r="GY447" s="223">
        <f t="shared" ca="1" si="1056"/>
        <v>3.4124535256255055E-3</v>
      </c>
      <c r="GZ447" s="223">
        <f t="shared" ca="1" si="1057"/>
        <v>-4.4781753253470514E-3</v>
      </c>
      <c r="HA447" s="223">
        <f t="shared" ca="1" si="1058"/>
        <v>1.1920309218532564E-3</v>
      </c>
      <c r="HB447" s="223">
        <f t="shared" ca="1" si="1059"/>
        <v>3.2525225891713245E-3</v>
      </c>
      <c r="HC447" s="223">
        <f t="shared" ca="1" si="1060"/>
        <v>-4.5362924991399697E-3</v>
      </c>
      <c r="HD447" s="223">
        <f t="shared" ca="1" si="1061"/>
        <v>1.4117182553705745E-3</v>
      </c>
      <c r="HE447" s="223">
        <f t="shared" ca="1" si="1062"/>
        <v>3.084756040912494E-3</v>
      </c>
      <c r="HF447" s="223">
        <f t="shared" ca="1" si="1063"/>
        <v>-4.5834813469701578E-3</v>
      </c>
      <c r="HG447" s="223">
        <f t="shared" ca="1" si="1064"/>
        <v>1.6280046359590434E-3</v>
      </c>
      <c r="HH447" s="223">
        <f t="shared" ca="1" si="1065"/>
        <v>2.9095580451583836E-3</v>
      </c>
      <c r="HI447" s="223">
        <f t="shared" ca="1" si="1066"/>
        <v>-4.619628186769904E-3</v>
      </c>
      <c r="HJ447" s="223">
        <f t="shared" ca="1" si="1067"/>
        <v>1.8403690107831208E-3</v>
      </c>
      <c r="HK447" s="223">
        <f t="shared" ca="1" si="1068"/>
        <v>2.7273506692265118E-3</v>
      </c>
      <c r="HL447" s="223">
        <f t="shared" ca="1" si="1069"/>
        <v>-4.6446459376361243E-3</v>
      </c>
      <c r="HM447" s="223">
        <f t="shared" ca="1" si="1070"/>
        <v>2.0482997754629321E-3</v>
      </c>
      <c r="HN447" s="223">
        <f t="shared" ca="1" si="1071"/>
        <v>2.5385728666445589E-3</v>
      </c>
      <c r="HO447" s="223">
        <f t="shared" ca="1" si="1072"/>
        <v>-4.6584743296156361E-3</v>
      </c>
      <c r="HP447" s="223">
        <f t="shared" ca="1" si="1073"/>
        <v>2.2512960065735475E-3</v>
      </c>
      <c r="HQ447" s="223">
        <f t="shared" ca="1" si="1074"/>
        <v>2.3436794196741335E-3</v>
      </c>
      <c r="HR447" s="223">
        <f t="shared" ca="1" si="1075"/>
        <v>-4.6610800489009386E-3</v>
      </c>
      <c r="HS447" s="223">
        <f t="shared" ca="1" si="1076"/>
        <v>2.448868668414322E-3</v>
      </c>
      <c r="HT447" s="223">
        <f t="shared" ca="1" si="1077"/>
        <v>2.1431398436996384E-3</v>
      </c>
      <c r="HU447" s="223">
        <f t="shared" ca="1" si="1078"/>
        <v>-4.6524568180860556E-3</v>
      </c>
      <c r="HV447" s="223">
        <f t="shared" ca="1" si="1079"/>
        <v>2.6405417911373216E-3</v>
      </c>
      <c r="HW447" s="223">
        <f t="shared" ca="1" si="1080"/>
        <v>1.9374372561247884E-3</v>
      </c>
      <c r="HX447" s="223">
        <f t="shared" ca="1" si="1081"/>
        <v>-4.632625411289306E-3</v>
      </c>
      <c r="HY447" s="223">
        <f t="shared" ca="1" si="1082"/>
        <v>2.8258536174013225E-3</v>
      </c>
      <c r="HZ447" s="223">
        <f t="shared" ca="1" si="1083"/>
        <v>1.7270672125007163E-3</v>
      </c>
      <c r="IA447" s="223">
        <f t="shared" ca="1" si="1084"/>
        <v>-4.6016336041066926E-3</v>
      </c>
      <c r="IB447" s="223">
        <f t="shared" ca="1" si="1085"/>
        <v>3.0043577147854566E-3</v>
      </c>
      <c r="IC447" s="223">
        <f t="shared" ca="1" si="1086"/>
        <v>1.5125365126882652E-3</v>
      </c>
      <c r="ID447" s="223">
        <f t="shared" ca="1" si="1087"/>
        <v>-4.5595560585162788E-3</v>
      </c>
      <c r="IE447" s="223">
        <f t="shared" ca="1" si="1088"/>
        <v>-7.9384764307045092E-4</v>
      </c>
      <c r="IF447" s="223">
        <f t="shared" ca="1" si="1089"/>
        <v>1.2943619799341947E-3</v>
      </c>
      <c r="IG447" s="223">
        <f t="shared" ca="1" si="1090"/>
        <v>-4.5064941430109518E-3</v>
      </c>
      <c r="IH447" s="223">
        <f t="shared" ca="1" si="1091"/>
        <v>3.3392400312910204E-3</v>
      </c>
      <c r="II447" s="223">
        <f t="shared" ca="1" si="1092"/>
        <v>1.0730692157977415E-3</v>
      </c>
      <c r="IJ447" s="223">
        <f t="shared" ca="1" si="1093"/>
        <v>-4.4425756883929171E-3</v>
      </c>
      <c r="IK447" s="223">
        <f t="shared" ca="1" si="1094"/>
        <v>3.494811489579956E-3</v>
      </c>
      <c r="IL447" s="223">
        <f t="shared" ca="1" si="1095"/>
        <v>8.4919133393092806E-4</v>
      </c>
      <c r="IM447" s="223">
        <f t="shared" ca="1" si="1096"/>
        <v>-4.3679546798177996E-3</v>
      </c>
      <c r="IN447" s="223">
        <f t="shared" ca="1" si="1097"/>
        <v>3.6419636408811552E-3</v>
      </c>
      <c r="IO447" s="223">
        <f t="shared" ca="1" si="1098"/>
        <v>6.2326767576004064E-4</v>
      </c>
      <c r="IP447" s="223">
        <f t="shared" ca="1" si="1099"/>
        <v>-4.2828108858314548E-3</v>
      </c>
      <c r="IQ447" s="223">
        <f t="shared" ca="1" si="1100"/>
        <v>3.7803419827731281E-3</v>
      </c>
      <c r="IR447" s="223">
        <f t="shared" ca="1" si="1101"/>
        <v>3.9584251116644509E-4</v>
      </c>
      <c r="IS447" s="223">
        <f t="shared" ca="1" si="1102"/>
        <v>-4.1873494252911165E-3</v>
      </c>
      <c r="IT447" s="223">
        <f t="shared" ca="1" si="1103"/>
        <v>3.9096131497097456E-3</v>
      </c>
      <c r="IU447" s="223">
        <f t="shared" ca="1" si="1104"/>
        <v>1.6746372729174036E-4</v>
      </c>
      <c r="IV447" s="223">
        <f t="shared" ca="1" si="1105"/>
        <v>-4.0818002732167539E-3</v>
      </c>
      <c r="IW447" s="223">
        <f t="shared" ca="1" si="1106"/>
        <v>4.029465716127039E-3</v>
      </c>
      <c r="IX447" s="223">
        <f t="shared" ca="1" si="1107"/>
        <v>-6.1318491370100734E-5</v>
      </c>
      <c r="IY447" s="223">
        <f t="shared" ca="1" si="1108"/>
        <v>-3.9664177067607288E-3</v>
      </c>
      <c r="IZ447" s="223">
        <f t="shared" ca="1" si="1109"/>
        <v>4.1396109466944227E-3</v>
      </c>
      <c r="JA447" s="223">
        <f t="shared" ca="1" si="1110"/>
        <v>-2.8995298841536562E-4</v>
      </c>
      <c r="JB447" s="223">
        <f t="shared" ca="1" si="1111"/>
        <v>-3.8414796926319532E-3</v>
      </c>
    </row>
    <row r="448" spans="2:262">
      <c r="B448" s="230">
        <v>87</v>
      </c>
      <c r="C448" s="229">
        <f t="shared" si="1112"/>
        <v>1.6992187500000011E-3</v>
      </c>
      <c r="D448" s="226">
        <f t="shared" ca="1" si="855"/>
        <v>74.265492558563409</v>
      </c>
      <c r="E448" s="225">
        <f ca="1">CO361</f>
        <v>-0.73450744143659563</v>
      </c>
      <c r="F448" s="224">
        <v>87</v>
      </c>
      <c r="G448" s="223">
        <f t="shared" ca="1" si="856"/>
        <v>8.7865150201306783E-3</v>
      </c>
      <c r="H448" s="223">
        <f t="shared" ca="1" si="857"/>
        <v>-1.6971144320088419E-3</v>
      </c>
      <c r="I448" s="223">
        <f t="shared" ca="1" si="858"/>
        <v>-6.9706106565291318E-3</v>
      </c>
      <c r="J448" s="223">
        <f t="shared" ca="1" si="859"/>
        <v>9.1556346528142828E-3</v>
      </c>
      <c r="K448" s="223">
        <f t="shared" ca="1" si="860"/>
        <v>-2.8258748390938148E-3</v>
      </c>
      <c r="L448" s="223">
        <f t="shared" ca="1" si="861"/>
        <v>-6.1319620267862428E-3</v>
      </c>
      <c r="M448" s="223">
        <f t="shared" ca="1" si="862"/>
        <v>9.3870450182312049E-3</v>
      </c>
      <c r="N448" s="223">
        <f t="shared" ca="1" si="863"/>
        <v>-3.9121314582672099E-3</v>
      </c>
      <c r="O448" s="223">
        <f t="shared" ca="1" si="864"/>
        <v>-5.2010829805144085E-3</v>
      </c>
      <c r="P448" s="223">
        <f t="shared" ca="1" si="865"/>
        <v>9.4772654890882112E-3</v>
      </c>
      <c r="Q448" s="223">
        <f t="shared" ca="1" si="866"/>
        <v>-4.9395459788862126E-3</v>
      </c>
      <c r="R448" s="223">
        <f t="shared" ca="1" si="867"/>
        <v>-4.191974805034194E-3</v>
      </c>
      <c r="S448" s="223">
        <f t="shared" ca="1" si="868"/>
        <v>9.4249390655261611E-3</v>
      </c>
      <c r="T448" s="223">
        <f t="shared" ca="1" si="869"/>
        <v>-5.8926651302406274E-3</v>
      </c>
      <c r="U448" s="223">
        <f t="shared" ca="1" si="870"/>
        <v>-3.1198154265852725E-3</v>
      </c>
      <c r="V448" s="223">
        <f t="shared" ca="1" si="871"/>
        <v>9.2308527856610045E-3</v>
      </c>
      <c r="W448" s="223">
        <f t="shared" ca="1" si="872"/>
        <v>-6.7571531131283193E-3</v>
      </c>
      <c r="X448" s="223">
        <f t="shared" ca="1" si="873"/>
        <v>-2.0007311201882911E-3</v>
      </c>
      <c r="Y448" s="223">
        <f t="shared" ca="1" si="874"/>
        <v>8.8979258877979195E-3</v>
      </c>
      <c r="Z448" s="223">
        <f t="shared" ca="1" si="875"/>
        <v>-7.5200072236190525E-3</v>
      </c>
      <c r="AA448" s="223">
        <f t="shared" ca="1" si="876"/>
        <v>-8.5155395545799019E-4</v>
      </c>
      <c r="AB448" s="223">
        <f t="shared" ca="1" si="877"/>
        <v>8.4311659023699852E-3</v>
      </c>
      <c r="AC448" s="223">
        <f t="shared" ca="1" si="878"/>
        <v>-8.169753425824388E-3</v>
      </c>
      <c r="AD448" s="223">
        <f t="shared" ca="1" si="879"/>
        <v>3.1043137339101679E-4</v>
      </c>
      <c r="AE448" s="223">
        <f t="shared" ca="1" si="880"/>
        <v>7.837593334019434E-3</v>
      </c>
      <c r="AF448" s="223">
        <f t="shared" ca="1" si="881"/>
        <v>-8.6966189320777584E-3</v>
      </c>
      <c r="AG448" s="223">
        <f t="shared" ca="1" si="882"/>
        <v>1.467747525433901E-3</v>
      </c>
      <c r="AH448" s="223">
        <f t="shared" ca="1" si="883"/>
        <v>7.1261360666731392E-3</v>
      </c>
      <c r="AI448" s="223">
        <f t="shared" ca="1" si="884"/>
        <v>-9.092679194757345E-3</v>
      </c>
      <c r="AJ448" s="223">
        <f t="shared" ca="1" si="885"/>
        <v>2.6029873885111405E-3</v>
      </c>
      <c r="AK448" s="223">
        <f t="shared" ca="1" si="886"/>
        <v>6.3074950798581945E-3</v>
      </c>
      <c r="AL448" s="223">
        <f t="shared" ca="1" si="887"/>
        <v>-9.3519770988585299E-3</v>
      </c>
      <c r="AM448" s="223">
        <f t="shared" ca="1" si="888"/>
        <v>3.6990758983976683E-3</v>
      </c>
      <c r="AN448" s="223">
        <f t="shared" ca="1" si="889"/>
        <v>5.3939834960095925E-3</v>
      </c>
      <c r="AO448" s="223">
        <f t="shared" ca="1" si="890"/>
        <v>-9.4706125625484781E-3</v>
      </c>
      <c r="AP448" s="223">
        <f t="shared" ca="1" si="891"/>
        <v>4.7395268636630291E-3</v>
      </c>
      <c r="AQ448" s="223">
        <f t="shared" ca="1" si="892"/>
        <v>4.3993413796471429E-3</v>
      </c>
      <c r="AR448" s="223">
        <f t="shared" ca="1" si="893"/>
        <v>-9.4468011980270872E-3</v>
      </c>
      <c r="AS448" s="223">
        <f t="shared" ca="1" si="894"/>
        <v>5.7086909333349516E-3</v>
      </c>
      <c r="AT448" s="223">
        <f t="shared" ca="1" si="895"/>
        <v>3.3385290740164881E-3</v>
      </c>
      <c r="AU448" s="223">
        <f t="shared" ca="1" si="896"/>
        <v>-9.2809011503804349E-3</v>
      </c>
      <c r="AV448" s="223">
        <f t="shared" ca="1" si="897"/>
        <v>6.5919909777053774E-3</v>
      </c>
      <c r="AW448" s="223">
        <f t="shared" ca="1" si="898"/>
        <v>2.2275021836012758E-3</v>
      </c>
      <c r="AX448" s="223">
        <f t="shared" ca="1" si="899"/>
        <v>-8.9754077107453544E-3</v>
      </c>
      <c r="AY448" s="223">
        <f t="shared" ca="1" si="900"/>
        <v>7.3761413419288092E-3</v>
      </c>
      <c r="AZ448" s="223">
        <f t="shared" ca="1" si="901"/>
        <v>1.0829715869797914E-3</v>
      </c>
      <c r="BA448" s="223">
        <f t="shared" ca="1" si="902"/>
        <v>-8.5349157848079709E-3</v>
      </c>
      <c r="BB448" s="223">
        <f t="shared" ca="1" si="903"/>
        <v>8.0493476746383279E-3</v>
      </c>
      <c r="BC448" s="223">
        <f t="shared" ca="1" si="904"/>
        <v>-7.7847910342482632E-5</v>
      </c>
      <c r="BD448" s="223">
        <f t="shared" ca="1" si="905"/>
        <v>-7.9660507811455047E-3</v>
      </c>
      <c r="BE448" s="223">
        <f t="shared" ca="1" si="906"/>
        <v>8.6014843259676916E-3</v>
      </c>
      <c r="BF448" s="223">
        <f t="shared" ca="1" si="907"/>
        <v>-1.2374965026323028E-3</v>
      </c>
      <c r="BG448" s="223">
        <f t="shared" ca="1" si="908"/>
        <v>-7.2773689589139198E-3</v>
      </c>
      <c r="BH448" s="223">
        <f t="shared" ca="1" si="909"/>
        <v>9.0242466467506475E-3</v>
      </c>
      <c r="BI448" s="223">
        <f t="shared" ca="1" si="910"/>
        <v>-2.3785319956574642E-3</v>
      </c>
      <c r="BJ448" s="223">
        <f t="shared" ca="1" si="911"/>
        <v>-6.4792287337465575E-3</v>
      </c>
      <c r="BK448" s="223">
        <f t="shared" ca="1" si="912"/>
        <v>9.3112758981744558E-3</v>
      </c>
      <c r="BL448" s="223">
        <f t="shared" ca="1" si="913"/>
        <v>-3.4837921535243498E-3</v>
      </c>
      <c r="BM448" s="223">
        <f t="shared" ca="1" si="914"/>
        <v>-5.5836348775407281E-3</v>
      </c>
      <c r="BN448" s="223">
        <f t="shared" ca="1" si="915"/>
        <v>9.4582548931300778E-3</v>
      </c>
      <c r="BO448" s="223">
        <f t="shared" ca="1" si="916"/>
        <v>-4.5366528346793807E-3</v>
      </c>
      <c r="BP448" s="223">
        <f t="shared" ca="1" si="917"/>
        <v>-4.6040579555149293E-3</v>
      </c>
      <c r="BQ448" s="223">
        <f t="shared" ca="1" si="918"/>
        <v>9.4629729307249711E-3</v>
      </c>
      <c r="BR448" s="223">
        <f t="shared" ca="1" si="919"/>
        <v>-5.5212780344727911E-3</v>
      </c>
      <c r="BS448" s="223">
        <f t="shared" ca="1" si="920"/>
        <v>-3.5552317163691578E-3</v>
      </c>
      <c r="BT448" s="223">
        <f t="shared" ca="1" si="921"/>
        <v>9.3253590472821453E-3</v>
      </c>
      <c r="BU448" s="223">
        <f t="shared" ca="1" si="922"/>
        <v>-6.4228580734078831E-3</v>
      </c>
      <c r="BV448" s="223">
        <f t="shared" ca="1" si="923"/>
        <v>-2.4529314829905935E-3</v>
      </c>
      <c r="BW448" s="223">
        <f t="shared" ca="1" si="924"/>
        <v>9.0474830836999223E-3</v>
      </c>
      <c r="BX448" s="223">
        <f t="shared" ca="1" si="925"/>
        <v>-7.2278323485060452E-3</v>
      </c>
      <c r="BY448" s="223">
        <f t="shared" ca="1" si="926"/>
        <v>-1.313736876912646E-3</v>
      </c>
      <c r="BZ448" s="223">
        <f t="shared" ca="1" si="927"/>
        <v>8.6335245531182457E-3</v>
      </c>
      <c r="CA448" s="223">
        <f t="shared" ca="1" si="928"/>
        <v>-7.9240932973975216E-3</v>
      </c>
      <c r="CB448" s="223">
        <f t="shared" ca="1" si="929"/>
        <v>-1.5478244537625498E-4</v>
      </c>
      <c r="CC448" s="223">
        <f t="shared" ca="1" si="930"/>
        <v>8.0897097771507279E-3</v>
      </c>
      <c r="CD448" s="223">
        <f t="shared" ca="1" si="931"/>
        <v>-8.5011685073298187E-3</v>
      </c>
      <c r="CE448" s="223">
        <f t="shared" ca="1" si="932"/>
        <v>1.0065000582104937E-3</v>
      </c>
      <c r="CF448" s="223">
        <f t="shared" ca="1" si="933"/>
        <v>7.4242182362122882E-3</v>
      </c>
      <c r="CG448" s="223">
        <f t="shared" ca="1" si="934"/>
        <v>-8.9503782300022813E-3</v>
      </c>
      <c r="CH448" s="223">
        <f t="shared" ca="1" si="935"/>
        <v>2.1526438640689046E-3</v>
      </c>
      <c r="CI448" s="223">
        <f t="shared" ca="1" si="936"/>
        <v>6.6470595425195773E-3</v>
      </c>
      <c r="CJ448" s="223">
        <f t="shared" ca="1" si="937"/>
        <v>-9.2649659330603512E-3</v>
      </c>
      <c r="CK448" s="223">
        <f t="shared" ca="1" si="938"/>
        <v>3.2664099025250014E-3</v>
      </c>
      <c r="CL448" s="223">
        <f t="shared" ca="1" si="939"/>
        <v>5.7699228862071912E-3</v>
      </c>
      <c r="CM448" s="223">
        <f t="shared" ca="1" si="940"/>
        <v>-9.4401999246309619E-3</v>
      </c>
      <c r="CN448" s="223">
        <f t="shared" ca="1" si="941"/>
        <v>4.331046095664615E-3</v>
      </c>
      <c r="CO448" s="223">
        <f t="shared" ca="1" si="942"/>
        <v>4.8060012190271322E-3</v>
      </c>
      <c r="CP448" s="223">
        <f t="shared" ca="1" si="943"/>
        <v>-9.4734445223727225E-3</v>
      </c>
      <c r="CQ448" s="223">
        <f t="shared" ca="1" si="944"/>
        <v>5.3305393241765463E-3</v>
      </c>
      <c r="CR448" s="223">
        <f t="shared" ca="1" si="945"/>
        <v>3.7697928200748107E-3</v>
      </c>
      <c r="CS448" s="223">
        <f t="shared" ca="1" si="946"/>
        <v>-9.3641996965913802E-3</v>
      </c>
      <c r="CT448" s="223">
        <f t="shared" ca="1" si="947"/>
        <v>6.2498562795731006E-3</v>
      </c>
      <c r="CU448" s="223">
        <f t="shared" ca="1" si="948"/>
        <v>2.6768832281754435E-3</v>
      </c>
      <c r="CV448" s="223">
        <f t="shared" ca="1" si="949"/>
        <v>-9.1141085911520536E-3</v>
      </c>
      <c r="CW448" s="223">
        <f t="shared" ca="1" si="950"/>
        <v>7.0751695791423375E-3</v>
      </c>
      <c r="CX448" s="223">
        <f t="shared" ca="1" si="951"/>
        <v>1.5437108208744997E-3</v>
      </c>
      <c r="CY448" s="223">
        <f t="shared" ca="1" si="952"/>
        <v>-8.7269328090659962E-3</v>
      </c>
      <c r="CZ448" s="223">
        <f t="shared" ca="1" si="953"/>
        <v>7.7940657426553688E-3</v>
      </c>
      <c r="DA448" s="223">
        <f t="shared" ca="1" si="954"/>
        <v>3.8731956593758641E-4</v>
      </c>
      <c r="DB448" s="223">
        <f t="shared" ca="1" si="955"/>
        <v>-8.2084958344801357E-3</v>
      </c>
      <c r="DC448" s="223">
        <f t="shared" ca="1" si="956"/>
        <v>8.3957319026623494E-3</v>
      </c>
      <c r="DD448" s="223">
        <f t="shared" ca="1" si="957"/>
        <v>-7.7489733578907892E-4</v>
      </c>
      <c r="DE448" s="223">
        <f t="shared" ca="1" si="958"/>
        <v>-7.5665954420544761E-3</v>
      </c>
      <c r="DF448" s="223">
        <f t="shared" ca="1" si="959"/>
        <v>8.8711184400843621E-3</v>
      </c>
      <c r="DG448" s="223">
        <f t="shared" ca="1" si="960"/>
        <v>-1.9254590603087745E-3</v>
      </c>
      <c r="DH448" s="223">
        <f t="shared" ca="1" si="961"/>
        <v>-6.8108864111737482E-3</v>
      </c>
      <c r="DI448" s="223">
        <f t="shared" ca="1" si="962"/>
        <v>9.2130750989075604E-3</v>
      </c>
      <c r="DJ448" s="223">
        <f t="shared" ca="1" si="963"/>
        <v>-3.047060088339429E-3</v>
      </c>
      <c r="DK448" s="223">
        <f t="shared" ca="1" si="964"/>
        <v>-5.952735309078314E-3</v>
      </c>
      <c r="DL448" s="223">
        <f t="shared" ca="1" si="965"/>
        <v>9.416458532689076E-3</v>
      </c>
      <c r="DM448" s="223">
        <f t="shared" ca="1" si="966"/>
        <v>-4.1228304964300638E-3</v>
      </c>
      <c r="DN448" s="223">
        <f t="shared" ca="1" si="967"/>
        <v>-5.0050495271131788E-3</v>
      </c>
      <c r="DO448" s="223">
        <f t="shared" ca="1" si="968"/>
        <v>9.478209665275102E-3</v>
      </c>
      <c r="DP448" s="223">
        <f t="shared" ca="1" si="969"/>
        <v>-5.1365896963131222E-3</v>
      </c>
      <c r="DQ448" s="223">
        <f t="shared" ca="1" si="970"/>
        <v>-3.9820831415470328E-3</v>
      </c>
      <c r="DR448" s="223">
        <f t="shared" ca="1" si="971"/>
        <v>9.3973997021533674E-3</v>
      </c>
      <c r="DS448" s="223">
        <f t="shared" ca="1" si="972"/>
        <v>-6.073089806012474E-3</v>
      </c>
      <c r="DT448" s="223">
        <f t="shared" ca="1" si="973"/>
        <v>-2.8992225189987523E-3</v>
      </c>
      <c r="DU448" s="223">
        <f t="shared" ca="1" si="974"/>
        <v>9.1752441003873433E-3</v>
      </c>
      <c r="DV448" s="223">
        <f t="shared" ca="1" si="975"/>
        <v>-6.9182449921821425E-3</v>
      </c>
      <c r="DW448" s="223">
        <f t="shared" ca="1" si="976"/>
        <v>-1.7727548911609247E-3</v>
      </c>
      <c r="DX448" s="223">
        <f t="shared" ca="1" si="977"/>
        <v>8.8150842870107007E-3</v>
      </c>
      <c r="DY448" s="223">
        <f t="shared" ca="1" si="978"/>
        <v>-7.6593433341488864E-3</v>
      </c>
      <c r="DZ448" s="223">
        <f t="shared" ca="1" si="979"/>
        <v>-6.1962337967520938E-4</v>
      </c>
      <c r="EA448" s="223">
        <f t="shared" ca="1" si="980"/>
        <v>8.3223374008541389E-3</v>
      </c>
      <c r="EB448" s="223">
        <f t="shared" ca="1" si="981"/>
        <v>-8.2852380230332215E-3</v>
      </c>
      <c r="EC448" s="223">
        <f t="shared" ca="1" si="982"/>
        <v>5.4282784418786378E-4</v>
      </c>
      <c r="ED448" s="223">
        <f t="shared" ca="1" si="983"/>
        <v>7.7044148137355968E-3</v>
      </c>
      <c r="EE448" s="223">
        <f t="shared" ca="1" si="984"/>
        <v>-8.786515020130517E-3</v>
      </c>
      <c r="EF448" s="223">
        <f t="shared" ca="1" si="985"/>
        <v>1.6971144320087925E-3</v>
      </c>
      <c r="EG448" s="223">
        <f t="shared" ca="1" si="986"/>
        <v>6.9706106565292731E-3</v>
      </c>
      <c r="EH448" s="223">
        <f t="shared" ca="1" si="987"/>
        <v>-9.1556346528141874E-3</v>
      </c>
      <c r="EI448" s="223">
        <f t="shared" ca="1" si="988"/>
        <v>2.8258748390933008E-3</v>
      </c>
      <c r="EJ448" s="223">
        <f t="shared" ca="1" si="989"/>
        <v>6.1319620267863582E-3</v>
      </c>
      <c r="EK448" s="223">
        <f t="shared" ca="1" si="990"/>
        <v>-9.3870450182311632E-3</v>
      </c>
      <c r="EL448" s="223">
        <f t="shared" ca="1" si="991"/>
        <v>3.9121314582667797E-3</v>
      </c>
      <c r="EM448" s="223">
        <f t="shared" ca="1" si="992"/>
        <v>5.2010829805144935E-3</v>
      </c>
      <c r="EN448" s="223">
        <f t="shared" ca="1" si="993"/>
        <v>-9.4772654890882078E-3</v>
      </c>
      <c r="EO448" s="223">
        <f t="shared" ca="1" si="994"/>
        <v>4.9395459788858682E-3</v>
      </c>
      <c r="EP448" s="223">
        <f t="shared" ca="1" si="995"/>
        <v>4.1919748050342244E-3</v>
      </c>
      <c r="EQ448" s="223">
        <f t="shared" ca="1" si="996"/>
        <v>-9.4249390655261819E-3</v>
      </c>
      <c r="ER448" s="223">
        <f t="shared" ca="1" si="997"/>
        <v>5.8926651302403637E-3</v>
      </c>
      <c r="ES448" s="223">
        <f t="shared" ca="1" si="998"/>
        <v>3.1198154265857808E-3</v>
      </c>
      <c r="ET448" s="223">
        <f t="shared" ca="1" si="999"/>
        <v>-9.230852785661034E-3</v>
      </c>
      <c r="EU448" s="223">
        <f t="shared" ca="1" si="1000"/>
        <v>6.7571531131281302E-3</v>
      </c>
      <c r="EV448" s="223">
        <f t="shared" ca="1" si="1001"/>
        <v>2.0007311201887521E-3</v>
      </c>
      <c r="EW448" s="223">
        <f t="shared" ca="1" si="1002"/>
        <v>-8.8979258877979438E-3</v>
      </c>
      <c r="EX448" s="223">
        <f t="shared" ca="1" si="1003"/>
        <v>7.5200072236188895E-3</v>
      </c>
      <c r="EY448" s="223">
        <f t="shared" ca="1" si="1004"/>
        <v>8.5155395545839264E-4</v>
      </c>
      <c r="EZ448" s="223">
        <f t="shared" ca="1" si="1005"/>
        <v>-8.4311659023699852E-3</v>
      </c>
      <c r="FA448" s="223">
        <f t="shared" ca="1" si="1006"/>
        <v>8.1697534258242839E-3</v>
      </c>
      <c r="FB448" s="223">
        <f t="shared" ca="1" si="1007"/>
        <v>-3.1043137339068112E-4</v>
      </c>
      <c r="FC448" s="223">
        <f t="shared" ca="1" si="1008"/>
        <v>-7.8375933340196994E-3</v>
      </c>
      <c r="FD448" s="223">
        <f t="shared" ca="1" si="1009"/>
        <v>8.6966189320777064E-3</v>
      </c>
      <c r="FE448" s="223">
        <f t="shared" ca="1" si="1010"/>
        <v>-1.4677475254336347E-3</v>
      </c>
      <c r="FF448" s="223">
        <f t="shared" ca="1" si="1011"/>
        <v>-7.1261360666734054E-3</v>
      </c>
      <c r="FG448" s="223">
        <f t="shared" ca="1" si="1012"/>
        <v>9.0926791947573242E-3</v>
      </c>
      <c r="FH448" s="223">
        <f t="shared" ca="1" si="1013"/>
        <v>-2.6029873885108808E-3</v>
      </c>
      <c r="FI448" s="223">
        <f t="shared" ca="1" si="1014"/>
        <v>-6.3074950798584963E-3</v>
      </c>
      <c r="FJ448" s="223">
        <f t="shared" ca="1" si="1015"/>
        <v>9.3519770988585299E-3</v>
      </c>
      <c r="FK448" s="223">
        <f t="shared" ca="1" si="1016"/>
        <v>-3.6990758983975443E-3</v>
      </c>
      <c r="FL448" s="223">
        <f t="shared" ca="1" si="1017"/>
        <v>-5.3939834960098128E-3</v>
      </c>
      <c r="FM448" s="223">
        <f t="shared" ca="1" si="1018"/>
        <v>9.4706125625484555E-3</v>
      </c>
      <c r="FN448" s="223">
        <f t="shared" ca="1" si="1019"/>
        <v>-4.739526863662912E-3</v>
      </c>
      <c r="FO448" s="223">
        <f t="shared" ca="1" si="1020"/>
        <v>-4.3993413796473814E-3</v>
      </c>
      <c r="FP448" s="223">
        <f t="shared" ca="1" si="1021"/>
        <v>9.4468011980271202E-3</v>
      </c>
      <c r="FQ448" s="223">
        <f t="shared" ca="1" si="1022"/>
        <v>-5.7086909333349516E-3</v>
      </c>
      <c r="FR448" s="223">
        <f t="shared" ca="1" si="1023"/>
        <v>-3.33852907401674E-3</v>
      </c>
      <c r="FS448" s="223">
        <f t="shared" ca="1" si="1024"/>
        <v>9.2809011503805147E-3</v>
      </c>
      <c r="FT448" s="223">
        <f t="shared" ca="1" si="1025"/>
        <v>-6.5919909777049897E-3</v>
      </c>
      <c r="FU448" s="223">
        <f t="shared" ca="1" si="1026"/>
        <v>-2.2275021836014063E-3</v>
      </c>
      <c r="FV448" s="223">
        <f t="shared" ca="1" si="1027"/>
        <v>8.9754077107454412E-3</v>
      </c>
      <c r="FW448" s="223">
        <f t="shared" ca="1" si="1028"/>
        <v>-7.3761413419285559E-3</v>
      </c>
      <c r="FX448" s="223">
        <f t="shared" ca="1" si="1029"/>
        <v>-1.0829715869799259E-3</v>
      </c>
      <c r="FY448" s="223">
        <f t="shared" ca="1" si="1030"/>
        <v>8.5349157848080871E-3</v>
      </c>
      <c r="FZ448" s="223">
        <f t="shared" ca="1" si="1031"/>
        <v>-8.0493476746381146E-3</v>
      </c>
      <c r="GA448" s="223">
        <f t="shared" ca="1" si="1032"/>
        <v>7.7847910342482632E-5</v>
      </c>
      <c r="GB448" s="223">
        <f t="shared" ca="1" si="1033"/>
        <v>7.9660507811455776E-3</v>
      </c>
      <c r="GC448" s="223">
        <f t="shared" ca="1" si="1034"/>
        <v>-8.6014843259675233E-3</v>
      </c>
      <c r="GD448" s="223">
        <f t="shared" ca="1" si="1035"/>
        <v>1.2374965026317694E-3</v>
      </c>
      <c r="GE448" s="223">
        <f t="shared" ca="1" si="1036"/>
        <v>7.2773689589140066E-3</v>
      </c>
      <c r="GF448" s="223">
        <f t="shared" ca="1" si="1037"/>
        <v>-9.024246646750566E-3</v>
      </c>
      <c r="GG448" s="223">
        <f t="shared" ca="1" si="1038"/>
        <v>2.378531995657073E-3</v>
      </c>
      <c r="GH448" s="223">
        <f t="shared" ca="1" si="1039"/>
        <v>6.4792287337465575E-3</v>
      </c>
      <c r="GI448" s="223">
        <f t="shared" ca="1" si="1040"/>
        <v>-9.3112758981744054E-3</v>
      </c>
      <c r="GJ448" s="223">
        <f t="shared" ca="1" si="1041"/>
        <v>3.4837921535239738E-3</v>
      </c>
      <c r="GK448" s="223">
        <f t="shared" ca="1" si="1042"/>
        <v>5.5836348775407281E-3</v>
      </c>
      <c r="GL448" s="223">
        <f t="shared" ca="1" si="1043"/>
        <v>-9.4582548931300605E-3</v>
      </c>
      <c r="GM448" s="223">
        <f t="shared" ca="1" si="1044"/>
        <v>4.5366528346791448E-3</v>
      </c>
      <c r="GN448" s="223">
        <f t="shared" ca="1" si="1045"/>
        <v>4.6040579555154011E-3</v>
      </c>
      <c r="GO448" s="223">
        <f t="shared" ca="1" si="1046"/>
        <v>-9.4629729307249711E-3</v>
      </c>
      <c r="GP448" s="223">
        <f t="shared" ca="1" si="1047"/>
        <v>5.5212780344725716E-3</v>
      </c>
      <c r="GQ448" s="223">
        <f t="shared" ca="1" si="1048"/>
        <v>3.5552317163696566E-3</v>
      </c>
      <c r="GR448" s="223">
        <f t="shared" ca="1" si="1049"/>
        <v>-9.3253590472821453E-3</v>
      </c>
      <c r="GS448" s="223">
        <f t="shared" ca="1" si="1050"/>
        <v>6.4228580734076845E-3</v>
      </c>
      <c r="GT448" s="223">
        <f t="shared" ca="1" si="1051"/>
        <v>2.4529314829908537E-3</v>
      </c>
      <c r="GU448" s="223">
        <f t="shared" ca="1" si="1052"/>
        <v>-9.0474830837000836E-3</v>
      </c>
      <c r="GV448" s="223">
        <f t="shared" ca="1" si="1053"/>
        <v>7.2278323485058717E-3</v>
      </c>
      <c r="GW448" s="223">
        <f t="shared" ca="1" si="1054"/>
        <v>1.3137368769129132E-3</v>
      </c>
      <c r="GX448" s="223">
        <f t="shared" ca="1" si="1055"/>
        <v>-8.6335245531184678E-3</v>
      </c>
      <c r="GY448" s="223">
        <f t="shared" ca="1" si="1056"/>
        <v>7.9240932973975216E-3</v>
      </c>
      <c r="GZ448" s="223">
        <f t="shared" ca="1" si="1057"/>
        <v>1.5478244537652473E-4</v>
      </c>
      <c r="HA448" s="223">
        <f t="shared" ca="1" si="1058"/>
        <v>-8.089709777151009E-3</v>
      </c>
      <c r="HB448" s="223">
        <f t="shared" ca="1" si="1059"/>
        <v>8.5011685073298187E-3</v>
      </c>
      <c r="HC448" s="223">
        <f t="shared" ca="1" si="1060"/>
        <v>-1.0065000582102262E-3</v>
      </c>
      <c r="HD448" s="223">
        <f t="shared" ca="1" si="1061"/>
        <v>-7.4242182362124556E-3</v>
      </c>
      <c r="HE448" s="223">
        <f t="shared" ca="1" si="1062"/>
        <v>8.9503782300021043E-3</v>
      </c>
      <c r="HF448" s="223">
        <f t="shared" ca="1" si="1063"/>
        <v>-2.1526438640686422E-3</v>
      </c>
      <c r="HG448" s="223">
        <f t="shared" ca="1" si="1064"/>
        <v>-6.647059542519769E-3</v>
      </c>
      <c r="HH448" s="223">
        <f t="shared" ca="1" si="1065"/>
        <v>9.2649659330602367E-3</v>
      </c>
      <c r="HI448" s="223">
        <f t="shared" ca="1" si="1066"/>
        <v>-3.2664099025250014E-3</v>
      </c>
      <c r="HJ448" s="223">
        <f t="shared" ca="1" si="1067"/>
        <v>-5.7699228862074046E-3</v>
      </c>
      <c r="HK448" s="223">
        <f t="shared" ca="1" si="1068"/>
        <v>9.4401999246309376E-3</v>
      </c>
      <c r="HL448" s="223">
        <f t="shared" ca="1" si="1069"/>
        <v>-4.331046095664615E-3</v>
      </c>
      <c r="HM448" s="223">
        <f t="shared" ca="1" si="1070"/>
        <v>-4.8060012190273629E-3</v>
      </c>
      <c r="HN448" s="223">
        <f t="shared" ca="1" si="1071"/>
        <v>9.4734445223727294E-3</v>
      </c>
      <c r="HO448" s="223">
        <f t="shared" ca="1" si="1072"/>
        <v>-5.3305393241761014E-3</v>
      </c>
      <c r="HP448" s="223">
        <f t="shared" ca="1" si="1073"/>
        <v>-3.7697928200748107E-3</v>
      </c>
      <c r="HQ448" s="223">
        <f t="shared" ca="1" si="1074"/>
        <v>9.3641996965914201E-3</v>
      </c>
      <c r="HR448" s="223">
        <f t="shared" ca="1" si="1075"/>
        <v>-6.2498562795726947E-3</v>
      </c>
      <c r="HS448" s="223">
        <f t="shared" ca="1" si="1076"/>
        <v>-2.6768832281754435E-3</v>
      </c>
      <c r="HT448" s="223">
        <f t="shared" ca="1" si="1077"/>
        <v>9.1141085911521265E-3</v>
      </c>
      <c r="HU448" s="223">
        <f t="shared" ca="1" si="1078"/>
        <v>-7.0751695791421579E-3</v>
      </c>
      <c r="HV448" s="223">
        <f t="shared" ca="1" si="1079"/>
        <v>-1.5437108208750314E-3</v>
      </c>
      <c r="HW448" s="223">
        <f t="shared" ca="1" si="1080"/>
        <v>8.7269328090661021E-3</v>
      </c>
      <c r="HX448" s="223">
        <f t="shared" ca="1" si="1081"/>
        <v>-7.7940657426552144E-3</v>
      </c>
      <c r="HY448" s="223">
        <f t="shared" ca="1" si="1082"/>
        <v>-3.8731956593812504E-4</v>
      </c>
      <c r="HZ448" s="223">
        <f t="shared" ca="1" si="1083"/>
        <v>8.2084958344801357E-3</v>
      </c>
      <c r="IA448" s="223">
        <f t="shared" ca="1" si="1084"/>
        <v>-8.3957319026622228E-3</v>
      </c>
      <c r="IB448" s="223">
        <f t="shared" ca="1" si="1085"/>
        <v>7.7489733578854289E-4</v>
      </c>
      <c r="IC448" s="223">
        <f t="shared" ca="1" si="1086"/>
        <v>7.5665954420544761E-3</v>
      </c>
      <c r="ID448" s="223">
        <f t="shared" ca="1" si="1087"/>
        <v>-8.8711184400842667E-3</v>
      </c>
      <c r="IE448" s="223">
        <f t="shared" ca="1" si="1088"/>
        <v>-8.5092699215283153E-3</v>
      </c>
      <c r="IF448" s="223">
        <f t="shared" ca="1" si="1089"/>
        <v>6.8108864111741238E-3</v>
      </c>
      <c r="IG448" s="223">
        <f t="shared" ca="1" si="1090"/>
        <v>-9.2130750989074979E-3</v>
      </c>
      <c r="IH448" s="223">
        <f t="shared" ca="1" si="1091"/>
        <v>3.0470600883391744E-3</v>
      </c>
      <c r="II448" s="223">
        <f t="shared" ca="1" si="1092"/>
        <v>5.9527353090787338E-3</v>
      </c>
      <c r="IJ448" s="223">
        <f t="shared" ca="1" si="1093"/>
        <v>-9.416458532689076E-3</v>
      </c>
      <c r="IK448" s="223">
        <f t="shared" ca="1" si="1094"/>
        <v>4.1228304964298218E-3</v>
      </c>
      <c r="IL448" s="223">
        <f t="shared" ca="1" si="1095"/>
        <v>5.0050495271129515E-3</v>
      </c>
      <c r="IM448" s="223">
        <f t="shared" ca="1" si="1096"/>
        <v>-9.4782096652751072E-3</v>
      </c>
      <c r="IN448" s="223">
        <f t="shared" ca="1" si="1097"/>
        <v>5.1365896963128949E-3</v>
      </c>
      <c r="IO448" s="223">
        <f t="shared" ca="1" si="1098"/>
        <v>3.9820831415467882E-3</v>
      </c>
      <c r="IP448" s="223">
        <f t="shared" ca="1" si="1099"/>
        <v>-9.3973997021534368E-3</v>
      </c>
      <c r="IQ448" s="223">
        <f t="shared" ca="1" si="1100"/>
        <v>6.073089806012474E-3</v>
      </c>
      <c r="IR448" s="223">
        <f t="shared" ca="1" si="1101"/>
        <v>2.8992225189984951E-3</v>
      </c>
      <c r="IS448" s="223">
        <f t="shared" ca="1" si="1102"/>
        <v>-9.1752441003874786E-3</v>
      </c>
      <c r="IT448" s="223">
        <f t="shared" ca="1" si="1103"/>
        <v>6.9182449921819577E-3</v>
      </c>
      <c r="IU448" s="223">
        <f t="shared" ca="1" si="1104"/>
        <v>1.7727548911617187E-3</v>
      </c>
      <c r="IV448" s="223">
        <f t="shared" ca="1" si="1105"/>
        <v>-8.8150842870107996E-3</v>
      </c>
      <c r="IW448" s="223">
        <f t="shared" ca="1" si="1106"/>
        <v>7.6593433341487277E-3</v>
      </c>
      <c r="IX448" s="223">
        <f t="shared" ca="1" si="1107"/>
        <v>6.1962337967601516E-4</v>
      </c>
      <c r="IY448" s="223">
        <f t="shared" ca="1" si="1108"/>
        <v>-8.322337400854269E-3</v>
      </c>
      <c r="IZ448" s="223">
        <f t="shared" ca="1" si="1109"/>
        <v>8.2852380230333533E-3</v>
      </c>
      <c r="JA448" s="223">
        <f t="shared" ca="1" si="1110"/>
        <v>-5.4282784418705713E-4</v>
      </c>
      <c r="JB448" s="223">
        <f t="shared" ca="1" si="1111"/>
        <v>-7.7044148137357538E-3</v>
      </c>
    </row>
    <row r="449" spans="2:262">
      <c r="B449" s="230">
        <v>88</v>
      </c>
      <c r="C449" s="229">
        <f t="shared" si="1112"/>
        <v>1.7187500000000011E-3</v>
      </c>
      <c r="D449" s="226">
        <f t="shared" ca="1" si="855"/>
        <v>74.256329805683109</v>
      </c>
      <c r="E449" s="225">
        <f ca="1">CP361</f>
        <v>-0.7436701943168893</v>
      </c>
      <c r="F449" s="224">
        <v>88</v>
      </c>
      <c r="G449" s="223">
        <f t="shared" ca="1" si="856"/>
        <v>4.904078039998273E-3</v>
      </c>
      <c r="H449" s="223">
        <f t="shared" ca="1" si="857"/>
        <v>-1.1477149598439265E-3</v>
      </c>
      <c r="I449" s="223">
        <f t="shared" ca="1" si="858"/>
        <v>-3.6288055046371256E-3</v>
      </c>
      <c r="J449" s="223">
        <f t="shared" ca="1" si="859"/>
        <v>5.1798275994320506E-3</v>
      </c>
      <c r="K449" s="223">
        <f t="shared" ca="1" si="860"/>
        <v>-2.1267105481985343E-3</v>
      </c>
      <c r="L449" s="223">
        <f t="shared" ca="1" si="861"/>
        <v>-2.8167534497762397E-3</v>
      </c>
      <c r="M449" s="223">
        <f t="shared" ca="1" si="862"/>
        <v>5.2565192891004409E-3</v>
      </c>
      <c r="N449" s="223">
        <f t="shared" ca="1" si="863"/>
        <v>-3.0239778428588896E-3</v>
      </c>
      <c r="O449" s="223">
        <f t="shared" ca="1" si="864"/>
        <v>-1.8964551394939889E-3</v>
      </c>
      <c r="P449" s="223">
        <f t="shared" ca="1" si="865"/>
        <v>5.1312058903786838E-3</v>
      </c>
      <c r="Q449" s="223">
        <f t="shared" ca="1" si="866"/>
        <v>-3.8050353648844898E-3</v>
      </c>
      <c r="R449" s="223">
        <f t="shared" ca="1" si="867"/>
        <v>-9.0327712174527886E-4</v>
      </c>
      <c r="S449" s="223">
        <f t="shared" ca="1" si="868"/>
        <v>4.8087031269030897E-3</v>
      </c>
      <c r="T449" s="223">
        <f t="shared" ca="1" si="869"/>
        <v>-4.4398675117259976E-3</v>
      </c>
      <c r="U449" s="223">
        <f t="shared" ca="1" si="870"/>
        <v>1.2461332922845611E-4</v>
      </c>
      <c r="V449" s="223">
        <f t="shared" ca="1" si="871"/>
        <v>4.3014045990123944E-3</v>
      </c>
      <c r="W449" s="223">
        <f t="shared" ca="1" si="872"/>
        <v>-4.9040780399982626E-3</v>
      </c>
      <c r="X449" s="223">
        <f t="shared" ca="1" si="873"/>
        <v>1.1477149598439014E-3</v>
      </c>
      <c r="Y449" s="223">
        <f t="shared" ca="1" si="874"/>
        <v>3.6288055046371438E-3</v>
      </c>
      <c r="Z449" s="223">
        <f t="shared" ca="1" si="875"/>
        <v>-5.1798275994320471E-3</v>
      </c>
      <c r="AA449" s="223">
        <f t="shared" ca="1" si="876"/>
        <v>2.1267105481985109E-3</v>
      </c>
      <c r="AB449" s="223">
        <f t="shared" ca="1" si="877"/>
        <v>2.8167534497762622E-3</v>
      </c>
      <c r="AC449" s="223">
        <f t="shared" ca="1" si="878"/>
        <v>-5.2565192891004427E-3</v>
      </c>
      <c r="AD449" s="223">
        <f t="shared" ca="1" si="879"/>
        <v>3.0239778428588684E-3</v>
      </c>
      <c r="AE449" s="223">
        <f t="shared" ca="1" si="880"/>
        <v>1.8964551394940125E-3</v>
      </c>
      <c r="AF449" s="223">
        <f t="shared" ca="1" si="881"/>
        <v>-5.131205890378689E-3</v>
      </c>
      <c r="AG449" s="223">
        <f t="shared" ca="1" si="882"/>
        <v>3.8050353648844725E-3</v>
      </c>
      <c r="AH449" s="223">
        <f t="shared" ca="1" si="883"/>
        <v>9.0327712174530402E-4</v>
      </c>
      <c r="AI449" s="223">
        <f t="shared" ca="1" si="884"/>
        <v>-4.808703126903101E-3</v>
      </c>
      <c r="AJ449" s="223">
        <f t="shared" ca="1" si="885"/>
        <v>4.4398675117259838E-3</v>
      </c>
      <c r="AK449" s="223">
        <f t="shared" ca="1" si="886"/>
        <v>-1.2461332922843052E-4</v>
      </c>
      <c r="AL449" s="223">
        <f t="shared" ca="1" si="887"/>
        <v>-4.3014045990124091E-3</v>
      </c>
      <c r="AM449" s="223">
        <f t="shared" ca="1" si="888"/>
        <v>4.9040780399982539E-3</v>
      </c>
      <c r="AN449" s="223">
        <f t="shared" ca="1" si="889"/>
        <v>-1.1477149598438765E-3</v>
      </c>
      <c r="AO449" s="223">
        <f t="shared" ca="1" si="890"/>
        <v>-3.6288055046371625E-3</v>
      </c>
      <c r="AP449" s="223">
        <f t="shared" ca="1" si="891"/>
        <v>5.1798275994320419E-3</v>
      </c>
      <c r="AQ449" s="223">
        <f t="shared" ca="1" si="892"/>
        <v>-2.1267105481984874E-3</v>
      </c>
      <c r="AR449" s="223">
        <f t="shared" ca="1" si="893"/>
        <v>-2.8167534497762839E-3</v>
      </c>
      <c r="AS449" s="223">
        <f t="shared" ca="1" si="894"/>
        <v>5.2565192891004427E-3</v>
      </c>
      <c r="AT449" s="223">
        <f t="shared" ca="1" si="895"/>
        <v>-3.0239778428588471E-3</v>
      </c>
      <c r="AU449" s="223">
        <f t="shared" ca="1" si="896"/>
        <v>-1.896455139494037E-3</v>
      </c>
      <c r="AV449" s="223">
        <f t="shared" ca="1" si="897"/>
        <v>5.131205890378695E-3</v>
      </c>
      <c r="AW449" s="223">
        <f t="shared" ca="1" si="898"/>
        <v>-3.8050353648844547E-3</v>
      </c>
      <c r="AX449" s="223">
        <f t="shared" ca="1" si="899"/>
        <v>-9.0327712174532917E-4</v>
      </c>
      <c r="AY449" s="223">
        <f t="shared" ca="1" si="900"/>
        <v>4.8087031269031114E-3</v>
      </c>
      <c r="AZ449" s="223">
        <f t="shared" ca="1" si="901"/>
        <v>-4.4398675117259707E-3</v>
      </c>
      <c r="BA449" s="223">
        <f t="shared" ca="1" si="902"/>
        <v>1.246133292284045E-4</v>
      </c>
      <c r="BB449" s="223">
        <f t="shared" ca="1" si="903"/>
        <v>4.3014045990124239E-3</v>
      </c>
      <c r="BC449" s="223">
        <f t="shared" ca="1" si="904"/>
        <v>-4.9040780399982444E-3</v>
      </c>
      <c r="BD449" s="223">
        <f t="shared" ca="1" si="905"/>
        <v>1.1477149598438513E-3</v>
      </c>
      <c r="BE449" s="223">
        <f t="shared" ca="1" si="906"/>
        <v>3.6288055046371816E-3</v>
      </c>
      <c r="BF449" s="223">
        <f t="shared" ca="1" si="907"/>
        <v>-5.1798275994320376E-3</v>
      </c>
      <c r="BG449" s="223">
        <f t="shared" ca="1" si="908"/>
        <v>2.126710548198464E-3</v>
      </c>
      <c r="BH449" s="223">
        <f t="shared" ca="1" si="909"/>
        <v>2.8167534497763051E-3</v>
      </c>
      <c r="BI449" s="223">
        <f t="shared" ca="1" si="910"/>
        <v>-5.2565192891004444E-3</v>
      </c>
      <c r="BJ449" s="223">
        <f t="shared" ca="1" si="911"/>
        <v>3.0239778428588263E-3</v>
      </c>
      <c r="BK449" s="223">
        <f t="shared" ca="1" si="912"/>
        <v>1.8964551394940604E-3</v>
      </c>
      <c r="BL449" s="223">
        <f t="shared" ca="1" si="913"/>
        <v>-5.1312058903787003E-3</v>
      </c>
      <c r="BM449" s="223">
        <f t="shared" ca="1" si="914"/>
        <v>3.8050353648844369E-3</v>
      </c>
      <c r="BN449" s="223">
        <f t="shared" ca="1" si="915"/>
        <v>9.0327712174535476E-4</v>
      </c>
      <c r="BO449" s="223">
        <f t="shared" ca="1" si="916"/>
        <v>-4.8087031269031209E-3</v>
      </c>
      <c r="BP449" s="223">
        <f t="shared" ca="1" si="917"/>
        <v>4.4398675117259569E-3</v>
      </c>
      <c r="BQ449" s="223">
        <f t="shared" ca="1" si="918"/>
        <v>-1.2461332922837891E-4</v>
      </c>
      <c r="BR449" s="223">
        <f t="shared" ca="1" si="919"/>
        <v>-4.3014045990124386E-3</v>
      </c>
      <c r="BS449" s="223">
        <f t="shared" ca="1" si="920"/>
        <v>4.9040780399982348E-3</v>
      </c>
      <c r="BT449" s="223">
        <f t="shared" ca="1" si="921"/>
        <v>-1.1477149598438261E-3</v>
      </c>
      <c r="BU449" s="223">
        <f t="shared" ca="1" si="922"/>
        <v>-3.6288055046372002E-3</v>
      </c>
      <c r="BV449" s="223">
        <f t="shared" ca="1" si="923"/>
        <v>5.1798275994320332E-3</v>
      </c>
      <c r="BW449" s="223">
        <f t="shared" ca="1" si="924"/>
        <v>-2.1267105481984402E-3</v>
      </c>
      <c r="BX449" s="223">
        <f t="shared" ca="1" si="925"/>
        <v>-2.8167534497763277E-3</v>
      </c>
      <c r="BY449" s="223">
        <f t="shared" ca="1" si="926"/>
        <v>5.2565192891004444E-3</v>
      </c>
      <c r="BZ449" s="223">
        <f t="shared" ca="1" si="927"/>
        <v>-3.0239778428588051E-3</v>
      </c>
      <c r="CA449" s="223">
        <f t="shared" ca="1" si="928"/>
        <v>-1.8964551394940849E-3</v>
      </c>
      <c r="CB449" s="223">
        <f t="shared" ca="1" si="929"/>
        <v>5.1312058903787063E-3</v>
      </c>
      <c r="CC449" s="223">
        <f t="shared" ca="1" si="930"/>
        <v>-3.8050353648844196E-3</v>
      </c>
      <c r="CD449" s="223">
        <f t="shared" ca="1" si="931"/>
        <v>-9.0327712174538034E-4</v>
      </c>
      <c r="CE449" s="223">
        <f t="shared" ca="1" si="932"/>
        <v>4.8087031269031313E-3</v>
      </c>
      <c r="CF449" s="223">
        <f t="shared" ca="1" si="933"/>
        <v>-4.439867511725943E-3</v>
      </c>
      <c r="CG449" s="223">
        <f t="shared" ca="1" si="934"/>
        <v>1.2461332922835289E-4</v>
      </c>
      <c r="CH449" s="223">
        <f t="shared" ca="1" si="935"/>
        <v>4.3014045990124533E-3</v>
      </c>
      <c r="CI449" s="223">
        <f t="shared" ca="1" si="936"/>
        <v>-4.9040780399982262E-3</v>
      </c>
      <c r="CJ449" s="223">
        <f t="shared" ca="1" si="937"/>
        <v>1.147714959843801E-3</v>
      </c>
      <c r="CK449" s="223">
        <f t="shared" ca="1" si="938"/>
        <v>3.6288055046372193E-3</v>
      </c>
      <c r="CL449" s="223">
        <f t="shared" ca="1" si="939"/>
        <v>-5.1798275994320289E-3</v>
      </c>
      <c r="CM449" s="223">
        <f t="shared" ca="1" si="940"/>
        <v>2.1267105481984168E-3</v>
      </c>
      <c r="CN449" s="223">
        <f t="shared" ca="1" si="941"/>
        <v>2.8167534497763489E-3</v>
      </c>
      <c r="CO449" s="223">
        <f t="shared" ca="1" si="942"/>
        <v>-5.2565192891004453E-3</v>
      </c>
      <c r="CP449" s="223">
        <f t="shared" ca="1" si="943"/>
        <v>3.0239778428587842E-3</v>
      </c>
      <c r="CQ449" s="223">
        <f t="shared" ca="1" si="944"/>
        <v>1.8964551394941088E-3</v>
      </c>
      <c r="CR449" s="223">
        <f t="shared" ca="1" si="945"/>
        <v>-5.1312058903787115E-3</v>
      </c>
      <c r="CS449" s="223">
        <f t="shared" ca="1" si="946"/>
        <v>3.8050353648844014E-3</v>
      </c>
      <c r="CT449" s="223">
        <f t="shared" ca="1" si="947"/>
        <v>9.032771217454055E-4</v>
      </c>
      <c r="CU449" s="223">
        <f t="shared" ca="1" si="948"/>
        <v>-4.8087031269031418E-3</v>
      </c>
      <c r="CV449" s="223">
        <f t="shared" ca="1" si="949"/>
        <v>4.4398675117259291E-3</v>
      </c>
      <c r="CW449" s="223">
        <f t="shared" ca="1" si="950"/>
        <v>-1.2461332922832731E-4</v>
      </c>
      <c r="CX449" s="223">
        <f t="shared" ca="1" si="951"/>
        <v>-4.301404599012469E-3</v>
      </c>
      <c r="CY449" s="223">
        <f t="shared" ca="1" si="952"/>
        <v>4.9040780399982166E-3</v>
      </c>
      <c r="CZ449" s="223">
        <f t="shared" ca="1" si="953"/>
        <v>-1.1477149598437761E-3</v>
      </c>
      <c r="DA449" s="223">
        <f t="shared" ca="1" si="954"/>
        <v>-3.6288055046372371E-3</v>
      </c>
      <c r="DB449" s="223">
        <f t="shared" ca="1" si="955"/>
        <v>5.1798275994320245E-3</v>
      </c>
      <c r="DC449" s="223">
        <f t="shared" ca="1" si="956"/>
        <v>-2.1267105481983933E-3</v>
      </c>
      <c r="DD449" s="223">
        <f t="shared" ca="1" si="957"/>
        <v>-2.8167534497763706E-3</v>
      </c>
      <c r="DE449" s="223">
        <f t="shared" ca="1" si="958"/>
        <v>5.2565192891004453E-3</v>
      </c>
      <c r="DF449" s="223">
        <f t="shared" ca="1" si="959"/>
        <v>-3.023977842858763E-3</v>
      </c>
      <c r="DG449" s="223">
        <f t="shared" ca="1" si="960"/>
        <v>-1.8964551394941328E-3</v>
      </c>
      <c r="DH449" s="223">
        <f t="shared" ca="1" si="961"/>
        <v>5.1312058903787167E-3</v>
      </c>
      <c r="DI449" s="223">
        <f t="shared" ca="1" si="962"/>
        <v>-3.805035364884384E-3</v>
      </c>
      <c r="DJ449" s="223">
        <f t="shared" ca="1" si="963"/>
        <v>-9.0327712174543065E-4</v>
      </c>
      <c r="DK449" s="223">
        <f t="shared" ca="1" si="964"/>
        <v>4.808703126903153E-3</v>
      </c>
      <c r="DL449" s="223">
        <f t="shared" ca="1" si="965"/>
        <v>-4.4398675117259152E-3</v>
      </c>
      <c r="DM449" s="223">
        <f t="shared" ca="1" si="966"/>
        <v>1.2461332922830129E-4</v>
      </c>
      <c r="DN449" s="223">
        <f t="shared" ca="1" si="967"/>
        <v>4.3014045990124837E-3</v>
      </c>
      <c r="DO449" s="223">
        <f t="shared" ca="1" si="968"/>
        <v>-4.9040780399982071E-3</v>
      </c>
      <c r="DP449" s="223">
        <f t="shared" ca="1" si="969"/>
        <v>1.1477149598437509E-3</v>
      </c>
      <c r="DQ449" s="223">
        <f t="shared" ca="1" si="970"/>
        <v>3.6288055046372562E-3</v>
      </c>
      <c r="DR449" s="223">
        <f t="shared" ca="1" si="971"/>
        <v>-5.1798275994320193E-3</v>
      </c>
      <c r="DS449" s="223">
        <f t="shared" ca="1" si="972"/>
        <v>2.1267105481983695E-3</v>
      </c>
      <c r="DT449" s="223">
        <f t="shared" ca="1" si="973"/>
        <v>2.8167534497763932E-3</v>
      </c>
      <c r="DU449" s="223">
        <f t="shared" ca="1" si="974"/>
        <v>-5.2565192891004461E-3</v>
      </c>
      <c r="DV449" s="223">
        <f t="shared" ca="1" si="975"/>
        <v>3.0239778428587417E-3</v>
      </c>
      <c r="DW449" s="223">
        <f t="shared" ca="1" si="976"/>
        <v>1.8964551394941567E-3</v>
      </c>
      <c r="DX449" s="223">
        <f t="shared" ca="1" si="977"/>
        <v>-5.1312058903787228E-3</v>
      </c>
      <c r="DY449" s="223">
        <f t="shared" ca="1" si="978"/>
        <v>3.8050353648843658E-3</v>
      </c>
      <c r="DZ449" s="223">
        <f t="shared" ca="1" si="979"/>
        <v>9.0327712174545624E-4</v>
      </c>
      <c r="EA449" s="223">
        <f t="shared" ca="1" si="980"/>
        <v>-4.8087031269031626E-3</v>
      </c>
      <c r="EB449" s="223">
        <f t="shared" ca="1" si="981"/>
        <v>4.4398675117259014E-3</v>
      </c>
      <c r="EC449" s="223">
        <f t="shared" ca="1" si="982"/>
        <v>-1.246133292282757E-4</v>
      </c>
      <c r="ED449" s="223">
        <f t="shared" ca="1" si="983"/>
        <v>-4.3014045990124984E-3</v>
      </c>
      <c r="EE449" s="223">
        <f t="shared" ca="1" si="984"/>
        <v>4.9040780399981984E-3</v>
      </c>
      <c r="EF449" s="223">
        <f t="shared" ca="1" si="985"/>
        <v>-1.1477149598437258E-3</v>
      </c>
      <c r="EG449" s="223">
        <f t="shared" ca="1" si="986"/>
        <v>-3.6288055046372748E-3</v>
      </c>
      <c r="EH449" s="223">
        <f t="shared" ca="1" si="987"/>
        <v>5.1798275994320159E-3</v>
      </c>
      <c r="EI449" s="223">
        <f t="shared" ca="1" si="988"/>
        <v>-2.1267105481983465E-3</v>
      </c>
      <c r="EJ449" s="223">
        <f t="shared" ca="1" si="989"/>
        <v>-2.8167534497764144E-3</v>
      </c>
      <c r="EK449" s="223">
        <f t="shared" ca="1" si="990"/>
        <v>5.2565192891004461E-3</v>
      </c>
      <c r="EL449" s="223">
        <f t="shared" ca="1" si="991"/>
        <v>-3.0239778428587209E-3</v>
      </c>
      <c r="EM449" s="223">
        <f t="shared" ca="1" si="992"/>
        <v>-1.8964551394941812E-3</v>
      </c>
      <c r="EN449" s="223">
        <f t="shared" ca="1" si="993"/>
        <v>5.1312058903787289E-3</v>
      </c>
      <c r="EO449" s="223">
        <f t="shared" ca="1" si="994"/>
        <v>-3.805035364884348E-3</v>
      </c>
      <c r="EP449" s="223">
        <f t="shared" ca="1" si="995"/>
        <v>-9.0327712174548226E-4</v>
      </c>
      <c r="EQ449" s="223">
        <f t="shared" ca="1" si="996"/>
        <v>4.808703126903173E-3</v>
      </c>
      <c r="ER449" s="223">
        <f t="shared" ca="1" si="997"/>
        <v>-4.4398675117258875E-3</v>
      </c>
      <c r="ES449" s="223">
        <f t="shared" ca="1" si="998"/>
        <v>1.2461332922825011E-4</v>
      </c>
      <c r="ET449" s="223">
        <f t="shared" ca="1" si="999"/>
        <v>4.3014045990125132E-3</v>
      </c>
      <c r="EU449" s="223">
        <f t="shared" ca="1" si="1000"/>
        <v>-4.9040780399981889E-3</v>
      </c>
      <c r="EV449" s="223">
        <f t="shared" ca="1" si="1001"/>
        <v>1.1477149598437002E-3</v>
      </c>
      <c r="EW449" s="223">
        <f t="shared" ca="1" si="1002"/>
        <v>3.628805504637293E-3</v>
      </c>
      <c r="EX449" s="223">
        <f t="shared" ca="1" si="1003"/>
        <v>-5.1798275994320107E-3</v>
      </c>
      <c r="EY449" s="223">
        <f t="shared" ca="1" si="1004"/>
        <v>2.1267105481983226E-3</v>
      </c>
      <c r="EZ449" s="223">
        <f t="shared" ca="1" si="1005"/>
        <v>2.8167534497764365E-3</v>
      </c>
      <c r="FA449" s="223">
        <f t="shared" ca="1" si="1006"/>
        <v>-5.2565192891004479E-3</v>
      </c>
      <c r="FB449" s="223">
        <f t="shared" ca="1" si="1007"/>
        <v>3.0239778428586997E-3</v>
      </c>
      <c r="FC449" s="223">
        <f t="shared" ca="1" si="1008"/>
        <v>1.8964551394942053E-3</v>
      </c>
      <c r="FD449" s="223">
        <f t="shared" ca="1" si="1009"/>
        <v>-5.1312058903787349E-3</v>
      </c>
      <c r="FE449" s="223">
        <f t="shared" ca="1" si="1010"/>
        <v>3.8050353648843302E-3</v>
      </c>
      <c r="FF449" s="223">
        <f t="shared" ca="1" si="1011"/>
        <v>9.0327712174550741E-4</v>
      </c>
      <c r="FG449" s="223">
        <f t="shared" ca="1" si="1012"/>
        <v>-4.8087031269031843E-3</v>
      </c>
      <c r="FH449" s="223">
        <f t="shared" ca="1" si="1013"/>
        <v>4.4398675117258736E-3</v>
      </c>
      <c r="FI449" s="223">
        <f t="shared" ca="1" si="1014"/>
        <v>-1.2461332922822409E-4</v>
      </c>
      <c r="FJ449" s="223">
        <f t="shared" ca="1" si="1015"/>
        <v>-4.3014045990125279E-3</v>
      </c>
      <c r="FK449" s="223">
        <f t="shared" ca="1" si="1016"/>
        <v>4.9040780399981793E-3</v>
      </c>
      <c r="FL449" s="223">
        <f t="shared" ca="1" si="1017"/>
        <v>-1.147714959843675E-3</v>
      </c>
      <c r="FM449" s="223">
        <f t="shared" ca="1" si="1018"/>
        <v>-3.6288055046373117E-3</v>
      </c>
      <c r="FN449" s="223">
        <f t="shared" ca="1" si="1019"/>
        <v>5.1798275994320072E-3</v>
      </c>
      <c r="FO449" s="223">
        <f t="shared" ca="1" si="1020"/>
        <v>-2.1267105481982988E-3</v>
      </c>
      <c r="FP449" s="223">
        <f t="shared" ca="1" si="1021"/>
        <v>-2.8167534497764574E-3</v>
      </c>
      <c r="FQ449" s="223">
        <f t="shared" ca="1" si="1022"/>
        <v>5.2565192891004479E-3</v>
      </c>
      <c r="FR449" s="223">
        <f t="shared" ca="1" si="1023"/>
        <v>-3.0239778428586789E-3</v>
      </c>
      <c r="FS449" s="223">
        <f t="shared" ca="1" si="1024"/>
        <v>-1.8964551394942291E-3</v>
      </c>
      <c r="FT449" s="223">
        <f t="shared" ca="1" si="1025"/>
        <v>5.1312058903787393E-3</v>
      </c>
      <c r="FU449" s="223">
        <f t="shared" ca="1" si="1026"/>
        <v>-3.8050353648843124E-3</v>
      </c>
      <c r="FV449" s="223">
        <f t="shared" ca="1" si="1027"/>
        <v>-9.0327712174553257E-4</v>
      </c>
      <c r="FW449" s="223">
        <f t="shared" ca="1" si="1028"/>
        <v>4.8087031269031947E-3</v>
      </c>
      <c r="FX449" s="223">
        <f t="shared" ca="1" si="1029"/>
        <v>-4.4398675117258597E-3</v>
      </c>
      <c r="FY449" s="223">
        <f t="shared" ca="1" si="1030"/>
        <v>1.246133292281985E-4</v>
      </c>
      <c r="FZ449" s="223">
        <f t="shared" ca="1" si="1031"/>
        <v>4.3014045990125427E-3</v>
      </c>
      <c r="GA449" s="223">
        <f t="shared" ca="1" si="1032"/>
        <v>-4.9040780399981707E-3</v>
      </c>
      <c r="GB449" s="223">
        <f t="shared" ca="1" si="1033"/>
        <v>1.1477149598436501E-3</v>
      </c>
      <c r="GC449" s="223">
        <f t="shared" ca="1" si="1034"/>
        <v>3.6288055046373308E-3</v>
      </c>
      <c r="GD449" s="223">
        <f t="shared" ca="1" si="1035"/>
        <v>-5.179827599432002E-3</v>
      </c>
      <c r="GE449" s="223">
        <f t="shared" ca="1" si="1036"/>
        <v>2.1267105481982754E-3</v>
      </c>
      <c r="GF449" s="223">
        <f t="shared" ca="1" si="1037"/>
        <v>2.8167534497764799E-3</v>
      </c>
      <c r="GG449" s="223">
        <f t="shared" ca="1" si="1038"/>
        <v>-5.2565192891004487E-3</v>
      </c>
      <c r="GH449" s="223">
        <f t="shared" ca="1" si="1039"/>
        <v>3.0239778428586576E-3</v>
      </c>
      <c r="GI449" s="223">
        <f t="shared" ca="1" si="1040"/>
        <v>1.8964551394942532E-3</v>
      </c>
      <c r="GJ449" s="223">
        <f t="shared" ca="1" si="1041"/>
        <v>-5.1312058903787454E-3</v>
      </c>
      <c r="GK449" s="223">
        <f t="shared" ca="1" si="1042"/>
        <v>3.8050353648842947E-3</v>
      </c>
      <c r="GL449" s="223">
        <f t="shared" ca="1" si="1043"/>
        <v>9.0327712174555772E-4</v>
      </c>
      <c r="GM449" s="223">
        <f t="shared" ca="1" si="1044"/>
        <v>-4.8087031269032042E-3</v>
      </c>
      <c r="GN449" s="223">
        <f t="shared" ca="1" si="1045"/>
        <v>4.4398675117258458E-3</v>
      </c>
      <c r="GO449" s="223">
        <f t="shared" ca="1" si="1046"/>
        <v>-1.2461332922817248E-4</v>
      </c>
      <c r="GP449" s="223">
        <f t="shared" ca="1" si="1047"/>
        <v>-4.3014045990125574E-3</v>
      </c>
      <c r="GQ449" s="223">
        <f t="shared" ca="1" si="1048"/>
        <v>4.9040780399981611E-3</v>
      </c>
      <c r="GR449" s="223">
        <f t="shared" ca="1" si="1049"/>
        <v>-1.1477149598436247E-3</v>
      </c>
      <c r="GS449" s="223">
        <f t="shared" ca="1" si="1050"/>
        <v>-3.6288055046373494E-3</v>
      </c>
      <c r="GT449" s="223">
        <f t="shared" ca="1" si="1051"/>
        <v>5.1798275994319977E-3</v>
      </c>
      <c r="GU449" s="223">
        <f t="shared" ca="1" si="1052"/>
        <v>-2.126710548198252E-3</v>
      </c>
      <c r="GV449" s="223">
        <f t="shared" ca="1" si="1053"/>
        <v>-2.8167534497765012E-3</v>
      </c>
      <c r="GW449" s="223">
        <f t="shared" ca="1" si="1054"/>
        <v>5.2565192891004496E-3</v>
      </c>
      <c r="GX449" s="223">
        <f t="shared" ca="1" si="1055"/>
        <v>-3.0239778428586364E-3</v>
      </c>
      <c r="GY449" s="223">
        <f t="shared" ca="1" si="1056"/>
        <v>-1.8964551394942773E-3</v>
      </c>
      <c r="GZ449" s="223">
        <f t="shared" ca="1" si="1057"/>
        <v>5.1312058903787514E-3</v>
      </c>
      <c r="HA449" s="223">
        <f t="shared" ca="1" si="1058"/>
        <v>-3.8050353648842765E-3</v>
      </c>
      <c r="HB449" s="223">
        <f t="shared" ca="1" si="1059"/>
        <v>-9.0327712174558331E-4</v>
      </c>
      <c r="HC449" s="223">
        <f t="shared" ca="1" si="1060"/>
        <v>4.8087031269032146E-3</v>
      </c>
      <c r="HD449" s="223">
        <f t="shared" ca="1" si="1061"/>
        <v>-4.439867511725832E-3</v>
      </c>
      <c r="HE449" s="223">
        <f t="shared" ca="1" si="1062"/>
        <v>1.2461332922814733E-4</v>
      </c>
      <c r="HF449" s="223">
        <f t="shared" ca="1" si="1063"/>
        <v>4.3014045990125722E-3</v>
      </c>
      <c r="HG449" s="223">
        <f t="shared" ca="1" si="1064"/>
        <v>-4.9040780399981516E-3</v>
      </c>
      <c r="HH449" s="223">
        <f t="shared" ca="1" si="1065"/>
        <v>1.1477149598435998E-3</v>
      </c>
      <c r="HI449" s="223">
        <f t="shared" ca="1" si="1066"/>
        <v>3.6288055046373685E-3</v>
      </c>
      <c r="HJ449" s="223">
        <f t="shared" ca="1" si="1067"/>
        <v>-5.1798275994319933E-3</v>
      </c>
      <c r="HK449" s="223">
        <f t="shared" ca="1" si="1068"/>
        <v>2.1267105481982285E-3</v>
      </c>
      <c r="HL449" s="223">
        <f t="shared" ca="1" si="1069"/>
        <v>2.8167534497765228E-3</v>
      </c>
      <c r="HM449" s="223">
        <f t="shared" ca="1" si="1070"/>
        <v>-5.2565192891004496E-3</v>
      </c>
      <c r="HN449" s="223">
        <f t="shared" ca="1" si="1071"/>
        <v>3.0239778428586155E-3</v>
      </c>
      <c r="HO449" s="223">
        <f t="shared" ca="1" si="1072"/>
        <v>1.8964551394943011E-3</v>
      </c>
      <c r="HP449" s="223">
        <f t="shared" ca="1" si="1073"/>
        <v>-5.1312058903787566E-3</v>
      </c>
      <c r="HQ449" s="223">
        <f t="shared" ca="1" si="1074"/>
        <v>3.8050353648842591E-3</v>
      </c>
      <c r="HR449" s="223">
        <f t="shared" ca="1" si="1075"/>
        <v>9.0327712174560933E-4</v>
      </c>
      <c r="HS449" s="223">
        <f t="shared" ca="1" si="1076"/>
        <v>-4.808703126903225E-3</v>
      </c>
      <c r="HT449" s="223">
        <f t="shared" ca="1" si="1077"/>
        <v>4.439867511725819E-3</v>
      </c>
      <c r="HU449" s="223">
        <f t="shared" ca="1" si="1078"/>
        <v>-1.2461332922812087E-4</v>
      </c>
      <c r="HV449" s="223">
        <f t="shared" ca="1" si="1079"/>
        <v>-4.3014045990125869E-3</v>
      </c>
      <c r="HW449" s="223">
        <f t="shared" ca="1" si="1080"/>
        <v>4.9040780399981429E-3</v>
      </c>
      <c r="HX449" s="223">
        <f t="shared" ca="1" si="1081"/>
        <v>-1.1477149598435746E-3</v>
      </c>
      <c r="HY449" s="223">
        <f t="shared" ca="1" si="1082"/>
        <v>-3.6288055046373863E-3</v>
      </c>
      <c r="HZ449" s="223">
        <f t="shared" ca="1" si="1083"/>
        <v>5.179827599431989E-3</v>
      </c>
      <c r="IA449" s="223">
        <f t="shared" ca="1" si="1084"/>
        <v>-2.1267105481982051E-3</v>
      </c>
      <c r="IB449" s="223">
        <f t="shared" ca="1" si="1085"/>
        <v>-2.816753449776545E-3</v>
      </c>
      <c r="IC449" s="223">
        <f t="shared" ca="1" si="1086"/>
        <v>5.2565192891004505E-3</v>
      </c>
      <c r="ID449" s="223">
        <f t="shared" ca="1" si="1087"/>
        <v>-3.0239778428585943E-3</v>
      </c>
      <c r="IE449" s="223">
        <f t="shared" ca="1" si="1088"/>
        <v>-6.0908328989106404E-3</v>
      </c>
      <c r="IF449" s="223">
        <f t="shared" ca="1" si="1089"/>
        <v>5.1312058903787618E-3</v>
      </c>
      <c r="IG449" s="223">
        <f t="shared" ca="1" si="1090"/>
        <v>-3.8050353648842413E-3</v>
      </c>
      <c r="IH449" s="223">
        <f t="shared" ca="1" si="1091"/>
        <v>-9.0327712174563448E-4</v>
      </c>
      <c r="II449" s="223">
        <f t="shared" ca="1" si="1092"/>
        <v>4.8087031269032363E-3</v>
      </c>
      <c r="IJ449" s="223">
        <f t="shared" ca="1" si="1093"/>
        <v>-4.4398675117258042E-3</v>
      </c>
      <c r="IK449" s="223">
        <f t="shared" ca="1" si="1094"/>
        <v>1.2461332922809572E-4</v>
      </c>
      <c r="IL449" s="223">
        <f t="shared" ca="1" si="1095"/>
        <v>4.3014045990126017E-3</v>
      </c>
      <c r="IM449" s="223">
        <f t="shared" ca="1" si="1096"/>
        <v>-4.9040780399981334E-3</v>
      </c>
      <c r="IN449" s="223">
        <f t="shared" ca="1" si="1097"/>
        <v>1.1477149598435497E-3</v>
      </c>
      <c r="IO449" s="223">
        <f t="shared" ca="1" si="1098"/>
        <v>3.6288055046374054E-3</v>
      </c>
      <c r="IP449" s="223">
        <f t="shared" ca="1" si="1099"/>
        <v>-5.1798275994319846E-3</v>
      </c>
      <c r="IQ449" s="223">
        <f t="shared" ca="1" si="1100"/>
        <v>2.1267105481981813E-3</v>
      </c>
      <c r="IR449" s="223">
        <f t="shared" ca="1" si="1101"/>
        <v>2.8167534497765667E-3</v>
      </c>
      <c r="IS449" s="223">
        <f t="shared" ca="1" si="1102"/>
        <v>-5.2565192891004505E-3</v>
      </c>
      <c r="IT449" s="223">
        <f t="shared" ca="1" si="1103"/>
        <v>3.0239778428585735E-3</v>
      </c>
      <c r="IU449" s="223">
        <f t="shared" ca="1" si="1104"/>
        <v>1.8964551394943495E-3</v>
      </c>
      <c r="IV449" s="223">
        <f t="shared" ca="1" si="1105"/>
        <v>-5.1312058903787679E-3</v>
      </c>
      <c r="IW449" s="223">
        <f t="shared" ca="1" si="1106"/>
        <v>3.8050353648842231E-3</v>
      </c>
      <c r="IX449" s="223">
        <f t="shared" ca="1" si="1107"/>
        <v>9.0327712174565963E-4</v>
      </c>
      <c r="IY449" s="223">
        <f t="shared" ca="1" si="1108"/>
        <v>-4.8087031269032467E-3</v>
      </c>
      <c r="IZ449" s="223">
        <f t="shared" ca="1" si="1109"/>
        <v>4.4398675117257903E-3</v>
      </c>
      <c r="JA449" s="223">
        <f t="shared" ca="1" si="1110"/>
        <v>-1.246133292280697E-4</v>
      </c>
      <c r="JB449" s="223">
        <f t="shared" ca="1" si="1111"/>
        <v>-4.3014045990126164E-3</v>
      </c>
    </row>
    <row r="450" spans="2:262">
      <c r="B450" s="230">
        <v>89</v>
      </c>
      <c r="C450" s="229">
        <f t="shared" si="1112"/>
        <v>1.7382812500000011E-3</v>
      </c>
      <c r="D450" s="226">
        <f t="shared" ca="1" si="855"/>
        <v>74.271806700237633</v>
      </c>
      <c r="E450" s="225">
        <f ca="1">CQ361</f>
        <v>-0.72819329976236247</v>
      </c>
      <c r="F450" s="224">
        <v>89</v>
      </c>
      <c r="G450" s="223">
        <f t="shared" ca="1" si="856"/>
        <v>6.2689721458140035E-4</v>
      </c>
      <c r="H450" s="223">
        <f t="shared" ca="1" si="857"/>
        <v>-6.1365937747073941E-5</v>
      </c>
      <c r="I450" s="223">
        <f t="shared" ca="1" si="858"/>
        <v>-5.5622719532379507E-4</v>
      </c>
      <c r="J450" s="223">
        <f t="shared" ca="1" si="859"/>
        <v>7.0192628846070374E-4</v>
      </c>
      <c r="K450" s="223">
        <f t="shared" ca="1" si="860"/>
        <v>-2.5212261801060273E-4</v>
      </c>
      <c r="L450" s="223">
        <f t="shared" ca="1" si="861"/>
        <v>-4.1157775107626969E-4</v>
      </c>
      <c r="M450" s="223">
        <f t="shared" ca="1" si="862"/>
        <v>7.261022989607038E-4</v>
      </c>
      <c r="N450" s="223">
        <f t="shared" ca="1" si="863"/>
        <v>-4.2461355202153591E-4</v>
      </c>
      <c r="O450" s="223">
        <f t="shared" ca="1" si="864"/>
        <v>-2.3711037607864919E-4</v>
      </c>
      <c r="P450" s="223">
        <f t="shared" ca="1" si="865"/>
        <v>6.9767374565403895E-4</v>
      </c>
      <c r="Q450" s="223">
        <f t="shared" ca="1" si="866"/>
        <v>-5.6634213929088358E-4</v>
      </c>
      <c r="R450" s="223">
        <f t="shared" ca="1" si="867"/>
        <v>-4.546485975644583E-5</v>
      </c>
      <c r="S450" s="223">
        <f t="shared" ca="1" si="868"/>
        <v>6.187002166297323E-4</v>
      </c>
      <c r="T450" s="223">
        <f t="shared" ca="1" si="869"/>
        <v>-6.6704044577834602E-4</v>
      </c>
      <c r="U450" s="223">
        <f t="shared" ca="1" si="870"/>
        <v>1.4947448874263173E-4</v>
      </c>
      <c r="V450" s="223">
        <f t="shared" ca="1" si="871"/>
        <v>4.9490317572634069E-4</v>
      </c>
      <c r="W450" s="223">
        <f t="shared" ca="1" si="872"/>
        <v>-7.1941309382649824E-4</v>
      </c>
      <c r="X450" s="223">
        <f t="shared" ca="1" si="873"/>
        <v>3.3358472915076255E-4</v>
      </c>
      <c r="Y450" s="223">
        <f t="shared" ca="1" si="874"/>
        <v>3.3525145467267159E-4</v>
      </c>
      <c r="Z450" s="223">
        <f t="shared" ca="1" si="875"/>
        <v>-7.1966579672130934E-4</v>
      </c>
      <c r="AA450" s="223">
        <f t="shared" ca="1" si="876"/>
        <v>4.9352746699808691E-4</v>
      </c>
      <c r="AB450" s="223">
        <f t="shared" ca="1" si="877"/>
        <v>1.5131148034691061E-4</v>
      </c>
      <c r="AC450" s="223">
        <f t="shared" ca="1" si="878"/>
        <v>-6.677802466767104E-4</v>
      </c>
      <c r="AD450" s="223">
        <f t="shared" ca="1" si="879"/>
        <v>6.1771519186004761E-4</v>
      </c>
      <c r="AE450" s="223">
        <f t="shared" ca="1" si="880"/>
        <v>-4.3590688195812492E-5</v>
      </c>
      <c r="AF450" s="223">
        <f t="shared" ca="1" si="881"/>
        <v>-5.6751544119466738E-4</v>
      </c>
      <c r="AG450" s="223">
        <f t="shared" ca="1" si="882"/>
        <v>6.9715076778781846E-4</v>
      </c>
      <c r="AH450" s="223">
        <f t="shared" ca="1" si="883"/>
        <v>-2.3533480429626242E-4</v>
      </c>
      <c r="AI450" s="223">
        <f t="shared" ca="1" si="884"/>
        <v>-4.2613535170880944E-4</v>
      </c>
      <c r="AJ450" s="223">
        <f t="shared" ca="1" si="885"/>
        <v>7.2607925662957775E-4</v>
      </c>
      <c r="AK450" s="223">
        <f t="shared" ca="1" si="886"/>
        <v>-4.1002941546297068E-4</v>
      </c>
      <c r="AL450" s="223">
        <f t="shared" ca="1" si="887"/>
        <v>-2.5388266433787744E-4</v>
      </c>
      <c r="AM450" s="223">
        <f t="shared" ca="1" si="888"/>
        <v>7.0240485103244569E-4</v>
      </c>
      <c r="AN450" s="223">
        <f t="shared" ca="1" si="889"/>
        <v>-5.5501826949435251E-4</v>
      </c>
      <c r="AO450" s="223">
        <f t="shared" ca="1" si="890"/>
        <v>-6.3236719109632941E-5</v>
      </c>
      <c r="AP450" s="223">
        <f t="shared" ca="1" si="891"/>
        <v>6.2784271121779005E-4</v>
      </c>
      <c r="AQ450" s="223">
        <f t="shared" ca="1" si="892"/>
        <v>-6.5979723297274347E-4</v>
      </c>
      <c r="AR450" s="223">
        <f t="shared" ca="1" si="893"/>
        <v>1.3199059162328076E-4</v>
      </c>
      <c r="AS450" s="223">
        <f t="shared" ca="1" si="894"/>
        <v>5.0779470527919767E-4</v>
      </c>
      <c r="AT450" s="223">
        <f t="shared" ca="1" si="895"/>
        <v>-7.1677529334002784E-4</v>
      </c>
      <c r="AU450" s="223">
        <f t="shared" ca="1" si="896"/>
        <v>3.1765546534303892E-4</v>
      </c>
      <c r="AV450" s="223">
        <f t="shared" ca="1" si="897"/>
        <v>3.5095805535369711E-4</v>
      </c>
      <c r="AW450" s="223">
        <f t="shared" ca="1" si="898"/>
        <v>-7.2182451157650363E-4</v>
      </c>
      <c r="AX450" s="223">
        <f t="shared" ca="1" si="899"/>
        <v>4.8030687771017787E-4</v>
      </c>
      <c r="AY450" s="223">
        <f t="shared" ca="1" si="900"/>
        <v>1.6869524241680249E-4</v>
      </c>
      <c r="AZ450" s="223">
        <f t="shared" ca="1" si="901"/>
        <v>-6.7457908258380657E-4</v>
      </c>
      <c r="BA450" s="223">
        <f t="shared" ca="1" si="902"/>
        <v>6.0816108060498186E-4</v>
      </c>
      <c r="BB450" s="223">
        <f t="shared" ca="1" si="903"/>
        <v>-2.5789181243939527E-5</v>
      </c>
      <c r="BC450" s="223">
        <f t="shared" ca="1" si="904"/>
        <v>-5.7846183698453642E-4</v>
      </c>
      <c r="BD450" s="223">
        <f t="shared" ca="1" si="905"/>
        <v>6.9195530956056247E-4</v>
      </c>
      <c r="BE450" s="223">
        <f t="shared" ca="1" si="906"/>
        <v>-2.1840523369555165E-4</v>
      </c>
      <c r="BF450" s="223">
        <f t="shared" ca="1" si="907"/>
        <v>-4.404362643397068E-4</v>
      </c>
      <c r="BG450" s="223">
        <f t="shared" ca="1" si="908"/>
        <v>7.2561885130411046E-4</v>
      </c>
      <c r="BH450" s="223">
        <f t="shared" ca="1" si="909"/>
        <v>-3.9519829251652444E-4</v>
      </c>
      <c r="BI450" s="223">
        <f t="shared" ca="1" si="910"/>
        <v>-2.705020231733976E-4</v>
      </c>
      <c r="BJ450" s="223">
        <f t="shared" ca="1" si="911"/>
        <v>7.0671285399320099E-4</v>
      </c>
      <c r="BK450" s="223">
        <f t="shared" ca="1" si="912"/>
        <v>-5.4336007744574285E-4</v>
      </c>
      <c r="BL450" s="223">
        <f t="shared" ca="1" si="913"/>
        <v>-8.0970487027812047E-5</v>
      </c>
      <c r="BM450" s="223">
        <f t="shared" ca="1" si="914"/>
        <v>6.3660701683315615E-4</v>
      </c>
      <c r="BN450" s="223">
        <f t="shared" ca="1" si="915"/>
        <v>-6.5215658298540472E-4</v>
      </c>
      <c r="BO450" s="223">
        <f t="shared" ca="1" si="916"/>
        <v>1.1442718830698712E-4</v>
      </c>
      <c r="BP450" s="223">
        <f t="shared" ca="1" si="917"/>
        <v>5.2038035828926498E-4</v>
      </c>
      <c r="BQ450" s="223">
        <f t="shared" ca="1" si="918"/>
        <v>-7.1370573421880492E-4</v>
      </c>
      <c r="BR450" s="223">
        <f t="shared" ca="1" si="919"/>
        <v>3.015348577608863E-4</v>
      </c>
      <c r="BS450" s="223">
        <f t="shared" ca="1" si="920"/>
        <v>3.6645325202534437E-4</v>
      </c>
      <c r="BT450" s="223">
        <f t="shared" ca="1" si="921"/>
        <v>-7.2354842633668023E-4</v>
      </c>
      <c r="BU450" s="223">
        <f t="shared" ca="1" si="922"/>
        <v>4.6679696951896317E-4</v>
      </c>
      <c r="BV450" s="223">
        <f t="shared" ca="1" si="923"/>
        <v>1.85977388780579E-4</v>
      </c>
      <c r="BW450" s="223">
        <f t="shared" ca="1" si="924"/>
        <v>-6.8097157727569258E-4</v>
      </c>
      <c r="BX450" s="223">
        <f t="shared" ca="1" si="925"/>
        <v>5.9824063585556752E-4</v>
      </c>
      <c r="BY450" s="223">
        <f t="shared" ca="1" si="926"/>
        <v>-7.9721398536150415E-6</v>
      </c>
      <c r="BZ450" s="223">
        <f t="shared" ca="1" si="927"/>
        <v>-5.8905978899388722E-4</v>
      </c>
      <c r="CA450" s="223">
        <f t="shared" ca="1" si="928"/>
        <v>6.8634304332870582E-4</v>
      </c>
      <c r="CB450" s="223">
        <f t="shared" ca="1" si="929"/>
        <v>-2.0134410394875542E-4</v>
      </c>
      <c r="CC450" s="223">
        <f t="shared" ca="1" si="930"/>
        <v>-4.5447187463393474E-4</v>
      </c>
      <c r="CD450" s="223">
        <f t="shared" ca="1" si="931"/>
        <v>7.2472136031525376E-4</v>
      </c>
      <c r="CE450" s="223">
        <f t="shared" ca="1" si="932"/>
        <v>-3.8012911689606481E-4</v>
      </c>
      <c r="CF450" s="223">
        <f t="shared" ca="1" si="933"/>
        <v>-2.8695844170487062E-4</v>
      </c>
      <c r="CG450" s="223">
        <f t="shared" ca="1" si="934"/>
        <v>7.1059515955640635E-4</v>
      </c>
      <c r="CH450" s="223">
        <f t="shared" ca="1" si="935"/>
        <v>-5.3137458560402863E-4</v>
      </c>
      <c r="CI450" s="223">
        <f t="shared" ca="1" si="936"/>
        <v>-9.8655481352286978E-5</v>
      </c>
      <c r="CJ450" s="223">
        <f t="shared" ca="1" si="937"/>
        <v>6.449878541858519E-4</v>
      </c>
      <c r="CK450" s="223">
        <f t="shared" ca="1" si="938"/>
        <v>-6.4412309825818547E-4</v>
      </c>
      <c r="CL450" s="223">
        <f t="shared" ca="1" si="939"/>
        <v>9.6794858331145236E-5</v>
      </c>
      <c r="CM450" s="223">
        <f t="shared" ca="1" si="940"/>
        <v>5.326525536297667E-4</v>
      </c>
      <c r="CN450" s="223">
        <f t="shared" ca="1" si="941"/>
        <v>-7.1020626545046099E-4</v>
      </c>
      <c r="CO450" s="223">
        <f t="shared" ca="1" si="942"/>
        <v>2.8523261685554251E-4</v>
      </c>
      <c r="CP450" s="223">
        <f t="shared" ca="1" si="943"/>
        <v>3.8172771096053252E-4</v>
      </c>
      <c r="CQ450" s="223">
        <f t="shared" ca="1" si="944"/>
        <v>-7.2483650258005035E-4</v>
      </c>
      <c r="CR450" s="223">
        <f t="shared" ca="1" si="945"/>
        <v>4.530058802879811E-4</v>
      </c>
      <c r="CS450" s="223">
        <f t="shared" ca="1" si="946"/>
        <v>2.0314750931951645E-4</v>
      </c>
      <c r="CT450" s="223">
        <f t="shared" ca="1" si="947"/>
        <v>-6.8695388015259178E-4</v>
      </c>
      <c r="CU450" s="223">
        <f t="shared" ca="1" si="948"/>
        <v>5.8795983331676009E-4</v>
      </c>
      <c r="CV450" s="223">
        <f t="shared" ca="1" si="949"/>
        <v>9.8497036556597067E-6</v>
      </c>
      <c r="CW450" s="223">
        <f t="shared" ca="1" si="950"/>
        <v>-5.9930291341270638E-4</v>
      </c>
      <c r="CX450" s="223">
        <f t="shared" ca="1" si="951"/>
        <v>6.8031734971156054E-4</v>
      </c>
      <c r="CY450" s="223">
        <f t="shared" ca="1" si="952"/>
        <v>-1.8416169204249131E-4</v>
      </c>
      <c r="CZ450" s="223">
        <f t="shared" ca="1" si="953"/>
        <v>-4.6823372806469715E-4</v>
      </c>
      <c r="DA450" s="223">
        <f t="shared" ca="1" si="954"/>
        <v>7.2338732427802092E-4</v>
      </c>
      <c r="DB450" s="223">
        <f t="shared" ca="1" si="955"/>
        <v>-3.6483096570954766E-4</v>
      </c>
      <c r="DC450" s="223">
        <f t="shared" ca="1" si="956"/>
        <v>-3.0324200720112816E-4</v>
      </c>
      <c r="DD450" s="223">
        <f t="shared" ca="1" si="957"/>
        <v>7.140494291663572E-4</v>
      </c>
      <c r="DE450" s="223">
        <f t="shared" ca="1" si="958"/>
        <v>-5.1906901358130789E-4</v>
      </c>
      <c r="DF450" s="223">
        <f t="shared" ca="1" si="959"/>
        <v>-1.1628104930375117E-4</v>
      </c>
      <c r="DG450" s="223">
        <f t="shared" ca="1" si="960"/>
        <v>6.5298017497284464E-4</v>
      </c>
      <c r="DH450" s="223">
        <f t="shared" ca="1" si="961"/>
        <v>-6.3570161786188971E-4</v>
      </c>
      <c r="DI450" s="223">
        <f t="shared" ca="1" si="962"/>
        <v>7.9104222752057881E-5</v>
      </c>
      <c r="DJ450" s="223">
        <f t="shared" ca="1" si="963"/>
        <v>5.4460389898912398E-4</v>
      </c>
      <c r="DK450" s="223">
        <f t="shared" ca="1" si="964"/>
        <v>-7.0627899498413649E-4</v>
      </c>
      <c r="DL450" s="223">
        <f t="shared" ca="1" si="965"/>
        <v>2.6875856248732041E-4</v>
      </c>
      <c r="DM450" s="223">
        <f t="shared" ca="1" si="966"/>
        <v>3.967722313963566E-4</v>
      </c>
      <c r="DN450" s="223">
        <f t="shared" ca="1" si="967"/>
        <v>-7.2568796441764962E-4</v>
      </c>
      <c r="DO450" s="223">
        <f t="shared" ca="1" si="968"/>
        <v>4.389419172536947E-4</v>
      </c>
      <c r="DP450" s="223">
        <f t="shared" ca="1" si="969"/>
        <v>2.2019526139499456E-4</v>
      </c>
      <c r="DQ450" s="223">
        <f t="shared" ca="1" si="970"/>
        <v>-6.9252238769894716E-4</v>
      </c>
      <c r="DR450" s="223">
        <f t="shared" ca="1" si="971"/>
        <v>5.7732486575960901E-4</v>
      </c>
      <c r="DS450" s="223">
        <f t="shared" ca="1" si="972"/>
        <v>2.7665614071777003E-5</v>
      </c>
      <c r="DT450" s="223">
        <f t="shared" ca="1" si="973"/>
        <v>-6.0918504016586514E-4</v>
      </c>
      <c r="DU450" s="223">
        <f t="shared" ca="1" si="974"/>
        <v>6.7388185836166797E-4</v>
      </c>
      <c r="DV450" s="223">
        <f t="shared" ca="1" si="975"/>
        <v>-1.6686834801917007E-4</v>
      </c>
      <c r="DW450" s="223">
        <f t="shared" ca="1" si="976"/>
        <v>-4.8171353500604428E-4</v>
      </c>
      <c r="DX450" s="223">
        <f t="shared" ca="1" si="977"/>
        <v>7.216175467658376E-4</v>
      </c>
      <c r="DY450" s="223">
        <f t="shared" ca="1" si="978"/>
        <v>-3.4931305399117765E-4</v>
      </c>
      <c r="DZ450" s="223">
        <f t="shared" ca="1" si="979"/>
        <v>-3.1934291105121528E-4</v>
      </c>
      <c r="EA450" s="223">
        <f t="shared" ca="1" si="980"/>
        <v>7.1707358210020651E-4</v>
      </c>
      <c r="EB450" s="223">
        <f t="shared" ca="1" si="981"/>
        <v>-5.0645077379407545E-4</v>
      </c>
      <c r="EC450" s="223">
        <f t="shared" ca="1" si="982"/>
        <v>-1.3383657389916368E-4</v>
      </c>
      <c r="ED450" s="223">
        <f t="shared" ca="1" si="983"/>
        <v>6.6057916491892596E-4</v>
      </c>
      <c r="EE450" s="223">
        <f t="shared" ca="1" si="984"/>
        <v>-6.2689721458140881E-4</v>
      </c>
      <c r="EF450" s="223">
        <f t="shared" ca="1" si="985"/>
        <v>6.1365937747061554E-5</v>
      </c>
      <c r="EG450" s="223">
        <f t="shared" ca="1" si="986"/>
        <v>5.5622719532379507E-4</v>
      </c>
      <c r="EH450" s="223">
        <f t="shared" ca="1" si="987"/>
        <v>-7.0192628846070656E-4</v>
      </c>
      <c r="EI450" s="223">
        <f t="shared" ca="1" si="988"/>
        <v>2.5212261801062436E-4</v>
      </c>
      <c r="EJ450" s="223">
        <f t="shared" ca="1" si="989"/>
        <v>4.1157775107627408E-4</v>
      </c>
      <c r="EK450" s="223">
        <f t="shared" ca="1" si="990"/>
        <v>-7.261022989607038E-4</v>
      </c>
      <c r="EL450" s="223">
        <f t="shared" ca="1" si="991"/>
        <v>4.2461355202155033E-4</v>
      </c>
      <c r="EM450" s="223">
        <f t="shared" ca="1" si="992"/>
        <v>2.3711037607865919E-4</v>
      </c>
      <c r="EN450" s="223">
        <f t="shared" ca="1" si="993"/>
        <v>-6.9767374565403895E-4</v>
      </c>
      <c r="EO450" s="223">
        <f t="shared" ca="1" si="994"/>
        <v>5.663421392908916E-4</v>
      </c>
      <c r="EP450" s="223">
        <f t="shared" ca="1" si="995"/>
        <v>4.5464859756420243E-5</v>
      </c>
      <c r="EQ450" s="223">
        <f t="shared" ca="1" si="996"/>
        <v>-6.1870021662973511E-4</v>
      </c>
      <c r="ER450" s="223">
        <f t="shared" ca="1" si="997"/>
        <v>6.6704044577834895E-4</v>
      </c>
      <c r="ES450" s="223">
        <f t="shared" ca="1" si="998"/>
        <v>-1.4947448874265176E-4</v>
      </c>
      <c r="ET450" s="223">
        <f t="shared" ca="1" si="999"/>
        <v>-4.949031757263485E-4</v>
      </c>
      <c r="EU450" s="223">
        <f t="shared" ca="1" si="1000"/>
        <v>7.1941309382649824E-4</v>
      </c>
      <c r="EV450" s="223">
        <f t="shared" ca="1" si="1001"/>
        <v>-3.335847291507761E-4</v>
      </c>
      <c r="EW450" s="223">
        <f t="shared" ca="1" si="1002"/>
        <v>-3.3525145467264887E-4</v>
      </c>
      <c r="EX450" s="223">
        <f t="shared" ca="1" si="1003"/>
        <v>7.1966579672130999E-4</v>
      </c>
      <c r="EY450" s="223">
        <f t="shared" ca="1" si="1004"/>
        <v>-4.9352746699809439E-4</v>
      </c>
      <c r="EZ450" s="223">
        <f t="shared" ca="1" si="1005"/>
        <v>-1.513114803468906E-4</v>
      </c>
      <c r="FA450" s="223">
        <f t="shared" ca="1" si="1006"/>
        <v>6.6778024667671452E-4</v>
      </c>
      <c r="FB450" s="223">
        <f t="shared" ca="1" si="1007"/>
        <v>-6.1771519186005022E-4</v>
      </c>
      <c r="FC450" s="223">
        <f t="shared" ca="1" si="1008"/>
        <v>4.3590688195827834E-5</v>
      </c>
      <c r="FD450" s="223">
        <f t="shared" ca="1" si="1009"/>
        <v>5.6751544119467714E-4</v>
      </c>
      <c r="FE450" s="223">
        <f t="shared" ca="1" si="1010"/>
        <v>-6.9715076778781705E-4</v>
      </c>
      <c r="FF450" s="223">
        <f t="shared" ca="1" si="1011"/>
        <v>2.3533480429627202E-4</v>
      </c>
      <c r="FG450" s="223">
        <f t="shared" ca="1" si="1012"/>
        <v>4.261353517087928E-4</v>
      </c>
      <c r="FH450" s="223">
        <f t="shared" ca="1" si="1013"/>
        <v>-7.2607925662957775E-4</v>
      </c>
      <c r="FI450" s="223">
        <f t="shared" ca="1" si="1014"/>
        <v>4.100294154629748E-4</v>
      </c>
      <c r="FJ450" s="223">
        <f t="shared" ca="1" si="1015"/>
        <v>2.5388266433786302E-4</v>
      </c>
      <c r="FK450" s="223">
        <f t="shared" ca="1" si="1016"/>
        <v>-7.024048510324497E-4</v>
      </c>
      <c r="FL450" s="223">
        <f t="shared" ca="1" si="1017"/>
        <v>5.5501826949434904E-4</v>
      </c>
      <c r="FM450" s="223">
        <f t="shared" ca="1" si="1018"/>
        <v>6.3236719109628007E-5</v>
      </c>
      <c r="FN450" s="223">
        <f t="shared" ca="1" si="1019"/>
        <v>-6.2784271121777715E-4</v>
      </c>
      <c r="FO450" s="223">
        <f t="shared" ca="1" si="1020"/>
        <v>6.597972329727413E-4</v>
      </c>
      <c r="FP450" s="223">
        <f t="shared" ca="1" si="1021"/>
        <v>-1.319905916232857E-4</v>
      </c>
      <c r="FQ450" s="223">
        <f t="shared" ca="1" si="1022"/>
        <v>-5.0779470527918672E-4</v>
      </c>
      <c r="FR450" s="223">
        <f t="shared" ca="1" si="1023"/>
        <v>7.1677529334002524E-4</v>
      </c>
      <c r="FS450" s="223">
        <f t="shared" ca="1" si="1024"/>
        <v>-3.1765546534303415E-4</v>
      </c>
      <c r="FT450" s="223">
        <f t="shared" ca="1" si="1025"/>
        <v>-3.5095805535368372E-4</v>
      </c>
      <c r="FU450" s="223">
        <f t="shared" ca="1" si="1026"/>
        <v>7.2182451157650092E-4</v>
      </c>
      <c r="FV450" s="223">
        <f t="shared" ca="1" si="1027"/>
        <v>-4.8030687771017375E-4</v>
      </c>
      <c r="FW450" s="223">
        <f t="shared" ca="1" si="1028"/>
        <v>-1.6869524241679766E-4</v>
      </c>
      <c r="FX450" s="223">
        <f t="shared" ca="1" si="1029"/>
        <v>6.7457908258380082E-4</v>
      </c>
      <c r="FY450" s="223">
        <f t="shared" ca="1" si="1030"/>
        <v>-6.0816108060497329E-4</v>
      </c>
      <c r="FZ450" s="223">
        <f t="shared" ca="1" si="1031"/>
        <v>2.5789181243944461E-5</v>
      </c>
      <c r="GA450" s="223">
        <f t="shared" ca="1" si="1032"/>
        <v>5.7846183698452721E-4</v>
      </c>
      <c r="GB450" s="223">
        <f t="shared" ca="1" si="1033"/>
        <v>-6.9195530956057028E-4</v>
      </c>
      <c r="GC450" s="223">
        <f t="shared" ca="1" si="1034"/>
        <v>2.1840523369554655E-4</v>
      </c>
      <c r="GD450" s="223">
        <f t="shared" ca="1" si="1035"/>
        <v>4.4043626433970279E-4</v>
      </c>
      <c r="GE450" s="223">
        <f t="shared" ca="1" si="1036"/>
        <v>-7.25618851304111E-4</v>
      </c>
      <c r="GF450" s="223">
        <f t="shared" ca="1" si="1037"/>
        <v>3.9519829251651126E-4</v>
      </c>
      <c r="GG450" s="223">
        <f t="shared" ca="1" si="1038"/>
        <v>2.7050202317339294E-4</v>
      </c>
      <c r="GH450" s="223">
        <f t="shared" ca="1" si="1039"/>
        <v>-7.0671285399319752E-4</v>
      </c>
      <c r="GI450" s="223">
        <f t="shared" ca="1" si="1040"/>
        <v>5.4336007744575977E-4</v>
      </c>
      <c r="GJ450" s="223">
        <f t="shared" ca="1" si="1041"/>
        <v>8.0970487027817359E-5</v>
      </c>
      <c r="GK450" s="223">
        <f t="shared" ca="1" si="1042"/>
        <v>-6.3660701683315377E-4</v>
      </c>
      <c r="GL450" s="223">
        <f t="shared" ca="1" si="1043"/>
        <v>6.5215658298541589E-4</v>
      </c>
      <c r="GM450" s="223">
        <f t="shared" ca="1" si="1044"/>
        <v>-1.1442718830697167E-4</v>
      </c>
      <c r="GN450" s="223">
        <f t="shared" ca="1" si="1045"/>
        <v>-5.2038035828926152E-4</v>
      </c>
      <c r="GO450" s="223">
        <f t="shared" ca="1" si="1046"/>
        <v>7.1370573421880579E-4</v>
      </c>
      <c r="GP450" s="223">
        <f t="shared" ca="1" si="1047"/>
        <v>-3.0153485776087205E-4</v>
      </c>
      <c r="GQ450" s="223">
        <f t="shared" ca="1" si="1048"/>
        <v>-3.6645325202534009E-4</v>
      </c>
      <c r="GR450" s="223">
        <f t="shared" ca="1" si="1049"/>
        <v>7.235484263366799E-4</v>
      </c>
      <c r="GS450" s="223">
        <f t="shared" ca="1" si="1050"/>
        <v>-4.6679696951898274E-4</v>
      </c>
      <c r="GT450" s="223">
        <f t="shared" ca="1" si="1051"/>
        <v>-1.8597738878059413E-4</v>
      </c>
      <c r="GU450" s="223">
        <f t="shared" ca="1" si="1052"/>
        <v>6.8097157727569084E-4</v>
      </c>
      <c r="GV450" s="223">
        <f t="shared" ca="1" si="1053"/>
        <v>-5.9824063585557034E-4</v>
      </c>
      <c r="GW450" s="223">
        <f t="shared" ca="1" si="1054"/>
        <v>7.972139853599429E-6</v>
      </c>
      <c r="GX450" s="223">
        <f t="shared" ca="1" si="1055"/>
        <v>5.8905978899388429E-4</v>
      </c>
      <c r="GY450" s="223">
        <f t="shared" ca="1" si="1056"/>
        <v>-6.8634304332870744E-4</v>
      </c>
      <c r="GZ450" s="223">
        <f t="shared" ca="1" si="1057"/>
        <v>2.0134410394877998E-4</v>
      </c>
      <c r="HA450" s="223">
        <f t="shared" ca="1" si="1058"/>
        <v>4.5447187463394699E-4</v>
      </c>
      <c r="HB450" s="223">
        <f t="shared" ca="1" si="1059"/>
        <v>-7.2472136031525409E-4</v>
      </c>
      <c r="HC450" s="223">
        <f t="shared" ca="1" si="1060"/>
        <v>3.8012911689608661E-4</v>
      </c>
      <c r="HD450" s="223">
        <f t="shared" ca="1" si="1061"/>
        <v>2.8695844170488504E-4</v>
      </c>
      <c r="HE450" s="223">
        <f t="shared" ca="1" si="1062"/>
        <v>-7.1059515955640526E-4</v>
      </c>
      <c r="HF450" s="223">
        <f t="shared" ca="1" si="1063"/>
        <v>5.3137458560403199E-4</v>
      </c>
      <c r="HG450" s="223">
        <f t="shared" ca="1" si="1064"/>
        <v>9.8655481352261554E-5</v>
      </c>
      <c r="HH450" s="223">
        <f t="shared" ca="1" si="1065"/>
        <v>-6.4498785418585906E-4</v>
      </c>
      <c r="HI450" s="223">
        <f t="shared" ca="1" si="1066"/>
        <v>6.4412309825818775E-4</v>
      </c>
      <c r="HJ450" s="223">
        <f t="shared" ca="1" si="1067"/>
        <v>-9.6794858331170633E-5</v>
      </c>
      <c r="HK450" s="223">
        <f t="shared" ca="1" si="1068"/>
        <v>-5.3265255362977743E-4</v>
      </c>
      <c r="HL450" s="223">
        <f t="shared" ca="1" si="1069"/>
        <v>7.1020626545046197E-4</v>
      </c>
      <c r="HM450" s="223">
        <f t="shared" ca="1" si="1070"/>
        <v>-2.8523261685554707E-4</v>
      </c>
      <c r="HN450" s="223">
        <f t="shared" ca="1" si="1071"/>
        <v>-3.8172771096051073E-4</v>
      </c>
      <c r="HO450" s="223">
        <f t="shared" ca="1" si="1072"/>
        <v>7.2483650258005122E-4</v>
      </c>
      <c r="HP450" s="223">
        <f t="shared" ca="1" si="1073"/>
        <v>-4.5300588028798501E-4</v>
      </c>
      <c r="HQ450" s="223">
        <f t="shared" ca="1" si="1074"/>
        <v>-2.0314750931949181E-4</v>
      </c>
      <c r="HR450" s="223">
        <f t="shared" ca="1" si="1075"/>
        <v>6.8695388015259677E-4</v>
      </c>
      <c r="HS450" s="223">
        <f t="shared" ca="1" si="1076"/>
        <v>-5.8795983331676302E-4</v>
      </c>
      <c r="HT450" s="223">
        <f t="shared" ca="1" si="1077"/>
        <v>-9.8497036556547193E-6</v>
      </c>
      <c r="HU450" s="223">
        <f t="shared" ca="1" si="1078"/>
        <v>5.9930291341269174E-4</v>
      </c>
      <c r="HV450" s="223">
        <f t="shared" ca="1" si="1079"/>
        <v>-6.8031734971156239E-4</v>
      </c>
      <c r="HW450" s="223">
        <f t="shared" ca="1" si="1080"/>
        <v>1.841616920424961E-4</v>
      </c>
      <c r="HX450" s="223">
        <f t="shared" ca="1" si="1081"/>
        <v>4.6823372806467753E-4</v>
      </c>
      <c r="HY450" s="223">
        <f t="shared" ca="1" si="1082"/>
        <v>-7.2338732427801962E-4</v>
      </c>
      <c r="HZ450" s="223">
        <f t="shared" ca="1" si="1083"/>
        <v>3.64830965709552E-4</v>
      </c>
      <c r="IA450" s="223">
        <f t="shared" ca="1" si="1084"/>
        <v>3.0324200720112355E-4</v>
      </c>
      <c r="IB450" s="223">
        <f t="shared" ca="1" si="1085"/>
        <v>-7.1404942916635243E-4</v>
      </c>
      <c r="IC450" s="223">
        <f t="shared" ca="1" si="1086"/>
        <v>5.1906901358131136E-4</v>
      </c>
      <c r="ID450" s="223">
        <f t="shared" ca="1" si="1087"/>
        <v>1.1628104930374629E-4</v>
      </c>
      <c r="IE450" s="223">
        <f t="shared" ca="1" si="1088"/>
        <v>-7.119311796346578E-4</v>
      </c>
      <c r="IF450" s="223">
        <f t="shared" ca="1" si="1089"/>
        <v>6.3570161786188212E-4</v>
      </c>
      <c r="IG450" s="223">
        <f t="shared" ca="1" si="1090"/>
        <v>-7.9104222752103851E-5</v>
      </c>
      <c r="IH450" s="223">
        <f t="shared" ca="1" si="1091"/>
        <v>-5.4460389898912072E-4</v>
      </c>
      <c r="II450" s="223">
        <f t="shared" ca="1" si="1092"/>
        <v>7.0627899498413292E-4</v>
      </c>
      <c r="IJ450" s="223">
        <f t="shared" ca="1" si="1093"/>
        <v>-2.687585624873634E-4</v>
      </c>
      <c r="IK450" s="223">
        <f t="shared" ca="1" si="1094"/>
        <v>-3.9677223139635248E-4</v>
      </c>
      <c r="IL450" s="223">
        <f t="shared" ca="1" si="1095"/>
        <v>7.2568796441765027E-4</v>
      </c>
      <c r="IM450" s="223">
        <f t="shared" ca="1" si="1096"/>
        <v>-4.3894191725371513E-4</v>
      </c>
      <c r="IN450" s="223">
        <f t="shared" ca="1" si="1097"/>
        <v>-2.2019526139498984E-4</v>
      </c>
      <c r="IO450" s="223">
        <f t="shared" ca="1" si="1098"/>
        <v>6.9252238769895811E-4</v>
      </c>
      <c r="IP450" s="223">
        <f t="shared" ca="1" si="1099"/>
        <v>-5.7732486575962452E-4</v>
      </c>
      <c r="IQ450" s="223">
        <f t="shared" ca="1" si="1100"/>
        <v>-2.7665614071772015E-5</v>
      </c>
      <c r="IR450" s="223">
        <f t="shared" ca="1" si="1101"/>
        <v>6.0918504016588498E-4</v>
      </c>
      <c r="IS450" s="223">
        <f t="shared" ca="1" si="1102"/>
        <v>-6.7388185836166981E-4</v>
      </c>
      <c r="IT450" s="223">
        <f t="shared" ca="1" si="1103"/>
        <v>1.668683480191749E-4</v>
      </c>
      <c r="IU450" s="223">
        <f t="shared" ca="1" si="1104"/>
        <v>4.8171353500600959E-4</v>
      </c>
      <c r="IV450" s="223">
        <f t="shared" ca="1" si="1105"/>
        <v>-7.2161754676583825E-4</v>
      </c>
      <c r="IW450" s="223">
        <f t="shared" ca="1" si="1106"/>
        <v>3.4931305399118204E-4</v>
      </c>
      <c r="IX450" s="223">
        <f t="shared" ca="1" si="1107"/>
        <v>3.1934291105117365E-4</v>
      </c>
      <c r="IY450" s="223">
        <f t="shared" ca="1" si="1108"/>
        <v>-7.1707358210020564E-4</v>
      </c>
      <c r="IZ450" s="223">
        <f t="shared" ca="1" si="1109"/>
        <v>5.0645077379404943E-4</v>
      </c>
      <c r="JA450" s="223">
        <f t="shared" ca="1" si="1110"/>
        <v>1.3383657389911814E-4</v>
      </c>
      <c r="JB450" s="223">
        <f t="shared" ca="1" si="1111"/>
        <v>-6.605791649189239E-4</v>
      </c>
    </row>
    <row r="451" spans="2:262">
      <c r="B451" s="230">
        <v>90</v>
      </c>
      <c r="C451" s="229">
        <f t="shared" si="1112"/>
        <v>1.7578125000000011E-3</v>
      </c>
      <c r="D451" s="226">
        <f t="shared" ca="1" si="855"/>
        <v>74.275031208150622</v>
      </c>
      <c r="E451" s="225">
        <f ca="1">CR361</f>
        <v>-0.72496879184937413</v>
      </c>
      <c r="F451" s="224">
        <v>90</v>
      </c>
      <c r="G451" s="223">
        <f t="shared" ca="1" si="856"/>
        <v>4.5387796856497815E-3</v>
      </c>
      <c r="H451" s="223">
        <f t="shared" ca="1" si="857"/>
        <v>-1.54069121587826E-3</v>
      </c>
      <c r="I451" s="223">
        <f t="shared" ca="1" si="858"/>
        <v>-2.7032023141772181E-3</v>
      </c>
      <c r="J451" s="223">
        <f t="shared" ca="1" si="859"/>
        <v>4.7612826927936718E-3</v>
      </c>
      <c r="K451" s="223">
        <f t="shared" ca="1" si="860"/>
        <v>-2.9693832630008801E-3</v>
      </c>
      <c r="L451" s="223">
        <f t="shared" ca="1" si="861"/>
        <v>-1.2235636037114734E-3</v>
      </c>
      <c r="M451" s="223">
        <f t="shared" ca="1" si="862"/>
        <v>4.4271352384672455E-3</v>
      </c>
      <c r="N451" s="223">
        <f t="shared" ca="1" si="863"/>
        <v>-4.0509191611862857E-3</v>
      </c>
      <c r="O451" s="223">
        <f t="shared" ca="1" si="864"/>
        <v>3.9912421528024355E-4</v>
      </c>
      <c r="P451" s="223">
        <f t="shared" ca="1" si="865"/>
        <v>3.5754031262892377E-3</v>
      </c>
      <c r="Q451" s="223">
        <f t="shared" ca="1" si="866"/>
        <v>-4.6588545265013751E-3</v>
      </c>
      <c r="R451" s="223">
        <f t="shared" ca="1" si="867"/>
        <v>1.9751496760473603E-3</v>
      </c>
      <c r="S451" s="223">
        <f t="shared" ca="1" si="868"/>
        <v>2.3056639499216504E-3</v>
      </c>
      <c r="T451" s="223">
        <f t="shared" ca="1" si="869"/>
        <v>-4.7221144987705582E-3</v>
      </c>
      <c r="U451" s="223">
        <f t="shared" ca="1" si="870"/>
        <v>3.3202566953808724E-3</v>
      </c>
      <c r="V451" s="223">
        <f t="shared" ca="1" si="871"/>
        <v>7.6636529042110576E-4</v>
      </c>
      <c r="W451" s="223">
        <f t="shared" ca="1" si="872"/>
        <v>-4.233303236362858E-3</v>
      </c>
      <c r="X451" s="223">
        <f t="shared" ca="1" si="873"/>
        <v>4.2771862967927385E-3</v>
      </c>
      <c r="Y451" s="223">
        <f t="shared" ca="1" si="874"/>
        <v>-8.6253056800514294E-4</v>
      </c>
      <c r="Z451" s="223">
        <f t="shared" ca="1" si="875"/>
        <v>-3.2495685778644867E-3</v>
      </c>
      <c r="AA451" s="223">
        <f t="shared" ca="1" si="876"/>
        <v>4.7340620514738155E-3</v>
      </c>
      <c r="AB451" s="223">
        <f t="shared" ca="1" si="877"/>
        <v>-2.3905863651094697E-3</v>
      </c>
      <c r="AC451" s="223">
        <f t="shared" ca="1" si="878"/>
        <v>-1.8859207814242139E-3</v>
      </c>
      <c r="AD451" s="223">
        <f t="shared" ca="1" si="879"/>
        <v>4.6374697607539164E-3</v>
      </c>
      <c r="AE451" s="223">
        <f t="shared" ca="1" si="880"/>
        <v>-3.6391542407473985E-3</v>
      </c>
      <c r="AF451" s="223">
        <f t="shared" ca="1" si="881"/>
        <v>-3.0178646044610015E-4</v>
      </c>
      <c r="AG451" s="223">
        <f t="shared" ca="1" si="882"/>
        <v>3.9987022099333474E-3</v>
      </c>
      <c r="AH451" s="223">
        <f t="shared" ca="1" si="883"/>
        <v>-4.4622617902131999E-3</v>
      </c>
      <c r="AI451" s="223">
        <f t="shared" ca="1" si="884"/>
        <v>1.3176302798529821E-3</v>
      </c>
      <c r="AJ451" s="223">
        <f t="shared" ca="1" si="885"/>
        <v>2.8924389076399946E-3</v>
      </c>
      <c r="AK451" s="223">
        <f t="shared" ca="1" si="886"/>
        <v>-4.7636779709890002E-3</v>
      </c>
      <c r="AL451" s="223">
        <f t="shared" ca="1" si="887"/>
        <v>2.7830004006481361E-3</v>
      </c>
      <c r="AM451" s="223">
        <f t="shared" ca="1" si="888"/>
        <v>1.4480151648524624E-3</v>
      </c>
      <c r="AN451" s="223">
        <f t="shared" ca="1" si="889"/>
        <v>-4.5081636538423855E-3</v>
      </c>
      <c r="AO451" s="223">
        <f t="shared" ca="1" si="890"/>
        <v>3.9230047414114608E-3</v>
      </c>
      <c r="AP451" s="223">
        <f t="shared" ca="1" si="891"/>
        <v>-1.6569873811629566E-4</v>
      </c>
      <c r="AQ451" s="223">
        <f t="shared" ca="1" si="892"/>
        <v>-3.7255914953091994E-3</v>
      </c>
      <c r="AR451" s="223">
        <f t="shared" ca="1" si="893"/>
        <v>4.6043632632734866E-3</v>
      </c>
      <c r="AS451" s="223">
        <f t="shared" ca="1" si="894"/>
        <v>-1.7600404918158897E-3</v>
      </c>
      <c r="AT451" s="223">
        <f t="shared" ca="1" si="895"/>
        <v>-2.5074534695670387E-3</v>
      </c>
      <c r="AU451" s="223">
        <f t="shared" ca="1" si="896"/>
        <v>4.7474170675522939E-3</v>
      </c>
      <c r="AV451" s="223">
        <f t="shared" ca="1" si="897"/>
        <v>-3.148612620985816E-3</v>
      </c>
      <c r="AW451" s="223">
        <f t="shared" ca="1" si="898"/>
        <v>-9.9616437067763866E-4</v>
      </c>
      <c r="AX451" s="223">
        <f t="shared" ca="1" si="899"/>
        <v>4.3354414665313975E-3</v>
      </c>
      <c r="AY451" s="223">
        <f t="shared" ca="1" si="900"/>
        <v>-4.1690745618832119E-3</v>
      </c>
      <c r="AZ451" s="223">
        <f t="shared" ca="1" si="901"/>
        <v>6.3158816725041966E-4</v>
      </c>
      <c r="BA451" s="223">
        <f t="shared" ca="1" si="902"/>
        <v>3.4166012979697231E-3</v>
      </c>
      <c r="BB451" s="223">
        <f t="shared" ca="1" si="903"/>
        <v>-4.7021222011074636E-3</v>
      </c>
      <c r="BC451" s="223">
        <f t="shared" ca="1" si="904"/>
        <v>2.1855005517065463E-3</v>
      </c>
      <c r="BD451" s="223">
        <f t="shared" ca="1" si="905"/>
        <v>2.0983198838685985E-3</v>
      </c>
      <c r="BE451" s="223">
        <f t="shared" ca="1" si="906"/>
        <v>-4.6854359425529098E-3</v>
      </c>
      <c r="BF451" s="223">
        <f t="shared" ca="1" si="907"/>
        <v>3.4839019805766123E-3</v>
      </c>
      <c r="BG451" s="223">
        <f t="shared" ca="1" si="908"/>
        <v>5.3471996905428551E-4</v>
      </c>
      <c r="BH451" s="223">
        <f t="shared" ca="1" si="909"/>
        <v>-4.1209666079043573E-3</v>
      </c>
      <c r="BI451" s="223">
        <f t="shared" ca="1" si="910"/>
        <v>4.3749939152760153E-3</v>
      </c>
      <c r="BJ451" s="223">
        <f t="shared" ca="1" si="911"/>
        <v>-1.0913950570727771E-3</v>
      </c>
      <c r="BK451" s="223">
        <f t="shared" ca="1" si="912"/>
        <v>-3.0747073624265925E-3</v>
      </c>
      <c r="BL451" s="223">
        <f t="shared" ca="1" si="913"/>
        <v>4.7545971317033055E-3</v>
      </c>
      <c r="BM451" s="223">
        <f t="shared" ca="1" si="914"/>
        <v>-2.5899130465681999E-3</v>
      </c>
      <c r="BN451" s="223">
        <f t="shared" ca="1" si="915"/>
        <v>-1.6689783306301736E-3</v>
      </c>
      <c r="BO451" s="223">
        <f t="shared" ca="1" si="916"/>
        <v>4.578331508106887E-3</v>
      </c>
      <c r="BP451" s="223">
        <f t="shared" ca="1" si="917"/>
        <v>-3.7856394595999114E-3</v>
      </c>
      <c r="BQ451" s="223">
        <f t="shared" ca="1" si="918"/>
        <v>-6.8125921821337188E-5</v>
      </c>
      <c r="BR451" s="223">
        <f t="shared" ca="1" si="919"/>
        <v>3.8668045880936655E-3</v>
      </c>
      <c r="BS451" s="223">
        <f t="shared" ca="1" si="920"/>
        <v>-4.5387796856497867E-3</v>
      </c>
      <c r="BT451" s="223">
        <f t="shared" ca="1" si="921"/>
        <v>1.5406912158782956E-3</v>
      </c>
      <c r="BU451" s="223">
        <f t="shared" ca="1" si="922"/>
        <v>2.7032023141772814E-3</v>
      </c>
      <c r="BV451" s="223">
        <f t="shared" ca="1" si="923"/>
        <v>-4.7612826927936744E-3</v>
      </c>
      <c r="BW451" s="223">
        <f t="shared" ca="1" si="924"/>
        <v>2.9693832630008593E-3</v>
      </c>
      <c r="BX451" s="223">
        <f t="shared" ca="1" si="925"/>
        <v>1.2235636037114825E-3</v>
      </c>
      <c r="BY451" s="223">
        <f t="shared" ca="1" si="926"/>
        <v>-4.4271352384672395E-3</v>
      </c>
      <c r="BZ451" s="223">
        <f t="shared" ca="1" si="927"/>
        <v>4.0509191611863074E-3</v>
      </c>
      <c r="CA451" s="223">
        <f t="shared" ca="1" si="928"/>
        <v>-3.9912421528016722E-4</v>
      </c>
      <c r="CB451" s="223">
        <f t="shared" ca="1" si="929"/>
        <v>-3.5754031262892664E-3</v>
      </c>
      <c r="CC451" s="223">
        <f t="shared" ca="1" si="930"/>
        <v>4.6588545265013699E-3</v>
      </c>
      <c r="CD451" s="223">
        <f t="shared" ca="1" si="931"/>
        <v>-1.975149676047352E-3</v>
      </c>
      <c r="CE451" s="223">
        <f t="shared" ca="1" si="932"/>
        <v>-2.3056639499216291E-3</v>
      </c>
      <c r="CF451" s="223">
        <f t="shared" ca="1" si="933"/>
        <v>4.7221144987705521E-3</v>
      </c>
      <c r="CG451" s="223">
        <f t="shared" ca="1" si="934"/>
        <v>-3.3202566953808178E-3</v>
      </c>
      <c r="CH451" s="223">
        <f t="shared" ca="1" si="935"/>
        <v>-7.6636529042114782E-4</v>
      </c>
      <c r="CI451" s="223">
        <f t="shared" ca="1" si="936"/>
        <v>4.2333032363628623E-3</v>
      </c>
      <c r="CJ451" s="223">
        <f t="shared" ca="1" si="937"/>
        <v>-4.2771862967927341E-3</v>
      </c>
      <c r="CK451" s="223">
        <f t="shared" ca="1" si="938"/>
        <v>8.625305680051668E-4</v>
      </c>
      <c r="CL451" s="223">
        <f t="shared" ca="1" si="939"/>
        <v>3.2495685778644442E-3</v>
      </c>
      <c r="CM451" s="223">
        <f t="shared" ca="1" si="940"/>
        <v>-4.7340620514738068E-3</v>
      </c>
      <c r="CN451" s="223">
        <f t="shared" ca="1" si="941"/>
        <v>2.3905863651094319E-3</v>
      </c>
      <c r="CO451" s="223">
        <f t="shared" ca="1" si="942"/>
        <v>1.8859207814242223E-3</v>
      </c>
      <c r="CP451" s="223">
        <f t="shared" ca="1" si="943"/>
        <v>-4.6374697607539182E-3</v>
      </c>
      <c r="CQ451" s="223">
        <f t="shared" ca="1" si="944"/>
        <v>3.6391542407474145E-3</v>
      </c>
      <c r="CR451" s="223">
        <f t="shared" ca="1" si="945"/>
        <v>3.0178646044604204E-4</v>
      </c>
      <c r="CS451" s="223">
        <f t="shared" ca="1" si="946"/>
        <v>-3.9987022099333708E-3</v>
      </c>
      <c r="CT451" s="223">
        <f t="shared" ca="1" si="947"/>
        <v>4.4622617902131852E-3</v>
      </c>
      <c r="CU451" s="223">
        <f t="shared" ca="1" si="948"/>
        <v>-1.3176302798529735E-3</v>
      </c>
      <c r="CV451" s="223">
        <f t="shared" ca="1" si="949"/>
        <v>-2.892438907640002E-3</v>
      </c>
      <c r="CW451" s="223">
        <f t="shared" ca="1" si="950"/>
        <v>4.763677970989001E-3</v>
      </c>
      <c r="CX451" s="223">
        <f t="shared" ca="1" si="951"/>
        <v>-2.7830004006481833E-3</v>
      </c>
      <c r="CY451" s="223">
        <f t="shared" ca="1" si="952"/>
        <v>-1.4480151648525359E-3</v>
      </c>
      <c r="CZ451" s="223">
        <f t="shared" ca="1" si="953"/>
        <v>4.508163653842389E-3</v>
      </c>
      <c r="DA451" s="223">
        <f t="shared" ca="1" si="954"/>
        <v>-3.9230047414114556E-3</v>
      </c>
      <c r="DB451" s="223">
        <f t="shared" ca="1" si="955"/>
        <v>1.6569873811628612E-4</v>
      </c>
      <c r="DC451" s="223">
        <f t="shared" ca="1" si="956"/>
        <v>3.7255914953091629E-3</v>
      </c>
      <c r="DD451" s="223">
        <f t="shared" ca="1" si="957"/>
        <v>-4.6043632632734666E-3</v>
      </c>
      <c r="DE451" s="223">
        <f t="shared" ca="1" si="958"/>
        <v>1.7600404918158181E-3</v>
      </c>
      <c r="DF451" s="223">
        <f t="shared" ca="1" si="959"/>
        <v>2.5074534695670456E-3</v>
      </c>
      <c r="DG451" s="223">
        <f t="shared" ca="1" si="960"/>
        <v>-4.7474170675522948E-3</v>
      </c>
      <c r="DH451" s="223">
        <f t="shared" ca="1" si="961"/>
        <v>3.1486126209858095E-3</v>
      </c>
      <c r="DI451" s="223">
        <f t="shared" ca="1" si="962"/>
        <v>9.9616437067758185E-4</v>
      </c>
      <c r="DJ451" s="223">
        <f t="shared" ca="1" si="963"/>
        <v>-4.3354414665314287E-3</v>
      </c>
      <c r="DK451" s="223">
        <f t="shared" ca="1" si="964"/>
        <v>4.1690745618831746E-3</v>
      </c>
      <c r="DL451" s="223">
        <f t="shared" ca="1" si="965"/>
        <v>-6.3158816725041055E-4</v>
      </c>
      <c r="DM451" s="223">
        <f t="shared" ca="1" si="966"/>
        <v>-3.4166012979697292E-3</v>
      </c>
      <c r="DN451" s="223">
        <f t="shared" ca="1" si="967"/>
        <v>4.7021222011074636E-3</v>
      </c>
      <c r="DO451" s="223">
        <f t="shared" ca="1" si="968"/>
        <v>-2.1855005517065979E-3</v>
      </c>
      <c r="DP451" s="223">
        <f t="shared" ca="1" si="969"/>
        <v>-2.0983198838686679E-3</v>
      </c>
      <c r="DQ451" s="223">
        <f t="shared" ca="1" si="970"/>
        <v>4.6854359425529124E-3</v>
      </c>
      <c r="DR451" s="223">
        <f t="shared" ca="1" si="971"/>
        <v>-3.4839019805766053E-3</v>
      </c>
      <c r="DS451" s="223">
        <f t="shared" ca="1" si="972"/>
        <v>-5.3471996905442905E-4</v>
      </c>
      <c r="DT451" s="223">
        <f t="shared" ca="1" si="973"/>
        <v>4.1209666079043269E-3</v>
      </c>
      <c r="DU451" s="223">
        <f t="shared" ca="1" si="974"/>
        <v>-4.3749939152759841E-3</v>
      </c>
      <c r="DV451" s="223">
        <f t="shared" ca="1" si="975"/>
        <v>1.0913950570728339E-3</v>
      </c>
      <c r="DW451" s="223">
        <f t="shared" ca="1" si="976"/>
        <v>3.0747073624265995E-3</v>
      </c>
      <c r="DX451" s="223">
        <f t="shared" ca="1" si="977"/>
        <v>-4.7545971317033133E-3</v>
      </c>
      <c r="DY451" s="223">
        <f t="shared" ca="1" si="978"/>
        <v>2.5899130465681921E-3</v>
      </c>
      <c r="DZ451" s="223">
        <f t="shared" ca="1" si="979"/>
        <v>1.6689783306303092E-3</v>
      </c>
      <c r="EA451" s="223">
        <f t="shared" ca="1" si="980"/>
        <v>-4.5783315081068896E-3</v>
      </c>
      <c r="EB451" s="223">
        <f t="shared" ca="1" si="981"/>
        <v>3.7856394595999058E-3</v>
      </c>
      <c r="EC451" s="223">
        <f t="shared" ca="1" si="982"/>
        <v>6.8125921821211421E-5</v>
      </c>
      <c r="ED451" s="223">
        <f t="shared" ca="1" si="983"/>
        <v>-3.8668045880936707E-3</v>
      </c>
      <c r="EE451" s="223">
        <f t="shared" ca="1" si="984"/>
        <v>4.5387796856497416E-3</v>
      </c>
      <c r="EF451" s="223">
        <f t="shared" ca="1" si="985"/>
        <v>-1.5406912158782864E-3</v>
      </c>
      <c r="EG451" s="223">
        <f t="shared" ca="1" si="986"/>
        <v>-2.7032023141772888E-3</v>
      </c>
      <c r="EH451" s="223">
        <f t="shared" ca="1" si="987"/>
        <v>4.7612826927936691E-3</v>
      </c>
      <c r="EI451" s="223">
        <f t="shared" ca="1" si="988"/>
        <v>-2.9693832630008519E-3</v>
      </c>
      <c r="EJ451" s="223">
        <f t="shared" ca="1" si="989"/>
        <v>-1.2235636037116221E-3</v>
      </c>
      <c r="EK451" s="223">
        <f t="shared" ca="1" si="990"/>
        <v>4.4271352384672429E-3</v>
      </c>
      <c r="EL451" s="223">
        <f t="shared" ca="1" si="991"/>
        <v>-4.0509191611862311E-3</v>
      </c>
      <c r="EM451" s="223">
        <f t="shared" ca="1" si="992"/>
        <v>3.9912421528029256E-4</v>
      </c>
      <c r="EN451" s="223">
        <f t="shared" ca="1" si="993"/>
        <v>3.575403126289272E-3</v>
      </c>
      <c r="EO451" s="223">
        <f t="shared" ca="1" si="994"/>
        <v>-4.6588545265013959E-3</v>
      </c>
      <c r="EP451" s="223">
        <f t="shared" ca="1" si="995"/>
        <v>1.9751496760473438E-3</v>
      </c>
      <c r="EQ451" s="223">
        <f t="shared" ca="1" si="996"/>
        <v>2.3056639499217553E-3</v>
      </c>
      <c r="ER451" s="223">
        <f t="shared" ca="1" si="997"/>
        <v>-4.722114498770553E-3</v>
      </c>
      <c r="ES451" s="223">
        <f t="shared" ca="1" si="998"/>
        <v>3.3202566953808108E-3</v>
      </c>
      <c r="ET451" s="223">
        <f t="shared" ca="1" si="999"/>
        <v>7.6636529042102379E-4</v>
      </c>
      <c r="EU451" s="223">
        <f t="shared" ca="1" si="1000"/>
        <v>-4.2333032363628667E-3</v>
      </c>
      <c r="EV451" s="223">
        <f t="shared" ca="1" si="1001"/>
        <v>4.27718629679267E-3</v>
      </c>
      <c r="EW451" s="223">
        <f t="shared" ca="1" si="1002"/>
        <v>-8.6253056800515769E-4</v>
      </c>
      <c r="EX451" s="223">
        <f t="shared" ca="1" si="1003"/>
        <v>-3.2495685778645496E-3</v>
      </c>
      <c r="EY451" s="223">
        <f t="shared" ca="1" si="1004"/>
        <v>4.7340620514738216E-3</v>
      </c>
      <c r="EZ451" s="223">
        <f t="shared" ca="1" si="1005"/>
        <v>-2.3905863651094241E-3</v>
      </c>
      <c r="FA451" s="223">
        <f t="shared" ca="1" si="1006"/>
        <v>-1.8859207814241074E-3</v>
      </c>
      <c r="FB451" s="223">
        <f t="shared" ca="1" si="1007"/>
        <v>4.6374697607539208E-3</v>
      </c>
      <c r="FC451" s="223">
        <f t="shared" ca="1" si="1008"/>
        <v>-3.6391542407473209E-3</v>
      </c>
      <c r="FD451" s="223">
        <f t="shared" ca="1" si="1009"/>
        <v>-3.0178646044605115E-4</v>
      </c>
      <c r="FE451" s="223">
        <f t="shared" ca="1" si="1010"/>
        <v>3.9987022099333761E-3</v>
      </c>
      <c r="FF451" s="223">
        <f t="shared" ca="1" si="1011"/>
        <v>-4.4622617902132294E-3</v>
      </c>
      <c r="FG451" s="223">
        <f t="shared" ca="1" si="1012"/>
        <v>1.3176302798529646E-3</v>
      </c>
      <c r="FH451" s="223">
        <f t="shared" ca="1" si="1013"/>
        <v>2.8924389076401169E-3</v>
      </c>
      <c r="FI451" s="223">
        <f t="shared" ca="1" si="1014"/>
        <v>-4.7636779709890019E-3</v>
      </c>
      <c r="FJ451" s="223">
        <f t="shared" ca="1" si="1015"/>
        <v>2.7830004006480663E-3</v>
      </c>
      <c r="FK451" s="223">
        <f t="shared" ca="1" si="1016"/>
        <v>1.4480151648524162E-3</v>
      </c>
      <c r="FL451" s="223">
        <f t="shared" ca="1" si="1017"/>
        <v>-4.5081636538423916E-3</v>
      </c>
      <c r="FM451" s="223">
        <f t="shared" ca="1" si="1018"/>
        <v>3.9230047414113732E-3</v>
      </c>
      <c r="FN451" s="223">
        <f t="shared" ca="1" si="1019"/>
        <v>-1.6569873811627701E-4</v>
      </c>
      <c r="FO451" s="223">
        <f t="shared" ca="1" si="1020"/>
        <v>-3.7255914953092531E-3</v>
      </c>
      <c r="FP451" s="223">
        <f t="shared" ca="1" si="1021"/>
        <v>4.6043632632734987E-3</v>
      </c>
      <c r="FQ451" s="223">
        <f t="shared" ca="1" si="1022"/>
        <v>-1.7600404918158097E-3</v>
      </c>
      <c r="FR451" s="223">
        <f t="shared" ca="1" si="1023"/>
        <v>-2.5074534695669389E-3</v>
      </c>
      <c r="FS451" s="223">
        <f t="shared" ca="1" si="1024"/>
        <v>4.7474170675522957E-3</v>
      </c>
      <c r="FT451" s="223">
        <f t="shared" ca="1" si="1025"/>
        <v>-3.1486126209857006E-3</v>
      </c>
      <c r="FU451" s="223">
        <f t="shared" ca="1" si="1026"/>
        <v>-9.9616437067759052E-4</v>
      </c>
      <c r="FV451" s="223">
        <f t="shared" ca="1" si="1027"/>
        <v>4.3354414665314322E-3</v>
      </c>
      <c r="FW451" s="223">
        <f t="shared" ca="1" si="1028"/>
        <v>-4.1690745618832362E-3</v>
      </c>
      <c r="FX451" s="223">
        <f t="shared" ca="1" si="1029"/>
        <v>6.3158816725040123E-4</v>
      </c>
      <c r="FY451" s="223">
        <f t="shared" ca="1" si="1030"/>
        <v>3.4166012979698302E-3</v>
      </c>
      <c r="FZ451" s="223">
        <f t="shared" ca="1" si="1031"/>
        <v>-4.7021222011074618E-3</v>
      </c>
      <c r="GA451" s="223">
        <f t="shared" ca="1" si="1032"/>
        <v>2.1855005517064695E-3</v>
      </c>
      <c r="GB451" s="223">
        <f t="shared" ca="1" si="1033"/>
        <v>2.0983198838685543E-3</v>
      </c>
      <c r="GC451" s="223">
        <f t="shared" ca="1" si="1034"/>
        <v>-4.6854359425529133E-3</v>
      </c>
      <c r="GD451" s="223">
        <f t="shared" ca="1" si="1035"/>
        <v>3.4839019805766916E-3</v>
      </c>
      <c r="GE451" s="223">
        <f t="shared" ca="1" si="1036"/>
        <v>5.3471996905430415E-4</v>
      </c>
      <c r="GF451" s="223">
        <f t="shared" ca="1" si="1037"/>
        <v>-4.1209666079044006E-3</v>
      </c>
      <c r="GG451" s="223">
        <f t="shared" ca="1" si="1038"/>
        <v>4.3749939152760344E-3</v>
      </c>
      <c r="GH451" s="223">
        <f t="shared" ca="1" si="1039"/>
        <v>-1.0913950570726927E-3</v>
      </c>
      <c r="GI451" s="223">
        <f t="shared" ca="1" si="1040"/>
        <v>-3.0747073624265032E-3</v>
      </c>
      <c r="GJ451" s="223">
        <f t="shared" ca="1" si="1041"/>
        <v>4.7545971317033038E-3</v>
      </c>
      <c r="GK451" s="223">
        <f t="shared" ca="1" si="1042"/>
        <v>-2.5899130465680707E-3</v>
      </c>
      <c r="GL451" s="223">
        <f t="shared" ca="1" si="1043"/>
        <v>-1.6689783306301908E-3</v>
      </c>
      <c r="GM451" s="223">
        <f t="shared" ca="1" si="1044"/>
        <v>4.5783315081069295E-3</v>
      </c>
      <c r="GN451" s="223">
        <f t="shared" ca="1" si="1045"/>
        <v>-3.7856394595999826E-3</v>
      </c>
      <c r="GO451" s="223">
        <f t="shared" ca="1" si="1046"/>
        <v>-6.812592182135627E-5</v>
      </c>
      <c r="GP451" s="223">
        <f t="shared" ca="1" si="1047"/>
        <v>3.866804588093597E-3</v>
      </c>
      <c r="GQ451" s="223">
        <f t="shared" ca="1" si="1048"/>
        <v>-4.5387796856497797E-3</v>
      </c>
      <c r="GR451" s="223">
        <f t="shared" ca="1" si="1049"/>
        <v>1.5406912158781496E-3</v>
      </c>
      <c r="GS451" s="223">
        <f t="shared" ca="1" si="1050"/>
        <v>2.7032023141771847E-3</v>
      </c>
      <c r="GT451" s="223">
        <f t="shared" ca="1" si="1051"/>
        <v>-4.7612826927936752E-3</v>
      </c>
      <c r="GU451" s="223">
        <f t="shared" ca="1" si="1052"/>
        <v>2.9693832630009508E-3</v>
      </c>
      <c r="GV451" s="223">
        <f t="shared" ca="1" si="1053"/>
        <v>1.2235636037115003E-3</v>
      </c>
      <c r="GW451" s="223">
        <f t="shared" ca="1" si="1054"/>
        <v>-4.4271352384672967E-3</v>
      </c>
      <c r="GX451" s="223">
        <f t="shared" ca="1" si="1055"/>
        <v>4.0509191611862979E-3</v>
      </c>
      <c r="GY451" s="223">
        <f t="shared" ca="1" si="1056"/>
        <v>-3.9912421528014771E-4</v>
      </c>
      <c r="GZ451" s="223">
        <f t="shared" ca="1" si="1057"/>
        <v>-3.5754031262891887E-3</v>
      </c>
      <c r="HA451" s="223">
        <f t="shared" ca="1" si="1058"/>
        <v>4.6588545265013655E-3</v>
      </c>
      <c r="HB451" s="223">
        <f t="shared" ca="1" si="1059"/>
        <v>-1.9751496760472115E-3</v>
      </c>
      <c r="HC451" s="223">
        <f t="shared" ca="1" si="1060"/>
        <v>-2.3056639499216451E-3</v>
      </c>
      <c r="HD451" s="223">
        <f t="shared" ca="1" si="1061"/>
        <v>4.7221144987705729E-3</v>
      </c>
      <c r="HE451" s="223">
        <f t="shared" ca="1" si="1062"/>
        <v>-3.320256695380901E-3</v>
      </c>
      <c r="HF451" s="223">
        <f t="shared" ca="1" si="1063"/>
        <v>-7.6636529042116647E-4</v>
      </c>
      <c r="HG451" s="223">
        <f t="shared" ca="1" si="1064"/>
        <v>4.2333032363628094E-3</v>
      </c>
      <c r="HH451" s="223">
        <f t="shared" ca="1" si="1065"/>
        <v>-4.2771862967927255E-3</v>
      </c>
      <c r="HI451" s="223">
        <f t="shared" ca="1" si="1066"/>
        <v>8.6253056800501566E-4</v>
      </c>
      <c r="HJ451" s="223">
        <f t="shared" ca="1" si="1067"/>
        <v>3.2495685778644581E-3</v>
      </c>
      <c r="HK451" s="223">
        <f t="shared" ca="1" si="1068"/>
        <v>-4.7340620514738051E-3</v>
      </c>
      <c r="HL451" s="223">
        <f t="shared" ca="1" si="1069"/>
        <v>2.390586365109533E-3</v>
      </c>
      <c r="HM451" s="223">
        <f t="shared" ca="1" si="1070"/>
        <v>1.8859207814242399E-3</v>
      </c>
      <c r="HN451" s="223">
        <f t="shared" ca="1" si="1071"/>
        <v>-4.6374697607539546E-3</v>
      </c>
      <c r="HO451" s="223">
        <f t="shared" ca="1" si="1072"/>
        <v>3.6391542407474024E-3</v>
      </c>
      <c r="HP451" s="223">
        <f t="shared" ca="1" si="1073"/>
        <v>3.01786460446196E-4</v>
      </c>
      <c r="HQ451" s="223">
        <f t="shared" ca="1" si="1074"/>
        <v>-3.9987022099333075E-3</v>
      </c>
      <c r="HR451" s="223">
        <f t="shared" ca="1" si="1075"/>
        <v>4.4622617902131782E-3</v>
      </c>
      <c r="HS451" s="223">
        <f t="shared" ca="1" si="1076"/>
        <v>-1.3176302798530856E-3</v>
      </c>
      <c r="HT451" s="223">
        <f t="shared" ca="1" si="1077"/>
        <v>-2.8924389076400167E-3</v>
      </c>
      <c r="HU451" s="223">
        <f t="shared" ca="1" si="1078"/>
        <v>4.7636779709889984E-3</v>
      </c>
      <c r="HV451" s="223">
        <f t="shared" ca="1" si="1079"/>
        <v>-2.7830004006481686E-3</v>
      </c>
      <c r="HW451" s="223">
        <f t="shared" ca="1" si="1080"/>
        <v>-1.4480151648525537E-3</v>
      </c>
      <c r="HX451" s="223">
        <f t="shared" ca="1" si="1081"/>
        <v>4.5081636538423508E-3</v>
      </c>
      <c r="HY451" s="223">
        <f t="shared" ca="1" si="1082"/>
        <v>-3.9230047414114452E-3</v>
      </c>
      <c r="HZ451" s="223">
        <f t="shared" ca="1" si="1083"/>
        <v>1.6569873811613216E-4</v>
      </c>
      <c r="IA451" s="223">
        <f t="shared" ca="1" si="1084"/>
        <v>3.7255914953091742E-3</v>
      </c>
      <c r="IB451" s="223">
        <f t="shared" ca="1" si="1085"/>
        <v>-4.6043632632734623E-3</v>
      </c>
      <c r="IC451" s="223">
        <f t="shared" ca="1" si="1086"/>
        <v>1.7600404918159266E-3</v>
      </c>
      <c r="ID451" s="223">
        <f t="shared" ca="1" si="1087"/>
        <v>2.5074534695670621E-3</v>
      </c>
      <c r="IE451" s="223">
        <f t="shared" ca="1" si="1088"/>
        <v>-1.658837521419976E-3</v>
      </c>
      <c r="IF451" s="223">
        <f t="shared" ca="1" si="1089"/>
        <v>3.1486126209855918E-3</v>
      </c>
      <c r="IG451" s="223">
        <f t="shared" ca="1" si="1090"/>
        <v>9.9616437067773212E-4</v>
      </c>
      <c r="IH451" s="223">
        <f t="shared" ca="1" si="1091"/>
        <v>-4.335441466531381E-3</v>
      </c>
      <c r="II451" s="223">
        <f t="shared" ca="1" si="1092"/>
        <v>4.1690745618832969E-3</v>
      </c>
      <c r="IJ451" s="223">
        <f t="shared" ca="1" si="1093"/>
        <v>-6.3158816725025768E-4</v>
      </c>
      <c r="IK451" s="223">
        <f t="shared" ca="1" si="1094"/>
        <v>-3.4166012979697422E-3</v>
      </c>
      <c r="IL451" s="223">
        <f t="shared" ca="1" si="1095"/>
        <v>4.7021222011074809E-3</v>
      </c>
      <c r="IM451" s="223">
        <f t="shared" ca="1" si="1096"/>
        <v>-2.1855005517063407E-3</v>
      </c>
      <c r="IN451" s="223">
        <f t="shared" ca="1" si="1097"/>
        <v>-2.0983198838686844E-3</v>
      </c>
      <c r="IO451" s="223">
        <f t="shared" ca="1" si="1098"/>
        <v>4.6854359425528907E-3</v>
      </c>
      <c r="IP451" s="223">
        <f t="shared" ca="1" si="1099"/>
        <v>-3.4839019805767775E-3</v>
      </c>
      <c r="IQ451" s="223">
        <f t="shared" ca="1" si="1100"/>
        <v>-5.3471996905444814E-4</v>
      </c>
      <c r="IR451" s="223">
        <f t="shared" ca="1" si="1101"/>
        <v>4.1209666079043365E-3</v>
      </c>
      <c r="IS451" s="223">
        <f t="shared" ca="1" si="1102"/>
        <v>-4.3749939152760839E-3</v>
      </c>
      <c r="IT451" s="223">
        <f t="shared" ca="1" si="1103"/>
        <v>1.091395057072552E-3</v>
      </c>
      <c r="IU451" s="223">
        <f t="shared" ca="1" si="1104"/>
        <v>3.0747073624266133E-3</v>
      </c>
      <c r="IV451" s="223">
        <f t="shared" ca="1" si="1105"/>
        <v>-4.7545971317033125E-3</v>
      </c>
      <c r="IW451" s="223">
        <f t="shared" ca="1" si="1106"/>
        <v>2.5899130465679488E-3</v>
      </c>
      <c r="IX451" s="223">
        <f t="shared" ca="1" si="1107"/>
        <v>1.6689783306303267E-3</v>
      </c>
      <c r="IY451" s="223">
        <f t="shared" ca="1" si="1108"/>
        <v>-4.5783315081068948E-3</v>
      </c>
      <c r="IZ451" s="223">
        <f t="shared" ca="1" si="1109"/>
        <v>3.7856394596000589E-3</v>
      </c>
      <c r="JA451" s="223">
        <f t="shared" ca="1" si="1110"/>
        <v>6.812592182150112E-5</v>
      </c>
      <c r="JB451" s="223">
        <f t="shared" ca="1" si="1111"/>
        <v>-3.8668045880936816E-3</v>
      </c>
    </row>
    <row r="452" spans="2:262">
      <c r="B452" s="230">
        <v>91</v>
      </c>
      <c r="C452" s="229">
        <f t="shared" si="1112"/>
        <v>1.7773437500000011E-3</v>
      </c>
      <c r="D452" s="226">
        <f t="shared" ca="1" si="855"/>
        <v>74.303054496951248</v>
      </c>
      <c r="E452" s="225">
        <f ca="1">CS361</f>
        <v>-0.69694550304874769</v>
      </c>
      <c r="F452" s="224">
        <v>91</v>
      </c>
      <c r="G452" s="223">
        <f t="shared" ca="1" si="856"/>
        <v>8.8347325748572049E-3</v>
      </c>
      <c r="H452" s="223">
        <f t="shared" ca="1" si="857"/>
        <v>-3.5526199690724689E-3</v>
      </c>
      <c r="I452" s="223">
        <f t="shared" ca="1" si="858"/>
        <v>-4.4633645062553042E-3</v>
      </c>
      <c r="J452" s="223">
        <f t="shared" ca="1" si="859"/>
        <v>9.0446256581215943E-3</v>
      </c>
      <c r="K452" s="223">
        <f t="shared" ca="1" si="860"/>
        <v>-6.6657143534496945E-3</v>
      </c>
      <c r="L452" s="223">
        <f t="shared" ca="1" si="861"/>
        <v>-8.4270957006366606E-4</v>
      </c>
      <c r="M452" s="223">
        <f t="shared" ca="1" si="862"/>
        <v>7.7026374518252552E-3</v>
      </c>
      <c r="N452" s="223">
        <f t="shared" ca="1" si="863"/>
        <v>-8.635102212241055E-3</v>
      </c>
      <c r="O452" s="223">
        <f t="shared" ca="1" si="864"/>
        <v>2.9225378859014553E-3</v>
      </c>
      <c r="P452" s="223">
        <f t="shared" ca="1" si="865"/>
        <v>5.0390269480904623E-3</v>
      </c>
      <c r="Q452" s="223">
        <f t="shared" ca="1" si="866"/>
        <v>-9.1228750144061316E-3</v>
      </c>
      <c r="R452" s="223">
        <f t="shared" ca="1" si="867"/>
        <v>6.1863348634722051E-3</v>
      </c>
      <c r="S452" s="223">
        <f t="shared" ca="1" si="868"/>
        <v>1.5108177385693513E-3</v>
      </c>
      <c r="T452" s="223">
        <f t="shared" ca="1" si="869"/>
        <v>-8.045340464227101E-3</v>
      </c>
      <c r="U452" s="223">
        <f t="shared" ca="1" si="870"/>
        <v>8.38867748256889E-3</v>
      </c>
      <c r="V452" s="223">
        <f t="shared" ca="1" si="871"/>
        <v>-2.2766183167103968E-3</v>
      </c>
      <c r="W452" s="223">
        <f t="shared" ca="1" si="872"/>
        <v>-5.5873824662994358E-3</v>
      </c>
      <c r="X452" s="223">
        <f t="shared" ca="1" si="873"/>
        <v>9.151686720557814E-3</v>
      </c>
      <c r="Y452" s="223">
        <f t="shared" ca="1" si="874"/>
        <v>-5.6734310888693395E-3</v>
      </c>
      <c r="Z452" s="223">
        <f t="shared" ca="1" si="875"/>
        <v>-2.1707386548484903E-3</v>
      </c>
      <c r="AA452" s="223">
        <f t="shared" ca="1" si="876"/>
        <v>8.3444450795839131E-3</v>
      </c>
      <c r="AB452" s="223">
        <f t="shared" ca="1" si="877"/>
        <v>-8.0967937828017068E-3</v>
      </c>
      <c r="AC452" s="223">
        <f t="shared" ca="1" si="878"/>
        <v>1.6183615556089413E-3</v>
      </c>
      <c r="AD452" s="223">
        <f t="shared" ca="1" si="879"/>
        <v>6.1054594748181021E-3</v>
      </c>
      <c r="AE452" s="223">
        <f t="shared" ca="1" si="880"/>
        <v>-9.1309046434446799E-3</v>
      </c>
      <c r="AF452" s="223">
        <f t="shared" ca="1" si="881"/>
        <v>5.1297824996349058E-3</v>
      </c>
      <c r="AG452" s="223">
        <f t="shared" ca="1" si="882"/>
        <v>2.818896150278583E-3</v>
      </c>
      <c r="AH452" s="223">
        <f t="shared" ca="1" si="883"/>
        <v>-8.5983304240699037E-3</v>
      </c>
      <c r="AI452" s="223">
        <f t="shared" ca="1" si="884"/>
        <v>7.7610328559981016E-3</v>
      </c>
      <c r="AJ452" s="223">
        <f t="shared" ca="1" si="885"/>
        <v>-9.5133475301849161E-4</v>
      </c>
      <c r="AK452" s="223">
        <f t="shared" ca="1" si="886"/>
        <v>-6.5904504694496331E-3</v>
      </c>
      <c r="AL452" s="223">
        <f t="shared" ca="1" si="887"/>
        <v>9.0606414029432217E-3</v>
      </c>
      <c r="AM452" s="223">
        <f t="shared" ca="1" si="888"/>
        <v>-4.5583351745771532E-3</v>
      </c>
      <c r="AN452" s="223">
        <f t="shared" ca="1" si="889"/>
        <v>-3.4517778032337088E-3</v>
      </c>
      <c r="AO452" s="223">
        <f t="shared" ca="1" si="890"/>
        <v>8.8056206710059818E-3</v>
      </c>
      <c r="AP452" s="223">
        <f t="shared" ca="1" si="891"/>
        <v>-7.3832142197115891E-3</v>
      </c>
      <c r="AQ452" s="223">
        <f t="shared" ca="1" si="892"/>
        <v>2.7915258497529863E-4</v>
      </c>
      <c r="AR452" s="223">
        <f t="shared" ca="1" si="893"/>
        <v>7.0397272419734144E-3</v>
      </c>
      <c r="AS452" s="223">
        <f t="shared" ca="1" si="894"/>
        <v>-8.9412777616415008E-3</v>
      </c>
      <c r="AT452" s="223">
        <f t="shared" ca="1" si="895"/>
        <v>3.9621858362623805E-3</v>
      </c>
      <c r="AU452" s="223">
        <f t="shared" ca="1" si="896"/>
        <v>4.0659539732020985E-3</v>
      </c>
      <c r="AV452" s="223">
        <f t="shared" ca="1" si="897"/>
        <v>-8.9651924965838039E-3</v>
      </c>
      <c r="AW452" s="223">
        <f t="shared" ca="1" si="898"/>
        <v>6.9653853058674331E-3</v>
      </c>
      <c r="AX452" s="223">
        <f t="shared" ca="1" si="899"/>
        <v>3.9454233511225598E-4</v>
      </c>
      <c r="AY452" s="223">
        <f t="shared" ca="1" si="900"/>
        <v>-7.4508551226325284E-3</v>
      </c>
      <c r="AZ452" s="223">
        <f t="shared" ca="1" si="901"/>
        <v>8.7734605614537466E-3</v>
      </c>
      <c r="BA452" s="223">
        <f t="shared" ca="1" si="902"/>
        <v>-3.3445650696066281E-3</v>
      </c>
      <c r="BB452" s="223">
        <f t="shared" ca="1" si="903"/>
        <v>-4.6580963863047994E-3</v>
      </c>
      <c r="BC452" s="223">
        <f t="shared" ca="1" si="904"/>
        <v>9.076181167254907E-3</v>
      </c>
      <c r="BD452" s="223">
        <f t="shared" ca="1" si="905"/>
        <v>-6.5098103655515469E-3</v>
      </c>
      <c r="BE452" s="223">
        <f t="shared" ca="1" si="906"/>
        <v>-1.066099196101785E-3</v>
      </c>
      <c r="BF452" s="223">
        <f t="shared" ca="1" si="907"/>
        <v>7.8216061738204858E-3</v>
      </c>
      <c r="BG452" s="223">
        <f t="shared" ca="1" si="908"/>
        <v>-8.5580992183278345E-3</v>
      </c>
      <c r="BH452" s="223">
        <f t="shared" ca="1" si="909"/>
        <v>2.7088198150567945E-3</v>
      </c>
      <c r="BI452" s="223">
        <f t="shared" ca="1" si="910"/>
        <v>5.224996171500333E-3</v>
      </c>
      <c r="BJ452" s="223">
        <f t="shared" ca="1" si="911"/>
        <v>-9.1379852257965338E-3</v>
      </c>
      <c r="BK452" s="223">
        <f t="shared" ca="1" si="912"/>
        <v>6.0189581988378087E-3</v>
      </c>
      <c r="BL452" s="223">
        <f t="shared" ca="1" si="913"/>
        <v>1.7318787731778846E-3</v>
      </c>
      <c r="BM452" s="223">
        <f t="shared" ca="1" si="914"/>
        <v>-8.1499712634679963E-3</v>
      </c>
      <c r="BN452" s="223">
        <f t="shared" ca="1" si="915"/>
        <v>8.2963607940416614E-3</v>
      </c>
      <c r="BO452" s="223">
        <f t="shared" ca="1" si="916"/>
        <v>-2.0583952312299221E-3</v>
      </c>
      <c r="BP452" s="223">
        <f t="shared" ca="1" si="917"/>
        <v>-5.7635812497351573E-3</v>
      </c>
      <c r="BQ452" s="223">
        <f t="shared" ca="1" si="918"/>
        <v>9.1502697506605883E-3</v>
      </c>
      <c r="BR452" s="223">
        <f t="shared" ca="1" si="919"/>
        <v>-5.4954887761461662E-3</v>
      </c>
      <c r="BS452" s="223">
        <f t="shared" ca="1" si="920"/>
        <v>-2.3882731491278722E-3</v>
      </c>
      <c r="BT452" s="223">
        <f t="shared" ca="1" si="921"/>
        <v>8.4341709527040263E-3</v>
      </c>
      <c r="BU452" s="223">
        <f t="shared" ca="1" si="922"/>
        <v>-7.9896636717942046E-3</v>
      </c>
      <c r="BV452" s="223">
        <f t="shared" ca="1" si="923"/>
        <v>1.3968160253003872E-3</v>
      </c>
      <c r="BW452" s="223">
        <f t="shared" ca="1" si="924"/>
        <v>6.270932981806086E-3</v>
      </c>
      <c r="BX452" s="223">
        <f t="shared" ca="1" si="925"/>
        <v>-9.1129681709424624E-3</v>
      </c>
      <c r="BY452" s="223">
        <f t="shared" ca="1" si="926"/>
        <v>4.9422388236331502E-3</v>
      </c>
      <c r="BZ452" s="223">
        <f t="shared" ca="1" si="927"/>
        <v>3.0317252659562421E-3</v>
      </c>
      <c r="CA452" s="223">
        <f t="shared" ca="1" si="928"/>
        <v>-8.6726651387885826E-3</v>
      </c>
      <c r="CB452" s="223">
        <f t="shared" ca="1" si="929"/>
        <v>7.6396698698637713E-3</v>
      </c>
      <c r="CC452" s="223">
        <f t="shared" ca="1" si="930"/>
        <v>-7.2766735230595132E-4</v>
      </c>
      <c r="CD452" s="223">
        <f t="shared" ca="1" si="931"/>
        <v>-6.7443019847183549E-3</v>
      </c>
      <c r="CE452" s="223">
        <f t="shared" ca="1" si="932"/>
        <v>9.0262826271345822E-3</v>
      </c>
      <c r="CF452" s="223">
        <f t="shared" ca="1" si="933"/>
        <v>-4.3622064507261261E-3</v>
      </c>
      <c r="CG452" s="223">
        <f t="shared" ca="1" si="934"/>
        <v>-3.6587482008917801E-3</v>
      </c>
      <c r="CH452" s="223">
        <f t="shared" ca="1" si="935"/>
        <v>8.8641614010636291E-3</v>
      </c>
      <c r="CI452" s="223">
        <f t="shared" ca="1" si="936"/>
        <v>-7.2482760349876739E-3</v>
      </c>
      <c r="CJ452" s="223">
        <f t="shared" ca="1" si="937"/>
        <v>5.4575386882104761E-5</v>
      </c>
      <c r="CK452" s="223">
        <f t="shared" ca="1" si="938"/>
        <v>7.1811230308316135E-3</v>
      </c>
      <c r="CL452" s="223">
        <f t="shared" ca="1" si="939"/>
        <v>-8.8906828757095002E-3</v>
      </c>
      <c r="CM452" s="223">
        <f t="shared" ca="1" si="940"/>
        <v>3.7585349031098482E-3</v>
      </c>
      <c r="CN452" s="223">
        <f t="shared" ca="1" si="941"/>
        <v>4.2659440623233919E-3</v>
      </c>
      <c r="CO452" s="223">
        <f t="shared" ca="1" si="942"/>
        <v>-9.0076220046922065E-3</v>
      </c>
      <c r="CP452" s="223">
        <f t="shared" ca="1" si="943"/>
        <v>6.8176031642683647E-3</v>
      </c>
      <c r="CQ452" s="223">
        <f t="shared" ca="1" si="944"/>
        <v>6.1881232729155047E-4</v>
      </c>
      <c r="CR452" s="223">
        <f t="shared" ca="1" si="945"/>
        <v>-7.579028949049319E-3</v>
      </c>
      <c r="CS452" s="223">
        <f t="shared" ca="1" si="946"/>
        <v>8.7069037434688266E-3</v>
      </c>
      <c r="CT452" s="223">
        <f t="shared" ca="1" si="947"/>
        <v>-3.1344955292043138E-3</v>
      </c>
      <c r="CU452" s="223">
        <f t="shared" ca="1" si="948"/>
        <v>-4.8500224032684731E-3</v>
      </c>
      <c r="CV452" s="223">
        <f t="shared" ca="1" si="949"/>
        <v>9.1022695242333352E-3</v>
      </c>
      <c r="CW452" s="223">
        <f t="shared" ca="1" si="950"/>
        <v>-6.3499851113067119E-3</v>
      </c>
      <c r="CX452" s="223">
        <f t="shared" ca="1" si="951"/>
        <v>-1.2888466438483502E-3</v>
      </c>
      <c r="CY452" s="223">
        <f t="shared" ca="1" si="952"/>
        <v>7.9358634527252146E-3</v>
      </c>
      <c r="CZ452" s="223">
        <f t="shared" ca="1" si="953"/>
        <v>-8.4759411454534209E-3</v>
      </c>
      <c r="DA452" s="223">
        <f t="shared" ca="1" si="954"/>
        <v>2.4934700524448707E-3</v>
      </c>
      <c r="DB452" s="223">
        <f t="shared" ca="1" si="955"/>
        <v>5.4078180525918128E-3</v>
      </c>
      <c r="DC452" s="223">
        <f t="shared" ca="1" si="956"/>
        <v>-9.1475910565781832E-3</v>
      </c>
      <c r="DD452" s="223">
        <f t="shared" ca="1" si="957"/>
        <v>5.8479559388477246E-3</v>
      </c>
      <c r="DE452" s="223">
        <f t="shared" ca="1" si="958"/>
        <v>1.9518965887728294E-3</v>
      </c>
      <c r="DF452" s="223">
        <f t="shared" ca="1" si="959"/>
        <v>-8.2496928247669174E-3</v>
      </c>
      <c r="DG452" s="223">
        <f t="shared" ca="1" si="960"/>
        <v>8.1990466879930703E-3</v>
      </c>
      <c r="DH452" s="223">
        <f t="shared" ca="1" si="961"/>
        <v>-1.8389322454306998E-3</v>
      </c>
      <c r="DI452" s="223">
        <f t="shared" ca="1" si="962"/>
        <v>-5.9363082673404219E-3</v>
      </c>
      <c r="DJ452" s="223">
        <f t="shared" ca="1" si="963"/>
        <v>9.143341000416182E-3</v>
      </c>
      <c r="DK452" s="223">
        <f t="shared" ca="1" si="964"/>
        <v>-5.3142361864739083E-3</v>
      </c>
      <c r="DL452" s="223">
        <f t="shared" ca="1" si="965"/>
        <v>-2.6043690369653171E-3</v>
      </c>
      <c r="DM452" s="223">
        <f t="shared" ca="1" si="966"/>
        <v>8.5188163966160961E-3</v>
      </c>
      <c r="DN452" s="223">
        <f t="shared" ca="1" si="967"/>
        <v>-7.8777208861434793E-3</v>
      </c>
      <c r="DO452" s="223">
        <f t="shared" ca="1" si="968"/>
        <v>1.1744291052483784E-3</v>
      </c>
      <c r="DP452" s="223">
        <f t="shared" ca="1" si="969"/>
        <v>6.4326291132510236E-3</v>
      </c>
      <c r="DQ452" s="223">
        <f t="shared" ca="1" si="970"/>
        <v>-9.0895423871698855E-3</v>
      </c>
      <c r="DR452" s="223">
        <f t="shared" ca="1" si="971"/>
        <v>4.7517181277662527E-3</v>
      </c>
      <c r="DS452" s="223">
        <f t="shared" ca="1" si="972"/>
        <v>3.2427281836971372E-3</v>
      </c>
      <c r="DT452" s="223">
        <f t="shared" ca="1" si="973"/>
        <v>-8.7417757643194517E-3</v>
      </c>
      <c r="DU452" s="223">
        <f t="shared" ca="1" si="974"/>
        <v>7.5137050322656319E-3</v>
      </c>
      <c r="DV452" s="223">
        <f t="shared" ca="1" si="975"/>
        <v>-5.0356163198935801E-4</v>
      </c>
      <c r="DW452" s="223">
        <f t="shared" ca="1" si="976"/>
        <v>-6.8940909846572597E-3</v>
      </c>
      <c r="DX452" s="223">
        <f t="shared" ca="1" si="977"/>
        <v>8.9864867561857756E-3</v>
      </c>
      <c r="DY452" s="223">
        <f t="shared" ca="1" si="978"/>
        <v>-4.1634500968224693E-3</v>
      </c>
      <c r="DZ452" s="223">
        <f t="shared" ca="1" si="979"/>
        <v>-3.8635147054430436E-3</v>
      </c>
      <c r="EA452" s="223">
        <f t="shared" ca="1" si="980"/>
        <v>8.9173626917456224E-3</v>
      </c>
      <c r="EB452" s="223">
        <f t="shared" ca="1" si="981"/>
        <v>-7.1089717598108604E-3</v>
      </c>
      <c r="EC452" s="223">
        <f t="shared" ca="1" si="982"/>
        <v>-1.7003468538331207E-4</v>
      </c>
      <c r="ED452" s="223">
        <f t="shared" ca="1" si="983"/>
        <v>7.3181931796953608E-3</v>
      </c>
      <c r="EE452" s="223">
        <f t="shared" ca="1" si="984"/>
        <v>-8.8347325748571546E-3</v>
      </c>
      <c r="EF452" s="223">
        <f t="shared" ca="1" si="985"/>
        <v>3.5526199690722321E-3</v>
      </c>
      <c r="EG452" s="223">
        <f t="shared" ca="1" si="986"/>
        <v>4.4633645062555792E-3</v>
      </c>
      <c r="EH452" s="223">
        <f t="shared" ca="1" si="987"/>
        <v>-9.0446256581216515E-3</v>
      </c>
      <c r="EI452" s="223">
        <f t="shared" ca="1" si="988"/>
        <v>6.6657143534497466E-3</v>
      </c>
      <c r="EJ452" s="223">
        <f t="shared" ca="1" si="989"/>
        <v>8.427095700636383E-4</v>
      </c>
      <c r="EK452" s="223">
        <f t="shared" ca="1" si="990"/>
        <v>-7.7026374518252751E-3</v>
      </c>
      <c r="EL452" s="223">
        <f t="shared" ca="1" si="991"/>
        <v>8.6351022122410186E-3</v>
      </c>
      <c r="EM452" s="223">
        <f t="shared" ca="1" si="992"/>
        <v>-2.9225378859012979E-3</v>
      </c>
      <c r="EN452" s="223">
        <f t="shared" ca="1" si="993"/>
        <v>-5.0390269480906549E-3</v>
      </c>
      <c r="EO452" s="223">
        <f t="shared" ca="1" si="994"/>
        <v>9.1228750144061559E-3</v>
      </c>
      <c r="EP452" s="223">
        <f t="shared" ca="1" si="995"/>
        <v>-6.1863348634719631E-3</v>
      </c>
      <c r="EQ452" s="223">
        <f t="shared" ca="1" si="996"/>
        <v>-1.5108177385692268E-3</v>
      </c>
      <c r="ER452" s="223">
        <f t="shared" ca="1" si="997"/>
        <v>8.0453404642270732E-3</v>
      </c>
      <c r="ES452" s="223">
        <f t="shared" ca="1" si="998"/>
        <v>-8.3886774825688883E-3</v>
      </c>
      <c r="ET452" s="223">
        <f t="shared" ca="1" si="999"/>
        <v>2.2766183167103296E-3</v>
      </c>
      <c r="EU452" s="223">
        <f t="shared" ca="1" si="1000"/>
        <v>5.5873824662995416E-3</v>
      </c>
      <c r="EV452" s="223">
        <f t="shared" ca="1" si="1001"/>
        <v>-9.1516867205578157E-3</v>
      </c>
      <c r="EW452" s="223">
        <f t="shared" ca="1" si="1002"/>
        <v>5.6734310888691313E-3</v>
      </c>
      <c r="EX452" s="223">
        <f t="shared" ca="1" si="1003"/>
        <v>2.1707386548488095E-3</v>
      </c>
      <c r="EY452" s="223">
        <f t="shared" ca="1" si="1004"/>
        <v>-8.3444450795840744E-3</v>
      </c>
      <c r="EZ452" s="223">
        <f t="shared" ca="1" si="1005"/>
        <v>8.0967937828017363E-3</v>
      </c>
      <c r="FA452" s="223">
        <f t="shared" ca="1" si="1006"/>
        <v>-1.6183615556089365E-3</v>
      </c>
      <c r="FB452" s="223">
        <f t="shared" ca="1" si="1007"/>
        <v>-6.1054594748181056E-3</v>
      </c>
      <c r="FC452" s="223">
        <f t="shared" ca="1" si="1008"/>
        <v>9.1309046434446747E-3</v>
      </c>
      <c r="FD452" s="223">
        <f t="shared" ca="1" si="1009"/>
        <v>-5.1297824996347939E-3</v>
      </c>
      <c r="FE452" s="223">
        <f t="shared" ca="1" si="1010"/>
        <v>-2.8188961502787738E-3</v>
      </c>
      <c r="FF452" s="223">
        <f t="shared" ca="1" si="1011"/>
        <v>8.5983304240699956E-3</v>
      </c>
      <c r="FG452" s="223">
        <f t="shared" ca="1" si="1012"/>
        <v>-7.7610328559978925E-3</v>
      </c>
      <c r="FH452" s="223">
        <f t="shared" ca="1" si="1013"/>
        <v>9.5133475301861651E-4</v>
      </c>
      <c r="FI452" s="223">
        <f t="shared" ca="1" si="1014"/>
        <v>6.5904504694496357E-3</v>
      </c>
      <c r="FJ452" s="223">
        <f t="shared" ca="1" si="1015"/>
        <v>-9.0606414029432234E-3</v>
      </c>
      <c r="FK452" s="223">
        <f t="shared" ca="1" si="1016"/>
        <v>4.5583351745771498E-3</v>
      </c>
      <c r="FL452" s="223">
        <f t="shared" ca="1" si="1017"/>
        <v>3.4517778032338332E-3</v>
      </c>
      <c r="FM452" s="223">
        <f t="shared" ca="1" si="1018"/>
        <v>-8.8056206710060182E-3</v>
      </c>
      <c r="FN452" s="223">
        <f t="shared" ca="1" si="1019"/>
        <v>7.3832142197114321E-3</v>
      </c>
      <c r="FO452" s="223">
        <f t="shared" ca="1" si="1020"/>
        <v>-2.7915258497503495E-4</v>
      </c>
      <c r="FP452" s="223">
        <f t="shared" ca="1" si="1021"/>
        <v>-7.0397272419736668E-3</v>
      </c>
      <c r="FQ452" s="223">
        <f t="shared" ca="1" si="1022"/>
        <v>8.9412777616415286E-3</v>
      </c>
      <c r="FR452" s="223">
        <f t="shared" ca="1" si="1023"/>
        <v>-3.9621858362623771E-3</v>
      </c>
      <c r="FS452" s="223">
        <f t="shared" ca="1" si="1024"/>
        <v>-4.0659539732021029E-3</v>
      </c>
      <c r="FT452" s="223">
        <f t="shared" ca="1" si="1025"/>
        <v>8.9651924965838316E-3</v>
      </c>
      <c r="FU452" s="223">
        <f t="shared" ca="1" si="1026"/>
        <v>-6.9653853058673455E-3</v>
      </c>
      <c r="FV452" s="223">
        <f t="shared" ca="1" si="1027"/>
        <v>-3.9454233511251966E-4</v>
      </c>
      <c r="FW452" s="223">
        <f t="shared" ca="1" si="1028"/>
        <v>7.4508551226326819E-3</v>
      </c>
      <c r="FX452" s="223">
        <f t="shared" ca="1" si="1029"/>
        <v>-8.7734605614536339E-3</v>
      </c>
      <c r="FY452" s="223">
        <f t="shared" ca="1" si="1030"/>
        <v>3.3445650696067447E-3</v>
      </c>
      <c r="FZ452" s="223">
        <f t="shared" ca="1" si="1031"/>
        <v>4.6580963863046918E-3</v>
      </c>
      <c r="GA452" s="223">
        <f t="shared" ca="1" si="1032"/>
        <v>-9.0761811672549052E-3</v>
      </c>
      <c r="GB452" s="223">
        <f t="shared" ca="1" si="1033"/>
        <v>6.5098103655515435E-3</v>
      </c>
      <c r="GC452" s="223">
        <f t="shared" ca="1" si="1034"/>
        <v>1.0660991961019186E-3</v>
      </c>
      <c r="GD452" s="223">
        <f t="shared" ca="1" si="1035"/>
        <v>-7.8216061738205552E-3</v>
      </c>
      <c r="GE452" s="223">
        <f t="shared" ca="1" si="1036"/>
        <v>8.5580992183277409E-3</v>
      </c>
      <c r="GF452" s="223">
        <f t="shared" ca="1" si="1037"/>
        <v>-2.7088198150565426E-3</v>
      </c>
      <c r="GG452" s="223">
        <f t="shared" ca="1" si="1038"/>
        <v>-5.2249961715006565E-3</v>
      </c>
      <c r="GH452" s="223">
        <f t="shared" ca="1" si="1039"/>
        <v>9.1379852257965286E-3</v>
      </c>
      <c r="GI452" s="223">
        <f t="shared" ca="1" si="1040"/>
        <v>-6.0189581988378052E-3</v>
      </c>
      <c r="GJ452" s="223">
        <f t="shared" ca="1" si="1041"/>
        <v>-1.7318787731780165E-3</v>
      </c>
      <c r="GK452" s="223">
        <f t="shared" ca="1" si="1042"/>
        <v>8.1499712634680588E-3</v>
      </c>
      <c r="GL452" s="223">
        <f t="shared" ca="1" si="1043"/>
        <v>-8.2963607940416059E-3</v>
      </c>
      <c r="GM452" s="223">
        <f t="shared" ca="1" si="1044"/>
        <v>2.0583952312297911E-3</v>
      </c>
      <c r="GN452" s="223">
        <f t="shared" ca="1" si="1045"/>
        <v>5.7635812497354635E-3</v>
      </c>
      <c r="GO452" s="223">
        <f t="shared" ca="1" si="1046"/>
        <v>-9.1502697506605831E-3</v>
      </c>
      <c r="GP452" s="223">
        <f t="shared" ca="1" si="1047"/>
        <v>5.4954887761458505E-3</v>
      </c>
      <c r="GQ452" s="223">
        <f t="shared" ca="1" si="1048"/>
        <v>2.3882731491277516E-3</v>
      </c>
      <c r="GR452" s="223">
        <f t="shared" ca="1" si="1049"/>
        <v>-8.4341709527039795E-3</v>
      </c>
      <c r="GS452" s="223">
        <f t="shared" ca="1" si="1050"/>
        <v>7.9896636717941387E-3</v>
      </c>
      <c r="GT452" s="223">
        <f t="shared" ca="1" si="1051"/>
        <v>-1.396816025300254E-3</v>
      </c>
      <c r="GU452" s="223">
        <f t="shared" ca="1" si="1052"/>
        <v>-6.2709329818061849E-3</v>
      </c>
      <c r="GV452" s="223">
        <f t="shared" ca="1" si="1053"/>
        <v>9.1129681709424502E-3</v>
      </c>
      <c r="GW452" s="223">
        <f t="shared" ca="1" si="1054"/>
        <v>-4.942238823632818E-3</v>
      </c>
      <c r="GX452" s="223">
        <f t="shared" ca="1" si="1055"/>
        <v>-3.0317252659566142E-3</v>
      </c>
      <c r="GY452" s="223">
        <f t="shared" ca="1" si="1056"/>
        <v>8.6726651387885427E-3</v>
      </c>
      <c r="GZ452" s="223">
        <f t="shared" ca="1" si="1057"/>
        <v>-7.6396698698638407E-3</v>
      </c>
      <c r="HA452" s="223">
        <f t="shared" ca="1" si="1058"/>
        <v>7.2766735230581775E-4</v>
      </c>
      <c r="HB452" s="223">
        <f t="shared" ca="1" si="1059"/>
        <v>6.744301984718446E-3</v>
      </c>
      <c r="HC452" s="223">
        <f t="shared" ca="1" si="1060"/>
        <v>-9.0262826271345596E-3</v>
      </c>
      <c r="HD452" s="223">
        <f t="shared" ca="1" si="1061"/>
        <v>4.3622064507260073E-3</v>
      </c>
      <c r="HE452" s="223">
        <f t="shared" ca="1" si="1062"/>
        <v>3.6587482008921418E-3</v>
      </c>
      <c r="HF452" s="223">
        <f t="shared" ca="1" si="1063"/>
        <v>-8.8641614010637262E-3</v>
      </c>
      <c r="HG452" s="223">
        <f t="shared" ca="1" si="1064"/>
        <v>7.2482760349874328E-3</v>
      </c>
      <c r="HH452" s="223">
        <f t="shared" ca="1" si="1065"/>
        <v>-5.4575386882230528E-5</v>
      </c>
      <c r="HI452" s="223">
        <f t="shared" ca="1" si="1066"/>
        <v>-7.1811230308315354E-3</v>
      </c>
      <c r="HJ452" s="223">
        <f t="shared" ca="1" si="1067"/>
        <v>8.8906828757094689E-3</v>
      </c>
      <c r="HK452" s="223">
        <f t="shared" ca="1" si="1068"/>
        <v>-3.7585349031097259E-3</v>
      </c>
      <c r="HL452" s="223">
        <f t="shared" ca="1" si="1069"/>
        <v>-4.2659440623235116E-3</v>
      </c>
      <c r="HM452" s="223">
        <f t="shared" ca="1" si="1070"/>
        <v>9.0076220046922291E-3</v>
      </c>
      <c r="HN452" s="223">
        <f t="shared" ca="1" si="1071"/>
        <v>-6.8176031642681028E-3</v>
      </c>
      <c r="HO452" s="223">
        <f t="shared" ca="1" si="1072"/>
        <v>-6.1881232729194512E-4</v>
      </c>
      <c r="HP452" s="223">
        <f t="shared" ca="1" si="1073"/>
        <v>7.5790289490492487E-3</v>
      </c>
      <c r="HQ452" s="223">
        <f t="shared" ca="1" si="1074"/>
        <v>-8.7069037434688648E-3</v>
      </c>
      <c r="HR452" s="223">
        <f t="shared" ca="1" si="1075"/>
        <v>3.1344955292041871E-3</v>
      </c>
      <c r="HS452" s="223">
        <f t="shared" ca="1" si="1076"/>
        <v>4.8500224032685876E-3</v>
      </c>
      <c r="HT452" s="223">
        <f t="shared" ca="1" si="1077"/>
        <v>-9.1022695242333508E-3</v>
      </c>
      <c r="HU452" s="223">
        <f t="shared" ca="1" si="1078"/>
        <v>6.3499851113066139E-3</v>
      </c>
      <c r="HV452" s="223">
        <f t="shared" ca="1" si="1079"/>
        <v>1.2888466438484843E-3</v>
      </c>
      <c r="HW452" s="223">
        <f t="shared" ca="1" si="1080"/>
        <v>-7.9358634527254123E-3</v>
      </c>
      <c r="HX452" s="223">
        <f t="shared" ca="1" si="1081"/>
        <v>8.4759411454532717E-3</v>
      </c>
      <c r="HY452" s="223">
        <f t="shared" ca="1" si="1082"/>
        <v>-2.4934700524449913E-3</v>
      </c>
      <c r="HZ452" s="223">
        <f t="shared" ca="1" si="1083"/>
        <v>-5.4078180525917114E-3</v>
      </c>
      <c r="IA452" s="223">
        <f t="shared" ca="1" si="1084"/>
        <v>9.1475910565781884E-3</v>
      </c>
      <c r="IB452" s="223">
        <f t="shared" ca="1" si="1085"/>
        <v>-5.8479559388472206E-3</v>
      </c>
      <c r="IC452" s="223">
        <f t="shared" ca="1" si="1086"/>
        <v>-1.9518965887724516E-3</v>
      </c>
      <c r="ID452" s="223">
        <f t="shared" ca="1" si="1087"/>
        <v>8.2496928247667509E-3</v>
      </c>
      <c r="IE452" s="223">
        <f t="shared" ca="1" si="1088"/>
        <v>2.1638175767499054E-3</v>
      </c>
      <c r="IF452" s="223">
        <f t="shared" ca="1" si="1089"/>
        <v>1.8389322454308225E-3</v>
      </c>
      <c r="IG452" s="223">
        <f t="shared" ca="1" si="1090"/>
        <v>5.9363082673403265E-3</v>
      </c>
      <c r="IH452" s="223">
        <f t="shared" ca="1" si="1091"/>
        <v>-9.1433410004161872E-3</v>
      </c>
      <c r="II452" s="223">
        <f t="shared" ca="1" si="1092"/>
        <v>5.314236186473799E-3</v>
      </c>
      <c r="IJ452" s="223">
        <f t="shared" ca="1" si="1093"/>
        <v>2.6043690369654459E-3</v>
      </c>
      <c r="IK452" s="223">
        <f t="shared" ca="1" si="1094"/>
        <v>-8.5188163966161447E-3</v>
      </c>
      <c r="IL452" s="223">
        <f t="shared" ca="1" si="1095"/>
        <v>7.8777208861434116E-3</v>
      </c>
      <c r="IM452" s="223">
        <f t="shared" ca="1" si="1096"/>
        <v>-1.1744291052482449E-3</v>
      </c>
      <c r="IN452" s="223">
        <f t="shared" ca="1" si="1097"/>
        <v>-6.4326291132513038E-3</v>
      </c>
      <c r="IO452" s="223">
        <f t="shared" ca="1" si="1098"/>
        <v>9.0895423871698699E-3</v>
      </c>
      <c r="IP452" s="223">
        <f t="shared" ca="1" si="1099"/>
        <v>-4.7517181277656924E-3</v>
      </c>
      <c r="IQ452" s="223">
        <f t="shared" ca="1" si="1100"/>
        <v>-3.2427281836977496E-3</v>
      </c>
      <c r="IR452" s="223">
        <f t="shared" ca="1" si="1101"/>
        <v>8.741775764319646E-3</v>
      </c>
      <c r="IS452" s="223">
        <f t="shared" ca="1" si="1102"/>
        <v>-7.513705032265258E-3</v>
      </c>
      <c r="IT452" s="223">
        <f t="shared" ca="1" si="1103"/>
        <v>5.0356163198974225E-4</v>
      </c>
      <c r="IU452" s="223">
        <f t="shared" ca="1" si="1104"/>
        <v>6.8940909846570064E-3</v>
      </c>
      <c r="IV452" s="223">
        <f t="shared" ca="1" si="1105"/>
        <v>-8.9864867561858484E-3</v>
      </c>
      <c r="IW452" s="223">
        <f t="shared" ca="1" si="1106"/>
        <v>4.1634500968228128E-3</v>
      </c>
      <c r="IX452" s="223">
        <f t="shared" ca="1" si="1107"/>
        <v>3.8635147054431659E-3</v>
      </c>
      <c r="IY452" s="223">
        <f t="shared" ca="1" si="1108"/>
        <v>-8.9173626917456537E-3</v>
      </c>
      <c r="IZ452" s="223">
        <f t="shared" ca="1" si="1109"/>
        <v>7.1089717598107754E-3</v>
      </c>
      <c r="JA452" s="223">
        <f t="shared" ca="1" si="1110"/>
        <v>1.7003468538344651E-4</v>
      </c>
      <c r="JB452" s="223">
        <f t="shared" ca="1" si="1111"/>
        <v>-7.3181931796954414E-3</v>
      </c>
    </row>
    <row r="453" spans="2:262">
      <c r="B453" s="230">
        <v>92</v>
      </c>
      <c r="C453" s="229">
        <f t="shared" si="1112"/>
        <v>1.7968750000000012E-3</v>
      </c>
      <c r="D453" s="226">
        <f t="shared" ca="1" si="855"/>
        <v>74.299093320526168</v>
      </c>
      <c r="E453" s="225">
        <f ca="1">CT361</f>
        <v>-0.70090667947382634</v>
      </c>
      <c r="F453" s="224">
        <v>92</v>
      </c>
      <c r="G453" s="223">
        <f t="shared" ca="1" si="856"/>
        <v>5.2092808966472098E-3</v>
      </c>
      <c r="H453" s="223">
        <f t="shared" ca="1" si="857"/>
        <v>-2.2784358619044038E-3</v>
      </c>
      <c r="I453" s="223">
        <f t="shared" ca="1" si="858"/>
        <v>-2.3184320782676845E-3</v>
      </c>
      <c r="J453" s="223">
        <f t="shared" ca="1" si="859"/>
        <v>5.2200313423895715E-3</v>
      </c>
      <c r="K453" s="223">
        <f t="shared" ca="1" si="860"/>
        <v>-4.3046735752036765E-3</v>
      </c>
      <c r="L453" s="223">
        <f t="shared" ca="1" si="861"/>
        <v>2.4168067086227695E-4</v>
      </c>
      <c r="M453" s="223">
        <f t="shared" ca="1" si="862"/>
        <v>3.9980323861892961E-3</v>
      </c>
      <c r="N453" s="223">
        <f t="shared" ca="1" si="863"/>
        <v>-5.3143304621967608E-3</v>
      </c>
      <c r="O453" s="223">
        <f t="shared" ca="1" si="864"/>
        <v>2.7447187238985129E-3</v>
      </c>
      <c r="P453" s="223">
        <f t="shared" ca="1" si="865"/>
        <v>1.8318682114779078E-3</v>
      </c>
      <c r="Q453" s="223">
        <f t="shared" ca="1" si="866"/>
        <v>-5.0689685055674179E-3</v>
      </c>
      <c r="R453" s="223">
        <f t="shared" ca="1" si="867"/>
        <v>4.5995709436600979E-3</v>
      </c>
      <c r="S453" s="223">
        <f t="shared" ca="1" si="868"/>
        <v>-7.6690532781699882E-4</v>
      </c>
      <c r="T453" s="223">
        <f t="shared" ca="1" si="869"/>
        <v>-3.6265317645472524E-3</v>
      </c>
      <c r="U453" s="223">
        <f t="shared" ca="1" si="870"/>
        <v>5.3682001202868188E-3</v>
      </c>
      <c r="V453" s="223">
        <f t="shared" ca="1" si="871"/>
        <v>-3.1845684441656062E-3</v>
      </c>
      <c r="W453" s="223">
        <f t="shared" ca="1" si="872"/>
        <v>-1.3276624524105438E-3</v>
      </c>
      <c r="X453" s="223">
        <f t="shared" ca="1" si="873"/>
        <v>4.8690887310565987E-3</v>
      </c>
      <c r="Y453" s="223">
        <f t="shared" ca="1" si="874"/>
        <v>-4.8501719295478253E-3</v>
      </c>
      <c r="Z453" s="223">
        <f t="shared" ca="1" si="875"/>
        <v>1.2847442672317274E-3</v>
      </c>
      <c r="AA453" s="223">
        <f t="shared" ca="1" si="876"/>
        <v>3.2201056595486995E-3</v>
      </c>
      <c r="AB453" s="223">
        <f t="shared" ca="1" si="877"/>
        <v>-5.3703710766618267E-3</v>
      </c>
      <c r="AC453" s="223">
        <f t="shared" ca="1" si="878"/>
        <v>3.5937490294531919E-3</v>
      </c>
      <c r="AD453" s="223">
        <f t="shared" ca="1" si="879"/>
        <v>8.1067057815236224E-4</v>
      </c>
      <c r="AE453" s="223">
        <f t="shared" ca="1" si="880"/>
        <v>-4.6223169703510526E-3</v>
      </c>
      <c r="AF453" s="223">
        <f t="shared" ca="1" si="881"/>
        <v>5.0540631083803326E-3</v>
      </c>
      <c r="AG453" s="223">
        <f t="shared" ca="1" si="882"/>
        <v>-1.7902104170403781E-3</v>
      </c>
      <c r="AH453" s="223">
        <f t="shared" ca="1" si="883"/>
        <v>-2.7826681767598818E-3</v>
      </c>
      <c r="AI453" s="223">
        <f t="shared" ca="1" si="884"/>
        <v>5.3208224238251254E-3</v>
      </c>
      <c r="AJ453" s="223">
        <f t="shared" ca="1" si="885"/>
        <v>-3.9683198470440639E-3</v>
      </c>
      <c r="AK453" s="223">
        <f t="shared" ca="1" si="886"/>
        <v>-2.8587150306895676E-4</v>
      </c>
      <c r="AL453" s="223">
        <f t="shared" ca="1" si="887"/>
        <v>4.3310297704055398E-3</v>
      </c>
      <c r="AM453" s="223">
        <f t="shared" ca="1" si="888"/>
        <v>-5.2092808966471959E-3</v>
      </c>
      <c r="AN453" s="223">
        <f t="shared" ca="1" si="889"/>
        <v>2.2784358619044034E-3</v>
      </c>
      <c r="AO453" s="223">
        <f t="shared" ca="1" si="890"/>
        <v>2.318432078267707E-3</v>
      </c>
      <c r="AP453" s="223">
        <f t="shared" ca="1" si="891"/>
        <v>-5.2200313423895819E-3</v>
      </c>
      <c r="AQ453" s="223">
        <f t="shared" ca="1" si="892"/>
        <v>4.3046735752036384E-3</v>
      </c>
      <c r="AR453" s="223">
        <f t="shared" ca="1" si="893"/>
        <v>-2.4168067086226177E-4</v>
      </c>
      <c r="AS453" s="223">
        <f t="shared" ca="1" si="894"/>
        <v>-3.9980323861893196E-3</v>
      </c>
      <c r="AT453" s="223">
        <f t="shared" ca="1" si="895"/>
        <v>5.314330462196753E-3</v>
      </c>
      <c r="AU453" s="223">
        <f t="shared" ca="1" si="896"/>
        <v>-2.7447187238985164E-3</v>
      </c>
      <c r="AV453" s="223">
        <f t="shared" ca="1" si="897"/>
        <v>-1.8318682114779226E-3</v>
      </c>
      <c r="AW453" s="223">
        <f t="shared" ca="1" si="898"/>
        <v>5.0689685055674292E-3</v>
      </c>
      <c r="AX453" s="223">
        <f t="shared" ca="1" si="899"/>
        <v>-4.5995709436600606E-3</v>
      </c>
      <c r="AY453" s="223">
        <f t="shared" ca="1" si="900"/>
        <v>7.6690532781698408E-4</v>
      </c>
      <c r="AZ453" s="223">
        <f t="shared" ca="1" si="901"/>
        <v>3.6265317645472776E-3</v>
      </c>
      <c r="BA453" s="223">
        <f t="shared" ca="1" si="902"/>
        <v>-5.368200120286817E-3</v>
      </c>
      <c r="BB453" s="223">
        <f t="shared" ca="1" si="903"/>
        <v>3.1845684441656097E-3</v>
      </c>
      <c r="BC453" s="223">
        <f t="shared" ca="1" si="904"/>
        <v>1.3276624524105772E-3</v>
      </c>
      <c r="BD453" s="223">
        <f t="shared" ca="1" si="905"/>
        <v>-4.8690887310566134E-3</v>
      </c>
      <c r="BE453" s="223">
        <f t="shared" ca="1" si="906"/>
        <v>4.850171929547795E-3</v>
      </c>
      <c r="BF453" s="223">
        <f t="shared" ca="1" si="907"/>
        <v>-1.284744267231732E-3</v>
      </c>
      <c r="BG453" s="223">
        <f t="shared" ca="1" si="908"/>
        <v>-3.2201056595487268E-3</v>
      </c>
      <c r="BH453" s="223">
        <f t="shared" ca="1" si="909"/>
        <v>5.3703710766618284E-3</v>
      </c>
      <c r="BI453" s="223">
        <f t="shared" ca="1" si="910"/>
        <v>-3.5937490294531377E-3</v>
      </c>
      <c r="BJ453" s="223">
        <f t="shared" ca="1" si="911"/>
        <v>-8.106705781523965E-4</v>
      </c>
      <c r="BK453" s="223">
        <f t="shared" ca="1" si="912"/>
        <v>4.62231697035103E-3</v>
      </c>
      <c r="BL453" s="223">
        <f t="shared" ca="1" si="913"/>
        <v>-5.0540631083803075E-3</v>
      </c>
      <c r="BM453" s="223">
        <f t="shared" ca="1" si="914"/>
        <v>1.7902104170403818E-3</v>
      </c>
      <c r="BN453" s="223">
        <f t="shared" ca="1" si="915"/>
        <v>2.7826681767599759E-3</v>
      </c>
      <c r="BO453" s="223">
        <f t="shared" ca="1" si="916"/>
        <v>-5.3208224238251306E-3</v>
      </c>
      <c r="BP453" s="223">
        <f t="shared" ca="1" si="917"/>
        <v>3.9683198470440925E-3</v>
      </c>
      <c r="BQ453" s="223">
        <f t="shared" ca="1" si="918"/>
        <v>2.8587150306906778E-4</v>
      </c>
      <c r="BR453" s="223">
        <f t="shared" ca="1" si="919"/>
        <v>-4.3310297704055607E-3</v>
      </c>
      <c r="BS453" s="223">
        <f t="shared" ca="1" si="920"/>
        <v>5.2092808966472054E-3</v>
      </c>
      <c r="BT453" s="223">
        <f t="shared" ca="1" si="921"/>
        <v>-2.2784358619043037E-3</v>
      </c>
      <c r="BU453" s="223">
        <f t="shared" ca="1" si="922"/>
        <v>-2.3184320782677383E-3</v>
      </c>
      <c r="BV453" s="223">
        <f t="shared" ca="1" si="923"/>
        <v>5.2200313423895715E-3</v>
      </c>
      <c r="BW453" s="223">
        <f t="shared" ca="1" si="924"/>
        <v>-4.3046735752036176E-3</v>
      </c>
      <c r="BX453" s="223">
        <f t="shared" ca="1" si="925"/>
        <v>2.4168067086222751E-4</v>
      </c>
      <c r="BY453" s="223">
        <f t="shared" ca="1" si="926"/>
        <v>3.9980323861893933E-3</v>
      </c>
      <c r="BZ453" s="223">
        <f t="shared" ca="1" si="927"/>
        <v>-5.3143304621967487E-3</v>
      </c>
      <c r="CA453" s="223">
        <f t="shared" ca="1" si="928"/>
        <v>2.7447187238984869E-3</v>
      </c>
      <c r="CB453" s="223">
        <f t="shared" ca="1" si="929"/>
        <v>1.8318682114780264E-3</v>
      </c>
      <c r="CC453" s="223">
        <f t="shared" ca="1" si="930"/>
        <v>-5.0689685055674413E-3</v>
      </c>
      <c r="CD453" s="223">
        <f t="shared" ca="1" si="931"/>
        <v>4.5995709436600831E-3</v>
      </c>
      <c r="CE453" s="223">
        <f t="shared" ca="1" si="932"/>
        <v>-7.6690532781687436E-4</v>
      </c>
      <c r="CF453" s="223">
        <f t="shared" ca="1" si="933"/>
        <v>-3.6265317645473036E-3</v>
      </c>
      <c r="CG453" s="223">
        <f t="shared" ca="1" si="934"/>
        <v>5.3682001202868188E-3</v>
      </c>
      <c r="CH453" s="223">
        <f t="shared" ca="1" si="935"/>
        <v>-3.1845684441655204E-3</v>
      </c>
      <c r="CI453" s="223">
        <f t="shared" ca="1" si="936"/>
        <v>-1.3276624524106106E-3</v>
      </c>
      <c r="CJ453" s="223">
        <f t="shared" ca="1" si="937"/>
        <v>4.8690887310565943E-3</v>
      </c>
      <c r="CK453" s="223">
        <f t="shared" ca="1" si="938"/>
        <v>-4.8501719295477794E-3</v>
      </c>
      <c r="CL453" s="223">
        <f t="shared" ca="1" si="939"/>
        <v>1.2847442672316986E-3</v>
      </c>
      <c r="CM453" s="223">
        <f t="shared" ca="1" si="940"/>
        <v>3.2201056595488158E-3</v>
      </c>
      <c r="CN453" s="223">
        <f t="shared" ca="1" si="941"/>
        <v>-5.3703710766618302E-3</v>
      </c>
      <c r="CO453" s="223">
        <f t="shared" ca="1" si="942"/>
        <v>3.5937490294531693E-3</v>
      </c>
      <c r="CP453" s="223">
        <f t="shared" ca="1" si="943"/>
        <v>8.1067057815250535E-4</v>
      </c>
      <c r="CQ453" s="223">
        <f t="shared" ca="1" si="944"/>
        <v>-4.6223169703510864E-3</v>
      </c>
      <c r="CR453" s="223">
        <f t="shared" ca="1" si="945"/>
        <v>5.0540631083803213E-3</v>
      </c>
      <c r="CS453" s="223">
        <f t="shared" ca="1" si="946"/>
        <v>-1.7902104170402777E-3</v>
      </c>
      <c r="CT453" s="223">
        <f t="shared" ca="1" si="947"/>
        <v>-2.7826681767599399E-3</v>
      </c>
      <c r="CU453" s="223">
        <f t="shared" ca="1" si="948"/>
        <v>5.3208224238251245E-3</v>
      </c>
      <c r="CV453" s="223">
        <f t="shared" ca="1" si="949"/>
        <v>-3.9683198470440179E-3</v>
      </c>
      <c r="CW453" s="223">
        <f t="shared" ca="1" si="950"/>
        <v>-2.8587150306902571E-4</v>
      </c>
      <c r="CX453" s="223">
        <f t="shared" ca="1" si="951"/>
        <v>4.3310297704055355E-3</v>
      </c>
      <c r="CY453" s="223">
        <f t="shared" ca="1" si="952"/>
        <v>-5.2092808966471785E-3</v>
      </c>
      <c r="CZ453" s="223">
        <f t="shared" ca="1" si="953"/>
        <v>2.2784358619043414E-3</v>
      </c>
      <c r="DA453" s="223">
        <f t="shared" ca="1" si="954"/>
        <v>2.318432078267838E-3</v>
      </c>
      <c r="DB453" s="223">
        <f t="shared" ca="1" si="955"/>
        <v>-5.2200313423895984E-3</v>
      </c>
      <c r="DC453" s="223">
        <f t="shared" ca="1" si="956"/>
        <v>4.3046735752036436E-3</v>
      </c>
      <c r="DD453" s="223">
        <f t="shared" ca="1" si="957"/>
        <v>-2.4168067086211735E-4</v>
      </c>
      <c r="DE453" s="223">
        <f t="shared" ca="1" si="958"/>
        <v>-3.9980323861893647E-3</v>
      </c>
      <c r="DF453" s="223">
        <f t="shared" ca="1" si="959"/>
        <v>5.3143304621967547E-3</v>
      </c>
      <c r="DG453" s="223">
        <f t="shared" ca="1" si="960"/>
        <v>-2.7447187238983919E-3</v>
      </c>
      <c r="DH453" s="223">
        <f t="shared" ca="1" si="961"/>
        <v>-1.8318682114779863E-3</v>
      </c>
      <c r="DI453" s="223">
        <f t="shared" ca="1" si="962"/>
        <v>5.0689685055674265E-3</v>
      </c>
      <c r="DJ453" s="223">
        <f t="shared" ca="1" si="963"/>
        <v>-4.599570943660025E-3</v>
      </c>
      <c r="DK453" s="223">
        <f t="shared" ca="1" si="964"/>
        <v>7.6690532781691642E-4</v>
      </c>
      <c r="DL453" s="223">
        <f t="shared" ca="1" si="965"/>
        <v>3.6265317645473843E-3</v>
      </c>
      <c r="DM453" s="223">
        <f t="shared" ca="1" si="966"/>
        <v>-5.3682001202868136E-3</v>
      </c>
      <c r="DN453" s="223">
        <f t="shared" ca="1" si="967"/>
        <v>3.1845684441655542E-3</v>
      </c>
      <c r="DO453" s="223">
        <f t="shared" ca="1" si="968"/>
        <v>1.3276624524107181E-3</v>
      </c>
      <c r="DP453" s="223">
        <f t="shared" ca="1" si="969"/>
        <v>-4.869088731056577E-3</v>
      </c>
      <c r="DQ453" s="223">
        <f t="shared" ca="1" si="970"/>
        <v>4.8501719295477317E-3</v>
      </c>
      <c r="DR453" s="223">
        <f t="shared" ca="1" si="971"/>
        <v>-1.284744267231591E-3</v>
      </c>
      <c r="DS453" s="223">
        <f t="shared" ca="1" si="972"/>
        <v>-3.2201056595487824E-3</v>
      </c>
      <c r="DT453" s="223">
        <f t="shared" ca="1" si="973"/>
        <v>5.3703710766618276E-3</v>
      </c>
      <c r="DU453" s="223">
        <f t="shared" ca="1" si="974"/>
        <v>-3.5937490294532005E-3</v>
      </c>
      <c r="DV453" s="223">
        <f t="shared" ca="1" si="975"/>
        <v>-8.1067057815261507E-4</v>
      </c>
      <c r="DW453" s="223">
        <f t="shared" ca="1" si="976"/>
        <v>4.6223169703511428E-3</v>
      </c>
      <c r="DX453" s="223">
        <f t="shared" ca="1" si="977"/>
        <v>-5.054063108380284E-3</v>
      </c>
      <c r="DY453" s="223">
        <f t="shared" ca="1" si="978"/>
        <v>1.7902104170403172E-3</v>
      </c>
      <c r="DZ453" s="223">
        <f t="shared" ca="1" si="979"/>
        <v>2.7826681767599039E-3</v>
      </c>
      <c r="EA453" s="223">
        <f t="shared" ca="1" si="980"/>
        <v>-5.3208224238251185E-3</v>
      </c>
      <c r="EB453" s="223">
        <f t="shared" ca="1" si="981"/>
        <v>3.9683198470439425E-3</v>
      </c>
      <c r="EC453" s="223">
        <f t="shared" ca="1" si="982"/>
        <v>2.8587150306913587E-4</v>
      </c>
      <c r="ED453" s="223">
        <f t="shared" ca="1" si="983"/>
        <v>-4.3310297704056014E-3</v>
      </c>
      <c r="EE453" s="223">
        <f t="shared" ca="1" si="984"/>
        <v>5.2092808966471889E-3</v>
      </c>
      <c r="EF453" s="223">
        <f t="shared" ca="1" si="985"/>
        <v>-2.2784358619043796E-3</v>
      </c>
      <c r="EG453" s="223">
        <f t="shared" ca="1" si="986"/>
        <v>-2.3184320782679377E-3</v>
      </c>
      <c r="EH453" s="223">
        <f t="shared" ca="1" si="987"/>
        <v>5.2200313423896244E-3</v>
      </c>
      <c r="EI453" s="223">
        <f t="shared" ca="1" si="988"/>
        <v>-4.3046735752035777E-3</v>
      </c>
      <c r="EJ453" s="223">
        <f t="shared" ca="1" si="989"/>
        <v>2.4168067086215942E-4</v>
      </c>
      <c r="EK453" s="223">
        <f t="shared" ca="1" si="990"/>
        <v>3.9980323861893369E-3</v>
      </c>
      <c r="EL453" s="223">
        <f t="shared" ca="1" si="991"/>
        <v>-5.3143304621967608E-3</v>
      </c>
      <c r="EM453" s="223">
        <f t="shared" ca="1" si="992"/>
        <v>2.7447187238982965E-3</v>
      </c>
      <c r="EN453" s="223">
        <f t="shared" ca="1" si="993"/>
        <v>1.8318682114780906E-3</v>
      </c>
      <c r="EO453" s="223">
        <f t="shared" ca="1" si="994"/>
        <v>-5.0689685055674647E-3</v>
      </c>
      <c r="EP453" s="223">
        <f t="shared" ca="1" si="995"/>
        <v>4.5995709436600467E-3</v>
      </c>
      <c r="EQ453" s="223">
        <f t="shared" ca="1" si="996"/>
        <v>-7.6690532781695762E-4</v>
      </c>
      <c r="ER453" s="223">
        <f t="shared" ca="1" si="997"/>
        <v>-3.6265317645474662E-3</v>
      </c>
      <c r="ES453" s="223">
        <f t="shared" ca="1" si="998"/>
        <v>5.3682001202868066E-3</v>
      </c>
      <c r="ET453" s="223">
        <f t="shared" ca="1" si="999"/>
        <v>-3.1845684441654653E-3</v>
      </c>
      <c r="EU453" s="223">
        <f t="shared" ca="1" si="1000"/>
        <v>-1.3276624524106769E-3</v>
      </c>
      <c r="EV453" s="223">
        <f t="shared" ca="1" si="1001"/>
        <v>4.8690887310566238E-3</v>
      </c>
      <c r="EW453" s="223">
        <f t="shared" ca="1" si="1002"/>
        <v>-4.8501719295478158E-3</v>
      </c>
      <c r="EX453" s="223">
        <f t="shared" ca="1" si="1003"/>
        <v>1.2847442672314835E-3</v>
      </c>
      <c r="EY453" s="223">
        <f t="shared" ca="1" si="1004"/>
        <v>3.2201056595488704E-3</v>
      </c>
      <c r="EZ453" s="223">
        <f t="shared" ca="1" si="1005"/>
        <v>-5.3703710766618328E-3</v>
      </c>
      <c r="FA453" s="223">
        <f t="shared" ca="1" si="1006"/>
        <v>3.5937490294531186E-3</v>
      </c>
      <c r="FB453" s="223">
        <f t="shared" ca="1" si="1007"/>
        <v>8.1067057815242252E-4</v>
      </c>
      <c r="FC453" s="223">
        <f t="shared" ca="1" si="1008"/>
        <v>-4.6223169703510439E-3</v>
      </c>
      <c r="FD453" s="223">
        <f t="shared" ca="1" si="1009"/>
        <v>5.0540631083802467E-3</v>
      </c>
      <c r="FE453" s="223">
        <f t="shared" ca="1" si="1010"/>
        <v>-1.7902104170402131E-3</v>
      </c>
      <c r="FF453" s="223">
        <f t="shared" ca="1" si="1011"/>
        <v>-2.7826681767599984E-3</v>
      </c>
      <c r="FG453" s="223">
        <f t="shared" ca="1" si="1012"/>
        <v>5.3208224238251341E-3</v>
      </c>
      <c r="FH453" s="223">
        <f t="shared" ca="1" si="1013"/>
        <v>-3.9683198470440743E-3</v>
      </c>
      <c r="FI453" s="223">
        <f t="shared" ca="1" si="1014"/>
        <v>-2.8587150306924689E-4</v>
      </c>
      <c r="FJ453" s="223">
        <f t="shared" ca="1" si="1015"/>
        <v>4.3310297704056665E-3</v>
      </c>
      <c r="FK453" s="223">
        <f t="shared" ca="1" si="1016"/>
        <v>-5.2092808966471612E-3</v>
      </c>
      <c r="FL453" s="223">
        <f t="shared" ca="1" si="1017"/>
        <v>2.2784358619042789E-3</v>
      </c>
      <c r="FM453" s="223">
        <f t="shared" ca="1" si="1018"/>
        <v>2.3184320782677621E-3</v>
      </c>
      <c r="FN453" s="223">
        <f t="shared" ca="1" si="1019"/>
        <v>-5.2200313423895785E-3</v>
      </c>
      <c r="FO453" s="223">
        <f t="shared" ca="1" si="1020"/>
        <v>4.3046735752035109E-3</v>
      </c>
      <c r="FP453" s="223">
        <f t="shared" ca="1" si="1021"/>
        <v>-2.4168067086204883E-4</v>
      </c>
      <c r="FQ453" s="223">
        <f t="shared" ca="1" si="1022"/>
        <v>-3.9980323861894106E-3</v>
      </c>
      <c r="FR453" s="223">
        <f t="shared" ca="1" si="1023"/>
        <v>5.3143304621967435E-3</v>
      </c>
      <c r="FS453" s="223">
        <f t="shared" ca="1" si="1024"/>
        <v>-2.7447187238984643E-3</v>
      </c>
      <c r="FT453" s="223">
        <f t="shared" ca="1" si="1025"/>
        <v>-1.8318682114781947E-3</v>
      </c>
      <c r="FU453" s="223">
        <f t="shared" ca="1" si="1026"/>
        <v>5.0689685055675011E-3</v>
      </c>
      <c r="FV453" s="223">
        <f t="shared" ca="1" si="1027"/>
        <v>-4.5995709436599894E-3</v>
      </c>
      <c r="FW453" s="223">
        <f t="shared" ca="1" si="1028"/>
        <v>7.6690532781684834E-4</v>
      </c>
      <c r="FX453" s="223">
        <f t="shared" ca="1" si="1029"/>
        <v>3.6265317645473236E-3</v>
      </c>
      <c r="FY453" s="223">
        <f t="shared" ca="1" si="1030"/>
        <v>-5.368200120286817E-3</v>
      </c>
      <c r="FZ453" s="223">
        <f t="shared" ca="1" si="1031"/>
        <v>3.184568444165376E-3</v>
      </c>
      <c r="GA453" s="223">
        <f t="shared" ca="1" si="1032"/>
        <v>1.327662452410784E-3</v>
      </c>
      <c r="GB453" s="223">
        <f t="shared" ca="1" si="1033"/>
        <v>-4.8690887310566706E-3</v>
      </c>
      <c r="GC453" s="223">
        <f t="shared" ca="1" si="1034"/>
        <v>4.850171929547769E-3</v>
      </c>
      <c r="GD453" s="223">
        <f t="shared" ca="1" si="1035"/>
        <v>-1.2847442672316728E-3</v>
      </c>
      <c r="GE453" s="223">
        <f t="shared" ca="1" si="1036"/>
        <v>-3.2201056595489589E-3</v>
      </c>
      <c r="GF453" s="223">
        <f t="shared" ca="1" si="1037"/>
        <v>5.370371076661838E-3</v>
      </c>
      <c r="GG453" s="223">
        <f t="shared" ca="1" si="1038"/>
        <v>-3.5937490294530362E-3</v>
      </c>
      <c r="GH453" s="223">
        <f t="shared" ca="1" si="1039"/>
        <v>-8.1067057815253181E-4</v>
      </c>
      <c r="GI453" s="223">
        <f t="shared" ca="1" si="1040"/>
        <v>4.6223169703511003E-3</v>
      </c>
      <c r="GJ453" s="223">
        <f t="shared" ca="1" si="1041"/>
        <v>-5.0540631083803127E-3</v>
      </c>
      <c r="GK453" s="223">
        <f t="shared" ca="1" si="1042"/>
        <v>1.7902104170401086E-3</v>
      </c>
      <c r="GL453" s="223">
        <f t="shared" ca="1" si="1043"/>
        <v>2.7826681767600938E-3</v>
      </c>
      <c r="GM453" s="223">
        <f t="shared" ca="1" si="1044"/>
        <v>-5.3208224238251505E-3</v>
      </c>
      <c r="GN453" s="223">
        <f t="shared" ca="1" si="1045"/>
        <v>3.9683198470439997E-3</v>
      </c>
      <c r="GO453" s="223">
        <f t="shared" ca="1" si="1046"/>
        <v>2.8587150306905217E-4</v>
      </c>
      <c r="GP453" s="223">
        <f t="shared" ca="1" si="1047"/>
        <v>-4.3310297704055511E-3</v>
      </c>
      <c r="GQ453" s="223">
        <f t="shared" ca="1" si="1048"/>
        <v>5.2092808966471334E-3</v>
      </c>
      <c r="GR453" s="223">
        <f t="shared" ca="1" si="1049"/>
        <v>-2.2784358619041792E-3</v>
      </c>
      <c r="GS453" s="223">
        <f t="shared" ca="1" si="1050"/>
        <v>-2.3184320782678614E-3</v>
      </c>
      <c r="GT453" s="223">
        <f t="shared" ca="1" si="1051"/>
        <v>5.2200313423896045E-3</v>
      </c>
      <c r="GU453" s="223">
        <f t="shared" ca="1" si="1052"/>
        <v>-4.304673575203628E-3</v>
      </c>
      <c r="GV453" s="223">
        <f t="shared" ca="1" si="1053"/>
        <v>2.4168067086193868E-4</v>
      </c>
      <c r="GW453" s="223">
        <f t="shared" ca="1" si="1054"/>
        <v>3.9980323861894844E-3</v>
      </c>
      <c r="GX453" s="223">
        <f t="shared" ca="1" si="1055"/>
        <v>-5.314330462196727E-3</v>
      </c>
      <c r="GY453" s="223">
        <f t="shared" ca="1" si="1056"/>
        <v>2.7447187238983694E-3</v>
      </c>
      <c r="GZ453" s="223">
        <f t="shared" ca="1" si="1057"/>
        <v>1.8318682114780113E-3</v>
      </c>
      <c r="HA453" s="223">
        <f t="shared" ca="1" si="1058"/>
        <v>-5.068968505567437E-3</v>
      </c>
      <c r="HB453" s="223">
        <f t="shared" ca="1" si="1059"/>
        <v>4.5995709436599322E-3</v>
      </c>
      <c r="HC453" s="223">
        <f t="shared" ca="1" si="1060"/>
        <v>-7.6690532781673905E-4</v>
      </c>
      <c r="HD453" s="223">
        <f t="shared" ca="1" si="1061"/>
        <v>-3.6265317645474042E-3</v>
      </c>
      <c r="HE453" s="223">
        <f t="shared" ca="1" si="1062"/>
        <v>5.3682001202868118E-3</v>
      </c>
      <c r="HF453" s="223">
        <f t="shared" ca="1" si="1063"/>
        <v>-3.1845684441655329E-3</v>
      </c>
      <c r="HG453" s="223">
        <f t="shared" ca="1" si="1064"/>
        <v>-1.3276624524108916E-3</v>
      </c>
      <c r="HH453" s="223">
        <f t="shared" ca="1" si="1065"/>
        <v>4.8690887310567175E-3</v>
      </c>
      <c r="HI453" s="223">
        <f t="shared" ca="1" si="1066"/>
        <v>-4.8501719295477204E-3</v>
      </c>
      <c r="HJ453" s="223">
        <f t="shared" ca="1" si="1067"/>
        <v>1.2847442672315652E-3</v>
      </c>
      <c r="HK453" s="223">
        <f t="shared" ca="1" si="1068"/>
        <v>3.2201056595488032E-3</v>
      </c>
      <c r="HL453" s="223">
        <f t="shared" ca="1" si="1069"/>
        <v>-5.3703710766618293E-3</v>
      </c>
      <c r="HM453" s="223">
        <f t="shared" ca="1" si="1070"/>
        <v>3.5937490294529542E-3</v>
      </c>
      <c r="HN453" s="223">
        <f t="shared" ca="1" si="1071"/>
        <v>8.1067057815264066E-4</v>
      </c>
      <c r="HO453" s="223">
        <f t="shared" ca="1" si="1072"/>
        <v>-4.6223169703511566E-3</v>
      </c>
      <c r="HP453" s="223">
        <f t="shared" ca="1" si="1073"/>
        <v>5.0540631083802745E-3</v>
      </c>
      <c r="HQ453" s="223">
        <f t="shared" ca="1" si="1074"/>
        <v>-1.7902104170402923E-3</v>
      </c>
      <c r="HR453" s="223">
        <f t="shared" ca="1" si="1075"/>
        <v>-2.7826681767601884E-3</v>
      </c>
      <c r="HS453" s="223">
        <f t="shared" ca="1" si="1076"/>
        <v>5.3208224238251653E-3</v>
      </c>
      <c r="HT453" s="223">
        <f t="shared" ca="1" si="1077"/>
        <v>-3.9683198470439251E-3</v>
      </c>
      <c r="HU453" s="223">
        <f t="shared" ca="1" si="1078"/>
        <v>-2.8587150306916189E-4</v>
      </c>
      <c r="HV453" s="223">
        <f t="shared" ca="1" si="1079"/>
        <v>4.331029770405617E-3</v>
      </c>
      <c r="HW453" s="223">
        <f t="shared" ca="1" si="1080"/>
        <v>-5.209280896647182E-3</v>
      </c>
      <c r="HX453" s="223">
        <f t="shared" ca="1" si="1081"/>
        <v>2.278435861904079E-3</v>
      </c>
      <c r="HY453" s="223">
        <f t="shared" ca="1" si="1082"/>
        <v>2.318432078267962E-3</v>
      </c>
      <c r="HZ453" s="223">
        <f t="shared" ca="1" si="1083"/>
        <v>-5.2200313423895577E-3</v>
      </c>
      <c r="IA453" s="223">
        <f t="shared" ca="1" si="1084"/>
        <v>4.304673575203562E-3</v>
      </c>
      <c r="IB453" s="223">
        <f t="shared" ca="1" si="1085"/>
        <v>-2.4168067086182809E-4</v>
      </c>
      <c r="IC453" s="223">
        <f t="shared" ca="1" si="1086"/>
        <v>-3.9980323861893551E-3</v>
      </c>
      <c r="ID453" s="223">
        <f t="shared" ca="1" si="1087"/>
        <v>5.3143304621967105E-3</v>
      </c>
      <c r="IE453" s="223">
        <f t="shared" ca="1" si="1088"/>
        <v>2.8862198495663806E-3</v>
      </c>
      <c r="IF453" s="223">
        <f t="shared" ca="1" si="1089"/>
        <v>-1.8318682114781156E-3</v>
      </c>
      <c r="IG453" s="223">
        <f t="shared" ca="1" si="1090"/>
        <v>5.068968505567574E-3</v>
      </c>
      <c r="IH453" s="223">
        <f t="shared" ca="1" si="1091"/>
        <v>-4.5995709436600337E-3</v>
      </c>
      <c r="II453" s="223">
        <f t="shared" ca="1" si="1092"/>
        <v>7.6690532781662976E-4</v>
      </c>
      <c r="IJ453" s="223">
        <f t="shared" ca="1" si="1093"/>
        <v>3.6265317645472607E-3</v>
      </c>
      <c r="IK453" s="223">
        <f t="shared" ca="1" si="1094"/>
        <v>-5.3682001202868057E-3</v>
      </c>
      <c r="IL453" s="223">
        <f t="shared" ca="1" si="1095"/>
        <v>3.1845684441651977E-3</v>
      </c>
      <c r="IM453" s="223">
        <f t="shared" ca="1" si="1096"/>
        <v>1.3276624524107021E-3</v>
      </c>
      <c r="IN453" s="223">
        <f t="shared" ca="1" si="1097"/>
        <v>-4.8690887310567652E-3</v>
      </c>
      <c r="IO453" s="223">
        <f t="shared" ca="1" si="1098"/>
        <v>4.8501719295478054E-3</v>
      </c>
      <c r="IP453" s="223">
        <f t="shared" ca="1" si="1099"/>
        <v>-1.2847442672314579E-3</v>
      </c>
      <c r="IQ453" s="223">
        <f t="shared" ca="1" si="1100"/>
        <v>-3.2201056595491362E-3</v>
      </c>
      <c r="IR453" s="223">
        <f t="shared" ca="1" si="1101"/>
        <v>5.3703710766618337E-3</v>
      </c>
      <c r="IS453" s="223">
        <f t="shared" ca="1" si="1102"/>
        <v>-3.5937490294528714E-3</v>
      </c>
      <c r="IT453" s="223">
        <f t="shared" ca="1" si="1103"/>
        <v>-8.1067057815244811E-4</v>
      </c>
      <c r="IU453" s="223">
        <f t="shared" ca="1" si="1104"/>
        <v>4.6223169703512139E-3</v>
      </c>
      <c r="IV453" s="223">
        <f t="shared" ca="1" si="1105"/>
        <v>-5.0540631083803422E-3</v>
      </c>
      <c r="IW453" s="223">
        <f t="shared" ca="1" si="1106"/>
        <v>1.790210417040188E-3</v>
      </c>
      <c r="IX453" s="223">
        <f t="shared" ca="1" si="1107"/>
        <v>2.7826681767602821E-3</v>
      </c>
      <c r="IY453" s="223">
        <f t="shared" ca="1" si="1108"/>
        <v>-5.3208224238251375E-3</v>
      </c>
      <c r="IZ453" s="223">
        <f t="shared" ca="1" si="1109"/>
        <v>3.9683198470438505E-3</v>
      </c>
      <c r="JA453" s="223">
        <f t="shared" ca="1" si="1110"/>
        <v>2.858715030689676E-4</v>
      </c>
      <c r="JB453" s="223">
        <f t="shared" ca="1" si="1111"/>
        <v>-4.3310297704056821E-3</v>
      </c>
    </row>
    <row r="454" spans="2:262">
      <c r="B454" s="230">
        <v>93</v>
      </c>
      <c r="C454" s="229">
        <f t="shared" si="1112"/>
        <v>1.8164062500000012E-3</v>
      </c>
      <c r="D454" s="226">
        <f t="shared" ca="1" si="855"/>
        <v>74.315431440693558</v>
      </c>
      <c r="E454" s="225">
        <f ca="1">CU361</f>
        <v>-0.68456855930644578</v>
      </c>
      <c r="F454" s="224">
        <v>93</v>
      </c>
      <c r="G454" s="223">
        <f t="shared" ca="1" si="856"/>
        <v>1.196335114830009E-3</v>
      </c>
      <c r="H454" s="223">
        <f t="shared" ca="1" si="857"/>
        <v>-4.7030511891839961E-4</v>
      </c>
      <c r="I454" s="223">
        <f t="shared" ca="1" si="858"/>
        <v>-5.8195405167071955E-4</v>
      </c>
      <c r="J454" s="223">
        <f t="shared" ca="1" si="859"/>
        <v>1.2305382837148647E-3</v>
      </c>
      <c r="K454" s="223">
        <f t="shared" ca="1" si="860"/>
        <v>-1.0255543266042793E-3</v>
      </c>
      <c r="L454" s="223">
        <f t="shared" ca="1" si="861"/>
        <v>1.0919018650845978E-4</v>
      </c>
      <c r="M454" s="223">
        <f t="shared" ca="1" si="862"/>
        <v>8.8291419751551029E-4</v>
      </c>
      <c r="N454" s="223">
        <f t="shared" ca="1" si="863"/>
        <v>-1.2625813394593767E-3</v>
      </c>
      <c r="O454" s="223">
        <f t="shared" ca="1" si="864"/>
        <v>7.6645348839462515E-4</v>
      </c>
      <c r="P454" s="223">
        <f t="shared" ca="1" si="865"/>
        <v>2.6132813144626047E-4</v>
      </c>
      <c r="Q454" s="223">
        <f t="shared" ca="1" si="866"/>
        <v>-1.1078383655157326E-3</v>
      </c>
      <c r="R454" s="223">
        <f t="shared" ca="1" si="867"/>
        <v>1.1858917380280893E-3</v>
      </c>
      <c r="S454" s="223">
        <f t="shared" ca="1" si="868"/>
        <v>-4.41346190410674E-4</v>
      </c>
      <c r="T454" s="223">
        <f t="shared" ca="1" si="869"/>
        <v>-6.0934104619337422E-4</v>
      </c>
      <c r="U454" s="223">
        <f t="shared" ca="1" si="870"/>
        <v>1.2373562373517812E-3</v>
      </c>
      <c r="V454" s="223">
        <f t="shared" ca="1" si="871"/>
        <v>-1.0070739364019291E-3</v>
      </c>
      <c r="W454" s="223">
        <f t="shared" ca="1" si="872"/>
        <v>7.8230454856814094E-5</v>
      </c>
      <c r="X454" s="223">
        <f t="shared" ca="1" si="873"/>
        <v>9.0487791919314445E-4</v>
      </c>
      <c r="Y454" s="223">
        <f t="shared" ca="1" si="874"/>
        <v>-1.2603138208677808E-3</v>
      </c>
      <c r="Z454" s="223">
        <f t="shared" ca="1" si="875"/>
        <v>7.4152760358714941E-4</v>
      </c>
      <c r="AA454" s="223">
        <f t="shared" ca="1" si="876"/>
        <v>2.9162243494034357E-4</v>
      </c>
      <c r="AB454" s="223">
        <f t="shared" ca="1" si="877"/>
        <v>-1.1224873133853226E-3</v>
      </c>
      <c r="AC454" s="223">
        <f t="shared" ca="1" si="878"/>
        <v>1.1747340243865301E-3</v>
      </c>
      <c r="AD454" s="223">
        <f t="shared" ca="1" si="879"/>
        <v>-4.1212141146083675E-4</v>
      </c>
      <c r="AE454" s="223">
        <f t="shared" ca="1" si="880"/>
        <v>-6.3636099645452728E-4</v>
      </c>
      <c r="AF454" s="223">
        <f t="shared" ca="1" si="881"/>
        <v>1.2434288538590475E-3</v>
      </c>
      <c r="AG454" s="223">
        <f t="shared" ca="1" si="882"/>
        <v>-9.8798692251721013E-4</v>
      </c>
      <c r="AH454" s="223">
        <f t="shared" ca="1" si="883"/>
        <v>4.7223600104388049E-5</v>
      </c>
      <c r="AI454" s="223">
        <f t="shared" ca="1" si="884"/>
        <v>9.2629657624781353E-4</v>
      </c>
      <c r="AJ454" s="223">
        <f t="shared" ca="1" si="885"/>
        <v>-1.2572871363566629E-3</v>
      </c>
      <c r="AK454" s="223">
        <f t="shared" ca="1" si="886"/>
        <v>7.1615505027877214E-4</v>
      </c>
      <c r="AL454" s="223">
        <f t="shared" ca="1" si="887"/>
        <v>3.2174107598408367E-4</v>
      </c>
      <c r="AM454" s="223">
        <f t="shared" ca="1" si="888"/>
        <v>-1.1364601168698334E-3</v>
      </c>
      <c r="AN454" s="223">
        <f t="shared" ca="1" si="889"/>
        <v>1.1628686948948145E-3</v>
      </c>
      <c r="AO454" s="223">
        <f t="shared" ca="1" si="890"/>
        <v>-3.8264838598295184E-4</v>
      </c>
      <c r="AP454" s="223">
        <f t="shared" ca="1" si="891"/>
        <v>-6.6299762664649817E-4</v>
      </c>
      <c r="AQ454" s="223">
        <f t="shared" ca="1" si="892"/>
        <v>1.2487524753195497E-3</v>
      </c>
      <c r="AR454" s="223">
        <f t="shared" ca="1" si="893"/>
        <v>-9.68304782253583E-4</v>
      </c>
      <c r="AS454" s="223">
        <f t="shared" ca="1" si="894"/>
        <v>1.6188299621071865E-5</v>
      </c>
      <c r="AT454" s="223">
        <f t="shared" ca="1" si="895"/>
        <v>9.4715726688141693E-4</v>
      </c>
      <c r="AU454" s="223">
        <f t="shared" ca="1" si="896"/>
        <v>-1.2535031090875979E-3</v>
      </c>
      <c r="AV454" s="223">
        <f t="shared" ca="1" si="897"/>
        <v>6.9035111194686906E-4</v>
      </c>
      <c r="AW454" s="223">
        <f t="shared" ca="1" si="898"/>
        <v>3.5166591223432478E-4</v>
      </c>
      <c r="AX454" s="223">
        <f t="shared" ca="1" si="899"/>
        <v>-1.1497483592749224E-3</v>
      </c>
      <c r="AY454" s="223">
        <f t="shared" ca="1" si="900"/>
        <v>1.1503028967837555E-3</v>
      </c>
      <c r="AZ454" s="223">
        <f t="shared" ca="1" si="901"/>
        <v>-3.5294486742549547E-4</v>
      </c>
      <c r="BA454" s="223">
        <f t="shared" ca="1" si="902"/>
        <v>-6.8923489185924698E-4</v>
      </c>
      <c r="BB454" s="223">
        <f t="shared" ca="1" si="903"/>
        <v>1.2533238949827804E-3</v>
      </c>
      <c r="BC454" s="223">
        <f t="shared" ca="1" si="904"/>
        <v>-9.4803937139636854E-4</v>
      </c>
      <c r="BD454" s="223">
        <f t="shared" ca="1" si="905"/>
        <v>-1.4856752088625259E-5</v>
      </c>
      <c r="BE454" s="223">
        <f t="shared" ca="1" si="906"/>
        <v>9.6744742539394215E-4</v>
      </c>
      <c r="BF454" s="223">
        <f t="shared" ca="1" si="907"/>
        <v>-1.2489640184171183E-3</v>
      </c>
      <c r="BG454" s="223">
        <f t="shared" ca="1" si="908"/>
        <v>6.641313319190196E-4</v>
      </c>
      <c r="BH454" s="223">
        <f t="shared" ca="1" si="909"/>
        <v>3.813789180886712E-4</v>
      </c>
      <c r="BI454" s="223">
        <f t="shared" ca="1" si="910"/>
        <v>-1.1623440362602446E-3</v>
      </c>
      <c r="BJ454" s="223">
        <f t="shared" ca="1" si="911"/>
        <v>1.1370441992202694E-3</v>
      </c>
      <c r="BK454" s="223">
        <f t="shared" ca="1" si="912"/>
        <v>-3.2302874807737782E-4</v>
      </c>
      <c r="BL454" s="223">
        <f t="shared" ca="1" si="913"/>
        <v>-7.1505698774527744E-4</v>
      </c>
      <c r="BM454" s="223">
        <f t="shared" ca="1" si="914"/>
        <v>1.2571403591964698E-3</v>
      </c>
      <c r="BN454" s="223">
        <f t="shared" ca="1" si="915"/>
        <v>-9.2720289707129986E-4</v>
      </c>
      <c r="BO454" s="223">
        <f t="shared" ca="1" si="916"/>
        <v>-4.5892854646394088E-5</v>
      </c>
      <c r="BP454" s="223">
        <f t="shared" ca="1" si="917"/>
        <v>9.8715482975259895E-4</v>
      </c>
      <c r="BQ454" s="223">
        <f t="shared" ca="1" si="918"/>
        <v>-1.2436725985237168E-3</v>
      </c>
      <c r="BR454" s="223">
        <f t="shared" ca="1" si="919"/>
        <v>6.3751150401029216E-4</v>
      </c>
      <c r="BS454" s="223">
        <f t="shared" ca="1" si="920"/>
        <v>4.1086219554343719E-4</v>
      </c>
      <c r="BT454" s="223">
        <f t="shared" ca="1" si="921"/>
        <v>-1.1742395606609659E-3</v>
      </c>
      <c r="BU454" s="223">
        <f t="shared" ca="1" si="922"/>
        <v>1.1231005887479941E-3</v>
      </c>
      <c r="BV454" s="223">
        <f t="shared" ca="1" si="923"/>
        <v>-2.929180482902065E-4</v>
      </c>
      <c r="BW454" s="223">
        <f t="shared" ca="1" si="924"/>
        <v>-7.4044836003962279E-4</v>
      </c>
      <c r="BX454" s="223">
        <f t="shared" ca="1" si="925"/>
        <v>1.2601995690652891E-3</v>
      </c>
      <c r="BY454" s="223">
        <f t="shared" ca="1" si="926"/>
        <v>-9.0580791039137232E-4</v>
      </c>
      <c r="BZ454" s="223">
        <f t="shared" ca="1" si="927"/>
        <v>-7.690131306458607E-5</v>
      </c>
      <c r="CA454" s="223">
        <f t="shared" ca="1" si="928"/>
        <v>1.0062676089539202E-3</v>
      </c>
      <c r="CB454" s="223">
        <f t="shared" ca="1" si="929"/>
        <v>-1.2376320367608743E-3</v>
      </c>
      <c r="CC454" s="223">
        <f t="shared" ca="1" si="930"/>
        <v>6.1050766300965514E-4</v>
      </c>
      <c r="CD454" s="223">
        <f t="shared" ca="1" si="931"/>
        <v>4.4009798497471792E-4</v>
      </c>
      <c r="CE454" s="223">
        <f t="shared" ca="1" si="932"/>
        <v>-1.1854277670579842E-3</v>
      </c>
      <c r="CF454" s="223">
        <f t="shared" ca="1" si="933"/>
        <v>1.1084804644765009E-3</v>
      </c>
      <c r="CG454" s="223">
        <f t="shared" ca="1" si="934"/>
        <v>-2.6263090562369141E-4</v>
      </c>
      <c r="CH454" s="223">
        <f t="shared" ca="1" si="935"/>
        <v>-7.6539371392899866E-4</v>
      </c>
      <c r="CI454" s="223">
        <f t="shared" ca="1" si="936"/>
        <v>1.2624996818355969E-3</v>
      </c>
      <c r="CJ454" s="223">
        <f t="shared" ca="1" si="937"/>
        <v>-8.8386729889658932E-4</v>
      </c>
      <c r="CK454" s="223">
        <f t="shared" ca="1" si="938"/>
        <v>-1.0786344900727747E-4</v>
      </c>
      <c r="CL454" s="223">
        <f t="shared" ca="1" si="939"/>
        <v>1.0247742501743554E-3</v>
      </c>
      <c r="CM454" s="223">
        <f t="shared" ca="1" si="940"/>
        <v>-1.2308459717371371E-3</v>
      </c>
      <c r="CN454" s="223">
        <f t="shared" ca="1" si="941"/>
        <v>5.8313607502114126E-4</v>
      </c>
      <c r="CO454" s="223">
        <f t="shared" ca="1" si="942"/>
        <v>4.6906867583620715E-4</v>
      </c>
      <c r="CP454" s="223">
        <f t="shared" ca="1" si="943"/>
        <v>-1.1959019160941381E-3</v>
      </c>
      <c r="CQ454" s="223">
        <f t="shared" ca="1" si="944"/>
        <v>1.0931926330219441E-3</v>
      </c>
      <c r="CR454" s="223">
        <f t="shared" ca="1" si="945"/>
        <v>-2.3218556391999548E-4</v>
      </c>
      <c r="CS454" s="223">
        <f t="shared" ca="1" si="946"/>
        <v>-7.8987802326504607E-4</v>
      </c>
      <c r="CT454" s="223">
        <f t="shared" ca="1" si="947"/>
        <v>1.2640393120054729E-3</v>
      </c>
      <c r="CU454" s="223">
        <f t="shared" ca="1" si="948"/>
        <v>-8.613942787908523E-4</v>
      </c>
      <c r="CV454" s="223">
        <f t="shared" ca="1" si="949"/>
        <v>-1.387606120415968E-4</v>
      </c>
      <c r="CW454" s="223">
        <f t="shared" ca="1" si="950"/>
        <v>1.0426636057052836E-3</v>
      </c>
      <c r="CX454" s="223">
        <f t="shared" ca="1" si="951"/>
        <v>-1.2233184911243122E-3</v>
      </c>
      <c r="CY454" s="223">
        <f t="shared" ca="1" si="952"/>
        <v>5.554132276659288E-4</v>
      </c>
      <c r="CZ454" s="223">
        <f t="shared" ca="1" si="953"/>
        <v>4.9775681726694663E-4</v>
      </c>
      <c r="DA454" s="223">
        <f t="shared" ca="1" si="954"/>
        <v>-1.2056556985336781E-3</v>
      </c>
      <c r="DB454" s="223">
        <f t="shared" ca="1" si="955"/>
        <v>1.0772463032023784E-3</v>
      </c>
      <c r="DC454" s="223">
        <f t="shared" ca="1" si="956"/>
        <v>-2.0160036231460678E-4</v>
      </c>
      <c r="DD454" s="223">
        <f t="shared" ca="1" si="957"/>
        <v>-8.1388653961529266E-4</v>
      </c>
      <c r="DE454" s="223">
        <f t="shared" ca="1" si="958"/>
        <v>1.2648175321592695E-3</v>
      </c>
      <c r="DF454" s="223">
        <f t="shared" ca="1" si="959"/>
        <v>-8.3840238698120427E-4</v>
      </c>
      <c r="DG454" s="223">
        <f t="shared" ca="1" si="960"/>
        <v>-1.6957419087178011E-4</v>
      </c>
      <c r="DH454" s="223">
        <f t="shared" ca="1" si="961"/>
        <v>1.0599248996678177E-3</v>
      </c>
      <c r="DI454" s="223">
        <f t="shared" ca="1" si="962"/>
        <v>-1.2150541291952675E-3</v>
      </c>
      <c r="DJ454" s="223">
        <f t="shared" ca="1" si="963"/>
        <v>5.2735582015057633E-4</v>
      </c>
      <c r="DK454" s="223">
        <f t="shared" ca="1" si="964"/>
        <v>5.2614512860332384E-4</v>
      </c>
      <c r="DL454" s="223">
        <f t="shared" ca="1" si="965"/>
        <v>-1.2146832390628021E-3</v>
      </c>
      <c r="DM454" s="223">
        <f t="shared" ca="1" si="966"/>
        <v>1.0606510804905783E-3</v>
      </c>
      <c r="DN454" s="223">
        <f t="shared" ca="1" si="967"/>
        <v>-1.708937241892475E-4</v>
      </c>
      <c r="DO454" s="223">
        <f t="shared" ca="1" si="968"/>
        <v>-8.3740480114727995E-4</v>
      </c>
      <c r="DP454" s="223">
        <f t="shared" ca="1" si="969"/>
        <v>1.2648338735262677E-3</v>
      </c>
      <c r="DQ454" s="223">
        <f t="shared" ca="1" si="970"/>
        <v>-8.1490547292349636E-4</v>
      </c>
      <c r="DR454" s="223">
        <f t="shared" ca="1" si="971"/>
        <v>-2.0028562455016953E-4</v>
      </c>
      <c r="DS454" s="223">
        <f t="shared" ca="1" si="972"/>
        <v>1.0765477345039563E-3</v>
      </c>
      <c r="DT454" s="223">
        <f t="shared" ca="1" si="973"/>
        <v>-1.2060578640925965E-3</v>
      </c>
      <c r="DU454" s="223">
        <f t="shared" ca="1" si="974"/>
        <v>4.9898075320826886E-4</v>
      </c>
      <c r="DV454" s="223">
        <f t="shared" ca="1" si="975"/>
        <v>5.5421650978803097E-4</v>
      </c>
      <c r="DW454" s="223">
        <f t="shared" ca="1" si="976"/>
        <v>-1.2229790998286455E-3</v>
      </c>
      <c r="DX454" s="223">
        <f t="shared" ca="1" si="977"/>
        <v>1.0434169612282083E-3</v>
      </c>
      <c r="DY454" s="223">
        <f t="shared" ca="1" si="978"/>
        <v>-1.4008414607456429E-4</v>
      </c>
      <c r="DZ454" s="223">
        <f t="shared" ca="1" si="979"/>
        <v>-8.6041864133961125E-4</v>
      </c>
      <c r="EA454" s="223">
        <f t="shared" ca="1" si="980"/>
        <v>1.2640883262630366E-3</v>
      </c>
      <c r="EB454" s="223">
        <f t="shared" ca="1" si="981"/>
        <v>-7.9091769028020488E-4</v>
      </c>
      <c r="EC454" s="223">
        <f t="shared" ca="1" si="982"/>
        <v>-2.3087641365756266E-4</v>
      </c>
      <c r="ED454" s="223">
        <f t="shared" ca="1" si="983"/>
        <v>1.0925220972395231E-3</v>
      </c>
      <c r="EE454" s="223">
        <f t="shared" ca="1" si="984"/>
        <v>-1.1963351148300053E-3</v>
      </c>
      <c r="EF454" s="223">
        <f t="shared" ca="1" si="985"/>
        <v>4.7030511891835381E-4</v>
      </c>
      <c r="EG454" s="223">
        <f t="shared" ca="1" si="986"/>
        <v>5.8195405167073234E-4</v>
      </c>
      <c r="EH454" s="223">
        <f t="shared" ca="1" si="987"/>
        <v>-1.2305382837148769E-3</v>
      </c>
      <c r="EI454" s="223">
        <f t="shared" ca="1" si="988"/>
        <v>1.0255543266042681E-3</v>
      </c>
      <c r="EJ454" s="223">
        <f t="shared" ca="1" si="989"/>
        <v>-1.0919018650840508E-4</v>
      </c>
      <c r="EK454" s="223">
        <f t="shared" ca="1" si="990"/>
        <v>-8.8291419751552558E-4</v>
      </c>
      <c r="EL454" s="223">
        <f t="shared" ca="1" si="991"/>
        <v>1.262581339459373E-3</v>
      </c>
      <c r="EM454" s="223">
        <f t="shared" ca="1" si="992"/>
        <v>-7.664534883946065E-4</v>
      </c>
      <c r="EN454" s="223">
        <f t="shared" ca="1" si="993"/>
        <v>-2.6132813144632281E-4</v>
      </c>
      <c r="EO454" s="223">
        <f t="shared" ca="1" si="994"/>
        <v>1.1078383655157458E-3</v>
      </c>
      <c r="EP454" s="223">
        <f t="shared" ca="1" si="995"/>
        <v>-1.1858917380280672E-3</v>
      </c>
      <c r="EQ454" s="223">
        <f t="shared" ca="1" si="996"/>
        <v>4.4134619041064375E-4</v>
      </c>
      <c r="ER454" s="223">
        <f t="shared" ca="1" si="997"/>
        <v>6.0934104619343407E-4</v>
      </c>
      <c r="ES454" s="223">
        <f t="shared" ca="1" si="998"/>
        <v>-1.2373562373517891E-3</v>
      </c>
      <c r="ET454" s="223">
        <f t="shared" ca="1" si="999"/>
        <v>1.0070739364018851E-3</v>
      </c>
      <c r="EU454" s="223">
        <f t="shared" ca="1" si="1000"/>
        <v>-7.823045485677734E-5</v>
      </c>
      <c r="EV454" s="223">
        <f t="shared" ca="1" si="1001"/>
        <v>-9.0487791919319541E-4</v>
      </c>
      <c r="EW454" s="223">
        <f t="shared" ca="1" si="1002"/>
        <v>1.2603138208677768E-3</v>
      </c>
      <c r="EX454" s="223">
        <f t="shared" ca="1" si="1003"/>
        <v>-7.4152760358708316E-4</v>
      </c>
      <c r="EY454" s="223">
        <f t="shared" ca="1" si="1004"/>
        <v>-2.9162243494038813E-4</v>
      </c>
      <c r="EZ454" s="223">
        <f t="shared" ca="1" si="1005"/>
        <v>1.1224873133853272E-3</v>
      </c>
      <c r="FA454" s="223">
        <f t="shared" ca="1" si="1006"/>
        <v>-1.174734024386513E-3</v>
      </c>
      <c r="FB454" s="223">
        <f t="shared" ca="1" si="1007"/>
        <v>4.1212141146082737E-4</v>
      </c>
      <c r="FC454" s="223">
        <f t="shared" ca="1" si="1008"/>
        <v>6.3636099645457476E-4</v>
      </c>
      <c r="FD454" s="223">
        <f t="shared" ca="1" si="1009"/>
        <v>-1.2434288538590512E-3</v>
      </c>
      <c r="FE454" s="223">
        <f t="shared" ca="1" si="1010"/>
        <v>9.8798692251717587E-4</v>
      </c>
      <c r="FF454" s="223">
        <f t="shared" ca="1" si="1011"/>
        <v>-4.7223600104369075E-5</v>
      </c>
      <c r="FG454" s="223">
        <f t="shared" ca="1" si="1012"/>
        <v>-9.26296576247857E-4</v>
      </c>
      <c r="FH454" s="223">
        <f t="shared" ca="1" si="1013"/>
        <v>1.2572871363566601E-3</v>
      </c>
      <c r="FI454" s="223">
        <f t="shared" ca="1" si="1014"/>
        <v>-7.1615505027871956E-4</v>
      </c>
      <c r="FJ454" s="223">
        <f t="shared" ca="1" si="1015"/>
        <v>-3.2174107598411067E-4</v>
      </c>
      <c r="FK454" s="223">
        <f t="shared" ca="1" si="1016"/>
        <v>1.1364601168698616E-3</v>
      </c>
      <c r="FL454" s="223">
        <f t="shared" ca="1" si="1017"/>
        <v>-1.1628686948948037E-3</v>
      </c>
      <c r="FM454" s="223">
        <f t="shared" ca="1" si="1018"/>
        <v>3.8264838598289102E-4</v>
      </c>
      <c r="FN454" s="223">
        <f t="shared" ca="1" si="1019"/>
        <v>6.629976266465218E-4</v>
      </c>
      <c r="FO454" s="223">
        <f t="shared" ca="1" si="1020"/>
        <v>-1.2487524753195599E-3</v>
      </c>
      <c r="FP454" s="223">
        <f t="shared" ca="1" si="1021"/>
        <v>9.6830478225355351E-4</v>
      </c>
      <c r="FQ454" s="223">
        <f t="shared" ca="1" si="1022"/>
        <v>-1.6188299620990224E-5</v>
      </c>
      <c r="FR454" s="223">
        <f t="shared" ca="1" si="1023"/>
        <v>-9.4715726688144718E-4</v>
      </c>
      <c r="FS454" s="223">
        <f t="shared" ca="1" si="1024"/>
        <v>1.2535031090875868E-3</v>
      </c>
      <c r="FT454" s="223">
        <f t="shared" ca="1" si="1025"/>
        <v>-6.9035111194683057E-4</v>
      </c>
      <c r="FU454" s="223">
        <f t="shared" ca="1" si="1026"/>
        <v>-3.5166591223433416E-4</v>
      </c>
      <c r="FV454" s="223">
        <f t="shared" ca="1" si="1027"/>
        <v>1.1497483592749415E-3</v>
      </c>
      <c r="FW454" s="223">
        <f t="shared" ca="1" si="1028"/>
        <v>-1.1503028967837512E-3</v>
      </c>
      <c r="FX454" s="223">
        <f t="shared" ca="1" si="1029"/>
        <v>3.5294486742545135E-4</v>
      </c>
      <c r="FY454" s="223">
        <f t="shared" ca="1" si="1030"/>
        <v>6.8923489185925533E-4</v>
      </c>
      <c r="FZ454" s="223">
        <f t="shared" ca="1" si="1031"/>
        <v>-1.2533238949827864E-3</v>
      </c>
      <c r="GA454" s="223">
        <f t="shared" ca="1" si="1032"/>
        <v>9.4803937139635E-4</v>
      </c>
      <c r="GB454" s="223">
        <f t="shared" ca="1" si="1033"/>
        <v>1.4856752088689119E-5</v>
      </c>
      <c r="GC454" s="223">
        <f t="shared" ca="1" si="1034"/>
        <v>-9.6744742539396015E-4</v>
      </c>
      <c r="GD454" s="223">
        <f t="shared" ca="1" si="1035"/>
        <v>1.2489640184171081E-3</v>
      </c>
      <c r="GE454" s="223">
        <f t="shared" ca="1" si="1036"/>
        <v>-6.6413133191899597E-4</v>
      </c>
      <c r="GF454" s="223">
        <f t="shared" ca="1" si="1037"/>
        <v>-3.8137891808873203E-4</v>
      </c>
      <c r="GG454" s="223">
        <f t="shared" ca="1" si="1038"/>
        <v>1.1623440362602555E-3</v>
      </c>
      <c r="GH454" s="223">
        <f t="shared" ca="1" si="1039"/>
        <v>-1.1370441992202415E-3</v>
      </c>
      <c r="GI454" s="223">
        <f t="shared" ca="1" si="1040"/>
        <v>3.2302874807733358E-4</v>
      </c>
      <c r="GJ454" s="223">
        <f t="shared" ca="1" si="1041"/>
        <v>7.1505698774534509E-4</v>
      </c>
      <c r="GK454" s="223">
        <f t="shared" ca="1" si="1042"/>
        <v>-1.257140359196475E-3</v>
      </c>
      <c r="GL454" s="223">
        <f t="shared" ca="1" si="1043"/>
        <v>9.2720289707124413E-4</v>
      </c>
      <c r="GM454" s="223">
        <f t="shared" ca="1" si="1044"/>
        <v>4.5892854646439841E-5</v>
      </c>
      <c r="GN454" s="223">
        <f t="shared" ca="1" si="1045"/>
        <v>-9.8715482975265012E-4</v>
      </c>
      <c r="GO454" s="223">
        <f t="shared" ca="1" si="1046"/>
        <v>1.2436725985237084E-3</v>
      </c>
      <c r="GP454" s="223">
        <f t="shared" ca="1" si="1047"/>
        <v>-6.3751150401022147E-4</v>
      </c>
      <c r="GQ454" s="223">
        <f t="shared" ca="1" si="1048"/>
        <v>-4.1086219554348056E-4</v>
      </c>
      <c r="GR454" s="223">
        <f t="shared" ca="1" si="1049"/>
        <v>1.1742395606609698E-3</v>
      </c>
      <c r="GS454" s="223">
        <f t="shared" ca="1" si="1050"/>
        <v>-1.1231005887479728E-3</v>
      </c>
      <c r="GT454" s="223">
        <f t="shared" ca="1" si="1051"/>
        <v>2.929180482901969E-4</v>
      </c>
      <c r="GU454" s="223">
        <f t="shared" ca="1" si="1052"/>
        <v>7.4044836003966008E-4</v>
      </c>
      <c r="GV454" s="223">
        <f t="shared" ca="1" si="1053"/>
        <v>-1.2601995690652899E-3</v>
      </c>
      <c r="GW454" s="223">
        <f t="shared" ca="1" si="1054"/>
        <v>9.0580791039134045E-4</v>
      </c>
      <c r="GX454" s="223">
        <f t="shared" ca="1" si="1055"/>
        <v>7.6901313064596044E-5</v>
      </c>
      <c r="GY454" s="223">
        <f t="shared" ca="1" si="1056"/>
        <v>-1.0062676089539482E-3</v>
      </c>
      <c r="GZ454" s="223">
        <f t="shared" ca="1" si="1057"/>
        <v>1.2376320367608724E-3</v>
      </c>
      <c r="HA454" s="223">
        <f t="shared" ca="1" si="1058"/>
        <v>-6.1050766300958347E-4</v>
      </c>
      <c r="HB454" s="223">
        <f t="shared" ca="1" si="1059"/>
        <v>-4.4009798497476101E-4</v>
      </c>
      <c r="HC454" s="223">
        <f t="shared" ca="1" si="1060"/>
        <v>1.1854277670580128E-3</v>
      </c>
      <c r="HD454" s="223">
        <f t="shared" ca="1" si="1061"/>
        <v>-1.1084804644764788E-3</v>
      </c>
      <c r="HE454" s="223">
        <f t="shared" ca="1" si="1062"/>
        <v>2.6263090562361145E-4</v>
      </c>
      <c r="HF454" s="223">
        <f t="shared" ca="1" si="1063"/>
        <v>7.653937139290352E-4</v>
      </c>
      <c r="HG454" s="223">
        <f t="shared" ca="1" si="1064"/>
        <v>-1.2624996818356019E-3</v>
      </c>
      <c r="HH454" s="223">
        <f t="shared" ca="1" si="1065"/>
        <v>8.8386729889655658E-4</v>
      </c>
      <c r="HI454" s="223">
        <f t="shared" ca="1" si="1066"/>
        <v>1.0786344900735889E-4</v>
      </c>
      <c r="HJ454" s="223">
        <f t="shared" ca="1" si="1067"/>
        <v>-1.0247742501743823E-3</v>
      </c>
      <c r="HK454" s="223">
        <f t="shared" ca="1" si="1068"/>
        <v>1.2308459717371182E-3</v>
      </c>
      <c r="HL454" s="223">
        <f t="shared" ca="1" si="1069"/>
        <v>-5.831360750211006E-4</v>
      </c>
      <c r="HM454" s="223">
        <f t="shared" ca="1" si="1070"/>
        <v>-4.6906867583621647E-4</v>
      </c>
      <c r="HN454" s="223">
        <f t="shared" ca="1" si="1071"/>
        <v>1.1959019160941531E-3</v>
      </c>
      <c r="HO454" s="223">
        <f t="shared" ca="1" si="1072"/>
        <v>-1.0931926330219393E-3</v>
      </c>
      <c r="HP454" s="223">
        <f t="shared" ca="1" si="1073"/>
        <v>2.3218556391995038E-4</v>
      </c>
      <c r="HQ454" s="223">
        <f t="shared" ca="1" si="1074"/>
        <v>7.8987802326505399E-4</v>
      </c>
      <c r="HR454" s="223">
        <f t="shared" ca="1" si="1075"/>
        <v>-1.2640393120054746E-3</v>
      </c>
      <c r="HS454" s="223">
        <f t="shared" ca="1" si="1076"/>
        <v>8.6139427879084493E-4</v>
      </c>
      <c r="HT454" s="223">
        <f t="shared" ca="1" si="1077"/>
        <v>1.3876061204164234E-4</v>
      </c>
      <c r="HU454" s="223">
        <f t="shared" ca="1" si="1078"/>
        <v>-1.0426636057052892E-3</v>
      </c>
      <c r="HV454" s="223">
        <f t="shared" ca="1" si="1079"/>
        <v>1.2233184911243007E-3</v>
      </c>
      <c r="HW454" s="223">
        <f t="shared" ca="1" si="1080"/>
        <v>-5.5541322766582309E-4</v>
      </c>
      <c r="HX454" s="223">
        <f t="shared" ca="1" si="1081"/>
        <v>-4.9775681726702198E-4</v>
      </c>
      <c r="HY454" s="223">
        <f t="shared" ca="1" si="1082"/>
        <v>1.205655698533692E-3</v>
      </c>
      <c r="HZ454" s="223">
        <f t="shared" ca="1" si="1083"/>
        <v>-1.0772463032023734E-3</v>
      </c>
      <c r="IA454" s="223">
        <f t="shared" ca="1" si="1084"/>
        <v>2.016003623144905E-4</v>
      </c>
      <c r="IB454" s="223">
        <f t="shared" ca="1" si="1085"/>
        <v>8.1388653961535511E-4</v>
      </c>
      <c r="IC454" s="223">
        <f t="shared" ca="1" si="1086"/>
        <v>-1.2648175321592699E-3</v>
      </c>
      <c r="ID454" s="223">
        <f t="shared" ca="1" si="1087"/>
        <v>8.384023869811969E-4</v>
      </c>
      <c r="IE454" s="223">
        <f t="shared" ca="1" si="1088"/>
        <v>7.1905236321149969E-4</v>
      </c>
      <c r="IF454" s="223">
        <f t="shared" ca="1" si="1089"/>
        <v>-1.0599248996678624E-3</v>
      </c>
      <c r="IG454" s="223">
        <f t="shared" ca="1" si="1090"/>
        <v>1.2150541291952549E-3</v>
      </c>
      <c r="IH454" s="223">
        <f t="shared" ca="1" si="1091"/>
        <v>-5.2735582015056744E-4</v>
      </c>
      <c r="II454" s="223">
        <f t="shared" ca="1" si="1092"/>
        <v>-5.261451286033001E-4</v>
      </c>
      <c r="IJ454" s="223">
        <f t="shared" ca="1" si="1093"/>
        <v>1.2146832390628249E-3</v>
      </c>
      <c r="IK454" s="223">
        <f t="shared" ca="1" si="1094"/>
        <v>-1.0606510804905532E-3</v>
      </c>
      <c r="IL454" s="223">
        <f t="shared" ca="1" si="1095"/>
        <v>1.7089372418923764E-4</v>
      </c>
      <c r="IM454" s="223">
        <f t="shared" ca="1" si="1096"/>
        <v>8.3740480114726033E-4</v>
      </c>
      <c r="IN454" s="223">
        <f t="shared" ca="1" si="1097"/>
        <v>-1.2648338735262662E-3</v>
      </c>
      <c r="IO454" s="223">
        <f t="shared" ca="1" si="1098"/>
        <v>8.1490547292346134E-4</v>
      </c>
      <c r="IP454" s="223">
        <f t="shared" ca="1" si="1099"/>
        <v>2.0028562455021474E-4</v>
      </c>
      <c r="IQ454" s="223">
        <f t="shared" ca="1" si="1100"/>
        <v>-1.0765477345039427E-3</v>
      </c>
      <c r="IR454" s="223">
        <f t="shared" ca="1" si="1101"/>
        <v>1.2060578640925614E-3</v>
      </c>
      <c r="IS454" s="223">
        <f t="shared" ca="1" si="1102"/>
        <v>-4.9898075320822669E-4</v>
      </c>
      <c r="IT454" s="223">
        <f t="shared" ca="1" si="1103"/>
        <v>-5.5421650978807228E-4</v>
      </c>
      <c r="IU454" s="223">
        <f t="shared" ca="1" si="1104"/>
        <v>1.222979099828639E-3</v>
      </c>
      <c r="IV454" s="223">
        <f t="shared" ca="1" si="1105"/>
        <v>-1.0434169612281417E-3</v>
      </c>
      <c r="IW454" s="223">
        <f t="shared" ca="1" si="1106"/>
        <v>1.400841460745187E-4</v>
      </c>
      <c r="IX454" s="223">
        <f t="shared" ca="1" si="1107"/>
        <v>8.6041864133964486E-4</v>
      </c>
      <c r="IY454" s="223">
        <f t="shared" ca="1" si="1108"/>
        <v>-1.2640883262630374E-3</v>
      </c>
      <c r="IZ454" s="223">
        <f t="shared" ca="1" si="1109"/>
        <v>7.9091769028011316E-4</v>
      </c>
      <c r="JA454" s="223">
        <f t="shared" ca="1" si="1110"/>
        <v>2.3087641365760793E-4</v>
      </c>
      <c r="JB454" s="223">
        <f t="shared" ca="1" si="1111"/>
        <v>-1.0925220972395461E-3</v>
      </c>
    </row>
    <row r="455" spans="2:262">
      <c r="B455" s="230">
        <v>94</v>
      </c>
      <c r="C455" s="229">
        <f t="shared" si="1112"/>
        <v>1.8359375000000012E-3</v>
      </c>
      <c r="D455" s="226">
        <f t="shared" ca="1" si="855"/>
        <v>74.291917727576731</v>
      </c>
      <c r="E455" s="225">
        <f ca="1">CV361</f>
        <v>-0.70808227242326782</v>
      </c>
      <c r="F455" s="224">
        <v>94</v>
      </c>
      <c r="G455" s="223">
        <f t="shared" ca="1" si="856"/>
        <v>4.7851563147845791E-3</v>
      </c>
      <c r="H455" s="223">
        <f t="shared" ca="1" si="857"/>
        <v>-2.5322900972644261E-3</v>
      </c>
      <c r="I455" s="223">
        <f t="shared" ca="1" si="858"/>
        <v>-1.3839921326078745E-3</v>
      </c>
      <c r="J455" s="223">
        <f t="shared" ca="1" si="859"/>
        <v>4.3911547174457074E-3</v>
      </c>
      <c r="K455" s="223">
        <f t="shared" ca="1" si="860"/>
        <v>-4.513846412630914E-3</v>
      </c>
      <c r="L455" s="223">
        <f t="shared" ca="1" si="861"/>
        <v>1.6714732409670516E-3</v>
      </c>
      <c r="M455" s="223">
        <f t="shared" ca="1" si="862"/>
        <v>2.2688607671137329E-3</v>
      </c>
      <c r="N455" s="223">
        <f t="shared" ca="1" si="863"/>
        <v>-4.7188207718796525E-3</v>
      </c>
      <c r="O455" s="223">
        <f t="shared" ca="1" si="864"/>
        <v>4.0690719242340734E-3</v>
      </c>
      <c r="P455" s="223">
        <f t="shared" ca="1" si="865"/>
        <v>-7.4642260539231468E-4</v>
      </c>
      <c r="Q455" s="223">
        <f t="shared" ca="1" si="866"/>
        <v>-3.0665383547311834E-3</v>
      </c>
      <c r="R455" s="223">
        <f t="shared" ca="1" si="867"/>
        <v>4.8651451903954403E-3</v>
      </c>
      <c r="S455" s="223">
        <f t="shared" ca="1" si="868"/>
        <v>-3.4679252837507436E-3</v>
      </c>
      <c r="T455" s="223">
        <f t="shared" ca="1" si="869"/>
        <v>-2.0731263230905394E-4</v>
      </c>
      <c r="U455" s="223">
        <f t="shared" ca="1" si="870"/>
        <v>3.7463705931108371E-3</v>
      </c>
      <c r="V455" s="223">
        <f t="shared" ca="1" si="871"/>
        <v>-4.8245048076491874E-3</v>
      </c>
      <c r="W455" s="223">
        <f t="shared" ca="1" si="872"/>
        <v>2.7335082194477776E-3</v>
      </c>
      <c r="X455" s="223">
        <f t="shared" ca="1" si="873"/>
        <v>1.1530809618130163E-3</v>
      </c>
      <c r="Y455" s="223">
        <f t="shared" ca="1" si="874"/>
        <v>-4.2822319105860667E-3</v>
      </c>
      <c r="Z455" s="223">
        <f t="shared" ca="1" si="875"/>
        <v>4.5984614107584497E-3</v>
      </c>
      <c r="AA455" s="223">
        <f t="shared" ca="1" si="876"/>
        <v>-1.894043967240488E-3</v>
      </c>
      <c r="AB455" s="223">
        <f t="shared" ca="1" si="877"/>
        <v>-2.0545370366097902E-3</v>
      </c>
      <c r="AC455" s="223">
        <f t="shared" ca="1" si="878"/>
        <v>4.6535294572408129E-3</v>
      </c>
      <c r="AD455" s="223">
        <f t="shared" ca="1" si="879"/>
        <v>-4.1957017206991232E-3</v>
      </c>
      <c r="AE455" s="223">
        <f t="shared" ca="1" si="880"/>
        <v>9.8179266756427252E-4</v>
      </c>
      <c r="AF455" s="223">
        <f t="shared" ca="1" si="881"/>
        <v>2.877038405287264E-3</v>
      </c>
      <c r="AG455" s="223">
        <f t="shared" ca="1" si="882"/>
        <v>-4.8459944765831715E-3</v>
      </c>
      <c r="AH455" s="223">
        <f t="shared" ca="1" si="883"/>
        <v>3.6317035664899574E-3</v>
      </c>
      <c r="AI455" s="223">
        <f t="shared" ca="1" si="884"/>
        <v>-3.1811626269199773E-5</v>
      </c>
      <c r="AJ455" s="223">
        <f t="shared" ca="1" si="885"/>
        <v>-3.5889768015113016E-3</v>
      </c>
      <c r="AK455" s="223">
        <f t="shared" ca="1" si="886"/>
        <v>4.8522306458554541E-3</v>
      </c>
      <c r="AL455" s="223">
        <f t="shared" ca="1" si="887"/>
        <v>-2.9281410809034293E-3</v>
      </c>
      <c r="AM455" s="223">
        <f t="shared" ca="1" si="888"/>
        <v>-9.1939191798319888E-4</v>
      </c>
      <c r="AN455" s="223">
        <f t="shared" ca="1" si="889"/>
        <v>4.1629928319746158E-3</v>
      </c>
      <c r="AO455" s="223">
        <f t="shared" ca="1" si="890"/>
        <v>-4.6719983125698122E-3</v>
      </c>
      <c r="AP455" s="223">
        <f t="shared" ca="1" si="891"/>
        <v>2.1120517756982237E-3</v>
      </c>
      <c r="AQ455" s="223">
        <f t="shared" ca="1" si="892"/>
        <v>1.8352637464284316E-3</v>
      </c>
      <c r="AR455" s="223">
        <f t="shared" ca="1" si="893"/>
        <v>-4.5770273825384289E-3</v>
      </c>
      <c r="AS455" s="223">
        <f t="shared" ca="1" si="894"/>
        <v>4.312223704218957E-3</v>
      </c>
      <c r="AT455" s="223">
        <f t="shared" ca="1" si="895"/>
        <v>-1.21479750520522E-3</v>
      </c>
      <c r="AU455" s="223">
        <f t="shared" ca="1" si="896"/>
        <v>-2.6806074183262471E-3</v>
      </c>
      <c r="AV455" s="223">
        <f t="shared" ca="1" si="897"/>
        <v>4.815169337617835E-3</v>
      </c>
      <c r="AW455" s="223">
        <f t="shared" ca="1" si="898"/>
        <v>-3.7867327572378455E-3</v>
      </c>
      <c r="AX455" s="223">
        <f t="shared" ca="1" si="899"/>
        <v>2.7085924785340233E-4</v>
      </c>
      <c r="AY455" s="223">
        <f t="shared" ca="1" si="900"/>
        <v>3.4229368504396849E-3</v>
      </c>
      <c r="AZ455" s="223">
        <f t="shared" ca="1" si="901"/>
        <v>-4.8682670354306462E-3</v>
      </c>
      <c r="BA455" s="223">
        <f t="shared" ca="1" si="902"/>
        <v>3.1157197940203172E-3</v>
      </c>
      <c r="BB455" s="223">
        <f t="shared" ca="1" si="903"/>
        <v>6.8348797849373828E-4</v>
      </c>
      <c r="BC455" s="223">
        <f t="shared" ca="1" si="904"/>
        <v>-4.0337247389958305E-3</v>
      </c>
      <c r="BD455" s="223">
        <f t="shared" ca="1" si="905"/>
        <v>4.7342799612274718E-3</v>
      </c>
      <c r="BE455" s="223">
        <f t="shared" ca="1" si="906"/>
        <v>-2.3249714664343836E-3</v>
      </c>
      <c r="BF455" s="223">
        <f t="shared" ca="1" si="907"/>
        <v>-1.6115691451318397E-3</v>
      </c>
      <c r="BG455" s="223">
        <f t="shared" ca="1" si="908"/>
        <v>4.4894988479712685E-3</v>
      </c>
      <c r="BH455" s="223">
        <f t="shared" ca="1" si="909"/>
        <v>-4.4183571631291226E-3</v>
      </c>
      <c r="BI455" s="223">
        <f t="shared" ca="1" si="910"/>
        <v>1.4448757892523995E-3</v>
      </c>
      <c r="BJ455" s="223">
        <f t="shared" ca="1" si="911"/>
        <v>2.4777186133009754E-3</v>
      </c>
      <c r="BK455" s="223">
        <f t="shared" ca="1" si="912"/>
        <v>-4.7727440339591374E-3</v>
      </c>
      <c r="BL455" s="223">
        <f t="shared" ca="1" si="913"/>
        <v>3.9326393770949316E-3</v>
      </c>
      <c r="BM455" s="223">
        <f t="shared" ca="1" si="914"/>
        <v>-5.0925434578512688E-4</v>
      </c>
      <c r="BN455" s="223">
        <f t="shared" ca="1" si="915"/>
        <v>-3.2486507446814997E-3</v>
      </c>
      <c r="BO455" s="223">
        <f t="shared" ca="1" si="916"/>
        <v>4.8725753433076537E-3</v>
      </c>
      <c r="BP455" s="223">
        <f t="shared" ca="1" si="917"/>
        <v>-3.2957924652485876E-3</v>
      </c>
      <c r="BQ455" s="223">
        <f t="shared" ca="1" si="918"/>
        <v>-4.4593745659754144E-4</v>
      </c>
      <c r="BR455" s="223">
        <f t="shared" ca="1" si="919"/>
        <v>3.8947390498082456E-3</v>
      </c>
      <c r="BS455" s="223">
        <f t="shared" ca="1" si="920"/>
        <v>-4.7851563147845722E-3</v>
      </c>
      <c r="BT455" s="223">
        <f t="shared" ca="1" si="921"/>
        <v>2.5322900972644538E-3</v>
      </c>
      <c r="BU455" s="223">
        <f t="shared" ca="1" si="922"/>
        <v>1.3839921326079059E-3</v>
      </c>
      <c r="BV455" s="223">
        <f t="shared" ca="1" si="923"/>
        <v>-4.3911547174456892E-3</v>
      </c>
      <c r="BW455" s="223">
        <f t="shared" ca="1" si="924"/>
        <v>4.5138464126309036E-3</v>
      </c>
      <c r="BX455" s="223">
        <f t="shared" ca="1" si="925"/>
        <v>-1.6714732409670984E-3</v>
      </c>
      <c r="BY455" s="223">
        <f t="shared" ca="1" si="926"/>
        <v>-2.2688607671137425E-3</v>
      </c>
      <c r="BZ455" s="223">
        <f t="shared" ca="1" si="927"/>
        <v>4.7188207718796378E-3</v>
      </c>
      <c r="CA455" s="223">
        <f t="shared" ca="1" si="928"/>
        <v>-4.0690719242340682E-3</v>
      </c>
      <c r="CB455" s="223">
        <f t="shared" ca="1" si="929"/>
        <v>7.4642260539237279E-4</v>
      </c>
      <c r="CC455" s="223">
        <f t="shared" ca="1" si="930"/>
        <v>3.0665383547311782E-3</v>
      </c>
      <c r="CD455" s="223">
        <f t="shared" ca="1" si="931"/>
        <v>-4.8651451903954351E-3</v>
      </c>
      <c r="CE455" s="223">
        <f t="shared" ca="1" si="932"/>
        <v>3.4679252837507479E-3</v>
      </c>
      <c r="CF455" s="223">
        <f t="shared" ca="1" si="933"/>
        <v>2.0731263230896156E-4</v>
      </c>
      <c r="CG455" s="223">
        <f t="shared" ca="1" si="934"/>
        <v>-3.7463705931108219E-3</v>
      </c>
      <c r="CH455" s="223">
        <f t="shared" ca="1" si="935"/>
        <v>4.8245048076491995E-3</v>
      </c>
      <c r="CI455" s="223">
        <f t="shared" ca="1" si="936"/>
        <v>-2.7335082194477976E-3</v>
      </c>
      <c r="CJ455" s="223">
        <f t="shared" ca="1" si="937"/>
        <v>-1.1530809618130605E-3</v>
      </c>
      <c r="CK455" s="223">
        <f t="shared" ca="1" si="938"/>
        <v>4.2822319105860554E-3</v>
      </c>
      <c r="CL455" s="223">
        <f t="shared" ca="1" si="939"/>
        <v>-4.5984614107584341E-3</v>
      </c>
      <c r="CM455" s="223">
        <f t="shared" ca="1" si="940"/>
        <v>1.8940439672405422E-3</v>
      </c>
      <c r="CN455" s="223">
        <f t="shared" ca="1" si="941"/>
        <v>2.0545370366098002E-3</v>
      </c>
      <c r="CO455" s="223">
        <f t="shared" ca="1" si="942"/>
        <v>-4.6535294572407956E-3</v>
      </c>
      <c r="CP455" s="223">
        <f t="shared" ca="1" si="943"/>
        <v>4.1957017206991172E-3</v>
      </c>
      <c r="CQ455" s="223">
        <f t="shared" ca="1" si="944"/>
        <v>-9.8179266756432998E-4</v>
      </c>
      <c r="CR455" s="223">
        <f t="shared" ca="1" si="945"/>
        <v>-2.8770384052872722E-3</v>
      </c>
      <c r="CS455" s="223">
        <f t="shared" ca="1" si="946"/>
        <v>4.8459944765831646E-3</v>
      </c>
      <c r="CT455" s="223">
        <f t="shared" ca="1" si="947"/>
        <v>-3.631703566489973E-3</v>
      </c>
      <c r="CU455" s="223">
        <f t="shared" ca="1" si="948"/>
        <v>3.1811626269293014E-5</v>
      </c>
      <c r="CV455" s="223">
        <f t="shared" ca="1" si="949"/>
        <v>3.5889768015112855E-3</v>
      </c>
      <c r="CW455" s="223">
        <f t="shared" ca="1" si="950"/>
        <v>-4.8522306458554619E-3</v>
      </c>
      <c r="CX455" s="223">
        <f t="shared" ca="1" si="951"/>
        <v>2.9281410809034484E-3</v>
      </c>
      <c r="CY455" s="223">
        <f t="shared" ca="1" si="952"/>
        <v>9.1939191798324311E-4</v>
      </c>
      <c r="CZ455" s="223">
        <f t="shared" ca="1" si="953"/>
        <v>-4.1629928319746037E-3</v>
      </c>
      <c r="DA455" s="223">
        <f t="shared" ca="1" si="954"/>
        <v>4.6719983125697983E-3</v>
      </c>
      <c r="DB455" s="223">
        <f t="shared" ca="1" si="955"/>
        <v>-2.1120517756982454E-3</v>
      </c>
      <c r="DC455" s="223">
        <f t="shared" ca="1" si="956"/>
        <v>-1.8352637464284737E-3</v>
      </c>
      <c r="DD455" s="223">
        <f t="shared" ca="1" si="957"/>
        <v>4.5770273825384202E-3</v>
      </c>
      <c r="DE455" s="223">
        <f t="shared" ca="1" si="958"/>
        <v>-4.3122237042189362E-3</v>
      </c>
      <c r="DF455" s="223">
        <f t="shared" ca="1" si="959"/>
        <v>1.2147975052052434E-3</v>
      </c>
      <c r="DG455" s="223">
        <f t="shared" ca="1" si="960"/>
        <v>2.6806074183262272E-3</v>
      </c>
      <c r="DH455" s="223">
        <f t="shared" ca="1" si="961"/>
        <v>-4.8151693376178202E-3</v>
      </c>
      <c r="DI455" s="223">
        <f t="shared" ca="1" si="962"/>
        <v>3.7867327572378606E-3</v>
      </c>
      <c r="DJ455" s="223">
        <f t="shared" ca="1" si="963"/>
        <v>-2.7085924785349514E-4</v>
      </c>
      <c r="DK455" s="223">
        <f t="shared" ca="1" si="964"/>
        <v>-3.4229368504396676E-3</v>
      </c>
      <c r="DL455" s="223">
        <f t="shared" ca="1" si="965"/>
        <v>4.8682670354306496E-3</v>
      </c>
      <c r="DM455" s="223">
        <f t="shared" ca="1" si="966"/>
        <v>-3.1157197940203355E-3</v>
      </c>
      <c r="DN455" s="223">
        <f t="shared" ca="1" si="967"/>
        <v>-6.8348797849378294E-4</v>
      </c>
      <c r="DO455" s="223">
        <f t="shared" ca="1" si="968"/>
        <v>4.0337247389958955E-3</v>
      </c>
      <c r="DP455" s="223">
        <f t="shared" ca="1" si="969"/>
        <v>-4.7342799612274935E-3</v>
      </c>
      <c r="DQ455" s="223">
        <f t="shared" ca="1" si="970"/>
        <v>2.3249714664344045E-3</v>
      </c>
      <c r="DR455" s="223">
        <f t="shared" ca="1" si="971"/>
        <v>1.6115691451318828E-3</v>
      </c>
      <c r="DS455" s="223">
        <f t="shared" ca="1" si="972"/>
        <v>-4.4894988479713127E-3</v>
      </c>
      <c r="DT455" s="223">
        <f t="shared" ca="1" si="973"/>
        <v>4.4183571631291624E-3</v>
      </c>
      <c r="DU455" s="223">
        <f t="shared" ca="1" si="974"/>
        <v>-1.4448757892524227E-3</v>
      </c>
      <c r="DV455" s="223">
        <f t="shared" ca="1" si="975"/>
        <v>-2.477718613300955E-3</v>
      </c>
      <c r="DW455" s="223">
        <f t="shared" ca="1" si="976"/>
        <v>4.7727440339591599E-3</v>
      </c>
      <c r="DX455" s="223">
        <f t="shared" ca="1" si="977"/>
        <v>-3.932639377095027E-3</v>
      </c>
      <c r="DY455" s="223">
        <f t="shared" ca="1" si="978"/>
        <v>5.0925434578514986E-4</v>
      </c>
      <c r="DZ455" s="223">
        <f t="shared" ca="1" si="979"/>
        <v>3.2486507446814819E-3</v>
      </c>
      <c r="EA455" s="223">
        <f t="shared" ca="1" si="980"/>
        <v>-4.8725753433076545E-3</v>
      </c>
      <c r="EB455" s="223">
        <f t="shared" ca="1" si="981"/>
        <v>3.2957924652487073E-3</v>
      </c>
      <c r="EC455" s="223">
        <f t="shared" ca="1" si="982"/>
        <v>4.4593745659751759E-4</v>
      </c>
      <c r="ED455" s="223">
        <f t="shared" ca="1" si="983"/>
        <v>-3.8947390498082313E-3</v>
      </c>
      <c r="EE455" s="223">
        <f t="shared" ca="1" si="984"/>
        <v>4.7851563147845774E-3</v>
      </c>
      <c r="EF455" s="223">
        <f t="shared" ca="1" si="985"/>
        <v>-2.5322900972643558E-3</v>
      </c>
      <c r="EG455" s="223">
        <f t="shared" ca="1" si="986"/>
        <v>-1.3839921326077496E-3</v>
      </c>
      <c r="EH455" s="223">
        <f t="shared" ca="1" si="987"/>
        <v>4.3911547174456788E-3</v>
      </c>
      <c r="EI455" s="223">
        <f t="shared" ca="1" si="988"/>
        <v>-4.5138464126309123E-3</v>
      </c>
      <c r="EJ455" s="223">
        <f t="shared" ca="1" si="989"/>
        <v>1.6714732409669906E-3</v>
      </c>
      <c r="EK455" s="223">
        <f t="shared" ca="1" si="990"/>
        <v>2.2688607671135985E-3</v>
      </c>
      <c r="EL455" s="223">
        <f t="shared" ca="1" si="991"/>
        <v>-4.7188207718796317E-3</v>
      </c>
      <c r="EM455" s="223">
        <f t="shared" ca="1" si="992"/>
        <v>4.0690719242340804E-3</v>
      </c>
      <c r="EN455" s="223">
        <f t="shared" ca="1" si="993"/>
        <v>-7.4642260539225938E-4</v>
      </c>
      <c r="EO455" s="223">
        <f t="shared" ca="1" si="994"/>
        <v>-3.066538354731052E-3</v>
      </c>
      <c r="EP455" s="223">
        <f t="shared" ca="1" si="995"/>
        <v>4.8651451903954342E-3</v>
      </c>
      <c r="EQ455" s="223">
        <f t="shared" ca="1" si="996"/>
        <v>-3.4679252837507648E-3</v>
      </c>
      <c r="ER455" s="223">
        <f t="shared" ca="1" si="997"/>
        <v>-2.0731263230907605E-4</v>
      </c>
      <c r="ES455" s="223">
        <f t="shared" ca="1" si="998"/>
        <v>3.7463705931107183E-3</v>
      </c>
      <c r="ET455" s="223">
        <f t="shared" ca="1" si="999"/>
        <v>-4.824504807649203E-3</v>
      </c>
      <c r="EU455" s="223">
        <f t="shared" ca="1" si="1000"/>
        <v>2.7335082194478166E-3</v>
      </c>
      <c r="EV455" s="223">
        <f t="shared" ca="1" si="1001"/>
        <v>1.1530809618130373E-3</v>
      </c>
      <c r="EW455" s="223">
        <f t="shared" ca="1" si="1002"/>
        <v>-4.28223191058611E-3</v>
      </c>
      <c r="EX455" s="223">
        <f t="shared" ca="1" si="1003"/>
        <v>4.5984614107584879E-3</v>
      </c>
      <c r="EY455" s="223">
        <f t="shared" ca="1" si="1004"/>
        <v>-1.8940439672405641E-3</v>
      </c>
      <c r="EZ455" s="223">
        <f t="shared" ca="1" si="1005"/>
        <v>-2.054537036609779E-3</v>
      </c>
      <c r="FA455" s="223">
        <f t="shared" ca="1" si="1006"/>
        <v>4.6535294572408294E-3</v>
      </c>
      <c r="FB455" s="223">
        <f t="shared" ca="1" si="1007"/>
        <v>-4.1957017206992004E-3</v>
      </c>
      <c r="FC455" s="223">
        <f t="shared" ca="1" si="1008"/>
        <v>9.817926675643534E-4</v>
      </c>
      <c r="FD455" s="223">
        <f t="shared" ca="1" si="1009"/>
        <v>2.8770384052872531E-3</v>
      </c>
      <c r="FE455" s="223">
        <f t="shared" ca="1" si="1010"/>
        <v>-4.8459944765831767E-3</v>
      </c>
      <c r="FF455" s="223">
        <f t="shared" ca="1" si="1011"/>
        <v>3.631703566490081E-3</v>
      </c>
      <c r="FG455" s="223">
        <f t="shared" ca="1" si="1012"/>
        <v>-3.18116262693173E-5</v>
      </c>
      <c r="FH455" s="223">
        <f t="shared" ca="1" si="1013"/>
        <v>-3.5889768015112695E-3</v>
      </c>
      <c r="FI455" s="223">
        <f t="shared" ca="1" si="1014"/>
        <v>4.8522306458554524E-3</v>
      </c>
      <c r="FJ455" s="223">
        <f t="shared" ca="1" si="1015"/>
        <v>-2.9281410809035781E-3</v>
      </c>
      <c r="FK455" s="223">
        <f t="shared" ca="1" si="1016"/>
        <v>-9.1939191798308352E-4</v>
      </c>
      <c r="FL455" s="223">
        <f t="shared" ca="1" si="1017"/>
        <v>4.1629928319745907E-3</v>
      </c>
      <c r="FM455" s="223">
        <f t="shared" ca="1" si="1018"/>
        <v>-4.6719983125698061E-3</v>
      </c>
      <c r="FN455" s="223">
        <f t="shared" ca="1" si="1019"/>
        <v>2.1120517756981422E-3</v>
      </c>
      <c r="FO455" s="223">
        <f t="shared" ca="1" si="1020"/>
        <v>1.8352637464283236E-3</v>
      </c>
      <c r="FP455" s="223">
        <f t="shared" ca="1" si="1021"/>
        <v>-4.5770273825384124E-3</v>
      </c>
      <c r="FQ455" s="223">
        <f t="shared" ca="1" si="1022"/>
        <v>4.3122237042189475E-3</v>
      </c>
      <c r="FR455" s="223">
        <f t="shared" ca="1" si="1023"/>
        <v>-1.2147975052051322E-3</v>
      </c>
      <c r="FS455" s="223">
        <f t="shared" ca="1" si="1024"/>
        <v>-2.6806074183260919E-3</v>
      </c>
      <c r="FT455" s="223">
        <f t="shared" ca="1" si="1025"/>
        <v>4.8151693376178167E-3</v>
      </c>
      <c r="FU455" s="223">
        <f t="shared" ca="1" si="1026"/>
        <v>-3.7867327572378754E-3</v>
      </c>
      <c r="FV455" s="223">
        <f t="shared" ca="1" si="1027"/>
        <v>2.7085924785338064E-4</v>
      </c>
      <c r="FW455" s="223">
        <f t="shared" ca="1" si="1028"/>
        <v>3.4229368504395518E-3</v>
      </c>
      <c r="FX455" s="223">
        <f t="shared" ca="1" si="1029"/>
        <v>-4.8682670354306505E-3</v>
      </c>
      <c r="FY455" s="223">
        <f t="shared" ca="1" si="1030"/>
        <v>3.1157197940203537E-3</v>
      </c>
      <c r="FZ455" s="223">
        <f t="shared" ca="1" si="1031"/>
        <v>6.8348797849375953E-4</v>
      </c>
      <c r="GA455" s="223">
        <f t="shared" ca="1" si="1032"/>
        <v>-4.0337247389958817E-3</v>
      </c>
      <c r="GB455" s="223">
        <f t="shared" ca="1" si="1033"/>
        <v>4.7342799612274996E-3</v>
      </c>
      <c r="GC455" s="223">
        <f t="shared" ca="1" si="1034"/>
        <v>-2.3249714664344253E-3</v>
      </c>
      <c r="GD455" s="223">
        <f t="shared" ca="1" si="1035"/>
        <v>-1.6115691451318601E-3</v>
      </c>
      <c r="GE455" s="223">
        <f t="shared" ca="1" si="1036"/>
        <v>4.4894988479713032E-3</v>
      </c>
      <c r="GF455" s="223">
        <f t="shared" ca="1" si="1037"/>
        <v>-4.4183571631291729E-3</v>
      </c>
      <c r="GG455" s="223">
        <f t="shared" ca="1" si="1038"/>
        <v>1.4448757892524455E-3</v>
      </c>
      <c r="GH455" s="223">
        <f t="shared" ca="1" si="1039"/>
        <v>2.4777186133009346E-3</v>
      </c>
      <c r="GI455" s="223">
        <f t="shared" ca="1" si="1040"/>
        <v>-4.7727440339591556E-3</v>
      </c>
      <c r="GJ455" s="223">
        <f t="shared" ca="1" si="1041"/>
        <v>3.9326393770950409E-3</v>
      </c>
      <c r="GK455" s="223">
        <f t="shared" ca="1" si="1042"/>
        <v>-5.0925434578517415E-4</v>
      </c>
      <c r="GL455" s="223">
        <f t="shared" ca="1" si="1043"/>
        <v>-3.2486507446814641E-3</v>
      </c>
      <c r="GM455" s="223">
        <f t="shared" ca="1" si="1044"/>
        <v>4.8725753433076545E-3</v>
      </c>
      <c r="GN455" s="223">
        <f t="shared" ca="1" si="1045"/>
        <v>-3.2957924652487246E-3</v>
      </c>
      <c r="GO455" s="223">
        <f t="shared" ca="1" si="1046"/>
        <v>-4.4593745659749374E-4</v>
      </c>
      <c r="GP455" s="223">
        <f t="shared" ca="1" si="1047"/>
        <v>3.8947390498082169E-3</v>
      </c>
      <c r="GQ455" s="223">
        <f t="shared" ca="1" si="1048"/>
        <v>-4.7851563147845808E-3</v>
      </c>
      <c r="GR455" s="223">
        <f t="shared" ca="1" si="1049"/>
        <v>2.5322900972643762E-3</v>
      </c>
      <c r="GS455" s="223">
        <f t="shared" ca="1" si="1050"/>
        <v>1.383992132607727E-3</v>
      </c>
      <c r="GT455" s="223">
        <f t="shared" ca="1" si="1051"/>
        <v>-4.3911547174456684E-3</v>
      </c>
      <c r="GU455" s="223">
        <f t="shared" ca="1" si="1052"/>
        <v>4.5138464126309218E-3</v>
      </c>
      <c r="GV455" s="223">
        <f t="shared" ca="1" si="1053"/>
        <v>-1.6714732409670134E-3</v>
      </c>
      <c r="GW455" s="223">
        <f t="shared" ca="1" si="1054"/>
        <v>-2.2688607671135777E-3</v>
      </c>
      <c r="GX455" s="223">
        <f t="shared" ca="1" si="1055"/>
        <v>4.7188207718796256E-3</v>
      </c>
      <c r="GY455" s="223">
        <f t="shared" ca="1" si="1056"/>
        <v>-4.0690719242340943E-3</v>
      </c>
      <c r="GZ455" s="223">
        <f t="shared" ca="1" si="1057"/>
        <v>7.464226053922828E-4</v>
      </c>
      <c r="HA455" s="223">
        <f t="shared" ca="1" si="1058"/>
        <v>3.0665383547310338E-3</v>
      </c>
      <c r="HB455" s="223">
        <f t="shared" ca="1" si="1059"/>
        <v>-4.8651451903954333E-3</v>
      </c>
      <c r="HC455" s="223">
        <f t="shared" ca="1" si="1060"/>
        <v>3.4679252837507817E-3</v>
      </c>
      <c r="HD455" s="223">
        <f t="shared" ca="1" si="1061"/>
        <v>2.073126323090522E-4</v>
      </c>
      <c r="HE455" s="223">
        <f t="shared" ca="1" si="1062"/>
        <v>-3.7463705931107026E-3</v>
      </c>
      <c r="HF455" s="223">
        <f t="shared" ca="1" si="1063"/>
        <v>4.8245048076492074E-3</v>
      </c>
      <c r="HG455" s="223">
        <f t="shared" ca="1" si="1064"/>
        <v>-2.7335082194478366E-3</v>
      </c>
      <c r="HH455" s="223">
        <f t="shared" ca="1" si="1065"/>
        <v>-1.1530809618130141E-3</v>
      </c>
      <c r="HI455" s="223">
        <f t="shared" ca="1" si="1066"/>
        <v>4.2822319105860988E-3</v>
      </c>
      <c r="HJ455" s="223">
        <f t="shared" ca="1" si="1067"/>
        <v>-4.5984614107584965E-3</v>
      </c>
      <c r="HK455" s="223">
        <f t="shared" ca="1" si="1068"/>
        <v>1.894043967240586E-3</v>
      </c>
      <c r="HL455" s="223">
        <f t="shared" ca="1" si="1069"/>
        <v>2.0545370366097568E-3</v>
      </c>
      <c r="HM455" s="223">
        <f t="shared" ca="1" si="1070"/>
        <v>-4.6535294572408225E-3</v>
      </c>
      <c r="HN455" s="223">
        <f t="shared" ca="1" si="1071"/>
        <v>4.1957017206992126E-3</v>
      </c>
      <c r="HO455" s="223">
        <f t="shared" ca="1" si="1072"/>
        <v>-9.8179266756437682E-4</v>
      </c>
      <c r="HP455" s="223">
        <f t="shared" ca="1" si="1073"/>
        <v>-2.8770384052872341E-3</v>
      </c>
      <c r="HQ455" s="223">
        <f t="shared" ca="1" si="1074"/>
        <v>4.845994476583175E-3</v>
      </c>
      <c r="HR455" s="223">
        <f t="shared" ca="1" si="1075"/>
        <v>-3.631703566490097E-3</v>
      </c>
      <c r="HS455" s="223">
        <f t="shared" ca="1" si="1076"/>
        <v>3.1811626269340719E-5</v>
      </c>
      <c r="HT455" s="223">
        <f t="shared" ca="1" si="1077"/>
        <v>3.588976801511253E-3</v>
      </c>
      <c r="HU455" s="223">
        <f t="shared" ca="1" si="1078"/>
        <v>-4.8522306458554541E-3</v>
      </c>
      <c r="HV455" s="223">
        <f t="shared" ca="1" si="1079"/>
        <v>2.928141080903376E-3</v>
      </c>
      <c r="HW455" s="223">
        <f t="shared" ca="1" si="1080"/>
        <v>9.1939191798333202E-4</v>
      </c>
      <c r="HX455" s="223">
        <f t="shared" ca="1" si="1081"/>
        <v>-4.1629928319747225E-3</v>
      </c>
      <c r="HY455" s="223">
        <f t="shared" ca="1" si="1082"/>
        <v>4.6719983125698911E-3</v>
      </c>
      <c r="HZ455" s="223">
        <f t="shared" ca="1" si="1083"/>
        <v>-2.1120517756984128E-3</v>
      </c>
      <c r="IA455" s="223">
        <f t="shared" ca="1" si="1084"/>
        <v>-1.8352637464283013E-3</v>
      </c>
      <c r="IB455" s="223">
        <f t="shared" ca="1" si="1085"/>
        <v>4.5770273825384037E-3</v>
      </c>
      <c r="IC455" s="223">
        <f t="shared" ca="1" si="1086"/>
        <v>-4.3122237042189588E-3</v>
      </c>
      <c r="ID455" s="223">
        <f t="shared" ca="1" si="1087"/>
        <v>1.2147975052051556E-3</v>
      </c>
      <c r="IE455" s="223">
        <f t="shared" ca="1" si="1088"/>
        <v>1.7006490738474319E-3</v>
      </c>
      <c r="IF455" s="223">
        <f t="shared" ca="1" si="1089"/>
        <v>-4.8151693376178549E-3</v>
      </c>
      <c r="IG455" s="223">
        <f t="shared" ca="1" si="1090"/>
        <v>3.7867327572380649E-3</v>
      </c>
      <c r="IH455" s="223">
        <f t="shared" ca="1" si="1091"/>
        <v>-2.7085924785368119E-4</v>
      </c>
      <c r="II455" s="223">
        <f t="shared" ca="1" si="1092"/>
        <v>-3.4229368504395353E-3</v>
      </c>
      <c r="IJ455" s="223">
        <f t="shared" ca="1" si="1093"/>
        <v>4.8682670354306522E-3</v>
      </c>
      <c r="IK455" s="223">
        <f t="shared" ca="1" si="1094"/>
        <v>-3.1157197940203719E-3</v>
      </c>
      <c r="IL455" s="223">
        <f t="shared" ca="1" si="1095"/>
        <v>-6.8348797849373611E-4</v>
      </c>
      <c r="IM455" s="223">
        <f t="shared" ca="1" si="1096"/>
        <v>4.0337247389958687E-3</v>
      </c>
      <c r="IN455" s="223">
        <f t="shared" ca="1" si="1097"/>
        <v>-4.7342799612274397E-3</v>
      </c>
      <c r="IO455" s="223">
        <f t="shared" ca="1" si="1098"/>
        <v>2.3249714664342032E-3</v>
      </c>
      <c r="IP455" s="223">
        <f t="shared" ca="1" si="1099"/>
        <v>1.6115691451315762E-3</v>
      </c>
      <c r="IQ455" s="223">
        <f t="shared" ca="1" si="1100"/>
        <v>-4.4894988479711869E-3</v>
      </c>
      <c r="IR455" s="223">
        <f t="shared" ca="1" si="1101"/>
        <v>4.4183571631291824E-3</v>
      </c>
      <c r="IS455" s="223">
        <f t="shared" ca="1" si="1102"/>
        <v>-1.4448757892524683E-3</v>
      </c>
      <c r="IT455" s="223">
        <f t="shared" ca="1" si="1103"/>
        <v>-2.4777186133009138E-3</v>
      </c>
      <c r="IU455" s="223">
        <f t="shared" ca="1" si="1104"/>
        <v>4.7727440339591504E-3</v>
      </c>
      <c r="IV455" s="223">
        <f t="shared" ca="1" si="1105"/>
        <v>-3.9326393770948917E-3</v>
      </c>
      <c r="IW455" s="223">
        <f t="shared" ca="1" si="1106"/>
        <v>5.0925434578492218E-4</v>
      </c>
      <c r="IX455" s="223">
        <f t="shared" ca="1" si="1107"/>
        <v>3.2486507446812399E-3</v>
      </c>
      <c r="IY455" s="223">
        <f t="shared" ca="1" si="1108"/>
        <v>-4.8725753433076519E-3</v>
      </c>
      <c r="IZ455" s="223">
        <f t="shared" ca="1" si="1109"/>
        <v>3.295792465248742E-3</v>
      </c>
      <c r="JA455" s="223">
        <f t="shared" ca="1" si="1110"/>
        <v>4.4593745659746945E-4</v>
      </c>
      <c r="JB455" s="223">
        <f t="shared" ca="1" si="1111"/>
        <v>-3.8947390498082026E-3</v>
      </c>
    </row>
    <row r="456" spans="2:262">
      <c r="B456" s="230">
        <v>95</v>
      </c>
      <c r="C456" s="229">
        <f t="shared" si="1112"/>
        <v>1.8554687500000012E-3</v>
      </c>
      <c r="D456" s="226">
        <f t="shared" ca="1" si="855"/>
        <v>74.297397461269313</v>
      </c>
      <c r="E456" s="225">
        <f ca="1">CW361</f>
        <v>-0.70260253873069212</v>
      </c>
      <c r="F456" s="224">
        <v>95</v>
      </c>
      <c r="G456" s="223">
        <f t="shared" ca="1" si="856"/>
        <v>8.7504741091892803E-3</v>
      </c>
      <c r="H456" s="223">
        <f t="shared" ca="1" si="857"/>
        <v>-5.1128534727725352E-3</v>
      </c>
      <c r="I456" s="223">
        <f t="shared" ca="1" si="858"/>
        <v>-1.6994345716365247E-3</v>
      </c>
      <c r="J456" s="223">
        <f t="shared" ca="1" si="859"/>
        <v>7.4565115533150421E-3</v>
      </c>
      <c r="K456" s="223">
        <f t="shared" ca="1" si="860"/>
        <v>-8.583699504985649E-3</v>
      </c>
      <c r="L456" s="223">
        <f t="shared" ca="1" si="861"/>
        <v>4.3811061117391501E-3</v>
      </c>
      <c r="M456" s="223">
        <f t="shared" ca="1" si="862"/>
        <v>2.5417989153066357E-3</v>
      </c>
      <c r="N456" s="223">
        <f t="shared" ca="1" si="863"/>
        <v>-7.8864529290843966E-3</v>
      </c>
      <c r="O456" s="223">
        <f t="shared" ca="1" si="864"/>
        <v>8.334259182221547E-3</v>
      </c>
      <c r="P456" s="223">
        <f t="shared" ca="1" si="865"/>
        <v>-3.6071663038934995E-3</v>
      </c>
      <c r="Q456" s="223">
        <f t="shared" ca="1" si="866"/>
        <v>-3.3596843459337156E-3</v>
      </c>
      <c r="R456" s="223">
        <f t="shared" ca="1" si="867"/>
        <v>8.2404434519729626E-3</v>
      </c>
      <c r="S456" s="223">
        <f t="shared" ca="1" si="868"/>
        <v>-8.0045553875631482E-3</v>
      </c>
      <c r="T456" s="223">
        <f t="shared" ca="1" si="869"/>
        <v>2.798487512663672E-3</v>
      </c>
      <c r="U456" s="223">
        <f t="shared" ca="1" si="870"/>
        <v>4.1452141797191991E-3</v>
      </c>
      <c r="V456" s="223">
        <f t="shared" ca="1" si="871"/>
        <v>-8.5150739997344165E-3</v>
      </c>
      <c r="W456" s="223">
        <f t="shared" ca="1" si="872"/>
        <v>7.5977633487874525E-3</v>
      </c>
      <c r="X456" s="223">
        <f t="shared" ca="1" si="873"/>
        <v>-1.9628577568780062E-3</v>
      </c>
      <c r="Y456" s="223">
        <f t="shared" ca="1" si="874"/>
        <v>-4.8908233349493875E-3</v>
      </c>
      <c r="Z456" s="223">
        <f t="shared" ca="1" si="875"/>
        <v>8.7076997300654883E-3</v>
      </c>
      <c r="AA456" s="223">
        <f t="shared" ca="1" si="876"/>
        <v>-7.1178006956029915E-3</v>
      </c>
      <c r="AB456" s="223">
        <f t="shared" ca="1" si="877"/>
        <v>1.108324607886407E-3</v>
      </c>
      <c r="AC456" s="223">
        <f t="shared" ca="1" si="878"/>
        <v>5.5893311878680184E-3</v>
      </c>
      <c r="AD456" s="223">
        <f t="shared" ca="1" si="879"/>
        <v>-8.8164655518831563E-3</v>
      </c>
      <c r="AE456" s="223">
        <f t="shared" ca="1" si="880"/>
        <v>6.5692897307342195E-3</v>
      </c>
      <c r="AF456" s="223">
        <f t="shared" ca="1" si="881"/>
        <v>-2.4311768704900292E-4</v>
      </c>
      <c r="AG456" s="223">
        <f t="shared" ca="1" si="882"/>
        <v>-6.2340107260082508E-3</v>
      </c>
      <c r="AH456" s="223">
        <f t="shared" ca="1" si="883"/>
        <v>8.8403239908658657E-3</v>
      </c>
      <c r="AI456" s="223">
        <f t="shared" ca="1" si="884"/>
        <v>-5.9575129146194165E-3</v>
      </c>
      <c r="AJ456" s="223">
        <f t="shared" ca="1" si="885"/>
        <v>-6.2443059001639472E-4</v>
      </c>
      <c r="AK456" s="223">
        <f t="shared" ca="1" si="886"/>
        <v>6.8186533330001119E-3</v>
      </c>
      <c r="AL456" s="223">
        <f t="shared" ca="1" si="887"/>
        <v>-8.7790452772038684E-3</v>
      </c>
      <c r="AM456" s="223">
        <f t="shared" ca="1" si="888"/>
        <v>5.2883619924289941E-3</v>
      </c>
      <c r="AN456" s="223">
        <f t="shared" ca="1" si="889"/>
        <v>1.4859652591512631E-3</v>
      </c>
      <c r="AO456" s="223">
        <f t="shared" ca="1" si="890"/>
        <v>-7.3376285809401091E-3</v>
      </c>
      <c r="AP456" s="223">
        <f t="shared" ca="1" si="891"/>
        <v>8.6332195584080795E-3</v>
      </c>
      <c r="AQ456" s="223">
        <f t="shared" ca="1" si="892"/>
        <v>-4.5682812533387506E-3</v>
      </c>
      <c r="AR456" s="223">
        <f t="shared" ca="1" si="893"/>
        <v>-2.3331892705295123E-3</v>
      </c>
      <c r="AS456" s="223">
        <f t="shared" ca="1" si="894"/>
        <v>7.7859384544898538E-3</v>
      </c>
      <c r="AT456" s="223">
        <f t="shared" ca="1" si="895"/>
        <v>-8.4042512158669508E-3</v>
      </c>
      <c r="AU456" s="223">
        <f t="shared" ca="1" si="896"/>
        <v>3.8042054685022957E-3</v>
      </c>
      <c r="AV456" s="223">
        <f t="shared" ca="1" si="897"/>
        <v>3.1579433937813256E-3</v>
      </c>
      <c r="AW456" s="223">
        <f t="shared" ca="1" si="898"/>
        <v>-8.1592654844959561E-3</v>
      </c>
      <c r="AX456" s="223">
        <f t="shared" ca="1" si="899"/>
        <v>8.0943453398859781E-3</v>
      </c>
      <c r="AY456" s="223">
        <f t="shared" ca="1" si="900"/>
        <v>-3.0034931054139184E-3</v>
      </c>
      <c r="AZ456" s="223">
        <f t="shared" ca="1" si="901"/>
        <v>-3.9522847958437992E-3</v>
      </c>
      <c r="BA456" s="223">
        <f t="shared" ca="1" si="902"/>
        <v>8.454014327578141E-3</v>
      </c>
      <c r="BB456" s="223">
        <f t="shared" ca="1" si="903"/>
        <v>-7.7064864934626442E-3</v>
      </c>
      <c r="BC456" s="223">
        <f t="shared" ca="1" si="904"/>
        <v>2.1738554618440592E-3</v>
      </c>
      <c r="BD456" s="223">
        <f t="shared" ca="1" si="905"/>
        <v>4.70856353478343E-3</v>
      </c>
      <c r="BE456" s="223">
        <f t="shared" ca="1" si="906"/>
        <v>-8.6673463912514213E-3</v>
      </c>
      <c r="BF456" s="223">
        <f t="shared" ca="1" si="907"/>
        <v>7.2444099693132194E-3</v>
      </c>
      <c r="BG456" s="223">
        <f t="shared" ca="1" si="908"/>
        <v>-1.3232824018263672E-3</v>
      </c>
      <c r="BH456" s="223">
        <f t="shared" ca="1" si="909"/>
        <v>-5.4194962329206569E-3</v>
      </c>
      <c r="BI456" s="223">
        <f t="shared" ca="1" si="910"/>
        <v>8.7972071711234535E-3</v>
      </c>
      <c r="BJ456" s="223">
        <f t="shared" ca="1" si="911"/>
        <v>-6.7125658169619852E-3</v>
      </c>
      <c r="BK456" s="223">
        <f t="shared" ca="1" si="912"/>
        <v>4.5996540889934375E-4</v>
      </c>
      <c r="BL456" s="223">
        <f t="shared" ca="1" si="913"/>
        <v>6.0782362197366602E-3</v>
      </c>
      <c r="BM456" s="223">
        <f t="shared" ca="1" si="914"/>
        <v>-8.8423460368949498E-3</v>
      </c>
      <c r="BN456" s="223">
        <f t="shared" ca="1" si="915"/>
        <v>6.1160759863315801E-3</v>
      </c>
      <c r="BO456" s="223">
        <f t="shared" ca="1" si="916"/>
        <v>4.0778130235817611E-4</v>
      </c>
      <c r="BP456" s="223">
        <f t="shared" ca="1" si="917"/>
        <v>-6.6784394690548752E-3</v>
      </c>
      <c r="BQ456" s="223">
        <f t="shared" ca="1" si="918"/>
        <v>8.8023282766131125E-3</v>
      </c>
      <c r="BR456" s="223">
        <f t="shared" ca="1" si="919"/>
        <v>-5.4606850005657565E-3</v>
      </c>
      <c r="BS456" s="223">
        <f t="shared" ca="1" si="920"/>
        <v>-1.2716008567578E-3</v>
      </c>
      <c r="BT456" s="223">
        <f t="shared" ca="1" si="921"/>
        <v>7.2143256954795522E-3</v>
      </c>
      <c r="BU456" s="223">
        <f t="shared" ca="1" si="922"/>
        <v>-8.6775392831854158E-3</v>
      </c>
      <c r="BV456" s="223">
        <f t="shared" ca="1" si="923"/>
        <v>4.7527046331304309E-3</v>
      </c>
      <c r="BW456" s="223">
        <f t="shared" ca="1" si="924"/>
        <v>2.1231741997793574E-3</v>
      </c>
      <c r="BX456" s="223">
        <f t="shared" ca="1" si="925"/>
        <v>-7.6807340217053188E-3</v>
      </c>
      <c r="BY456" s="223">
        <f t="shared" ca="1" si="926"/>
        <v>8.4691808428350966E-3</v>
      </c>
      <c r="BZ456" s="223">
        <f t="shared" ca="1" si="927"/>
        <v>-3.9989531219852149E-3</v>
      </c>
      <c r="CA456" s="223">
        <f t="shared" ca="1" si="928"/>
        <v>-2.954300214611719E-3</v>
      </c>
      <c r="CB456" s="223">
        <f t="shared" ca="1" si="929"/>
        <v>8.073172680585626E-3</v>
      </c>
      <c r="CC456" s="223">
        <f t="shared" ca="1" si="930"/>
        <v>-8.1792595612431625E-3</v>
      </c>
      <c r="CD456" s="223">
        <f t="shared" ca="1" si="931"/>
        <v>3.2066895062251278E-3</v>
      </c>
      <c r="CE456" s="223">
        <f t="shared" ca="1" si="932"/>
        <v>3.7569747033928298E-3</v>
      </c>
      <c r="CF456" s="223">
        <f t="shared" ca="1" si="933"/>
        <v>-8.3878622733068904E-3</v>
      </c>
      <c r="CG456" s="223">
        <f t="shared" ca="1" si="934"/>
        <v>7.8105675388382657E-3</v>
      </c>
      <c r="CH456" s="223">
        <f t="shared" ca="1" si="935"/>
        <v>-2.3835437175655288E-3</v>
      </c>
      <c r="CI456" s="223">
        <f t="shared" ca="1" si="936"/>
        <v>-4.5234674720087565E-3</v>
      </c>
      <c r="CJ456" s="223">
        <f t="shared" ca="1" si="937"/>
        <v>8.6217721670641938E-3</v>
      </c>
      <c r="CK456" s="223">
        <f t="shared" ca="1" si="938"/>
        <v>-7.366655481343941E-3</v>
      </c>
      <c r="CL456" s="223">
        <f t="shared" ca="1" si="939"/>
        <v>1.5374430999282448E-3</v>
      </c>
      <c r="CM456" s="223">
        <f t="shared" ca="1" si="940"/>
        <v>5.246396776090601E-3</v>
      </c>
      <c r="CN456" s="223">
        <f t="shared" ca="1" si="941"/>
        <v>-8.7726496817126347E-3</v>
      </c>
      <c r="CO456" s="223">
        <f t="shared" ca="1" si="942"/>
        <v>6.8517985045406168E-3</v>
      </c>
      <c r="CP456" s="223">
        <f t="shared" ca="1" si="943"/>
        <v>-6.7653606478651701E-4</v>
      </c>
      <c r="CQ456" s="223">
        <f t="shared" ca="1" si="944"/>
        <v>-5.9188004112462811E-3</v>
      </c>
      <c r="CR456" s="223">
        <f t="shared" ca="1" si="945"/>
        <v>8.8390417843080202E-3</v>
      </c>
      <c r="CS456" s="223">
        <f t="shared" ca="1" si="946"/>
        <v>-6.2709549625646595E-3</v>
      </c>
      <c r="CT456" s="223">
        <f t="shared" ca="1" si="947"/>
        <v>-1.908863824913419E-4</v>
      </c>
      <c r="CU456" s="223">
        <f t="shared" ca="1" si="948"/>
        <v>6.534202762896419E-3</v>
      </c>
      <c r="CV456" s="223">
        <f t="shared" ca="1" si="949"/>
        <v>-8.8203090826087811E-3</v>
      </c>
      <c r="CW456" s="223">
        <f t="shared" ca="1" si="950"/>
        <v>5.6297186962463424E-3</v>
      </c>
      <c r="CX456" s="223">
        <f t="shared" ca="1" si="951"/>
        <v>1.0564704895564461E-3</v>
      </c>
      <c r="CY456" s="223">
        <f t="shared" ca="1" si="952"/>
        <v>-7.0866771699811225E-3</v>
      </c>
      <c r="CZ456" s="223">
        <f t="shared" ca="1" si="953"/>
        <v>8.7166319827726296E-3</v>
      </c>
      <c r="DA456" s="223">
        <f t="shared" ca="1" si="954"/>
        <v>-4.9342651613660795E-3</v>
      </c>
      <c r="DB456" s="223">
        <f t="shared" ca="1" si="955"/>
        <v>-1.9118802082816093E-3</v>
      </c>
      <c r="DC456" s="223">
        <f t="shared" ca="1" si="956"/>
        <v>7.5709030019472535E-3</v>
      </c>
      <c r="DD456" s="223">
        <f t="shared" ca="1" si="957"/>
        <v>-8.5290089519465939E-3</v>
      </c>
      <c r="DE456" s="223">
        <f t="shared" ca="1" si="958"/>
        <v>4.1912919556379401E-3</v>
      </c>
      <c r="DF456" s="223">
        <f t="shared" ca="1" si="959"/>
        <v>2.748877475461231E-3</v>
      </c>
      <c r="DG456" s="223">
        <f t="shared" ca="1" si="960"/>
        <v>-7.9822168993279319E-3</v>
      </c>
      <c r="DH456" s="223">
        <f t="shared" ca="1" si="961"/>
        <v>8.259246902482819E-3</v>
      </c>
      <c r="DI456" s="223">
        <f t="shared" ca="1" si="962"/>
        <v>-3.4079543171839808E-3</v>
      </c>
      <c r="DJ456" s="223">
        <f t="shared" ca="1" si="963"/>
        <v>-3.5594015498628694E-3</v>
      </c>
      <c r="DK456" s="223">
        <f t="shared" ca="1" si="964"/>
        <v>8.3166576844445738E-3</v>
      </c>
      <c r="DL456" s="223">
        <f t="shared" ca="1" si="965"/>
        <v>-7.9099437903844237E-3</v>
      </c>
      <c r="DM456" s="223">
        <f t="shared" ca="1" si="966"/>
        <v>2.5917962156779776E-3</v>
      </c>
      <c r="DN456" s="223">
        <f t="shared" ca="1" si="967"/>
        <v>4.3356466415722878E-3</v>
      </c>
      <c r="DO456" s="223">
        <f t="shared" ca="1" si="968"/>
        <v>-8.5710045097123801E-3</v>
      </c>
      <c r="DP456" s="223">
        <f t="shared" ca="1" si="969"/>
        <v>7.4844635955696199E-3</v>
      </c>
      <c r="DQ456" s="223">
        <f t="shared" ca="1" si="970"/>
        <v>-1.7506776997953024E-3</v>
      </c>
      <c r="DR456" s="223">
        <f t="shared" ca="1" si="971"/>
        <v>-5.0701370860178341E-3</v>
      </c>
      <c r="DS456" s="223">
        <f t="shared" ca="1" si="972"/>
        <v>8.7428078761640146E-3</v>
      </c>
      <c r="DT456" s="223">
        <f t="shared" ca="1" si="973"/>
        <v>-6.9869039249055168E-3</v>
      </c>
      <c r="DU456" s="223">
        <f t="shared" ca="1" si="974"/>
        <v>8.9269920064582488E-4</v>
      </c>
      <c r="DV456" s="223">
        <f t="shared" ca="1" si="975"/>
        <v>5.7557993387065626E-3</v>
      </c>
      <c r="DW456" s="223">
        <f t="shared" ca="1" si="976"/>
        <v>-8.8304132234632987E-3</v>
      </c>
      <c r="DX456" s="223">
        <f t="shared" ca="1" si="977"/>
        <v>6.4220565500140471E-3</v>
      </c>
      <c r="DY456" s="223">
        <f t="shared" ca="1" si="978"/>
        <v>-2.612352019460383E-5</v>
      </c>
      <c r="DZ456" s="223">
        <f t="shared" ca="1" si="979"/>
        <v>-6.386030097323173E-3</v>
      </c>
      <c r="EA456" s="223">
        <f t="shared" ca="1" si="980"/>
        <v>8.8329768642256869E-3</v>
      </c>
      <c r="EB456" s="223">
        <f t="shared" ca="1" si="981"/>
        <v>-5.7953612598930513E-3</v>
      </c>
      <c r="EC456" s="223">
        <f t="shared" ca="1" si="982"/>
        <v>-8.4070374403615901E-4</v>
      </c>
      <c r="ED456" s="223">
        <f t="shared" ca="1" si="983"/>
        <v>6.9547598951434251E-3</v>
      </c>
      <c r="EE456" s="223">
        <f t="shared" ca="1" si="984"/>
        <v>-8.7504741091892838E-3</v>
      </c>
      <c r="EF456" s="223">
        <f t="shared" ca="1" si="985"/>
        <v>5.1128534727725794E-3</v>
      </c>
      <c r="EG456" s="223">
        <f t="shared" ca="1" si="986"/>
        <v>1.6994345716364414E-3</v>
      </c>
      <c r="EH456" s="223">
        <f t="shared" ca="1" si="987"/>
        <v>-7.4565115533149796E-3</v>
      </c>
      <c r="EI456" s="223">
        <f t="shared" ca="1" si="988"/>
        <v>8.5836995049856854E-3</v>
      </c>
      <c r="EJ456" s="223">
        <f t="shared" ca="1" si="989"/>
        <v>-4.3811061117393062E-3</v>
      </c>
      <c r="EK456" s="223">
        <f t="shared" ca="1" si="990"/>
        <v>-2.5417989153064327E-3</v>
      </c>
      <c r="EL456" s="223">
        <f t="shared" ca="1" si="991"/>
        <v>7.8864529290842873E-3</v>
      </c>
      <c r="EM456" s="223">
        <f t="shared" ca="1" si="992"/>
        <v>-8.3342591822214724E-3</v>
      </c>
      <c r="EN456" s="223">
        <f t="shared" ca="1" si="993"/>
        <v>3.6071663038933196E-3</v>
      </c>
      <c r="EO456" s="223">
        <f t="shared" ca="1" si="994"/>
        <v>3.3596843459338687E-3</v>
      </c>
      <c r="EP456" s="223">
        <f t="shared" ca="1" si="995"/>
        <v>-8.2404434519730094E-3</v>
      </c>
      <c r="EQ456" s="223">
        <f t="shared" ca="1" si="996"/>
        <v>8.0045553875631049E-3</v>
      </c>
      <c r="ER456" s="223">
        <f t="shared" ca="1" si="997"/>
        <v>-2.7984875126636044E-3</v>
      </c>
      <c r="ES456" s="223">
        <f t="shared" ca="1" si="998"/>
        <v>-4.1452141797192078E-3</v>
      </c>
      <c r="ET456" s="223">
        <f t="shared" ca="1" si="999"/>
        <v>8.5150739997344183E-3</v>
      </c>
      <c r="EU456" s="223">
        <f t="shared" ca="1" si="1000"/>
        <v>-7.597763348787449E-3</v>
      </c>
      <c r="EV456" s="223">
        <f t="shared" ca="1" si="1001"/>
        <v>1.9628577568780582E-3</v>
      </c>
      <c r="EW456" s="223">
        <f t="shared" ca="1" si="1002"/>
        <v>4.8908233349492904E-3</v>
      </c>
      <c r="EX456" s="223">
        <f t="shared" ca="1" si="1003"/>
        <v>-8.7076997300654674E-3</v>
      </c>
      <c r="EY456" s="223">
        <f t="shared" ca="1" si="1004"/>
        <v>7.1178006956030618E-3</v>
      </c>
      <c r="EZ456" s="223">
        <f t="shared" ca="1" si="1005"/>
        <v>-1.1083246078865856E-3</v>
      </c>
      <c r="FA456" s="223">
        <f t="shared" ca="1" si="1006"/>
        <v>-5.5893311878678301E-3</v>
      </c>
      <c r="FB456" s="223">
        <f t="shared" ca="1" si="1007"/>
        <v>8.8164655518831753E-3</v>
      </c>
      <c r="FC456" s="223">
        <f t="shared" ca="1" si="1008"/>
        <v>-6.569289730734046E-3</v>
      </c>
      <c r="FD456" s="223">
        <f t="shared" ca="1" si="1009"/>
        <v>2.4311768704880516E-4</v>
      </c>
      <c r="FE456" s="223">
        <f t="shared" ca="1" si="1010"/>
        <v>6.2340107260083471E-3</v>
      </c>
      <c r="FF456" s="223">
        <f t="shared" ca="1" si="1011"/>
        <v>-8.8403239908658639E-3</v>
      </c>
      <c r="FG456" s="223">
        <f t="shared" ca="1" si="1012"/>
        <v>5.9575129146193177E-3</v>
      </c>
      <c r="FH456" s="223">
        <f t="shared" ca="1" si="1013"/>
        <v>6.2443059001640166E-4</v>
      </c>
      <c r="FI456" s="223">
        <f t="shared" ca="1" si="1014"/>
        <v>-6.8186533330001171E-3</v>
      </c>
      <c r="FJ456" s="223">
        <f t="shared" ca="1" si="1015"/>
        <v>8.7790452772038684E-3</v>
      </c>
      <c r="FK456" s="223">
        <f t="shared" ca="1" si="1016"/>
        <v>-5.2883619924289872E-3</v>
      </c>
      <c r="FL456" s="223">
        <f t="shared" ca="1" si="1017"/>
        <v>-1.4859652591512709E-3</v>
      </c>
      <c r="FM456" s="223">
        <f t="shared" ca="1" si="1018"/>
        <v>7.3376285809400449E-3</v>
      </c>
      <c r="FN456" s="223">
        <f t="shared" ca="1" si="1019"/>
        <v>-8.6332195584081055E-3</v>
      </c>
      <c r="FO456" s="223">
        <f t="shared" ca="1" si="1020"/>
        <v>4.5682812533388503E-3</v>
      </c>
      <c r="FP456" s="223">
        <f t="shared" ca="1" si="1021"/>
        <v>2.3331892705292781E-3</v>
      </c>
      <c r="FQ456" s="223">
        <f t="shared" ca="1" si="1022"/>
        <v>-7.7859384544897402E-3</v>
      </c>
      <c r="FR456" s="223">
        <f t="shared" ca="1" si="1023"/>
        <v>8.4042512158670254E-3</v>
      </c>
      <c r="FS456" s="223">
        <f t="shared" ca="1" si="1024"/>
        <v>-3.8042054685020615E-3</v>
      </c>
      <c r="FT456" s="223">
        <f t="shared" ca="1" si="1025"/>
        <v>-3.157943393781568E-3</v>
      </c>
      <c r="FU456" s="223">
        <f t="shared" ca="1" si="1026"/>
        <v>8.1592654844960064E-3</v>
      </c>
      <c r="FV456" s="223">
        <f t="shared" ca="1" si="1027"/>
        <v>-8.0943453398859225E-3</v>
      </c>
      <c r="FW456" s="223">
        <f t="shared" ca="1" si="1028"/>
        <v>3.0034931054137922E-3</v>
      </c>
      <c r="FX456" s="223">
        <f t="shared" ca="1" si="1029"/>
        <v>3.9522847958438053E-3</v>
      </c>
      <c r="FY456" s="223">
        <f t="shared" ca="1" si="1030"/>
        <v>-8.4540143275781444E-3</v>
      </c>
      <c r="FZ456" s="223">
        <f t="shared" ca="1" si="1031"/>
        <v>7.7064864934626399E-3</v>
      </c>
      <c r="GA456" s="223">
        <f t="shared" ca="1" si="1032"/>
        <v>-2.1738554618440514E-3</v>
      </c>
      <c r="GB456" s="223">
        <f t="shared" ca="1" si="1033"/>
        <v>-4.7085635347834378E-3</v>
      </c>
      <c r="GC456" s="223">
        <f t="shared" ca="1" si="1034"/>
        <v>8.6673463912513987E-3</v>
      </c>
      <c r="GD456" s="223">
        <f t="shared" ca="1" si="1035"/>
        <v>-7.2444099693132862E-3</v>
      </c>
      <c r="GE456" s="223">
        <f t="shared" ca="1" si="1036"/>
        <v>1.3232824018264834E-3</v>
      </c>
      <c r="GF456" s="223">
        <f t="shared" ca="1" si="1037"/>
        <v>5.4194962329204652E-3</v>
      </c>
      <c r="GG456" s="223">
        <f t="shared" ca="1" si="1038"/>
        <v>-8.797207171123431E-3</v>
      </c>
      <c r="GH456" s="223">
        <f t="shared" ca="1" si="1039"/>
        <v>6.7125658169618161E-3</v>
      </c>
      <c r="GI456" s="223">
        <f t="shared" ca="1" si="1040"/>
        <v>-4.5996540889908528E-4</v>
      </c>
      <c r="GJ456" s="223">
        <f t="shared" ca="1" si="1041"/>
        <v>-6.0782362197368493E-3</v>
      </c>
      <c r="GK456" s="223">
        <f t="shared" ca="1" si="1042"/>
        <v>8.8423460368949498E-3</v>
      </c>
      <c r="GL456" s="223">
        <f t="shared" ca="1" si="1043"/>
        <v>-6.1160759863315732E-3</v>
      </c>
      <c r="GM456" s="223">
        <f t="shared" ca="1" si="1044"/>
        <v>-4.0778130235818392E-4</v>
      </c>
      <c r="GN456" s="223">
        <f t="shared" ca="1" si="1045"/>
        <v>6.6784394690548813E-3</v>
      </c>
      <c r="GO456" s="223">
        <f t="shared" ca="1" si="1046"/>
        <v>-8.8023282766131125E-3</v>
      </c>
      <c r="GP456" s="223">
        <f t="shared" ca="1" si="1047"/>
        <v>5.4606850005657495E-3</v>
      </c>
      <c r="GQ456" s="223">
        <f t="shared" ca="1" si="1048"/>
        <v>1.2716008567578087E-3</v>
      </c>
      <c r="GR456" s="223">
        <f t="shared" ca="1" si="1049"/>
        <v>-7.2143256954795565E-3</v>
      </c>
      <c r="GS456" s="223">
        <f t="shared" ca="1" si="1050"/>
        <v>8.6775392831854141E-3</v>
      </c>
      <c r="GT456" s="223">
        <f t="shared" ca="1" si="1051"/>
        <v>-4.752704633130423E-3</v>
      </c>
      <c r="GU456" s="223">
        <f t="shared" ca="1" si="1052"/>
        <v>-2.1231741997791223E-3</v>
      </c>
      <c r="GV456" s="223">
        <f t="shared" ca="1" si="1053"/>
        <v>7.6807340217051982E-3</v>
      </c>
      <c r="GW456" s="223">
        <f t="shared" ca="1" si="1054"/>
        <v>-8.4691808428351695E-3</v>
      </c>
      <c r="GX456" s="223">
        <f t="shared" ca="1" si="1055"/>
        <v>3.9989531219854308E-3</v>
      </c>
      <c r="GY456" s="223">
        <f t="shared" ca="1" si="1056"/>
        <v>2.9543002146119636E-3</v>
      </c>
      <c r="GZ456" s="223">
        <f t="shared" ca="1" si="1057"/>
        <v>-8.0731726805857319E-3</v>
      </c>
      <c r="HA456" s="223">
        <f t="shared" ca="1" si="1058"/>
        <v>8.1792595612430637E-3</v>
      </c>
      <c r="HB456" s="223">
        <f t="shared" ca="1" si="1059"/>
        <v>-3.2066895062251195E-3</v>
      </c>
      <c r="HC456" s="223">
        <f t="shared" ca="1" si="1060"/>
        <v>-3.7569747033928363E-3</v>
      </c>
      <c r="HD456" s="223">
        <f t="shared" ca="1" si="1061"/>
        <v>8.3878622733068921E-3</v>
      </c>
      <c r="HE456" s="223">
        <f t="shared" ca="1" si="1062"/>
        <v>-7.8105675388382614E-3</v>
      </c>
      <c r="HF456" s="223">
        <f t="shared" ca="1" si="1063"/>
        <v>2.383543717565521E-3</v>
      </c>
      <c r="HG456" s="223">
        <f t="shared" ca="1" si="1064"/>
        <v>4.5234674720087634E-3</v>
      </c>
      <c r="HH456" s="223">
        <f t="shared" ca="1" si="1065"/>
        <v>-8.6217721670641956E-3</v>
      </c>
      <c r="HI456" s="223">
        <f t="shared" ca="1" si="1066"/>
        <v>7.3666554813439349E-3</v>
      </c>
      <c r="HJ456" s="223">
        <f t="shared" ca="1" si="1067"/>
        <v>-1.5374430999282366E-3</v>
      </c>
      <c r="HK456" s="223">
        <f t="shared" ca="1" si="1068"/>
        <v>-5.246396776090405E-3</v>
      </c>
      <c r="HL456" s="223">
        <f t="shared" ca="1" si="1069"/>
        <v>8.7726496817126035E-3</v>
      </c>
      <c r="HM456" s="223">
        <f t="shared" ca="1" si="1070"/>
        <v>-6.8517985045407704E-3</v>
      </c>
      <c r="HN456" s="223">
        <f t="shared" ca="1" si="1071"/>
        <v>6.7653606478625681E-4</v>
      </c>
      <c r="HO456" s="223">
        <f t="shared" ca="1" si="1072"/>
        <v>5.9188004112464745E-3</v>
      </c>
      <c r="HP456" s="223">
        <f t="shared" ca="1" si="1073"/>
        <v>-8.8390417843080271E-3</v>
      </c>
      <c r="HQ456" s="223">
        <f t="shared" ca="1" si="1074"/>
        <v>6.2709549625644765E-3</v>
      </c>
      <c r="HR456" s="223">
        <f t="shared" ca="1" si="1075"/>
        <v>1.9088638249134971E-4</v>
      </c>
      <c r="HS456" s="223">
        <f t="shared" ca="1" si="1076"/>
        <v>-6.534202762896086E-3</v>
      </c>
      <c r="HT456" s="223">
        <f t="shared" ca="1" si="1077"/>
        <v>8.8203090826087811E-3</v>
      </c>
      <c r="HU456" s="223">
        <f t="shared" ca="1" si="1078"/>
        <v>-5.6297186962467232E-3</v>
      </c>
      <c r="HV456" s="223">
        <f t="shared" ca="1" si="1079"/>
        <v>-1.0564704895564539E-3</v>
      </c>
      <c r="HW456" s="223">
        <f t="shared" ca="1" si="1080"/>
        <v>7.0866771699814287E-3</v>
      </c>
      <c r="HX456" s="223">
        <f t="shared" ca="1" si="1081"/>
        <v>-8.7166319827726262E-3</v>
      </c>
      <c r="HY456" s="223">
        <f t="shared" ca="1" si="1082"/>
        <v>4.9342651613656537E-3</v>
      </c>
      <c r="HZ456" s="223">
        <f t="shared" ca="1" si="1083"/>
        <v>1.9118802082816171E-3</v>
      </c>
      <c r="IA456" s="223">
        <f t="shared" ca="1" si="1084"/>
        <v>-7.5709030019473879E-3</v>
      </c>
      <c r="IB456" s="223">
        <f t="shared" ca="1" si="1085"/>
        <v>8.529008951946658E-3</v>
      </c>
      <c r="IC456" s="223">
        <f t="shared" ca="1" si="1086"/>
        <v>-4.1912919556377094E-3</v>
      </c>
      <c r="ID456" s="223">
        <f t="shared" ca="1" si="1087"/>
        <v>-2.7488774754610003E-3</v>
      </c>
      <c r="IE456" s="223">
        <f t="shared" ca="1" si="1088"/>
        <v>1.3267336992602635E-3</v>
      </c>
      <c r="IF456" s="223">
        <f t="shared" ca="1" si="1089"/>
        <v>-8.2592469024829057E-3</v>
      </c>
      <c r="IG456" s="223">
        <f t="shared" ca="1" si="1090"/>
        <v>3.4079543171837414E-3</v>
      </c>
      <c r="IH456" s="223">
        <f t="shared" ca="1" si="1091"/>
        <v>3.5594015498624162E-3</v>
      </c>
      <c r="II456" s="223">
        <f t="shared" ca="1" si="1092"/>
        <v>-8.3166576844445773E-3</v>
      </c>
      <c r="IJ456" s="223">
        <f t="shared" ca="1" si="1093"/>
        <v>7.909943790384644E-3</v>
      </c>
      <c r="IK456" s="223">
        <f t="shared" ca="1" si="1094"/>
        <v>-2.5917962156779698E-3</v>
      </c>
      <c r="IL456" s="223">
        <f t="shared" ca="1" si="1095"/>
        <v>-4.3356466415727327E-3</v>
      </c>
      <c r="IM456" s="223">
        <f t="shared" ca="1" si="1096"/>
        <v>8.5710045097123818E-3</v>
      </c>
      <c r="IN456" s="223">
        <f t="shared" ca="1" si="1097"/>
        <v>-7.4844635955693475E-3</v>
      </c>
      <c r="IO456" s="223">
        <f t="shared" ca="1" si="1098"/>
        <v>1.7506776997952946E-3</v>
      </c>
      <c r="IP456" s="223">
        <f t="shared" ca="1" si="1099"/>
        <v>5.0701370860182539E-3</v>
      </c>
      <c r="IQ456" s="223">
        <f t="shared" ca="1" si="1100"/>
        <v>-8.7428078761640146E-3</v>
      </c>
      <c r="IR456" s="223">
        <f t="shared" ca="1" si="1101"/>
        <v>6.9869039249052037E-3</v>
      </c>
      <c r="IS456" s="223">
        <f t="shared" ca="1" si="1102"/>
        <v>-8.926992006458149E-4</v>
      </c>
      <c r="IT456" s="223">
        <f t="shared" ca="1" si="1103"/>
        <v>-5.7557993387065678E-3</v>
      </c>
      <c r="IU456" s="223">
        <f t="shared" ca="1" si="1104"/>
        <v>8.8304132234632727E-3</v>
      </c>
      <c r="IV456" s="223">
        <f t="shared" ca="1" si="1105"/>
        <v>-6.4220565500140402E-3</v>
      </c>
      <c r="IW456" s="223">
        <f t="shared" ca="1" si="1106"/>
        <v>2.6123520195098227E-5</v>
      </c>
      <c r="IX456" s="223">
        <f t="shared" ca="1" si="1107"/>
        <v>6.386030097323179E-3</v>
      </c>
      <c r="IY456" s="223">
        <f t="shared" ca="1" si="1108"/>
        <v>-8.8329768642257094E-3</v>
      </c>
      <c r="IZ456" s="223">
        <f t="shared" ca="1" si="1109"/>
        <v>5.7953612598930452E-3</v>
      </c>
      <c r="JA456" s="223">
        <f t="shared" ca="1" si="1110"/>
        <v>8.4070374403566808E-4</v>
      </c>
      <c r="JB456" s="223">
        <f t="shared" ca="1" si="1111"/>
        <v>-6.9547598951434303E-3</v>
      </c>
    </row>
    <row r="457" spans="2:262">
      <c r="B457" s="230">
        <v>96</v>
      </c>
      <c r="C457" s="229">
        <f t="shared" si="1112"/>
        <v>1.8750000000000012E-3</v>
      </c>
      <c r="D457" s="226">
        <f t="shared" ca="1" si="855"/>
        <v>74.272403964181919</v>
      </c>
      <c r="E457" s="225">
        <f ca="1">CX361</f>
        <v>-0.72759603581807497</v>
      </c>
      <c r="F457" s="224">
        <v>96</v>
      </c>
      <c r="G457" s="223">
        <f t="shared" ca="1" si="856"/>
        <v>5.4531454791498582E-3</v>
      </c>
      <c r="H457" s="223">
        <f t="shared" ca="1" si="857"/>
        <v>-3.3482225225021991E-3</v>
      </c>
      <c r="I457" s="223">
        <f t="shared" ca="1" si="858"/>
        <v>-7.1804377798419293E-4</v>
      </c>
      <c r="J457" s="223">
        <f t="shared" ca="1" si="859"/>
        <v>4.3636897717050606E-3</v>
      </c>
      <c r="K457" s="223">
        <f t="shared" ca="1" si="860"/>
        <v>-5.4531454791498573E-3</v>
      </c>
      <c r="L457" s="223">
        <f t="shared" ca="1" si="861"/>
        <v>3.3482225225021974E-3</v>
      </c>
      <c r="M457" s="223">
        <f t="shared" ca="1" si="862"/>
        <v>7.1804377798419076E-4</v>
      </c>
      <c r="N457" s="223">
        <f t="shared" ca="1" si="863"/>
        <v>-4.3636897717050623E-3</v>
      </c>
      <c r="O457" s="223">
        <f t="shared" ca="1" si="864"/>
        <v>5.4531454791498573E-3</v>
      </c>
      <c r="P457" s="223">
        <f t="shared" ca="1" si="865"/>
        <v>-3.3482225225021883E-3</v>
      </c>
      <c r="Q457" s="223">
        <f t="shared" ca="1" si="866"/>
        <v>-7.1804377798419207E-4</v>
      </c>
      <c r="R457" s="223">
        <f t="shared" ca="1" si="867"/>
        <v>4.3636897717050632E-3</v>
      </c>
      <c r="S457" s="223">
        <f t="shared" ca="1" si="868"/>
        <v>-5.4531454791498565E-3</v>
      </c>
      <c r="T457" s="223">
        <f t="shared" ca="1" si="869"/>
        <v>3.3482225225022022E-3</v>
      </c>
      <c r="U457" s="223">
        <f t="shared" ca="1" si="870"/>
        <v>7.1804377798419467E-4</v>
      </c>
      <c r="V457" s="223">
        <f t="shared" ca="1" si="871"/>
        <v>-4.3636897717050649E-3</v>
      </c>
      <c r="W457" s="223">
        <f t="shared" ca="1" si="872"/>
        <v>5.4531454791498565E-3</v>
      </c>
      <c r="X457" s="223">
        <f t="shared" ca="1" si="873"/>
        <v>-3.3482225225021848E-3</v>
      </c>
      <c r="Y457" s="223">
        <f t="shared" ca="1" si="874"/>
        <v>-7.1804377798421592E-4</v>
      </c>
      <c r="Z457" s="223">
        <f t="shared" ca="1" si="875"/>
        <v>4.3636897717050779E-3</v>
      </c>
      <c r="AA457" s="223">
        <f t="shared" ca="1" si="876"/>
        <v>-5.4531454791498591E-3</v>
      </c>
      <c r="AB457" s="223">
        <f t="shared" ca="1" si="877"/>
        <v>3.3482225225021991E-3</v>
      </c>
      <c r="AC457" s="223">
        <f t="shared" ca="1" si="878"/>
        <v>7.1804377798419814E-4</v>
      </c>
      <c r="AD457" s="223">
        <f t="shared" ca="1" si="879"/>
        <v>-4.3636897717050675E-3</v>
      </c>
      <c r="AE457" s="223">
        <f t="shared" ca="1" si="880"/>
        <v>5.4531454791498565E-3</v>
      </c>
      <c r="AF457" s="223">
        <f t="shared" ca="1" si="881"/>
        <v>-3.3482225225021818E-3</v>
      </c>
      <c r="AG457" s="223">
        <f t="shared" ca="1" si="882"/>
        <v>-7.1804377798421982E-4</v>
      </c>
      <c r="AH457" s="223">
        <f t="shared" ca="1" si="883"/>
        <v>4.3636897717050562E-3</v>
      </c>
      <c r="AI457" s="223">
        <f t="shared" ca="1" si="884"/>
        <v>-5.453145479149853E-3</v>
      </c>
      <c r="AJ457" s="223">
        <f t="shared" ca="1" si="885"/>
        <v>3.3482225225021957E-3</v>
      </c>
      <c r="AK457" s="223">
        <f t="shared" ca="1" si="886"/>
        <v>7.1804377798424107E-4</v>
      </c>
      <c r="AL457" s="223">
        <f t="shared" ca="1" si="887"/>
        <v>-4.3636897717050692E-3</v>
      </c>
      <c r="AM457" s="223">
        <f t="shared" ca="1" si="888"/>
        <v>5.4531454791498608E-3</v>
      </c>
      <c r="AN457" s="223">
        <f t="shared" ca="1" si="889"/>
        <v>-3.3482225225021788E-3</v>
      </c>
      <c r="AO457" s="223">
        <f t="shared" ca="1" si="890"/>
        <v>-7.1804377798418513E-4</v>
      </c>
      <c r="AP457" s="223">
        <f t="shared" ca="1" si="891"/>
        <v>4.3636897717050822E-3</v>
      </c>
      <c r="AQ457" s="223">
        <f t="shared" ca="1" si="892"/>
        <v>-5.4531454791498582E-3</v>
      </c>
      <c r="AR457" s="223">
        <f t="shared" ca="1" si="893"/>
        <v>3.3482225225021614E-3</v>
      </c>
      <c r="AS457" s="223">
        <f t="shared" ca="1" si="894"/>
        <v>7.1804377798420681E-4</v>
      </c>
      <c r="AT457" s="223">
        <f t="shared" ca="1" si="895"/>
        <v>-4.3636897717050961E-3</v>
      </c>
      <c r="AU457" s="223">
        <f t="shared" ca="1" si="896"/>
        <v>5.4531454791498547E-3</v>
      </c>
      <c r="AV457" s="223">
        <f t="shared" ca="1" si="897"/>
        <v>-3.3482225225022065E-3</v>
      </c>
      <c r="AW457" s="223">
        <f t="shared" ca="1" si="898"/>
        <v>-7.1804377798422806E-4</v>
      </c>
      <c r="AX457" s="223">
        <f t="shared" ca="1" si="899"/>
        <v>4.3636897717050614E-3</v>
      </c>
      <c r="AY457" s="223">
        <f t="shared" ca="1" si="900"/>
        <v>-5.453145479149853E-3</v>
      </c>
      <c r="AZ457" s="223">
        <f t="shared" ca="1" si="901"/>
        <v>3.3482225225021892E-3</v>
      </c>
      <c r="BA457" s="223">
        <f t="shared" ca="1" si="902"/>
        <v>7.1804377798424975E-4</v>
      </c>
      <c r="BB457" s="223">
        <f t="shared" ca="1" si="903"/>
        <v>-4.3636897717050744E-3</v>
      </c>
      <c r="BC457" s="223">
        <f t="shared" ca="1" si="904"/>
        <v>5.4531454791498599E-3</v>
      </c>
      <c r="BD457" s="223">
        <f t="shared" ca="1" si="905"/>
        <v>-3.3482225225021723E-3</v>
      </c>
      <c r="BE457" s="223">
        <f t="shared" ca="1" si="906"/>
        <v>-7.1804377798419293E-4</v>
      </c>
      <c r="BF457" s="223">
        <f t="shared" ca="1" si="907"/>
        <v>4.3636897717050874E-3</v>
      </c>
      <c r="BG457" s="223">
        <f t="shared" ca="1" si="908"/>
        <v>-5.4531454791498573E-3</v>
      </c>
      <c r="BH457" s="223">
        <f t="shared" ca="1" si="909"/>
        <v>3.3482225225021549E-3</v>
      </c>
      <c r="BI457" s="223">
        <f t="shared" ca="1" si="910"/>
        <v>7.1804377798429225E-4</v>
      </c>
      <c r="BJ457" s="223">
        <f t="shared" ca="1" si="911"/>
        <v>-4.3636897717050527E-3</v>
      </c>
      <c r="BK457" s="223">
        <f t="shared" ca="1" si="912"/>
        <v>5.4531454791498547E-3</v>
      </c>
      <c r="BL457" s="223">
        <f t="shared" ca="1" si="913"/>
        <v>-3.348222522502138E-3</v>
      </c>
      <c r="BM457" s="223">
        <f t="shared" ca="1" si="914"/>
        <v>-7.1804377798415824E-4</v>
      </c>
      <c r="BN457" s="223">
        <f t="shared" ca="1" si="915"/>
        <v>4.3636897717050666E-3</v>
      </c>
      <c r="BO457" s="223">
        <f t="shared" ca="1" si="916"/>
        <v>-5.4531454791498513E-3</v>
      </c>
      <c r="BP457" s="223">
        <f t="shared" ca="1" si="917"/>
        <v>3.3482225225021211E-3</v>
      </c>
      <c r="BQ457" s="223">
        <f t="shared" ca="1" si="918"/>
        <v>7.1804377798417949E-4</v>
      </c>
      <c r="BR457" s="223">
        <f t="shared" ca="1" si="919"/>
        <v>-4.3636897717050796E-3</v>
      </c>
      <c r="BS457" s="223">
        <f t="shared" ca="1" si="920"/>
        <v>5.4531454791498495E-3</v>
      </c>
      <c r="BT457" s="223">
        <f t="shared" ca="1" si="921"/>
        <v>-3.3482225225022278E-3</v>
      </c>
      <c r="BU457" s="223">
        <f t="shared" ca="1" si="922"/>
        <v>-7.1804377798420074E-4</v>
      </c>
      <c r="BV457" s="223">
        <f t="shared" ca="1" si="923"/>
        <v>4.3636897717050926E-3</v>
      </c>
      <c r="BW457" s="223">
        <f t="shared" ca="1" si="924"/>
        <v>-5.4531454791498461E-3</v>
      </c>
      <c r="BX457" s="223">
        <f t="shared" ca="1" si="925"/>
        <v>3.3482225225022109E-3</v>
      </c>
      <c r="BY457" s="223">
        <f t="shared" ca="1" si="926"/>
        <v>7.1804377798422199E-4</v>
      </c>
      <c r="BZ457" s="223">
        <f t="shared" ca="1" si="927"/>
        <v>-4.3636897717051057E-3</v>
      </c>
      <c r="CA457" s="223">
        <f t="shared" ca="1" si="928"/>
        <v>5.4531454791498634E-3</v>
      </c>
      <c r="CB457" s="223">
        <f t="shared" ca="1" si="929"/>
        <v>-3.3482225225021935E-3</v>
      </c>
      <c r="CC457" s="223">
        <f t="shared" ca="1" si="930"/>
        <v>-7.1804377798424367E-4</v>
      </c>
      <c r="CD457" s="223">
        <f t="shared" ca="1" si="931"/>
        <v>4.3636897717051187E-3</v>
      </c>
      <c r="CE457" s="223">
        <f t="shared" ca="1" si="932"/>
        <v>-5.4531454791498599E-3</v>
      </c>
      <c r="CF457" s="223">
        <f t="shared" ca="1" si="933"/>
        <v>3.3482225225021766E-3</v>
      </c>
      <c r="CG457" s="223">
        <f t="shared" ca="1" si="934"/>
        <v>7.1804377798426492E-4</v>
      </c>
      <c r="CH457" s="223">
        <f t="shared" ca="1" si="935"/>
        <v>-4.3636897717051317E-3</v>
      </c>
      <c r="CI457" s="223">
        <f t="shared" ca="1" si="936"/>
        <v>5.4531454791498582E-3</v>
      </c>
      <c r="CJ457" s="223">
        <f t="shared" ca="1" si="937"/>
        <v>-3.3482225225021593E-3</v>
      </c>
      <c r="CK457" s="223">
        <f t="shared" ca="1" si="938"/>
        <v>-7.1804377798428661E-4</v>
      </c>
      <c r="CL457" s="223">
        <f t="shared" ca="1" si="939"/>
        <v>4.3636897717050501E-3</v>
      </c>
      <c r="CM457" s="223">
        <f t="shared" ca="1" si="940"/>
        <v>-5.4531454791498547E-3</v>
      </c>
      <c r="CN457" s="223">
        <f t="shared" ca="1" si="941"/>
        <v>3.3482225225021423E-3</v>
      </c>
      <c r="CO457" s="223">
        <f t="shared" ca="1" si="942"/>
        <v>7.1804377798430786E-4</v>
      </c>
      <c r="CP457" s="223">
        <f t="shared" ca="1" si="943"/>
        <v>-4.3636897717050632E-3</v>
      </c>
      <c r="CQ457" s="223">
        <f t="shared" ca="1" si="944"/>
        <v>5.4531454791498513E-3</v>
      </c>
      <c r="CR457" s="223">
        <f t="shared" ca="1" si="945"/>
        <v>-3.348222522502125E-3</v>
      </c>
      <c r="CS457" s="223">
        <f t="shared" ca="1" si="946"/>
        <v>-7.1804377798417428E-4</v>
      </c>
      <c r="CT457" s="223">
        <f t="shared" ca="1" si="947"/>
        <v>4.3636897717050762E-3</v>
      </c>
      <c r="CU457" s="223">
        <f t="shared" ca="1" si="948"/>
        <v>-5.4531454791498495E-3</v>
      </c>
      <c r="CV457" s="223">
        <f t="shared" ca="1" si="949"/>
        <v>3.3482225225021081E-3</v>
      </c>
      <c r="CW457" s="223">
        <f t="shared" ca="1" si="950"/>
        <v>7.1804377798419597E-4</v>
      </c>
      <c r="CX457" s="223">
        <f t="shared" ca="1" si="951"/>
        <v>-4.3636897717050892E-3</v>
      </c>
      <c r="CY457" s="223">
        <f t="shared" ca="1" si="952"/>
        <v>5.4531454791498461E-3</v>
      </c>
      <c r="CZ457" s="223">
        <f t="shared" ca="1" si="953"/>
        <v>-3.3482225225022152E-3</v>
      </c>
      <c r="DA457" s="223">
        <f t="shared" ca="1" si="954"/>
        <v>-7.1804377798421679E-4</v>
      </c>
      <c r="DB457" s="223">
        <f t="shared" ca="1" si="955"/>
        <v>4.3636897717051022E-3</v>
      </c>
      <c r="DC457" s="223">
        <f t="shared" ca="1" si="956"/>
        <v>-5.4531454791498435E-3</v>
      </c>
      <c r="DD457" s="223">
        <f t="shared" ca="1" si="957"/>
        <v>3.3482225225021978E-3</v>
      </c>
      <c r="DE457" s="223">
        <f t="shared" ca="1" si="958"/>
        <v>7.1804377798423847E-4</v>
      </c>
      <c r="DF457" s="223">
        <f t="shared" ca="1" si="959"/>
        <v>-4.3636897717051152E-3</v>
      </c>
      <c r="DG457" s="223">
        <f t="shared" ca="1" si="960"/>
        <v>5.4531454791498617E-3</v>
      </c>
      <c r="DH457" s="223">
        <f t="shared" ca="1" si="961"/>
        <v>-3.3482225225021809E-3</v>
      </c>
      <c r="DI457" s="223">
        <f t="shared" ca="1" si="962"/>
        <v>-7.1804377798425972E-4</v>
      </c>
      <c r="DJ457" s="223">
        <f t="shared" ca="1" si="963"/>
        <v>4.3636897717051282E-3</v>
      </c>
      <c r="DK457" s="223">
        <f t="shared" ca="1" si="964"/>
        <v>-5.4531454791498582E-3</v>
      </c>
      <c r="DL457" s="223">
        <f t="shared" ca="1" si="965"/>
        <v>3.3482225225020396E-3</v>
      </c>
      <c r="DM457" s="223">
        <f t="shared" ca="1" si="966"/>
        <v>7.1804377798428097E-4</v>
      </c>
      <c r="DN457" s="223">
        <f t="shared" ca="1" si="967"/>
        <v>-4.3636897717050467E-3</v>
      </c>
      <c r="DO457" s="223">
        <f t="shared" ca="1" si="968"/>
        <v>5.4531454791498356E-3</v>
      </c>
      <c r="DP457" s="223">
        <f t="shared" ca="1" si="969"/>
        <v>-3.3482225225021467E-3</v>
      </c>
      <c r="DQ457" s="223">
        <f t="shared" ca="1" si="970"/>
        <v>-7.1804377798414783E-4</v>
      </c>
      <c r="DR457" s="223">
        <f t="shared" ca="1" si="971"/>
        <v>4.3636897717051551E-3</v>
      </c>
      <c r="DS457" s="223">
        <f t="shared" ca="1" si="972"/>
        <v>-5.453145479149853E-3</v>
      </c>
      <c r="DT457" s="223">
        <f t="shared" ca="1" si="973"/>
        <v>3.3482225225022534E-3</v>
      </c>
      <c r="DU457" s="223">
        <f t="shared" ca="1" si="974"/>
        <v>7.180437779843239E-4</v>
      </c>
      <c r="DV457" s="223">
        <f t="shared" ca="1" si="975"/>
        <v>-4.3636897717050727E-3</v>
      </c>
      <c r="DW457" s="223">
        <f t="shared" ca="1" si="976"/>
        <v>5.4531454791498703E-3</v>
      </c>
      <c r="DX457" s="223">
        <f t="shared" ca="1" si="977"/>
        <v>-3.3482225225021124E-3</v>
      </c>
      <c r="DY457" s="223">
        <f t="shared" ca="1" si="978"/>
        <v>-7.1804377798419076E-4</v>
      </c>
      <c r="DZ457" s="223">
        <f t="shared" ca="1" si="979"/>
        <v>4.3636897717051811E-3</v>
      </c>
      <c r="EA457" s="223">
        <f t="shared" ca="1" si="980"/>
        <v>-5.4531454791498469E-3</v>
      </c>
      <c r="EB457" s="223">
        <f t="shared" ca="1" si="981"/>
        <v>3.3482225225022191E-3</v>
      </c>
      <c r="EC457" s="223">
        <f t="shared" ca="1" si="982"/>
        <v>7.1804377798436684E-4</v>
      </c>
      <c r="ED457" s="223">
        <f t="shared" ca="1" si="983"/>
        <v>-4.3636897717050987E-3</v>
      </c>
      <c r="EE457" s="223">
        <f t="shared" ca="1" si="984"/>
        <v>5.4531454791498643E-3</v>
      </c>
      <c r="EF457" s="223">
        <f t="shared" ca="1" si="985"/>
        <v>-3.3482225225020782E-3</v>
      </c>
      <c r="EG457" s="223">
        <f t="shared" ca="1" si="986"/>
        <v>-7.1804377798423327E-4</v>
      </c>
      <c r="EH457" s="223">
        <f t="shared" ca="1" si="987"/>
        <v>4.3636897717050172E-3</v>
      </c>
      <c r="EI457" s="223">
        <f t="shared" ca="1" si="988"/>
        <v>-5.4531454791498409E-3</v>
      </c>
      <c r="EJ457" s="223">
        <f t="shared" ca="1" si="989"/>
        <v>3.3482225225021848E-3</v>
      </c>
      <c r="EK457" s="223">
        <f t="shared" ca="1" si="990"/>
        <v>7.1804377798440977E-4</v>
      </c>
      <c r="EL457" s="223">
        <f t="shared" ca="1" si="991"/>
        <v>-4.3636897717051256E-3</v>
      </c>
      <c r="EM457" s="223">
        <f t="shared" ca="1" si="992"/>
        <v>5.4531454791498591E-3</v>
      </c>
      <c r="EN457" s="223">
        <f t="shared" ca="1" si="993"/>
        <v>-3.3482225225020439E-3</v>
      </c>
      <c r="EO457" s="223">
        <f t="shared" ca="1" si="994"/>
        <v>-7.180437779842762E-4</v>
      </c>
      <c r="EP457" s="223">
        <f t="shared" ca="1" si="995"/>
        <v>4.3636897717050432E-3</v>
      </c>
      <c r="EQ457" s="223">
        <f t="shared" ca="1" si="996"/>
        <v>-5.4531454791498356E-3</v>
      </c>
      <c r="ER457" s="223">
        <f t="shared" ca="1" si="997"/>
        <v>3.348222522502151E-3</v>
      </c>
      <c r="ES457" s="223">
        <f t="shared" ca="1" si="998"/>
        <v>7.1804377798414263E-4</v>
      </c>
      <c r="ET457" s="223">
        <f t="shared" ca="1" si="999"/>
        <v>-4.3636897717051516E-3</v>
      </c>
      <c r="EU457" s="223">
        <f t="shared" ca="1" si="1000"/>
        <v>5.453145479149853E-3</v>
      </c>
      <c r="EV457" s="223">
        <f t="shared" ca="1" si="1001"/>
        <v>-3.3482225225022577E-3</v>
      </c>
      <c r="EW457" s="223">
        <f t="shared" ca="1" si="1002"/>
        <v>-7.180437779843187E-4</v>
      </c>
      <c r="EX457" s="223">
        <f t="shared" ca="1" si="1003"/>
        <v>4.3636897717050692E-3</v>
      </c>
      <c r="EY457" s="223">
        <f t="shared" ca="1" si="1004"/>
        <v>-5.4531454791498304E-3</v>
      </c>
      <c r="EZ457" s="223">
        <f t="shared" ca="1" si="1005"/>
        <v>3.3482225225021168E-3</v>
      </c>
      <c r="FA457" s="223">
        <f t="shared" ca="1" si="1006"/>
        <v>7.1804377798418513E-4</v>
      </c>
      <c r="FB457" s="223">
        <f t="shared" ca="1" si="1007"/>
        <v>-4.3636897717051776E-3</v>
      </c>
      <c r="FC457" s="223">
        <f t="shared" ca="1" si="1008"/>
        <v>5.4531454791498478E-3</v>
      </c>
      <c r="FD457" s="223">
        <f t="shared" ca="1" si="1009"/>
        <v>-3.3482225225022234E-3</v>
      </c>
      <c r="FE457" s="223">
        <f t="shared" ca="1" si="1010"/>
        <v>-7.1804377798436163E-4</v>
      </c>
      <c r="FF457" s="223">
        <f t="shared" ca="1" si="1011"/>
        <v>4.3636897717050961E-3</v>
      </c>
      <c r="FG457" s="223">
        <f t="shared" ca="1" si="1012"/>
        <v>-5.4531454791498651E-3</v>
      </c>
      <c r="FH457" s="223">
        <f t="shared" ca="1" si="1013"/>
        <v>3.3482225225020825E-3</v>
      </c>
      <c r="FI457" s="223">
        <f t="shared" ca="1" si="1014"/>
        <v>7.1804377798422806E-4</v>
      </c>
      <c r="FJ457" s="223">
        <f t="shared" ca="1" si="1015"/>
        <v>-4.3636897717052037E-3</v>
      </c>
      <c r="FK457" s="223">
        <f t="shared" ca="1" si="1016"/>
        <v>5.4531454791498426E-3</v>
      </c>
      <c r="FL457" s="223">
        <f t="shared" ca="1" si="1017"/>
        <v>-3.3482225225021892E-3</v>
      </c>
      <c r="FM457" s="223">
        <f t="shared" ca="1" si="1018"/>
        <v>-7.1804377798440457E-4</v>
      </c>
      <c r="FN457" s="223">
        <f t="shared" ca="1" si="1019"/>
        <v>4.3636897717051221E-3</v>
      </c>
      <c r="FO457" s="223">
        <f t="shared" ca="1" si="1020"/>
        <v>-5.4531454791498599E-3</v>
      </c>
      <c r="FP457" s="223">
        <f t="shared" ca="1" si="1021"/>
        <v>3.3482225225020482E-3</v>
      </c>
      <c r="FQ457" s="223">
        <f t="shared" ca="1" si="1022"/>
        <v>7.18043777984271E-4</v>
      </c>
      <c r="FR457" s="223">
        <f t="shared" ca="1" si="1023"/>
        <v>-4.3636897717050397E-3</v>
      </c>
      <c r="FS457" s="223">
        <f t="shared" ca="1" si="1024"/>
        <v>5.4531454791498365E-3</v>
      </c>
      <c r="FT457" s="223">
        <f t="shared" ca="1" si="1025"/>
        <v>-3.3482225225021549E-3</v>
      </c>
      <c r="FU457" s="223">
        <f t="shared" ca="1" si="1026"/>
        <v>-7.1804377798413742E-4</v>
      </c>
      <c r="FV457" s="223">
        <f t="shared" ca="1" si="1027"/>
        <v>4.3636897717051482E-3</v>
      </c>
      <c r="FW457" s="223">
        <f t="shared" ca="1" si="1028"/>
        <v>-5.4531454791498547E-3</v>
      </c>
      <c r="FX457" s="223">
        <f t="shared" ca="1" si="1029"/>
        <v>3.348222522502014E-3</v>
      </c>
      <c r="FY457" s="223">
        <f t="shared" ca="1" si="1030"/>
        <v>7.180437779843135E-4</v>
      </c>
      <c r="FZ457" s="223">
        <f t="shared" ca="1" si="1031"/>
        <v>-4.3636897717050666E-3</v>
      </c>
      <c r="GA457" s="223">
        <f t="shared" ca="1" si="1032"/>
        <v>5.4531454791498313E-3</v>
      </c>
      <c r="GB457" s="223">
        <f t="shared" ca="1" si="1033"/>
        <v>-3.3482225225021211E-3</v>
      </c>
      <c r="GC457" s="223">
        <f t="shared" ca="1" si="1034"/>
        <v>-7.1804377798417949E-4</v>
      </c>
      <c r="GD457" s="223">
        <f t="shared" ca="1" si="1035"/>
        <v>4.3636897717051742E-3</v>
      </c>
      <c r="GE457" s="223">
        <f t="shared" ca="1" si="1036"/>
        <v>-5.4531454791498495E-3</v>
      </c>
      <c r="GF457" s="223">
        <f t="shared" ca="1" si="1037"/>
        <v>3.3482225225022278E-3</v>
      </c>
      <c r="GG457" s="223">
        <f t="shared" ca="1" si="1038"/>
        <v>7.1804377798435643E-4</v>
      </c>
      <c r="GH457" s="223">
        <f t="shared" ca="1" si="1039"/>
        <v>-4.3636897717050926E-3</v>
      </c>
      <c r="GI457" s="223">
        <f t="shared" ca="1" si="1040"/>
        <v>5.453145479149866E-3</v>
      </c>
      <c r="GJ457" s="223">
        <f t="shared" ca="1" si="1041"/>
        <v>-3.3482225225020868E-3</v>
      </c>
      <c r="GK457" s="223">
        <f t="shared" ca="1" si="1042"/>
        <v>-7.1804377798422199E-4</v>
      </c>
      <c r="GL457" s="223">
        <f t="shared" ca="1" si="1043"/>
        <v>4.3636897717052011E-3</v>
      </c>
      <c r="GM457" s="223">
        <f t="shared" ca="1" si="1044"/>
        <v>-5.4531454791498426E-3</v>
      </c>
      <c r="GN457" s="223">
        <f t="shared" ca="1" si="1045"/>
        <v>3.3482225225021935E-3</v>
      </c>
      <c r="GO457" s="223">
        <f t="shared" ca="1" si="1046"/>
        <v>7.180437779843985E-4</v>
      </c>
      <c r="GP457" s="223">
        <f t="shared" ca="1" si="1047"/>
        <v>-4.3636897717051187E-3</v>
      </c>
      <c r="GQ457" s="223">
        <f t="shared" ca="1" si="1048"/>
        <v>5.4531454791498599E-3</v>
      </c>
      <c r="GR457" s="223">
        <f t="shared" ca="1" si="1049"/>
        <v>-3.3482225225020526E-3</v>
      </c>
      <c r="GS457" s="223">
        <f t="shared" ca="1" si="1050"/>
        <v>-7.1804377798426492E-4</v>
      </c>
      <c r="GT457" s="223">
        <f t="shared" ca="1" si="1051"/>
        <v>4.3636897717050371E-3</v>
      </c>
      <c r="GU457" s="223">
        <f t="shared" ca="1" si="1052"/>
        <v>-5.4531454791498374E-3</v>
      </c>
      <c r="GV457" s="223">
        <f t="shared" ca="1" si="1053"/>
        <v>3.3482225225021593E-3</v>
      </c>
      <c r="GW457" s="223">
        <f t="shared" ca="1" si="1054"/>
        <v>7.1804377798444143E-4</v>
      </c>
      <c r="GX457" s="223">
        <f t="shared" ca="1" si="1055"/>
        <v>-4.3636897717051447E-3</v>
      </c>
      <c r="GY457" s="223">
        <f t="shared" ca="1" si="1056"/>
        <v>5.4531454791498547E-3</v>
      </c>
      <c r="GZ457" s="223">
        <f t="shared" ca="1" si="1057"/>
        <v>-3.3482225225020183E-3</v>
      </c>
      <c r="HA457" s="223">
        <f t="shared" ca="1" si="1058"/>
        <v>-7.1804377798430786E-4</v>
      </c>
      <c r="HB457" s="223">
        <f t="shared" ca="1" si="1059"/>
        <v>4.3636897717050632E-3</v>
      </c>
      <c r="HC457" s="223">
        <f t="shared" ca="1" si="1060"/>
        <v>-5.4531454791498322E-3</v>
      </c>
      <c r="HD457" s="223">
        <f t="shared" ca="1" si="1061"/>
        <v>3.348222522502125E-3</v>
      </c>
      <c r="HE457" s="223">
        <f t="shared" ca="1" si="1062"/>
        <v>7.1804377798417428E-4</v>
      </c>
      <c r="HF457" s="223">
        <f t="shared" ca="1" si="1063"/>
        <v>-4.3636897717051716E-3</v>
      </c>
      <c r="HG457" s="223">
        <f t="shared" ca="1" si="1064"/>
        <v>5.4531454791498495E-3</v>
      </c>
      <c r="HH457" s="223">
        <f t="shared" ca="1" si="1065"/>
        <v>-3.3482225225022321E-3</v>
      </c>
      <c r="HI457" s="223">
        <f t="shared" ca="1" si="1066"/>
        <v>-7.1804377798435079E-4</v>
      </c>
      <c r="HJ457" s="223">
        <f t="shared" ca="1" si="1067"/>
        <v>4.3636897717050892E-3</v>
      </c>
      <c r="HK457" s="223">
        <f t="shared" ca="1" si="1068"/>
        <v>-5.4531454791498252E-3</v>
      </c>
      <c r="HL457" s="223">
        <f t="shared" ca="1" si="1069"/>
        <v>3.3482225225020912E-3</v>
      </c>
      <c r="HM457" s="223">
        <f t="shared" ca="1" si="1070"/>
        <v>7.1804377798421679E-4</v>
      </c>
      <c r="HN457" s="223">
        <f t="shared" ca="1" si="1071"/>
        <v>-4.3636897717051976E-3</v>
      </c>
      <c r="HO457" s="223">
        <f t="shared" ca="1" si="1072"/>
        <v>5.4531454791498435E-3</v>
      </c>
      <c r="HP457" s="223">
        <f t="shared" ca="1" si="1073"/>
        <v>-3.3482225225021978E-3</v>
      </c>
      <c r="HQ457" s="223">
        <f t="shared" ca="1" si="1074"/>
        <v>-7.1804377798408321E-4</v>
      </c>
      <c r="HR457" s="223">
        <f t="shared" ca="1" si="1075"/>
        <v>4.363689771705306E-3</v>
      </c>
      <c r="HS457" s="223">
        <f t="shared" ca="1" si="1076"/>
        <v>-5.45314547914982E-3</v>
      </c>
      <c r="HT457" s="223">
        <f t="shared" ca="1" si="1077"/>
        <v>3.3482225225020569E-3</v>
      </c>
      <c r="HU457" s="223">
        <f t="shared" ca="1" si="1078"/>
        <v>7.1804377798425972E-4</v>
      </c>
      <c r="HV457" s="223">
        <f t="shared" ca="1" si="1079"/>
        <v>-4.3636897717050337E-3</v>
      </c>
      <c r="HW457" s="223">
        <f t="shared" ca="1" si="1080"/>
        <v>5.453145479149879E-3</v>
      </c>
      <c r="HX457" s="223">
        <f t="shared" ca="1" si="1081"/>
        <v>-3.3482225225019155E-3</v>
      </c>
      <c r="HY457" s="223">
        <f t="shared" ca="1" si="1082"/>
        <v>-7.1804377798443623E-4</v>
      </c>
      <c r="HZ457" s="223">
        <f t="shared" ca="1" si="1083"/>
        <v>4.3636897717051421E-3</v>
      </c>
      <c r="IA457" s="223">
        <f t="shared" ca="1" si="1084"/>
        <v>-5.4531454791498556E-3</v>
      </c>
      <c r="IB457" s="223">
        <f t="shared" ca="1" si="1085"/>
        <v>3.3482225225022707E-3</v>
      </c>
      <c r="IC457" s="223">
        <f t="shared" ca="1" si="1086"/>
        <v>7.1804377798461274E-4</v>
      </c>
      <c r="ID457" s="223">
        <f t="shared" ca="1" si="1087"/>
        <v>-4.3636897717052496E-3</v>
      </c>
      <c r="IE457" s="223">
        <f t="shared" ca="1" si="1088"/>
        <v>7.180437779841088E-4</v>
      </c>
      <c r="IF457" s="223">
        <f t="shared" ca="1" si="1089"/>
        <v>-3.3482225225021293E-3</v>
      </c>
      <c r="IG457" s="223">
        <f t="shared" ca="1" si="1090"/>
        <v>-7.1804377798416908E-4</v>
      </c>
      <c r="IH457" s="223">
        <f t="shared" ca="1" si="1091"/>
        <v>4.3636897717049773E-3</v>
      </c>
      <c r="II457" s="223">
        <f t="shared" ca="1" si="1092"/>
        <v>-5.4531454791498096E-3</v>
      </c>
      <c r="IJ457" s="223">
        <f t="shared" ca="1" si="1093"/>
        <v>3.3482225225019884E-3</v>
      </c>
      <c r="IK457" s="223">
        <f t="shared" ca="1" si="1094"/>
        <v>7.1804377798434559E-4</v>
      </c>
      <c r="IL457" s="223">
        <f t="shared" ca="1" si="1095"/>
        <v>-4.3636897717050857E-3</v>
      </c>
      <c r="IM457" s="223">
        <f t="shared" ca="1" si="1096"/>
        <v>5.4531454791498669E-3</v>
      </c>
      <c r="IN457" s="223">
        <f t="shared" ca="1" si="1097"/>
        <v>-3.3482225225023431E-3</v>
      </c>
      <c r="IO457" s="223">
        <f t="shared" ca="1" si="1098"/>
        <v>-7.1804377798452166E-4</v>
      </c>
      <c r="IP457" s="223">
        <f t="shared" ca="1" si="1099"/>
        <v>4.3636897717051941E-3</v>
      </c>
      <c r="IQ457" s="223">
        <f t="shared" ca="1" si="1100"/>
        <v>-5.4531454791498443E-3</v>
      </c>
      <c r="IR457" s="223">
        <f t="shared" ca="1" si="1101"/>
        <v>3.3482225225022022E-3</v>
      </c>
      <c r="IS457" s="223">
        <f t="shared" ca="1" si="1102"/>
        <v>7.1804377798407801E-4</v>
      </c>
      <c r="IT457" s="223">
        <f t="shared" ca="1" si="1103"/>
        <v>-4.3636897717053025E-3</v>
      </c>
      <c r="IU457" s="223">
        <f t="shared" ca="1" si="1104"/>
        <v>5.4531454791498209E-3</v>
      </c>
      <c r="IV457" s="223">
        <f t="shared" ca="1" si="1105"/>
        <v>-3.3482225225020608E-3</v>
      </c>
      <c r="IW457" s="223">
        <f t="shared" ca="1" si="1106"/>
        <v>-7.1804377798425495E-4</v>
      </c>
      <c r="IX457" s="223">
        <f t="shared" ca="1" si="1107"/>
        <v>4.3636897717050302E-3</v>
      </c>
      <c r="IY457" s="223">
        <f t="shared" ca="1" si="1108"/>
        <v>-5.453145479149879E-3</v>
      </c>
      <c r="IZ457" s="223">
        <f t="shared" ca="1" si="1109"/>
        <v>3.3482225225019199E-3</v>
      </c>
      <c r="JA457" s="223">
        <f t="shared" ca="1" si="1110"/>
        <v>7.1804377798443102E-4</v>
      </c>
      <c r="JB457" s="223">
        <f t="shared" ca="1" si="1111"/>
        <v>-4.3636897717051386E-3</v>
      </c>
    </row>
    <row r="458" spans="2:262">
      <c r="B458" s="230">
        <v>97</v>
      </c>
      <c r="C458" s="229">
        <f t="shared" si="1112"/>
        <v>1.8945312500000012E-3</v>
      </c>
      <c r="D458" s="226">
        <f t="shared" ca="1" si="855"/>
        <v>74.28932422234756</v>
      </c>
      <c r="E458" s="225">
        <f ca="1">CY361</f>
        <v>-0.7106757776524375</v>
      </c>
      <c r="F458" s="224">
        <v>97</v>
      </c>
      <c r="G458" s="223">
        <f t="shared" ca="1" si="856"/>
        <v>1.7751367485015902E-3</v>
      </c>
      <c r="H458" s="223">
        <f t="shared" ca="1" si="857"/>
        <v>-1.0617553368570747E-3</v>
      </c>
      <c r="I458" s="223">
        <f t="shared" ca="1" si="858"/>
        <v>-2.3719033744781369E-4</v>
      </c>
      <c r="J458" s="223">
        <f t="shared" ca="1" si="859"/>
        <v>1.4053241568587809E-3</v>
      </c>
      <c r="K458" s="223">
        <f t="shared" ca="1" si="860"/>
        <v>-1.7984135049645895E-3</v>
      </c>
      <c r="L458" s="223">
        <f t="shared" ca="1" si="861"/>
        <v>1.1996673129634735E-3</v>
      </c>
      <c r="M458" s="223">
        <f t="shared" ca="1" si="862"/>
        <v>6.0702401112552613E-5</v>
      </c>
      <c r="N458" s="223">
        <f t="shared" ca="1" si="863"/>
        <v>-1.2875943868313011E-3</v>
      </c>
      <c r="O458" s="223">
        <f t="shared" ca="1" si="864"/>
        <v>1.8043705562619554E-3</v>
      </c>
      <c r="P458" s="223">
        <f t="shared" ca="1" si="865"/>
        <v>-1.3260258370411723E-3</v>
      </c>
      <c r="Q458" s="223">
        <f t="shared" ca="1" si="866"/>
        <v>1.1637013252873373E-4</v>
      </c>
      <c r="R458" s="223">
        <f t="shared" ca="1" si="867"/>
        <v>1.1574643789879456E-3</v>
      </c>
      <c r="S458" s="223">
        <f t="shared" ca="1" si="868"/>
        <v>-1.7929505327332379E-3</v>
      </c>
      <c r="T458" s="223">
        <f t="shared" ca="1" si="869"/>
        <v>1.4396140074287029E-3</v>
      </c>
      <c r="U458" s="223">
        <f t="shared" ca="1" si="870"/>
        <v>-2.9232195817938285E-4</v>
      </c>
      <c r="V458" s="223">
        <f t="shared" ca="1" si="871"/>
        <v>-1.0161873564405448E-3</v>
      </c>
      <c r="W458" s="223">
        <f t="shared" ca="1" si="872"/>
        <v>1.7642634154478394E-3</v>
      </c>
      <c r="X458" s="223">
        <f t="shared" ca="1" si="873"/>
        <v>-1.5393379079516383E-3</v>
      </c>
      <c r="Y458" s="223">
        <f t="shared" ca="1" si="874"/>
        <v>4.6545856357332719E-4</v>
      </c>
      <c r="Z458" s="223">
        <f t="shared" ca="1" si="875"/>
        <v>8.6512389414610631E-4</v>
      </c>
      <c r="AA458" s="223">
        <f t="shared" ca="1" si="876"/>
        <v>-1.7185854770271915E-3</v>
      </c>
      <c r="AB458" s="223">
        <f t="shared" ca="1" si="877"/>
        <v>1.6242371429332891E-3</v>
      </c>
      <c r="AC458" s="223">
        <f t="shared" ca="1" si="878"/>
        <v>-6.3411254855452737E-4</v>
      </c>
      <c r="AD458" s="223">
        <f t="shared" ca="1" si="879"/>
        <v>-7.0572881582621407E-4</v>
      </c>
      <c r="AE458" s="223">
        <f t="shared" ca="1" si="880"/>
        <v>1.656356620988386E-3</v>
      </c>
      <c r="AF458" s="223">
        <f t="shared" ca="1" si="881"/>
        <v>-1.6934940863301638E-3</v>
      </c>
      <c r="AG458" s="223">
        <f t="shared" ca="1" si="882"/>
        <v>7.9665968305196787E-4</v>
      </c>
      <c r="AH458" s="223">
        <f t="shared" ca="1" si="883"/>
        <v>5.3953718321931405E-4</v>
      </c>
      <c r="AI458" s="223">
        <f t="shared" ca="1" si="884"/>
        <v>-1.5781761452328302E-3</v>
      </c>
      <c r="AJ458" s="223">
        <f t="shared" ca="1" si="885"/>
        <v>1.7464417559176341E-3</v>
      </c>
      <c r="AK458" s="223">
        <f t="shared" ca="1" si="886"/>
        <v>-9.5153454930314689E-4</v>
      </c>
      <c r="AL458" s="223">
        <f t="shared" ca="1" si="887"/>
        <v>-3.6814951259696185E-4</v>
      </c>
      <c r="AM458" s="223">
        <f t="shared" ca="1" si="888"/>
        <v>1.4847969704798521E-3</v>
      </c>
      <c r="AN458" s="223">
        <f t="shared" ca="1" si="889"/>
        <v>-1.7825702366934472E-3</v>
      </c>
      <c r="AO458" s="223">
        <f t="shared" ca="1" si="890"/>
        <v>1.0972456176828191E-3</v>
      </c>
      <c r="AP458" s="223">
        <f t="shared" ca="1" si="891"/>
        <v>1.9321636091730555E-4</v>
      </c>
      <c r="AQ458" s="223">
        <f t="shared" ca="1" si="892"/>
        <v>-1.3771183892285507E-3</v>
      </c>
      <c r="AR458" s="223">
        <f t="shared" ca="1" si="893"/>
        <v>1.8015315916378853E-3</v>
      </c>
      <c r="AS458" s="223">
        <f t="shared" ca="1" si="894"/>
        <v>-1.2323896109487579E-3</v>
      </c>
      <c r="AT458" s="223">
        <f t="shared" ca="1" si="895"/>
        <v>-1.642243005923387E-5</v>
      </c>
      <c r="AU458" s="223">
        <f t="shared" ca="1" si="896"/>
        <v>1.2561774050795073E-3</v>
      </c>
      <c r="AV458" s="223">
        <f t="shared" ca="1" si="897"/>
        <v>-1.8031432125375081E-3</v>
      </c>
      <c r="AW458" s="223">
        <f t="shared" ca="1" si="898"/>
        <v>1.3556650185685519E-3</v>
      </c>
      <c r="AX458" s="223">
        <f t="shared" ca="1" si="899"/>
        <v>-1.6052965777772147E-4</v>
      </c>
      <c r="AY458" s="223">
        <f t="shared" ca="1" si="900"/>
        <v>-1.1231387458231087E-3</v>
      </c>
      <c r="AZ458" s="223">
        <f t="shared" ca="1" si="901"/>
        <v>1.7873895786020499E-3</v>
      </c>
      <c r="BA458" s="223">
        <f t="shared" ca="1" si="902"/>
        <v>-1.4658846309776651E-3</v>
      </c>
      <c r="BB458" s="223">
        <f t="shared" ca="1" si="903"/>
        <v>3.3593575725586553E-4</v>
      </c>
      <c r="BC458" s="223">
        <f t="shared" ca="1" si="904"/>
        <v>9.7928364647436239E-4</v>
      </c>
      <c r="BD458" s="223">
        <f t="shared" ca="1" si="905"/>
        <v>-1.7544224059381169E-3</v>
      </c>
      <c r="BE458" s="223">
        <f t="shared" ca="1" si="906"/>
        <v>1.5619869730563972E-3</v>
      </c>
      <c r="BF458" s="223">
        <f t="shared" ca="1" si="907"/>
        <v>-5.0810661175047008E-4</v>
      </c>
      <c r="BG458" s="223">
        <f t="shared" ca="1" si="908"/>
        <v>-8.2599751027915061E-4</v>
      </c>
      <c r="BH458" s="223">
        <f t="shared" ca="1" si="909"/>
        <v>1.7045591864401624E-3</v>
      </c>
      <c r="BI458" s="223">
        <f t="shared" ca="1" si="910"/>
        <v>-1.6430465267156733E-3</v>
      </c>
      <c r="BJ458" s="223">
        <f t="shared" ca="1" si="911"/>
        <v>6.7538412181454165E-4</v>
      </c>
      <c r="BK458" s="223">
        <f t="shared" ca="1" si="912"/>
        <v>6.6475656652380428E-4</v>
      </c>
      <c r="BL458" s="223">
        <f t="shared" ca="1" si="913"/>
        <v>-1.6382801301699453E-3</v>
      </c>
      <c r="BM458" s="223">
        <f t="shared" ca="1" si="914"/>
        <v>1.7082826441420806E-3</v>
      </c>
      <c r="BN458" s="223">
        <f t="shared" ca="1" si="915"/>
        <v>-8.3615731358307078E-4</v>
      </c>
      <c r="BO458" s="223">
        <f t="shared" ca="1" si="916"/>
        <v>-4.9711365363990575E-4</v>
      </c>
      <c r="BP458" s="223">
        <f t="shared" ca="1" si="917"/>
        <v>1.5562235406711721E-3</v>
      </c>
      <c r="BQ458" s="223">
        <f t="shared" ca="1" si="918"/>
        <v>-1.7570670658631012E-3</v>
      </c>
      <c r="BR458" s="223">
        <f t="shared" ca="1" si="919"/>
        <v>9.8887785333171105E-4</v>
      </c>
      <c r="BS458" s="223">
        <f t="shared" ca="1" si="920"/>
        <v>3.246832645214889E-4</v>
      </c>
      <c r="BT458" s="223">
        <f t="shared" ca="1" si="921"/>
        <v>-1.4591796677574406E-3</v>
      </c>
      <c r="BU458" s="223">
        <f t="shared" ca="1" si="922"/>
        <v>1.7889299712293121E-3</v>
      </c>
      <c r="BV458" s="223">
        <f t="shared" ca="1" si="923"/>
        <v>-1.132074958777143E-3</v>
      </c>
      <c r="BW458" s="223">
        <f t="shared" ca="1" si="924"/>
        <v>-1.491259980758539E-4</v>
      </c>
      <c r="BX458" s="223">
        <f t="shared" ca="1" si="925"/>
        <v>1.3480830969744314E-3</v>
      </c>
      <c r="BY458" s="223">
        <f t="shared" ca="1" si="926"/>
        <v>-1.8035645030439851E-3</v>
      </c>
      <c r="BZ458" s="223">
        <f t="shared" ca="1" si="927"/>
        <v>1.2643695635144267E-3</v>
      </c>
      <c r="CA458" s="223">
        <f t="shared" ca="1" si="928"/>
        <v>-2.7867433251865152E-5</v>
      </c>
      <c r="CB458" s="223">
        <f t="shared" ca="1" si="929"/>
        <v>-1.2240037490303737E-3</v>
      </c>
      <c r="CC458" s="223">
        <f t="shared" ca="1" si="930"/>
        <v>1.8008297227656953E-3</v>
      </c>
      <c r="CD458" s="223">
        <f t="shared" ca="1" si="931"/>
        <v>-1.3844875981803221E-3</v>
      </c>
      <c r="CE458" s="223">
        <f t="shared" ca="1" si="932"/>
        <v>2.0459248596348004E-4</v>
      </c>
      <c r="CF458" s="223">
        <f t="shared" ca="1" si="933"/>
        <v>1.0881365758746409E-3</v>
      </c>
      <c r="CG458" s="223">
        <f t="shared" ca="1" si="934"/>
        <v>-1.7807519678235137E-3</v>
      </c>
      <c r="CH458" s="223">
        <f t="shared" ca="1" si="935"/>
        <v>1.4912722604378684E-3</v>
      </c>
      <c r="CI458" s="223">
        <f t="shared" ca="1" si="936"/>
        <v>-3.7934720119363699E-4</v>
      </c>
      <c r="CJ458" s="223">
        <f t="shared" ca="1" si="937"/>
        <v>-9.4179005265731825E-4</v>
      </c>
      <c r="CK458" s="223">
        <f t="shared" ca="1" si="938"/>
        <v>1.7435245979731404E-3</v>
      </c>
      <c r="CL458" s="223">
        <f t="shared" ca="1" si="939"/>
        <v>-1.5836951556150547E-3</v>
      </c>
      <c r="CM458" s="223">
        <f t="shared" ca="1" si="940"/>
        <v>5.504485955039756E-4</v>
      </c>
      <c r="CN458" s="223">
        <f t="shared" ca="1" si="941"/>
        <v>7.8637357639805086E-4</v>
      </c>
      <c r="CO458" s="223">
        <f t="shared" ca="1" si="942"/>
        <v>-1.6895061331367867E-3</v>
      </c>
      <c r="CP458" s="223">
        <f t="shared" ca="1" si="943"/>
        <v>1.6608662007078104E-3</v>
      </c>
      <c r="CQ458" s="223">
        <f t="shared" ca="1" si="944"/>
        <v>-7.1624886893384963E-4</v>
      </c>
      <c r="CR458" s="223">
        <f t="shared" ca="1" si="945"/>
        <v>-6.2338389272254566E-4</v>
      </c>
      <c r="CS458" s="223">
        <f t="shared" ca="1" si="946"/>
        <v>1.6192168006603246E-3</v>
      </c>
      <c r="CT458" s="223">
        <f t="shared" ca="1" si="947"/>
        <v>-1.7220421963659526E-3</v>
      </c>
      <c r="CU458" s="223">
        <f t="shared" ca="1" si="948"/>
        <v>8.7515127421443004E-4</v>
      </c>
      <c r="CV458" s="223">
        <f t="shared" ca="1" si="949"/>
        <v>4.5439068138382148E-4</v>
      </c>
      <c r="CW458" s="223">
        <f t="shared" ca="1" si="950"/>
        <v>-1.5333335252395869E-3</v>
      </c>
      <c r="CX458" s="223">
        <f t="shared" ca="1" si="951"/>
        <v>1.7666339843090677E-3</v>
      </c>
      <c r="CY458" s="223">
        <f t="shared" ca="1" si="952"/>
        <v>-1.0256254943179744E-3</v>
      </c>
      <c r="CZ458" s="223">
        <f t="shared" ca="1" si="953"/>
        <v>-2.8102143938820779E-4</v>
      </c>
      <c r="DA458" s="223">
        <f t="shared" ca="1" si="954"/>
        <v>1.4326834097653995E-3</v>
      </c>
      <c r="DB458" s="223">
        <f t="shared" ca="1" si="955"/>
        <v>-1.7942121212429127E-3</v>
      </c>
      <c r="DC458" s="223">
        <f t="shared" ca="1" si="956"/>
        <v>1.1662223802472696E-3</v>
      </c>
      <c r="DD458" s="223">
        <f t="shared" ca="1" si="957"/>
        <v>1.0494580730929044E-4</v>
      </c>
      <c r="DE458" s="223">
        <f t="shared" ca="1" si="958"/>
        <v>-1.3182357698707514E-3</v>
      </c>
      <c r="DF458" s="223">
        <f t="shared" ca="1" si="959"/>
        <v>1.8045110146330712E-3</v>
      </c>
      <c r="DG458" s="223">
        <f t="shared" ca="1" si="960"/>
        <v>-1.2955879071328222E-3</v>
      </c>
      <c r="DH458" s="223">
        <f t="shared" ca="1" si="961"/>
        <v>7.2140510263229616E-5</v>
      </c>
      <c r="DI458" s="223">
        <f t="shared" ca="1" si="962"/>
        <v>1.1910927988912727E-3</v>
      </c>
      <c r="DJ458" s="223">
        <f t="shared" ca="1" si="963"/>
        <v>-1.7974314805062532E-3</v>
      </c>
      <c r="DK458" s="223">
        <f t="shared" ca="1" si="964"/>
        <v>1.4124762142322593E-3</v>
      </c>
      <c r="DL458" s="223">
        <f t="shared" ca="1" si="965"/>
        <v>-2.485320752859E-4</v>
      </c>
      <c r="DM458" s="223">
        <f t="shared" ca="1" si="966"/>
        <v>-1.052478953140955E-3</v>
      </c>
      <c r="DN458" s="223">
        <f t="shared" ca="1" si="967"/>
        <v>1.7730416986461717E-3</v>
      </c>
      <c r="DO458" s="223">
        <f t="shared" ca="1" si="968"/>
        <v>-1.5157616032506602E-3</v>
      </c>
      <c r="DP458" s="223">
        <f t="shared" ca="1" si="969"/>
        <v>4.2253014056206476E-4</v>
      </c>
      <c r="DQ458" s="223">
        <f t="shared" ca="1" si="970"/>
        <v>9.0372915972828532E-4</v>
      </c>
      <c r="DR458" s="223">
        <f t="shared" ca="1" si="971"/>
        <v>-1.731576555984922E-3</v>
      </c>
      <c r="DS458" s="223">
        <f t="shared" ca="1" si="972"/>
        <v>1.6044493794301218E-3</v>
      </c>
      <c r="DT458" s="223">
        <f t="shared" ca="1" si="973"/>
        <v>-5.9245900960624553E-4</v>
      </c>
      <c r="DU458" s="223">
        <f t="shared" ca="1" si="974"/>
        <v>-7.4627596047890802E-4</v>
      </c>
      <c r="DV458" s="223">
        <f t="shared" ca="1" si="975"/>
        <v>1.6734353845135322E-3</v>
      </c>
      <c r="DW458" s="223">
        <f t="shared" ca="1" si="976"/>
        <v>-1.6776854310044682E-3</v>
      </c>
      <c r="DX458" s="223">
        <f t="shared" ca="1" si="977"/>
        <v>7.5668217451678216E-4</v>
      </c>
      <c r="DY458" s="223">
        <f t="shared" ca="1" si="978"/>
        <v>5.8163571577418433E-4</v>
      </c>
      <c r="DZ458" s="223">
        <f t="shared" ca="1" si="979"/>
        <v>-1.5991781154964019E-3</v>
      </c>
      <c r="EA458" s="223">
        <f t="shared" ca="1" si="980"/>
        <v>1.7347644547620555E-3</v>
      </c>
      <c r="EB458" s="223">
        <f t="shared" ca="1" si="981"/>
        <v>-9.1361807644217219E-4</v>
      </c>
      <c r="EC458" s="223">
        <f t="shared" ca="1" si="982"/>
        <v>-4.1139400117203332E-4</v>
      </c>
      <c r="ED458" s="223">
        <f t="shared" ca="1" si="983"/>
        <v>1.5095198870274044E-3</v>
      </c>
      <c r="EE458" s="223">
        <f t="shared" ca="1" si="984"/>
        <v>-1.7751367485015768E-3</v>
      </c>
      <c r="EF458" s="223">
        <f t="shared" ca="1" si="985"/>
        <v>1.0617553368570676E-3</v>
      </c>
      <c r="EG458" s="223">
        <f t="shared" ca="1" si="986"/>
        <v>2.3719033744785717E-4</v>
      </c>
      <c r="EH458" s="223">
        <f t="shared" ca="1" si="987"/>
        <v>-1.4053241568588307E-3</v>
      </c>
      <c r="EI458" s="223">
        <f t="shared" ca="1" si="988"/>
        <v>1.7984135049645886E-3</v>
      </c>
      <c r="EJ458" s="223">
        <f t="shared" ca="1" si="989"/>
        <v>-1.1996673129634385E-3</v>
      </c>
      <c r="EK458" s="223">
        <f t="shared" ca="1" si="990"/>
        <v>-6.0702401112631543E-5</v>
      </c>
      <c r="EL458" s="223">
        <f t="shared" ca="1" si="991"/>
        <v>1.2875943868313115E-3</v>
      </c>
      <c r="EM458" s="223">
        <f t="shared" ca="1" si="992"/>
        <v>-1.8043705562619562E-3</v>
      </c>
      <c r="EN458" s="223">
        <f t="shared" ca="1" si="993"/>
        <v>1.3260258370411144E-3</v>
      </c>
      <c r="EO458" s="223">
        <f t="shared" ca="1" si="994"/>
        <v>-1.1637013252871866E-4</v>
      </c>
      <c r="EP458" s="223">
        <f t="shared" ca="1" si="995"/>
        <v>-1.1574643789879868E-3</v>
      </c>
      <c r="EQ458" s="223">
        <f t="shared" ca="1" si="996"/>
        <v>1.7929505327332483E-3</v>
      </c>
      <c r="ER458" s="223">
        <f t="shared" ca="1" si="997"/>
        <v>-1.4396140074286938E-3</v>
      </c>
      <c r="ES458" s="223">
        <f t="shared" ca="1" si="998"/>
        <v>2.9232195817932994E-4</v>
      </c>
      <c r="ET458" s="223">
        <f t="shared" ca="1" si="999"/>
        <v>1.0161873564405362E-3</v>
      </c>
      <c r="EU458" s="223">
        <f t="shared" ca="1" si="1000"/>
        <v>-1.7642634154478453E-3</v>
      </c>
      <c r="EV458" s="223">
        <f t="shared" ca="1" si="1001"/>
        <v>1.5393379079516037E-3</v>
      </c>
      <c r="EW458" s="223">
        <f t="shared" ca="1" si="1002"/>
        <v>-4.6545856357333749E-4</v>
      </c>
      <c r="EX458" s="223">
        <f t="shared" ca="1" si="1003"/>
        <v>-8.651238941461307E-4</v>
      </c>
      <c r="EY458" s="223">
        <f t="shared" ca="1" si="1004"/>
        <v>1.7185854770272115E-3</v>
      </c>
      <c r="EZ458" s="223">
        <f t="shared" ca="1" si="1005"/>
        <v>-1.6242371429332938E-3</v>
      </c>
      <c r="FA458" s="223">
        <f t="shared" ca="1" si="1006"/>
        <v>6.3411254855450135E-4</v>
      </c>
      <c r="FB458" s="223">
        <f t="shared" ca="1" si="1007"/>
        <v>7.0572881582627511E-4</v>
      </c>
      <c r="FC458" s="223">
        <f t="shared" ca="1" si="1008"/>
        <v>-1.6563566209883871E-3</v>
      </c>
      <c r="FD458" s="223">
        <f t="shared" ca="1" si="1009"/>
        <v>1.6934940863301499E-3</v>
      </c>
      <c r="FE458" s="223">
        <f t="shared" ca="1" si="1010"/>
        <v>-7.9665968305190824E-4</v>
      </c>
      <c r="FF458" s="223">
        <f t="shared" ca="1" si="1011"/>
        <v>-5.3953718321930418E-4</v>
      </c>
      <c r="FG458" s="223">
        <f t="shared" ca="1" si="1012"/>
        <v>1.5781761452328498E-3</v>
      </c>
      <c r="FH458" s="223">
        <f t="shared" ca="1" si="1013"/>
        <v>-1.7464417559176172E-3</v>
      </c>
      <c r="FI458" s="223">
        <f t="shared" ca="1" si="1014"/>
        <v>9.5153454930313409E-4</v>
      </c>
      <c r="FJ458" s="223">
        <f t="shared" ca="1" si="1015"/>
        <v>3.6814951259700175E-4</v>
      </c>
      <c r="FK458" s="223">
        <f t="shared" ca="1" si="1016"/>
        <v>-1.4847969704798896E-3</v>
      </c>
      <c r="FL458" s="223">
        <f t="shared" ca="1" si="1017"/>
        <v>1.7825702366934448E-3</v>
      </c>
      <c r="FM458" s="223">
        <f t="shared" ca="1" si="1018"/>
        <v>-1.0972456176827868E-3</v>
      </c>
      <c r="FN458" s="223">
        <f t="shared" ca="1" si="1019"/>
        <v>-1.9321636091739706E-4</v>
      </c>
      <c r="FO458" s="223">
        <f t="shared" ca="1" si="1020"/>
        <v>1.3771183892285603E-3</v>
      </c>
      <c r="FP458" s="223">
        <f t="shared" ca="1" si="1021"/>
        <v>-1.8015315916378831E-3</v>
      </c>
      <c r="FQ458" s="223">
        <f t="shared" ca="1" si="1022"/>
        <v>1.2323896109486907E-3</v>
      </c>
      <c r="FR458" s="223">
        <f t="shared" ca="1" si="1023"/>
        <v>1.6422430059249049E-5</v>
      </c>
      <c r="FS458" s="223">
        <f t="shared" ca="1" si="1024"/>
        <v>-1.2561774050795364E-3</v>
      </c>
      <c r="FT458" s="223">
        <f t="shared" ca="1" si="1025"/>
        <v>1.8031432125375118E-3</v>
      </c>
      <c r="FU458" s="223">
        <f t="shared" ca="1" si="1026"/>
        <v>-1.3556650185685419E-3</v>
      </c>
      <c r="FV458" s="223">
        <f t="shared" ca="1" si="1027"/>
        <v>1.6052965777768092E-4</v>
      </c>
      <c r="FW458" s="223">
        <f t="shared" ca="1" si="1028"/>
        <v>1.1231387458231809E-3</v>
      </c>
      <c r="FX458" s="223">
        <f t="shared" ca="1" si="1029"/>
        <v>-1.7873895786020518E-3</v>
      </c>
      <c r="FY458" s="223">
        <f t="shared" ca="1" si="1030"/>
        <v>1.4658846309776262E-3</v>
      </c>
      <c r="FZ458" s="223">
        <f t="shared" ca="1" si="1031"/>
        <v>-3.35935757255775E-4</v>
      </c>
      <c r="GA458" s="223">
        <f t="shared" ca="1" si="1032"/>
        <v>-9.7928364647437496E-4</v>
      </c>
      <c r="GB458" s="223">
        <f t="shared" ca="1" si="1033"/>
        <v>1.7544224059381323E-3</v>
      </c>
      <c r="GC458" s="223">
        <f t="shared" ca="1" si="1034"/>
        <v>-1.5619869730564024E-3</v>
      </c>
      <c r="GD458" s="223">
        <f t="shared" ca="1" si="1035"/>
        <v>5.0810661175043105E-4</v>
      </c>
      <c r="GE458" s="223">
        <f t="shared" ca="1" si="1036"/>
        <v>8.2599751027920959E-4</v>
      </c>
      <c r="GF458" s="223">
        <f t="shared" ca="1" si="1037"/>
        <v>-1.7045591864401589E-3</v>
      </c>
      <c r="GG458" s="223">
        <f t="shared" ca="1" si="1038"/>
        <v>1.6430465267156566E-3</v>
      </c>
      <c r="GH458" s="223">
        <f t="shared" ca="1" si="1039"/>
        <v>-6.7538412181450381E-4</v>
      </c>
      <c r="GI458" s="223">
        <f t="shared" ca="1" si="1040"/>
        <v>-6.647565665237942E-4</v>
      </c>
      <c r="GJ458" s="223">
        <f t="shared" ca="1" si="1041"/>
        <v>1.6382801301699625E-3</v>
      </c>
      <c r="GK458" s="223">
        <f t="shared" ca="1" si="1042"/>
        <v>-1.7082826441420507E-3</v>
      </c>
      <c r="GL458" s="223">
        <f t="shared" ca="1" si="1043"/>
        <v>8.3615731358308021E-4</v>
      </c>
      <c r="GM458" s="223">
        <f t="shared" ca="1" si="1044"/>
        <v>4.9711365363994478E-4</v>
      </c>
      <c r="GN458" s="223">
        <f t="shared" ca="1" si="1045"/>
        <v>-1.5562235406712185E-3</v>
      </c>
      <c r="GO458" s="223">
        <f t="shared" ca="1" si="1046"/>
        <v>1.7570670658631036E-3</v>
      </c>
      <c r="GP458" s="223">
        <f t="shared" ca="1" si="1047"/>
        <v>-9.8887785333167701E-4</v>
      </c>
      <c r="GQ458" s="223">
        <f t="shared" ca="1" si="1048"/>
        <v>-3.2468326452157932E-4</v>
      </c>
      <c r="GR458" s="223">
        <f t="shared" ca="1" si="1049"/>
        <v>1.4591796677574343E-3</v>
      </c>
      <c r="GS458" s="223">
        <f t="shared" ca="1" si="1050"/>
        <v>-1.7889299712293069E-3</v>
      </c>
      <c r="GT458" s="223">
        <f t="shared" ca="1" si="1051"/>
        <v>1.1320749587770712E-3</v>
      </c>
      <c r="GU458" s="223">
        <f t="shared" ca="1" si="1052"/>
        <v>1.4912599807584317E-4</v>
      </c>
      <c r="GV458" s="223">
        <f t="shared" ca="1" si="1053"/>
        <v>-1.3480830969744581E-3</v>
      </c>
      <c r="GW458" s="223">
        <f t="shared" ca="1" si="1054"/>
        <v>1.803564503043982E-3</v>
      </c>
      <c r="GX458" s="223">
        <f t="shared" ca="1" si="1055"/>
        <v>-1.2643695635143979E-3</v>
      </c>
      <c r="GY458" s="223">
        <f t="shared" ca="1" si="1056"/>
        <v>2.7867433251824603E-5</v>
      </c>
      <c r="GZ458" s="223">
        <f t="shared" ca="1" si="1057"/>
        <v>1.2240037490304414E-3</v>
      </c>
      <c r="HA458" s="223">
        <f t="shared" ca="1" si="1058"/>
        <v>-1.8008297227656979E-3</v>
      </c>
      <c r="HB458" s="223">
        <f t="shared" ca="1" si="1059"/>
        <v>1.3844875981802961E-3</v>
      </c>
      <c r="HC458" s="223">
        <f t="shared" ca="1" si="1060"/>
        <v>-2.0459248596338864E-4</v>
      </c>
      <c r="HD458" s="223">
        <f t="shared" ca="1" si="1061"/>
        <v>-1.0881365758746734E-3</v>
      </c>
      <c r="HE458" s="223">
        <f t="shared" ca="1" si="1062"/>
        <v>1.7807519678235204E-3</v>
      </c>
      <c r="HF458" s="223">
        <f t="shared" ca="1" si="1063"/>
        <v>-1.4912722604378743E-3</v>
      </c>
      <c r="HG458" s="223">
        <f t="shared" ca="1" si="1064"/>
        <v>3.7934720119359719E-4</v>
      </c>
      <c r="HH458" s="223">
        <f t="shared" ca="1" si="1065"/>
        <v>9.4179005265735273E-4</v>
      </c>
      <c r="HI458" s="223">
        <f t="shared" ca="1" si="1066"/>
        <v>-1.7435245979731374E-3</v>
      </c>
      <c r="HJ458" s="223">
        <f t="shared" ca="1" si="1067"/>
        <v>1.5836951556150352E-3</v>
      </c>
      <c r="HK458" s="223">
        <f t="shared" ca="1" si="1068"/>
        <v>-5.5044859550393678E-4</v>
      </c>
      <c r="HL458" s="223">
        <f t="shared" ca="1" si="1069"/>
        <v>-7.8637357639804121E-4</v>
      </c>
      <c r="HM458" s="223">
        <f t="shared" ca="1" si="1070"/>
        <v>1.6895061331368012E-3</v>
      </c>
      <c r="HN458" s="223">
        <f t="shared" ca="1" si="1071"/>
        <v>-1.6608662007077946E-3</v>
      </c>
      <c r="HO458" s="223">
        <f t="shared" ca="1" si="1072"/>
        <v>7.1624886893376517E-4</v>
      </c>
      <c r="HP458" s="223">
        <f t="shared" ca="1" si="1073"/>
        <v>6.2338389272267999E-4</v>
      </c>
      <c r="HQ458" s="223">
        <f t="shared" ca="1" si="1074"/>
        <v>-1.6192168006603199E-3</v>
      </c>
      <c r="HR458" s="223">
        <f t="shared" ca="1" si="1075"/>
        <v>1.7220421963659556E-3</v>
      </c>
      <c r="HS458" s="223">
        <f t="shared" ca="1" si="1076"/>
        <v>-8.7515127421439458E-4</v>
      </c>
      <c r="HT458" s="223">
        <f t="shared" ca="1" si="1077"/>
        <v>-4.5439068138391039E-4</v>
      </c>
      <c r="HU458" s="223">
        <f t="shared" ca="1" si="1078"/>
        <v>1.5333335252396352E-3</v>
      </c>
      <c r="HV458" s="223">
        <f t="shared" ca="1" si="1079"/>
        <v>-1.7666339843090384E-3</v>
      </c>
      <c r="HW458" s="223">
        <f t="shared" ca="1" si="1080"/>
        <v>1.0256254943179831E-3</v>
      </c>
      <c r="HX458" s="223">
        <f t="shared" ca="1" si="1081"/>
        <v>2.8102143938819727E-4</v>
      </c>
      <c r="HY458" s="223">
        <f t="shared" ca="1" si="1082"/>
        <v>-1.432683409765424E-3</v>
      </c>
      <c r="HZ458" s="223">
        <f t="shared" ca="1" si="1083"/>
        <v>1.7942121212429028E-3</v>
      </c>
      <c r="IA458" s="223">
        <f t="shared" ca="1" si="1084"/>
        <v>-1.1662223802471994E-3</v>
      </c>
      <c r="IB458" s="223">
        <f t="shared" ca="1" si="1085"/>
        <v>-1.0494580730922853E-4</v>
      </c>
      <c r="IC458" s="223">
        <f t="shared" ca="1" si="1086"/>
        <v>1.3182357698707443E-3</v>
      </c>
      <c r="ID458" s="223">
        <f t="shared" ca="1" si="1087"/>
        <v>-1.8045110146330712E-3</v>
      </c>
      <c r="IE458" s="223">
        <f t="shared" ca="1" si="1088"/>
        <v>3.5500595666902572E-4</v>
      </c>
      <c r="IF458" s="223">
        <f t="shared" ca="1" si="1089"/>
        <v>-7.2140510263137675E-5</v>
      </c>
      <c r="IG458" s="223">
        <f t="shared" ca="1" si="1090"/>
        <v>-1.1910927988913801E-3</v>
      </c>
      <c r="IH458" s="223">
        <f t="shared" ca="1" si="1091"/>
        <v>1.7974314805062476E-3</v>
      </c>
      <c r="II458" s="223">
        <f t="shared" ca="1" si="1092"/>
        <v>-1.4124762142322977E-3</v>
      </c>
      <c r="IJ458" s="223">
        <f t="shared" ca="1" si="1093"/>
        <v>2.4853207528585978E-4</v>
      </c>
      <c r="IK458" s="223">
        <f t="shared" ca="1" si="1094"/>
        <v>1.0524789531409879E-3</v>
      </c>
      <c r="IL458" s="223">
        <f t="shared" ca="1" si="1095"/>
        <v>-1.7730416986461795E-3</v>
      </c>
      <c r="IM458" s="223">
        <f t="shared" ca="1" si="1096"/>
        <v>1.5157616032505825E-3</v>
      </c>
      <c r="IN458" s="223">
        <f t="shared" ca="1" si="1097"/>
        <v>-4.2253014056212515E-4</v>
      </c>
      <c r="IO458" s="223">
        <f t="shared" ca="1" si="1098"/>
        <v>-9.0372915972832056E-4</v>
      </c>
      <c r="IP458" s="223">
        <f t="shared" ca="1" si="1099"/>
        <v>1.7315765559849337E-3</v>
      </c>
      <c r="IQ458" s="223">
        <f t="shared" ca="1" si="1100"/>
        <v>-1.6044493794301032E-3</v>
      </c>
      <c r="IR458" s="223">
        <f t="shared" ca="1" si="1101"/>
        <v>5.9245900960611022E-4</v>
      </c>
      <c r="IS458" s="223">
        <f t="shared" ca="1" si="1102"/>
        <v>7.4627596047903845E-4</v>
      </c>
      <c r="IT458" s="223">
        <f t="shared" ca="1" si="1103"/>
        <v>-1.6734353845135087E-3</v>
      </c>
      <c r="IU458" s="223">
        <f t="shared" ca="1" si="1104"/>
        <v>1.6776854310044534E-3</v>
      </c>
      <c r="IV458" s="223">
        <f t="shared" ca="1" si="1105"/>
        <v>-7.5668217451674497E-4</v>
      </c>
      <c r="IW458" s="223">
        <f t="shared" ca="1" si="1106"/>
        <v>-5.8163571577422293E-4</v>
      </c>
      <c r="IX458" s="223">
        <f t="shared" ca="1" si="1107"/>
        <v>1.5991781154964682E-3</v>
      </c>
      <c r="IY458" s="223">
        <f t="shared" ca="1" si="1108"/>
        <v>-1.734764454762016E-3</v>
      </c>
      <c r="IZ458" s="223">
        <f t="shared" ca="1" si="1109"/>
        <v>9.1361807644222543E-4</v>
      </c>
      <c r="JA458" s="223">
        <f t="shared" ca="1" si="1110"/>
        <v>4.1139400117207289E-4</v>
      </c>
      <c r="JB458" s="223">
        <f t="shared" ca="1" si="1111"/>
        <v>-1.5095198870274267E-3</v>
      </c>
    </row>
    <row r="459" spans="2:262">
      <c r="B459" s="230">
        <v>98</v>
      </c>
      <c r="C459" s="229">
        <f t="shared" si="1112"/>
        <v>1.9140625000000013E-3</v>
      </c>
      <c r="D459" s="226">
        <f t="shared" ca="1" si="855"/>
        <v>74.282512437720229</v>
      </c>
      <c r="E459" s="225">
        <f ca="1">CZ361</f>
        <v>-0.71748756227977006</v>
      </c>
      <c r="F459" s="224">
        <v>98</v>
      </c>
      <c r="G459" s="223">
        <f t="shared" ca="1" si="856"/>
        <v>4.9743989199985015E-3</v>
      </c>
      <c r="H459" s="223">
        <f t="shared" ca="1" si="857"/>
        <v>-3.4460440693821238E-3</v>
      </c>
      <c r="I459" s="223">
        <f t="shared" ca="1" si="858"/>
        <v>1.3230154246443148E-4</v>
      </c>
      <c r="J459" s="223">
        <f t="shared" ca="1" si="859"/>
        <v>3.2499861158316887E-3</v>
      </c>
      <c r="K459" s="223">
        <f t="shared" ca="1" si="860"/>
        <v>-4.9484632822913944E-3</v>
      </c>
      <c r="L459" s="223">
        <f t="shared" ca="1" si="861"/>
        <v>4.083152759751317E-3</v>
      </c>
      <c r="M459" s="223">
        <f t="shared" ca="1" si="862"/>
        <v>-1.1023699823764902E-3</v>
      </c>
      <c r="N459" s="223">
        <f t="shared" ca="1" si="863"/>
        <v>-2.4495482017525376E-3</v>
      </c>
      <c r="O459" s="223">
        <f t="shared" ca="1" si="864"/>
        <v>4.73236097577601E-3</v>
      </c>
      <c r="P459" s="223">
        <f t="shared" ca="1" si="865"/>
        <v>-4.5633481794217206E-3</v>
      </c>
      <c r="Q459" s="223">
        <f t="shared" ca="1" si="866"/>
        <v>2.0300749620820323E-3</v>
      </c>
      <c r="R459" s="223">
        <f t="shared" ca="1" si="867"/>
        <v>1.5549755240024962E-3</v>
      </c>
      <c r="S459" s="223">
        <f t="shared" ca="1" si="868"/>
        <v>-4.3343966909001668E-3</v>
      </c>
      <c r="T459" s="223">
        <f t="shared" ca="1" si="869"/>
        <v>4.8681766877120827E-3</v>
      </c>
      <c r="U459" s="223">
        <f t="shared" ca="1" si="870"/>
        <v>-2.8797652994739325E-3</v>
      </c>
      <c r="V459" s="223">
        <f t="shared" ca="1" si="871"/>
        <v>-6.0064600890535891E-4</v>
      </c>
      <c r="W459" s="223">
        <f t="shared" ca="1" si="872"/>
        <v>3.7698639719507118E-3</v>
      </c>
      <c r="X459" s="223">
        <f t="shared" ca="1" si="873"/>
        <v>-4.9859238959986179E-3</v>
      </c>
      <c r="Y459" s="223">
        <f t="shared" ca="1" si="874"/>
        <v>3.6187878713980085E-3</v>
      </c>
      <c r="Z459" s="223">
        <f t="shared" ca="1" si="875"/>
        <v>-3.7676599546786552E-4</v>
      </c>
      <c r="AA459" s="223">
        <f t="shared" ca="1" si="876"/>
        <v>-3.0604574947232415E-3</v>
      </c>
      <c r="AB459" s="223">
        <f t="shared" ca="1" si="877"/>
        <v>4.912064845100263E-3</v>
      </c>
      <c r="AC459" s="223">
        <f t="shared" ca="1" si="878"/>
        <v>-4.2187424548639028E-3</v>
      </c>
      <c r="AD459" s="223">
        <f t="shared" ca="1" si="879"/>
        <v>1.3396990939280303E-3</v>
      </c>
      <c r="AE459" s="223">
        <f t="shared" ca="1" si="880"/>
        <v>2.2334393522979224E-3</v>
      </c>
      <c r="AF459" s="223">
        <f t="shared" ca="1" si="881"/>
        <v>-4.649437896922402E-3</v>
      </c>
      <c r="AG459" s="223">
        <f t="shared" ca="1" si="882"/>
        <v>4.6565731316873865E-3</v>
      </c>
      <c r="AH459" s="223">
        <f t="shared" ca="1" si="883"/>
        <v>-2.2511483075204502E-3</v>
      </c>
      <c r="AI459" s="223">
        <f t="shared" ca="1" si="884"/>
        <v>-1.3205913880910171E-3</v>
      </c>
      <c r="AJ459" s="223">
        <f t="shared" ca="1" si="885"/>
        <v>4.2081356578006195E-3</v>
      </c>
      <c r="AK459" s="223">
        <f t="shared" ca="1" si="886"/>
        <v>-4.9154543144964364E-3</v>
      </c>
      <c r="AL459" s="223">
        <f t="shared" ca="1" si="887"/>
        <v>3.0760871541134073E-3</v>
      </c>
      <c r="AM459" s="223">
        <f t="shared" ca="1" si="888"/>
        <v>3.5699383743592345E-4</v>
      </c>
      <c r="AN459" s="223">
        <f t="shared" ca="1" si="889"/>
        <v>-3.6051171252992711E-3</v>
      </c>
      <c r="AO459" s="223">
        <f t="shared" ca="1" si="890"/>
        <v>4.9854373446179207E-3</v>
      </c>
      <c r="AP459" s="223">
        <f t="shared" ca="1" si="891"/>
        <v>-3.7828136964633326E-3</v>
      </c>
      <c r="AQ459" s="223">
        <f t="shared" ca="1" si="892"/>
        <v>6.2032278618738253E-4</v>
      </c>
      <c r="AR459" s="223">
        <f t="shared" ca="1" si="893"/>
        <v>2.8635559634456057E-3</v>
      </c>
      <c r="AS459" s="223">
        <f t="shared" ca="1" si="894"/>
        <v>-4.8638328134512224E-3</v>
      </c>
      <c r="AT459" s="223">
        <f t="shared" ca="1" si="895"/>
        <v>4.3441688298845307E-3</v>
      </c>
      <c r="AU459" s="223">
        <f t="shared" ca="1" si="896"/>
        <v>-1.5738007530185334E-3</v>
      </c>
      <c r="AV459" s="223">
        <f t="shared" ca="1" si="897"/>
        <v>-2.0119499518174077E-3</v>
      </c>
      <c r="AW459" s="223">
        <f t="shared" ca="1" si="898"/>
        <v>4.5553139149324537E-3</v>
      </c>
      <c r="AX459" s="223">
        <f t="shared" ca="1" si="899"/>
        <v>-4.7385799914111855E-3</v>
      </c>
      <c r="AY459" s="223">
        <f t="shared" ca="1" si="900"/>
        <v>2.4667984395087489E-3</v>
      </c>
      <c r="AZ459" s="223">
        <f t="shared" ca="1" si="901"/>
        <v>1.0830258318553973E-3</v>
      </c>
      <c r="BA459" s="223">
        <f t="shared" ca="1" si="902"/>
        <v>-4.0717368573123013E-3</v>
      </c>
      <c r="BB459" s="223">
        <f t="shared" ca="1" si="903"/>
        <v>4.9508901812942152E-3</v>
      </c>
      <c r="BC459" s="223">
        <f t="shared" ca="1" si="904"/>
        <v>-3.2649984453652111E-3</v>
      </c>
      <c r="BD459" s="223">
        <f t="shared" ca="1" si="905"/>
        <v>-1.1248163654313699E-4</v>
      </c>
      <c r="BE459" s="223">
        <f t="shared" ca="1" si="906"/>
        <v>3.4316852357219691E-3</v>
      </c>
      <c r="BF459" s="223">
        <f t="shared" ca="1" si="907"/>
        <v>-4.9729404380013022E-3</v>
      </c>
      <c r="BG459" s="223">
        <f t="shared" ca="1" si="908"/>
        <v>3.9377263919985073E-3</v>
      </c>
      <c r="BH459" s="223">
        <f t="shared" ca="1" si="909"/>
        <v>-8.6238516498111603E-4</v>
      </c>
      <c r="BI459" s="223">
        <f t="shared" ca="1" si="910"/>
        <v>-2.6597558750341508E-3</v>
      </c>
      <c r="BJ459" s="223">
        <f t="shared" ca="1" si="911"/>
        <v>4.8038833825331416E-3</v>
      </c>
      <c r="BK459" s="223">
        <f t="shared" ca="1" si="912"/>
        <v>-4.4591297216896681E-3</v>
      </c>
      <c r="BL459" s="223">
        <f t="shared" ca="1" si="913"/>
        <v>1.8041109882462505E-3</v>
      </c>
      <c r="BM459" s="223">
        <f t="shared" ca="1" si="914"/>
        <v>1.785613587676929E-3</v>
      </c>
      <c r="BN459" s="223">
        <f t="shared" ca="1" si="915"/>
        <v>-4.4502157827230292E-3</v>
      </c>
      <c r="BO459" s="223">
        <f t="shared" ca="1" si="916"/>
        <v>4.8091711968851099E-3</v>
      </c>
      <c r="BP459" s="223">
        <f t="shared" ca="1" si="917"/>
        <v>-2.6765058379903083E-3</v>
      </c>
      <c r="BQ459" s="223">
        <f t="shared" ca="1" si="918"/>
        <v>-8.4285117152904741E-4</v>
      </c>
      <c r="BR459" s="223">
        <f t="shared" ca="1" si="919"/>
        <v>3.9255288860926916E-3</v>
      </c>
      <c r="BS459" s="223">
        <f t="shared" ca="1" si="920"/>
        <v>-4.9743989199984946E-3</v>
      </c>
      <c r="BT459" s="223">
        <f t="shared" ca="1" si="921"/>
        <v>3.4460440693820445E-3</v>
      </c>
      <c r="BU459" s="223">
        <f t="shared" ca="1" si="922"/>
        <v>-1.3230154246430832E-4</v>
      </c>
      <c r="BV459" s="223">
        <f t="shared" ca="1" si="923"/>
        <v>-3.2499861158317919E-3</v>
      </c>
      <c r="BW459" s="223">
        <f t="shared" ca="1" si="924"/>
        <v>4.9484632822914135E-3</v>
      </c>
      <c r="BX459" s="223">
        <f t="shared" ca="1" si="925"/>
        <v>-4.0831527597513049E-3</v>
      </c>
      <c r="BY459" s="223">
        <f t="shared" ca="1" si="926"/>
        <v>1.1023699823764605E-3</v>
      </c>
      <c r="BZ459" s="223">
        <f t="shared" ca="1" si="927"/>
        <v>2.4495482017525792E-3</v>
      </c>
      <c r="CA459" s="223">
        <f t="shared" ca="1" si="928"/>
        <v>-4.7323609757760308E-3</v>
      </c>
      <c r="CB459" s="223">
        <f t="shared" ca="1" si="929"/>
        <v>4.5633481794216868E-3</v>
      </c>
      <c r="CC459" s="223">
        <f t="shared" ca="1" si="930"/>
        <v>-2.0300749620819564E-3</v>
      </c>
      <c r="CD459" s="223">
        <f t="shared" ca="1" si="931"/>
        <v>-1.5549755240025914E-3</v>
      </c>
      <c r="CE459" s="223">
        <f t="shared" ca="1" si="932"/>
        <v>4.3343966909002258E-3</v>
      </c>
      <c r="CF459" s="223">
        <f t="shared" ca="1" si="933"/>
        <v>-4.8681766877120575E-3</v>
      </c>
      <c r="CG459" s="223">
        <f t="shared" ca="1" si="934"/>
        <v>2.8797652994738071E-3</v>
      </c>
      <c r="CH459" s="223">
        <f t="shared" ca="1" si="935"/>
        <v>6.0064600890537148E-4</v>
      </c>
      <c r="CI459" s="223">
        <f t="shared" ca="1" si="936"/>
        <v>-3.76986397195072E-3</v>
      </c>
      <c r="CJ459" s="223">
        <f t="shared" ca="1" si="937"/>
        <v>4.9859238959986171E-3</v>
      </c>
      <c r="CK459" s="223">
        <f t="shared" ca="1" si="938"/>
        <v>-3.6187878713979755E-3</v>
      </c>
      <c r="CL459" s="223">
        <f t="shared" ca="1" si="939"/>
        <v>3.7676599546778225E-4</v>
      </c>
      <c r="CM459" s="223">
        <f t="shared" ca="1" si="940"/>
        <v>3.0604574947233074E-3</v>
      </c>
      <c r="CN459" s="223">
        <f t="shared" ca="1" si="941"/>
        <v>-4.9120648451002769E-3</v>
      </c>
      <c r="CO459" s="223">
        <f t="shared" ca="1" si="942"/>
        <v>4.2187424548638403E-3</v>
      </c>
      <c r="CP459" s="223">
        <f t="shared" ca="1" si="943"/>
        <v>-1.339699093927916E-3</v>
      </c>
      <c r="CQ459" s="223">
        <f t="shared" ca="1" si="944"/>
        <v>-2.2334393522980282E-3</v>
      </c>
      <c r="CR459" s="223">
        <f t="shared" ca="1" si="945"/>
        <v>4.6494378969224575E-3</v>
      </c>
      <c r="CS459" s="223">
        <f t="shared" ca="1" si="946"/>
        <v>-4.6565731316873821E-3</v>
      </c>
      <c r="CT459" s="223">
        <f t="shared" ca="1" si="947"/>
        <v>2.2511483075204394E-3</v>
      </c>
      <c r="CU459" s="223">
        <f t="shared" ca="1" si="948"/>
        <v>1.3205913880910288E-3</v>
      </c>
      <c r="CV459" s="223">
        <f t="shared" ca="1" si="949"/>
        <v>-4.2081356578006646E-3</v>
      </c>
      <c r="CW459" s="223">
        <f t="shared" ca="1" si="950"/>
        <v>4.9154543144964216E-3</v>
      </c>
      <c r="CX459" s="223">
        <f t="shared" ca="1" si="951"/>
        <v>-3.0760871541133418E-3</v>
      </c>
      <c r="CY459" s="223">
        <f t="shared" ca="1" si="952"/>
        <v>-3.5699383743600585E-4</v>
      </c>
      <c r="CZ459" s="223">
        <f t="shared" ca="1" si="953"/>
        <v>3.6051171252993283E-3</v>
      </c>
      <c r="DA459" s="223">
        <f t="shared" ca="1" si="954"/>
        <v>-4.985437344617925E-3</v>
      </c>
      <c r="DB459" s="223">
        <f t="shared" ca="1" si="955"/>
        <v>3.7828136964632325E-3</v>
      </c>
      <c r="DC459" s="223">
        <f t="shared" ca="1" si="956"/>
        <v>-6.2032278618722987E-4</v>
      </c>
      <c r="DD459" s="223">
        <f t="shared" ca="1" si="957"/>
        <v>-2.8635559634456152E-3</v>
      </c>
      <c r="DE459" s="223">
        <f t="shared" ca="1" si="958"/>
        <v>4.863832813451225E-3</v>
      </c>
      <c r="DF459" s="223">
        <f t="shared" ca="1" si="959"/>
        <v>-4.3441688298844899E-3</v>
      </c>
      <c r="DG459" s="223">
        <f t="shared" ca="1" si="960"/>
        <v>1.5738007530184546E-3</v>
      </c>
      <c r="DH459" s="223">
        <f t="shared" ca="1" si="961"/>
        <v>2.0119499518174836E-3</v>
      </c>
      <c r="DI459" s="223">
        <f t="shared" ca="1" si="962"/>
        <v>-4.5553139149324875E-3</v>
      </c>
      <c r="DJ459" s="223">
        <f t="shared" ca="1" si="963"/>
        <v>4.7385799914111595E-3</v>
      </c>
      <c r="DK459" s="223">
        <f t="shared" ca="1" si="964"/>
        <v>-2.4667984395086769E-3</v>
      </c>
      <c r="DL459" s="223">
        <f t="shared" ca="1" si="965"/>
        <v>-1.0830258318555476E-3</v>
      </c>
      <c r="DM459" s="223">
        <f t="shared" ca="1" si="966"/>
        <v>4.0717368573123906E-3</v>
      </c>
      <c r="DN459" s="223">
        <f t="shared" ca="1" si="967"/>
        <v>-4.9508901812941961E-3</v>
      </c>
      <c r="DO459" s="223">
        <f t="shared" ca="1" si="968"/>
        <v>3.2649984453650945E-3</v>
      </c>
      <c r="DP459" s="223">
        <f t="shared" ca="1" si="969"/>
        <v>1.1248163654329138E-4</v>
      </c>
      <c r="DQ459" s="223">
        <f t="shared" ca="1" si="970"/>
        <v>-3.4316852357221322E-3</v>
      </c>
      <c r="DR459" s="223">
        <f t="shared" ca="1" si="971"/>
        <v>4.9729404380013196E-3</v>
      </c>
      <c r="DS459" s="223">
        <f t="shared" ca="1" si="972"/>
        <v>-3.9377263919983694E-3</v>
      </c>
      <c r="DT459" s="223">
        <f t="shared" ca="1" si="973"/>
        <v>8.6238516498117414E-4</v>
      </c>
      <c r="DU459" s="223">
        <f t="shared" ca="1" si="974"/>
        <v>2.6597558750341014E-3</v>
      </c>
      <c r="DV459" s="223">
        <f t="shared" ca="1" si="975"/>
        <v>-4.8038833825331268E-3</v>
      </c>
      <c r="DW459" s="223">
        <f t="shared" ca="1" si="976"/>
        <v>4.4591297216896942E-3</v>
      </c>
      <c r="DX459" s="223">
        <f t="shared" ca="1" si="977"/>
        <v>-1.8041109882463054E-3</v>
      </c>
      <c r="DY459" s="223">
        <f t="shared" ca="1" si="978"/>
        <v>-1.7856135876770068E-3</v>
      </c>
      <c r="DZ459" s="223">
        <f t="shared" ca="1" si="979"/>
        <v>4.4502157827230665E-3</v>
      </c>
      <c r="EA459" s="223">
        <f t="shared" ca="1" si="980"/>
        <v>-4.8091711968850882E-3</v>
      </c>
      <c r="EB459" s="223">
        <f t="shared" ca="1" si="981"/>
        <v>2.676505837990238E-3</v>
      </c>
      <c r="EC459" s="223">
        <f t="shared" ca="1" si="982"/>
        <v>8.4285117152912981E-4</v>
      </c>
      <c r="ED459" s="223">
        <f t="shared" ca="1" si="983"/>
        <v>-3.9255288860927428E-3</v>
      </c>
      <c r="EE459" s="223">
        <f t="shared" ca="1" si="984"/>
        <v>4.9743989199984894E-3</v>
      </c>
      <c r="EF459" s="223">
        <f t="shared" ca="1" si="985"/>
        <v>-3.4460440693819842E-3</v>
      </c>
      <c r="EG459" s="223">
        <f t="shared" ca="1" si="986"/>
        <v>1.3230154246422592E-4</v>
      </c>
      <c r="EH459" s="223">
        <f t="shared" ca="1" si="987"/>
        <v>3.2499861158318548E-3</v>
      </c>
      <c r="EI459" s="223">
        <f t="shared" ca="1" si="988"/>
        <v>-4.9484632822914239E-3</v>
      </c>
      <c r="EJ459" s="223">
        <f t="shared" ca="1" si="989"/>
        <v>4.0831527597511756E-3</v>
      </c>
      <c r="EK459" s="223">
        <f t="shared" ca="1" si="990"/>
        <v>-1.1023699823762411E-3</v>
      </c>
      <c r="EL459" s="223">
        <f t="shared" ca="1" si="991"/>
        <v>-2.4495482017527753E-3</v>
      </c>
      <c r="EM459" s="223">
        <f t="shared" ca="1" si="992"/>
        <v>4.732360975776102E-3</v>
      </c>
      <c r="EN459" s="223">
        <f t="shared" ca="1" si="993"/>
        <v>-4.5633481794215957E-3</v>
      </c>
      <c r="EO459" s="223">
        <f t="shared" ca="1" si="994"/>
        <v>2.0300749620820102E-3</v>
      </c>
      <c r="EP459" s="223">
        <f t="shared" ca="1" si="995"/>
        <v>1.5549755240025359E-3</v>
      </c>
      <c r="EQ459" s="223">
        <f t="shared" ca="1" si="996"/>
        <v>-4.3343966909001963E-3</v>
      </c>
      <c r="ER459" s="223">
        <f t="shared" ca="1" si="997"/>
        <v>4.8681766877120697E-3</v>
      </c>
      <c r="ES459" s="223">
        <f t="shared" ca="1" si="998"/>
        <v>-2.8797652994738548E-3</v>
      </c>
      <c r="ET459" s="223">
        <f t="shared" ca="1" si="999"/>
        <v>-6.0064600890545432E-4</v>
      </c>
      <c r="EU459" s="223">
        <f t="shared" ca="1" si="1000"/>
        <v>3.7698639719507738E-3</v>
      </c>
      <c r="EV459" s="223">
        <f t="shared" ca="1" si="1001"/>
        <v>-4.9859238959986153E-3</v>
      </c>
      <c r="EW459" s="223">
        <f t="shared" ca="1" si="1002"/>
        <v>3.6187878713979183E-3</v>
      </c>
      <c r="EX459" s="223">
        <f t="shared" ca="1" si="1003"/>
        <v>-3.7676599546769985E-4</v>
      </c>
      <c r="EY459" s="223">
        <f t="shared" ca="1" si="1004"/>
        <v>-3.0604574947233729E-3</v>
      </c>
      <c r="EZ459" s="223">
        <f t="shared" ca="1" si="1005"/>
        <v>4.9120648451002917E-3</v>
      </c>
      <c r="FA459" s="223">
        <f t="shared" ca="1" si="1006"/>
        <v>-4.2187424548637961E-3</v>
      </c>
      <c r="FB459" s="223">
        <f t="shared" ca="1" si="1007"/>
        <v>1.339699093927836E-3</v>
      </c>
      <c r="FC459" s="223">
        <f t="shared" ca="1" si="1008"/>
        <v>2.2334393522981033E-3</v>
      </c>
      <c r="FD459" s="223">
        <f t="shared" ca="1" si="1009"/>
        <v>-4.649437896922487E-3</v>
      </c>
      <c r="FE459" s="223">
        <f t="shared" ca="1" si="1010"/>
        <v>4.6565731316873015E-3</v>
      </c>
      <c r="FF459" s="223">
        <f t="shared" ca="1" si="1011"/>
        <v>-2.251148307520239E-3</v>
      </c>
      <c r="FG459" s="223">
        <f t="shared" ca="1" si="1012"/>
        <v>-1.3205913880912459E-3</v>
      </c>
      <c r="FH459" s="223">
        <f t="shared" ca="1" si="1013"/>
        <v>4.2081356578007852E-3</v>
      </c>
      <c r="FI459" s="223">
        <f t="shared" ca="1" si="1014"/>
        <v>-4.9154543144963835E-3</v>
      </c>
      <c r="FJ459" s="223">
        <f t="shared" ca="1" si="1015"/>
        <v>3.0760871541133878E-3</v>
      </c>
      <c r="FK459" s="223">
        <f t="shared" ca="1" si="1016"/>
        <v>3.569938374359473E-4</v>
      </c>
      <c r="FL459" s="223">
        <f t="shared" ca="1" si="1017"/>
        <v>-3.605117125299288E-3</v>
      </c>
      <c r="FM459" s="223">
        <f t="shared" ca="1" si="1018"/>
        <v>4.9854373446179233E-3</v>
      </c>
      <c r="FN459" s="223">
        <f t="shared" ca="1" si="1019"/>
        <v>-3.7828136964632706E-3</v>
      </c>
      <c r="FO459" s="223">
        <f t="shared" ca="1" si="1020"/>
        <v>6.2032278618728842E-4</v>
      </c>
      <c r="FP459" s="223">
        <f t="shared" ca="1" si="1021"/>
        <v>2.8635559634456833E-3</v>
      </c>
      <c r="FQ459" s="223">
        <f t="shared" ca="1" si="1022"/>
        <v>-4.8638328134512432E-3</v>
      </c>
      <c r="FR459" s="223">
        <f t="shared" ca="1" si="1023"/>
        <v>4.3441688298844483E-3</v>
      </c>
      <c r="FS459" s="223">
        <f t="shared" ca="1" si="1024"/>
        <v>-1.5738007530183759E-3</v>
      </c>
      <c r="FT459" s="223">
        <f t="shared" ca="1" si="1025"/>
        <v>-2.0119499518175595E-3</v>
      </c>
      <c r="FU459" s="223">
        <f t="shared" ca="1" si="1026"/>
        <v>4.5553139149325213E-3</v>
      </c>
      <c r="FV459" s="223">
        <f t="shared" ca="1" si="1027"/>
        <v>-4.7385799914111335E-3</v>
      </c>
      <c r="FW459" s="223">
        <f t="shared" ca="1" si="1028"/>
        <v>2.4667984395086049E-3</v>
      </c>
      <c r="FX459" s="223">
        <f t="shared" ca="1" si="1029"/>
        <v>1.0830258318556283E-3</v>
      </c>
      <c r="FY459" s="223">
        <f t="shared" ca="1" si="1030"/>
        <v>-4.0717368573124383E-3</v>
      </c>
      <c r="FZ459" s="223">
        <f t="shared" ca="1" si="1031"/>
        <v>4.9508901812941857E-3</v>
      </c>
      <c r="GA459" s="223">
        <f t="shared" ca="1" si="1032"/>
        <v>-3.264998445365032E-3</v>
      </c>
      <c r="GB459" s="223">
        <f t="shared" ca="1" si="1033"/>
        <v>-1.1248163654337465E-4</v>
      </c>
      <c r="GC459" s="223">
        <f t="shared" ca="1" si="1034"/>
        <v>3.4316852357221929E-3</v>
      </c>
      <c r="GD459" s="223">
        <f t="shared" ca="1" si="1035"/>
        <v>-4.9729404380013257E-3</v>
      </c>
      <c r="GE459" s="223">
        <f t="shared" ca="1" si="1036"/>
        <v>3.9377263919983191E-3</v>
      </c>
      <c r="GF459" s="223">
        <f t="shared" ca="1" si="1037"/>
        <v>-8.6238516498109217E-4</v>
      </c>
      <c r="GG459" s="223">
        <f t="shared" ca="1" si="1038"/>
        <v>-2.6597558750341716E-3</v>
      </c>
      <c r="GH459" s="223">
        <f t="shared" ca="1" si="1039"/>
        <v>4.8038833825331485E-3</v>
      </c>
      <c r="GI459" s="223">
        <f t="shared" ca="1" si="1040"/>
        <v>-4.4591297216896569E-3</v>
      </c>
      <c r="GJ459" s="223">
        <f t="shared" ca="1" si="1041"/>
        <v>1.804110988246228E-3</v>
      </c>
      <c r="GK459" s="223">
        <f t="shared" ca="1" si="1042"/>
        <v>1.7856135876770842E-3</v>
      </c>
      <c r="GL459" s="223">
        <f t="shared" ca="1" si="1043"/>
        <v>-4.4502157827231038E-3</v>
      </c>
      <c r="GM459" s="223">
        <f t="shared" ca="1" si="1044"/>
        <v>4.8091711968850665E-3</v>
      </c>
      <c r="GN459" s="223">
        <f t="shared" ca="1" si="1045"/>
        <v>-2.6765058379901677E-3</v>
      </c>
      <c r="GO459" s="223">
        <f t="shared" ca="1" si="1046"/>
        <v>-8.4285117152921134E-4</v>
      </c>
      <c r="GP459" s="223">
        <f t="shared" ca="1" si="1047"/>
        <v>3.9255288860927939E-3</v>
      </c>
      <c r="GQ459" s="223">
        <f t="shared" ca="1" si="1048"/>
        <v>-4.9743989199984833E-3</v>
      </c>
      <c r="GR459" s="223">
        <f t="shared" ca="1" si="1049"/>
        <v>3.4460440693819244E-3</v>
      </c>
      <c r="GS459" s="223">
        <f t="shared" ca="1" si="1050"/>
        <v>-1.3230154246414265E-4</v>
      </c>
      <c r="GT459" s="223">
        <f t="shared" ca="1" si="1051"/>
        <v>-3.2499861158319186E-3</v>
      </c>
      <c r="GU459" s="223">
        <f t="shared" ca="1" si="1052"/>
        <v>4.9484632822914343E-3</v>
      </c>
      <c r="GV459" s="223">
        <f t="shared" ca="1" si="1053"/>
        <v>-4.0831527597511279E-3</v>
      </c>
      <c r="GW459" s="223">
        <f t="shared" ca="1" si="1054"/>
        <v>1.1023699823761602E-3</v>
      </c>
      <c r="GX459" s="223">
        <f t="shared" ca="1" si="1055"/>
        <v>2.4495482017528477E-3</v>
      </c>
      <c r="GY459" s="223">
        <f t="shared" ca="1" si="1056"/>
        <v>-4.732360975776128E-3</v>
      </c>
      <c r="GZ459" s="223">
        <f t="shared" ca="1" si="1057"/>
        <v>4.5633481794215627E-3</v>
      </c>
      <c r="HA459" s="223">
        <f t="shared" ca="1" si="1058"/>
        <v>-2.0300749620819343E-3</v>
      </c>
      <c r="HB459" s="223">
        <f t="shared" ca="1" si="1059"/>
        <v>-1.5549755240026151E-3</v>
      </c>
      <c r="HC459" s="223">
        <f t="shared" ca="1" si="1060"/>
        <v>4.3343966909002371E-3</v>
      </c>
      <c r="HD459" s="223">
        <f t="shared" ca="1" si="1061"/>
        <v>-4.8681766877120515E-3</v>
      </c>
      <c r="HE459" s="223">
        <f t="shared" ca="1" si="1062"/>
        <v>2.8797652994737876E-3</v>
      </c>
      <c r="HF459" s="223">
        <f t="shared" ca="1" si="1063"/>
        <v>6.0064600890553628E-4</v>
      </c>
      <c r="HG459" s="223">
        <f t="shared" ca="1" si="1064"/>
        <v>-3.7698639719508284E-3</v>
      </c>
      <c r="HH459" s="223">
        <f t="shared" ca="1" si="1065"/>
        <v>4.9859238959986136E-3</v>
      </c>
      <c r="HI459" s="223">
        <f t="shared" ca="1" si="1066"/>
        <v>-3.6187878713978615E-3</v>
      </c>
      <c r="HJ459" s="223">
        <f t="shared" ca="1" si="1067"/>
        <v>3.7676599546761745E-4</v>
      </c>
      <c r="HK459" s="223">
        <f t="shared" ca="1" si="1068"/>
        <v>3.0604574947236621E-3</v>
      </c>
      <c r="HL459" s="223">
        <f t="shared" ca="1" si="1069"/>
        <v>-4.9120648451003064E-3</v>
      </c>
      <c r="HM459" s="223">
        <f t="shared" ca="1" si="1070"/>
        <v>4.2187424548639028E-3</v>
      </c>
      <c r="HN459" s="223">
        <f t="shared" ca="1" si="1071"/>
        <v>-1.3396990939277559E-3</v>
      </c>
      <c r="HO459" s="223">
        <f t="shared" ca="1" si="1072"/>
        <v>-2.2334393522979237E-3</v>
      </c>
      <c r="HP459" s="223">
        <f t="shared" ca="1" si="1073"/>
        <v>4.6494378969225173E-3</v>
      </c>
      <c r="HQ459" s="223">
        <f t="shared" ca="1" si="1074"/>
        <v>-4.6565731316873735E-3</v>
      </c>
      <c r="HR459" s="223">
        <f t="shared" ca="1" si="1075"/>
        <v>2.2511483075201644E-3</v>
      </c>
      <c r="HS459" s="223">
        <f t="shared" ca="1" si="1076"/>
        <v>1.3205913880910524E-3</v>
      </c>
      <c r="HT459" s="223">
        <f t="shared" ca="1" si="1077"/>
        <v>-4.2081356578008303E-3</v>
      </c>
      <c r="HU459" s="223">
        <f t="shared" ca="1" si="1078"/>
        <v>4.9154543144964181E-3</v>
      </c>
      <c r="HV459" s="223">
        <f t="shared" ca="1" si="1079"/>
        <v>-3.0760871541130994E-3</v>
      </c>
      <c r="HW459" s="223">
        <f t="shared" ca="1" si="1080"/>
        <v>-3.56993837436031E-4</v>
      </c>
      <c r="HX459" s="223">
        <f t="shared" ca="1" si="1081"/>
        <v>3.6051171252995404E-3</v>
      </c>
      <c r="HY459" s="223">
        <f t="shared" ca="1" si="1082"/>
        <v>-4.985437344617925E-3</v>
      </c>
      <c r="HZ459" s="223">
        <f t="shared" ca="1" si="1083"/>
        <v>3.7828136964630321E-3</v>
      </c>
      <c r="IA459" s="223">
        <f t="shared" ca="1" si="1084"/>
        <v>-6.2032278618720559E-4</v>
      </c>
      <c r="IB459" s="223">
        <f t="shared" ca="1" si="1085"/>
        <v>-2.8635559634459834E-3</v>
      </c>
      <c r="IC459" s="223">
        <f t="shared" ca="1" si="1086"/>
        <v>4.8638328134512614E-3</v>
      </c>
      <c r="ID459" s="223">
        <f t="shared" ca="1" si="1087"/>
        <v>-4.3441688298842688E-3</v>
      </c>
      <c r="IE459" s="223">
        <f t="shared" ca="1" si="1088"/>
        <v>9.5675938760745997E-4</v>
      </c>
      <c r="IF459" s="223">
        <f t="shared" ca="1" si="1089"/>
        <v>2.0119499518178952E-3</v>
      </c>
      <c r="IG459" s="223">
        <f t="shared" ca="1" si="1090"/>
        <v>-4.5553139149325551E-3</v>
      </c>
      <c r="IH459" s="223">
        <f t="shared" ca="1" si="1091"/>
        <v>4.7385799914111959E-3</v>
      </c>
      <c r="II459" s="223">
        <f t="shared" ca="1" si="1092"/>
        <v>-2.4667984395085321E-3</v>
      </c>
      <c r="IJ459" s="223">
        <f t="shared" ca="1" si="1093"/>
        <v>-1.0830258318554329E-3</v>
      </c>
      <c r="IK459" s="223">
        <f t="shared" ca="1" si="1094"/>
        <v>4.071736857312486E-3</v>
      </c>
      <c r="IL459" s="223">
        <f t="shared" ca="1" si="1095"/>
        <v>-4.95089018129421E-3</v>
      </c>
      <c r="IM459" s="223">
        <f t="shared" ca="1" si="1096"/>
        <v>3.2649984453649692E-3</v>
      </c>
      <c r="IN459" s="223">
        <f t="shared" ca="1" si="1097"/>
        <v>1.1248163654317385E-4</v>
      </c>
      <c r="IO459" s="223">
        <f t="shared" ca="1" si="1098"/>
        <v>-3.4316852357222532E-3</v>
      </c>
      <c r="IP459" s="223">
        <f t="shared" ca="1" si="1099"/>
        <v>4.9729404380013109E-3</v>
      </c>
      <c r="IQ459" s="223">
        <f t="shared" ca="1" si="1100"/>
        <v>-3.9377263919982679E-3</v>
      </c>
      <c r="IR459" s="223">
        <f t="shared" ca="1" si="1101"/>
        <v>8.6238516498101042E-4</v>
      </c>
      <c r="IS459" s="223">
        <f t="shared" ca="1" si="1102"/>
        <v>2.6597558750344817E-3</v>
      </c>
      <c r="IT459" s="223">
        <f t="shared" ca="1" si="1103"/>
        <v>-4.803883382533171E-3</v>
      </c>
      <c r="IU459" s="223">
        <f t="shared" ca="1" si="1104"/>
        <v>4.4591297216894929E-3</v>
      </c>
      <c r="IV459" s="223">
        <f t="shared" ca="1" si="1105"/>
        <v>-1.8041109882461503E-3</v>
      </c>
      <c r="IW459" s="223">
        <f t="shared" ca="1" si="1106"/>
        <v>-1.7856135876774266E-3</v>
      </c>
      <c r="IX459" s="223">
        <f t="shared" ca="1" si="1107"/>
        <v>4.4502157827231419E-3</v>
      </c>
      <c r="IY459" s="223">
        <f t="shared" ca="1" si="1108"/>
        <v>-4.8091711968849694E-3</v>
      </c>
      <c r="IZ459" s="223">
        <f t="shared" ca="1" si="1109"/>
        <v>2.6765058379900975E-3</v>
      </c>
      <c r="JA459" s="223">
        <f t="shared" ca="1" si="1110"/>
        <v>8.4285117152957259E-4</v>
      </c>
      <c r="JB459" s="223">
        <f t="shared" ca="1" si="1111"/>
        <v>-3.9255288860928451E-3</v>
      </c>
    </row>
    <row r="460" spans="2:262">
      <c r="B460" s="230">
        <v>99</v>
      </c>
      <c r="C460" s="229">
        <f t="shared" si="1112"/>
        <v>1.9335937500000013E-3</v>
      </c>
      <c r="D460" s="226">
        <f t="shared" ca="1" si="855"/>
        <v>74.314597703061992</v>
      </c>
      <c r="E460" s="225">
        <f ca="1">DA361</f>
        <v>-0.68540229693801458</v>
      </c>
      <c r="F460" s="224">
        <v>99</v>
      </c>
      <c r="G460" s="223">
        <f t="shared" ca="1" si="856"/>
        <v>8.5428813888948369E-3</v>
      </c>
      <c r="H460" s="223">
        <f t="shared" ca="1" si="857"/>
        <v>-6.3271507914216497E-3</v>
      </c>
      <c r="I460" s="223">
        <f t="shared" ca="1" si="858"/>
        <v>1.0390677159951233E-3</v>
      </c>
      <c r="J460" s="223">
        <f t="shared" ca="1" si="859"/>
        <v>4.7535682580800657E-3</v>
      </c>
      <c r="K460" s="223">
        <f t="shared" ca="1" si="860"/>
        <v>-8.2379555909764118E-3</v>
      </c>
      <c r="L460" s="223">
        <f t="shared" ca="1" si="861"/>
        <v>7.7221374431497257E-3</v>
      </c>
      <c r="M460" s="223">
        <f t="shared" ca="1" si="862"/>
        <v>-3.4565859808074638E-3</v>
      </c>
      <c r="N460" s="223">
        <f t="shared" ca="1" si="863"/>
        <v>-2.4874224763943163E-3</v>
      </c>
      <c r="O460" s="223">
        <f t="shared" ca="1" si="864"/>
        <v>7.2235825890571504E-3</v>
      </c>
      <c r="P460" s="223">
        <f t="shared" ca="1" si="865"/>
        <v>-8.4520988034142604E-3</v>
      </c>
      <c r="Q460" s="223">
        <f t="shared" ca="1" si="866"/>
        <v>5.5764253819271465E-3</v>
      </c>
      <c r="R460" s="223">
        <f t="shared" ca="1" si="867"/>
        <v>7.0615412571580632E-6</v>
      </c>
      <c r="S460" s="223">
        <f t="shared" ca="1" si="868"/>
        <v>-5.5871195049469512E-3</v>
      </c>
      <c r="T460" s="223">
        <f t="shared" ca="1" si="869"/>
        <v>8.4541710900123621E-3</v>
      </c>
      <c r="U460" s="223">
        <f t="shared" ca="1" si="870"/>
        <v>-7.2160267735265054E-3</v>
      </c>
      <c r="V460" s="223">
        <f t="shared" ca="1" si="871"/>
        <v>2.4739075290714646E-3</v>
      </c>
      <c r="W460" s="223">
        <f t="shared" ca="1" si="872"/>
        <v>3.4694974406226857E-3</v>
      </c>
      <c r="X460" s="223">
        <f t="shared" ca="1" si="873"/>
        <v>-7.7281758390136705E-3</v>
      </c>
      <c r="Y460" s="223">
        <f t="shared" ca="1" si="874"/>
        <v>8.2341887846949617E-3</v>
      </c>
      <c r="Z460" s="223">
        <f t="shared" ca="1" si="875"/>
        <v>-4.7418253441373313E-3</v>
      </c>
      <c r="AA460" s="223">
        <f t="shared" ca="1" si="876"/>
        <v>-1.0530845863560767E-3</v>
      </c>
      <c r="AB460" s="223">
        <f t="shared" ca="1" si="877"/>
        <v>6.3366352739542171E-3</v>
      </c>
      <c r="AC460" s="223">
        <f t="shared" ca="1" si="878"/>
        <v>-8.5432279866902716E-3</v>
      </c>
      <c r="AD460" s="223">
        <f t="shared" ca="1" si="879"/>
        <v>6.601380344533129E-3</v>
      </c>
      <c r="AE460" s="223">
        <f t="shared" ca="1" si="880"/>
        <v>-1.4540192053787478E-3</v>
      </c>
      <c r="AF460" s="223">
        <f t="shared" ca="1" si="881"/>
        <v>-4.3993879339268962E-3</v>
      </c>
      <c r="AG460" s="223">
        <f t="shared" ca="1" si="882"/>
        <v>8.1165301309454076E-3</v>
      </c>
      <c r="AH460" s="223">
        <f t="shared" ca="1" si="883"/>
        <v>-7.8924289022496968E-3</v>
      </c>
      <c r="AI460" s="223">
        <f t="shared" ca="1" si="884"/>
        <v>3.8359038394684556E-3</v>
      </c>
      <c r="AJ460" s="223">
        <f t="shared" ca="1" si="885"/>
        <v>2.0832682590622899E-3</v>
      </c>
      <c r="AK460" s="223">
        <f t="shared" ca="1" si="886"/>
        <v>-6.9908421502847123E-3</v>
      </c>
      <c r="AL460" s="223">
        <f t="shared" ca="1" si="887"/>
        <v>8.5037867823897044E-3</v>
      </c>
      <c r="AM460" s="223">
        <f t="shared" ca="1" si="888"/>
        <v>-5.8874430105760808E-3</v>
      </c>
      <c r="AN460" s="223">
        <f t="shared" ca="1" si="889"/>
        <v>4.1226107943224954E-4</v>
      </c>
      <c r="AO460" s="223">
        <f t="shared" ca="1" si="890"/>
        <v>5.2631075377432574E-3</v>
      </c>
      <c r="AP460" s="223">
        <f t="shared" ca="1" si="891"/>
        <v>-8.3828042548205577E-3</v>
      </c>
      <c r="AQ460" s="223">
        <f t="shared" ca="1" si="892"/>
        <v>7.4319595428213904E-3</v>
      </c>
      <c r="AR460" s="223">
        <f t="shared" ca="1" si="893"/>
        <v>-2.8722867705847296E-3</v>
      </c>
      <c r="AS460" s="223">
        <f t="shared" ca="1" si="894"/>
        <v>-3.0821176380407948E-3</v>
      </c>
      <c r="AT460" s="223">
        <f t="shared" ca="1" si="895"/>
        <v>7.5399002535810507E-3</v>
      </c>
      <c r="AU460" s="223">
        <f t="shared" ca="1" si="896"/>
        <v>-8.3364407095353164E-3</v>
      </c>
      <c r="AV460" s="223">
        <f t="shared" ca="1" si="897"/>
        <v>5.084953053692819E-3</v>
      </c>
      <c r="AW460" s="223">
        <f t="shared" ca="1" si="898"/>
        <v>6.3569783688258684E-4</v>
      </c>
      <c r="AX460" s="223">
        <f t="shared" ca="1" si="899"/>
        <v>-6.0476651052778808E-3</v>
      </c>
      <c r="AY460" s="223">
        <f t="shared" ca="1" si="900"/>
        <v>8.5229931999673738E-3</v>
      </c>
      <c r="AZ460" s="223">
        <f t="shared" ca="1" si="901"/>
        <v>-6.8597065941819278E-3</v>
      </c>
      <c r="BA460" s="223">
        <f t="shared" ca="1" si="902"/>
        <v>1.8654678351394702E-3</v>
      </c>
      <c r="BB460" s="223">
        <f t="shared" ca="1" si="903"/>
        <v>4.0346090989000069E-3</v>
      </c>
      <c r="BC460" s="223">
        <f t="shared" ca="1" si="904"/>
        <v>-7.9755512389048707E-3</v>
      </c>
      <c r="BD460" s="223">
        <f t="shared" ca="1" si="905"/>
        <v>8.043706808829031E-3</v>
      </c>
      <c r="BE460" s="223">
        <f t="shared" ca="1" si="906"/>
        <v>-4.2059806697946978E-3</v>
      </c>
      <c r="BF460" s="223">
        <f t="shared" ca="1" si="907"/>
        <v>-1.6740952660214041E-3</v>
      </c>
      <c r="BG460" s="223">
        <f t="shared" ca="1" si="908"/>
        <v>6.7412601604468388E-3</v>
      </c>
      <c r="BH460" s="223">
        <f t="shared" ca="1" si="909"/>
        <v>-8.5349883941626195E-3</v>
      </c>
      <c r="BI460" s="223">
        <f t="shared" ca="1" si="910"/>
        <v>6.1842772733333683E-3</v>
      </c>
      <c r="BJ460" s="223">
        <f t="shared" ca="1" si="911"/>
        <v>-8.3059052707155955E-4</v>
      </c>
      <c r="BK460" s="223">
        <f t="shared" ca="1" si="912"/>
        <v>-4.9264162834874153E-3</v>
      </c>
      <c r="BL460" s="223">
        <f t="shared" ca="1" si="913"/>
        <v>8.2912425099319412E-3</v>
      </c>
      <c r="BM460" s="223">
        <f t="shared" ca="1" si="914"/>
        <v>-7.6299880706148186E-3</v>
      </c>
      <c r="BN460" s="223">
        <f t="shared" ca="1" si="915"/>
        <v>3.2637464216851049E-3</v>
      </c>
      <c r="BO460" s="223">
        <f t="shared" ca="1" si="916"/>
        <v>2.6873127441072999E-3</v>
      </c>
      <c r="BP460" s="223">
        <f t="shared" ca="1" si="917"/>
        <v>-7.3334603880202583E-3</v>
      </c>
      <c r="BQ460" s="223">
        <f t="shared" ca="1" si="918"/>
        <v>8.4186094185204237E-3</v>
      </c>
      <c r="BR460" s="223">
        <f t="shared" ca="1" si="919"/>
        <v>-5.4158306659527226E-3</v>
      </c>
      <c r="BS460" s="223">
        <f t="shared" ca="1" si="920"/>
        <v>-2.1677963563931056E-4</v>
      </c>
      <c r="BT460" s="223">
        <f t="shared" ca="1" si="921"/>
        <v>5.7441255816499844E-3</v>
      </c>
      <c r="BU460" s="223">
        <f t="shared" ca="1" si="922"/>
        <v>-8.4822257760996979E-3</v>
      </c>
      <c r="BV460" s="223">
        <f t="shared" ca="1" si="923"/>
        <v>7.1015072098060805E-3</v>
      </c>
      <c r="BW460" s="223">
        <f t="shared" ca="1" si="924"/>
        <v>-2.2724223894898922E-3</v>
      </c>
      <c r="BX460" s="223">
        <f t="shared" ca="1" si="925"/>
        <v>-3.6601105371639568E-3</v>
      </c>
      <c r="BY460" s="223">
        <f t="shared" ca="1" si="926"/>
        <v>7.8153585453540238E-3</v>
      </c>
      <c r="BZ460" s="223">
        <f t="shared" ca="1" si="927"/>
        <v>-8.1756067211603469E-3</v>
      </c>
      <c r="CA460" s="223">
        <f t="shared" ca="1" si="928"/>
        <v>4.5659249242870053E-3</v>
      </c>
      <c r="CB460" s="223">
        <f t="shared" ca="1" si="929"/>
        <v>1.2608892308513639E-3</v>
      </c>
      <c r="CC460" s="223">
        <f t="shared" ca="1" si="930"/>
        <v>-6.4754378844176412E-3</v>
      </c>
      <c r="CD460" s="223">
        <f t="shared" ca="1" si="931"/>
        <v>8.5456284713173007E-3</v>
      </c>
      <c r="CE460" s="223">
        <f t="shared" ca="1" si="932"/>
        <v>-6.4662130704606453E-3</v>
      </c>
      <c r="CF460" s="223">
        <f t="shared" ca="1" si="933"/>
        <v>1.2469190093798953E-3</v>
      </c>
      <c r="CG460" s="223">
        <f t="shared" ca="1" si="934"/>
        <v>4.5778568609013458E-3</v>
      </c>
      <c r="CH460" s="223">
        <f t="shared" ca="1" si="935"/>
        <v>-8.1797064356098591E-3</v>
      </c>
      <c r="CI460" s="223">
        <f t="shared" ca="1" si="936"/>
        <v>7.8096352888382143E-3</v>
      </c>
      <c r="CJ460" s="223">
        <f t="shared" ca="1" si="937"/>
        <v>-3.647343421785105E-3</v>
      </c>
      <c r="CK460" s="223">
        <f t="shared" ca="1" si="938"/>
        <v>-2.2860338783922225E-3</v>
      </c>
      <c r="CL460" s="223">
        <f t="shared" ca="1" si="939"/>
        <v>7.1093535740495203E-3</v>
      </c>
      <c r="CM460" s="223">
        <f t="shared" ca="1" si="940"/>
        <v>-8.4804969600332548E-3</v>
      </c>
      <c r="CN460" s="223">
        <f t="shared" ca="1" si="941"/>
        <v>5.7336610677675105E-3</v>
      </c>
      <c r="CO460" s="223">
        <f t="shared" ca="1" si="942"/>
        <v>-2.0266080673363076E-4</v>
      </c>
      <c r="CP460" s="223">
        <f t="shared" ca="1" si="943"/>
        <v>-5.4267479563700032E-3</v>
      </c>
      <c r="CQ460" s="223">
        <f t="shared" ca="1" si="944"/>
        <v>8.4210239273821916E-3</v>
      </c>
      <c r="CR460" s="223">
        <f t="shared" ca="1" si="945"/>
        <v>-7.3261996725431742E-3</v>
      </c>
      <c r="CS460" s="223">
        <f t="shared" ca="1" si="946"/>
        <v>2.6739024792631046E-3</v>
      </c>
      <c r="CT460" s="223">
        <f t="shared" ca="1" si="947"/>
        <v>3.2767944485560612E-3</v>
      </c>
      <c r="CU460" s="223">
        <f t="shared" ca="1" si="948"/>
        <v>-7.6363379685229077E-3</v>
      </c>
      <c r="CV460" s="223">
        <f t="shared" ca="1" si="949"/>
        <v>8.2878108808018235E-3</v>
      </c>
      <c r="CW460" s="223">
        <f t="shared" ca="1" si="950"/>
        <v>-4.9148694657088132E-3</v>
      </c>
      <c r="CX460" s="223">
        <f t="shared" ca="1" si="951"/>
        <v>-8.4464560308310883E-4</v>
      </c>
      <c r="CY460" s="223">
        <f t="shared" ca="1" si="952"/>
        <v>6.1940157113436652E-3</v>
      </c>
      <c r="CZ460" s="223">
        <f t="shared" ca="1" si="953"/>
        <v>-8.5356813809759208E-3</v>
      </c>
      <c r="DA460" s="223">
        <f t="shared" ca="1" si="954"/>
        <v>6.7325711939276471E-3</v>
      </c>
      <c r="DB460" s="223">
        <f t="shared" ca="1" si="955"/>
        <v>-1.6602435545776681E-3</v>
      </c>
      <c r="DC460" s="223">
        <f t="shared" ca="1" si="956"/>
        <v>-4.2182689801646646E-3</v>
      </c>
      <c r="DD460" s="223">
        <f t="shared" ca="1" si="957"/>
        <v>8.0484647320266476E-3</v>
      </c>
      <c r="DE460" s="223">
        <f t="shared" ca="1" si="958"/>
        <v>-7.9704684116074336E-3</v>
      </c>
      <c r="DF460" s="223">
        <f t="shared" ca="1" si="959"/>
        <v>4.022153652112689E-3</v>
      </c>
      <c r="DG460" s="223">
        <f t="shared" ca="1" si="960"/>
        <v>1.8792477568314115E-3</v>
      </c>
      <c r="DH460" s="223">
        <f t="shared" ca="1" si="961"/>
        <v>-6.8681197046130751E-3</v>
      </c>
      <c r="DI460" s="223">
        <f t="shared" ca="1" si="962"/>
        <v>8.5219542415655245E-3</v>
      </c>
      <c r="DJ460" s="223">
        <f t="shared" ca="1" si="963"/>
        <v>-6.0376785778608281E-3</v>
      </c>
      <c r="DK460" s="223">
        <f t="shared" ca="1" si="964"/>
        <v>6.2161302147240374E-4</v>
      </c>
      <c r="DL460" s="223">
        <f t="shared" ca="1" si="965"/>
        <v>5.0962968199361478E-3</v>
      </c>
      <c r="DM460" s="223">
        <f t="shared" ca="1" si="966"/>
        <v>-8.3395350944290431E-3</v>
      </c>
      <c r="DN460" s="223">
        <f t="shared" ca="1" si="967"/>
        <v>7.5332426785699284E-3</v>
      </c>
      <c r="DO460" s="223">
        <f t="shared" ca="1" si="968"/>
        <v>-3.0689409037578043E-3</v>
      </c>
      <c r="DP460" s="223">
        <f t="shared" ca="1" si="969"/>
        <v>-2.8855842751082999E-3</v>
      </c>
      <c r="DQ460" s="223">
        <f t="shared" ca="1" si="970"/>
        <v>7.4389207846614165E-3</v>
      </c>
      <c r="DR460" s="223">
        <f t="shared" ca="1" si="971"/>
        <v>-8.3800489781050008E-3</v>
      </c>
      <c r="DS460" s="223">
        <f t="shared" ca="1" si="972"/>
        <v>5.2519736560962017E-3</v>
      </c>
      <c r="DT460" s="223">
        <f t="shared" ca="1" si="973"/>
        <v>4.2636715007529288E-4</v>
      </c>
      <c r="DU460" s="223">
        <f t="shared" ca="1" si="974"/>
        <v>-5.8976716118893657E-3</v>
      </c>
      <c r="DV460" s="223">
        <f t="shared" ca="1" si="975"/>
        <v>8.5051710865503873E-3</v>
      </c>
      <c r="DW460" s="223">
        <f t="shared" ca="1" si="976"/>
        <v>-6.9827099636850321E-3</v>
      </c>
      <c r="DX460" s="223">
        <f t="shared" ca="1" si="977"/>
        <v>2.0695684276318283E-3</v>
      </c>
      <c r="DY460" s="223">
        <f t="shared" ca="1" si="978"/>
        <v>3.8485189199780443E-3</v>
      </c>
      <c r="DZ460" s="223">
        <f t="shared" ca="1" si="979"/>
        <v>-7.8978335719418098E-3</v>
      </c>
      <c r="EA460" s="223">
        <f t="shared" ca="1" si="980"/>
        <v>8.1120999778425927E-3</v>
      </c>
      <c r="EB460" s="223">
        <f t="shared" ca="1" si="981"/>
        <v>-4.3872741619928567E-3</v>
      </c>
      <c r="EC460" s="223">
        <f t="shared" ca="1" si="982"/>
        <v>-1.4679343628217312E-3</v>
      </c>
      <c r="ED460" s="223">
        <f t="shared" ca="1" si="983"/>
        <v>6.610339933231831E-3</v>
      </c>
      <c r="EE460" s="223">
        <f t="shared" ca="1" si="984"/>
        <v>-8.5428813888948438E-3</v>
      </c>
      <c r="EF460" s="223">
        <f t="shared" ca="1" si="985"/>
        <v>6.3271507914218813E-3</v>
      </c>
      <c r="EG460" s="223">
        <f t="shared" ca="1" si="986"/>
        <v>-1.0390677159950964E-3</v>
      </c>
      <c r="EH460" s="223">
        <f t="shared" ca="1" si="987"/>
        <v>-4.7535682580799876E-3</v>
      </c>
      <c r="EI460" s="223">
        <f t="shared" ca="1" si="988"/>
        <v>8.2379555909763546E-3</v>
      </c>
      <c r="EJ460" s="223">
        <f t="shared" ca="1" si="989"/>
        <v>-7.7221374431498627E-3</v>
      </c>
      <c r="EK460" s="223">
        <f t="shared" ca="1" si="990"/>
        <v>3.4565859808074247E-3</v>
      </c>
      <c r="EL460" s="223">
        <f t="shared" ca="1" si="991"/>
        <v>2.4874224763942417E-3</v>
      </c>
      <c r="EM460" s="223">
        <f t="shared" ca="1" si="992"/>
        <v>-7.2235825890570437E-3</v>
      </c>
      <c r="EN460" s="223">
        <f t="shared" ca="1" si="993"/>
        <v>8.4520988034143089E-3</v>
      </c>
      <c r="EO460" s="223">
        <f t="shared" ca="1" si="994"/>
        <v>-5.5764253819271144E-3</v>
      </c>
      <c r="EP460" s="223">
        <f t="shared" ca="1" si="995"/>
        <v>-7.061541257109491E-6</v>
      </c>
      <c r="EQ460" s="223">
        <f t="shared" ca="1" si="996"/>
        <v>5.5871195049468237E-3</v>
      </c>
      <c r="ER460" s="223">
        <f t="shared" ca="1" si="997"/>
        <v>-8.4541710900123204E-3</v>
      </c>
      <c r="ES460" s="223">
        <f t="shared" ca="1" si="998"/>
        <v>7.2160267735264672E-3</v>
      </c>
      <c r="ET460" s="223">
        <f t="shared" ca="1" si="999"/>
        <v>-2.4739075290715097E-3</v>
      </c>
      <c r="EU460" s="223">
        <f t="shared" ca="1" si="1000"/>
        <v>-3.4694974406225313E-3</v>
      </c>
      <c r="EV460" s="223">
        <f t="shared" ca="1" si="1001"/>
        <v>7.7281758390135473E-3</v>
      </c>
      <c r="EW460" s="223">
        <f t="shared" ca="1" si="1002"/>
        <v>-8.2341887846949409E-3</v>
      </c>
      <c r="EX460" s="223">
        <f t="shared" ca="1" si="1003"/>
        <v>4.7418253441373721E-3</v>
      </c>
      <c r="EY460" s="223">
        <f t="shared" ca="1" si="1004"/>
        <v>1.0530845863559093E-3</v>
      </c>
      <c r="EZ460" s="223">
        <f t="shared" ca="1" si="1005"/>
        <v>-6.3366352739540228E-3</v>
      </c>
      <c r="FA460" s="223">
        <f t="shared" ca="1" si="1006"/>
        <v>8.5432279866902716E-3</v>
      </c>
      <c r="FB460" s="223">
        <f t="shared" ca="1" si="1007"/>
        <v>-6.6013803445331212E-3</v>
      </c>
      <c r="FC460" s="223">
        <f t="shared" ca="1" si="1008"/>
        <v>1.4540192053788558E-3</v>
      </c>
      <c r="FD460" s="223">
        <f t="shared" ca="1" si="1009"/>
        <v>4.3993879339266975E-3</v>
      </c>
      <c r="FE460" s="223">
        <f t="shared" ca="1" si="1010"/>
        <v>-8.1165301309454492E-3</v>
      </c>
      <c r="FF460" s="223">
        <f t="shared" ca="1" si="1011"/>
        <v>7.8924289022496916E-3</v>
      </c>
      <c r="FG460" s="223">
        <f t="shared" ca="1" si="1012"/>
        <v>-3.8359038394685523E-3</v>
      </c>
      <c r="FH460" s="223">
        <f t="shared" ca="1" si="1013"/>
        <v>-2.0832682590620662E-3</v>
      </c>
      <c r="FI460" s="223">
        <f t="shared" ca="1" si="1014"/>
        <v>6.9908421502847887E-3</v>
      </c>
      <c r="FJ460" s="223">
        <f t="shared" ca="1" si="1015"/>
        <v>-8.5037867823897044E-3</v>
      </c>
      <c r="FK460" s="223">
        <f t="shared" ca="1" si="1016"/>
        <v>5.8874430105761589E-3</v>
      </c>
      <c r="FL460" s="223">
        <f t="shared" ca="1" si="1017"/>
        <v>-4.1226107943248026E-4</v>
      </c>
      <c r="FM460" s="223">
        <f t="shared" ca="1" si="1018"/>
        <v>-5.2631075377429799E-3</v>
      </c>
      <c r="FN460" s="223">
        <f t="shared" ca="1" si="1019"/>
        <v>8.3828042548205611E-3</v>
      </c>
      <c r="FO460" s="223">
        <f t="shared" ca="1" si="1020"/>
        <v>-7.4319595428214442E-3</v>
      </c>
      <c r="FP460" s="223">
        <f t="shared" ca="1" si="1021"/>
        <v>2.872286770584946E-3</v>
      </c>
      <c r="FQ460" s="223">
        <f t="shared" ca="1" si="1022"/>
        <v>3.0821176380404661E-3</v>
      </c>
      <c r="FR460" s="223">
        <f t="shared" ca="1" si="1023"/>
        <v>-7.5399002535810559E-3</v>
      </c>
      <c r="FS460" s="223">
        <f t="shared" ca="1" si="1024"/>
        <v>8.336440709535339E-3</v>
      </c>
      <c r="FT460" s="223">
        <f t="shared" ca="1" si="1025"/>
        <v>-5.0849530536930046E-3</v>
      </c>
      <c r="FU460" s="223">
        <f t="shared" ca="1" si="1026"/>
        <v>-6.3569783688223643E-4</v>
      </c>
      <c r="FV460" s="223">
        <f t="shared" ca="1" si="1027"/>
        <v>6.0476651052778904E-3</v>
      </c>
      <c r="FW460" s="223">
        <f t="shared" ca="1" si="1028"/>
        <v>-8.5229931999673651E-3</v>
      </c>
      <c r="FX460" s="223">
        <f t="shared" ca="1" si="1029"/>
        <v>6.8597065941820648E-3</v>
      </c>
      <c r="FY460" s="223">
        <f t="shared" ca="1" si="1030"/>
        <v>-1.8654678351398136E-3</v>
      </c>
      <c r="FZ460" s="223">
        <f t="shared" ca="1" si="1031"/>
        <v>-4.0346090989001257E-3</v>
      </c>
      <c r="GA460" s="223">
        <f t="shared" ca="1" si="1032"/>
        <v>7.9755512389048742E-3</v>
      </c>
      <c r="GB460" s="223">
        <f t="shared" ca="1" si="1033"/>
        <v>-8.0437068088290674E-3</v>
      </c>
      <c r="GC460" s="223">
        <f t="shared" ca="1" si="1034"/>
        <v>4.2059806697948982E-3</v>
      </c>
      <c r="GD460" s="223">
        <f t="shared" ca="1" si="1035"/>
        <v>1.6740952660215347E-3</v>
      </c>
      <c r="GE460" s="223">
        <f t="shared" ca="1" si="1036"/>
        <v>-6.741260160446772E-3</v>
      </c>
      <c r="GF460" s="223">
        <f t="shared" ca="1" si="1037"/>
        <v>8.5349883941626247E-3</v>
      </c>
      <c r="GG460" s="223">
        <f t="shared" ca="1" si="1038"/>
        <v>-6.1842772733336111E-3</v>
      </c>
      <c r="GH460" s="223">
        <f t="shared" ca="1" si="1039"/>
        <v>8.3059052707142554E-4</v>
      </c>
      <c r="GI460" s="223">
        <f t="shared" ca="1" si="1040"/>
        <v>4.9264162834873259E-3</v>
      </c>
      <c r="GJ460" s="223">
        <f t="shared" ca="1" si="1041"/>
        <v>-8.2912425099319169E-3</v>
      </c>
      <c r="GK460" s="223">
        <f t="shared" ca="1" si="1042"/>
        <v>7.6299880706149764E-3</v>
      </c>
      <c r="GL460" s="223">
        <f t="shared" ca="1" si="1043"/>
        <v>-3.2637464216849817E-3</v>
      </c>
      <c r="GM460" s="223">
        <f t="shared" ca="1" si="1044"/>
        <v>-2.6873127441071963E-3</v>
      </c>
      <c r="GN460" s="223">
        <f t="shared" ca="1" si="1045"/>
        <v>7.3334603880202028E-3</v>
      </c>
      <c r="GO460" s="223">
        <f t="shared" ca="1" si="1046"/>
        <v>-8.4186094185204844E-3</v>
      </c>
      <c r="GP460" s="223">
        <f t="shared" ca="1" si="1047"/>
        <v>5.4158306659529941E-3</v>
      </c>
      <c r="GQ460" s="223">
        <f t="shared" ca="1" si="1048"/>
        <v>2.16779635639445E-4</v>
      </c>
      <c r="GR460" s="223">
        <f t="shared" ca="1" si="1049"/>
        <v>-5.7441255816499028E-3</v>
      </c>
      <c r="GS460" s="223">
        <f t="shared" ca="1" si="1050"/>
        <v>8.482225776099684E-3</v>
      </c>
      <c r="GT460" s="223">
        <f t="shared" ca="1" si="1051"/>
        <v>-7.1015072098062756E-3</v>
      </c>
      <c r="GU460" s="223">
        <f t="shared" ca="1" si="1052"/>
        <v>2.272422389489763E-3</v>
      </c>
      <c r="GV460" s="223">
        <f t="shared" ca="1" si="1053"/>
        <v>3.6601105371638579E-3</v>
      </c>
      <c r="GW460" s="223">
        <f t="shared" ca="1" si="1054"/>
        <v>-7.8153585453539787E-3</v>
      </c>
      <c r="GX460" s="223">
        <f t="shared" ca="1" si="1055"/>
        <v>8.1756067211604493E-3</v>
      </c>
      <c r="GY460" s="223">
        <f t="shared" ca="1" si="1056"/>
        <v>-4.5659249242868917E-3</v>
      </c>
      <c r="GZ460" s="223">
        <f t="shared" ca="1" si="1057"/>
        <v>-1.2608892308512564E-3</v>
      </c>
      <c r="HA460" s="223">
        <f t="shared" ca="1" si="1058"/>
        <v>6.475437884417571E-3</v>
      </c>
      <c r="HB460" s="223">
        <f t="shared" ca="1" si="1059"/>
        <v>-8.5456284713173007E-3</v>
      </c>
      <c r="HC460" s="223">
        <f t="shared" ca="1" si="1060"/>
        <v>6.4662130704605586E-3</v>
      </c>
      <c r="HD460" s="223">
        <f t="shared" ca="1" si="1061"/>
        <v>-1.2469190093800037E-3</v>
      </c>
      <c r="HE460" s="223">
        <f t="shared" ca="1" si="1062"/>
        <v>-4.5778568609012547E-3</v>
      </c>
      <c r="HF460" s="223">
        <f t="shared" ca="1" si="1063"/>
        <v>8.1797064356097567E-3</v>
      </c>
      <c r="HG460" s="223">
        <f t="shared" ca="1" si="1064"/>
        <v>-7.8096352888381605E-3</v>
      </c>
      <c r="HH460" s="223">
        <f t="shared" ca="1" si="1065"/>
        <v>3.6473434217852031E-3</v>
      </c>
      <c r="HI460" s="223">
        <f t="shared" ca="1" si="1066"/>
        <v>2.2860338783925863E-3</v>
      </c>
      <c r="HJ460" s="223">
        <f t="shared" ca="1" si="1067"/>
        <v>-7.1093535740495957E-3</v>
      </c>
      <c r="HK460" s="223">
        <f t="shared" ca="1" si="1068"/>
        <v>8.4804969600332375E-3</v>
      </c>
      <c r="HL460" s="223">
        <f t="shared" ca="1" si="1069"/>
        <v>-5.733661067767592E-3</v>
      </c>
      <c r="HM460" s="223">
        <f t="shared" ca="1" si="1070"/>
        <v>2.0266080673373918E-4</v>
      </c>
      <c r="HN460" s="223">
        <f t="shared" ca="1" si="1071"/>
        <v>5.4267479563697308E-3</v>
      </c>
      <c r="HO460" s="223">
        <f t="shared" ca="1" si="1072"/>
        <v>-8.4210239273821309E-3</v>
      </c>
      <c r="HP460" s="223">
        <f t="shared" ca="1" si="1073"/>
        <v>7.3261996725434795E-3</v>
      </c>
      <c r="HQ460" s="223">
        <f t="shared" ca="1" si="1074"/>
        <v>-2.6739024792627468E-3</v>
      </c>
      <c r="HR460" s="223">
        <f t="shared" ca="1" si="1075"/>
        <v>-3.2767944485561848E-3</v>
      </c>
      <c r="HS460" s="223">
        <f t="shared" ca="1" si="1076"/>
        <v>7.6363379685229675E-3</v>
      </c>
      <c r="HT460" s="223">
        <f t="shared" ca="1" si="1077"/>
        <v>-8.2878108808018477E-3</v>
      </c>
      <c r="HU460" s="223">
        <f t="shared" ca="1" si="1078"/>
        <v>4.9148694657089017E-3</v>
      </c>
      <c r="HV460" s="223">
        <f t="shared" ca="1" si="1079"/>
        <v>8.4464560308300041E-4</v>
      </c>
      <c r="HW460" s="223">
        <f t="shared" ca="1" si="1080"/>
        <v>-6.1940157113434232E-3</v>
      </c>
      <c r="HX460" s="223">
        <f t="shared" ca="1" si="1081"/>
        <v>8.5356813809759034E-3</v>
      </c>
      <c r="HY460" s="223">
        <f t="shared" ca="1" si="1082"/>
        <v>-6.732571193928014E-3</v>
      </c>
      <c r="HZ460" s="223">
        <f t="shared" ca="1" si="1083"/>
        <v>1.6602435545772982E-3</v>
      </c>
      <c r="IA460" s="223">
        <f t="shared" ca="1" si="1084"/>
        <v>4.2182689801647808E-3</v>
      </c>
      <c r="IB460" s="223">
        <f t="shared" ca="1" si="1085"/>
        <v>-8.0484647320266927E-3</v>
      </c>
      <c r="IC460" s="223">
        <f t="shared" ca="1" si="1086"/>
        <v>7.9704684116074717E-3</v>
      </c>
      <c r="ID460" s="223">
        <f t="shared" ca="1" si="1087"/>
        <v>-4.0221536521127844E-3</v>
      </c>
      <c r="IE460" s="223">
        <f t="shared" ca="1" si="1088"/>
        <v>1.8991836638173817E-4</v>
      </c>
      <c r="IF460" s="223">
        <f t="shared" ca="1" si="1089"/>
        <v>6.8681197046127213E-3</v>
      </c>
      <c r="IG460" s="223">
        <f t="shared" ca="1" si="1090"/>
        <v>-8.5219542415655696E-3</v>
      </c>
      <c r="IH460" s="223">
        <f t="shared" ca="1" si="1091"/>
        <v>6.0376785778605609E-3</v>
      </c>
      <c r="II460" s="223">
        <f t="shared" ca="1" si="1092"/>
        <v>-6.2161302147202731E-4</v>
      </c>
      <c r="IJ460" s="223">
        <f t="shared" ca="1" si="1093"/>
        <v>-5.0962968199360602E-3</v>
      </c>
      <c r="IK460" s="223">
        <f t="shared" ca="1" si="1094"/>
        <v>8.3395350944290188E-3</v>
      </c>
      <c r="IL460" s="223">
        <f t="shared" ca="1" si="1095"/>
        <v>-7.5332426785699796E-3</v>
      </c>
      <c r="IM460" s="223">
        <f t="shared" ca="1" si="1096"/>
        <v>3.0689409037579062E-3</v>
      </c>
      <c r="IN460" s="223">
        <f t="shared" ca="1" si="1097"/>
        <v>2.8855842751077413E-3</v>
      </c>
      <c r="IO460" s="223">
        <f t="shared" ca="1" si="1098"/>
        <v>-7.4389207846611224E-3</v>
      </c>
      <c r="IP460" s="223">
        <f t="shared" ca="1" si="1099"/>
        <v>8.380048978104928E-3</v>
      </c>
      <c r="IQ460" s="223">
        <f t="shared" ca="1" si="1100"/>
        <v>-5.2519736560959042E-3</v>
      </c>
      <c r="IR460" s="223">
        <f t="shared" ca="1" si="1101"/>
        <v>-4.2636715007518446E-4</v>
      </c>
      <c r="IS460" s="223">
        <f t="shared" ca="1" si="1102"/>
        <v>5.8976716118892868E-3</v>
      </c>
      <c r="IT460" s="223">
        <f t="shared" ca="1" si="1103"/>
        <v>-8.5051710865503751E-3</v>
      </c>
      <c r="IU460" s="223">
        <f t="shared" ca="1" si="1104"/>
        <v>6.9827099636850937E-3</v>
      </c>
      <c r="IV460" s="223">
        <f t="shared" ca="1" si="1105"/>
        <v>-2.0695684276324047E-3</v>
      </c>
      <c r="IW460" s="223">
        <f t="shared" ca="1" si="1106"/>
        <v>-3.848518919977513E-3</v>
      </c>
      <c r="IX460" s="223">
        <f t="shared" ca="1" si="1107"/>
        <v>7.8978335719419538E-3</v>
      </c>
      <c r="IY460" s="223">
        <f t="shared" ca="1" si="1108"/>
        <v>-8.112099977842473E-3</v>
      </c>
      <c r="IZ460" s="223">
        <f t="shared" ca="1" si="1109"/>
        <v>4.3872741619929503E-3</v>
      </c>
      <c r="JA460" s="223">
        <f t="shared" ca="1" si="1110"/>
        <v>1.4679343628216232E-3</v>
      </c>
      <c r="JB460" s="223">
        <f t="shared" ca="1" si="1111"/>
        <v>-6.6103399332317625E-3</v>
      </c>
    </row>
    <row r="461" spans="2:262">
      <c r="B461" s="230">
        <v>100</v>
      </c>
      <c r="C461" s="229">
        <f t="shared" si="1112"/>
        <v>1.9531250000000013E-3</v>
      </c>
      <c r="D461" s="226">
        <f t="shared" ca="1" si="855"/>
        <v>74.315468541077635</v>
      </c>
      <c r="E461" s="225">
        <f ca="1">DB361</f>
        <v>-0.68453145892236911</v>
      </c>
      <c r="F461" s="224">
        <v>100</v>
      </c>
      <c r="G461" s="223">
        <f t="shared" ca="1" si="856"/>
        <v>5.6309321986682658E-3</v>
      </c>
      <c r="H461" s="223">
        <f t="shared" ca="1" si="857"/>
        <v>-4.3058674479287788E-3</v>
      </c>
      <c r="I461" s="223">
        <f t="shared" ca="1" si="858"/>
        <v>1.0260288974182847E-3</v>
      </c>
      <c r="J461" s="223">
        <f t="shared" ca="1" si="859"/>
        <v>2.7196053216156204E-3</v>
      </c>
      <c r="K461" s="223">
        <f t="shared" ca="1" si="860"/>
        <v>-5.2305955826778914E-3</v>
      </c>
      <c r="L461" s="223">
        <f t="shared" ca="1" si="861"/>
        <v>5.3670048038303112E-3</v>
      </c>
      <c r="M461" s="223">
        <f t="shared" ca="1" si="862"/>
        <v>-3.0669060505398296E-3</v>
      </c>
      <c r="N461" s="223">
        <f t="shared" ca="1" si="863"/>
        <v>-6.2550393073289344E-4</v>
      </c>
      <c r="O461" s="223">
        <f t="shared" ca="1" si="864"/>
        <v>4.0339482046918441E-3</v>
      </c>
      <c r="P461" s="223">
        <f t="shared" ca="1" si="865"/>
        <v>-5.6110643303683818E-3</v>
      </c>
      <c r="Q461" s="223">
        <f t="shared" ca="1" si="866"/>
        <v>4.6408745590392495E-3</v>
      </c>
      <c r="R461" s="223">
        <f t="shared" ca="1" si="867"/>
        <v>-1.5638247633966553E-3</v>
      </c>
      <c r="S461" s="223">
        <f t="shared" ca="1" si="868"/>
        <v>-2.2231687803729873E-3</v>
      </c>
      <c r="T461" s="223">
        <f t="shared" ca="1" si="869"/>
        <v>5.0008901770326733E-3</v>
      </c>
      <c r="U461" s="223">
        <f t="shared" ca="1" si="870"/>
        <v>-5.508311985557587E-3</v>
      </c>
      <c r="V461" s="223">
        <f t="shared" ca="1" si="871"/>
        <v>3.515075313405861E-3</v>
      </c>
      <c r="W461" s="223">
        <f t="shared" ca="1" si="872"/>
        <v>7.3932062317518844E-5</v>
      </c>
      <c r="X461" s="223">
        <f t="shared" ca="1" si="873"/>
        <v>-3.6293758274261057E-3</v>
      </c>
      <c r="Y461" s="223">
        <f t="shared" ca="1" si="874"/>
        <v>5.5371588452472779E-3</v>
      </c>
      <c r="Z461" s="223">
        <f t="shared" ca="1" si="875"/>
        <v>-4.931187511186084E-3</v>
      </c>
      <c r="AA461" s="223">
        <f t="shared" ca="1" si="876"/>
        <v>2.0865601420299411E-3</v>
      </c>
      <c r="AB461" s="223">
        <f t="shared" ca="1" si="877"/>
        <v>1.7053219084676948E-3</v>
      </c>
      <c r="AC461" s="223">
        <f t="shared" ca="1" si="878"/>
        <v>-4.7230234652179872E-3</v>
      </c>
      <c r="AD461" s="223">
        <f t="shared" ca="1" si="879"/>
        <v>5.5965711117143165E-3</v>
      </c>
      <c r="AE461" s="223">
        <f t="shared" ca="1" si="880"/>
        <v>-3.9293924794681686E-3</v>
      </c>
      <c r="AF461" s="223">
        <f t="shared" ca="1" si="881"/>
        <v>4.7835181227333032E-4</v>
      </c>
      <c r="AG461" s="223">
        <f t="shared" ca="1" si="882"/>
        <v>3.1898505769235794E-3</v>
      </c>
      <c r="AH461" s="223">
        <f t="shared" ca="1" si="883"/>
        <v>-5.4099274935275072E-3</v>
      </c>
      <c r="AI461" s="223">
        <f t="shared" ca="1" si="884"/>
        <v>5.1740104319388715E-3</v>
      </c>
      <c r="AJ461" s="223">
        <f t="shared" ca="1" si="885"/>
        <v>-2.5892008058656813E-3</v>
      </c>
      <c r="AK461" s="223">
        <f t="shared" ca="1" si="886"/>
        <v>-1.1710518543600768E-3</v>
      </c>
      <c r="AL461" s="223">
        <f t="shared" ca="1" si="887"/>
        <v>4.3996714555659981E-3</v>
      </c>
      <c r="AM461" s="223">
        <f t="shared" ca="1" si="888"/>
        <v>-5.6309321986682658E-3</v>
      </c>
      <c r="AN461" s="223">
        <f t="shared" ca="1" si="889"/>
        <v>4.3058674479287962E-3</v>
      </c>
      <c r="AO461" s="223">
        <f t="shared" ca="1" si="890"/>
        <v>-1.0260288974183267E-3</v>
      </c>
      <c r="AP461" s="223">
        <f t="shared" ca="1" si="891"/>
        <v>-2.7196053216156438E-3</v>
      </c>
      <c r="AQ461" s="223">
        <f t="shared" ca="1" si="892"/>
        <v>5.2305955826778975E-3</v>
      </c>
      <c r="AR461" s="223">
        <f t="shared" ca="1" si="893"/>
        <v>-5.3670048038303129E-3</v>
      </c>
      <c r="AS461" s="223">
        <f t="shared" ca="1" si="894"/>
        <v>3.0669060505398318E-3</v>
      </c>
      <c r="AT461" s="223">
        <f t="shared" ca="1" si="895"/>
        <v>6.2550393073287046E-4</v>
      </c>
      <c r="AU461" s="223">
        <f t="shared" ca="1" si="896"/>
        <v>-4.0339482046918146E-3</v>
      </c>
      <c r="AV461" s="223">
        <f t="shared" ca="1" si="897"/>
        <v>5.6110643303683844E-3</v>
      </c>
      <c r="AW461" s="223">
        <f t="shared" ca="1" si="898"/>
        <v>-4.6408745590392399E-3</v>
      </c>
      <c r="AX461" s="223">
        <f t="shared" ca="1" si="899"/>
        <v>1.5638247633966572E-3</v>
      </c>
      <c r="AY461" s="223">
        <f t="shared" ca="1" si="900"/>
        <v>2.2231687803729843E-3</v>
      </c>
      <c r="AZ461" s="223">
        <f t="shared" ca="1" si="901"/>
        <v>-5.0008901770326715E-3</v>
      </c>
      <c r="BA461" s="223">
        <f t="shared" ca="1" si="902"/>
        <v>5.5083119855575966E-3</v>
      </c>
      <c r="BB461" s="223">
        <f t="shared" ca="1" si="903"/>
        <v>-3.515075313405832E-3</v>
      </c>
      <c r="BC461" s="223">
        <f t="shared" ca="1" si="904"/>
        <v>-7.3932062317555707E-5</v>
      </c>
      <c r="BD461" s="223">
        <f t="shared" ca="1" si="905"/>
        <v>3.629375827426104E-3</v>
      </c>
      <c r="BE461" s="223">
        <f t="shared" ca="1" si="906"/>
        <v>-5.537158845247277E-3</v>
      </c>
      <c r="BF461" s="223">
        <f t="shared" ca="1" si="907"/>
        <v>4.9311875111860849E-3</v>
      </c>
      <c r="BG461" s="223">
        <f t="shared" ca="1" si="908"/>
        <v>-2.086560142029981E-3</v>
      </c>
      <c r="BH461" s="223">
        <f t="shared" ca="1" si="909"/>
        <v>-1.7053219084676543E-3</v>
      </c>
      <c r="BI461" s="223">
        <f t="shared" ca="1" si="910"/>
        <v>4.7230234652179638E-3</v>
      </c>
      <c r="BJ461" s="223">
        <f t="shared" ca="1" si="911"/>
        <v>-5.5965711117143269E-3</v>
      </c>
      <c r="BK461" s="223">
        <f t="shared" ca="1" si="912"/>
        <v>3.9293924794682276E-3</v>
      </c>
      <c r="BL461" s="223">
        <f t="shared" ca="1" si="913"/>
        <v>-4.7835181227325312E-4</v>
      </c>
      <c r="BM461" s="223">
        <f t="shared" ca="1" si="914"/>
        <v>-3.1898505769236431E-3</v>
      </c>
      <c r="BN461" s="223">
        <f t="shared" ca="1" si="915"/>
        <v>5.4099274935275297E-3</v>
      </c>
      <c r="BO461" s="223">
        <f t="shared" ca="1" si="916"/>
        <v>-5.1740104319388733E-3</v>
      </c>
      <c r="BP461" s="223">
        <f t="shared" ca="1" si="917"/>
        <v>2.5892008058656839E-3</v>
      </c>
      <c r="BQ461" s="223">
        <f t="shared" ca="1" si="918"/>
        <v>1.1710518543600747E-3</v>
      </c>
      <c r="BR461" s="223">
        <f t="shared" ca="1" si="919"/>
        <v>-4.3996714555659963E-3</v>
      </c>
      <c r="BS461" s="223">
        <f t="shared" ca="1" si="920"/>
        <v>5.6309321986682658E-3</v>
      </c>
      <c r="BT461" s="223">
        <f t="shared" ca="1" si="921"/>
        <v>-4.3058674479287979E-3</v>
      </c>
      <c r="BU461" s="223">
        <f t="shared" ca="1" si="922"/>
        <v>1.0260288974183293E-3</v>
      </c>
      <c r="BV461" s="223">
        <f t="shared" ca="1" si="923"/>
        <v>2.7196053216155718E-3</v>
      </c>
      <c r="BW461" s="223">
        <f t="shared" ca="1" si="924"/>
        <v>-5.2305955826778671E-3</v>
      </c>
      <c r="BX461" s="223">
        <f t="shared" ca="1" si="925"/>
        <v>5.3670048038303372E-3</v>
      </c>
      <c r="BY461" s="223">
        <f t="shared" ca="1" si="926"/>
        <v>-3.0669060505397671E-3</v>
      </c>
      <c r="BZ461" s="223">
        <f t="shared" ca="1" si="927"/>
        <v>-6.2550393073294722E-4</v>
      </c>
      <c r="CA461" s="223">
        <f t="shared" ca="1" si="928"/>
        <v>4.0339482046918684E-3</v>
      </c>
      <c r="CB461" s="223">
        <f t="shared" ca="1" si="929"/>
        <v>-5.6110643303683844E-3</v>
      </c>
      <c r="CC461" s="223">
        <f t="shared" ca="1" si="930"/>
        <v>4.6408745590392417E-3</v>
      </c>
      <c r="CD461" s="223">
        <f t="shared" ca="1" si="931"/>
        <v>-1.56382476339666E-3</v>
      </c>
      <c r="CE461" s="223">
        <f t="shared" ca="1" si="932"/>
        <v>-2.2231687803729821E-3</v>
      </c>
      <c r="CF461" s="223">
        <f t="shared" ca="1" si="933"/>
        <v>5.0008901770326707E-3</v>
      </c>
      <c r="CG461" s="223">
        <f t="shared" ca="1" si="934"/>
        <v>-5.5083119855575974E-3</v>
      </c>
      <c r="CH461" s="223">
        <f t="shared" ca="1" si="935"/>
        <v>3.515075313405897E-3</v>
      </c>
      <c r="CI461" s="223">
        <f t="shared" ca="1" si="936"/>
        <v>7.3932062317473308E-5</v>
      </c>
      <c r="CJ461" s="223">
        <f t="shared" ca="1" si="937"/>
        <v>-3.6293758274260415E-3</v>
      </c>
      <c r="CK461" s="223">
        <f t="shared" ca="1" si="938"/>
        <v>5.5371588452472623E-3</v>
      </c>
      <c r="CL461" s="223">
        <f t="shared" ca="1" si="939"/>
        <v>-4.9311875111860484E-3</v>
      </c>
      <c r="CM461" s="223">
        <f t="shared" ca="1" si="940"/>
        <v>2.0865601420299099E-3</v>
      </c>
      <c r="CN461" s="223">
        <f t="shared" ca="1" si="941"/>
        <v>1.7053219084677274E-3</v>
      </c>
      <c r="CO461" s="223">
        <f t="shared" ca="1" si="942"/>
        <v>-4.7230234652180063E-3</v>
      </c>
      <c r="CP461" s="223">
        <f t="shared" ca="1" si="943"/>
        <v>5.5965711117143182E-3</v>
      </c>
      <c r="CQ461" s="223">
        <f t="shared" ca="1" si="944"/>
        <v>-3.9293924794681729E-3</v>
      </c>
      <c r="CR461" s="223">
        <f t="shared" ca="1" si="945"/>
        <v>4.7835181227333596E-4</v>
      </c>
      <c r="CS461" s="223">
        <f t="shared" ca="1" si="946"/>
        <v>3.1898505769235746E-3</v>
      </c>
      <c r="CT461" s="223">
        <f t="shared" ca="1" si="947"/>
        <v>-5.4099274935275063E-3</v>
      </c>
      <c r="CU461" s="223">
        <f t="shared" ca="1" si="948"/>
        <v>5.1740104319389062E-3</v>
      </c>
      <c r="CV461" s="223">
        <f t="shared" ca="1" si="949"/>
        <v>-2.5892008058657572E-3</v>
      </c>
      <c r="CW461" s="223">
        <f t="shared" ca="1" si="950"/>
        <v>-1.1710518543599931E-3</v>
      </c>
      <c r="CX461" s="223">
        <f t="shared" ca="1" si="951"/>
        <v>4.3996714555660449E-3</v>
      </c>
      <c r="CY461" s="223">
        <f t="shared" ca="1" si="952"/>
        <v>-5.6309321986682641E-3</v>
      </c>
      <c r="CZ461" s="223">
        <f t="shared" ca="1" si="953"/>
        <v>4.3058674479287485E-3</v>
      </c>
      <c r="DA461" s="223">
        <f t="shared" ca="1" si="954"/>
        <v>-1.0260288974182534E-3</v>
      </c>
      <c r="DB461" s="223">
        <f t="shared" ca="1" si="955"/>
        <v>-2.7196053216156386E-3</v>
      </c>
      <c r="DC461" s="223">
        <f t="shared" ca="1" si="956"/>
        <v>5.2305955826778949E-3</v>
      </c>
      <c r="DD461" s="223">
        <f t="shared" ca="1" si="957"/>
        <v>-5.3670048038303147E-3</v>
      </c>
      <c r="DE461" s="223">
        <f t="shared" ca="1" si="958"/>
        <v>3.0669060505398365E-3</v>
      </c>
      <c r="DF461" s="223">
        <f t="shared" ca="1" si="959"/>
        <v>6.2550393073286525E-4</v>
      </c>
      <c r="DG461" s="223">
        <f t="shared" ca="1" si="960"/>
        <v>-4.0339482046919221E-3</v>
      </c>
      <c r="DH461" s="223">
        <f t="shared" ca="1" si="961"/>
        <v>5.6110643303683774E-3</v>
      </c>
      <c r="DI461" s="223">
        <f t="shared" ca="1" si="962"/>
        <v>-4.6408745590391974E-3</v>
      </c>
      <c r="DJ461" s="223">
        <f t="shared" ca="1" si="963"/>
        <v>1.5638247633967398E-3</v>
      </c>
      <c r="DK461" s="223">
        <f t="shared" ca="1" si="964"/>
        <v>2.2231687803730528E-3</v>
      </c>
      <c r="DL461" s="223">
        <f t="shared" ca="1" si="965"/>
        <v>-5.0008901770326325E-3</v>
      </c>
      <c r="DM461" s="223">
        <f t="shared" ca="1" si="966"/>
        <v>5.5083119855575801E-3</v>
      </c>
      <c r="DN461" s="223">
        <f t="shared" ca="1" si="967"/>
        <v>-3.5150753134059617E-3</v>
      </c>
      <c r="DO461" s="223">
        <f t="shared" ca="1" si="968"/>
        <v>-7.3932062317550069E-5</v>
      </c>
      <c r="DP461" s="223">
        <f t="shared" ca="1" si="969"/>
        <v>3.6293758274259778E-3</v>
      </c>
      <c r="DQ461" s="223">
        <f t="shared" ca="1" si="970"/>
        <v>-5.5371588452472762E-3</v>
      </c>
      <c r="DR461" s="223">
        <f t="shared" ca="1" si="971"/>
        <v>4.9311875111860103E-3</v>
      </c>
      <c r="DS461" s="223">
        <f t="shared" ca="1" si="972"/>
        <v>-2.0865601420299862E-3</v>
      </c>
      <c r="DT461" s="223">
        <f t="shared" ca="1" si="973"/>
        <v>-1.7053219084678011E-3</v>
      </c>
      <c r="DU461" s="223">
        <f t="shared" ca="1" si="974"/>
        <v>4.7230234652179612E-3</v>
      </c>
      <c r="DV461" s="223">
        <f t="shared" ca="1" si="975"/>
        <v>-5.5965711117143095E-3</v>
      </c>
      <c r="DW461" s="223">
        <f t="shared" ca="1" si="976"/>
        <v>3.9293924794682319E-3</v>
      </c>
      <c r="DX461" s="223">
        <f t="shared" ca="1" si="977"/>
        <v>-4.7835181227325919E-4</v>
      </c>
      <c r="DY461" s="223">
        <f t="shared" ca="1" si="978"/>
        <v>-3.1898505769235056E-3</v>
      </c>
      <c r="DZ461" s="223">
        <f t="shared" ca="1" si="979"/>
        <v>5.4099274935275271E-3</v>
      </c>
      <c r="EA461" s="223">
        <f t="shared" ca="1" si="980"/>
        <v>-5.1740104319389392E-3</v>
      </c>
      <c r="EB461" s="223">
        <f t="shared" ca="1" si="981"/>
        <v>2.5892008058656887E-3</v>
      </c>
      <c r="EC461" s="223">
        <f t="shared" ca="1" si="982"/>
        <v>1.1710518543599125E-3</v>
      </c>
      <c r="ED461" s="223">
        <f t="shared" ca="1" si="983"/>
        <v>-4.3996714555659929E-3</v>
      </c>
      <c r="EE461" s="223">
        <f t="shared" ca="1" si="984"/>
        <v>5.6309321986682641E-3</v>
      </c>
      <c r="EF461" s="223">
        <f t="shared" ca="1" si="985"/>
        <v>-4.3058674479288014E-3</v>
      </c>
      <c r="EG461" s="223">
        <f t="shared" ca="1" si="986"/>
        <v>1.0260288974181775E-3</v>
      </c>
      <c r="EH461" s="223">
        <f t="shared" ca="1" si="987"/>
        <v>2.7196053216155666E-3</v>
      </c>
      <c r="EI461" s="223">
        <f t="shared" ca="1" si="988"/>
        <v>-5.2305955826779235E-3</v>
      </c>
      <c r="EJ461" s="223">
        <f t="shared" ca="1" si="989"/>
        <v>5.3670048038303398E-3</v>
      </c>
      <c r="EK461" s="223">
        <f t="shared" ca="1" si="990"/>
        <v>-3.0669060505397719E-3</v>
      </c>
      <c r="EL461" s="223">
        <f t="shared" ca="1" si="991"/>
        <v>-6.2550393073278242E-4</v>
      </c>
      <c r="EM461" s="223">
        <f t="shared" ca="1" si="992"/>
        <v>4.0339482046918649E-3</v>
      </c>
      <c r="EN461" s="223">
        <f t="shared" ca="1" si="993"/>
        <v>-5.6110643303683705E-3</v>
      </c>
      <c r="EO461" s="223">
        <f t="shared" ca="1" si="994"/>
        <v>4.6408745590392434E-3</v>
      </c>
      <c r="EP461" s="223">
        <f t="shared" ca="1" si="995"/>
        <v>-1.563824763396819E-3</v>
      </c>
      <c r="EQ461" s="223">
        <f t="shared" ca="1" si="996"/>
        <v>-2.2231687803729774E-3</v>
      </c>
      <c r="ER461" s="223">
        <f t="shared" ca="1" si="997"/>
        <v>5.0008901770327418E-3</v>
      </c>
      <c r="ES461" s="223">
        <f t="shared" ca="1" si="998"/>
        <v>-5.5083119855575974E-3</v>
      </c>
      <c r="ET461" s="223">
        <f t="shared" ca="1" si="999"/>
        <v>3.515075313405776E-3</v>
      </c>
      <c r="EU461" s="223">
        <f t="shared" ca="1" si="1000"/>
        <v>7.393206231746767E-5</v>
      </c>
      <c r="EV461" s="223">
        <f t="shared" ca="1" si="1001"/>
        <v>-3.6293758274261595E-3</v>
      </c>
      <c r="EW461" s="223">
        <f t="shared" ca="1" si="1002"/>
        <v>5.5371588452472614E-3</v>
      </c>
      <c r="EX461" s="223">
        <f t="shared" ca="1" si="1003"/>
        <v>-4.931187511186051E-3</v>
      </c>
      <c r="EY461" s="223">
        <f t="shared" ca="1" si="1004"/>
        <v>2.0865601420300634E-3</v>
      </c>
      <c r="EZ461" s="223">
        <f t="shared" ca="1" si="1005"/>
        <v>1.7053219084677226E-3</v>
      </c>
      <c r="FA461" s="223">
        <f t="shared" ca="1" si="1006"/>
        <v>-4.7230234652179161E-3</v>
      </c>
      <c r="FB461" s="223">
        <f t="shared" ca="1" si="1007"/>
        <v>5.5965711117143182E-3</v>
      </c>
      <c r="FC461" s="223">
        <f t="shared" ca="1" si="1008"/>
        <v>-3.9293924794682918E-3</v>
      </c>
      <c r="FD461" s="223">
        <f t="shared" ca="1" si="1009"/>
        <v>4.7835181227334159E-4</v>
      </c>
      <c r="FE461" s="223">
        <f t="shared" ca="1" si="1010"/>
        <v>3.1898505769237017E-3</v>
      </c>
      <c r="FF461" s="223">
        <f t="shared" ca="1" si="1011"/>
        <v>-5.4099274935275046E-3</v>
      </c>
      <c r="FG461" s="223">
        <f t="shared" ca="1" si="1012"/>
        <v>5.1740104319388455E-3</v>
      </c>
      <c r="FH461" s="223">
        <f t="shared" ca="1" si="1013"/>
        <v>-2.589200805865762E-3</v>
      </c>
      <c r="FI461" s="223">
        <f t="shared" ca="1" si="1014"/>
        <v>-1.1710518543601445E-3</v>
      </c>
      <c r="FJ461" s="223">
        <f t="shared" ca="1" si="1015"/>
        <v>4.3996714555659408E-3</v>
      </c>
      <c r="FK461" s="223">
        <f t="shared" ca="1" si="1016"/>
        <v>-5.6309321986682641E-3</v>
      </c>
      <c r="FL461" s="223">
        <f t="shared" ca="1" si="1017"/>
        <v>4.3058674479288551E-3</v>
      </c>
      <c r="FM461" s="223">
        <f t="shared" ca="1" si="1018"/>
        <v>-1.0260288974182591E-3</v>
      </c>
      <c r="FN461" s="223">
        <f t="shared" ca="1" si="1019"/>
        <v>-2.7196053216154937E-3</v>
      </c>
      <c r="FO461" s="223">
        <f t="shared" ca="1" si="1020"/>
        <v>5.2305955826778931E-3</v>
      </c>
      <c r="FP461" s="223">
        <f t="shared" ca="1" si="1021"/>
        <v>-5.367004803830365E-3</v>
      </c>
      <c r="FQ461" s="223">
        <f t="shared" ca="1" si="1022"/>
        <v>3.0669060505398413E-3</v>
      </c>
      <c r="FR461" s="223">
        <f t="shared" ca="1" si="1023"/>
        <v>6.2550393073301878E-4</v>
      </c>
      <c r="FS461" s="223">
        <f t="shared" ca="1" si="1024"/>
        <v>-4.0339482046918068E-3</v>
      </c>
      <c r="FT461" s="223">
        <f t="shared" ca="1" si="1025"/>
        <v>5.6110643303683904E-3</v>
      </c>
      <c r="FU461" s="223">
        <f t="shared" ca="1" si="1026"/>
        <v>-4.6408745590392911E-3</v>
      </c>
      <c r="FV461" s="223">
        <f t="shared" ca="1" si="1027"/>
        <v>1.5638247633965915E-3</v>
      </c>
      <c r="FW461" s="223">
        <f t="shared" ca="1" si="1028"/>
        <v>2.223168780372901E-3</v>
      </c>
      <c r="FX461" s="223">
        <f t="shared" ca="1" si="1029"/>
        <v>-5.0008901770327036E-3</v>
      </c>
      <c r="FY461" s="223">
        <f t="shared" ca="1" si="1030"/>
        <v>5.5083119855576148E-3</v>
      </c>
      <c r="FZ461" s="223">
        <f t="shared" ca="1" si="1031"/>
        <v>-3.5150753134058407E-3</v>
      </c>
      <c r="GA461" s="223">
        <f t="shared" ca="1" si="1032"/>
        <v>-7.3932062317384403E-5</v>
      </c>
      <c r="GB461" s="223">
        <f t="shared" ca="1" si="1033"/>
        <v>3.6293758274260957E-3</v>
      </c>
      <c r="GC461" s="223">
        <f t="shared" ca="1" si="1034"/>
        <v>-5.5371588452472458E-3</v>
      </c>
      <c r="GD461" s="223">
        <f t="shared" ca="1" si="1035"/>
        <v>4.9311875111860909E-3</v>
      </c>
      <c r="GE461" s="223">
        <f t="shared" ca="1" si="1036"/>
        <v>-2.0865601420298431E-3</v>
      </c>
      <c r="GF461" s="223">
        <f t="shared" ca="1" si="1037"/>
        <v>-1.7053219084676432E-3</v>
      </c>
      <c r="GG461" s="223">
        <f t="shared" ca="1" si="1038"/>
        <v>4.7230234652180453E-3</v>
      </c>
      <c r="GH461" s="223">
        <f t="shared" ca="1" si="1039"/>
        <v>-5.5965711117143269E-3</v>
      </c>
      <c r="GI461" s="223">
        <f t="shared" ca="1" si="1040"/>
        <v>3.9293924794681209E-3</v>
      </c>
      <c r="GJ461" s="223">
        <f t="shared" ca="1" si="1041"/>
        <v>-4.7835181227342399E-4</v>
      </c>
      <c r="GK461" s="223">
        <f t="shared" ca="1" si="1042"/>
        <v>-3.189850576923634E-3</v>
      </c>
      <c r="GL461" s="223">
        <f t="shared" ca="1" si="1043"/>
        <v>5.4099274935274812E-3</v>
      </c>
      <c r="GM461" s="223">
        <f t="shared" ca="1" si="1044"/>
        <v>-5.1740104319388776E-3</v>
      </c>
      <c r="GN461" s="223">
        <f t="shared" ca="1" si="1045"/>
        <v>2.5892008058658353E-3</v>
      </c>
      <c r="GO461" s="223">
        <f t="shared" ca="1" si="1046"/>
        <v>1.1710518543600634E-3</v>
      </c>
      <c r="GP461" s="223">
        <f t="shared" ca="1" si="1047"/>
        <v>-4.3996714555660892E-3</v>
      </c>
      <c r="GQ461" s="223">
        <f t="shared" ca="1" si="1048"/>
        <v>5.6309321986682658E-3</v>
      </c>
      <c r="GR461" s="223">
        <f t="shared" ca="1" si="1049"/>
        <v>-4.3058674479287016E-3</v>
      </c>
      <c r="GS461" s="223">
        <f t="shared" ca="1" si="1050"/>
        <v>1.0260288974183402E-3</v>
      </c>
      <c r="GT461" s="223">
        <f t="shared" ca="1" si="1051"/>
        <v>2.7196053216157019E-3</v>
      </c>
      <c r="GU461" s="223">
        <f t="shared" ca="1" si="1052"/>
        <v>-5.2305955826778619E-3</v>
      </c>
      <c r="GV461" s="223">
        <f t="shared" ca="1" si="1053"/>
        <v>5.3670048038302921E-3</v>
      </c>
      <c r="GW461" s="223">
        <f t="shared" ca="1" si="1054"/>
        <v>-3.0669060505399111E-3</v>
      </c>
      <c r="GX461" s="223">
        <f t="shared" ca="1" si="1055"/>
        <v>-6.2550393073293681E-4</v>
      </c>
      <c r="GY461" s="223">
        <f t="shared" ca="1" si="1056"/>
        <v>4.0339482046917487E-3</v>
      </c>
      <c r="GZ461" s="223">
        <f t="shared" ca="1" si="1057"/>
        <v>-5.6110643303683835E-3</v>
      </c>
      <c r="HA461" s="223">
        <f t="shared" ca="1" si="1058"/>
        <v>4.640874559039338E-3</v>
      </c>
      <c r="HB461" s="223">
        <f t="shared" ca="1" si="1059"/>
        <v>-1.5638247633966713E-3</v>
      </c>
      <c r="HC461" s="223">
        <f t="shared" ca="1" si="1060"/>
        <v>-2.2231687803731187E-3</v>
      </c>
      <c r="HD461" s="223">
        <f t="shared" ca="1" si="1061"/>
        <v>5.0008901770326655E-3</v>
      </c>
      <c r="HE461" s="223">
        <f t="shared" ca="1" si="1062"/>
        <v>-5.5083119855575662E-3</v>
      </c>
      <c r="HF461" s="223">
        <f t="shared" ca="1" si="1063"/>
        <v>3.5150753134059053E-3</v>
      </c>
      <c r="HG461" s="223">
        <f t="shared" ca="1" si="1064"/>
        <v>7.393206231762206E-5</v>
      </c>
      <c r="HH461" s="223">
        <f t="shared" ca="1" si="1065"/>
        <v>-3.6293758274262775E-3</v>
      </c>
      <c r="HI461" s="223">
        <f t="shared" ca="1" si="1066"/>
        <v>5.5371588452472311E-3</v>
      </c>
      <c r="HJ461" s="223">
        <f t="shared" ca="1" si="1067"/>
        <v>-4.9311875111861308E-3</v>
      </c>
      <c r="HK461" s="223">
        <f t="shared" ca="1" si="1068"/>
        <v>2.0865601420299198E-3</v>
      </c>
      <c r="HL461" s="223">
        <f t="shared" ca="1" si="1069"/>
        <v>1.7053219084678698E-3</v>
      </c>
      <c r="HM461" s="223">
        <f t="shared" ca="1" si="1070"/>
        <v>-4.7230234652178259E-3</v>
      </c>
      <c r="HN461" s="223">
        <f t="shared" ca="1" si="1071"/>
        <v>5.5965711117143364E-3</v>
      </c>
      <c r="HO461" s="223">
        <f t="shared" ca="1" si="1072"/>
        <v>-3.9293924794681807E-3</v>
      </c>
      <c r="HP461" s="223">
        <f t="shared" ca="1" si="1073"/>
        <v>4.783518122731872E-4</v>
      </c>
      <c r="HQ461" s="223">
        <f t="shared" ca="1" si="1074"/>
        <v>3.1898505769238292E-3</v>
      </c>
      <c r="HR461" s="223">
        <f t="shared" ca="1" si="1075"/>
        <v>-5.4099274935274586E-3</v>
      </c>
      <c r="HS461" s="223">
        <f t="shared" ca="1" si="1076"/>
        <v>5.1740104319389097E-3</v>
      </c>
      <c r="HT461" s="223">
        <f t="shared" ca="1" si="1077"/>
        <v>-2.5892008058656249E-3</v>
      </c>
      <c r="HU461" s="223">
        <f t="shared" ca="1" si="1078"/>
        <v>-1.1710518543602954E-3</v>
      </c>
      <c r="HV461" s="223">
        <f t="shared" ca="1" si="1079"/>
        <v>4.3996714555658376E-3</v>
      </c>
      <c r="HW461" s="223">
        <f t="shared" ca="1" si="1080"/>
        <v>-5.6309321986682667E-3</v>
      </c>
      <c r="HX461" s="223">
        <f t="shared" ca="1" si="1081"/>
        <v>4.3058674479287554E-3</v>
      </c>
      <c r="HY461" s="223">
        <f t="shared" ca="1" si="1082"/>
        <v>-1.0260288974181068E-3</v>
      </c>
      <c r="HZ461" s="223">
        <f t="shared" ca="1" si="1083"/>
        <v>-2.7196053216153489E-3</v>
      </c>
      <c r="IA461" s="223">
        <f t="shared" ca="1" si="1084"/>
        <v>5.2305955826778315E-3</v>
      </c>
      <c r="IB461" s="223">
        <f t="shared" ca="1" si="1085"/>
        <v>-5.3670048038303182E-3</v>
      </c>
      <c r="IC461" s="223">
        <f t="shared" ca="1" si="1086"/>
        <v>3.0669060505397116E-3</v>
      </c>
      <c r="ID461" s="223">
        <f t="shared" ca="1" si="1087"/>
        <v>6.2550393073317187E-4</v>
      </c>
      <c r="IE461" s="223">
        <f t="shared" ca="1" si="1088"/>
        <v>-2.1485456628009135E-3</v>
      </c>
      <c r="IF461" s="223">
        <f t="shared" ca="1" si="1089"/>
        <v>5.6110643303683766E-3</v>
      </c>
      <c r="IG461" s="223">
        <f t="shared" ca="1" si="1090"/>
        <v>-4.6408745590392035E-3</v>
      </c>
      <c r="IH461" s="223">
        <f t="shared" ca="1" si="1091"/>
        <v>1.563824763396443E-3</v>
      </c>
      <c r="II461" s="223">
        <f t="shared" ca="1" si="1092"/>
        <v>2.2231687803727493E-3</v>
      </c>
      <c r="IJ461" s="223">
        <f t="shared" ca="1" si="1093"/>
        <v>-5.0008901770326273E-3</v>
      </c>
      <c r="IK461" s="223">
        <f t="shared" ca="1" si="1094"/>
        <v>5.5083119855575836E-3</v>
      </c>
      <c r="IL461" s="223">
        <f t="shared" ca="1" si="1095"/>
        <v>-3.5150753134057201E-3</v>
      </c>
      <c r="IM461" s="223">
        <f t="shared" ca="1" si="1096"/>
        <v>-7.3932062317219171E-5</v>
      </c>
      <c r="IN461" s="223">
        <f t="shared" ca="1" si="1097"/>
        <v>3.6293758274259691E-3</v>
      </c>
      <c r="IO461" s="223">
        <f t="shared" ca="1" si="1098"/>
        <v>-5.5371588452472744E-3</v>
      </c>
      <c r="IP461" s="223">
        <f t="shared" ca="1" si="1099"/>
        <v>4.9311875111860155E-3</v>
      </c>
      <c r="IQ461" s="223">
        <f t="shared" ca="1" si="1100"/>
        <v>-2.0865601420296995E-3</v>
      </c>
      <c r="IR461" s="223">
        <f t="shared" ca="1" si="1101"/>
        <v>-1.7053219084674858E-3</v>
      </c>
      <c r="IS461" s="223">
        <f t="shared" ca="1" si="1102"/>
        <v>4.7230234652179542E-3</v>
      </c>
      <c r="IT461" s="223">
        <f t="shared" ca="1" si="1103"/>
        <v>-5.5965711117143104E-3</v>
      </c>
      <c r="IU461" s="223">
        <f t="shared" ca="1" si="1104"/>
        <v>3.9293924794680107E-3</v>
      </c>
      <c r="IV461" s="223">
        <f t="shared" ca="1" si="1105"/>
        <v>-4.7835181227358879E-4</v>
      </c>
      <c r="IW461" s="223">
        <f t="shared" ca="1" si="1106"/>
        <v>-3.1898505769234978E-3</v>
      </c>
      <c r="IX461" s="223">
        <f t="shared" ca="1" si="1107"/>
        <v>5.4099274935275245E-3</v>
      </c>
      <c r="IY461" s="223">
        <f t="shared" ca="1" si="1108"/>
        <v>-5.174010431938816E-3</v>
      </c>
      <c r="IZ461" s="223">
        <f t="shared" ca="1" si="1109"/>
        <v>2.5892008058659823E-3</v>
      </c>
      <c r="JA461" s="223">
        <f t="shared" ca="1" si="1110"/>
        <v>1.1710518543599012E-3</v>
      </c>
      <c r="JB461" s="223">
        <f t="shared" ca="1" si="1111"/>
        <v>-4.3996714555659859E-3</v>
      </c>
    </row>
    <row r="462" spans="2:262">
      <c r="B462" s="230">
        <v>101</v>
      </c>
      <c r="C462" s="229">
        <f t="shared" si="1112"/>
        <v>1.9726562500000013E-3</v>
      </c>
      <c r="D462" s="226">
        <f t="shared" ca="1" si="855"/>
        <v>74.339706406461247</v>
      </c>
      <c r="E462" s="225">
        <f ca="1">DC361</f>
        <v>-0.66029359353875494</v>
      </c>
      <c r="F462" s="224">
        <v>101</v>
      </c>
      <c r="G462" s="223">
        <f t="shared" ca="1" si="856"/>
        <v>2.3450820170979082E-3</v>
      </c>
      <c r="H462" s="223">
        <f t="shared" ca="1" si="857"/>
        <v>-1.7817929839637858E-3</v>
      </c>
      <c r="I462" s="223">
        <f t="shared" ca="1" si="858"/>
        <v>4.6425825025809566E-4</v>
      </c>
      <c r="J462" s="223">
        <f t="shared" ca="1" si="859"/>
        <v>1.0498003177894903E-3</v>
      </c>
      <c r="K462" s="223">
        <f t="shared" ca="1" si="860"/>
        <v>-2.119470910759336E-3</v>
      </c>
      <c r="L462" s="223">
        <f t="shared" ca="1" si="861"/>
        <v>2.2919543241217743E-3</v>
      </c>
      <c r="M462" s="223">
        <f t="shared" ca="1" si="862"/>
        <v>-1.4942370966501677E-3</v>
      </c>
      <c r="N462" s="223">
        <f t="shared" ca="1" si="863"/>
        <v>6.3998630220853158E-5</v>
      </c>
      <c r="O462" s="223">
        <f t="shared" ca="1" si="864"/>
        <v>1.3933309136349556E-3</v>
      </c>
      <c r="P462" s="223">
        <f t="shared" ca="1" si="865"/>
        <v>-2.2608535267525233E-3</v>
      </c>
      <c r="Q462" s="223">
        <f t="shared" ca="1" si="866"/>
        <v>2.171340688769772E-3</v>
      </c>
      <c r="R462" s="223">
        <f t="shared" ca="1" si="867"/>
        <v>-1.1626838235513698E-3</v>
      </c>
      <c r="S462" s="223">
        <f t="shared" ca="1" si="868"/>
        <v>-3.3814541125784764E-4</v>
      </c>
      <c r="T462" s="223">
        <f t="shared" ca="1" si="869"/>
        <v>1.6958352775182761E-3</v>
      </c>
      <c r="U462" s="223">
        <f t="shared" ca="1" si="870"/>
        <v>-2.3356659544915607E-3</v>
      </c>
      <c r="V462" s="223">
        <f t="shared" ca="1" si="871"/>
        <v>1.9867925451867476E-3</v>
      </c>
      <c r="W462" s="223">
        <f t="shared" ca="1" si="872"/>
        <v>-7.9689565637472415E-4</v>
      </c>
      <c r="X462" s="223">
        <f t="shared" ca="1" si="873"/>
        <v>-7.3033285739838719E-4</v>
      </c>
      <c r="Y462" s="223">
        <f t="shared" ca="1" si="874"/>
        <v>1.9484062545914384E-3</v>
      </c>
      <c r="Z462" s="223">
        <f t="shared" ca="1" si="875"/>
        <v>-2.3417053633466001E-3</v>
      </c>
      <c r="AA462" s="223">
        <f t="shared" ca="1" si="876"/>
        <v>1.7437438609052783E-3</v>
      </c>
      <c r="AB462" s="223">
        <f t="shared" ca="1" si="877"/>
        <v>-4.0764312353439817E-4</v>
      </c>
      <c r="AC462" s="223">
        <f t="shared" ca="1" si="878"/>
        <v>-1.1010158605354917E-3</v>
      </c>
      <c r="AD462" s="223">
        <f t="shared" ca="1" si="879"/>
        <v>2.1436069643611653E-3</v>
      </c>
      <c r="AE462" s="223">
        <f t="shared" ca="1" si="880"/>
        <v>-2.2787939246437941E-3</v>
      </c>
      <c r="AF462" s="223">
        <f t="shared" ca="1" si="881"/>
        <v>1.449351135219126E-3</v>
      </c>
      <c r="AG462" s="223">
        <f t="shared" ca="1" si="882"/>
        <v>-6.3876550093473847E-6</v>
      </c>
      <c r="AH462" s="223">
        <f t="shared" ca="1" si="883"/>
        <v>-1.4392797652040921E-3</v>
      </c>
      <c r="AI462" s="223">
        <f t="shared" ca="1" si="884"/>
        <v>2.2756897775171358E-3</v>
      </c>
      <c r="AJ462" s="223">
        <f t="shared" ca="1" si="885"/>
        <v>-2.1487840477799622E-3</v>
      </c>
      <c r="AK462" s="223">
        <f t="shared" ca="1" si="886"/>
        <v>1.1122826780995915E-3</v>
      </c>
      <c r="AL462" s="223">
        <f t="shared" ca="1" si="887"/>
        <v>3.9505589619840732E-4</v>
      </c>
      <c r="AM462" s="223">
        <f t="shared" ca="1" si="888"/>
        <v>-1.7351644870612771E-3</v>
      </c>
      <c r="AN462" s="223">
        <f t="shared" ca="1" si="889"/>
        <v>2.3407655532402269E-3</v>
      </c>
      <c r="AO462" s="223">
        <f t="shared" ca="1" si="890"/>
        <v>-1.955503836555413E-3</v>
      </c>
      <c r="AP462" s="223">
        <f t="shared" ca="1" si="891"/>
        <v>7.4246337427695021E-4</v>
      </c>
      <c r="AQ462" s="223">
        <f t="shared" ca="1" si="892"/>
        <v>7.8486713904578093E-4</v>
      </c>
      <c r="AR462" s="223">
        <f t="shared" ca="1" si="893"/>
        <v>-1.9799577847334354E-3</v>
      </c>
      <c r="AS462" s="223">
        <f t="shared" ca="1" si="894"/>
        <v>2.3369181538464168E-3</v>
      </c>
      <c r="AT462" s="223">
        <f t="shared" ca="1" si="895"/>
        <v>-1.7046443717477287E-3</v>
      </c>
      <c r="AU462" s="223">
        <f t="shared" ca="1" si="896"/>
        <v>3.5078244783584144E-4</v>
      </c>
      <c r="AV462" s="223">
        <f t="shared" ca="1" si="897"/>
        <v>1.1515681924967229E-3</v>
      </c>
      <c r="AW462" s="223">
        <f t="shared" ca="1" si="898"/>
        <v>-2.1664517892822999E-3</v>
      </c>
      <c r="AX462" s="223">
        <f t="shared" ca="1" si="899"/>
        <v>2.2642608649152017E-3</v>
      </c>
      <c r="AY462" s="223">
        <f t="shared" ca="1" si="900"/>
        <v>-1.4035921388589711E-3</v>
      </c>
      <c r="AZ462" s="223">
        <f t="shared" ca="1" si="901"/>
        <v>-5.1227167886711954E-5</v>
      </c>
      <c r="BA462" s="223">
        <f t="shared" ca="1" si="902"/>
        <v>1.4843616484607799E-3</v>
      </c>
      <c r="BB462" s="223">
        <f t="shared" ca="1" si="903"/>
        <v>-2.2891552378532893E-3</v>
      </c>
      <c r="BC462" s="223">
        <f t="shared" ca="1" si="904"/>
        <v>2.1249330596279691E-3</v>
      </c>
      <c r="BD462" s="223">
        <f t="shared" ca="1" si="905"/>
        <v>-1.0612115351534836E-3</v>
      </c>
      <c r="BE462" s="223">
        <f t="shared" ca="1" si="906"/>
        <v>-4.5172841423920499E-4</v>
      </c>
      <c r="BF462" s="223">
        <f t="shared" ca="1" si="907"/>
        <v>1.7734484983992745E-3</v>
      </c>
      <c r="BG462" s="223">
        <f t="shared" ca="1" si="908"/>
        <v>-2.3444551623464818E-3</v>
      </c>
      <c r="BH462" s="223">
        <f t="shared" ca="1" si="909"/>
        <v>1.9230372055339447E-3</v>
      </c>
      <c r="BI462" s="223">
        <f t="shared" ca="1" si="910"/>
        <v>-6.8758386000497378E-4</v>
      </c>
      <c r="BJ462" s="223">
        <f t="shared" ca="1" si="911"/>
        <v>-8.3892864607668528E-4</v>
      </c>
      <c r="BK462" s="223">
        <f t="shared" ca="1" si="912"/>
        <v>2.0103166623412906E-3</v>
      </c>
      <c r="BL462" s="223">
        <f t="shared" ca="1" si="913"/>
        <v>-2.3307232722333511E-3</v>
      </c>
      <c r="BM462" s="223">
        <f t="shared" ca="1" si="914"/>
        <v>1.664518068561396E-3</v>
      </c>
      <c r="BN462" s="223">
        <f t="shared" ca="1" si="915"/>
        <v>-2.9371047390732525E-4</v>
      </c>
      <c r="BO462" s="223">
        <f t="shared" ca="1" si="916"/>
        <v>-1.2014268628387312E-3</v>
      </c>
      <c r="BP462" s="223">
        <f t="shared" ca="1" si="917"/>
        <v>2.18799162465442E-3</v>
      </c>
      <c r="BQ462" s="223">
        <f t="shared" ca="1" si="918"/>
        <v>-2.2483638991077559E-3</v>
      </c>
      <c r="BR462" s="223">
        <f t="shared" ca="1" si="919"/>
        <v>1.3569876710780315E-3</v>
      </c>
      <c r="BS462" s="223">
        <f t="shared" ca="1" si="920"/>
        <v>1.0881113345234282E-4</v>
      </c>
      <c r="BT462" s="223">
        <f t="shared" ca="1" si="921"/>
        <v>-1.5285494077642927E-3</v>
      </c>
      <c r="BU462" s="223">
        <f t="shared" ca="1" si="922"/>
        <v>2.3012417966711955E-3</v>
      </c>
      <c r="BV462" s="223">
        <f t="shared" ca="1" si="923"/>
        <v>-2.099802091257221E-3</v>
      </c>
      <c r="BW462" s="223">
        <f t="shared" ca="1" si="924"/>
        <v>1.0095011580598546E-3</v>
      </c>
      <c r="BX462" s="223">
        <f t="shared" ca="1" si="925"/>
        <v>5.0812882797444557E-4</v>
      </c>
      <c r="BY462" s="223">
        <f t="shared" ca="1" si="926"/>
        <v>-1.810664250675346E-3</v>
      </c>
      <c r="BZ462" s="223">
        <f t="shared" ca="1" si="927"/>
        <v>2.346732559327761E-3</v>
      </c>
      <c r="CA462" s="223">
        <f t="shared" ca="1" si="928"/>
        <v>-1.8894122088068362E-3</v>
      </c>
      <c r="CB462" s="223">
        <f t="shared" ca="1" si="929"/>
        <v>6.3229017092614659E-4</v>
      </c>
      <c r="CC462" s="223">
        <f t="shared" ca="1" si="930"/>
        <v>8.9248481386069382E-4</v>
      </c>
      <c r="CD462" s="223">
        <f t="shared" ca="1" si="931"/>
        <v>-2.0394646003623501E-3</v>
      </c>
      <c r="CE462" s="223">
        <f t="shared" ca="1" si="932"/>
        <v>2.3231244500724483E-3</v>
      </c>
      <c r="CF462" s="223">
        <f t="shared" ca="1" si="933"/>
        <v>-1.6233891219309487E-3</v>
      </c>
      <c r="CG462" s="223">
        <f t="shared" ca="1" si="934"/>
        <v>2.3646157977183664E-4</v>
      </c>
      <c r="CH462" s="223">
        <f t="shared" ca="1" si="935"/>
        <v>1.2505618385628093E-3</v>
      </c>
      <c r="CI462" s="223">
        <f t="shared" ca="1" si="936"/>
        <v>-2.2082134956861021E-3</v>
      </c>
      <c r="CJ462" s="223">
        <f t="shared" ca="1" si="937"/>
        <v>2.2311126029592194E-3</v>
      </c>
      <c r="CK462" s="223">
        <f t="shared" ca="1" si="938"/>
        <v>-1.3095658046650713E-3</v>
      </c>
      <c r="CL462" s="223">
        <f t="shared" ca="1" si="939"/>
        <v>-1.6632955525982618E-4</v>
      </c>
      <c r="CM462" s="223">
        <f t="shared" ca="1" si="940"/>
        <v>1.571816426060737E-3</v>
      </c>
      <c r="CN462" s="223">
        <f t="shared" ca="1" si="941"/>
        <v>-2.3119421734797592E-3</v>
      </c>
      <c r="CO462" s="223">
        <f t="shared" ca="1" si="942"/>
        <v>2.0734062806233868E-3</v>
      </c>
      <c r="CP462" s="223">
        <f t="shared" ca="1" si="943"/>
        <v>-9.5718269521625999E-4</v>
      </c>
      <c r="CQ462" s="223">
        <f t="shared" ca="1" si="944"/>
        <v>-5.6422316390390757E-4</v>
      </c>
      <c r="CR462" s="223">
        <f t="shared" ca="1" si="945"/>
        <v>1.8467893265118654E-3</v>
      </c>
      <c r="CS462" s="223">
        <f t="shared" ca="1" si="946"/>
        <v>-2.3475963723652866E-3</v>
      </c>
      <c r="CT462" s="223">
        <f t="shared" ca="1" si="947"/>
        <v>1.8546491008148149E-3</v>
      </c>
      <c r="CU462" s="223">
        <f t="shared" ca="1" si="948"/>
        <v>-5.7661561389127033E-4</v>
      </c>
      <c r="CV462" s="223">
        <f t="shared" ca="1" si="949"/>
        <v>-9.4550338216505122E-4</v>
      </c>
      <c r="CW462" s="223">
        <f t="shared" ca="1" si="950"/>
        <v>2.0673840411686438E-3</v>
      </c>
      <c r="CX462" s="223">
        <f t="shared" ca="1" si="951"/>
        <v>-2.3141262646100497E-3</v>
      </c>
      <c r="CY462" s="223">
        <f t="shared" ca="1" si="952"/>
        <v>1.5812823063958319E-3</v>
      </c>
      <c r="CZ462" s="223">
        <f t="shared" ca="1" si="953"/>
        <v>-1.7907025002256139E-4</v>
      </c>
      <c r="DA462" s="223">
        <f t="shared" ca="1" si="954"/>
        <v>-1.2989435225968552E-3</v>
      </c>
      <c r="DB462" s="223">
        <f t="shared" ca="1" si="955"/>
        <v>2.2271052214784264E-3</v>
      </c>
      <c r="DC462" s="223">
        <f t="shared" ca="1" si="956"/>
        <v>-2.2125173680053335E-3</v>
      </c>
      <c r="DD462" s="223">
        <f t="shared" ca="1" si="957"/>
        <v>1.2613551047791997E-3</v>
      </c>
      <c r="DE462" s="223">
        <f t="shared" ca="1" si="958"/>
        <v>2.2374778636275036E-4</v>
      </c>
      <c r="DF462" s="223">
        <f t="shared" ca="1" si="959"/>
        <v>-1.6141366409161237E-3</v>
      </c>
      <c r="DG462" s="223">
        <f t="shared" ca="1" si="960"/>
        <v>2.3212499227721036E-3</v>
      </c>
      <c r="DH462" s="223">
        <f t="shared" ca="1" si="961"/>
        <v>-2.0457615275756968E-3</v>
      </c>
      <c r="DI462" s="223">
        <f t="shared" ca="1" si="962"/>
        <v>9.0428766130849466E-4</v>
      </c>
      <c r="DJ462" s="223">
        <f t="shared" ca="1" si="963"/>
        <v>6.1997763289703205E-4</v>
      </c>
      <c r="DK462" s="223">
        <f t="shared" ca="1" si="964"/>
        <v>-1.881801965514037E-3</v>
      </c>
      <c r="DL462" s="223">
        <f t="shared" ca="1" si="965"/>
        <v>2.3470460811303804E-3</v>
      </c>
      <c r="DM462" s="223">
        <f t="shared" ca="1" si="966"/>
        <v>-1.8187688215542586E-3</v>
      </c>
      <c r="DN462" s="223">
        <f t="shared" ca="1" si="967"/>
        <v>5.20593725171503E-4</v>
      </c>
      <c r="DO462" s="223">
        <f t="shared" ca="1" si="968"/>
        <v>9.9795241458658064E-4</v>
      </c>
      <c r="DP462" s="223">
        <f t="shared" ca="1" si="969"/>
        <v>-2.0940581671329752E-3</v>
      </c>
      <c r="DQ462" s="223">
        <f t="shared" ca="1" si="970"/>
        <v>2.3037341360165947E-3</v>
      </c>
      <c r="DR462" s="223">
        <f t="shared" ca="1" si="971"/>
        <v>-1.5382229855272953E-3</v>
      </c>
      <c r="DS462" s="223">
        <f t="shared" ca="1" si="972"/>
        <v>1.2157105505054009E-4</v>
      </c>
      <c r="DT462" s="223">
        <f t="shared" ca="1" si="973"/>
        <v>1.3465427716235151E-3</v>
      </c>
      <c r="DU462" s="223">
        <f t="shared" ca="1" si="974"/>
        <v>-2.24465542236214E-3</v>
      </c>
      <c r="DV462" s="223">
        <f t="shared" ca="1" si="975"/>
        <v>2.1925893953203368E-3</v>
      </c>
      <c r="DW462" s="223">
        <f t="shared" ca="1" si="976"/>
        <v>-1.2123846117433707E-3</v>
      </c>
      <c r="DX462" s="223">
        <f t="shared" ca="1" si="977"/>
        <v>-2.8103124016563797E-4</v>
      </c>
      <c r="DY462" s="223">
        <f t="shared" ca="1" si="978"/>
        <v>1.6554845602154784E-3</v>
      </c>
      <c r="DZ462" s="223">
        <f t="shared" ca="1" si="979"/>
        <v>-2.3291594379080947E-3</v>
      </c>
      <c r="EA462" s="223">
        <f t="shared" ca="1" si="980"/>
        <v>2.0168844842798437E-3</v>
      </c>
      <c r="EB462" s="223">
        <f t="shared" ca="1" si="981"/>
        <v>-8.5084791832698928E-4</v>
      </c>
      <c r="EC462" s="223">
        <f t="shared" ca="1" si="982"/>
        <v>-6.7535865054662127E-4</v>
      </c>
      <c r="ED462" s="223">
        <f t="shared" ca="1" si="983"/>
        <v>1.9156810773772899E-3</v>
      </c>
      <c r="EE462" s="223">
        <f t="shared" ca="1" si="984"/>
        <v>-2.3450820170979065E-3</v>
      </c>
      <c r="EF462" s="223">
        <f t="shared" ca="1" si="985"/>
        <v>1.7817929839637442E-3</v>
      </c>
      <c r="EG462" s="223">
        <f t="shared" ca="1" si="986"/>
        <v>-4.6425825025801001E-4</v>
      </c>
      <c r="EH462" s="223">
        <f t="shared" ca="1" si="987"/>
        <v>-1.0498003177894677E-3</v>
      </c>
      <c r="EI462" s="223">
        <f t="shared" ca="1" si="988"/>
        <v>2.1194709107593343E-3</v>
      </c>
      <c r="EJ462" s="223">
        <f t="shared" ca="1" si="989"/>
        <v>-2.2919543241217695E-3</v>
      </c>
      <c r="EK462" s="223">
        <f t="shared" ca="1" si="990"/>
        <v>1.4942370966501387E-3</v>
      </c>
      <c r="EL462" s="223">
        <f t="shared" ca="1" si="991"/>
        <v>-6.3998630220790925E-5</v>
      </c>
      <c r="EM462" s="223">
        <f t="shared" ca="1" si="992"/>
        <v>-1.3933309136350261E-3</v>
      </c>
      <c r="EN462" s="223">
        <f t="shared" ca="1" si="993"/>
        <v>2.2608535267525155E-3</v>
      </c>
      <c r="EO462" s="223">
        <f t="shared" ca="1" si="994"/>
        <v>-2.1713406887697738E-3</v>
      </c>
      <c r="EP462" s="223">
        <f t="shared" ca="1" si="995"/>
        <v>1.1626838235513518E-3</v>
      </c>
      <c r="EQ462" s="223">
        <f t="shared" ca="1" si="996"/>
        <v>3.381454112578845E-4</v>
      </c>
      <c r="ER462" s="223">
        <f t="shared" ca="1" si="997"/>
        <v>-1.6958352775183134E-3</v>
      </c>
      <c r="ES462" s="223">
        <f t="shared" ca="1" si="998"/>
        <v>2.3356659544915698E-3</v>
      </c>
      <c r="ET462" s="223">
        <f t="shared" ca="1" si="999"/>
        <v>-1.9867925451867632E-3</v>
      </c>
      <c r="EU462" s="223">
        <f t="shared" ca="1" si="1000"/>
        <v>7.9689565637473608E-4</v>
      </c>
      <c r="EV462" s="223">
        <f t="shared" ca="1" si="1001"/>
        <v>7.3033285739840682E-4</v>
      </c>
      <c r="EW462" s="223">
        <f t="shared" ca="1" si="1002"/>
        <v>-1.9484062545914592E-3</v>
      </c>
      <c r="EX462" s="223">
        <f t="shared" ca="1" si="1003"/>
        <v>2.3417053633465962E-3</v>
      </c>
      <c r="EY462" s="223">
        <f t="shared" ca="1" si="1004"/>
        <v>-1.7437438609052198E-3</v>
      </c>
      <c r="EZ462" s="223">
        <f t="shared" ca="1" si="1005"/>
        <v>4.076431235344269E-4</v>
      </c>
      <c r="FA462" s="223">
        <f t="shared" ca="1" si="1006"/>
        <v>1.1010158605354804E-3</v>
      </c>
      <c r="FB462" s="223">
        <f t="shared" ca="1" si="1007"/>
        <v>-2.1436069643611735E-3</v>
      </c>
      <c r="FC462" s="223">
        <f t="shared" ca="1" si="1008"/>
        <v>2.278793924643785E-3</v>
      </c>
      <c r="FD462" s="223">
        <f t="shared" ca="1" si="1009"/>
        <v>-1.4493511352190833E-3</v>
      </c>
      <c r="FE462" s="223">
        <f t="shared" ca="1" si="1010"/>
        <v>6.387655009259998E-6</v>
      </c>
      <c r="FF462" s="223">
        <f t="shared" ca="1" si="1011"/>
        <v>1.4392797652040558E-3</v>
      </c>
      <c r="FG462" s="223">
        <f t="shared" ca="1" si="1012"/>
        <v>-2.2756897775171327E-3</v>
      </c>
      <c r="FH462" s="223">
        <f t="shared" ca="1" si="1013"/>
        <v>2.1487840477799535E-3</v>
      </c>
      <c r="FI462" s="223">
        <f t="shared" ca="1" si="1014"/>
        <v>-1.112282678099573E-3</v>
      </c>
      <c r="FJ462" s="223">
        <f t="shared" ca="1" si="1015"/>
        <v>-3.9505589619846045E-4</v>
      </c>
      <c r="FK462" s="223">
        <f t="shared" ca="1" si="1016"/>
        <v>1.7351644870613361E-3</v>
      </c>
      <c r="FL462" s="223">
        <f t="shared" ca="1" si="1017"/>
        <v>-2.3407655532402235E-3</v>
      </c>
      <c r="FM462" s="223">
        <f t="shared" ca="1" si="1018"/>
        <v>1.9555038365554199E-3</v>
      </c>
      <c r="FN462" s="223">
        <f t="shared" ca="1" si="1019"/>
        <v>-7.4246337427693058E-4</v>
      </c>
      <c r="FO462" s="223">
        <f t="shared" ca="1" si="1020"/>
        <v>-7.8486713904580045E-4</v>
      </c>
      <c r="FP462" s="223">
        <f t="shared" ca="1" si="1021"/>
        <v>1.9799577847334645E-3</v>
      </c>
      <c r="FQ462" s="223">
        <f t="shared" ca="1" si="1022"/>
        <v>-2.3369181538464086E-3</v>
      </c>
      <c r="FR462" s="223">
        <f t="shared" ca="1" si="1023"/>
        <v>1.7046443717477601E-3</v>
      </c>
      <c r="FS462" s="223">
        <f t="shared" ca="1" si="1024"/>
        <v>-3.5078244783585391E-4</v>
      </c>
      <c r="FT462" s="223">
        <f t="shared" ca="1" si="1025"/>
        <v>-1.1515681924967407E-3</v>
      </c>
      <c r="FU462" s="223">
        <f t="shared" ca="1" si="1026"/>
        <v>2.1664517892823077E-3</v>
      </c>
      <c r="FV462" s="223">
        <f t="shared" ca="1" si="1027"/>
        <v>-2.2642608649151874E-3</v>
      </c>
      <c r="FW462" s="223">
        <f t="shared" ca="1" si="1028"/>
        <v>1.4035921388589011E-3</v>
      </c>
      <c r="FX462" s="223">
        <f t="shared" ca="1" si="1029"/>
        <v>5.1227167886665551E-5</v>
      </c>
      <c r="FY462" s="223">
        <f t="shared" ca="1" si="1030"/>
        <v>-1.4843616484607703E-3</v>
      </c>
      <c r="FZ462" s="223">
        <f t="shared" ca="1" si="1031"/>
        <v>2.2891552378532941E-3</v>
      </c>
      <c r="GA462" s="223">
        <f t="shared" ca="1" si="1032"/>
        <v>-2.1249330596279604E-3</v>
      </c>
      <c r="GB462" s="223">
        <f t="shared" ca="1" si="1033"/>
        <v>1.0612115351534353E-3</v>
      </c>
      <c r="GC462" s="223">
        <f t="shared" ca="1" si="1034"/>
        <v>4.5172841423925822E-4</v>
      </c>
      <c r="GD462" s="223">
        <f t="shared" ca="1" si="1035"/>
        <v>-1.7734484983992444E-3</v>
      </c>
      <c r="GE462" s="223">
        <f t="shared" ca="1" si="1036"/>
        <v>2.3444551623464792E-3</v>
      </c>
      <c r="GF462" s="223">
        <f t="shared" ca="1" si="1037"/>
        <v>-1.923037205533933E-3</v>
      </c>
      <c r="GG462" s="223">
        <f t="shared" ca="1" si="1038"/>
        <v>6.8758386000495404E-4</v>
      </c>
      <c r="GH462" s="223">
        <f t="shared" ca="1" si="1039"/>
        <v>8.3892864607670479E-4</v>
      </c>
      <c r="GI462" s="223">
        <f t="shared" ca="1" si="1040"/>
        <v>-2.0103166623413353E-3</v>
      </c>
      <c r="GJ462" s="223">
        <f t="shared" ca="1" si="1041"/>
        <v>2.3307232722333568E-3</v>
      </c>
      <c r="GK462" s="223">
        <f t="shared" ca="1" si="1042"/>
        <v>-1.6645180685614283E-3</v>
      </c>
      <c r="GL462" s="223">
        <f t="shared" ca="1" si="1043"/>
        <v>2.9371047390730498E-4</v>
      </c>
      <c r="GM462" s="223">
        <f t="shared" ca="1" si="1044"/>
        <v>1.201426862838749E-3</v>
      </c>
      <c r="GN462" s="223">
        <f t="shared" ca="1" si="1045"/>
        <v>-2.1879916246544278E-3</v>
      </c>
      <c r="GO462" s="223">
        <f t="shared" ca="1" si="1046"/>
        <v>2.2483638991077307E-3</v>
      </c>
      <c r="GP462" s="223">
        <f t="shared" ca="1" si="1047"/>
        <v>-1.356987671078069E-3</v>
      </c>
      <c r="GQ462" s="223">
        <f t="shared" ca="1" si="1048"/>
        <v>-1.0881113345229706E-4</v>
      </c>
      <c r="GR462" s="223">
        <f t="shared" ca="1" si="1049"/>
        <v>1.5285494077643084E-3</v>
      </c>
      <c r="GS462" s="223">
        <f t="shared" ca="1" si="1050"/>
        <v>-2.3012417966711994E-3</v>
      </c>
      <c r="GT462" s="223">
        <f t="shared" ca="1" si="1051"/>
        <v>2.0998020912572114E-3</v>
      </c>
      <c r="GU462" s="223">
        <f t="shared" ca="1" si="1052"/>
        <v>-1.0095011580597757E-3</v>
      </c>
      <c r="GV462" s="223">
        <f t="shared" ca="1" si="1053"/>
        <v>-5.0812882797453089E-4</v>
      </c>
      <c r="GW462" s="223">
        <f t="shared" ca="1" si="1054"/>
        <v>1.8106642506753165E-3</v>
      </c>
      <c r="GX462" s="223">
        <f t="shared" ca="1" si="1055"/>
        <v>-2.3467325593277619E-3</v>
      </c>
      <c r="GY462" s="223">
        <f t="shared" ca="1" si="1056"/>
        <v>1.8894122088068239E-3</v>
      </c>
      <c r="GZ462" s="223">
        <f t="shared" ca="1" si="1057"/>
        <v>-6.3229017092612675E-4</v>
      </c>
      <c r="HA462" s="223">
        <f t="shared" ca="1" si="1058"/>
        <v>-8.9248481386077481E-4</v>
      </c>
      <c r="HB462" s="223">
        <f t="shared" ca="1" si="1059"/>
        <v>2.0394646003623934E-3</v>
      </c>
      <c r="HC462" s="223">
        <f t="shared" ca="1" si="1060"/>
        <v>-2.3231244500724548E-3</v>
      </c>
      <c r="HD462" s="223">
        <f t="shared" ca="1" si="1061"/>
        <v>1.6233891219309337E-3</v>
      </c>
      <c r="HE462" s="223">
        <f t="shared" ca="1" si="1062"/>
        <v>-2.3646157977168323E-4</v>
      </c>
      <c r="HF462" s="223">
        <f t="shared" ca="1" si="1063"/>
        <v>-1.2505618385628267E-3</v>
      </c>
      <c r="HG462" s="223">
        <f t="shared" ca="1" si="1064"/>
        <v>2.2082134956860865E-3</v>
      </c>
      <c r="HH462" s="223">
        <f t="shared" ca="1" si="1065"/>
        <v>-2.2311126029591925E-3</v>
      </c>
      <c r="HI462" s="223">
        <f t="shared" ca="1" si="1066"/>
        <v>1.3095658046651092E-3</v>
      </c>
      <c r="HJ462" s="223">
        <f t="shared" ca="1" si="1067"/>
        <v>1.6632955525998014E-4</v>
      </c>
      <c r="HK462" s="223">
        <f t="shared" ca="1" si="1068"/>
        <v>-1.5718164260607526E-3</v>
      </c>
      <c r="HL462" s="223">
        <f t="shared" ca="1" si="1069"/>
        <v>2.3119421734797392E-3</v>
      </c>
      <c r="HM462" s="223">
        <f t="shared" ca="1" si="1070"/>
        <v>-2.073406280623346E-3</v>
      </c>
      <c r="HN462" s="223">
        <f t="shared" ca="1" si="1071"/>
        <v>9.5718269521630206E-4</v>
      </c>
      <c r="HO462" s="223">
        <f t="shared" ca="1" si="1072"/>
        <v>5.6422316390399236E-4</v>
      </c>
      <c r="HP462" s="223">
        <f t="shared" ca="1" si="1073"/>
        <v>-1.8467893265118785E-3</v>
      </c>
      <c r="HQ462" s="223">
        <f t="shared" ca="1" si="1074"/>
        <v>2.347596372365287E-3</v>
      </c>
      <c r="HR462" s="223">
        <f t="shared" ca="1" si="1075"/>
        <v>-1.8546491008148021E-3</v>
      </c>
      <c r="HS462" s="223">
        <f t="shared" ca="1" si="1076"/>
        <v>5.7661561389131489E-4</v>
      </c>
      <c r="HT462" s="223">
        <f t="shared" ca="1" si="1077"/>
        <v>9.4550338216513135E-4</v>
      </c>
      <c r="HU462" s="223">
        <f t="shared" ca="1" si="1078"/>
        <v>-2.0673840411686217E-3</v>
      </c>
      <c r="HV462" s="223">
        <f t="shared" ca="1" si="1079"/>
        <v>2.3141262646100237E-3</v>
      </c>
      <c r="HW462" s="223">
        <f t="shared" ca="1" si="1080"/>
        <v>-1.5812823063958167E-3</v>
      </c>
      <c r="HX462" s="223">
        <f t="shared" ca="1" si="1081"/>
        <v>1.790702500226735E-4</v>
      </c>
      <c r="HY462" s="223">
        <f t="shared" ca="1" si="1082"/>
        <v>1.2989435225968726E-3</v>
      </c>
      <c r="HZ462" s="223">
        <f t="shared" ca="1" si="1083"/>
        <v>-2.2271052214784121E-3</v>
      </c>
      <c r="IA462" s="223">
        <f t="shared" ca="1" si="1084"/>
        <v>2.212517368005304E-3</v>
      </c>
      <c r="IB462" s="223">
        <f t="shared" ca="1" si="1085"/>
        <v>-1.2613551047792385E-3</v>
      </c>
      <c r="IC462" s="223">
        <f t="shared" ca="1" si="1086"/>
        <v>-2.2374778636290366E-4</v>
      </c>
      <c r="ID462" s="223">
        <f t="shared" ca="1" si="1087"/>
        <v>1.6141366409161387E-3</v>
      </c>
      <c r="IE462" s="223">
        <f t="shared" ca="1" si="1088"/>
        <v>-1.8772426687074788E-3</v>
      </c>
      <c r="IF462" s="223">
        <f t="shared" ca="1" si="1089"/>
        <v>2.0457615275756864E-3</v>
      </c>
      <c r="IG462" s="223">
        <f t="shared" ca="1" si="1090"/>
        <v>-9.0428766130847557E-4</v>
      </c>
      <c r="IH462" s="223">
        <f t="shared" ca="1" si="1091"/>
        <v>-6.1997763289718081E-4</v>
      </c>
      <c r="II462" s="223">
        <f t="shared" ca="1" si="1092"/>
        <v>1.8818019655140494E-3</v>
      </c>
      <c r="IJ462" s="223">
        <f t="shared" ca="1" si="1093"/>
        <v>-2.347046081130383E-3</v>
      </c>
      <c r="IK462" s="223">
        <f t="shared" ca="1" si="1094"/>
        <v>1.8187688215542455E-3</v>
      </c>
      <c r="IL462" s="223">
        <f t="shared" ca="1" si="1095"/>
        <v>-5.2059372517161294E-4</v>
      </c>
      <c r="IM462" s="223">
        <f t="shared" ca="1" si="1096"/>
        <v>-9.9795241458671986E-4</v>
      </c>
      <c r="IN462" s="223">
        <f t="shared" ca="1" si="1097"/>
        <v>2.0940581671329843E-3</v>
      </c>
      <c r="IO462" s="223">
        <f t="shared" ca="1" si="1098"/>
        <v>-2.3037341360165648E-3</v>
      </c>
      <c r="IP462" s="223">
        <f t="shared" ca="1" si="1099"/>
        <v>1.5382229855272797E-3</v>
      </c>
      <c r="IQ462" s="223">
        <f t="shared" ca="1" si="1100"/>
        <v>-1.2157105505065263E-4</v>
      </c>
      <c r="IR462" s="223">
        <f t="shared" ca="1" si="1101"/>
        <v>-1.346542771623532E-3</v>
      </c>
      <c r="IS462" s="223">
        <f t="shared" ca="1" si="1102"/>
        <v>2.244655422362146E-3</v>
      </c>
      <c r="IT462" s="223">
        <f t="shared" ca="1" si="1103"/>
        <v>-2.1925893953202817E-3</v>
      </c>
      <c r="IU462" s="223">
        <f t="shared" ca="1" si="1104"/>
        <v>1.212384611743353E-3</v>
      </c>
      <c r="IV462" s="223">
        <f t="shared" ca="1" si="1105"/>
        <v>2.8103124016552587E-4</v>
      </c>
      <c r="IW462" s="223">
        <f t="shared" ca="1" si="1106"/>
        <v>-1.6554845602154932E-3</v>
      </c>
      <c r="IX462" s="223">
        <f t="shared" ca="1" si="1107"/>
        <v>2.3291594379080804E-3</v>
      </c>
      <c r="IY462" s="223">
        <f t="shared" ca="1" si="1108"/>
        <v>-2.0168844842797652E-3</v>
      </c>
      <c r="IZ462" s="223">
        <f t="shared" ca="1" si="1109"/>
        <v>8.5084791832697008E-4</v>
      </c>
      <c r="JA462" s="223">
        <f t="shared" ca="1" si="1110"/>
        <v>6.7535865054676883E-4</v>
      </c>
      <c r="JB462" s="223">
        <f t="shared" ca="1" si="1111"/>
        <v>-1.9156810773773019E-3</v>
      </c>
    </row>
    <row r="463" spans="2:262">
      <c r="B463" s="230">
        <v>102</v>
      </c>
      <c r="C463" s="229">
        <f t="shared" si="1112"/>
        <v>1.9921875000000013E-3</v>
      </c>
      <c r="D463" s="226">
        <f t="shared" ca="1" si="855"/>
        <v>74.327163798871098</v>
      </c>
      <c r="E463" s="225">
        <f ca="1">DD361</f>
        <v>-0.67283620112889631</v>
      </c>
      <c r="F463" s="224">
        <v>102</v>
      </c>
      <c r="G463" s="223">
        <f t="shared" ca="1" si="856"/>
        <v>5.1025507478795118E-3</v>
      </c>
      <c r="H463" s="223">
        <f t="shared" ca="1" si="857"/>
        <v>-4.237370955500701E-3</v>
      </c>
      <c r="I463" s="223">
        <f t="shared" ca="1" si="858"/>
        <v>1.704425782391485E-3</v>
      </c>
      <c r="J463" s="223">
        <f t="shared" ca="1" si="859"/>
        <v>1.4993557049674346E-3</v>
      </c>
      <c r="K463" s="223">
        <f t="shared" ca="1" si="860"/>
        <v>-4.1130133715881175E-3</v>
      </c>
      <c r="L463" s="223">
        <f t="shared" ca="1" si="861"/>
        <v>5.107850929312918E-3</v>
      </c>
      <c r="M463" s="223">
        <f t="shared" ca="1" si="862"/>
        <v>-4.0923153006209734E-3</v>
      </c>
      <c r="N463" s="223">
        <f t="shared" ca="1" si="863"/>
        <v>1.4661060119915744E-3</v>
      </c>
      <c r="O463" s="223">
        <f t="shared" ca="1" si="864"/>
        <v>1.7371405190596031E-3</v>
      </c>
      <c r="P463" s="223">
        <f t="shared" ca="1" si="865"/>
        <v>-4.2566747082893137E-3</v>
      </c>
      <c r="Q463" s="223">
        <f t="shared" ca="1" si="866"/>
        <v>5.1008458504627069E-3</v>
      </c>
      <c r="R463" s="223">
        <f t="shared" ca="1" si="867"/>
        <v>-3.9374008997375603E-3</v>
      </c>
      <c r="S463" s="223">
        <f t="shared" ca="1" si="868"/>
        <v>1.2242542637930464E-3</v>
      </c>
      <c r="T463" s="223">
        <f t="shared" ca="1" si="869"/>
        <v>1.9707404094858254E-3</v>
      </c>
      <c r="U463" s="223">
        <f t="shared" ca="1" si="870"/>
        <v>-4.3900813427775768E-3</v>
      </c>
      <c r="V463" s="223">
        <f t="shared" ca="1" si="871"/>
        <v>5.0815523871774008E-3</v>
      </c>
      <c r="W463" s="223">
        <f t="shared" ca="1" si="872"/>
        <v>-3.7730009552111028E-3</v>
      </c>
      <c r="X463" s="223">
        <f t="shared" ca="1" si="873"/>
        <v>9.7945317984105018E-4</v>
      </c>
      <c r="Y463" s="223">
        <f t="shared" ca="1" si="874"/>
        <v>2.1995926136491066E-3</v>
      </c>
      <c r="Z463" s="223">
        <f t="shared" ca="1" si="875"/>
        <v>-4.5129118867853688E-3</v>
      </c>
      <c r="AA463" s="223">
        <f t="shared" ca="1" si="876"/>
        <v>5.0500170190999659E-3</v>
      </c>
      <c r="AB463" s="223">
        <f t="shared" ca="1" si="877"/>
        <v>-3.5995115209076899E-3</v>
      </c>
      <c r="AC463" s="223">
        <f t="shared" ca="1" si="878"/>
        <v>7.3229250738885083E-4</v>
      </c>
      <c r="AD463" s="223">
        <f t="shared" ca="1" si="879"/>
        <v>2.4231458065445809E-3</v>
      </c>
      <c r="AE463" s="223">
        <f t="shared" ca="1" si="880"/>
        <v>-4.6248704307735138E-3</v>
      </c>
      <c r="AF463" s="223">
        <f t="shared" ca="1" si="881"/>
        <v>5.0063157176942624E-3</v>
      </c>
      <c r="AG463" s="223">
        <f t="shared" ca="1" si="882"/>
        <v>-3.4173505480704384E-3</v>
      </c>
      <c r="AH463" s="223">
        <f t="shared" ca="1" si="883"/>
        <v>4.8336767814506675E-4</v>
      </c>
      <c r="AI463" s="223">
        <f t="shared" ca="1" si="884"/>
        <v>2.6408614289495196E-3</v>
      </c>
      <c r="AJ463" s="223">
        <f t="shared" ca="1" si="885"/>
        <v>-4.7256872568031023E-3</v>
      </c>
      <c r="AK463" s="223">
        <f t="shared" ca="1" si="886"/>
        <v>4.9505537632231807E-3</v>
      </c>
      <c r="AL463" s="223">
        <f t="shared" ca="1" si="887"/>
        <v>-3.2269568784383004E-3</v>
      </c>
      <c r="AM463" s="223">
        <f t="shared" ca="1" si="888"/>
        <v>2.3327837382662326E-4</v>
      </c>
      <c r="AN463" s="223">
        <f t="shared" ca="1" si="889"/>
        <v>2.8522149848600404E-3</v>
      </c>
      <c r="AO463" s="223">
        <f t="shared" ca="1" si="890"/>
        <v>-4.8151194883097482E-3</v>
      </c>
      <c r="AP463" s="223">
        <f t="shared" ca="1" si="891"/>
        <v>4.8828654911191802E-3</v>
      </c>
      <c r="AQ463" s="223">
        <f t="shared" ca="1" si="892"/>
        <v>-3.0287891870379629E-3</v>
      </c>
      <c r="AR463" s="223">
        <f t="shared" ca="1" si="893"/>
        <v>-1.7372918527068515E-5</v>
      </c>
      <c r="AS463" s="223">
        <f t="shared" ca="1" si="894"/>
        <v>3.0566973050475035E-3</v>
      </c>
      <c r="AT463" s="223">
        <f t="shared" ca="1" si="895"/>
        <v>-4.8929516752143753E-3</v>
      </c>
      <c r="AU463" s="223">
        <f t="shared" ca="1" si="896"/>
        <v>4.8034139683585646E-3</v>
      </c>
      <c r="AV463" s="223">
        <f t="shared" ca="1" si="897"/>
        <v>-2.8233248771955088E-3</v>
      </c>
      <c r="AW463" s="223">
        <f t="shared" ca="1" si="898"/>
        <v>-2.6798235799841297E-4</v>
      </c>
      <c r="AX463" s="223">
        <f t="shared" ca="1" si="899"/>
        <v>3.2538157736919874E-3</v>
      </c>
      <c r="AY463" s="223">
        <f t="shared" ca="1" si="900"/>
        <v>-4.9589963129614834E-3</v>
      </c>
      <c r="AZ463" s="223">
        <f t="shared" ca="1" si="901"/>
        <v>4.7123906006188267E-3</v>
      </c>
      <c r="BA463" s="223">
        <f t="shared" ca="1" si="902"/>
        <v>-2.6110589304297787E-3</v>
      </c>
      <c r="BB463" s="223">
        <f t="shared" ca="1" si="903"/>
        <v>-5.1794620449685785E-4</v>
      </c>
      <c r="BC463" s="223">
        <f t="shared" ca="1" si="904"/>
        <v>3.4430955151371011E-3</v>
      </c>
      <c r="BD463" s="223">
        <f t="shared" ca="1" si="905"/>
        <v>-5.0130942942338882E-3</v>
      </c>
      <c r="BE463" s="223">
        <f t="shared" ca="1" si="906"/>
        <v>4.6100146711655033E-3</v>
      </c>
      <c r="BF463" s="223">
        <f t="shared" ca="1" si="907"/>
        <v>-2.3925027139988899E-3</v>
      </c>
      <c r="BG463" s="223">
        <f t="shared" ca="1" si="908"/>
        <v>-7.6666227322186699E-4</v>
      </c>
      <c r="BH463" s="223">
        <f t="shared" ca="1" si="909"/>
        <v>3.6240805379066476E-3</v>
      </c>
      <c r="BI463" s="223">
        <f t="shared" ca="1" si="910"/>
        <v>-5.055115292256278E-3</v>
      </c>
      <c r="BJ463" s="223">
        <f t="shared" ca="1" si="911"/>
        <v>4.4965328125797432E-3</v>
      </c>
      <c r="BK463" s="223">
        <f t="shared" ca="1" si="912"/>
        <v>-2.1681827489715543E-3</v>
      </c>
      <c r="BL463" s="223">
        <f t="shared" ca="1" si="913"/>
        <v>-1.0135313853790011E-3</v>
      </c>
      <c r="BM463" s="223">
        <f t="shared" ca="1" si="914"/>
        <v>3.7963348332285128E-3</v>
      </c>
      <c r="BN463" s="223">
        <f t="shared" ca="1" si="915"/>
        <v>-5.0849580747638085E-3</v>
      </c>
      <c r="BO463" s="223">
        <f t="shared" ca="1" si="916"/>
        <v>4.3722184125987544E-3</v>
      </c>
      <c r="BP463" s="223">
        <f t="shared" ca="1" si="917"/>
        <v>-1.9386394417915689E-3</v>
      </c>
      <c r="BQ463" s="223">
        <f t="shared" ca="1" si="918"/>
        <v>-1.2579588116540354E-3</v>
      </c>
      <c r="BR463" s="223">
        <f t="shared" ca="1" si="919"/>
        <v>3.9594434254173715E-3</v>
      </c>
      <c r="BS463" s="223">
        <f t="shared" ca="1" si="920"/>
        <v>-5.1025507478795126E-3</v>
      </c>
      <c r="BT463" s="223">
        <f t="shared" ca="1" si="921"/>
        <v>4.2373709555006359E-3</v>
      </c>
      <c r="BU463" s="223">
        <f t="shared" ca="1" si="922"/>
        <v>-1.7044257823914122E-3</v>
      </c>
      <c r="BV463" s="223">
        <f t="shared" ca="1" si="923"/>
        <v>-1.4993557049674741E-3</v>
      </c>
      <c r="BW463" s="223">
        <f t="shared" ca="1" si="924"/>
        <v>4.1130133715881192E-3</v>
      </c>
      <c r="BX463" s="223">
        <f t="shared" ca="1" si="925"/>
        <v>-5.1078509293129171E-3</v>
      </c>
      <c r="BY463" s="223">
        <f t="shared" ca="1" si="926"/>
        <v>4.0923153006209327E-3</v>
      </c>
      <c r="BZ463" s="223">
        <f t="shared" ca="1" si="927"/>
        <v>-1.4661060119915436E-3</v>
      </c>
      <c r="CA463" s="223">
        <f t="shared" ca="1" si="928"/>
        <v>-1.7371405190595988E-3</v>
      </c>
      <c r="CB463" s="223">
        <f t="shared" ca="1" si="929"/>
        <v>4.2566747082893718E-3</v>
      </c>
      <c r="CC463" s="223">
        <f t="shared" ca="1" si="930"/>
        <v>-5.1008458504627034E-3</v>
      </c>
      <c r="CD463" s="223">
        <f t="shared" ca="1" si="931"/>
        <v>3.9374008997375507E-3</v>
      </c>
      <c r="CE463" s="223">
        <f t="shared" ca="1" si="932"/>
        <v>-1.2242542637930683E-3</v>
      </c>
      <c r="CF463" s="223">
        <f t="shared" ca="1" si="933"/>
        <v>-1.9707404094859047E-3</v>
      </c>
      <c r="CG463" s="223">
        <f t="shared" ca="1" si="934"/>
        <v>4.390081342777602E-3</v>
      </c>
      <c r="CH463" s="223">
        <f t="shared" ca="1" si="935"/>
        <v>-5.0815523871774E-3</v>
      </c>
      <c r="CI463" s="223">
        <f t="shared" ca="1" si="936"/>
        <v>3.77300095521102E-3</v>
      </c>
      <c r="CJ463" s="223">
        <f t="shared" ca="1" si="937"/>
        <v>-9.7945317984096539E-4</v>
      </c>
      <c r="CK463" s="223">
        <f t="shared" ca="1" si="938"/>
        <v>-2.1995926136491517E-3</v>
      </c>
      <c r="CL463" s="223">
        <f t="shared" ca="1" si="939"/>
        <v>4.5129118867853748E-3</v>
      </c>
      <c r="CM463" s="223">
        <f t="shared" ca="1" si="940"/>
        <v>-5.0500170190999477E-3</v>
      </c>
      <c r="CN463" s="223">
        <f t="shared" ca="1" si="941"/>
        <v>3.5995115209076288E-3</v>
      </c>
      <c r="CO463" s="223">
        <f t="shared" ca="1" si="942"/>
        <v>-7.3229250738880095E-4</v>
      </c>
      <c r="CP463" s="223">
        <f t="shared" ca="1" si="943"/>
        <v>-2.423145806544561E-3</v>
      </c>
      <c r="CQ463" s="223">
        <f t="shared" ca="1" si="944"/>
        <v>4.6248704307735502E-3</v>
      </c>
      <c r="CR463" s="223">
        <f t="shared" ca="1" si="945"/>
        <v>-5.006315717694252E-3</v>
      </c>
      <c r="CS463" s="223">
        <f t="shared" ca="1" si="946"/>
        <v>3.4173505480704011E-3</v>
      </c>
      <c r="CT463" s="223">
        <f t="shared" ca="1" si="947"/>
        <v>-4.833676781450893E-4</v>
      </c>
      <c r="CU463" s="223">
        <f t="shared" ca="1" si="948"/>
        <v>-2.6408614289496249E-3</v>
      </c>
      <c r="CV463" s="223">
        <f t="shared" ca="1" si="949"/>
        <v>4.7256872568031214E-3</v>
      </c>
      <c r="CW463" s="223">
        <f t="shared" ca="1" si="950"/>
        <v>-4.9505537632231686E-3</v>
      </c>
      <c r="CX463" s="223">
        <f t="shared" ca="1" si="951"/>
        <v>3.2269568784382054E-3</v>
      </c>
      <c r="CY463" s="223">
        <f t="shared" ca="1" si="952"/>
        <v>-2.3327837382657295E-4</v>
      </c>
      <c r="CZ463" s="223">
        <f t="shared" ca="1" si="953"/>
        <v>-2.8522149848600811E-3</v>
      </c>
      <c r="DA463" s="223">
        <f t="shared" ca="1" si="954"/>
        <v>4.8151194883097404E-3</v>
      </c>
      <c r="DB463" s="223">
        <f t="shared" ca="1" si="955"/>
        <v>-4.8828654911191437E-3</v>
      </c>
      <c r="DC463" s="223">
        <f t="shared" ca="1" si="956"/>
        <v>3.0287891870379225E-3</v>
      </c>
      <c r="DD463" s="223">
        <f t="shared" ca="1" si="957"/>
        <v>1.7372918527118388E-5</v>
      </c>
      <c r="DE463" s="223">
        <f t="shared" ca="1" si="958"/>
        <v>-3.0566973050476019E-3</v>
      </c>
      <c r="DF463" s="223">
        <f t="shared" ca="1" si="959"/>
        <v>4.8929516752144117E-3</v>
      </c>
      <c r="DG463" s="223">
        <f t="shared" ca="1" si="960"/>
        <v>-4.8034139683585473E-3</v>
      </c>
      <c r="DH463" s="223">
        <f t="shared" ca="1" si="961"/>
        <v>2.8233248771954672E-3</v>
      </c>
      <c r="DI463" s="223">
        <f t="shared" ca="1" si="962"/>
        <v>2.6798235799839086E-4</v>
      </c>
      <c r="DJ463" s="223">
        <f t="shared" ca="1" si="963"/>
        <v>-3.2538157736919696E-3</v>
      </c>
      <c r="DK463" s="223">
        <f t="shared" ca="1" si="964"/>
        <v>4.9589963129614608E-3</v>
      </c>
      <c r="DL463" s="223">
        <f t="shared" ca="1" si="965"/>
        <v>-4.7123906006187521E-3</v>
      </c>
      <c r="DM463" s="223">
        <f t="shared" ca="1" si="966"/>
        <v>2.6110589304296733E-3</v>
      </c>
      <c r="DN463" s="223">
        <f t="shared" ca="1" si="967"/>
        <v>5.1794620449690729E-4</v>
      </c>
      <c r="DO463" s="223">
        <f t="shared" ca="1" si="968"/>
        <v>-3.443095515137138E-3</v>
      </c>
      <c r="DP463" s="223">
        <f t="shared" ca="1" si="969"/>
        <v>5.013094294233883E-3</v>
      </c>
      <c r="DQ463" s="223">
        <f t="shared" ca="1" si="970"/>
        <v>-4.6100146711655129E-3</v>
      </c>
      <c r="DR463" s="223">
        <f t="shared" ca="1" si="971"/>
        <v>2.3925027139989744E-3</v>
      </c>
      <c r="DS463" s="223">
        <f t="shared" ca="1" si="972"/>
        <v>7.6666227322205998E-4</v>
      </c>
      <c r="DT463" s="223">
        <f t="shared" ca="1" si="973"/>
        <v>-3.6240805379067851E-3</v>
      </c>
      <c r="DU463" s="223">
        <f t="shared" ca="1" si="974"/>
        <v>5.0551152922562858E-3</v>
      </c>
      <c r="DV463" s="223">
        <f t="shared" ca="1" si="975"/>
        <v>-4.4965328125797198E-3</v>
      </c>
      <c r="DW463" s="223">
        <f t="shared" ca="1" si="976"/>
        <v>2.1681827489715092E-3</v>
      </c>
      <c r="DX463" s="223">
        <f t="shared" ca="1" si="977"/>
        <v>1.0135313853790505E-3</v>
      </c>
      <c r="DY463" s="223">
        <f t="shared" ca="1" si="978"/>
        <v>-3.7963348332284495E-3</v>
      </c>
      <c r="DZ463" s="223">
        <f t="shared" ca="1" si="979"/>
        <v>5.0849580747637999E-3</v>
      </c>
      <c r="EA463" s="223">
        <f t="shared" ca="1" si="980"/>
        <v>-4.3722184125986538E-3</v>
      </c>
      <c r="EB463" s="223">
        <f t="shared" ca="1" si="981"/>
        <v>1.9386394417913884E-3</v>
      </c>
      <c r="EC463" s="223">
        <f t="shared" ca="1" si="982"/>
        <v>1.2579588116540833E-3</v>
      </c>
      <c r="ED463" s="223">
        <f t="shared" ca="1" si="983"/>
        <v>-3.9594434254174036E-3</v>
      </c>
      <c r="EE463" s="223">
        <f t="shared" ca="1" si="984"/>
        <v>5.1025507478795144E-3</v>
      </c>
      <c r="EF463" s="223">
        <f t="shared" ca="1" si="985"/>
        <v>-4.2373709555006888E-3</v>
      </c>
      <c r="EG463" s="223">
        <f t="shared" ca="1" si="986"/>
        <v>1.7044257823915019E-3</v>
      </c>
      <c r="EH463" s="223">
        <f t="shared" ca="1" si="987"/>
        <v>1.499355704967661E-3</v>
      </c>
      <c r="EI463" s="223">
        <f t="shared" ca="1" si="988"/>
        <v>-4.1130133715882346E-3</v>
      </c>
      <c r="EJ463" s="223">
        <f t="shared" ca="1" si="989"/>
        <v>5.1078509293129171E-3</v>
      </c>
      <c r="EK463" s="223">
        <f t="shared" ca="1" si="990"/>
        <v>-4.0923153006209023E-3</v>
      </c>
      <c r="EL463" s="223">
        <f t="shared" ca="1" si="991"/>
        <v>1.4661060119914957E-3</v>
      </c>
      <c r="EM463" s="223">
        <f t="shared" ca="1" si="992"/>
        <v>1.7371405190596456E-3</v>
      </c>
      <c r="EN463" s="223">
        <f t="shared" ca="1" si="993"/>
        <v>-4.2566747082893189E-3</v>
      </c>
      <c r="EO463" s="223">
        <f t="shared" ca="1" si="994"/>
        <v>5.1008458504627086E-3</v>
      </c>
      <c r="EP463" s="223">
        <f t="shared" ca="1" si="995"/>
        <v>-3.9374008997374267E-3</v>
      </c>
      <c r="EQ463" s="223">
        <f t="shared" ca="1" si="996"/>
        <v>1.224254263792879E-3</v>
      </c>
      <c r="ER463" s="223">
        <f t="shared" ca="1" si="997"/>
        <v>1.9707404094859507E-3</v>
      </c>
      <c r="ES463" s="223">
        <f t="shared" ca="1" si="998"/>
        <v>-4.390081342777628E-3</v>
      </c>
      <c r="ET463" s="223">
        <f t="shared" ca="1" si="999"/>
        <v>5.0815523871773956E-3</v>
      </c>
      <c r="EU463" s="223">
        <f t="shared" ca="1" si="1000"/>
        <v>-3.7730009552110842E-3</v>
      </c>
      <c r="EV463" s="223">
        <f t="shared" ca="1" si="1001"/>
        <v>9.7945317984105885E-4</v>
      </c>
      <c r="EW463" s="223">
        <f t="shared" ca="1" si="1002"/>
        <v>2.1995926136493277E-3</v>
      </c>
      <c r="EX463" s="223">
        <f t="shared" ca="1" si="1003"/>
        <v>-4.5129118867854659E-3</v>
      </c>
      <c r="EY463" s="223">
        <f t="shared" ca="1" si="1004"/>
        <v>5.050017019099939E-3</v>
      </c>
      <c r="EZ463" s="223">
        <f t="shared" ca="1" si="1005"/>
        <v>-3.5995115209075937E-3</v>
      </c>
      <c r="FA463" s="223">
        <f t="shared" ca="1" si="1006"/>
        <v>7.3229250738875195E-4</v>
      </c>
      <c r="FB463" s="223">
        <f t="shared" ca="1" si="1007"/>
        <v>2.4231458065446052E-3</v>
      </c>
      <c r="FC463" s="223">
        <f t="shared" ca="1" si="1008"/>
        <v>-4.6248704307735103E-3</v>
      </c>
      <c r="FD463" s="223">
        <f t="shared" ca="1" si="1009"/>
        <v>5.0063157176942711E-3</v>
      </c>
      <c r="FE463" s="223">
        <f t="shared" ca="1" si="1010"/>
        <v>-3.4173505480702558E-3</v>
      </c>
      <c r="FF463" s="223">
        <f t="shared" ca="1" si="1011"/>
        <v>4.8336767814489501E-4</v>
      </c>
      <c r="FG463" s="223">
        <f t="shared" ca="1" si="1012"/>
        <v>2.6408614289496674E-3</v>
      </c>
      <c r="FH463" s="223">
        <f t="shared" ca="1" si="1013"/>
        <v>-4.7256872568031405E-3</v>
      </c>
      <c r="FI463" s="223">
        <f t="shared" ca="1" si="1014"/>
        <v>4.9505537632231556E-3</v>
      </c>
      <c r="FJ463" s="223">
        <f t="shared" ca="1" si="1015"/>
        <v>-3.2269568784382792E-3</v>
      </c>
      <c r="FK463" s="223">
        <f t="shared" ca="1" si="1016"/>
        <v>2.3327837382666836E-4</v>
      </c>
      <c r="FL463" s="223">
        <f t="shared" ca="1" si="1017"/>
        <v>2.8522149848602433E-3</v>
      </c>
      <c r="FM463" s="223">
        <f t="shared" ca="1" si="1018"/>
        <v>-4.8151194883098054E-3</v>
      </c>
      <c r="FN463" s="223">
        <f t="shared" ca="1" si="1019"/>
        <v>4.8828654911191281E-3</v>
      </c>
      <c r="FO463" s="223">
        <f t="shared" ca="1" si="1020"/>
        <v>-3.0287891870378826E-3</v>
      </c>
      <c r="FP463" s="223">
        <f t="shared" ca="1" si="1021"/>
        <v>-1.7372918527168695E-5</v>
      </c>
      <c r="FQ463" s="223">
        <f t="shared" ca="1" si="1022"/>
        <v>3.056697305047526E-3</v>
      </c>
      <c r="FR463" s="223">
        <f t="shared" ca="1" si="1023"/>
        <v>-4.892951675214384E-3</v>
      </c>
      <c r="FS463" s="223">
        <f t="shared" ca="1" si="1024"/>
        <v>4.8034139683585803E-3</v>
      </c>
      <c r="FT463" s="223">
        <f t="shared" ca="1" si="1025"/>
        <v>-2.8233248771953046E-3</v>
      </c>
      <c r="FU463" s="223">
        <f t="shared" ca="1" si="1026"/>
        <v>-2.6798235799858601E-4</v>
      </c>
      <c r="FV463" s="223">
        <f t="shared" ca="1" si="1027"/>
        <v>3.2538157736921201E-3</v>
      </c>
      <c r="FW463" s="223">
        <f t="shared" ca="1" si="1028"/>
        <v>-4.9589963129615076E-3</v>
      </c>
      <c r="FX463" s="223">
        <f t="shared" ca="1" si="1029"/>
        <v>4.7123906006187885E-3</v>
      </c>
      <c r="FY463" s="223">
        <f t="shared" ca="1" si="1030"/>
        <v>-2.6110589304297548E-3</v>
      </c>
      <c r="FZ463" s="223">
        <f t="shared" ca="1" si="1031"/>
        <v>-5.1794620449681231E-4</v>
      </c>
      <c r="GA463" s="223">
        <f t="shared" ca="1" si="1032"/>
        <v>3.4430955151372824E-3</v>
      </c>
      <c r="GB463" s="223">
        <f t="shared" ca="1" si="1033"/>
        <v>-5.0130942942339211E-3</v>
      </c>
      <c r="GC463" s="223">
        <f t="shared" ca="1" si="1034"/>
        <v>4.6100146711654287E-3</v>
      </c>
      <c r="GD463" s="223">
        <f t="shared" ca="1" si="1035"/>
        <v>-2.3925027139988014E-3</v>
      </c>
      <c r="GE463" s="223">
        <f t="shared" ca="1" si="1036"/>
        <v>-7.6666227322196587E-4</v>
      </c>
      <c r="GF463" s="223">
        <f t="shared" ca="1" si="1037"/>
        <v>3.6240805379067183E-3</v>
      </c>
      <c r="GG463" s="223">
        <f t="shared" ca="1" si="1038"/>
        <v>-5.0551152922562719E-3</v>
      </c>
      <c r="GH463" s="223">
        <f t="shared" ca="1" si="1039"/>
        <v>4.4965328125797649E-3</v>
      </c>
      <c r="GI463" s="223">
        <f t="shared" ca="1" si="1040"/>
        <v>-2.1681827489713327E-3</v>
      </c>
      <c r="GJ463" s="223">
        <f t="shared" ca="1" si="1041"/>
        <v>-1.0135313853792422E-3</v>
      </c>
      <c r="GK463" s="223">
        <f t="shared" ca="1" si="1042"/>
        <v>3.7963348332285796E-3</v>
      </c>
      <c r="GL463" s="223">
        <f t="shared" ca="1" si="1043"/>
        <v>-5.0849580747638181E-3</v>
      </c>
      <c r="GM463" s="223">
        <f t="shared" ca="1" si="1044"/>
        <v>4.3722184125987032E-3</v>
      </c>
      <c r="GN463" s="223">
        <f t="shared" ca="1" si="1045"/>
        <v>-1.9386394417914763E-3</v>
      </c>
      <c r="GO463" s="223">
        <f t="shared" ca="1" si="1046"/>
        <v>-1.2579588116539916E-3</v>
      </c>
      <c r="GP463" s="223">
        <f t="shared" ca="1" si="1047"/>
        <v>3.9594434254175267E-3</v>
      </c>
      <c r="GQ463" s="223">
        <f t="shared" ca="1" si="1048"/>
        <v>-5.1025507478795239E-3</v>
      </c>
      <c r="GR463" s="223">
        <f t="shared" ca="1" si="1049"/>
        <v>4.2373709555005796E-3</v>
      </c>
      <c r="GS463" s="223">
        <f t="shared" ca="1" si="1050"/>
        <v>-1.7044257823913178E-3</v>
      </c>
      <c r="GT463" s="223">
        <f t="shared" ca="1" si="1051"/>
        <v>-1.4993557049675695E-3</v>
      </c>
      <c r="GU463" s="223">
        <f t="shared" ca="1" si="1052"/>
        <v>4.1130133715881791E-3</v>
      </c>
      <c r="GV463" s="223">
        <f t="shared" ca="1" si="1053"/>
        <v>-5.107850929312918E-3</v>
      </c>
      <c r="GW463" s="223">
        <f t="shared" ca="1" si="1054"/>
        <v>4.0923153006209596E-3</v>
      </c>
      <c r="GX463" s="223">
        <f t="shared" ca="1" si="1055"/>
        <v>-1.4661060119913086E-3</v>
      </c>
      <c r="GY463" s="223">
        <f t="shared" ca="1" si="1056"/>
        <v>-1.7371405190598293E-3</v>
      </c>
      <c r="GZ463" s="223">
        <f t="shared" ca="1" si="1057"/>
        <v>4.2566747082894282E-3</v>
      </c>
      <c r="HA463" s="223">
        <f t="shared" ca="1" si="1058"/>
        <v>-5.1008458504626982E-3</v>
      </c>
      <c r="HB463" s="223">
        <f t="shared" ca="1" si="1059"/>
        <v>3.9374008997374874E-3</v>
      </c>
      <c r="HC463" s="223">
        <f t="shared" ca="1" si="1060"/>
        <v>-1.2242542637926892E-3</v>
      </c>
      <c r="HD463" s="223">
        <f t="shared" ca="1" si="1061"/>
        <v>-1.9707404094861311E-3</v>
      </c>
      <c r="HE463" s="223">
        <f t="shared" ca="1" si="1062"/>
        <v>4.3900813427777286E-3</v>
      </c>
      <c r="HF463" s="223">
        <f t="shared" ca="1" si="1063"/>
        <v>-5.0815523871773748E-3</v>
      </c>
      <c r="HG463" s="223">
        <f t="shared" ca="1" si="1064"/>
        <v>3.7730009552109527E-3</v>
      </c>
      <c r="HH463" s="223">
        <f t="shared" ca="1" si="1065"/>
        <v>-9.7945317984086716E-4</v>
      </c>
      <c r="HI463" s="223">
        <f t="shared" ca="1" si="1066"/>
        <v>-2.1995926136492419E-3</v>
      </c>
      <c r="HJ463" s="223">
        <f t="shared" ca="1" si="1067"/>
        <v>4.5129118867854217E-3</v>
      </c>
      <c r="HK463" s="223">
        <f t="shared" ca="1" si="1068"/>
        <v>-5.0500170190999547E-3</v>
      </c>
      <c r="HL463" s="223">
        <f t="shared" ca="1" si="1069"/>
        <v>3.5995115209076609E-3</v>
      </c>
      <c r="HM463" s="223">
        <f t="shared" ca="1" si="1070"/>
        <v>-7.3229250738884605E-4</v>
      </c>
      <c r="HN463" s="223">
        <f t="shared" ca="1" si="1071"/>
        <v>-2.4231458065445211E-3</v>
      </c>
      <c r="HO463" s="223">
        <f t="shared" ca="1" si="1072"/>
        <v>4.6248704307734687E-3</v>
      </c>
      <c r="HP463" s="223">
        <f t="shared" ca="1" si="1073"/>
        <v>-5.0063157176942902E-3</v>
      </c>
      <c r="HQ463" s="223">
        <f t="shared" ca="1" si="1074"/>
        <v>3.417350548070111E-3</v>
      </c>
      <c r="HR463" s="223">
        <f t="shared" ca="1" si="1075"/>
        <v>-4.8336767814470072E-4</v>
      </c>
      <c r="HS463" s="223">
        <f t="shared" ca="1" si="1076"/>
        <v>-2.6408614289498344E-3</v>
      </c>
      <c r="HT463" s="223">
        <f t="shared" ca="1" si="1077"/>
        <v>4.7256872568032151E-3</v>
      </c>
      <c r="HU463" s="223">
        <f t="shared" ca="1" si="1078"/>
        <v>-4.9505537632231079E-3</v>
      </c>
      <c r="HV463" s="223">
        <f t="shared" ca="1" si="1079"/>
        <v>3.2269568784381278E-3</v>
      </c>
      <c r="HW463" s="223">
        <f t="shared" ca="1" si="1080"/>
        <v>-2.3327837382647321E-4</v>
      </c>
      <c r="HX463" s="223">
        <f t="shared" ca="1" si="1081"/>
        <v>-2.8522149848601648E-3</v>
      </c>
      <c r="HY463" s="223">
        <f t="shared" ca="1" si="1082"/>
        <v>4.8151194883097742E-3</v>
      </c>
      <c r="HZ463" s="223">
        <f t="shared" ca="1" si="1083"/>
        <v>-4.8828654911191567E-3</v>
      </c>
      <c r="IA463" s="223">
        <f t="shared" ca="1" si="1084"/>
        <v>3.028789187037959E-3</v>
      </c>
      <c r="IB463" s="223">
        <f t="shared" ca="1" si="1085"/>
        <v>1.7372918527073719E-5</v>
      </c>
      <c r="IC463" s="223">
        <f t="shared" ca="1" si="1086"/>
        <v>-3.0566973050474493E-3</v>
      </c>
      <c r="ID463" s="223">
        <f t="shared" ca="1" si="1087"/>
        <v>4.8929516752143562E-3</v>
      </c>
      <c r="IE463" s="223">
        <f t="shared" ca="1" si="1088"/>
        <v>-4.6274767990099643E-3</v>
      </c>
      <c r="IF463" s="223">
        <f t="shared" ca="1" si="1089"/>
        <v>2.8233248771951424E-3</v>
      </c>
      <c r="IG463" s="223">
        <f t="shared" ca="1" si="1090"/>
        <v>2.6798235799878074E-4</v>
      </c>
      <c r="IH463" s="223">
        <f t="shared" ca="1" si="1091"/>
        <v>-3.2538157736922706E-3</v>
      </c>
      <c r="II463" s="223">
        <f t="shared" ca="1" si="1092"/>
        <v>4.9589963129615545E-3</v>
      </c>
      <c r="IJ463" s="223">
        <f t="shared" ca="1" si="1093"/>
        <v>-4.7123906006187131E-3</v>
      </c>
      <c r="IK463" s="223">
        <f t="shared" ca="1" si="1094"/>
        <v>2.611058930429587E-3</v>
      </c>
      <c r="IL463" s="223">
        <f t="shared" ca="1" si="1095"/>
        <v>5.179462044970066E-4</v>
      </c>
      <c r="IM463" s="223">
        <f t="shared" ca="1" si="1096"/>
        <v>-3.4430955151372117E-3</v>
      </c>
      <c r="IN463" s="223">
        <f t="shared" ca="1" si="1097"/>
        <v>5.0130942942339021E-3</v>
      </c>
      <c r="IO463" s="223">
        <f t="shared" ca="1" si="1098"/>
        <v>-4.6100146711654695E-3</v>
      </c>
      <c r="IP463" s="223">
        <f t="shared" ca="1" si="1099"/>
        <v>2.3925027139988855E-3</v>
      </c>
      <c r="IQ463" s="223">
        <f t="shared" ca="1" si="1100"/>
        <v>7.6666227322187133E-4</v>
      </c>
      <c r="IR463" s="223">
        <f t="shared" ca="1" si="1101"/>
        <v>-3.6240805379066507E-3</v>
      </c>
      <c r="IS463" s="223">
        <f t="shared" ca="1" si="1102"/>
        <v>5.055115292256258E-3</v>
      </c>
      <c r="IT463" s="223">
        <f t="shared" ca="1" si="1103"/>
        <v>-4.4965328125798091E-3</v>
      </c>
      <c r="IU463" s="223">
        <f t="shared" ca="1" si="1104"/>
        <v>2.1681827489711558E-3</v>
      </c>
      <c r="IV463" s="223">
        <f t="shared" ca="1" si="1105"/>
        <v>1.0135313853794335E-3</v>
      </c>
      <c r="IW463" s="223">
        <f t="shared" ca="1" si="1106"/>
        <v>-3.7963348332287106E-3</v>
      </c>
      <c r="IX463" s="223">
        <f t="shared" ca="1" si="1107"/>
        <v>5.0849580747638371E-3</v>
      </c>
      <c r="IY463" s="223">
        <f t="shared" ca="1" si="1108"/>
        <v>-4.3722184125986017E-3</v>
      </c>
      <c r="IZ463" s="223">
        <f t="shared" ca="1" si="1109"/>
        <v>1.9386394417912956E-3</v>
      </c>
      <c r="JA463" s="223">
        <f t="shared" ca="1" si="1110"/>
        <v>1.2579588116541807E-3</v>
      </c>
      <c r="JB463" s="223">
        <f t="shared" ca="1" si="1111"/>
        <v>-3.9594434254174669E-3</v>
      </c>
    </row>
    <row r="464" spans="2:262">
      <c r="B464" s="230">
        <v>103</v>
      </c>
      <c r="C464" s="229">
        <f t="shared" si="1112"/>
        <v>2.0117187500000014E-3</v>
      </c>
      <c r="D464" s="226">
        <f t="shared" ca="1" si="855"/>
        <v>74.331404427116837</v>
      </c>
      <c r="E464" s="225">
        <f ca="1">DE361</f>
        <v>-0.66859557288315941</v>
      </c>
      <c r="F464" s="224">
        <v>103</v>
      </c>
      <c r="G464" s="223">
        <f t="shared" ca="1" si="856"/>
        <v>8.2219119432857223E-3</v>
      </c>
      <c r="H464" s="223">
        <f t="shared" ca="1" si="857"/>
        <v>-7.1626463992043414E-3</v>
      </c>
      <c r="I464" s="223">
        <f t="shared" ca="1" si="858"/>
        <v>3.4902298926429692E-3</v>
      </c>
      <c r="J464" s="223">
        <f t="shared" ca="1" si="859"/>
        <v>1.4555284899392001E-3</v>
      </c>
      <c r="K464" s="223">
        <f t="shared" ca="1" si="860"/>
        <v>-5.870265869610463E-3</v>
      </c>
      <c r="L464" s="223">
        <f t="shared" ca="1" si="861"/>
        <v>8.1433519583719721E-3</v>
      </c>
      <c r="M464" s="223">
        <f t="shared" ca="1" si="862"/>
        <v>-7.4454959090158044E-3</v>
      </c>
      <c r="N464" s="223">
        <f t="shared" ca="1" si="863"/>
        <v>4.0312968048151574E-3</v>
      </c>
      <c r="O464" s="223">
        <f t="shared" ca="1" si="864"/>
        <v>8.5364181916905467E-4</v>
      </c>
      <c r="P464" s="223">
        <f t="shared" ca="1" si="865"/>
        <v>-5.4271459792625751E-3</v>
      </c>
      <c r="Q464" s="223">
        <f t="shared" ca="1" si="866"/>
        <v>8.0206624436344638E-3</v>
      </c>
      <c r="R464" s="223">
        <f t="shared" ca="1" si="867"/>
        <v>-7.6879976313990444E-3</v>
      </c>
      <c r="S464" s="223">
        <f t="shared" ca="1" si="868"/>
        <v>4.5505177703199246E-3</v>
      </c>
      <c r="T464" s="223">
        <f t="shared" ca="1" si="869"/>
        <v>2.4712918941905467E-4</v>
      </c>
      <c r="U464" s="223">
        <f t="shared" ca="1" si="870"/>
        <v>-4.9546159146309325E-3</v>
      </c>
      <c r="V464" s="223">
        <f t="shared" ca="1" si="871"/>
        <v>7.8545082641836919E-3</v>
      </c>
      <c r="W464" s="223">
        <f t="shared" ca="1" si="872"/>
        <v>-7.8888374285094789E-3</v>
      </c>
      <c r="X464" s="223">
        <f t="shared" ca="1" si="873"/>
        <v>5.0450790857585748E-3</v>
      </c>
      <c r="Y464" s="223">
        <f t="shared" ca="1" si="874"/>
        <v>-3.6072265482032812E-4</v>
      </c>
      <c r="Z464" s="223">
        <f t="shared" ca="1" si="875"/>
        <v>-4.4552363570769804E-3</v>
      </c>
      <c r="AA464" s="223">
        <f t="shared" ca="1" si="876"/>
        <v>7.6457898239141358E-3</v>
      </c>
      <c r="AB464" s="223">
        <f t="shared" ca="1" si="877"/>
        <v>-8.0469269320852677E-3</v>
      </c>
      <c r="AC464" s="223">
        <f t="shared" ca="1" si="878"/>
        <v>5.5123006805126301E-3</v>
      </c>
      <c r="AD464" s="223">
        <f t="shared" ca="1" si="879"/>
        <v>-9.6661971173928269E-4</v>
      </c>
      <c r="AE464" s="223">
        <f t="shared" ca="1" si="880"/>
        <v>-3.9317134876906794E-3</v>
      </c>
      <c r="AF464" s="223">
        <f t="shared" ca="1" si="881"/>
        <v>7.3956381861375554E-3</v>
      </c>
      <c r="AG464" s="223">
        <f t="shared" ca="1" si="882"/>
        <v>-8.1614094414092838E-3</v>
      </c>
      <c r="AH464" s="223">
        <f t="shared" ca="1" si="883"/>
        <v>5.9496506402788168E-3</v>
      </c>
      <c r="AI464" s="223">
        <f t="shared" ca="1" si="884"/>
        <v>-1.5672785726898015E-3</v>
      </c>
      <c r="AJ464" s="223">
        <f t="shared" ca="1" si="885"/>
        <v>-3.3868843222606805E-3</v>
      </c>
      <c r="AK464" s="223">
        <f t="shared" ca="1" si="886"/>
        <v>7.1054089442527781E-3</v>
      </c>
      <c r="AL464" s="223">
        <f t="shared" ca="1" si="887"/>
        <v>-8.2316645658443901E-3</v>
      </c>
      <c r="AM464" s="223">
        <f t="shared" ca="1" si="888"/>
        <v>6.3547589277319783E-3</v>
      </c>
      <c r="AN464" s="223">
        <f t="shared" ca="1" si="889"/>
        <v>-2.1594442152619076E-3</v>
      </c>
      <c r="AO464" s="223">
        <f t="shared" ca="1" si="890"/>
        <v>-2.8237013372397141E-3</v>
      </c>
      <c r="AP464" s="223">
        <f t="shared" ca="1" si="891"/>
        <v>6.7766748756679122E-3</v>
      </c>
      <c r="AQ464" s="223">
        <f t="shared" ca="1" si="892"/>
        <v>-8.2573115867842148E-3</v>
      </c>
      <c r="AR464" s="223">
        <f t="shared" ca="1" si="893"/>
        <v>6.7254302259628744E-3</v>
      </c>
      <c r="AS464" s="223">
        <f t="shared" ca="1" si="894"/>
        <v>-2.7399076425314926E-3</v>
      </c>
      <c r="AT464" s="223">
        <f t="shared" ca="1" si="895"/>
        <v>-2.2452164700194747E-3</v>
      </c>
      <c r="AU464" s="223">
        <f t="shared" ca="1" si="896"/>
        <v>6.4112174187828689E-3</v>
      </c>
      <c r="AV464" s="223">
        <f t="shared" ca="1" si="897"/>
        <v>-8.2382115208001483E-3</v>
      </c>
      <c r="AW464" s="223">
        <f t="shared" ca="1" si="898"/>
        <v>7.0596558350903178E-3</v>
      </c>
      <c r="AX464" s="223">
        <f t="shared" ca="1" si="899"/>
        <v>-3.3055232728934269E-3</v>
      </c>
      <c r="AY464" s="223">
        <f t="shared" ca="1" si="900"/>
        <v>-1.6545645802166511E-3</v>
      </c>
      <c r="AZ464" s="223">
        <f t="shared" ca="1" si="901"/>
        <v>6.0110170192208441E-3</v>
      </c>
      <c r="BA464" s="223">
        <f t="shared" ca="1" si="902"/>
        <v>-8.1744678728046475E-3</v>
      </c>
      <c r="BB464" s="223">
        <f t="shared" ca="1" si="903"/>
        <v>7.3556245575803914E-3</v>
      </c>
      <c r="BC464" s="223">
        <f t="shared" ca="1" si="904"/>
        <v>-3.8532259862404635E-3</v>
      </c>
      <c r="BD464" s="223">
        <f t="shared" ca="1" si="905"/>
        <v>-1.054946461597938E-3</v>
      </c>
      <c r="BE464" s="223">
        <f t="shared" ca="1" si="906"/>
        <v>5.5782423976214078E-3</v>
      </c>
      <c r="BF464" s="223">
        <f t="shared" ca="1" si="907"/>
        <v>-8.0664260751491176E-3</v>
      </c>
      <c r="BG464" s="223">
        <f t="shared" ca="1" si="908"/>
        <v>7.6117325132822582E-3</v>
      </c>
      <c r="BH464" s="223">
        <f t="shared" ca="1" si="909"/>
        <v>-4.380047734114466E-3</v>
      </c>
      <c r="BI464" s="223">
        <f t="shared" ca="1" si="910"/>
        <v>-4.4961149670038518E-4</v>
      </c>
      <c r="BJ464" s="223">
        <f t="shared" ca="1" si="911"/>
        <v>5.1152387971556395E-3</v>
      </c>
      <c r="BK464" s="223">
        <f t="shared" ca="1" si="912"/>
        <v>-7.9146716156960409E-3</v>
      </c>
      <c r="BL464" s="223">
        <f t="shared" ca="1" si="913"/>
        <v>7.8265918309943037E-3</v>
      </c>
      <c r="BM464" s="223">
        <f t="shared" ca="1" si="914"/>
        <v>-4.8831336238182978E-3</v>
      </c>
      <c r="BN464" s="223">
        <f t="shared" ca="1" si="915"/>
        <v>1.5815995185307092E-4</v>
      </c>
      <c r="BO464" s="223">
        <f t="shared" ca="1" si="916"/>
        <v>4.6245152744503904E-3</v>
      </c>
      <c r="BP464" s="223">
        <f t="shared" ca="1" si="917"/>
        <v>-7.7200268650096191E-3</v>
      </c>
      <c r="BQ464" s="223">
        <f t="shared" ca="1" si="918"/>
        <v>7.9990381694577638E-3</v>
      </c>
      <c r="BR464" s="223">
        <f t="shared" ca="1" si="919"/>
        <v>-5.3597573893273643E-3</v>
      </c>
      <c r="BS464" s="223">
        <f t="shared" ca="1" si="920"/>
        <v>7.6507431792427688E-4</v>
      </c>
      <c r="BT464" s="223">
        <f t="shared" ca="1" si="921"/>
        <v>4.1087311027929764E-3</v>
      </c>
      <c r="BU464" s="223">
        <f t="shared" ca="1" si="922"/>
        <v>-7.4835466198584499E-3</v>
      </c>
      <c r="BV464" s="223">
        <f t="shared" ca="1" si="923"/>
        <v>8.1281370270233008E-3</v>
      </c>
      <c r="BW464" s="223">
        <f t="shared" ca="1" si="924"/>
        <v>-5.8073361651602385E-3</v>
      </c>
      <c r="BX464" s="223">
        <f t="shared" ca="1" si="925"/>
        <v>1.3678426799786075E-3</v>
      </c>
      <c r="BY464" s="223">
        <f t="shared" ca="1" si="926"/>
        <v>3.570681361298103E-3</v>
      </c>
      <c r="BZ464" s="223">
        <f t="shared" ca="1" si="927"/>
        <v>-7.2065123871800944E-3</v>
      </c>
      <c r="CA464" s="223">
        <f t="shared" ca="1" si="928"/>
        <v>8.2131888057962836E-3</v>
      </c>
      <c r="CB464" s="223">
        <f t="shared" ca="1" si="929"/>
        <v>-6.2234444831511318E-3</v>
      </c>
      <c r="CC464" s="223">
        <f t="shared" ca="1" si="930"/>
        <v>1.9631985840366599E-3</v>
      </c>
      <c r="CD464" s="223">
        <f t="shared" ca="1" si="931"/>
        <v>3.0132817881331638E-3</v>
      </c>
      <c r="CE464" s="223">
        <f t="shared" ca="1" si="932"/>
        <v>-6.8904254394844908E-3</v>
      </c>
      <c r="CF464" s="223">
        <f t="shared" ca="1" si="933"/>
        <v>8.2537326028184945E-3</v>
      </c>
      <c r="CG464" s="223">
        <f t="shared" ca="1" si="934"/>
        <v>-6.6058274162724565E-3</v>
      </c>
      <c r="CH464" s="223">
        <f t="shared" ca="1" si="935"/>
        <v>2.5479157448709236E-3</v>
      </c>
      <c r="CI464" s="223">
        <f t="shared" ca="1" si="936"/>
        <v>2.4395529798799244E-3</v>
      </c>
      <c r="CJ464" s="223">
        <f t="shared" ca="1" si="937"/>
        <v>-6.5369986793278028E-3</v>
      </c>
      <c r="CK464" s="223">
        <f t="shared" ca="1" si="938"/>
        <v>8.2495487077410105E-3</v>
      </c>
      <c r="CL464" s="223">
        <f t="shared" ca="1" si="939"/>
        <v>-6.9524127982788023E-3</v>
      </c>
      <c r="CM464" s="223">
        <f t="shared" ca="1" si="940"/>
        <v>3.1188255295258628E-3</v>
      </c>
      <c r="CN464" s="223">
        <f t="shared" ca="1" si="941"/>
        <v>1.8526040226592342E-3</v>
      </c>
      <c r="CO464" s="223">
        <f t="shared" ca="1" si="942"/>
        <v>-6.1481473569452985E-3</v>
      </c>
      <c r="CP464" s="223">
        <f t="shared" ca="1" si="943"/>
        <v>8.2006597934537843E-3</v>
      </c>
      <c r="CQ464" s="223">
        <f t="shared" ca="1" si="944"/>
        <v>-7.2613224529560101E-3</v>
      </c>
      <c r="CR464" s="223">
        <f t="shared" ca="1" si="945"/>
        <v>3.6728341284130838E-3</v>
      </c>
      <c r="CS464" s="223">
        <f t="shared" ca="1" si="946"/>
        <v>1.2556156437252856E-3</v>
      </c>
      <c r="CT464" s="223">
        <f t="shared" ca="1" si="947"/>
        <v>-5.7259786913437631E-3</v>
      </c>
      <c r="CU464" s="223">
        <f t="shared" ca="1" si="948"/>
        <v>8.1073307932191686E-3</v>
      </c>
      <c r="CV464" s="223">
        <f t="shared" ca="1" si="949"/>
        <v>-7.5308823721205453E-3</v>
      </c>
      <c r="CW464" s="223">
        <f t="shared" ca="1" si="950"/>
        <v>4.206939320934259E-3</v>
      </c>
      <c r="CX464" s="223">
        <f t="shared" ca="1" si="951"/>
        <v>6.5182297482815985E-4</v>
      </c>
      <c r="CY464" s="223">
        <f t="shared" ca="1" si="952"/>
        <v>-5.2727804511000379E-3</v>
      </c>
      <c r="CZ464" s="223">
        <f t="shared" ca="1" si="953"/>
        <v>7.9700674649757115E-3</v>
      </c>
      <c r="DA464" s="223">
        <f t="shared" ca="1" si="954"/>
        <v>-7.7596317872152881E-3</v>
      </c>
      <c r="DB464" s="223">
        <f t="shared" ca="1" si="955"/>
        <v>4.7182467447752533E-3</v>
      </c>
      <c r="DC464" s="223">
        <f t="shared" ca="1" si="956"/>
        <v>4.4498020755024889E-5</v>
      </c>
      <c r="DD464" s="223">
        <f t="shared" ca="1" si="957"/>
        <v>-4.7910085567444772E-3</v>
      </c>
      <c r="DE464" s="223">
        <f t="shared" ca="1" si="958"/>
        <v>7.7896136505920185E-3</v>
      </c>
      <c r="DF464" s="223">
        <f t="shared" ca="1" si="959"/>
        <v>-7.9463310853402132E-3</v>
      </c>
      <c r="DG464" s="223">
        <f t="shared" ca="1" si="960"/>
        <v>5.2039855807050487E-3</v>
      </c>
      <c r="DH464" s="223">
        <f t="shared" ca="1" si="961"/>
        <v>-5.6306807194800735E-4</v>
      </c>
      <c r="DI464" s="223">
        <f t="shared" ca="1" si="962"/>
        <v>-4.283273771914199E-3</v>
      </c>
      <c r="DJ464" s="223">
        <f t="shared" ca="1" si="963"/>
        <v>7.5669472449232267E-3</v>
      </c>
      <c r="DK464" s="223">
        <f t="shared" ca="1" si="964"/>
        <v>-8.0899685268228105E-3</v>
      </c>
      <c r="DL464" s="223">
        <f t="shared" ca="1" si="965"/>
        <v>5.6615235678860541E-3</v>
      </c>
      <c r="DM464" s="223">
        <f t="shared" ca="1" si="966"/>
        <v>-1.1675828499836944E-3</v>
      </c>
      <c r="DN464" s="223">
        <f t="shared" ca="1" si="967"/>
        <v>-3.7523275553998539E-3</v>
      </c>
      <c r="DO464" s="223">
        <f t="shared" ca="1" si="968"/>
        <v>7.3032748965142762E-3</v>
      </c>
      <c r="DP464" s="223">
        <f t="shared" ca="1" si="969"/>
        <v>-8.1897657279224826E-3</v>
      </c>
      <c r="DQ464" s="223">
        <f t="shared" ca="1" si="970"/>
        <v>6.0883812683234454E-3</v>
      </c>
      <c r="DR464" s="223">
        <f t="shared" ca="1" si="971"/>
        <v>-1.7657703953928815E-3</v>
      </c>
      <c r="DS464" s="223">
        <f t="shared" ca="1" si="972"/>
        <v>-3.2010471507513049E-3</v>
      </c>
      <c r="DT464" s="223">
        <f t="shared" ca="1" si="973"/>
        <v>7.0000254686660495E-3</v>
      </c>
      <c r="DU464" s="223">
        <f t="shared" ca="1" si="974"/>
        <v>-8.2451818789597772E-3</v>
      </c>
      <c r="DV464" s="223">
        <f t="shared" ca="1" si="975"/>
        <v>6.4822455031541947E-3</v>
      </c>
      <c r="DW464" s="223">
        <f t="shared" ca="1" si="976"/>
        <v>-2.3543890780384612E-3</v>
      </c>
      <c r="DX464" s="223">
        <f t="shared" ca="1" si="977"/>
        <v>-2.63241999424572E-3</v>
      </c>
      <c r="DY464" s="223">
        <f t="shared" ca="1" si="978"/>
        <v>6.6588422963025718E-3</v>
      </c>
      <c r="DZ464" s="223">
        <f t="shared" ca="1" si="979"/>
        <v>-8.2559166750108218E-3</v>
      </c>
      <c r="EA464" s="223">
        <f t="shared" ca="1" si="980"/>
        <v>6.8409818879649302E-3</v>
      </c>
      <c r="EB464" s="223">
        <f t="shared" ca="1" si="981"/>
        <v>-2.9302491222797096E-3</v>
      </c>
      <c r="EC464" s="223">
        <f t="shared" ca="1" si="982"/>
        <v>-2.0495275257120054E-3</v>
      </c>
      <c r="ED464" s="223">
        <f t="shared" ca="1" si="983"/>
        <v>6.2815742805958832E-3</v>
      </c>
      <c r="EE464" s="223">
        <f t="shared" ca="1" si="984"/>
        <v>-8.2219119432857275E-3</v>
      </c>
      <c r="EF464" s="223">
        <f t="shared" ca="1" si="985"/>
        <v>7.1626463992041835E-3</v>
      </c>
      <c r="EG464" s="223">
        <f t="shared" ca="1" si="986"/>
        <v>-3.4902298926428612E-3</v>
      </c>
      <c r="EH464" s="223">
        <f t="shared" ca="1" si="987"/>
        <v>-1.4555284899395765E-3</v>
      </c>
      <c r="EI464" s="223">
        <f t="shared" ca="1" si="988"/>
        <v>5.870265869610587E-3</v>
      </c>
      <c r="EJ464" s="223">
        <f t="shared" ca="1" si="989"/>
        <v>-8.1433519583720467E-3</v>
      </c>
      <c r="EK464" s="223">
        <f t="shared" ca="1" si="990"/>
        <v>7.4454959090156959E-3</v>
      </c>
      <c r="EL464" s="223">
        <f t="shared" ca="1" si="991"/>
        <v>-4.0312968048151175E-3</v>
      </c>
      <c r="EM464" s="223">
        <f t="shared" ca="1" si="992"/>
        <v>-8.5364181916936259E-4</v>
      </c>
      <c r="EN464" s="223">
        <f t="shared" ca="1" si="993"/>
        <v>5.427145979262654E-3</v>
      </c>
      <c r="EO464" s="223">
        <f t="shared" ca="1" si="994"/>
        <v>-8.0206624436345506E-3</v>
      </c>
      <c r="EP464" s="223">
        <f t="shared" ca="1" si="995"/>
        <v>7.6879976313989741E-3</v>
      </c>
      <c r="EQ464" s="223">
        <f t="shared" ca="1" si="996"/>
        <v>-4.5505177703195681E-3</v>
      </c>
      <c r="ER464" s="223">
        <f t="shared" ca="1" si="997"/>
        <v>-2.4712918941930534E-4</v>
      </c>
      <c r="ES464" s="223">
        <f t="shared" ca="1" si="998"/>
        <v>4.9546159146309447E-3</v>
      </c>
      <c r="ET464" s="223">
        <f t="shared" ca="1" si="999"/>
        <v>-7.8545082641837856E-3</v>
      </c>
      <c r="EU464" s="223">
        <f t="shared" ca="1" si="1000"/>
        <v>7.888837428509439E-3</v>
      </c>
      <c r="EV464" s="223">
        <f t="shared" ca="1" si="1001"/>
        <v>-5.0450790857582825E-3</v>
      </c>
      <c r="EW464" s="223">
        <f t="shared" ca="1" si="1002"/>
        <v>3.60722654820136E-4</v>
      </c>
      <c r="EX464" s="223">
        <f t="shared" ca="1" si="1003"/>
        <v>4.4552363570773404E-3</v>
      </c>
      <c r="EY464" s="223">
        <f t="shared" ca="1" si="1004"/>
        <v>-7.6457898239142294E-3</v>
      </c>
      <c r="EZ464" s="223">
        <f t="shared" ca="1" si="1005"/>
        <v>8.046926932085266E-3</v>
      </c>
      <c r="FA464" s="223">
        <f t="shared" ca="1" si="1006"/>
        <v>-5.5123006805123994E-3</v>
      </c>
      <c r="FB464" s="223">
        <f t="shared" ca="1" si="1007"/>
        <v>9.6661971173914998E-4</v>
      </c>
      <c r="FC464" s="223">
        <f t="shared" ca="1" si="1008"/>
        <v>3.9317134876910038E-3</v>
      </c>
      <c r="FD464" s="223">
        <f t="shared" ca="1" si="1009"/>
        <v>-7.3956381861376153E-3</v>
      </c>
      <c r="FE464" s="223">
        <f t="shared" ca="1" si="1010"/>
        <v>8.1614094414092092E-3</v>
      </c>
      <c r="FF464" s="223">
        <f t="shared" ca="1" si="1011"/>
        <v>-5.9496506402786434E-3</v>
      </c>
      <c r="FG464" s="223">
        <f t="shared" ca="1" si="1012"/>
        <v>1.567278572689785E-3</v>
      </c>
      <c r="FH464" s="223">
        <f t="shared" ca="1" si="1013"/>
        <v>3.3868843222609091E-3</v>
      </c>
      <c r="FI464" s="223">
        <f t="shared" ca="1" si="1014"/>
        <v>-7.1054089442528466E-3</v>
      </c>
      <c r="FJ464" s="223">
        <f t="shared" ca="1" si="1015"/>
        <v>8.2316645658443623E-3</v>
      </c>
      <c r="FK464" s="223">
        <f t="shared" ca="1" si="1016"/>
        <v>-6.3547589277318933E-3</v>
      </c>
      <c r="FL464" s="223">
        <f t="shared" ca="1" si="1017"/>
        <v>2.1594442152614384E-3</v>
      </c>
      <c r="FM464" s="223">
        <f t="shared" ca="1" si="1018"/>
        <v>2.8237013372399505E-3</v>
      </c>
      <c r="FN464" s="223">
        <f t="shared" ca="1" si="1019"/>
        <v>-6.7766748756679209E-3</v>
      </c>
      <c r="FO464" s="223">
        <f t="shared" ca="1" si="1020"/>
        <v>8.2573115867842131E-3</v>
      </c>
      <c r="FP464" s="223">
        <f t="shared" ca="1" si="1021"/>
        <v>-6.7254302259627981E-3</v>
      </c>
      <c r="FQ464" s="223">
        <f t="shared" ca="1" si="1022"/>
        <v>2.7399076425311457E-3</v>
      </c>
      <c r="FR464" s="223">
        <f t="shared" ca="1" si="1023"/>
        <v>2.2452164700196031E-3</v>
      </c>
      <c r="FS464" s="223">
        <f t="shared" ca="1" si="1024"/>
        <v>-6.4112174187831751E-3</v>
      </c>
      <c r="FT464" s="223">
        <f t="shared" ca="1" si="1025"/>
        <v>8.2382115208001656E-3</v>
      </c>
      <c r="FU464" s="223">
        <f t="shared" ca="1" si="1026"/>
        <v>-7.0596558350903092E-3</v>
      </c>
      <c r="FV464" s="223">
        <f t="shared" ca="1" si="1027"/>
        <v>3.3055232728931975E-3</v>
      </c>
      <c r="FW464" s="223">
        <f t="shared" ca="1" si="1028"/>
        <v>1.654564580216782E-3</v>
      </c>
      <c r="FX464" s="223">
        <f t="shared" ca="1" si="1029"/>
        <v>-6.0110170192210974E-3</v>
      </c>
      <c r="FY464" s="223">
        <f t="shared" ca="1" si="1030"/>
        <v>8.1744678728046666E-3</v>
      </c>
      <c r="FZ464" s="223">
        <f t="shared" ca="1" si="1031"/>
        <v>-7.3556245575801711E-3</v>
      </c>
      <c r="GA464" s="223">
        <f t="shared" ca="1" si="1032"/>
        <v>3.8532259862402419E-3</v>
      </c>
      <c r="GB464" s="223">
        <f t="shared" ca="1" si="1033"/>
        <v>1.0549464615979545E-3</v>
      </c>
      <c r="GC464" s="223">
        <f t="shared" ca="1" si="1034"/>
        <v>-5.5782423976215934E-3</v>
      </c>
      <c r="GD464" s="223">
        <f t="shared" ca="1" si="1035"/>
        <v>8.0664260751491194E-3</v>
      </c>
      <c r="GE464" s="223">
        <f t="shared" ca="1" si="1036"/>
        <v>-7.611732513282162E-3</v>
      </c>
      <c r="GF464" s="223">
        <f t="shared" ca="1" si="1037"/>
        <v>4.3800477341142535E-3</v>
      </c>
      <c r="GG464" s="223">
        <f t="shared" ca="1" si="1038"/>
        <v>4.496114967008696E-4</v>
      </c>
      <c r="GH464" s="223">
        <f t="shared" ca="1" si="1039"/>
        <v>-5.1152387971558372E-3</v>
      </c>
      <c r="GI464" s="223">
        <f t="shared" ca="1" si="1040"/>
        <v>7.9146716156960461E-3</v>
      </c>
      <c r="GJ464" s="223">
        <f t="shared" ca="1" si="1041"/>
        <v>-7.8265918309942221E-3</v>
      </c>
      <c r="GK464" s="223">
        <f t="shared" ca="1" si="1042"/>
        <v>4.8831336238182857E-3</v>
      </c>
      <c r="GL464" s="223">
        <f t="shared" ca="1" si="1043"/>
        <v>-1.5815995185282112E-4</v>
      </c>
      <c r="GM464" s="223">
        <f t="shared" ca="1" si="1044"/>
        <v>-4.6245152744505986E-3</v>
      </c>
      <c r="GN464" s="223">
        <f t="shared" ca="1" si="1045"/>
        <v>7.7200268650097917E-3</v>
      </c>
      <c r="GO464" s="223">
        <f t="shared" ca="1" si="1046"/>
        <v>-7.9990381694577013E-3</v>
      </c>
      <c r="GP464" s="223">
        <f t="shared" ca="1" si="1047"/>
        <v>5.3597573893273522E-3</v>
      </c>
      <c r="GQ464" s="223">
        <f t="shared" ca="1" si="1048"/>
        <v>-7.6507431792402795E-4</v>
      </c>
      <c r="GR464" s="223">
        <f t="shared" ca="1" si="1049"/>
        <v>-4.1087311027929903E-3</v>
      </c>
      <c r="GS464" s="223">
        <f t="shared" ca="1" si="1050"/>
        <v>7.4835466198585558E-3</v>
      </c>
      <c r="GT464" s="223">
        <f t="shared" ca="1" si="1051"/>
        <v>-8.1281370270232557E-3</v>
      </c>
      <c r="GU464" s="223">
        <f t="shared" ca="1" si="1052"/>
        <v>5.8073361651598942E-3</v>
      </c>
      <c r="GV464" s="223">
        <f t="shared" ca="1" si="1053"/>
        <v>-1.3678426799783598E-3</v>
      </c>
      <c r="GW464" s="223">
        <f t="shared" ca="1" si="1054"/>
        <v>-3.5706813612985406E-3</v>
      </c>
      <c r="GX464" s="223">
        <f t="shared" ca="1" si="1055"/>
        <v>7.2065123871802176E-3</v>
      </c>
      <c r="GY464" s="223">
        <f t="shared" ca="1" si="1056"/>
        <v>-8.2131888057962819E-3</v>
      </c>
      <c r="GZ464" s="223">
        <f t="shared" ca="1" si="1057"/>
        <v>6.223444483150967E-3</v>
      </c>
      <c r="HA464" s="223">
        <f t="shared" ca="1" si="1058"/>
        <v>-1.9631985840364162E-3</v>
      </c>
      <c r="HB464" s="223">
        <f t="shared" ca="1" si="1059"/>
        <v>-3.0132817881336161E-3</v>
      </c>
      <c r="HC464" s="223">
        <f t="shared" ca="1" si="1060"/>
        <v>6.8904254394848872E-3</v>
      </c>
      <c r="HD464" s="223">
        <f t="shared" ca="1" si="1061"/>
        <v>-8.2537326028184945E-3</v>
      </c>
      <c r="HE464" s="223">
        <f t="shared" ca="1" si="1062"/>
        <v>6.6058274162723056E-3</v>
      </c>
      <c r="HF464" s="223">
        <f t="shared" ca="1" si="1063"/>
        <v>-2.5479157448704622E-3</v>
      </c>
      <c r="HG464" s="223">
        <f t="shared" ca="1" si="1064"/>
        <v>-2.4395529798797153E-3</v>
      </c>
      <c r="HH464" s="223">
        <f t="shared" ca="1" si="1065"/>
        <v>6.5369986793279563E-3</v>
      </c>
      <c r="HI464" s="223">
        <f t="shared" ca="1" si="1066"/>
        <v>-8.2495487077410314E-3</v>
      </c>
      <c r="HJ464" s="223">
        <f t="shared" ca="1" si="1067"/>
        <v>6.9524127982784137E-3</v>
      </c>
      <c r="HK464" s="223">
        <f t="shared" ca="1" si="1068"/>
        <v>-3.1188255295258476E-3</v>
      </c>
      <c r="HL464" s="223">
        <f t="shared" ca="1" si="1069"/>
        <v>-1.8526040226594788E-3</v>
      </c>
      <c r="HM464" s="223">
        <f t="shared" ca="1" si="1070"/>
        <v>6.148147356945622E-3</v>
      </c>
      <c r="HN464" s="223">
        <f t="shared" ca="1" si="1071"/>
        <v>-8.2006597934537601E-3</v>
      </c>
      <c r="HO464" s="223">
        <f t="shared" ca="1" si="1072"/>
        <v>7.2613224529558904E-3</v>
      </c>
      <c r="HP464" s="223">
        <f t="shared" ca="1" si="1073"/>
        <v>-3.6728341284126493E-3</v>
      </c>
      <c r="HQ464" s="223">
        <f t="shared" ca="1" si="1074"/>
        <v>-1.2556156437259977E-3</v>
      </c>
      <c r="HR464" s="223">
        <f t="shared" ca="1" si="1075"/>
        <v>5.7259786913437753E-3</v>
      </c>
      <c r="HS464" s="223">
        <f t="shared" ca="1" si="1076"/>
        <v>-8.1073307932192154E-3</v>
      </c>
      <c r="HT464" s="223">
        <f t="shared" ca="1" si="1077"/>
        <v>7.5308823721203458E-3</v>
      </c>
      <c r="HU464" s="223">
        <f t="shared" ca="1" si="1078"/>
        <v>-4.2069393209344472E-3</v>
      </c>
      <c r="HV464" s="223">
        <f t="shared" ca="1" si="1079"/>
        <v>-6.5182297482841052E-4</v>
      </c>
      <c r="HW464" s="223">
        <f t="shared" ca="1" si="1080"/>
        <v>5.2727804511004117E-3</v>
      </c>
      <c r="HX464" s="223">
        <f t="shared" ca="1" si="1081"/>
        <v>-7.9700674649758989E-3</v>
      </c>
      <c r="HY464" s="223">
        <f t="shared" ca="1" si="1082"/>
        <v>7.759631787215282E-3</v>
      </c>
      <c r="HZ464" s="223">
        <f t="shared" ca="1" si="1083"/>
        <v>-4.7182467447750469E-3</v>
      </c>
      <c r="IA464" s="223">
        <f t="shared" ca="1" si="1084"/>
        <v>-4.4498020755509744E-5</v>
      </c>
      <c r="IB464" s="223">
        <f t="shared" ca="1" si="1085"/>
        <v>4.7910085567442993E-3</v>
      </c>
      <c r="IC464" s="223">
        <f t="shared" ca="1" si="1086"/>
        <v>-7.7896136505921009E-3</v>
      </c>
      <c r="ID464" s="223">
        <f t="shared" ca="1" si="1087"/>
        <v>7.9463310853401456E-3</v>
      </c>
      <c r="IE464" s="223">
        <f t="shared" ca="1" si="1088"/>
        <v>-5.12669157442885E-3</v>
      </c>
      <c r="IF464" s="223">
        <f t="shared" ca="1" si="1089"/>
        <v>5.6306807194822549E-4</v>
      </c>
      <c r="IG464" s="223">
        <f t="shared" ca="1" si="1090"/>
        <v>4.2832737719144132E-3</v>
      </c>
      <c r="IH464" s="223">
        <f t="shared" ca="1" si="1091"/>
        <v>-7.5669472449235156E-3</v>
      </c>
      <c r="II464" s="223">
        <f t="shared" ca="1" si="1092"/>
        <v>8.0899685268228556E-3</v>
      </c>
      <c r="IJ464" s="223">
        <f t="shared" ca="1" si="1093"/>
        <v>-5.661523567885871E-3</v>
      </c>
      <c r="IK464" s="223">
        <f t="shared" ca="1" si="1094"/>
        <v>1.1675828499834468E-3</v>
      </c>
      <c r="IL464" s="223">
        <f t="shared" ca="1" si="1095"/>
        <v>3.7523275554004957E-3</v>
      </c>
      <c r="IM464" s="223">
        <f t="shared" ca="1" si="1096"/>
        <v>-7.3032748965141739E-3</v>
      </c>
      <c r="IN464" s="223">
        <f t="shared" ca="1" si="1097"/>
        <v>8.1897657279224514E-3</v>
      </c>
      <c r="IO464" s="223">
        <f t="shared" ca="1" si="1098"/>
        <v>-6.0883812683229597E-3</v>
      </c>
      <c r="IP464" s="223">
        <f t="shared" ca="1" si="1099"/>
        <v>1.7657703953930957E-3</v>
      </c>
      <c r="IQ464" s="223">
        <f t="shared" ca="1" si="1100"/>
        <v>3.201047150751537E-3</v>
      </c>
      <c r="IR464" s="223">
        <f t="shared" ca="1" si="1101"/>
        <v>-7.0000254686661831E-3</v>
      </c>
      <c r="IS464" s="223">
        <f t="shared" ca="1" si="1102"/>
        <v>8.2451818789597373E-3</v>
      </c>
      <c r="IT464" s="223">
        <f t="shared" ca="1" si="1103"/>
        <v>-6.4822455031543292E-3</v>
      </c>
      <c r="IU464" s="223">
        <f t="shared" ca="1" si="1104"/>
        <v>2.3543890780382206E-3</v>
      </c>
      <c r="IV464" s="223">
        <f t="shared" ca="1" si="1105"/>
        <v>2.6324199942464031E-3</v>
      </c>
      <c r="IW464" s="223">
        <f t="shared" ca="1" si="1106"/>
        <v>-6.6588422963024425E-3</v>
      </c>
      <c r="IX464" s="223">
        <f t="shared" ca="1" si="1107"/>
        <v>8.255916675010827E-3</v>
      </c>
      <c r="IY464" s="223">
        <f t="shared" ca="1" si="1108"/>
        <v>-6.8409818879647888E-3</v>
      </c>
      <c r="IZ464" s="223">
        <f t="shared" ca="1" si="1109"/>
        <v>2.9302491222790361E-3</v>
      </c>
      <c r="JA464" s="223">
        <f t="shared" ca="1" si="1110"/>
        <v>2.0495275257117942E-3</v>
      </c>
      <c r="JB464" s="223">
        <f t="shared" ca="1" si="1111"/>
        <v>-6.2815742805960454E-3</v>
      </c>
    </row>
    <row r="465" spans="2:262">
      <c r="B465" s="230">
        <v>104</v>
      </c>
      <c r="C465" s="229">
        <f t="shared" si="1112"/>
        <v>2.0312500000000014E-3</v>
      </c>
      <c r="D465" s="226">
        <f t="shared" ca="1" si="855"/>
        <v>74.31130408358959</v>
      </c>
      <c r="E465" s="225">
        <f ca="1">DF361</f>
        <v>-0.68869591641040662</v>
      </c>
      <c r="F465" s="224">
        <v>104</v>
      </c>
      <c r="G465" s="223">
        <f t="shared" ca="1" si="856"/>
        <v>5.738552134492275E-3</v>
      </c>
      <c r="H465" s="223">
        <f t="shared" ca="1" si="857"/>
        <v>-5.1035745203543313E-3</v>
      </c>
      <c r="I465" s="223">
        <f t="shared" ca="1" si="858"/>
        <v>2.7483821211000542E-3</v>
      </c>
      <c r="J465" s="223">
        <f t="shared" ca="1" si="859"/>
        <v>5.3318208697371262E-4</v>
      </c>
      <c r="K465" s="223">
        <f t="shared" ca="1" si="860"/>
        <v>-3.6350315273854447E-3</v>
      </c>
      <c r="L465" s="223">
        <f t="shared" ca="1" si="861"/>
        <v>5.5116544225916964E-3</v>
      </c>
      <c r="M465" s="223">
        <f t="shared" ca="1" si="862"/>
        <v>-5.5305148044104118E-3</v>
      </c>
      <c r="N465" s="223">
        <f t="shared" ca="1" si="863"/>
        <v>3.6852555779215241E-3</v>
      </c>
      <c r="O465" s="223">
        <f t="shared" ca="1" si="864"/>
        <v>-5.978412488099852E-4</v>
      </c>
      <c r="P465" s="223">
        <f t="shared" ca="1" si="865"/>
        <v>-2.6910819151884915E-3</v>
      </c>
      <c r="Q465" s="223">
        <f t="shared" ca="1" si="866"/>
        <v>5.0729469222023232E-3</v>
      </c>
      <c r="R465" s="223">
        <f t="shared" ca="1" si="867"/>
        <v>-5.7449205060814282E-3</v>
      </c>
      <c r="S465" s="223">
        <f t="shared" ca="1" si="868"/>
        <v>4.4805067295986007E-3</v>
      </c>
      <c r="T465" s="223">
        <f t="shared" ca="1" si="869"/>
        <v>-1.7058898806751894E-3</v>
      </c>
      <c r="U465" s="223">
        <f t="shared" ca="1" si="870"/>
        <v>-1.6437155341669598E-3</v>
      </c>
      <c r="V465" s="223">
        <f t="shared" ca="1" si="871"/>
        <v>4.4392889165341329E-3</v>
      </c>
      <c r="W465" s="223">
        <f t="shared" ca="1" si="872"/>
        <v>-5.738552134492275E-3</v>
      </c>
      <c r="X465" s="223">
        <f t="shared" ca="1" si="873"/>
        <v>5.1035745203543269E-3</v>
      </c>
      <c r="Y465" s="223">
        <f t="shared" ca="1" si="874"/>
        <v>-2.7483821211000728E-3</v>
      </c>
      <c r="Z465" s="223">
        <f t="shared" ca="1" si="875"/>
        <v>-5.3318208697370178E-4</v>
      </c>
      <c r="AA465" s="223">
        <f t="shared" ca="1" si="876"/>
        <v>3.6350315273854438E-3</v>
      </c>
      <c r="AB465" s="223">
        <f t="shared" ca="1" si="877"/>
        <v>-5.5116544225916868E-3</v>
      </c>
      <c r="AC465" s="223">
        <f t="shared" ca="1" si="878"/>
        <v>5.5305148044104153E-3</v>
      </c>
      <c r="AD465" s="223">
        <f t="shared" ca="1" si="879"/>
        <v>-3.6852555779215328E-3</v>
      </c>
      <c r="AE465" s="223">
        <f t="shared" ca="1" si="880"/>
        <v>5.9784124880999604E-4</v>
      </c>
      <c r="AF465" s="223">
        <f t="shared" ca="1" si="881"/>
        <v>2.6910819151884998E-3</v>
      </c>
      <c r="AG465" s="223">
        <f t="shared" ca="1" si="882"/>
        <v>-5.0729469222023371E-3</v>
      </c>
      <c r="AH465" s="223">
        <f t="shared" ca="1" si="883"/>
        <v>5.7449205060814326E-3</v>
      </c>
      <c r="AI465" s="223">
        <f t="shared" ca="1" si="884"/>
        <v>-4.4805067295986337E-3</v>
      </c>
      <c r="AJ465" s="223">
        <f t="shared" ca="1" si="885"/>
        <v>1.7058898806752E-3</v>
      </c>
      <c r="AK465" s="223">
        <f t="shared" ca="1" si="886"/>
        <v>1.643715534166949E-3</v>
      </c>
      <c r="AL465" s="223">
        <f t="shared" ca="1" si="887"/>
        <v>-4.4392889165341251E-3</v>
      </c>
      <c r="AM465" s="223">
        <f t="shared" ca="1" si="888"/>
        <v>5.7385521344922733E-3</v>
      </c>
      <c r="AN465" s="223">
        <f t="shared" ca="1" si="889"/>
        <v>-5.1035745203543322E-3</v>
      </c>
      <c r="AO465" s="223">
        <f t="shared" ca="1" si="890"/>
        <v>2.7483821211000473E-3</v>
      </c>
      <c r="AP465" s="223">
        <f t="shared" ca="1" si="891"/>
        <v>5.331820869737317E-4</v>
      </c>
      <c r="AQ465" s="223">
        <f t="shared" ca="1" si="892"/>
        <v>-3.6350315273854035E-3</v>
      </c>
      <c r="AR465" s="223">
        <f t="shared" ca="1" si="893"/>
        <v>5.5116544225916834E-3</v>
      </c>
      <c r="AS465" s="223">
        <f t="shared" ca="1" si="894"/>
        <v>-5.5305148044104187E-3</v>
      </c>
      <c r="AT465" s="223">
        <f t="shared" ca="1" si="895"/>
        <v>3.6852555779215415E-3</v>
      </c>
      <c r="AU465" s="223">
        <f t="shared" ca="1" si="896"/>
        <v>-5.9784124881000732E-4</v>
      </c>
      <c r="AV465" s="223">
        <f t="shared" ca="1" si="897"/>
        <v>-2.6910819151884898E-3</v>
      </c>
      <c r="AW465" s="223">
        <f t="shared" ca="1" si="898"/>
        <v>5.0729469222023319E-3</v>
      </c>
      <c r="AX465" s="223">
        <f t="shared" ca="1" si="899"/>
        <v>-5.7449205060814343E-3</v>
      </c>
      <c r="AY465" s="223">
        <f t="shared" ca="1" si="900"/>
        <v>4.4805067295986406E-3</v>
      </c>
      <c r="AZ465" s="223">
        <f t="shared" ca="1" si="901"/>
        <v>-1.7058898806752111E-3</v>
      </c>
      <c r="BA465" s="223">
        <f t="shared" ca="1" si="902"/>
        <v>-1.6437155341669377E-3</v>
      </c>
      <c r="BB465" s="223">
        <f t="shared" ca="1" si="903"/>
        <v>4.4392889165341181E-3</v>
      </c>
      <c r="BC465" s="223">
        <f t="shared" ca="1" si="904"/>
        <v>-5.7385521344922724E-3</v>
      </c>
      <c r="BD465" s="223">
        <f t="shared" ca="1" si="905"/>
        <v>5.1035745203543374E-3</v>
      </c>
      <c r="BE465" s="223">
        <f t="shared" ca="1" si="906"/>
        <v>-2.7483821211001292E-3</v>
      </c>
      <c r="BF465" s="223">
        <f t="shared" ca="1" si="907"/>
        <v>-5.3318208697371956E-4</v>
      </c>
      <c r="BG465" s="223">
        <f t="shared" ca="1" si="908"/>
        <v>3.635031527385394E-3</v>
      </c>
      <c r="BH465" s="223">
        <f t="shared" ca="1" si="909"/>
        <v>-5.5116544225917042E-3</v>
      </c>
      <c r="BI465" s="223">
        <f t="shared" ca="1" si="910"/>
        <v>5.5305148044104222E-3</v>
      </c>
      <c r="BJ465" s="223">
        <f t="shared" ca="1" si="911"/>
        <v>-3.6852555779216135E-3</v>
      </c>
      <c r="BK465" s="223">
        <f t="shared" ca="1" si="912"/>
        <v>5.9784124881001903E-4</v>
      </c>
      <c r="BL465" s="223">
        <f t="shared" ca="1" si="913"/>
        <v>2.6910819151884078E-3</v>
      </c>
      <c r="BM465" s="223">
        <f t="shared" ca="1" si="914"/>
        <v>-5.0729469222023267E-3</v>
      </c>
      <c r="BN465" s="223">
        <f t="shared" ca="1" si="915"/>
        <v>5.7449205060814352E-3</v>
      </c>
      <c r="BO465" s="223">
        <f t="shared" ca="1" si="916"/>
        <v>-4.4805067295985964E-3</v>
      </c>
      <c r="BP465" s="223">
        <f t="shared" ca="1" si="917"/>
        <v>1.7058898806752223E-3</v>
      </c>
      <c r="BQ465" s="223">
        <f t="shared" ca="1" si="918"/>
        <v>1.6437155341670062E-3</v>
      </c>
      <c r="BR465" s="223">
        <f t="shared" ca="1" si="919"/>
        <v>-4.4392889165341112E-3</v>
      </c>
      <c r="BS465" s="223">
        <f t="shared" ca="1" si="920"/>
        <v>5.7385521344922629E-3</v>
      </c>
      <c r="BT465" s="223">
        <f t="shared" ca="1" si="921"/>
        <v>-5.1035745203543434E-3</v>
      </c>
      <c r="BU465" s="223">
        <f t="shared" ca="1" si="922"/>
        <v>2.7483821211001392E-3</v>
      </c>
      <c r="BV465" s="223">
        <f t="shared" ca="1" si="923"/>
        <v>5.3318208697370915E-4</v>
      </c>
      <c r="BW465" s="223">
        <f t="shared" ca="1" si="924"/>
        <v>-3.6350315273853857E-3</v>
      </c>
      <c r="BX465" s="223">
        <f t="shared" ca="1" si="925"/>
        <v>5.5116544225917007E-3</v>
      </c>
      <c r="BY465" s="223">
        <f t="shared" ca="1" si="926"/>
        <v>-5.5305148044104257E-3</v>
      </c>
      <c r="BZ465" s="223">
        <f t="shared" ca="1" si="927"/>
        <v>3.6852555779214959E-3</v>
      </c>
      <c r="CA465" s="223">
        <f t="shared" ca="1" si="928"/>
        <v>-5.9784124881002987E-4</v>
      </c>
      <c r="CB465" s="223">
        <f t="shared" ca="1" si="929"/>
        <v>-2.6910819151883978E-3</v>
      </c>
      <c r="CC465" s="223">
        <f t="shared" ca="1" si="930"/>
        <v>5.0729469222023206E-3</v>
      </c>
      <c r="CD465" s="223">
        <f t="shared" ca="1" si="931"/>
        <v>-5.744920506081436E-3</v>
      </c>
      <c r="CE465" s="223">
        <f t="shared" ca="1" si="932"/>
        <v>4.4805067295986033E-3</v>
      </c>
      <c r="CF465" s="223">
        <f t="shared" ca="1" si="933"/>
        <v>-1.7058898806752323E-3</v>
      </c>
      <c r="CG465" s="223">
        <f t="shared" ca="1" si="934"/>
        <v>-1.6437155341669949E-3</v>
      </c>
      <c r="CH465" s="223">
        <f t="shared" ca="1" si="935"/>
        <v>4.4392889165341034E-3</v>
      </c>
      <c r="CI465" s="223">
        <f t="shared" ca="1" si="936"/>
        <v>-5.738552134492262E-3</v>
      </c>
      <c r="CJ465" s="223">
        <f t="shared" ca="1" si="937"/>
        <v>5.1035745203543478E-3</v>
      </c>
      <c r="CK465" s="223">
        <f t="shared" ca="1" si="938"/>
        <v>-2.7483821211001492E-3</v>
      </c>
      <c r="CL465" s="223">
        <f t="shared" ca="1" si="939"/>
        <v>-5.3318208697369744E-4</v>
      </c>
      <c r="CM465" s="223">
        <f t="shared" ca="1" si="940"/>
        <v>3.6350315273853771E-3</v>
      </c>
      <c r="CN465" s="223">
        <f t="shared" ca="1" si="941"/>
        <v>-5.5116544225916973E-3</v>
      </c>
      <c r="CO465" s="223">
        <f t="shared" ca="1" si="942"/>
        <v>5.5305148044104292E-3</v>
      </c>
      <c r="CP465" s="223">
        <f t="shared" ca="1" si="943"/>
        <v>-3.6852555779216308E-3</v>
      </c>
      <c r="CQ465" s="223">
        <f t="shared" ca="1" si="944"/>
        <v>5.9784124881004158E-4</v>
      </c>
      <c r="CR465" s="223">
        <f t="shared" ca="1" si="945"/>
        <v>2.6910819151883874E-3</v>
      </c>
      <c r="CS465" s="223">
        <f t="shared" ca="1" si="946"/>
        <v>-5.0729469222023154E-3</v>
      </c>
      <c r="CT465" s="223">
        <f t="shared" ca="1" si="947"/>
        <v>5.7449205060814378E-3</v>
      </c>
      <c r="CU465" s="223">
        <f t="shared" ca="1" si="948"/>
        <v>-4.4805067295986111E-3</v>
      </c>
      <c r="CV465" s="223">
        <f t="shared" ca="1" si="949"/>
        <v>1.7058898806752436E-3</v>
      </c>
      <c r="CW465" s="223">
        <f t="shared" ca="1" si="950"/>
        <v>1.6437155341669845E-3</v>
      </c>
      <c r="CX465" s="223">
        <f t="shared" ca="1" si="951"/>
        <v>-4.4392889165340964E-3</v>
      </c>
      <c r="CY465" s="223">
        <f t="shared" ca="1" si="952"/>
        <v>5.7385521344922603E-3</v>
      </c>
      <c r="CZ465" s="223">
        <f t="shared" ca="1" si="953"/>
        <v>-5.1035745203543538E-3</v>
      </c>
      <c r="DA465" s="223">
        <f t="shared" ca="1" si="954"/>
        <v>2.7483821211001587E-3</v>
      </c>
      <c r="DB465" s="223">
        <f t="shared" ca="1" si="955"/>
        <v>5.3318208697368617E-4</v>
      </c>
      <c r="DC465" s="223">
        <f t="shared" ca="1" si="956"/>
        <v>-3.635031527385495E-3</v>
      </c>
      <c r="DD465" s="223">
        <f t="shared" ca="1" si="957"/>
        <v>5.5116544225916452E-3</v>
      </c>
      <c r="DE465" s="223">
        <f t="shared" ca="1" si="958"/>
        <v>-5.5305148044104309E-3</v>
      </c>
      <c r="DF465" s="223">
        <f t="shared" ca="1" si="959"/>
        <v>3.6852555779215133E-3</v>
      </c>
      <c r="DG465" s="223">
        <f t="shared" ca="1" si="960"/>
        <v>-5.9784124881021548E-4</v>
      </c>
      <c r="DH465" s="223">
        <f t="shared" ca="1" si="961"/>
        <v>-2.6910819151883775E-3</v>
      </c>
      <c r="DI465" s="223">
        <f t="shared" ca="1" si="962"/>
        <v>5.0729469222023102E-3</v>
      </c>
      <c r="DJ465" s="223">
        <f t="shared" ca="1" si="963"/>
        <v>-5.7449205060814239E-3</v>
      </c>
      <c r="DK465" s="223">
        <f t="shared" ca="1" si="964"/>
        <v>4.4805067295987204E-3</v>
      </c>
      <c r="DL465" s="223">
        <f t="shared" ca="1" si="965"/>
        <v>-1.7058898806752547E-3</v>
      </c>
      <c r="DM465" s="223">
        <f t="shared" ca="1" si="966"/>
        <v>-1.6437155341669733E-3</v>
      </c>
      <c r="DN465" s="223">
        <f t="shared" ca="1" si="967"/>
        <v>4.4392889165339846E-3</v>
      </c>
      <c r="DO465" s="223">
        <f t="shared" ca="1" si="968"/>
        <v>-5.7385521344922594E-3</v>
      </c>
      <c r="DP465" s="223">
        <f t="shared" ca="1" si="969"/>
        <v>5.1035745203543582E-3</v>
      </c>
      <c r="DQ465" s="223">
        <f t="shared" ca="1" si="970"/>
        <v>-2.7483821211000247E-3</v>
      </c>
      <c r="DR465" s="223">
        <f t="shared" ca="1" si="971"/>
        <v>-5.3318208697351139E-4</v>
      </c>
      <c r="DS465" s="223">
        <f t="shared" ca="1" si="972"/>
        <v>3.6350315273853597E-3</v>
      </c>
      <c r="DT465" s="223">
        <f t="shared" ca="1" si="973"/>
        <v>-5.5116544225916912E-3</v>
      </c>
      <c r="DU465" s="223">
        <f t="shared" ca="1" si="974"/>
        <v>5.5305148044103875E-3</v>
      </c>
      <c r="DV465" s="223">
        <f t="shared" ca="1" si="975"/>
        <v>-3.6852555779216482E-3</v>
      </c>
      <c r="DW465" s="223">
        <f t="shared" ca="1" si="976"/>
        <v>5.9784124881006326E-4</v>
      </c>
      <c r="DX465" s="223">
        <f t="shared" ca="1" si="977"/>
        <v>2.6910819151885123E-3</v>
      </c>
      <c r="DY465" s="223">
        <f t="shared" ca="1" si="978"/>
        <v>-5.0729469222022261E-3</v>
      </c>
      <c r="DZ465" s="223">
        <f t="shared" ca="1" si="979"/>
        <v>5.7449205060814395E-3</v>
      </c>
      <c r="EA465" s="223">
        <f t="shared" ca="1" si="980"/>
        <v>-4.480506729598625E-3</v>
      </c>
      <c r="EB465" s="223">
        <f t="shared" ca="1" si="981"/>
        <v>1.7058898806751087E-3</v>
      </c>
      <c r="EC465" s="223">
        <f t="shared" ca="1" si="982"/>
        <v>1.643715534166805E-3</v>
      </c>
      <c r="ED465" s="223">
        <f t="shared" ca="1" si="983"/>
        <v>-4.4392889165340817E-3</v>
      </c>
      <c r="EE465" s="223">
        <f t="shared" ca="1" si="984"/>
        <v>5.738552134492275E-3</v>
      </c>
      <c r="EF465" s="223">
        <f t="shared" ca="1" si="985"/>
        <v>-5.1035745203544406E-3</v>
      </c>
      <c r="EG465" s="223">
        <f t="shared" ca="1" si="986"/>
        <v>2.7483821211001787E-3</v>
      </c>
      <c r="EH465" s="223">
        <f t="shared" ca="1" si="987"/>
        <v>5.3318208697366405E-4</v>
      </c>
      <c r="EI465" s="223">
        <f t="shared" ca="1" si="988"/>
        <v>-3.6350315273854777E-3</v>
      </c>
      <c r="EJ465" s="223">
        <f t="shared" ca="1" si="989"/>
        <v>5.5116544225916391E-3</v>
      </c>
      <c r="EK465" s="223">
        <f t="shared" ca="1" si="990"/>
        <v>-5.5305148044104378E-3</v>
      </c>
      <c r="EL465" s="223">
        <f t="shared" ca="1" si="991"/>
        <v>3.6852555779215306E-3</v>
      </c>
      <c r="EM465" s="223">
        <f t="shared" ca="1" si="992"/>
        <v>-5.9784124881023804E-4</v>
      </c>
      <c r="EN465" s="223">
        <f t="shared" ca="1" si="993"/>
        <v>-2.6910819151883571E-3</v>
      </c>
      <c r="EO465" s="223">
        <f t="shared" ca="1" si="994"/>
        <v>5.0729469222022998E-3</v>
      </c>
      <c r="EP465" s="223">
        <f t="shared" ca="1" si="995"/>
        <v>-5.7449205060814256E-3</v>
      </c>
      <c r="EQ465" s="223">
        <f t="shared" ca="1" si="996"/>
        <v>4.4805067295987351E-3</v>
      </c>
      <c r="ER465" s="223">
        <f t="shared" ca="1" si="997"/>
        <v>-1.7058898806752759E-3</v>
      </c>
      <c r="ES465" s="223">
        <f t="shared" ca="1" si="998"/>
        <v>-1.643715534166952E-3</v>
      </c>
      <c r="ET465" s="223">
        <f t="shared" ca="1" si="999"/>
        <v>4.4392889165341797E-3</v>
      </c>
      <c r="EU465" s="223">
        <f t="shared" ca="1" si="1000"/>
        <v>-5.7385521344922568E-3</v>
      </c>
      <c r="EV465" s="223">
        <f t="shared" ca="1" si="1001"/>
        <v>5.1035745203543694E-3</v>
      </c>
      <c r="EW465" s="223">
        <f t="shared" ca="1" si="1002"/>
        <v>-2.7483821211000447E-3</v>
      </c>
      <c r="EX465" s="223">
        <f t="shared" ca="1" si="1003"/>
        <v>-5.3318208697348884E-4</v>
      </c>
      <c r="EY465" s="223">
        <f t="shared" ca="1" si="1004"/>
        <v>3.6350315273853419E-3</v>
      </c>
      <c r="EZ465" s="223">
        <f t="shared" ca="1" si="1005"/>
        <v>-5.5116544225916851E-3</v>
      </c>
      <c r="FA465" s="223">
        <f t="shared" ca="1" si="1006"/>
        <v>5.5305148044103945E-3</v>
      </c>
      <c r="FB465" s="223">
        <f t="shared" ca="1" si="1007"/>
        <v>-3.6852555779216655E-3</v>
      </c>
      <c r="FC465" s="223">
        <f t="shared" ca="1" si="1008"/>
        <v>5.9784124881008625E-4</v>
      </c>
      <c r="FD465" s="223">
        <f t="shared" ca="1" si="1009"/>
        <v>2.6910819151884924E-3</v>
      </c>
      <c r="FE465" s="223">
        <f t="shared" ca="1" si="1010"/>
        <v>-5.0729469222022157E-3</v>
      </c>
      <c r="FF465" s="223">
        <f t="shared" ca="1" si="1011"/>
        <v>5.7449205060814421E-3</v>
      </c>
      <c r="FG465" s="223">
        <f t="shared" ca="1" si="1012"/>
        <v>-4.4805067295986389E-3</v>
      </c>
      <c r="FH465" s="223">
        <f t="shared" ca="1" si="1013"/>
        <v>1.70588988067513E-3</v>
      </c>
      <c r="FI465" s="223">
        <f t="shared" ca="1" si="1014"/>
        <v>1.6437155341667837E-3</v>
      </c>
      <c r="FJ465" s="223">
        <f t="shared" ca="1" si="1015"/>
        <v>-4.4392889165340678E-3</v>
      </c>
      <c r="FK465" s="223">
        <f t="shared" ca="1" si="1016"/>
        <v>5.7385521344922724E-3</v>
      </c>
      <c r="FL465" s="223">
        <f t="shared" ca="1" si="1017"/>
        <v>-5.103574520354451E-3</v>
      </c>
      <c r="FM465" s="223">
        <f t="shared" ca="1" si="1018"/>
        <v>2.748382121100199E-3</v>
      </c>
      <c r="FN465" s="223">
        <f t="shared" ca="1" si="1019"/>
        <v>5.3318208697364106E-4</v>
      </c>
      <c r="FO465" s="223">
        <f t="shared" ca="1" si="1020"/>
        <v>-3.6350315273854599E-3</v>
      </c>
      <c r="FP465" s="223">
        <f t="shared" ca="1" si="1021"/>
        <v>5.5116544225916331E-3</v>
      </c>
      <c r="FQ465" s="223">
        <f t="shared" ca="1" si="1022"/>
        <v>-5.5305148044104448E-3</v>
      </c>
      <c r="FR465" s="223">
        <f t="shared" ca="1" si="1023"/>
        <v>3.685255577921548E-3</v>
      </c>
      <c r="FS465" s="223">
        <f t="shared" ca="1" si="1024"/>
        <v>-5.9784124881026059E-4</v>
      </c>
      <c r="FT465" s="223">
        <f t="shared" ca="1" si="1025"/>
        <v>-2.6910819151883376E-3</v>
      </c>
      <c r="FU465" s="223">
        <f t="shared" ca="1" si="1026"/>
        <v>5.0729469222022885E-3</v>
      </c>
      <c r="FV465" s="223">
        <f t="shared" ca="1" si="1027"/>
        <v>-5.7449205060814273E-3</v>
      </c>
      <c r="FW465" s="223">
        <f t="shared" ca="1" si="1028"/>
        <v>4.4805067295987499E-3</v>
      </c>
      <c r="FX465" s="223">
        <f t="shared" ca="1" si="1029"/>
        <v>-1.7058898806752976E-3</v>
      </c>
      <c r="FY465" s="223">
        <f t="shared" ca="1" si="1030"/>
        <v>-1.6437155341669299E-3</v>
      </c>
      <c r="FZ465" s="223">
        <f t="shared" ca="1" si="1031"/>
        <v>4.4392889165339559E-3</v>
      </c>
      <c r="GA465" s="223">
        <f t="shared" ca="1" si="1032"/>
        <v>-5.7385521344922551E-3</v>
      </c>
      <c r="GB465" s="223">
        <f t="shared" ca="1" si="1033"/>
        <v>5.1035745203543799E-3</v>
      </c>
      <c r="GC465" s="223">
        <f t="shared" ca="1" si="1034"/>
        <v>-2.7483821211000642E-3</v>
      </c>
      <c r="GD465" s="223">
        <f t="shared" ca="1" si="1035"/>
        <v>-5.3318208697346629E-4</v>
      </c>
      <c r="GE465" s="223">
        <f t="shared" ca="1" si="1036"/>
        <v>3.6350315273853242E-3</v>
      </c>
      <c r="GF465" s="223">
        <f t="shared" ca="1" si="1037"/>
        <v>-5.5116544225916773E-3</v>
      </c>
      <c r="GG465" s="223">
        <f t="shared" ca="1" si="1038"/>
        <v>5.5305148044104014E-3</v>
      </c>
      <c r="GH465" s="223">
        <f t="shared" ca="1" si="1039"/>
        <v>-3.6852555779216829E-3</v>
      </c>
      <c r="GI465" s="223">
        <f t="shared" ca="1" si="1040"/>
        <v>5.978412488101088E-4</v>
      </c>
      <c r="GJ465" s="223">
        <f t="shared" ca="1" si="1041"/>
        <v>2.6910819151884729E-3</v>
      </c>
      <c r="GK465" s="223">
        <f t="shared" ca="1" si="1042"/>
        <v>-5.0729469222022053E-3</v>
      </c>
      <c r="GL465" s="223">
        <f t="shared" ca="1" si="1043"/>
        <v>5.7449205060814438E-3</v>
      </c>
      <c r="GM465" s="223">
        <f t="shared" ca="1" si="1044"/>
        <v>-4.4805067295986536E-3</v>
      </c>
      <c r="GN465" s="223">
        <f t="shared" ca="1" si="1045"/>
        <v>1.7058898806751519E-3</v>
      </c>
      <c r="GO465" s="223">
        <f t="shared" ca="1" si="1046"/>
        <v>1.6437155341667621E-3</v>
      </c>
      <c r="GP465" s="223">
        <f t="shared" ca="1" si="1047"/>
        <v>-4.4392889165340531E-3</v>
      </c>
      <c r="GQ465" s="223">
        <f t="shared" ca="1" si="1048"/>
        <v>5.7385521344922707E-3</v>
      </c>
      <c r="GR465" s="223">
        <f t="shared" ca="1" si="1049"/>
        <v>-5.1035745203544614E-3</v>
      </c>
      <c r="GS465" s="223">
        <f t="shared" ca="1" si="1050"/>
        <v>2.7483821211002186E-3</v>
      </c>
      <c r="GT465" s="223">
        <f t="shared" ca="1" si="1051"/>
        <v>5.3318208697361895E-4</v>
      </c>
      <c r="GU465" s="223">
        <f t="shared" ca="1" si="1052"/>
        <v>-3.6350315273854425E-3</v>
      </c>
      <c r="GV465" s="223">
        <f t="shared" ca="1" si="1053"/>
        <v>5.5116544225916261E-3</v>
      </c>
      <c r="GW465" s="223">
        <f t="shared" ca="1" si="1054"/>
        <v>-5.5305148044104508E-3</v>
      </c>
      <c r="GX465" s="223">
        <f t="shared" ca="1" si="1055"/>
        <v>3.6852555779215653E-3</v>
      </c>
      <c r="GY465" s="223">
        <f t="shared" ca="1" si="1056"/>
        <v>-5.9784124881028357E-4</v>
      </c>
      <c r="GZ465" s="223">
        <f t="shared" ca="1" si="1057"/>
        <v>-2.6910819151886069E-3</v>
      </c>
      <c r="HA465" s="223">
        <f t="shared" ca="1" si="1058"/>
        <v>5.0729469222022781E-3</v>
      </c>
      <c r="HB465" s="223">
        <f t="shared" ca="1" si="1059"/>
        <v>-5.7449205060814594E-3</v>
      </c>
      <c r="HC465" s="223">
        <f t="shared" ca="1" si="1060"/>
        <v>4.4805067295985573E-3</v>
      </c>
      <c r="HD465" s="223">
        <f t="shared" ca="1" si="1061"/>
        <v>-1.7058898806753188E-3</v>
      </c>
      <c r="HE465" s="223">
        <f t="shared" ca="1" si="1062"/>
        <v>-1.6437155341665942E-3</v>
      </c>
      <c r="HF465" s="223">
        <f t="shared" ca="1" si="1063"/>
        <v>4.4392889165341502E-3</v>
      </c>
      <c r="HG465" s="223">
        <f t="shared" ca="1" si="1064"/>
        <v>-5.7385521344922516E-3</v>
      </c>
      <c r="HH465" s="223">
        <f t="shared" ca="1" si="1065"/>
        <v>5.1035745203545438E-3</v>
      </c>
      <c r="HI465" s="223">
        <f t="shared" ca="1" si="1066"/>
        <v>-2.7483821211000846E-3</v>
      </c>
      <c r="HJ465" s="223">
        <f t="shared" ca="1" si="1067"/>
        <v>-5.3318208697344417E-4</v>
      </c>
      <c r="HK465" s="223">
        <f t="shared" ca="1" si="1068"/>
        <v>3.6350315273855614E-3</v>
      </c>
      <c r="HL465" s="223">
        <f t="shared" ca="1" si="1069"/>
        <v>-5.5116544225916712E-3</v>
      </c>
      <c r="HM465" s="223">
        <f t="shared" ca="1" si="1070"/>
        <v>5.5305148044105003E-3</v>
      </c>
      <c r="HN465" s="223">
        <f t="shared" ca="1" si="1071"/>
        <v>-3.6852555779214478E-3</v>
      </c>
      <c r="HO465" s="223">
        <f t="shared" ca="1" si="1072"/>
        <v>5.9784124881013092E-4</v>
      </c>
      <c r="HP465" s="223">
        <f t="shared" ca="1" si="1073"/>
        <v>2.6910819151881619E-3</v>
      </c>
      <c r="HQ465" s="223">
        <f t="shared" ca="1" si="1074"/>
        <v>-5.0729469222023501E-3</v>
      </c>
      <c r="HR465" s="223">
        <f t="shared" ca="1" si="1075"/>
        <v>5.7449205060814456E-3</v>
      </c>
      <c r="HS465" s="223">
        <f t="shared" ca="1" si="1076"/>
        <v>-4.4805067295988739E-3</v>
      </c>
      <c r="HT465" s="223">
        <f t="shared" ca="1" si="1077"/>
        <v>1.7058898806751731E-3</v>
      </c>
      <c r="HU465" s="223">
        <f t="shared" ca="1" si="1078"/>
        <v>1.6437155341667399E-3</v>
      </c>
      <c r="HV465" s="223">
        <f t="shared" ca="1" si="1079"/>
        <v>-4.4392889165338293E-3</v>
      </c>
      <c r="HW465" s="223">
        <f t="shared" ca="1" si="1080"/>
        <v>5.7385521344922681E-3</v>
      </c>
      <c r="HX465" s="223">
        <f t="shared" ca="1" si="1081"/>
        <v>-5.1035745203544718E-3</v>
      </c>
      <c r="HY465" s="223">
        <f t="shared" ca="1" si="1082"/>
        <v>2.7483821210999501E-3</v>
      </c>
      <c r="HZ465" s="223">
        <f t="shared" ca="1" si="1083"/>
        <v>5.3318208697359639E-4</v>
      </c>
      <c r="IA465" s="223">
        <f t="shared" ca="1" si="1084"/>
        <v>-3.6350315273851706E-3</v>
      </c>
      <c r="IB465" s="223">
        <f t="shared" ca="1" si="1085"/>
        <v>5.5116544225917163E-3</v>
      </c>
      <c r="IC465" s="223">
        <f t="shared" ca="1" si="1086"/>
        <v>-5.5305148044104578E-3</v>
      </c>
      <c r="ID465" s="223">
        <f t="shared" ca="1" si="1087"/>
        <v>3.6852555779218351E-3</v>
      </c>
      <c r="IE465" s="223">
        <f t="shared" ca="1" si="1088"/>
        <v>4.1891847763743514E-4</v>
      </c>
      <c r="IF465" s="223">
        <f t="shared" ca="1" si="1089"/>
        <v>-2.6910819151882981E-3</v>
      </c>
      <c r="IG465" s="223">
        <f t="shared" ca="1" si="1090"/>
        <v>5.0729469222021107E-3</v>
      </c>
      <c r="IH465" s="223">
        <f t="shared" ca="1" si="1091"/>
        <v>-5.7449205060814308E-3</v>
      </c>
      <c r="II465" s="223">
        <f t="shared" ca="1" si="1092"/>
        <v>4.4805067295987776E-3</v>
      </c>
      <c r="IJ465" s="223">
        <f t="shared" ca="1" si="1093"/>
        <v>-1.7058898806750274E-3</v>
      </c>
      <c r="IK465" s="223">
        <f t="shared" ca="1" si="1094"/>
        <v>-1.6437155341668865E-3</v>
      </c>
      <c r="IL465" s="223">
        <f t="shared" ca="1" si="1095"/>
        <v>4.4392889165339264E-3</v>
      </c>
      <c r="IM465" s="223">
        <f t="shared" ca="1" si="1096"/>
        <v>-5.7385521344922846E-3</v>
      </c>
      <c r="IN465" s="223">
        <f t="shared" ca="1" si="1097"/>
        <v>5.1035745203544007E-3</v>
      </c>
      <c r="IO465" s="223">
        <f t="shared" ca="1" si="1098"/>
        <v>-2.7483821211003925E-3</v>
      </c>
      <c r="IP465" s="223">
        <f t="shared" ca="1" si="1099"/>
        <v>-5.3318208697374818E-4</v>
      </c>
      <c r="IQ465" s="223">
        <f t="shared" ca="1" si="1100"/>
        <v>3.635031527385289E-3</v>
      </c>
      <c r="IR465" s="223">
        <f t="shared" ca="1" si="1101"/>
        <v>-5.5116544225915672E-3</v>
      </c>
      <c r="IS465" s="223">
        <f t="shared" ca="1" si="1102"/>
        <v>5.5305148044104135E-3</v>
      </c>
      <c r="IT465" s="223">
        <f t="shared" ca="1" si="1103"/>
        <v>-3.6852555779217176E-3</v>
      </c>
      <c r="IU465" s="223">
        <f t="shared" ca="1" si="1104"/>
        <v>5.978412488104796E-4</v>
      </c>
      <c r="IV465" s="223">
        <f t="shared" ca="1" si="1105"/>
        <v>2.6910819151884321E-3</v>
      </c>
      <c r="IW465" s="223">
        <f t="shared" ca="1" si="1106"/>
        <v>-5.0729469222021836E-3</v>
      </c>
      <c r="IX465" s="223">
        <f t="shared" ca="1" si="1107"/>
        <v>5.7449205060814169E-3</v>
      </c>
      <c r="IY465" s="223">
        <f t="shared" ca="1" si="1108"/>
        <v>-4.4805067295986814E-3</v>
      </c>
      <c r="IZ465" s="223">
        <f t="shared" ca="1" si="1109"/>
        <v>1.7058898806755086E-3</v>
      </c>
      <c r="JA465" s="223">
        <f t="shared" ca="1" si="1110"/>
        <v>1.6437155341670331E-3</v>
      </c>
      <c r="JB465" s="223">
        <f t="shared" ca="1" si="1111"/>
        <v>-4.4392889165340245E-3</v>
      </c>
    </row>
    <row r="466" spans="2:262">
      <c r="B466" s="230">
        <v>105</v>
      </c>
      <c r="C466" s="229">
        <f t="shared" si="1112"/>
        <v>2.0507812500000014E-3</v>
      </c>
      <c r="D466" s="226">
        <f t="shared" ca="1" si="855"/>
        <v>74.313404753901239</v>
      </c>
      <c r="E466" s="225">
        <f ca="1">DG361</f>
        <v>-0.68659524609875866</v>
      </c>
      <c r="F466" s="224">
        <v>105</v>
      </c>
      <c r="G466" s="223">
        <f t="shared" ca="1" si="856"/>
        <v>2.8883475944044674E-3</v>
      </c>
      <c r="H466" s="223">
        <f t="shared" ca="1" si="857"/>
        <v>-2.5656525601228984E-3</v>
      </c>
      <c r="I466" s="223">
        <f t="shared" ca="1" si="858"/>
        <v>1.4468538308192711E-3</v>
      </c>
      <c r="J466" s="223">
        <f t="shared" ca="1" si="859"/>
        <v>1.2089332539718268E-4</v>
      </c>
      <c r="K466" s="223">
        <f t="shared" ca="1" si="860"/>
        <v>-1.6511281447726747E-3</v>
      </c>
      <c r="L466" s="223">
        <f t="shared" ca="1" si="861"/>
        <v>2.6690296741934787E-3</v>
      </c>
      <c r="M466" s="223">
        <f t="shared" ca="1" si="862"/>
        <v>-2.8587503272265715E-3</v>
      </c>
      <c r="N466" s="223">
        <f t="shared" ca="1" si="863"/>
        <v>2.1614211380387937E-3</v>
      </c>
      <c r="O466" s="223">
        <f t="shared" ca="1" si="864"/>
        <v>-7.934183817297388E-4</v>
      </c>
      <c r="P466" s="223">
        <f t="shared" ca="1" si="865"/>
        <v>-8.2077644096074714E-4</v>
      </c>
      <c r="Q466" s="223">
        <f t="shared" ca="1" si="866"/>
        <v>2.1802901865670523E-3</v>
      </c>
      <c r="R466" s="223">
        <f t="shared" ca="1" si="867"/>
        <v>-2.8632754338394914E-3</v>
      </c>
      <c r="S466" s="223">
        <f t="shared" ca="1" si="868"/>
        <v>2.6578067305753385E-3</v>
      </c>
      <c r="T466" s="223">
        <f t="shared" ca="1" si="869"/>
        <v>-1.6276395503029943E-3</v>
      </c>
      <c r="U466" s="223">
        <f t="shared" ca="1" si="870"/>
        <v>9.2427423454492785E-5</v>
      </c>
      <c r="V466" s="223">
        <f t="shared" ca="1" si="871"/>
        <v>1.471464273838249E-3</v>
      </c>
      <c r="W466" s="223">
        <f t="shared" ca="1" si="872"/>
        <v>-2.5787710992341267E-3</v>
      </c>
      <c r="X466" s="223">
        <f t="shared" ca="1" si="873"/>
        <v>2.8859036404634691E-3</v>
      </c>
      <c r="Y466" s="223">
        <f t="shared" ca="1" si="874"/>
        <v>-2.2975608599912177E-3</v>
      </c>
      <c r="Z466" s="223">
        <f t="shared" ca="1" si="875"/>
        <v>9.9630132742006003E-4</v>
      </c>
      <c r="AA466" s="223">
        <f t="shared" ca="1" si="876"/>
        <v>6.1410340292353E-4</v>
      </c>
      <c r="AB466" s="223">
        <f t="shared" ca="1" si="877"/>
        <v>-2.033956226203885E-3</v>
      </c>
      <c r="AC466" s="223">
        <f t="shared" ca="1" si="878"/>
        <v>2.8226869356168557E-3</v>
      </c>
      <c r="AD466" s="223">
        <f t="shared" ca="1" si="879"/>
        <v>-2.7355580160754595E-3</v>
      </c>
      <c r="AE466" s="223">
        <f t="shared" ca="1" si="880"/>
        <v>1.7996049500406659E-3</v>
      </c>
      <c r="AF466" s="223">
        <f t="shared" ca="1" si="881"/>
        <v>-3.052473000903042E-4</v>
      </c>
      <c r="AG466" s="223">
        <f t="shared" ca="1" si="882"/>
        <v>-1.2838264105123841E-3</v>
      </c>
      <c r="AH466" s="223">
        <f t="shared" ca="1" si="883"/>
        <v>2.4745379402565486E-3</v>
      </c>
      <c r="AI466" s="223">
        <f t="shared" ca="1" si="884"/>
        <v>-2.8974179918304427E-3</v>
      </c>
      <c r="AJ466" s="223">
        <f t="shared" ca="1" si="885"/>
        <v>2.4212499005766457E-3</v>
      </c>
      <c r="AK466" s="223">
        <f t="shared" ca="1" si="886"/>
        <v>-1.1937852298949158E-3</v>
      </c>
      <c r="AL466" s="223">
        <f t="shared" ca="1" si="887"/>
        <v>-4.0410248533832307E-4</v>
      </c>
      <c r="AM466" s="223">
        <f t="shared" ca="1" si="888"/>
        <v>1.8766000808236151E-3</v>
      </c>
      <c r="AN466" s="223">
        <f t="shared" ca="1" si="889"/>
        <v>-2.7668020523251183E-3</v>
      </c>
      <c r="AO466" s="223">
        <f t="shared" ca="1" si="890"/>
        <v>2.7984850756705535E-3</v>
      </c>
      <c r="AP466" s="223">
        <f t="shared" ca="1" si="891"/>
        <v>-1.9618181346316111E-3</v>
      </c>
      <c r="AQ466" s="223">
        <f t="shared" ca="1" si="892"/>
        <v>5.1641301515954145E-4</v>
      </c>
      <c r="AR466" s="223">
        <f t="shared" ca="1" si="893"/>
        <v>1.0892313806338317E-3</v>
      </c>
      <c r="AS466" s="223">
        <f t="shared" ca="1" si="894"/>
        <v>-2.3568950457802489E-3</v>
      </c>
      <c r="AT466" s="223">
        <f t="shared" ca="1" si="895"/>
        <v>2.8932309840598008E-3</v>
      </c>
      <c r="AU466" s="223">
        <f t="shared" ca="1" si="896"/>
        <v>-2.531817978167416E-3</v>
      </c>
      <c r="AV466" s="223">
        <f t="shared" ca="1" si="897"/>
        <v>1.3847999067762922E-3</v>
      </c>
      <c r="AW466" s="223">
        <f t="shared" ca="1" si="898"/>
        <v>1.9191170137258969E-4</v>
      </c>
      <c r="AX466" s="223">
        <f t="shared" ca="1" si="899"/>
        <v>-1.7090744770118312E-3</v>
      </c>
      <c r="AY466" s="223">
        <f t="shared" ca="1" si="900"/>
        <v>2.6959236289888604E-3</v>
      </c>
      <c r="AZ466" s="223">
        <f t="shared" ca="1" si="901"/>
        <v>-2.8462469021725062E-3</v>
      </c>
      <c r="BA466" s="223">
        <f t="shared" ca="1" si="902"/>
        <v>2.1134000567738943E-3</v>
      </c>
      <c r="BB466" s="223">
        <f t="shared" ca="1" si="903"/>
        <v>-7.2478024335621166E-4</v>
      </c>
      <c r="BC466" s="223">
        <f t="shared" ca="1" si="904"/>
        <v>-8.8873371152980193E-4</v>
      </c>
      <c r="BD466" s="223">
        <f t="shared" ca="1" si="905"/>
        <v>2.2264799328433546E-3</v>
      </c>
      <c r="BE466" s="223">
        <f t="shared" ca="1" si="906"/>
        <v>-2.8733653069094342E-3</v>
      </c>
      <c r="BF466" s="223">
        <f t="shared" ca="1" si="907"/>
        <v>2.6286659147711569E-3</v>
      </c>
      <c r="BG466" s="223">
        <f t="shared" ca="1" si="908"/>
        <v>-1.5683102329801574E-3</v>
      </c>
      <c r="BH466" s="223">
        <f t="shared" ca="1" si="909"/>
        <v>2.1319068730613977E-5</v>
      </c>
      <c r="BI466" s="223">
        <f t="shared" ca="1" si="910"/>
        <v>1.5322872505304317E-3</v>
      </c>
      <c r="BJ466" s="223">
        <f t="shared" ca="1" si="911"/>
        <v>-2.6104357619252281E-3</v>
      </c>
      <c r="BK466" s="223">
        <f t="shared" ca="1" si="912"/>
        <v>2.8785846701052998E-3</v>
      </c>
      <c r="BL466" s="223">
        <f t="shared" ca="1" si="913"/>
        <v>-2.2535292808980039E-3</v>
      </c>
      <c r="BM466" s="223">
        <f t="shared" ca="1" si="914"/>
        <v>9.2921982461727638E-4</v>
      </c>
      <c r="BN466" s="223">
        <f t="shared" ca="1" si="915"/>
        <v>6.8341991744077569E-4</v>
      </c>
      <c r="BO466" s="223">
        <f t="shared" ca="1" si="916"/>
        <v>-2.0839993322422767E-3</v>
      </c>
      <c r="BP466" s="223">
        <f t="shared" ca="1" si="917"/>
        <v>2.8379286142050189E-3</v>
      </c>
      <c r="BQ466" s="223">
        <f t="shared" ca="1" si="918"/>
        <v>-2.7112688830282679E-3</v>
      </c>
      <c r="BR466" s="223">
        <f t="shared" ca="1" si="919"/>
        <v>1.7433217501490296E-3</v>
      </c>
      <c r="BS466" s="223">
        <f t="shared" ca="1" si="920"/>
        <v>-2.3443430895326743E-4</v>
      </c>
      <c r="BT466" s="223">
        <f t="shared" ca="1" si="921"/>
        <v>-1.3471964266769908E-3</v>
      </c>
      <c r="BU466" s="223">
        <f t="shared" ca="1" si="922"/>
        <v>2.5108017172927109E-3</v>
      </c>
      <c r="BV466" s="223">
        <f t="shared" ca="1" si="923"/>
        <v>-2.8953231383026801E-3</v>
      </c>
      <c r="BW466" s="223">
        <f t="shared" ca="1" si="924"/>
        <v>2.3814464345972715E-3</v>
      </c>
      <c r="BX466" s="223">
        <f t="shared" ca="1" si="925"/>
        <v>-1.128623883138739E-3</v>
      </c>
      <c r="BY466" s="223">
        <f t="shared" ca="1" si="926"/>
        <v>-4.74402611605806E-4</v>
      </c>
      <c r="BZ466" s="223">
        <f t="shared" ca="1" si="927"/>
        <v>1.9302253586966139E-3</v>
      </c>
      <c r="CA466" s="223">
        <f t="shared" ca="1" si="928"/>
        <v>-2.7871129404546534E-3</v>
      </c>
      <c r="CB466" s="223">
        <f t="shared" ca="1" si="929"/>
        <v>2.7791792502968064E-3</v>
      </c>
      <c r="CC466" s="223">
        <f t="shared" ca="1" si="930"/>
        <v>-1.9088860557078787E-3</v>
      </c>
      <c r="CD466" s="223">
        <f t="shared" ca="1" si="931"/>
        <v>4.4627912934369998E-4</v>
      </c>
      <c r="CE466" s="223">
        <f t="shared" ca="1" si="932"/>
        <v>1.1548050286627576E-3</v>
      </c>
      <c r="CF466" s="223">
        <f t="shared" ca="1" si="933"/>
        <v>-2.3975614206117432E-3</v>
      </c>
      <c r="CG466" s="223">
        <f t="shared" ca="1" si="934"/>
        <v>2.8963715995552123E-3</v>
      </c>
      <c r="CH466" s="223">
        <f t="shared" ca="1" si="935"/>
        <v>-2.496458323732696E-3</v>
      </c>
      <c r="CI466" s="223">
        <f t="shared" ca="1" si="936"/>
        <v>1.3219118310504676E-3</v>
      </c>
      <c r="CJ466" s="223">
        <f t="shared" ca="1" si="937"/>
        <v>2.6281447691514051E-4</v>
      </c>
      <c r="CK466" s="223">
        <f t="shared" ca="1" si="938"/>
        <v>-1.7659913266924545E-3</v>
      </c>
      <c r="CL466" s="223">
        <f t="shared" ca="1" si="939"/>
        <v>2.7211936601972222E-3</v>
      </c>
      <c r="CM466" s="223">
        <f t="shared" ca="1" si="940"/>
        <v>-2.8320290044125942E-3</v>
      </c>
      <c r="CN466" s="223">
        <f t="shared" ca="1" si="941"/>
        <v>2.0641059423398981E-3</v>
      </c>
      <c r="CO466" s="223">
        <f t="shared" ca="1" si="942"/>
        <v>-6.5570552446534585E-4</v>
      </c>
      <c r="CP466" s="223">
        <f t="shared" ca="1" si="943"/>
        <v>-9.5615564214294449E-4</v>
      </c>
      <c r="CQ466" s="223">
        <f t="shared" ca="1" si="944"/>
        <v>2.2713285308615257E-3</v>
      </c>
      <c r="CR466" s="223">
        <f t="shared" ca="1" si="945"/>
        <v>-2.8817243721605368E-3</v>
      </c>
      <c r="CS466" s="223">
        <f t="shared" ca="1" si="946"/>
        <v>2.5979416889120839E-3</v>
      </c>
      <c r="CT466" s="223">
        <f t="shared" ca="1" si="947"/>
        <v>-1.508036224215904E-3</v>
      </c>
      <c r="CU466" s="223">
        <f t="shared" ca="1" si="948"/>
        <v>-4.9802127803055948E-5</v>
      </c>
      <c r="CV466" s="223">
        <f t="shared" ca="1" si="949"/>
        <v>1.5921872346787705E-3</v>
      </c>
      <c r="CW466" s="223">
        <f t="shared" ca="1" si="950"/>
        <v>-2.6405279957238087E-3</v>
      </c>
      <c r="CX466" s="223">
        <f t="shared" ca="1" si="951"/>
        <v>2.8695317479790778E-3</v>
      </c>
      <c r="CY466" s="223">
        <f t="shared" ca="1" si="952"/>
        <v>-2.20814026003089E-3</v>
      </c>
      <c r="CZ466" s="223">
        <f t="shared" ca="1" si="953"/>
        <v>8.6157859453794979E-4</v>
      </c>
      <c r="DA466" s="223">
        <f t="shared" ca="1" si="954"/>
        <v>7.5232476535445209E-4</v>
      </c>
      <c r="DB466" s="223">
        <f t="shared" ca="1" si="955"/>
        <v>-2.1327871150087223E-3</v>
      </c>
      <c r="DC466" s="223">
        <f t="shared" ca="1" si="956"/>
        <v>2.8514608307129829E-3</v>
      </c>
      <c r="DD466" s="223">
        <f t="shared" ca="1" si="957"/>
        <v>-2.6853465829867903E-3</v>
      </c>
      <c r="DE466" s="223">
        <f t="shared" ca="1" si="958"/>
        <v>1.6859884384220363E-3</v>
      </c>
      <c r="DF466" s="223">
        <f t="shared" ca="1" si="959"/>
        <v>-1.6348010335449849E-4</v>
      </c>
      <c r="DG466" s="223">
        <f t="shared" ca="1" si="960"/>
        <v>-1.4097549420891587E-3</v>
      </c>
      <c r="DH466" s="223">
        <f t="shared" ca="1" si="961"/>
        <v>2.5455530812593403E-3</v>
      </c>
      <c r="DI466" s="223">
        <f t="shared" ca="1" si="962"/>
        <v>-2.891484250379505E-3</v>
      </c>
      <c r="DJ466" s="223">
        <f t="shared" ca="1" si="963"/>
        <v>2.3402084743336664E-3</v>
      </c>
      <c r="DK466" s="223">
        <f t="shared" ca="1" si="964"/>
        <v>-1.0627826955572483E-3</v>
      </c>
      <c r="DL466" s="223">
        <f t="shared" ca="1" si="965"/>
        <v>-5.4441697547919486E-4</v>
      </c>
      <c r="DM466" s="223">
        <f t="shared" ca="1" si="966"/>
        <v>1.9826879409893692E-3</v>
      </c>
      <c r="DN466" s="223">
        <f t="shared" ca="1" si="967"/>
        <v>-2.8057449759657455E-3</v>
      </c>
      <c r="DO466" s="223">
        <f t="shared" ca="1" si="968"/>
        <v>2.7581993512628619E-3</v>
      </c>
      <c r="DP466" s="223">
        <f t="shared" ca="1" si="969"/>
        <v>-1.8548041352019723E-3</v>
      </c>
      <c r="DQ466" s="223">
        <f t="shared" ca="1" si="970"/>
        <v>3.7587642166771271E-4</v>
      </c>
      <c r="DR466" s="223">
        <f t="shared" ca="1" si="971"/>
        <v>1.2196830653234336E-3</v>
      </c>
      <c r="DS466" s="223">
        <f t="shared" ca="1" si="972"/>
        <v>-2.4367835940941026E-3</v>
      </c>
      <c r="DT466" s="223">
        <f t="shared" ca="1" si="973"/>
        <v>2.8977675491013636E-3</v>
      </c>
      <c r="DU466" s="223">
        <f t="shared" ca="1" si="974"/>
        <v>-2.4595948961522859E-3</v>
      </c>
      <c r="DV466" s="223">
        <f t="shared" ca="1" si="975"/>
        <v>1.2582274850671221E-3</v>
      </c>
      <c r="DW466" s="223">
        <f t="shared" ca="1" si="976"/>
        <v>3.335589428440232E-4</v>
      </c>
      <c r="DX466" s="223">
        <f t="shared" ca="1" si="977"/>
        <v>-1.821844409232515E-3</v>
      </c>
      <c r="DY466" s="223">
        <f t="shared" ca="1" si="978"/>
        <v>2.7448245460966521E-3</v>
      </c>
      <c r="DZ466" s="223">
        <f t="shared" ca="1" si="979"/>
        <v>-2.8161051982768183E-3</v>
      </c>
      <c r="EA466" s="223">
        <f t="shared" ca="1" si="980"/>
        <v>2.0135684876681575E-3</v>
      </c>
      <c r="EB466" s="223">
        <f t="shared" ca="1" si="981"/>
        <v>-5.862358330849908E-4</v>
      </c>
      <c r="EC466" s="223">
        <f t="shared" ca="1" si="982"/>
        <v>-1.0230016203501831E-3</v>
      </c>
      <c r="ED466" s="223">
        <f t="shared" ca="1" si="983"/>
        <v>2.3148089655031512E-3</v>
      </c>
      <c r="EE466" s="223">
        <f t="shared" ca="1" si="984"/>
        <v>-2.8883475944044661E-3</v>
      </c>
      <c r="EF466" s="223">
        <f t="shared" ca="1" si="985"/>
        <v>2.5656525601229076E-3</v>
      </c>
      <c r="EG466" s="223">
        <f t="shared" ca="1" si="986"/>
        <v>-1.4468538308192902E-3</v>
      </c>
      <c r="EH466" s="223">
        <f t="shared" ca="1" si="987"/>
        <v>-1.2089332539715818E-4</v>
      </c>
      <c r="EI466" s="223">
        <f t="shared" ca="1" si="988"/>
        <v>1.6511281447726548E-3</v>
      </c>
      <c r="EJ466" s="223">
        <f t="shared" ca="1" si="989"/>
        <v>-2.669029674193467E-3</v>
      </c>
      <c r="EK466" s="223">
        <f t="shared" ca="1" si="990"/>
        <v>2.8587503272265776E-3</v>
      </c>
      <c r="EL466" s="223">
        <f t="shared" ca="1" si="991"/>
        <v>-2.1614211380388171E-3</v>
      </c>
      <c r="EM466" s="223">
        <f t="shared" ca="1" si="992"/>
        <v>7.9341838172977241E-4</v>
      </c>
      <c r="EN466" s="223">
        <f t="shared" ca="1" si="993"/>
        <v>8.2077644096071396E-4</v>
      </c>
      <c r="EO466" s="223">
        <f t="shared" ca="1" si="994"/>
        <v>-2.1802901865670223E-3</v>
      </c>
      <c r="EP466" s="223">
        <f t="shared" ca="1" si="995"/>
        <v>2.8632754338394845E-3</v>
      </c>
      <c r="EQ466" s="223">
        <f t="shared" ca="1" si="996"/>
        <v>-2.6578067305753606E-3</v>
      </c>
      <c r="ER466" s="223">
        <f t="shared" ca="1" si="997"/>
        <v>1.6276395503030405E-3</v>
      </c>
      <c r="ES466" s="223">
        <f t="shared" ca="1" si="998"/>
        <v>-9.2427423454548296E-5</v>
      </c>
      <c r="ET466" s="223">
        <f t="shared" ca="1" si="999"/>
        <v>-1.4714642738382013E-3</v>
      </c>
      <c r="EU466" s="223">
        <f t="shared" ca="1" si="1000"/>
        <v>2.5787710992341011E-3</v>
      </c>
      <c r="EV466" s="223">
        <f t="shared" ca="1" si="1001"/>
        <v>-2.8859036404634743E-3</v>
      </c>
      <c r="EW466" s="223">
        <f t="shared" ca="1" si="1002"/>
        <v>2.2975608599912515E-3</v>
      </c>
      <c r="EX466" s="223">
        <f t="shared" ca="1" si="1003"/>
        <v>-9.9630132742011207E-4</v>
      </c>
      <c r="EY466" s="223">
        <f t="shared" ca="1" si="1004"/>
        <v>-6.1410340292345606E-4</v>
      </c>
      <c r="EZ466" s="223">
        <f t="shared" ca="1" si="1005"/>
        <v>2.0339562262038304E-3</v>
      </c>
      <c r="FA466" s="223">
        <f t="shared" ca="1" si="1006"/>
        <v>-2.8226869356168379E-3</v>
      </c>
      <c r="FB466" s="223">
        <f t="shared" ca="1" si="1007"/>
        <v>2.7355580160754846E-3</v>
      </c>
      <c r="FC466" s="223">
        <f t="shared" ca="1" si="1008"/>
        <v>-1.7996049500407416E-3</v>
      </c>
      <c r="FD466" s="223">
        <f t="shared" ca="1" si="1009"/>
        <v>3.0524730009040026E-4</v>
      </c>
      <c r="FE466" s="223">
        <f t="shared" ca="1" si="1010"/>
        <v>1.2838264105122974E-3</v>
      </c>
      <c r="FF466" s="223">
        <f t="shared" ca="1" si="1011"/>
        <v>-2.4745379402564987E-3</v>
      </c>
      <c r="FG466" s="223">
        <f t="shared" ca="1" si="1012"/>
        <v>2.897417991830444E-3</v>
      </c>
      <c r="FH466" s="223">
        <f t="shared" ca="1" si="1013"/>
        <v>-2.4212499005766986E-3</v>
      </c>
      <c r="FI466" s="223">
        <f t="shared" ca="1" si="1014"/>
        <v>1.1937852298950038E-3</v>
      </c>
      <c r="FJ466" s="223">
        <f t="shared" ca="1" si="1015"/>
        <v>4.0410248533822722E-4</v>
      </c>
      <c r="FK466" s="223">
        <f t="shared" ca="1" si="1016"/>
        <v>-1.8766000808236674E-3</v>
      </c>
      <c r="FL466" s="223">
        <f t="shared" ca="1" si="1017"/>
        <v>2.7668020523251386E-3</v>
      </c>
      <c r="FM466" s="223">
        <f t="shared" ca="1" si="1018"/>
        <v>-2.7984850756705357E-3</v>
      </c>
      <c r="FN466" s="223">
        <f t="shared" ca="1" si="1019"/>
        <v>1.9618181346315608E-3</v>
      </c>
      <c r="FO466" s="223">
        <f t="shared" ca="1" si="1020"/>
        <v>-5.1641301515947423E-4</v>
      </c>
      <c r="FP466" s="223">
        <f t="shared" ca="1" si="1021"/>
        <v>-1.0892313806338946E-3</v>
      </c>
      <c r="FQ466" s="223">
        <f t="shared" ca="1" si="1022"/>
        <v>2.3568950457802888E-3</v>
      </c>
      <c r="FR466" s="223">
        <f t="shared" ca="1" si="1023"/>
        <v>-2.8932309840598051E-3</v>
      </c>
      <c r="FS466" s="223">
        <f t="shared" ca="1" si="1024"/>
        <v>2.531817978167403E-3</v>
      </c>
      <c r="FT466" s="223">
        <f t="shared" ca="1" si="1025"/>
        <v>-1.3847999067762684E-3</v>
      </c>
      <c r="FU466" s="223">
        <f t="shared" ca="1" si="1026"/>
        <v>-1.9191170137261657E-4</v>
      </c>
      <c r="FV466" s="223">
        <f t="shared" ca="1" si="1027"/>
        <v>1.7090744770118533E-3</v>
      </c>
      <c r="FW466" s="223">
        <f t="shared" ca="1" si="1028"/>
        <v>-2.6959236289888703E-3</v>
      </c>
      <c r="FX466" s="223">
        <f t="shared" ca="1" si="1029"/>
        <v>2.846246902172501E-3</v>
      </c>
      <c r="FY466" s="223">
        <f t="shared" ca="1" si="1030"/>
        <v>-2.1134000567738761E-3</v>
      </c>
      <c r="FZ466" s="223">
        <f t="shared" ca="1" si="1031"/>
        <v>7.2478024335618574E-4</v>
      </c>
      <c r="GA466" s="223">
        <f t="shared" ca="1" si="1032"/>
        <v>8.8873371152982752E-4</v>
      </c>
      <c r="GB466" s="223">
        <f t="shared" ca="1" si="1033"/>
        <v>-2.2264799328433451E-3</v>
      </c>
      <c r="GC466" s="223">
        <f t="shared" ca="1" si="1034"/>
        <v>2.8733653069094325E-3</v>
      </c>
      <c r="GD466" s="223">
        <f t="shared" ca="1" si="1035"/>
        <v>-2.628665914771163E-3</v>
      </c>
      <c r="GE466" s="223">
        <f t="shared" ca="1" si="1036"/>
        <v>1.5683102329801691E-3</v>
      </c>
      <c r="GF466" s="223">
        <f t="shared" ca="1" si="1037"/>
        <v>-2.1319068730628072E-5</v>
      </c>
      <c r="GG466" s="223">
        <f t="shared" ca="1" si="1038"/>
        <v>-1.5322872505304198E-3</v>
      </c>
      <c r="GH466" s="223">
        <f t="shared" ca="1" si="1039"/>
        <v>2.6104357619252221E-3</v>
      </c>
      <c r="GI466" s="223">
        <f t="shared" ca="1" si="1040"/>
        <v>-2.8785846701053015E-3</v>
      </c>
      <c r="GJ466" s="223">
        <f t="shared" ca="1" si="1041"/>
        <v>2.2535292808980125E-3</v>
      </c>
      <c r="GK466" s="223">
        <f t="shared" ca="1" si="1042"/>
        <v>-9.2921982461728993E-4</v>
      </c>
      <c r="GL466" s="223">
        <f t="shared" ca="1" si="1043"/>
        <v>-6.8341991744076203E-4</v>
      </c>
      <c r="GM466" s="223">
        <f t="shared" ca="1" si="1044"/>
        <v>2.0839993322422671E-3</v>
      </c>
      <c r="GN466" s="223">
        <f t="shared" ca="1" si="1045"/>
        <v>-2.8379286142050163E-3</v>
      </c>
      <c r="GO466" s="223">
        <f t="shared" ca="1" si="1046"/>
        <v>2.7112688830282726E-3</v>
      </c>
      <c r="GP466" s="223">
        <f t="shared" ca="1" si="1047"/>
        <v>-1.7433217501490409E-3</v>
      </c>
      <c r="GQ466" s="223">
        <f t="shared" ca="1" si="1048"/>
        <v>2.3443430895328152E-4</v>
      </c>
      <c r="GR466" s="223">
        <f t="shared" ca="1" si="1049"/>
        <v>1.3471964266769782E-3</v>
      </c>
      <c r="GS466" s="223">
        <f t="shared" ca="1" si="1050"/>
        <v>-2.510801717292704E-3</v>
      </c>
      <c r="GT466" s="223">
        <f t="shared" ca="1" si="1051"/>
        <v>2.8953231383026809E-3</v>
      </c>
      <c r="GU466" s="223">
        <f t="shared" ca="1" si="1052"/>
        <v>-2.3814464345972798E-3</v>
      </c>
      <c r="GV466" s="223">
        <f t="shared" ca="1" si="1053"/>
        <v>1.1286238831387518E-3</v>
      </c>
      <c r="GW466" s="223">
        <f t="shared" ca="1" si="1054"/>
        <v>4.7440261160595432E-4</v>
      </c>
      <c r="GX466" s="223">
        <f t="shared" ca="1" si="1055"/>
        <v>-1.930225358696726E-3</v>
      </c>
      <c r="GY466" s="223">
        <f t="shared" ca="1" si="1056"/>
        <v>2.7871129404546946E-3</v>
      </c>
      <c r="GZ466" s="223">
        <f t="shared" ca="1" si="1057"/>
        <v>-2.7791792502967639E-3</v>
      </c>
      <c r="HA466" s="223">
        <f t="shared" ca="1" si="1058"/>
        <v>1.9088860557077655E-3</v>
      </c>
      <c r="HB466" s="223">
        <f t="shared" ca="1" si="1059"/>
        <v>-4.4627912934355144E-4</v>
      </c>
      <c r="HC466" s="223">
        <f t="shared" ca="1" si="1060"/>
        <v>-1.1548050286628959E-3</v>
      </c>
      <c r="HD466" s="223">
        <f t="shared" ca="1" si="1061"/>
        <v>2.3975614206118282E-3</v>
      </c>
      <c r="HE466" s="223">
        <f t="shared" ca="1" si="1062"/>
        <v>-2.8963715995552171E-3</v>
      </c>
      <c r="HF466" s="223">
        <f t="shared" ca="1" si="1063"/>
        <v>2.4964583237326197E-3</v>
      </c>
      <c r="HG466" s="223">
        <f t="shared" ca="1" si="1064"/>
        <v>-1.3219118310504071E-3</v>
      </c>
      <c r="HH466" s="223">
        <f t="shared" ca="1" si="1065"/>
        <v>-2.6281447691520882E-4</v>
      </c>
      <c r="HI466" s="223">
        <f t="shared" ca="1" si="1066"/>
        <v>1.7659913266925087E-3</v>
      </c>
      <c r="HJ466" s="223">
        <f t="shared" ca="1" si="1067"/>
        <v>-2.7211936601972452E-3</v>
      </c>
      <c r="HK466" s="223">
        <f t="shared" ca="1" si="1068"/>
        <v>2.8320290044125795E-3</v>
      </c>
      <c r="HL466" s="223">
        <f t="shared" ca="1" si="1069"/>
        <v>-2.0641059423398499E-3</v>
      </c>
      <c r="HM466" s="223">
        <f t="shared" ca="1" si="1070"/>
        <v>6.557055244652795E-4</v>
      </c>
      <c r="HN466" s="223">
        <f t="shared" ca="1" si="1071"/>
        <v>9.5615564214300856E-4</v>
      </c>
      <c r="HO466" s="223">
        <f t="shared" ca="1" si="1072"/>
        <v>-2.2713285308615687E-3</v>
      </c>
      <c r="HP466" s="223">
        <f t="shared" ca="1" si="1073"/>
        <v>2.8817243721605441E-3</v>
      </c>
      <c r="HQ466" s="223">
        <f t="shared" ca="1" si="1074"/>
        <v>-2.5979416889120536E-3</v>
      </c>
      <c r="HR466" s="223">
        <f t="shared" ca="1" si="1075"/>
        <v>1.5080362242158459E-3</v>
      </c>
      <c r="HS466" s="223">
        <f t="shared" ca="1" si="1076"/>
        <v>4.9802127803124036E-5</v>
      </c>
      <c r="HT466" s="223">
        <f t="shared" ca="1" si="1077"/>
        <v>-1.5921872346788273E-3</v>
      </c>
      <c r="HU466" s="223">
        <f t="shared" ca="1" si="1078"/>
        <v>2.6405279957238364E-3</v>
      </c>
      <c r="HV466" s="223">
        <f t="shared" ca="1" si="1079"/>
        <v>-2.8695317479790683E-3</v>
      </c>
      <c r="HW466" s="223">
        <f t="shared" ca="1" si="1080"/>
        <v>2.2081402600308457E-3</v>
      </c>
      <c r="HX466" s="223">
        <f t="shared" ca="1" si="1081"/>
        <v>-8.6157859453788463E-4</v>
      </c>
      <c r="HY466" s="223">
        <f t="shared" ca="1" si="1082"/>
        <v>-7.5232476535451779E-4</v>
      </c>
      <c r="HZ466" s="223">
        <f t="shared" ca="1" si="1083"/>
        <v>2.1327871150087123E-3</v>
      </c>
      <c r="IA466" s="223">
        <f t="shared" ca="1" si="1084"/>
        <v>-2.8514608307129798E-3</v>
      </c>
      <c r="IB466" s="223">
        <f t="shared" ca="1" si="1085"/>
        <v>2.6853465829867959E-3</v>
      </c>
      <c r="IC466" s="223">
        <f t="shared" ca="1" si="1086"/>
        <v>-1.685988438422048E-3</v>
      </c>
      <c r="ID466" s="223">
        <f t="shared" ca="1" si="1087"/>
        <v>1.634801033545128E-4</v>
      </c>
      <c r="IE466" s="223">
        <f t="shared" ca="1" si="1088"/>
        <v>2.4981848963031286E-3</v>
      </c>
      <c r="IF466" s="223">
        <f t="shared" ca="1" si="1089"/>
        <v>-2.5455530812593333E-3</v>
      </c>
      <c r="IG466" s="223">
        <f t="shared" ca="1" si="1090"/>
        <v>2.8914842503795063E-3</v>
      </c>
      <c r="IH466" s="223">
        <f t="shared" ca="1" si="1091"/>
        <v>-2.3402084743336746E-3</v>
      </c>
      <c r="II466" s="223">
        <f t="shared" ca="1" si="1092"/>
        <v>1.0627826955572615E-3</v>
      </c>
      <c r="IJ466" s="223">
        <f t="shared" ca="1" si="1093"/>
        <v>5.4441697547918098E-4</v>
      </c>
      <c r="IK466" s="223">
        <f t="shared" ca="1" si="1094"/>
        <v>-1.9826879409893588E-3</v>
      </c>
      <c r="IL466" s="223">
        <f t="shared" ca="1" si="1095"/>
        <v>2.805744975965742E-3</v>
      </c>
      <c r="IM466" s="223">
        <f t="shared" ca="1" si="1096"/>
        <v>-2.7581993512628658E-3</v>
      </c>
      <c r="IN466" s="223">
        <f t="shared" ca="1" si="1097"/>
        <v>1.8548041352019833E-3</v>
      </c>
      <c r="IO466" s="223">
        <f t="shared" ca="1" si="1098"/>
        <v>-3.7587642166772659E-4</v>
      </c>
      <c r="IP466" s="223">
        <f t="shared" ca="1" si="1099"/>
        <v>-1.2196830653234208E-3</v>
      </c>
      <c r="IQ466" s="223">
        <f t="shared" ca="1" si="1100"/>
        <v>2.4367835940940948E-3</v>
      </c>
      <c r="IR466" s="223">
        <f t="shared" ca="1" si="1101"/>
        <v>-2.8977675491013641E-3</v>
      </c>
      <c r="IS466" s="223">
        <f t="shared" ca="1" si="1102"/>
        <v>2.4595948961522937E-3</v>
      </c>
      <c r="IT466" s="223">
        <f t="shared" ca="1" si="1103"/>
        <v>-1.2582274850671351E-3</v>
      </c>
      <c r="IU466" s="223">
        <f t="shared" ca="1" si="1104"/>
        <v>-3.3355894284400889E-4</v>
      </c>
      <c r="IV466" s="223">
        <f t="shared" ca="1" si="1105"/>
        <v>1.8218444092325038E-3</v>
      </c>
      <c r="IW466" s="223">
        <f t="shared" ca="1" si="1106"/>
        <v>-2.7448245460966474E-3</v>
      </c>
      <c r="IX466" s="223">
        <f t="shared" ca="1" si="1107"/>
        <v>2.8161051982768218E-3</v>
      </c>
      <c r="IY466" s="223">
        <f t="shared" ca="1" si="1108"/>
        <v>-2.0135684876681679E-3</v>
      </c>
      <c r="IZ466" s="223">
        <f t="shared" ca="1" si="1109"/>
        <v>5.862358330850049E-4</v>
      </c>
      <c r="JA466" s="223">
        <f t="shared" ca="1" si="1110"/>
        <v>1.0230016203501705E-3</v>
      </c>
      <c r="JB466" s="223">
        <f t="shared" ca="1" si="1111"/>
        <v>-2.3148089655031429E-3</v>
      </c>
    </row>
    <row r="467" spans="2:262">
      <c r="B467" s="230">
        <v>106</v>
      </c>
      <c r="C467" s="229">
        <f t="shared" si="1112"/>
        <v>2.0703125000000014E-3</v>
      </c>
      <c r="D467" s="226">
        <f t="shared" ca="1" si="855"/>
        <v>74.310041081082929</v>
      </c>
      <c r="E467" s="225">
        <f ca="1">DH361</f>
        <v>-0.68995891891707406</v>
      </c>
      <c r="F467" s="224">
        <v>106</v>
      </c>
      <c r="G467" s="223">
        <f t="shared" ca="1" si="856"/>
        <v>5.1662606388407839E-3</v>
      </c>
      <c r="H467" s="223">
        <f t="shared" ca="1" si="857"/>
        <v>-4.8657217449135665E-3</v>
      </c>
      <c r="I467" s="223">
        <f t="shared" ca="1" si="858"/>
        <v>3.1806768589848385E-3</v>
      </c>
      <c r="J467" s="223">
        <f t="shared" ca="1" si="859"/>
        <v>-5.9059333732062753E-4</v>
      </c>
      <c r="K467" s="223">
        <f t="shared" ca="1" si="860"/>
        <v>-2.1675392543939517E-3</v>
      </c>
      <c r="L467" s="223">
        <f t="shared" ca="1" si="861"/>
        <v>4.3089142009053276E-3</v>
      </c>
      <c r="M467" s="223">
        <f t="shared" ca="1" si="862"/>
        <v>-5.2242187219119669E-3</v>
      </c>
      <c r="N467" s="223">
        <f t="shared" ca="1" si="863"/>
        <v>4.6530095244605718E-3</v>
      </c>
      <c r="O467" s="223">
        <f t="shared" ca="1" si="864"/>
        <v>-2.7578200615552186E-3</v>
      </c>
      <c r="P467" s="223">
        <f t="shared" ca="1" si="865"/>
        <v>7.7912811596673407E-5</v>
      </c>
      <c r="Q467" s="223">
        <f t="shared" ca="1" si="866"/>
        <v>2.6241639663711633E-3</v>
      </c>
      <c r="R467" s="223">
        <f t="shared" ca="1" si="867"/>
        <v>-4.5795538341733511E-3</v>
      </c>
      <c r="S467" s="223">
        <f t="shared" ca="1" si="868"/>
        <v>5.231864722842686E-3</v>
      </c>
      <c r="T467" s="223">
        <f t="shared" ca="1" si="869"/>
        <v>-4.3954862786932791E-3</v>
      </c>
      <c r="U467" s="223">
        <f t="shared" ca="1" si="870"/>
        <v>2.3084039493550083E-3</v>
      </c>
      <c r="V467" s="223">
        <f t="shared" ca="1" si="871"/>
        <v>4.355180570944318E-4</v>
      </c>
      <c r="W467" s="223">
        <f t="shared" ca="1" si="872"/>
        <v>-3.0555165448382625E-3</v>
      </c>
      <c r="X467" s="223">
        <f t="shared" ca="1" si="873"/>
        <v>4.8060898605795065E-3</v>
      </c>
      <c r="Y467" s="223">
        <f t="shared" ca="1" si="874"/>
        <v>-5.1891250064642434E-3</v>
      </c>
      <c r="Z467" s="223">
        <f t="shared" ca="1" si="875"/>
        <v>4.0956320972449544E-3</v>
      </c>
      <c r="AA467" s="223">
        <f t="shared" ca="1" si="876"/>
        <v>-1.8367566452205989E-3</v>
      </c>
      <c r="AB467" s="223">
        <f t="shared" ca="1" si="877"/>
        <v>-9.447546488173305E-4</v>
      </c>
      <c r="AC467" s="223">
        <f t="shared" ca="1" si="878"/>
        <v>3.4574428286633639E-3</v>
      </c>
      <c r="AD467" s="223">
        <f t="shared" ca="1" si="879"/>
        <v>-4.9863406143523161E-3</v>
      </c>
      <c r="AE467" s="223">
        <f t="shared" ca="1" si="880"/>
        <v>5.0964111796092844E-3</v>
      </c>
      <c r="AF467" s="223">
        <f t="shared" ca="1" si="881"/>
        <v>-3.7563347397999388E-3</v>
      </c>
      <c r="AG467" s="223">
        <f t="shared" ca="1" si="882"/>
        <v>1.3474203705193277E-3</v>
      </c>
      <c r="AH467" s="223">
        <f t="shared" ca="1" si="883"/>
        <v>1.4448927368166926E-3</v>
      </c>
      <c r="AI467" s="223">
        <f t="shared" ca="1" si="884"/>
        <v>-3.8260720480178746E-3</v>
      </c>
      <c r="AJ467" s="223">
        <f t="shared" ca="1" si="885"/>
        <v>5.118570182197869E-3</v>
      </c>
      <c r="AK467" s="223">
        <f t="shared" ca="1" si="886"/>
        <v>-4.9546161271129272E-3</v>
      </c>
      <c r="AL467" s="223">
        <f t="shared" ca="1" si="887"/>
        <v>3.3808618253891539E-3</v>
      </c>
      <c r="AM467" s="223">
        <f t="shared" ca="1" si="888"/>
        <v>-8.4510770107512796E-4</v>
      </c>
      <c r="AN467" s="223">
        <f t="shared" ca="1" si="889"/>
        <v>-1.9311157179017606E-3</v>
      </c>
      <c r="AO467" s="223">
        <f t="shared" ca="1" si="890"/>
        <v>4.1578541020062905E-3</v>
      </c>
      <c r="AP467" s="223">
        <f t="shared" ca="1" si="891"/>
        <v>-5.2015051210937543E-3</v>
      </c>
      <c r="AQ467" s="223">
        <f t="shared" ca="1" si="892"/>
        <v>4.7651054128438142E-3</v>
      </c>
      <c r="AR467" s="223">
        <f t="shared" ca="1" si="893"/>
        <v>-2.9728293634327962E-3</v>
      </c>
      <c r="AS467" s="223">
        <f t="shared" ca="1" si="894"/>
        <v>3.346561824866391E-4</v>
      </c>
      <c r="AT467" s="223">
        <f t="shared" ca="1" si="895"/>
        <v>2.39874099896827E-3</v>
      </c>
      <c r="AU467" s="223">
        <f t="shared" ca="1" si="896"/>
        <v>-4.4495937480780847E-3</v>
      </c>
      <c r="AV467" s="223">
        <f t="shared" ca="1" si="897"/>
        <v>5.2343467222415781E-3</v>
      </c>
      <c r="AW467" s="223">
        <f t="shared" ca="1" si="898"/>
        <v>-4.5297041285773951E-3</v>
      </c>
      <c r="AX467" s="223">
        <f t="shared" ca="1" si="899"/>
        <v>2.5361669295928032E-3</v>
      </c>
      <c r="AY467" s="223">
        <f t="shared" ca="1" si="900"/>
        <v>1.7901825808080063E-4</v>
      </c>
      <c r="AZ467" s="223">
        <f t="shared" ca="1" si="901"/>
        <v>-2.8432650929294959E-3</v>
      </c>
      <c r="BA467" s="223">
        <f t="shared" ca="1" si="902"/>
        <v>4.6984813739605578E-3</v>
      </c>
      <c r="BB467" s="223">
        <f t="shared" ca="1" si="903"/>
        <v>-5.2167787030692366E-3</v>
      </c>
      <c r="BC467" s="223">
        <f t="shared" ca="1" si="904"/>
        <v>4.2506793173646574E-3</v>
      </c>
      <c r="BD467" s="223">
        <f t="shared" ca="1" si="905"/>
        <v>-2.0750798218109644E-3</v>
      </c>
      <c r="BE467" s="223">
        <f t="shared" ca="1" si="906"/>
        <v>-6.909686549616623E-4</v>
      </c>
      <c r="BF467" s="223">
        <f t="shared" ca="1" si="907"/>
        <v>3.2604069897588872E-3</v>
      </c>
      <c r="BG467" s="223">
        <f t="shared" ca="1" si="908"/>
        <v>-4.9021200557605744E-3</v>
      </c>
      <c r="BH467" s="223">
        <f t="shared" ca="1" si="909"/>
        <v>5.1489702532050048E-3</v>
      </c>
      <c r="BI467" s="223">
        <f t="shared" ca="1" si="910"/>
        <v>-3.9307181406680238E-3</v>
      </c>
      <c r="BJ467" s="223">
        <f t="shared" ca="1" si="911"/>
        <v>1.594008560991E-3</v>
      </c>
      <c r="BK467" s="223">
        <f t="shared" ca="1" si="912"/>
        <v>1.1962646459733523E-3</v>
      </c>
      <c r="BL467" s="223">
        <f t="shared" ca="1" si="913"/>
        <v>-3.6461493849572623E-3</v>
      </c>
      <c r="BM467" s="223">
        <f t="shared" ca="1" si="914"/>
        <v>5.0585486416522309E-3</v>
      </c>
      <c r="BN467" s="223">
        <f t="shared" ca="1" si="915"/>
        <v>-5.0315744050889472E-3</v>
      </c>
      <c r="BO467" s="223">
        <f t="shared" ca="1" si="916"/>
        <v>3.5729019995275999E-3</v>
      </c>
      <c r="BP467" s="223">
        <f t="shared" ca="1" si="917"/>
        <v>-1.0975861263549738E-3</v>
      </c>
      <c r="BQ467" s="223">
        <f t="shared" ca="1" si="918"/>
        <v>-1.6900399544994018E-3</v>
      </c>
      <c r="BR467" s="223">
        <f t="shared" ca="1" si="919"/>
        <v>3.99677736839049E-3</v>
      </c>
      <c r="BS467" s="223">
        <f t="shared" ca="1" si="920"/>
        <v>-5.1662606388407951E-3</v>
      </c>
      <c r="BT467" s="223">
        <f t="shared" ca="1" si="921"/>
        <v>4.8657217449135743E-3</v>
      </c>
      <c r="BU467" s="223">
        <f t="shared" ca="1" si="922"/>
        <v>-3.1806768589848116E-3</v>
      </c>
      <c r="BV467" s="223">
        <f t="shared" ca="1" si="923"/>
        <v>5.9059333732068607E-4</v>
      </c>
      <c r="BW467" s="223">
        <f t="shared" ca="1" si="924"/>
        <v>2.1675392543939482E-3</v>
      </c>
      <c r="BX467" s="223">
        <f t="shared" ca="1" si="925"/>
        <v>-4.3089142009053571E-3</v>
      </c>
      <c r="BY467" s="223">
        <f t="shared" ca="1" si="926"/>
        <v>5.2242187219119643E-3</v>
      </c>
      <c r="BZ467" s="223">
        <f t="shared" ca="1" si="927"/>
        <v>-4.6530095244605649E-3</v>
      </c>
      <c r="CA467" s="223">
        <f t="shared" ca="1" si="928"/>
        <v>2.7578200615551579E-3</v>
      </c>
      <c r="CB467" s="223">
        <f t="shared" ca="1" si="929"/>
        <v>-7.7912811596695525E-5</v>
      </c>
      <c r="CC467" s="223">
        <f t="shared" ca="1" si="930"/>
        <v>-2.6241639663711932E-3</v>
      </c>
      <c r="CD467" s="223">
        <f t="shared" ca="1" si="931"/>
        <v>4.5795538341733937E-3</v>
      </c>
      <c r="CE467" s="223">
        <f t="shared" ca="1" si="932"/>
        <v>-5.231864722842686E-3</v>
      </c>
      <c r="CF467" s="223">
        <f t="shared" ca="1" si="933"/>
        <v>4.3954862786932513E-3</v>
      </c>
      <c r="CG467" s="223">
        <f t="shared" ca="1" si="934"/>
        <v>-2.3084039493550612E-3</v>
      </c>
      <c r="CH467" s="223">
        <f t="shared" ca="1" si="935"/>
        <v>-4.3551805709444785E-4</v>
      </c>
      <c r="CI467" s="223">
        <f t="shared" ca="1" si="936"/>
        <v>3.0555165448383353E-3</v>
      </c>
      <c r="CJ467" s="223">
        <f t="shared" ca="1" si="937"/>
        <v>-4.8060898605794978E-3</v>
      </c>
      <c r="CK467" s="223">
        <f t="shared" ca="1" si="938"/>
        <v>5.1891250064642416E-3</v>
      </c>
      <c r="CL467" s="223">
        <f t="shared" ca="1" si="939"/>
        <v>-4.0956320972449908E-3</v>
      </c>
      <c r="CM467" s="223">
        <f t="shared" ca="1" si="940"/>
        <v>1.8367566452205844E-3</v>
      </c>
      <c r="CN467" s="223">
        <f t="shared" ca="1" si="941"/>
        <v>9.4475464881738211E-4</v>
      </c>
      <c r="CO467" s="223">
        <f t="shared" ca="1" si="942"/>
        <v>-3.4574428286633192E-3</v>
      </c>
      <c r="CP467" s="223">
        <f t="shared" ca="1" si="943"/>
        <v>4.9863406143523213E-3</v>
      </c>
      <c r="CQ467" s="223">
        <f t="shared" ca="1" si="944"/>
        <v>-5.0964111796092636E-3</v>
      </c>
      <c r="CR467" s="223">
        <f t="shared" ca="1" si="945"/>
        <v>3.7563347397999284E-3</v>
      </c>
      <c r="CS467" s="223">
        <f t="shared" ca="1" si="946"/>
        <v>-1.3474203705193131E-3</v>
      </c>
      <c r="CT467" s="223">
        <f t="shared" ca="1" si="947"/>
        <v>-1.4448927368167794E-3</v>
      </c>
      <c r="CU467" s="223">
        <f t="shared" ca="1" si="948"/>
        <v>3.8260720480178855E-3</v>
      </c>
      <c r="CV467" s="223">
        <f t="shared" ca="1" si="949"/>
        <v>-5.1185701821978725E-3</v>
      </c>
      <c r="CW467" s="223">
        <f t="shared" ca="1" si="950"/>
        <v>4.9546161271129454E-3</v>
      </c>
      <c r="CX467" s="223">
        <f t="shared" ca="1" si="951"/>
        <v>-3.3808618253891422E-3</v>
      </c>
      <c r="CY467" s="223">
        <f t="shared" ca="1" si="952"/>
        <v>8.4510770107503993E-4</v>
      </c>
      <c r="CZ467" s="223">
        <f t="shared" ca="1" si="953"/>
        <v>1.9311157179017755E-3</v>
      </c>
      <c r="DA467" s="223">
        <f t="shared" ca="1" si="954"/>
        <v>-4.1578541020062991E-3</v>
      </c>
      <c r="DB467" s="223">
        <f t="shared" ca="1" si="955"/>
        <v>5.2015051210937474E-3</v>
      </c>
      <c r="DC467" s="223">
        <f t="shared" ca="1" si="956"/>
        <v>-4.7651054128437466E-3</v>
      </c>
      <c r="DD467" s="223">
        <f t="shared" ca="1" si="957"/>
        <v>2.9728293634327832E-3</v>
      </c>
      <c r="DE467" s="223">
        <f t="shared" ca="1" si="958"/>
        <v>-3.3465618248669808E-4</v>
      </c>
      <c r="DF467" s="223">
        <f t="shared" ca="1" si="959"/>
        <v>-2.3987409989681516E-3</v>
      </c>
      <c r="DG467" s="223">
        <f t="shared" ca="1" si="960"/>
        <v>4.4495937480781315E-3</v>
      </c>
      <c r="DH467" s="223">
        <f t="shared" ca="1" si="961"/>
        <v>-5.2343467222415781E-3</v>
      </c>
      <c r="DI467" s="223">
        <f t="shared" ca="1" si="962"/>
        <v>4.5297041285774619E-3</v>
      </c>
      <c r="DJ467" s="223">
        <f t="shared" ca="1" si="963"/>
        <v>-2.5361669295927243E-3</v>
      </c>
      <c r="DK467" s="223">
        <f t="shared" ca="1" si="964"/>
        <v>-1.790182580808158E-4</v>
      </c>
      <c r="DL467" s="223">
        <f t="shared" ca="1" si="965"/>
        <v>2.843265092929384E-3</v>
      </c>
      <c r="DM467" s="223">
        <f t="shared" ca="1" si="966"/>
        <v>-4.6984813739605977E-3</v>
      </c>
      <c r="DN467" s="223">
        <f t="shared" ca="1" si="967"/>
        <v>5.2167787030692348E-3</v>
      </c>
      <c r="DO467" s="223">
        <f t="shared" ca="1" si="968"/>
        <v>-4.2506793173646912E-3</v>
      </c>
      <c r="DP467" s="223">
        <f t="shared" ca="1" si="969"/>
        <v>2.0750798218108135E-3</v>
      </c>
      <c r="DQ467" s="223">
        <f t="shared" ca="1" si="970"/>
        <v>6.9096865496167705E-4</v>
      </c>
      <c r="DR467" s="223">
        <f t="shared" ca="1" si="971"/>
        <v>-3.2604069897588998E-3</v>
      </c>
      <c r="DS467" s="223">
        <f t="shared" ca="1" si="972"/>
        <v>4.9021200557606316E-3</v>
      </c>
      <c r="DT467" s="223">
        <f t="shared" ca="1" si="973"/>
        <v>-5.1489702532050031E-3</v>
      </c>
      <c r="DU467" s="223">
        <f t="shared" ca="1" si="974"/>
        <v>3.9307181406680134E-3</v>
      </c>
      <c r="DV467" s="223">
        <f t="shared" ca="1" si="975"/>
        <v>-1.5940085609908435E-3</v>
      </c>
      <c r="DW467" s="223">
        <f t="shared" ca="1" si="976"/>
        <v>-1.1962646459733671E-3</v>
      </c>
      <c r="DX467" s="223">
        <f t="shared" ca="1" si="977"/>
        <v>3.6461493849572731E-3</v>
      </c>
      <c r="DY467" s="223">
        <f t="shared" ca="1" si="978"/>
        <v>-5.058548641652197E-3</v>
      </c>
      <c r="DZ467" s="223">
        <f t="shared" ca="1" si="979"/>
        <v>5.0315744050889438E-3</v>
      </c>
      <c r="EA467" s="223">
        <f t="shared" ca="1" si="980"/>
        <v>-3.5729019995275886E-3</v>
      </c>
      <c r="EB467" s="223">
        <f t="shared" ca="1" si="981"/>
        <v>1.0975861263551043E-3</v>
      </c>
      <c r="EC467" s="223">
        <f t="shared" ca="1" si="982"/>
        <v>1.6900399544995573E-3</v>
      </c>
      <c r="ED467" s="223">
        <f t="shared" ca="1" si="983"/>
        <v>-3.9967773683905004E-3</v>
      </c>
      <c r="EE467" s="223">
        <f t="shared" ca="1" si="984"/>
        <v>5.1662606388407743E-3</v>
      </c>
      <c r="EF467" s="223">
        <f t="shared" ca="1" si="985"/>
        <v>-4.8657217449135136E-3</v>
      </c>
      <c r="EG467" s="223">
        <f t="shared" ca="1" si="986"/>
        <v>3.1806768589847994E-3</v>
      </c>
      <c r="EH467" s="223">
        <f t="shared" ca="1" si="987"/>
        <v>-5.905933373206709E-4</v>
      </c>
      <c r="EI467" s="223">
        <f t="shared" ca="1" si="988"/>
        <v>-2.1675392543940974E-3</v>
      </c>
      <c r="EJ467" s="223">
        <f t="shared" ca="1" si="989"/>
        <v>4.3089142009053658E-3</v>
      </c>
      <c r="EK467" s="223">
        <f t="shared" ca="1" si="990"/>
        <v>-5.2242187219119661E-3</v>
      </c>
      <c r="EL467" s="223">
        <f t="shared" ca="1" si="991"/>
        <v>4.6530095244606265E-3</v>
      </c>
      <c r="EM467" s="223">
        <f t="shared" ca="1" si="992"/>
        <v>-2.7578200615551453E-3</v>
      </c>
      <c r="EN467" s="223">
        <f t="shared" ca="1" si="993"/>
        <v>7.7912811596679479E-5</v>
      </c>
      <c r="EO467" s="223">
        <f t="shared" ca="1" si="994"/>
        <v>2.6241639663710779E-3</v>
      </c>
      <c r="EP467" s="223">
        <f t="shared" ca="1" si="995"/>
        <v>-4.5795538341734023E-3</v>
      </c>
      <c r="EQ467" s="223">
        <f t="shared" ca="1" si="996"/>
        <v>5.2318647228426843E-3</v>
      </c>
      <c r="ER467" s="223">
        <f t="shared" ca="1" si="997"/>
        <v>-4.3954862786933242E-3</v>
      </c>
      <c r="ES467" s="223">
        <f t="shared" ca="1" si="998"/>
        <v>2.3084039493549134E-3</v>
      </c>
      <c r="ET467" s="223">
        <f t="shared" ca="1" si="999"/>
        <v>4.3551805709446303E-4</v>
      </c>
      <c r="EU467" s="223">
        <f t="shared" ca="1" si="1000"/>
        <v>-3.0555165448382269E-3</v>
      </c>
      <c r="EV467" s="223">
        <f t="shared" ca="1" si="1001"/>
        <v>4.8060898605795637E-3</v>
      </c>
      <c r="EW467" s="223">
        <f t="shared" ca="1" si="1002"/>
        <v>-5.1891250064642399E-3</v>
      </c>
      <c r="EX467" s="223">
        <f t="shared" ca="1" si="1003"/>
        <v>4.0956320972449813E-3</v>
      </c>
      <c r="EY467" s="223">
        <f t="shared" ca="1" si="1004"/>
        <v>-1.8367566452204306E-3</v>
      </c>
      <c r="EZ467" s="223">
        <f t="shared" ca="1" si="1005"/>
        <v>-9.4475464881739772E-4</v>
      </c>
      <c r="FA467" s="223">
        <f t="shared" ca="1" si="1006"/>
        <v>3.4574428286633305E-3</v>
      </c>
      <c r="FB467" s="223">
        <f t="shared" ca="1" si="1007"/>
        <v>-4.9863406143523708E-3</v>
      </c>
      <c r="FC467" s="223">
        <f t="shared" ca="1" si="1008"/>
        <v>5.0964111796092601E-3</v>
      </c>
      <c r="FD467" s="223">
        <f t="shared" ca="1" si="1009"/>
        <v>-3.756334739799918E-3</v>
      </c>
      <c r="FE467" s="223">
        <f t="shared" ca="1" si="1010"/>
        <v>1.3474203705194419E-3</v>
      </c>
      <c r="FF467" s="223">
        <f t="shared" ca="1" si="1011"/>
        <v>1.4448927368167941E-3</v>
      </c>
      <c r="FG467" s="223">
        <f t="shared" ca="1" si="1012"/>
        <v>-3.8260720480178963E-3</v>
      </c>
      <c r="FH467" s="223">
        <f t="shared" ca="1" si="1013"/>
        <v>5.1185701821978447E-3</v>
      </c>
      <c r="FI467" s="223">
        <f t="shared" ca="1" si="1014"/>
        <v>-4.9546161271128934E-3</v>
      </c>
      <c r="FJ467" s="223">
        <f t="shared" ca="1" si="1015"/>
        <v>3.3808618253891305E-3</v>
      </c>
      <c r="FK467" s="223">
        <f t="shared" ca="1" si="1016"/>
        <v>-8.4510770107517133E-4</v>
      </c>
      <c r="FL467" s="223">
        <f t="shared" ca="1" si="1017"/>
        <v>-1.931115717901928E-3</v>
      </c>
      <c r="FM467" s="223">
        <f t="shared" ca="1" si="1018"/>
        <v>4.1578541020063087E-3</v>
      </c>
      <c r="FN467" s="223">
        <f t="shared" ca="1" si="1019"/>
        <v>-5.2015051210937482E-3</v>
      </c>
      <c r="FO467" s="223">
        <f t="shared" ca="1" si="1020"/>
        <v>4.7651054128437396E-3</v>
      </c>
      <c r="FP467" s="223">
        <f t="shared" ca="1" si="1021"/>
        <v>-2.9728293634327706E-3</v>
      </c>
      <c r="FQ467" s="223">
        <f t="shared" ca="1" si="1022"/>
        <v>3.346561824866829E-4</v>
      </c>
      <c r="FR467" s="223">
        <f t="shared" ca="1" si="1023"/>
        <v>2.398740998968165E-3</v>
      </c>
      <c r="FS467" s="223">
        <f t="shared" ca="1" si="1024"/>
        <v>-4.4495937480781393E-3</v>
      </c>
      <c r="FT467" s="223">
        <f t="shared" ca="1" si="1025"/>
        <v>5.234346722241579E-3</v>
      </c>
      <c r="FU467" s="223">
        <f t="shared" ca="1" si="1026"/>
        <v>-4.529704128577455E-3</v>
      </c>
      <c r="FV467" s="223">
        <f t="shared" ca="1" si="1027"/>
        <v>2.5361669295927108E-3</v>
      </c>
      <c r="FW467" s="223">
        <f t="shared" ca="1" si="1028"/>
        <v>1.7901825808083185E-4</v>
      </c>
      <c r="FX467" s="223">
        <f t="shared" ca="1" si="1029"/>
        <v>-2.843265092929397E-3</v>
      </c>
      <c r="FY467" s="223">
        <f t="shared" ca="1" si="1030"/>
        <v>4.6984813739606047E-3</v>
      </c>
      <c r="FZ467" s="223">
        <f t="shared" ca="1" si="1031"/>
        <v>-5.2167787030692331E-3</v>
      </c>
      <c r="GA467" s="223">
        <f t="shared" ca="1" si="1032"/>
        <v>4.2506793173646825E-3</v>
      </c>
      <c r="GB467" s="223">
        <f t="shared" ca="1" si="1033"/>
        <v>-2.0750798218107996E-3</v>
      </c>
      <c r="GC467" s="223">
        <f t="shared" ca="1" si="1034"/>
        <v>-6.9096865496169222E-4</v>
      </c>
      <c r="GD467" s="223">
        <f t="shared" ca="1" si="1035"/>
        <v>3.260406989758912E-3</v>
      </c>
      <c r="GE467" s="223">
        <f t="shared" ca="1" si="1036"/>
        <v>-4.9021200557606377E-3</v>
      </c>
      <c r="GF467" s="223">
        <f t="shared" ca="1" si="1037"/>
        <v>5.1489702532049996E-3</v>
      </c>
      <c r="GG467" s="223">
        <f t="shared" ca="1" si="1038"/>
        <v>-3.930718140668003E-3</v>
      </c>
      <c r="GH467" s="223">
        <f t="shared" ca="1" si="1039"/>
        <v>1.5940085609908287E-3</v>
      </c>
      <c r="GI467" s="223">
        <f t="shared" ca="1" si="1040"/>
        <v>1.1962646459733818E-3</v>
      </c>
      <c r="GJ467" s="223">
        <f t="shared" ca="1" si="1041"/>
        <v>-3.6461493849572844E-3</v>
      </c>
      <c r="GK467" s="223">
        <f t="shared" ca="1" si="1042"/>
        <v>5.0585486416522014E-3</v>
      </c>
      <c r="GL467" s="223">
        <f t="shared" ca="1" si="1043"/>
        <v>-5.0315744050889386E-3</v>
      </c>
      <c r="GM467" s="223">
        <f t="shared" ca="1" si="1044"/>
        <v>3.5729019995275773E-3</v>
      </c>
      <c r="GN467" s="223">
        <f t="shared" ca="1" si="1045"/>
        <v>-1.0975861263550892E-3</v>
      </c>
      <c r="GO467" s="223">
        <f t="shared" ca="1" si="1046"/>
        <v>-1.6900399544995711E-3</v>
      </c>
      <c r="GP467" s="223">
        <f t="shared" ca="1" si="1047"/>
        <v>3.9967773683905099E-3</v>
      </c>
      <c r="GQ467" s="223">
        <f t="shared" ca="1" si="1048"/>
        <v>-5.1662606388407761E-3</v>
      </c>
      <c r="GR467" s="223">
        <f t="shared" ca="1" si="1049"/>
        <v>4.8657217449135075E-3</v>
      </c>
      <c r="GS467" s="223">
        <f t="shared" ca="1" si="1050"/>
        <v>-3.1806768589847868E-3</v>
      </c>
      <c r="GT467" s="223">
        <f t="shared" ca="1" si="1051"/>
        <v>5.9059333732065572E-4</v>
      </c>
      <c r="GU467" s="223">
        <f t="shared" ca="1" si="1052"/>
        <v>2.1675392543938411E-3</v>
      </c>
      <c r="GV467" s="223">
        <f t="shared" ca="1" si="1053"/>
        <v>-4.3089142009053744E-3</v>
      </c>
      <c r="GW467" s="223">
        <f t="shared" ca="1" si="1054"/>
        <v>5.224218721911986E-3</v>
      </c>
      <c r="GX467" s="223">
        <f t="shared" ca="1" si="1055"/>
        <v>-4.6530095244606186E-3</v>
      </c>
      <c r="GY467" s="223">
        <f t="shared" ca="1" si="1056"/>
        <v>2.7578200615551319E-3</v>
      </c>
      <c r="GZ467" s="223">
        <f t="shared" ca="1" si="1057"/>
        <v>-7.7912811596366795E-5</v>
      </c>
      <c r="HA467" s="223">
        <f t="shared" ca="1" si="1058"/>
        <v>-2.6241639663710909E-3</v>
      </c>
      <c r="HB467" s="223">
        <f t="shared" ca="1" si="1059"/>
        <v>4.5795538341734093E-3</v>
      </c>
      <c r="HC467" s="223">
        <f t="shared" ca="1" si="1060"/>
        <v>-5.2318647228426739E-3</v>
      </c>
      <c r="HD467" s="223">
        <f t="shared" ca="1" si="1061"/>
        <v>4.3954862786933155E-3</v>
      </c>
      <c r="HE467" s="223">
        <f t="shared" ca="1" si="1062"/>
        <v>-2.3084039493548995E-3</v>
      </c>
      <c r="HF467" s="223">
        <f t="shared" ca="1" si="1063"/>
        <v>-4.3551805709418114E-4</v>
      </c>
      <c r="HG467" s="223">
        <f t="shared" ca="1" si="1064"/>
        <v>3.0555165448382395E-3</v>
      </c>
      <c r="HH467" s="223">
        <f t="shared" ca="1" si="1065"/>
        <v>-4.8060898605795689E-3</v>
      </c>
      <c r="HI467" s="223">
        <f t="shared" ca="1" si="1066"/>
        <v>5.1891250064642772E-3</v>
      </c>
      <c r="HJ467" s="223">
        <f t="shared" ca="1" si="1067"/>
        <v>-4.0956320972449717E-3</v>
      </c>
      <c r="HK467" s="223">
        <f t="shared" ca="1" si="1068"/>
        <v>1.8367566452204161E-3</v>
      </c>
      <c r="HL467" s="223">
        <f t="shared" ca="1" si="1069"/>
        <v>9.4475464881712016E-4</v>
      </c>
      <c r="HM467" s="223">
        <f t="shared" ca="1" si="1070"/>
        <v>-3.4574428286633422E-3</v>
      </c>
      <c r="HN467" s="223">
        <f t="shared" ca="1" si="1071"/>
        <v>4.9863406143523751E-3</v>
      </c>
      <c r="HO467" s="223">
        <f t="shared" ca="1" si="1072"/>
        <v>-5.0964111796093243E-3</v>
      </c>
      <c r="HP467" s="223">
        <f t="shared" ca="1" si="1073"/>
        <v>3.7563347397999067E-3</v>
      </c>
      <c r="HQ467" s="223">
        <f t="shared" ca="1" si="1074"/>
        <v>-1.3474203705191397E-3</v>
      </c>
      <c r="HR467" s="223">
        <f t="shared" ca="1" si="1075"/>
        <v>-1.4448927368165226E-3</v>
      </c>
      <c r="HS467" s="223">
        <f t="shared" ca="1" si="1076"/>
        <v>3.8260720480179063E-3</v>
      </c>
      <c r="HT467" s="223">
        <f t="shared" ca="1" si="1077"/>
        <v>-5.1185701821979098E-3</v>
      </c>
      <c r="HU467" s="223">
        <f t="shared" ca="1" si="1078"/>
        <v>4.9546161271129836E-3</v>
      </c>
      <c r="HV467" s="223">
        <f t="shared" ca="1" si="1079"/>
        <v>-3.3808618253891188E-3</v>
      </c>
      <c r="HW467" s="223">
        <f t="shared" ca="1" si="1080"/>
        <v>8.4510770107486255E-4</v>
      </c>
      <c r="HX467" s="223">
        <f t="shared" ca="1" si="1081"/>
        <v>1.9311157179016652E-3</v>
      </c>
      <c r="HY467" s="223">
        <f t="shared" ca="1" si="1082"/>
        <v>-4.1578541020063182E-3</v>
      </c>
      <c r="HZ467" s="223">
        <f t="shared" ca="1" si="1083"/>
        <v>5.2015051210937847E-3</v>
      </c>
      <c r="IA467" s="223">
        <f t="shared" ca="1" si="1084"/>
        <v>-4.7651054128438567E-3</v>
      </c>
      <c r="IB467" s="223">
        <f t="shared" ca="1" si="1085"/>
        <v>2.972829363432758E-3</v>
      </c>
      <c r="IC467" s="223">
        <f t="shared" ca="1" si="1086"/>
        <v>-3.3465618248637021E-4</v>
      </c>
      <c r="ID467" s="223">
        <f t="shared" ca="1" si="1087"/>
        <v>-2.3987409989681789E-3</v>
      </c>
      <c r="IE467" s="223">
        <f t="shared" ca="1" si="1088"/>
        <v>6.8533802024646814E-3</v>
      </c>
      <c r="IF467" s="223">
        <f t="shared" ca="1" si="1089"/>
        <v>-5.2343467222415833E-3</v>
      </c>
      <c r="IG467" s="223">
        <f t="shared" ca="1" si="1090"/>
        <v>4.5297041285774471E-3</v>
      </c>
      <c r="IH467" s="223">
        <f t="shared" ca="1" si="1091"/>
        <v>-2.5361669295926974E-3</v>
      </c>
      <c r="II467" s="223">
        <f t="shared" ca="1" si="1092"/>
        <v>-1.790182580811441E-4</v>
      </c>
      <c r="IJ467" s="223">
        <f t="shared" ca="1" si="1093"/>
        <v>2.84326509292941E-3</v>
      </c>
      <c r="IK467" s="223">
        <f t="shared" ca="1" si="1094"/>
        <v>-4.6984813739606108E-3</v>
      </c>
      <c r="IL467" s="223">
        <f t="shared" ca="1" si="1095"/>
        <v>5.2167787030692071E-3</v>
      </c>
      <c r="IM467" s="223">
        <f t="shared" ca="1" si="1096"/>
        <v>-4.2506793173646739E-3</v>
      </c>
      <c r="IN467" s="223">
        <f t="shared" ca="1" si="1097"/>
        <v>2.0750798218107857E-3</v>
      </c>
      <c r="IO467" s="223">
        <f t="shared" ca="1" si="1098"/>
        <v>6.909686549614125E-4</v>
      </c>
      <c r="IP467" s="223">
        <f t="shared" ca="1" si="1099"/>
        <v>-3.2604069897589245E-3</v>
      </c>
      <c r="IQ467" s="223">
        <f t="shared" ca="1" si="1100"/>
        <v>4.902120055760642E-3</v>
      </c>
      <c r="IR467" s="223">
        <f t="shared" ca="1" si="1101"/>
        <v>-5.1489702532050508E-3</v>
      </c>
      <c r="IS467" s="223">
        <f t="shared" ca="1" si="1102"/>
        <v>3.9307181406679935E-3</v>
      </c>
      <c r="IT467" s="223">
        <f t="shared" ca="1" si="1103"/>
        <v>-1.5940085609908146E-3</v>
      </c>
      <c r="IU467" s="223">
        <f t="shared" ca="1" si="1104"/>
        <v>-1.1962646459731077E-3</v>
      </c>
      <c r="IV467" s="223">
        <f t="shared" ca="1" si="1105"/>
        <v>3.6461493849572952E-3</v>
      </c>
      <c r="IW467" s="223">
        <f t="shared" ca="1" si="1106"/>
        <v>-5.0585486416522812E-3</v>
      </c>
      <c r="IX467" s="223">
        <f t="shared" ca="1" si="1107"/>
        <v>5.0315744050890166E-3</v>
      </c>
      <c r="IY467" s="223">
        <f t="shared" ca="1" si="1108"/>
        <v>-3.5729019995275656E-3</v>
      </c>
      <c r="IZ467" s="223">
        <f t="shared" ca="1" si="1109"/>
        <v>1.097586126354783E-3</v>
      </c>
      <c r="JA467" s="223">
        <f t="shared" ca="1" si="1110"/>
        <v>1.6900399544993044E-3</v>
      </c>
      <c r="JB467" s="223">
        <f t="shared" ca="1" si="1111"/>
        <v>-3.9967773683905203E-3</v>
      </c>
    </row>
    <row r="468" spans="2:262">
      <c r="B468" s="230">
        <v>107</v>
      </c>
      <c r="C468" s="229">
        <f t="shared" si="1112"/>
        <v>2.0898437500000014E-3</v>
      </c>
      <c r="D468" s="226">
        <f t="shared" ca="1" si="855"/>
        <v>74.325884066751129</v>
      </c>
      <c r="E468" s="225">
        <f ca="1">DI361</f>
        <v>-0.67411593324886732</v>
      </c>
      <c r="F468" s="224">
        <v>107</v>
      </c>
      <c r="G468" s="223">
        <f t="shared" ca="1" si="856"/>
        <v>7.7984219757974583E-3</v>
      </c>
      <c r="H468" s="223">
        <f t="shared" ca="1" si="857"/>
        <v>-7.6052021603634657E-3</v>
      </c>
      <c r="I468" s="223">
        <f t="shared" ca="1" si="858"/>
        <v>5.4359529531707793E-3</v>
      </c>
      <c r="J468" s="223">
        <f t="shared" ca="1" si="859"/>
        <v>-1.8543017373022887E-3</v>
      </c>
      <c r="K468" s="223">
        <f t="shared" ca="1" si="860"/>
        <v>-2.2091453147367775E-3</v>
      </c>
      <c r="L468" s="223">
        <f t="shared" ca="1" si="861"/>
        <v>5.6985989369447362E-3</v>
      </c>
      <c r="M468" s="223">
        <f t="shared" ca="1" si="862"/>
        <v>-7.7074082904263208E-3</v>
      </c>
      <c r="N468" s="223">
        <f t="shared" ca="1" si="863"/>
        <v>7.7136324403820154E-3</v>
      </c>
      <c r="O468" s="223">
        <f t="shared" ca="1" si="864"/>
        <v>-5.7156541907147414E-3</v>
      </c>
      <c r="P468" s="223">
        <f t="shared" ca="1" si="865"/>
        <v>2.2326002736517505E-3</v>
      </c>
      <c r="Q468" s="223">
        <f t="shared" ca="1" si="866"/>
        <v>1.8305412818144409E-3</v>
      </c>
      <c r="R468" s="223">
        <f t="shared" ca="1" si="867"/>
        <v>-5.4180605856401975E-3</v>
      </c>
      <c r="S468" s="223">
        <f t="shared" ca="1" si="868"/>
        <v>7.597826783394308E-3</v>
      </c>
      <c r="T468" s="223">
        <f t="shared" ca="1" si="869"/>
        <v>-7.8034799042172838E-3</v>
      </c>
      <c r="U468" s="223">
        <f t="shared" ca="1" si="870"/>
        <v>5.9815859166811062E-3</v>
      </c>
      <c r="V468" s="223">
        <f t="shared" ca="1" si="871"/>
        <v>-2.6055202803893255E-3</v>
      </c>
      <c r="W468" s="223">
        <f t="shared" ca="1" si="872"/>
        <v>-1.4475273146077601E-3</v>
      </c>
      <c r="X468" s="223">
        <f t="shared" ca="1" si="873"/>
        <v>5.1244696518188033E-3</v>
      </c>
      <c r="Y468" s="223">
        <f t="shared" ca="1" si="874"/>
        <v>-7.4699414461500916E-3</v>
      </c>
      <c r="Z468" s="223">
        <f t="shared" ca="1" si="875"/>
        <v>7.8745281014591679E-3</v>
      </c>
      <c r="AA468" s="223">
        <f t="shared" ca="1" si="876"/>
        <v>-6.2331074782491381E-3</v>
      </c>
      <c r="AB468" s="223">
        <f t="shared" ca="1" si="877"/>
        <v>2.9721633605548194E-3</v>
      </c>
      <c r="AC468" s="223">
        <f t="shared" ca="1" si="878"/>
        <v>1.0610261273117441E-3</v>
      </c>
      <c r="AD468" s="223">
        <f t="shared" ca="1" si="879"/>
        <v>-4.8185334217556268E-3</v>
      </c>
      <c r="AE468" s="223">
        <f t="shared" ca="1" si="880"/>
        <v>7.324060365672483E-3</v>
      </c>
      <c r="AF468" s="223">
        <f t="shared" ca="1" si="881"/>
        <v>-7.9266058707774534E-3</v>
      </c>
      <c r="AG468" s="223">
        <f t="shared" ca="1" si="882"/>
        <v>6.4696129379463001E-3</v>
      </c>
      <c r="AH468" s="223">
        <f t="shared" ca="1" si="883"/>
        <v>-3.3316462388539719E-3</v>
      </c>
      <c r="AI468" s="223">
        <f t="shared" ca="1" si="884"/>
        <v>-6.7196883514017772E-4</v>
      </c>
      <c r="AJ468" s="223">
        <f t="shared" ca="1" si="885"/>
        <v>4.5009889226257588E-3</v>
      </c>
      <c r="AK468" s="223">
        <f t="shared" ca="1" si="886"/>
        <v>-7.1605349822620734E-3</v>
      </c>
      <c r="AL468" s="223">
        <f t="shared" ca="1" si="887"/>
        <v>7.9595877522643469E-3</v>
      </c>
      <c r="AM468" s="223">
        <f t="shared" ca="1" si="888"/>
        <v>-6.6905325334048471E-3</v>
      </c>
      <c r="AN468" s="223">
        <f t="shared" ca="1" si="889"/>
        <v>3.6831028895459297E-3</v>
      </c>
      <c r="AO468" s="223">
        <f t="shared" ca="1" si="890"/>
        <v>2.8129271118712725E-4</v>
      </c>
      <c r="AP468" s="223">
        <f t="shared" ca="1" si="891"/>
        <v>-4.1726011469412662E-3</v>
      </c>
      <c r="AQ468" s="223">
        <f t="shared" ca="1" si="892"/>
        <v>6.9797592428905535E-3</v>
      </c>
      <c r="AR468" s="223">
        <f t="shared" ca="1" si="893"/>
        <v>-7.973394289678493E-3</v>
      </c>
      <c r="AS468" s="223">
        <f t="shared" ca="1" si="894"/>
        <v>6.8953340499689226E-3</v>
      </c>
      <c r="AT468" s="223">
        <f t="shared" ca="1" si="895"/>
        <v>-4.0256866227752607E-3</v>
      </c>
      <c r="AU468" s="223">
        <f t="shared" ca="1" si="896"/>
        <v>1.1006107154539141E-4</v>
      </c>
      <c r="AV468" s="223">
        <f t="shared" ca="1" si="897"/>
        <v>3.8341612096169982E-3</v>
      </c>
      <c r="AW468" s="223">
        <f t="shared" ca="1" si="898"/>
        <v>-6.782168652148258E-3</v>
      </c>
      <c r="AX468" s="223">
        <f t="shared" ca="1" si="899"/>
        <v>7.9679922218619473E-3</v>
      </c>
      <c r="AY468" s="223">
        <f t="shared" ca="1" si="900"/>
        <v>-7.0835241028466955E-3</v>
      </c>
      <c r="AZ468" s="223">
        <f t="shared" ca="1" si="901"/>
        <v>4.3585721243219206E-3</v>
      </c>
      <c r="BA468" s="223">
        <f t="shared" ca="1" si="902"/>
        <v>-5.0114970751634607E-4</v>
      </c>
      <c r="BB468" s="223">
        <f t="shared" ca="1" si="903"/>
        <v>-3.4864844421060048E-3</v>
      </c>
      <c r="BC468" s="223">
        <f t="shared" ca="1" si="904"/>
        <v>6.5682392230751278E-3</v>
      </c>
      <c r="BD468" s="223">
        <f t="shared" ca="1" si="905"/>
        <v>-7.9433945628692489E-3</v>
      </c>
      <c r="BE468" s="223">
        <f t="shared" ca="1" si="906"/>
        <v>7.2546493257173265E-3</v>
      </c>
      <c r="BF468" s="223">
        <f t="shared" ca="1" si="907"/>
        <v>-4.680957443855255E-3</v>
      </c>
      <c r="BG468" s="223">
        <f t="shared" ca="1" si="908"/>
        <v>8.9103102994636486E-4</v>
      </c>
      <c r="BH468" s="223">
        <f t="shared" ca="1" si="909"/>
        <v>3.1304084281940101E-3</v>
      </c>
      <c r="BI468" s="223">
        <f t="shared" ca="1" si="910"/>
        <v>-6.3384863304037364E-3</v>
      </c>
      <c r="BJ468" s="223">
        <f t="shared" ca="1" si="911"/>
        <v>7.899660570615398E-3</v>
      </c>
      <c r="BK468" s="223">
        <f t="shared" ca="1" si="912"/>
        <v>-7.408297462930067E-3</v>
      </c>
      <c r="BL468" s="223">
        <f t="shared" ca="1" si="913"/>
        <v>4.9920659269027138E-3</v>
      </c>
      <c r="BM468" s="223">
        <f t="shared" ca="1" si="914"/>
        <v>-1.2787657805802539E-3</v>
      </c>
      <c r="BN468" s="223">
        <f t="shared" ca="1" si="915"/>
        <v>-2.7667909861869957E-3</v>
      </c>
      <c r="BO468" s="223">
        <f t="shared" ca="1" si="916"/>
        <v>6.0934634689765645E-3</v>
      </c>
      <c r="BP468" s="223">
        <f t="shared" ca="1" si="917"/>
        <v>-7.8368956041184237E-3</v>
      </c>
      <c r="BQ468" s="223">
        <f t="shared" ca="1" si="918"/>
        <v>7.5440983626643083E-3</v>
      </c>
      <c r="BR468" s="223">
        <f t="shared" ca="1" si="919"/>
        <v>-5.291148085879111E-3</v>
      </c>
      <c r="BS468" s="223">
        <f t="shared" ca="1" si="920"/>
        <v>1.6634198724420706E-3</v>
      </c>
      <c r="BT468" s="223">
        <f t="shared" ca="1" si="921"/>
        <v>2.3965081023519861E-3</v>
      </c>
      <c r="BU468" s="223">
        <f t="shared" ca="1" si="922"/>
        <v>-5.8337609203284136E-3</v>
      </c>
      <c r="BV468" s="223">
        <f t="shared" ca="1" si="923"/>
        <v>7.7552508696801057E-3</v>
      </c>
      <c r="BW468" s="223">
        <f t="shared" ca="1" si="924"/>
        <v>-7.6617248686579945E-3</v>
      </c>
      <c r="BX468" s="223">
        <f t="shared" ca="1" si="925"/>
        <v>5.5774834056667834E-3</v>
      </c>
      <c r="BY468" s="223">
        <f t="shared" ca="1" si="926"/>
        <v>-2.0440666401325808E-3</v>
      </c>
      <c r="BZ468" s="223">
        <f t="shared" ca="1" si="927"/>
        <v>-2.0204518205893091E-3</v>
      </c>
      <c r="CA468" s="223">
        <f t="shared" ca="1" si="928"/>
        <v>5.5600043306459337E-3</v>
      </c>
      <c r="CB468" s="223">
        <f t="shared" ca="1" si="929"/>
        <v>-7.6549230566169734E-3</v>
      </c>
      <c r="CC468" s="223">
        <f t="shared" ca="1" si="930"/>
        <v>7.7608936083552391E-3</v>
      </c>
      <c r="CD468" s="223">
        <f t="shared" ca="1" si="931"/>
        <v>-5.8503820794001977E-3</v>
      </c>
      <c r="CE468" s="223">
        <f t="shared" ca="1" si="932"/>
        <v>2.4197890722481388E-3</v>
      </c>
      <c r="CF468" s="223">
        <f t="shared" ca="1" si="933"/>
        <v>1.6395280934199384E-3</v>
      </c>
      <c r="CG468" s="223">
        <f t="shared" ca="1" si="934"/>
        <v>-5.2728532035320602E-3</v>
      </c>
      <c r="CH468" s="223">
        <f t="shared" ca="1" si="935"/>
        <v>7.5361538634184481E-3</v>
      </c>
      <c r="CI468" s="223">
        <f t="shared" ca="1" si="936"/>
        <v>-7.8413656755759124E-3</v>
      </c>
      <c r="CJ468" s="223">
        <f t="shared" ca="1" si="937"/>
        <v>6.1091866702715457E-3</v>
      </c>
      <c r="CK468" s="223">
        <f t="shared" ca="1" si="938"/>
        <v>-2.7896820205401585E-3</v>
      </c>
      <c r="CL468" s="223">
        <f t="shared" ca="1" si="939"/>
        <v>-1.2546545994678152E-3</v>
      </c>
      <c r="CM468" s="223">
        <f t="shared" ca="1" si="940"/>
        <v>4.9729993112036571E-3</v>
      </c>
      <c r="CN468" s="223">
        <f t="shared" ca="1" si="941"/>
        <v>-7.3992294154737589E-3</v>
      </c>
      <c r="CO468" s="223">
        <f t="shared" ca="1" si="942"/>
        <v>7.9029472060616526E-3</v>
      </c>
      <c r="CP468" s="223">
        <f t="shared" ca="1" si="943"/>
        <v>-6.35327369535265E-3</v>
      </c>
      <c r="CQ468" s="223">
        <f t="shared" ca="1" si="944"/>
        <v>3.1528543804974088E-3</v>
      </c>
      <c r="CR468" s="223">
        <f t="shared" ca="1" si="945"/>
        <v>8.667585326910354E-4</v>
      </c>
      <c r="CS468" s="223">
        <f t="shared" ca="1" si="946"/>
        <v>-4.6611650279510947E-3</v>
      </c>
      <c r="CT468" s="223">
        <f t="shared" ca="1" si="947"/>
        <v>7.2444795757712352E-3</v>
      </c>
      <c r="CU468" s="223">
        <f t="shared" ca="1" si="948"/>
        <v>-7.9454898445115649E-3</v>
      </c>
      <c r="CV468" s="223">
        <f t="shared" ca="1" si="949"/>
        <v>6.5820551276204644E-3</v>
      </c>
      <c r="CW468" s="223">
        <f t="shared" ca="1" si="950"/>
        <v>-3.5084312380944068E-3</v>
      </c>
      <c r="CX468" s="223">
        <f t="shared" ca="1" si="951"/>
        <v>-4.7677436868969738E-4</v>
      </c>
      <c r="CY468" s="223">
        <f t="shared" ca="1" si="952"/>
        <v>4.3381015898763574E-3</v>
      </c>
      <c r="CZ468" s="223">
        <f t="shared" ca="1" si="953"/>
        <v>-7.0722771502293082E-3</v>
      </c>
      <c r="DA468" s="223">
        <f t="shared" ca="1" si="954"/>
        <v>7.9688911019833251E-3</v>
      </c>
      <c r="DB468" s="223">
        <f t="shared" ca="1" si="955"/>
        <v>-6.7949798125660349E-3</v>
      </c>
      <c r="DC468" s="223">
        <f t="shared" ca="1" si="956"/>
        <v>3.85555597753656E-3</v>
      </c>
      <c r="DD468" s="223">
        <f t="shared" ca="1" si="957"/>
        <v>8.5641613473683327E-5</v>
      </c>
      <c r="DE468" s="223">
        <f t="shared" ca="1" si="958"/>
        <v>-4.0045872850989778E-3</v>
      </c>
      <c r="DF468" s="223">
        <f t="shared" ca="1" si="959"/>
        <v>6.8830369895739475E-3</v>
      </c>
      <c r="DG468" s="223">
        <f t="shared" ca="1" si="960"/>
        <v>-7.9730946027979799E-3</v>
      </c>
      <c r="DH468" s="223">
        <f t="shared" ca="1" si="961"/>
        <v>6.9915347959730798E-3</v>
      </c>
      <c r="DI468" s="223">
        <f t="shared" ca="1" si="962"/>
        <v>-4.1933923449224021E-3</v>
      </c>
      <c r="DJ468" s="223">
        <f t="shared" ca="1" si="963"/>
        <v>3.0569745989028271E-4</v>
      </c>
      <c r="DK468" s="223">
        <f t="shared" ca="1" si="964"/>
        <v>3.6614255787909816E-3</v>
      </c>
      <c r="DL468" s="223">
        <f t="shared" ca="1" si="965"/>
        <v>-6.6772149899280899E-3</v>
      </c>
      <c r="DM468" s="223">
        <f t="shared" ca="1" si="966"/>
        <v>7.9580902203539045E-3</v>
      </c>
      <c r="DN468" s="223">
        <f t="shared" ca="1" si="967"/>
        <v>-7.1712465596707135E-3</v>
      </c>
      <c r="DO468" s="223">
        <f t="shared" ca="1" si="968"/>
        <v>4.5211264628511466E-3</v>
      </c>
      <c r="DP468" s="223">
        <f t="shared" ca="1" si="969"/>
        <v>-6.9630008129789069E-4</v>
      </c>
      <c r="DQ468" s="223">
        <f t="shared" ca="1" si="970"/>
        <v>-3.3094431775610718E-3</v>
      </c>
      <c r="DR468" s="223">
        <f t="shared" ca="1" si="971"/>
        <v>6.455306994516549E-3</v>
      </c>
      <c r="DS468" s="223">
        <f t="shared" ca="1" si="972"/>
        <v>-7.9239141015225827E-3</v>
      </c>
      <c r="DT468" s="223">
        <f t="shared" ca="1" si="973"/>
        <v>7.3336821622788859E-3</v>
      </c>
      <c r="DU468" s="223">
        <f t="shared" ca="1" si="974"/>
        <v>-4.8379687911269858E-3</v>
      </c>
      <c r="DV468" s="223">
        <f t="shared" ca="1" si="975"/>
        <v>1.0852252548205141E-3</v>
      </c>
      <c r="DW468" s="223">
        <f t="shared" ca="1" si="976"/>
        <v>2.9494880378434373E-3</v>
      </c>
      <c r="DX468" s="223">
        <f t="shared" ca="1" si="977"/>
        <v>-6.2178475991368333E-3</v>
      </c>
      <c r="DY468" s="223">
        <f t="shared" ca="1" si="978"/>
        <v>7.8706485795678321E-3</v>
      </c>
      <c r="DZ468" s="223">
        <f t="shared" ca="1" si="979"/>
        <v>-7.4784502822034492E-3</v>
      </c>
      <c r="EA468" s="223">
        <f t="shared" ca="1" si="980"/>
        <v>5.1431560288293368E-3</v>
      </c>
      <c r="EB468" s="223">
        <f t="shared" ca="1" si="981"/>
        <v>-1.4715360256497734E-3</v>
      </c>
      <c r="EC468" s="223">
        <f t="shared" ca="1" si="982"/>
        <v>-2.5824273230975743E-3</v>
      </c>
      <c r="ED468" s="223">
        <f t="shared" ca="1" si="983"/>
        <v>5.9654088642719484E-3</v>
      </c>
      <c r="EE468" s="223">
        <f t="shared" ca="1" si="984"/>
        <v>-7.7984219757975225E-3</v>
      </c>
      <c r="EF468" s="223">
        <f t="shared" ca="1" si="985"/>
        <v>7.6052021603634553E-3</v>
      </c>
      <c r="EG468" s="223">
        <f t="shared" ca="1" si="986"/>
        <v>-5.4359529531706249E-3</v>
      </c>
      <c r="EH468" s="223">
        <f t="shared" ca="1" si="987"/>
        <v>1.8543017373023516E-3</v>
      </c>
      <c r="EI468" s="223">
        <f t="shared" ca="1" si="988"/>
        <v>2.2091453147368781E-3</v>
      </c>
      <c r="EJ468" s="223">
        <f t="shared" ca="1" si="989"/>
        <v>-5.6985989369449383E-3</v>
      </c>
      <c r="EK468" s="223">
        <f t="shared" ca="1" si="990"/>
        <v>7.707408290426326E-3</v>
      </c>
      <c r="EL468" s="223">
        <f t="shared" ca="1" si="991"/>
        <v>-7.7136324403819668E-3</v>
      </c>
      <c r="EM468" s="223">
        <f t="shared" ca="1" si="992"/>
        <v>5.7156541907148065E-3</v>
      </c>
      <c r="EN468" s="223">
        <f t="shared" ca="1" si="993"/>
        <v>-2.2326002736516772E-3</v>
      </c>
      <c r="EO468" s="223">
        <f t="shared" ca="1" si="994"/>
        <v>-1.8305412818147081E-3</v>
      </c>
      <c r="EP468" s="223">
        <f t="shared" ca="1" si="995"/>
        <v>5.4180605856401906E-3</v>
      </c>
      <c r="EQ468" s="223">
        <f t="shared" ca="1" si="996"/>
        <v>-7.597826783394367E-3</v>
      </c>
      <c r="ER468" s="223">
        <f t="shared" ca="1" si="997"/>
        <v>7.8034799042172092E-3</v>
      </c>
      <c r="ES468" s="223">
        <f t="shared" ca="1" si="998"/>
        <v>-5.9815859166810559E-3</v>
      </c>
      <c r="ET468" s="223">
        <f t="shared" ca="1" si="999"/>
        <v>2.6055202803890931E-3</v>
      </c>
      <c r="EU468" s="223">
        <f t="shared" ca="1" si="1000"/>
        <v>1.4475273146077241E-3</v>
      </c>
      <c r="EV468" s="223">
        <f t="shared" ca="1" si="1001"/>
        <v>-5.124469651818904E-3</v>
      </c>
      <c r="EW468" s="223">
        <f t="shared" ca="1" si="1002"/>
        <v>7.4699414461501974E-3</v>
      </c>
      <c r="EX468" s="223">
        <f t="shared" ca="1" si="1003"/>
        <v>-7.8745281014591644E-3</v>
      </c>
      <c r="EY468" s="223">
        <f t="shared" ca="1" si="1004"/>
        <v>6.2331074782489854E-3</v>
      </c>
      <c r="EZ468" s="223">
        <f t="shared" ca="1" si="1005"/>
        <v>-2.9721633605548541E-3</v>
      </c>
      <c r="FA468" s="223">
        <f t="shared" ca="1" si="1006"/>
        <v>-1.061026127311876E-3</v>
      </c>
      <c r="FB468" s="223">
        <f t="shared" ca="1" si="1007"/>
        <v>4.8185334217558671E-3</v>
      </c>
      <c r="FC468" s="223">
        <f t="shared" ca="1" si="1008"/>
        <v>-7.3240603656724908E-3</v>
      </c>
      <c r="FD468" s="223">
        <f t="shared" ca="1" si="1009"/>
        <v>7.9266058707774256E-3</v>
      </c>
      <c r="FE468" s="223">
        <f t="shared" ca="1" si="1010"/>
        <v>-6.4696129379463547E-3</v>
      </c>
      <c r="FF468" s="223">
        <f t="shared" ca="1" si="1011"/>
        <v>3.3316462388538514E-3</v>
      </c>
      <c r="FG468" s="223">
        <f t="shared" ca="1" si="1012"/>
        <v>6.7196883514042318E-4</v>
      </c>
      <c r="FH468" s="223">
        <f t="shared" ca="1" si="1013"/>
        <v>-4.5009889226257753E-3</v>
      </c>
      <c r="FI468" s="223">
        <f t="shared" ca="1" si="1014"/>
        <v>7.1605349822621324E-3</v>
      </c>
      <c r="FJ468" s="223">
        <f t="shared" ca="1" si="1015"/>
        <v>-7.9595877522643244E-3</v>
      </c>
      <c r="FK468" s="223">
        <f t="shared" ca="1" si="1016"/>
        <v>6.6905325334047742E-3</v>
      </c>
      <c r="FL468" s="223">
        <f t="shared" ca="1" si="1017"/>
        <v>-3.6831028895457111E-3</v>
      </c>
      <c r="FM468" s="223">
        <f t="shared" ca="1" si="1018"/>
        <v>-2.8129271118714719E-4</v>
      </c>
      <c r="FN468" s="223">
        <f t="shared" ca="1" si="1019"/>
        <v>4.1726011469413789E-3</v>
      </c>
      <c r="FO468" s="223">
        <f t="shared" ca="1" si="1020"/>
        <v>-6.9797592428907278E-3</v>
      </c>
      <c r="FP468" s="223">
        <f t="shared" ca="1" si="1021"/>
        <v>7.9733942896784947E-3</v>
      </c>
      <c r="FQ468" s="223">
        <f t="shared" ca="1" si="1022"/>
        <v>-6.8953340499687994E-3</v>
      </c>
      <c r="FR468" s="223">
        <f t="shared" ca="1" si="1023"/>
        <v>4.0256866227753405E-3</v>
      </c>
      <c r="FS468" s="223">
        <f t="shared" ca="1" si="1024"/>
        <v>-1.1006107154525871E-4</v>
      </c>
      <c r="FT468" s="223">
        <f t="shared" ca="1" si="1025"/>
        <v>-3.834161209617314E-3</v>
      </c>
      <c r="FU468" s="223">
        <f t="shared" ca="1" si="1026"/>
        <v>6.7821686521482693E-3</v>
      </c>
      <c r="FV468" s="223">
        <f t="shared" ca="1" si="1027"/>
        <v>-7.9679922218619578E-3</v>
      </c>
      <c r="FW468" s="223">
        <f t="shared" ca="1" si="1028"/>
        <v>7.083524102846738E-3</v>
      </c>
      <c r="FX468" s="223">
        <f t="shared" ca="1" si="1029"/>
        <v>-4.3585721243218087E-3</v>
      </c>
      <c r="FY468" s="223">
        <f t="shared" ca="1" si="1030"/>
        <v>5.0114970751610147E-4</v>
      </c>
      <c r="FZ468" s="223">
        <f t="shared" ca="1" si="1031"/>
        <v>3.4864844421060221E-3</v>
      </c>
      <c r="GA468" s="223">
        <f t="shared" ca="1" si="1032"/>
        <v>-6.5682392230752042E-3</v>
      </c>
      <c r="GB468" s="223">
        <f t="shared" ca="1" si="1033"/>
        <v>7.9433945628692403E-3</v>
      </c>
      <c r="GC468" s="223">
        <f t="shared" ca="1" si="1034"/>
        <v>-7.2546493257172728E-3</v>
      </c>
      <c r="GD468" s="223">
        <f t="shared" ca="1" si="1035"/>
        <v>4.6809574438549644E-3</v>
      </c>
      <c r="GE468" s="223">
        <f t="shared" ca="1" si="1036"/>
        <v>-8.9103102994645767E-4</v>
      </c>
      <c r="GF468" s="223">
        <f t="shared" ca="1" si="1037"/>
        <v>-3.1304084281941319E-3</v>
      </c>
      <c r="GG468" s="223">
        <f t="shared" ca="1" si="1038"/>
        <v>6.3384863304039541E-3</v>
      </c>
      <c r="GH468" s="223">
        <f t="shared" ca="1" si="1039"/>
        <v>-7.8996605706154154E-3</v>
      </c>
      <c r="GI468" s="223">
        <f t="shared" ca="1" si="1040"/>
        <v>7.4082974629299334E-3</v>
      </c>
      <c r="GJ468" s="223">
        <f t="shared" ca="1" si="1041"/>
        <v>-4.9920659269027876E-3</v>
      </c>
      <c r="GK468" s="223">
        <f t="shared" ca="1" si="1042"/>
        <v>1.2787657805801221E-3</v>
      </c>
      <c r="GL468" s="223">
        <f t="shared" ca="1" si="1043"/>
        <v>2.7667909861873326E-3</v>
      </c>
      <c r="GM468" s="223">
        <f t="shared" ca="1" si="1044"/>
        <v>-6.0934634689766495E-3</v>
      </c>
      <c r="GN468" s="223">
        <f t="shared" ca="1" si="1045"/>
        <v>7.8368956041184479E-3</v>
      </c>
      <c r="GO468" s="223">
        <f t="shared" ca="1" si="1046"/>
        <v>-7.5440983626643386E-3</v>
      </c>
      <c r="GP468" s="223">
        <f t="shared" ca="1" si="1047"/>
        <v>5.2911480858790112E-3</v>
      </c>
      <c r="GQ468" s="223">
        <f t="shared" ca="1" si="1048"/>
        <v>-1.6634198724417184E-3</v>
      </c>
      <c r="GR468" s="223">
        <f t="shared" ca="1" si="1049"/>
        <v>-2.3965081023521123E-3</v>
      </c>
      <c r="GS468" s="223">
        <f t="shared" ca="1" si="1050"/>
        <v>5.8337609203281959E-3</v>
      </c>
      <c r="GT468" s="223">
        <f t="shared" ca="1" si="1051"/>
        <v>-7.7552508696801898E-3</v>
      </c>
      <c r="GU468" s="223">
        <f t="shared" ca="1" si="1052"/>
        <v>7.661724868657958E-3</v>
      </c>
      <c r="GV468" s="223">
        <f t="shared" ca="1" si="1053"/>
        <v>-5.5774834056668511E-3</v>
      </c>
      <c r="GW468" s="223">
        <f t="shared" ca="1" si="1054"/>
        <v>2.0440666401322326E-3</v>
      </c>
      <c r="GX468" s="223">
        <f t="shared" ca="1" si="1055"/>
        <v>2.0204518205894383E-3</v>
      </c>
      <c r="GY468" s="223">
        <f t="shared" ca="1" si="1056"/>
        <v>-5.5600043306458661E-3</v>
      </c>
      <c r="GZ468" s="223">
        <f t="shared" ca="1" si="1057"/>
        <v>7.6549230566171373E-3</v>
      </c>
      <c r="HA468" s="223">
        <f t="shared" ca="1" si="1058"/>
        <v>-7.7608936083551558E-3</v>
      </c>
      <c r="HB468" s="223">
        <f t="shared" ca="1" si="1059"/>
        <v>5.8503820794002619E-3</v>
      </c>
      <c r="HC468" s="223">
        <f t="shared" ca="1" si="1060"/>
        <v>-2.4197890722484432E-3</v>
      </c>
      <c r="HD468" s="223">
        <f t="shared" ca="1" si="1061"/>
        <v>-1.6395280934202901E-3</v>
      </c>
      <c r="HE468" s="223">
        <f t="shared" ca="1" si="1062"/>
        <v>5.27285320353216E-3</v>
      </c>
      <c r="HF468" s="223">
        <f t="shared" ca="1" si="1063"/>
        <v>-7.5361538634183441E-3</v>
      </c>
      <c r="HG468" s="223">
        <f t="shared" ca="1" si="1064"/>
        <v>7.8413656755758464E-3</v>
      </c>
      <c r="HH468" s="223">
        <f t="shared" ca="1" si="1065"/>
        <v>-6.1091866702714607E-3</v>
      </c>
      <c r="HI468" s="223">
        <f t="shared" ca="1" si="1066"/>
        <v>2.7896820205402465E-3</v>
      </c>
      <c r="HJ468" s="223">
        <f t="shared" ca="1" si="1067"/>
        <v>1.2546545994683942E-3</v>
      </c>
      <c r="HK468" s="223">
        <f t="shared" ca="1" si="1068"/>
        <v>-4.9729993112037612E-3</v>
      </c>
      <c r="HL468" s="223">
        <f t="shared" ca="1" si="1069"/>
        <v>7.3992294154737242E-3</v>
      </c>
      <c r="HM468" s="223">
        <f t="shared" ca="1" si="1070"/>
        <v>-7.9029472060615745E-3</v>
      </c>
      <c r="HN468" s="223">
        <f t="shared" ca="1" si="1071"/>
        <v>6.3532736953524332E-3</v>
      </c>
      <c r="HO468" s="223">
        <f t="shared" ca="1" si="1072"/>
        <v>-3.1528543804972865E-3</v>
      </c>
      <c r="HP468" s="223">
        <f t="shared" ca="1" si="1073"/>
        <v>-8.6675853269071665E-4</v>
      </c>
      <c r="HQ468" s="223">
        <f t="shared" ca="1" si="1074"/>
        <v>4.661165027951387E-3</v>
      </c>
      <c r="HR468" s="223">
        <f t="shared" ca="1" si="1075"/>
        <v>-7.2444795757712907E-3</v>
      </c>
      <c r="HS468" s="223">
        <f t="shared" ca="1" si="1076"/>
        <v>7.9454898445115718E-3</v>
      </c>
      <c r="HT468" s="223">
        <f t="shared" ca="1" si="1077"/>
        <v>-6.5820551276202623E-3</v>
      </c>
      <c r="HU468" s="223">
        <f t="shared" ca="1" si="1078"/>
        <v>3.5084312380942876E-3</v>
      </c>
      <c r="HV468" s="223">
        <f t="shared" ca="1" si="1079"/>
        <v>4.7677436868960371E-4</v>
      </c>
      <c r="HW468" s="223">
        <f t="shared" ca="1" si="1080"/>
        <v>-4.3381015898768492E-3</v>
      </c>
      <c r="HX468" s="223">
        <f t="shared" ca="1" si="1081"/>
        <v>7.0722771502293698E-3</v>
      </c>
      <c r="HY468" s="223">
        <f t="shared" ca="1" si="1082"/>
        <v>-7.9688911019833199E-3</v>
      </c>
      <c r="HZ468" s="223">
        <f t="shared" ca="1" si="1083"/>
        <v>6.7949798125662023E-3</v>
      </c>
      <c r="IA468" s="223">
        <f t="shared" ca="1" si="1084"/>
        <v>-3.8555559775364434E-3</v>
      </c>
      <c r="IB468" s="223">
        <f t="shared" ca="1" si="1085"/>
        <v>-8.5641613473816033E-5</v>
      </c>
      <c r="IC468" s="223">
        <f t="shared" ca="1" si="1086"/>
        <v>4.004587285098702E-3</v>
      </c>
      <c r="ID468" s="223">
        <f t="shared" ca="1" si="1087"/>
        <v>-6.8830369895742432E-3</v>
      </c>
      <c r="IE468" s="223">
        <f t="shared" ca="1" si="1088"/>
        <v>9.6165422508043708E-3</v>
      </c>
      <c r="IF468" s="223">
        <f t="shared" ca="1" si="1089"/>
        <v>-6.9915347959732341E-3</v>
      </c>
      <c r="IG468" s="223">
        <f t="shared" ca="1" si="1090"/>
        <v>4.1933923449219025E-3</v>
      </c>
      <c r="IH468" s="223">
        <f t="shared" ca="1" si="1091"/>
        <v>-3.0569745989015044E-4</v>
      </c>
      <c r="II468" s="223">
        <f t="shared" ca="1" si="1092"/>
        <v>-3.6614255787910991E-3</v>
      </c>
      <c r="IJ468" s="223">
        <f t="shared" ca="1" si="1093"/>
        <v>6.67721498992841E-3</v>
      </c>
      <c r="IK468" s="223">
        <f t="shared" ca="1" si="1094"/>
        <v>-7.9580902203539132E-3</v>
      </c>
      <c r="IL468" s="223">
        <f t="shared" ca="1" si="1095"/>
        <v>7.1712465596706562E-3</v>
      </c>
      <c r="IM468" s="223">
        <f t="shared" ca="1" si="1096"/>
        <v>-4.521126462851412E-3</v>
      </c>
      <c r="IN468" s="223">
        <f t="shared" ca="1" si="1097"/>
        <v>6.9630008129730652E-4</v>
      </c>
      <c r="IO468" s="223">
        <f t="shared" ca="1" si="1098"/>
        <v>3.3094431775611923E-3</v>
      </c>
      <c r="IP468" s="223">
        <f t="shared" ca="1" si="1099"/>
        <v>-6.4553069945163608E-3</v>
      </c>
      <c r="IQ468" s="223">
        <f t="shared" ca="1" si="1100"/>
        <v>7.9239141015226468E-3</v>
      </c>
      <c r="IR468" s="223">
        <f t="shared" ca="1" si="1101"/>
        <v>-7.3336821622788338E-3</v>
      </c>
      <c r="IS468" s="223">
        <f t="shared" ca="1" si="1102"/>
        <v>4.8379687911272408E-3</v>
      </c>
      <c r="IT468" s="223">
        <f t="shared" ca="1" si="1103"/>
        <v>-1.0852252548199342E-3</v>
      </c>
      <c r="IU468" s="223">
        <f t="shared" ca="1" si="1104"/>
        <v>-2.9494880378435604E-3</v>
      </c>
      <c r="IV468" s="223">
        <f t="shared" ca="1" si="1105"/>
        <v>6.2178475991369166E-3</v>
      </c>
      <c r="IW468" s="223">
        <f t="shared" ca="1" si="1106"/>
        <v>-7.8706485795677801E-3</v>
      </c>
      <c r="IX468" s="223">
        <f t="shared" ca="1" si="1107"/>
        <v>7.4784502822034041E-3</v>
      </c>
      <c r="IY468" s="223">
        <f t="shared" ca="1" si="1108"/>
        <v>-5.1431560288292353E-3</v>
      </c>
      <c r="IZ468" s="223">
        <f t="shared" ca="1" si="1109"/>
        <v>1.4715360256500878E-3</v>
      </c>
      <c r="JA468" s="223">
        <f t="shared" ca="1" si="1110"/>
        <v>2.5824273230981298E-3</v>
      </c>
      <c r="JB468" s="223">
        <f t="shared" ca="1" si="1111"/>
        <v>-5.9654088642720361E-3</v>
      </c>
    </row>
    <row r="469" spans="2:262">
      <c r="B469" s="230">
        <v>108</v>
      </c>
      <c r="C469" s="229">
        <f t="shared" si="1112"/>
        <v>2.1093750000000014E-3</v>
      </c>
      <c r="D469" s="226">
        <f t="shared" ca="1" si="855"/>
        <v>74.341904224006129</v>
      </c>
      <c r="E469" s="225">
        <f ca="1">DJ361</f>
        <v>-0.65809577599386815</v>
      </c>
      <c r="F469" s="224">
        <v>108</v>
      </c>
      <c r="G469" s="223">
        <f t="shared" ca="1" si="856"/>
        <v>5.7726172902684628E-3</v>
      </c>
      <c r="H469" s="223">
        <f t="shared" ca="1" si="857"/>
        <v>-5.6991022630988345E-3</v>
      </c>
      <c r="I469" s="223">
        <f t="shared" ca="1" si="858"/>
        <v>4.2797016567769275E-3</v>
      </c>
      <c r="J469" s="223">
        <f t="shared" ca="1" si="859"/>
        <v>-1.8496175292580797E-3</v>
      </c>
      <c r="K469" s="223">
        <f t="shared" ca="1" si="860"/>
        <v>-1.0172675968485954E-3</v>
      </c>
      <c r="L469" s="223">
        <f t="shared" ca="1" si="861"/>
        <v>3.6439173796447314E-3</v>
      </c>
      <c r="M469" s="223">
        <f t="shared" ca="1" si="862"/>
        <v>-5.4100288484258616E-3</v>
      </c>
      <c r="N469" s="223">
        <f t="shared" ca="1" si="863"/>
        <v>5.8985215846848807E-3</v>
      </c>
      <c r="O469" s="223">
        <f t="shared" ca="1" si="864"/>
        <v>-4.9940343790768529E-3</v>
      </c>
      <c r="P469" s="223">
        <f t="shared" ca="1" si="865"/>
        <v>2.9101686429043295E-3</v>
      </c>
      <c r="Q469" s="223">
        <f t="shared" ca="1" si="866"/>
        <v>-1.3904483895738626E-4</v>
      </c>
      <c r="R469" s="223">
        <f t="shared" ca="1" si="867"/>
        <v>-2.664915442555487E-3</v>
      </c>
      <c r="S469" s="223">
        <f t="shared" ca="1" si="868"/>
        <v>4.8395360319173734E-3</v>
      </c>
      <c r="T469" s="223">
        <f t="shared" ca="1" si="869"/>
        <v>-5.871264029700507E-3</v>
      </c>
      <c r="U469" s="223">
        <f t="shared" ca="1" si="870"/>
        <v>5.5164491608755886E-3</v>
      </c>
      <c r="V469" s="223">
        <f t="shared" ca="1" si="871"/>
        <v>-3.8588836076451447E-3</v>
      </c>
      <c r="W469" s="223">
        <f t="shared" ca="1" si="872"/>
        <v>1.2900138595795117E-3</v>
      </c>
      <c r="X469" s="223">
        <f t="shared" ca="1" si="873"/>
        <v>1.5835022995106143E-3</v>
      </c>
      <c r="Y469" s="223">
        <f t="shared" ca="1" si="874"/>
        <v>-4.0830625597454021E-3</v>
      </c>
      <c r="Z469" s="223">
        <f t="shared" ca="1" si="875"/>
        <v>5.6183770906975414E-3</v>
      </c>
      <c r="AA469" s="223">
        <f t="shared" ca="1" si="876"/>
        <v>-5.8268698950822238E-3</v>
      </c>
      <c r="AB469" s="223">
        <f t="shared" ca="1" si="877"/>
        <v>4.6593038394310048E-3</v>
      </c>
      <c r="AC469" s="223">
        <f t="shared" ca="1" si="878"/>
        <v>-2.3914083710260634E-3</v>
      </c>
      <c r="AD469" s="223">
        <f t="shared" ca="1" si="879"/>
        <v>-4.4123605113390941E-4</v>
      </c>
      <c r="AE469" s="223">
        <f t="shared" ca="1" si="880"/>
        <v>3.169679283210285E-3</v>
      </c>
      <c r="AF469" s="223">
        <f t="shared" ca="1" si="881"/>
        <v>-5.1495790709212372E-3</v>
      </c>
      <c r="AG469" s="223">
        <f t="shared" ca="1" si="882"/>
        <v>5.913367286967129E-3</v>
      </c>
      <c r="AH469" s="223">
        <f t="shared" ca="1" si="883"/>
        <v>-5.2806696376352363E-3</v>
      </c>
      <c r="AI469" s="223">
        <f t="shared" ca="1" si="884"/>
        <v>3.4009023998913873E-3</v>
      </c>
      <c r="AJ469" s="223">
        <f t="shared" ca="1" si="885"/>
        <v>-7.1798665123984232E-4</v>
      </c>
      <c r="AK469" s="223">
        <f t="shared" ca="1" si="886"/>
        <v>-2.1344870093979468E-3</v>
      </c>
      <c r="AL469" s="223">
        <f t="shared" ca="1" si="887"/>
        <v>4.4828856153666672E-3</v>
      </c>
      <c r="AM469" s="223">
        <f t="shared" ca="1" si="888"/>
        <v>-5.7726172902684784E-3</v>
      </c>
      <c r="AN469" s="223">
        <f t="shared" ca="1" si="889"/>
        <v>5.6991022630988293E-3</v>
      </c>
      <c r="AO469" s="223">
        <f t="shared" ca="1" si="890"/>
        <v>-4.2797016567768919E-3</v>
      </c>
      <c r="AP469" s="223">
        <f t="shared" ca="1" si="891"/>
        <v>1.849617529258081E-3</v>
      </c>
      <c r="AQ469" s="223">
        <f t="shared" ca="1" si="892"/>
        <v>1.0172675968486253E-3</v>
      </c>
      <c r="AR469" s="223">
        <f t="shared" ca="1" si="893"/>
        <v>-3.6439173796447804E-3</v>
      </c>
      <c r="AS469" s="223">
        <f t="shared" ca="1" si="894"/>
        <v>5.4100288484258607E-3</v>
      </c>
      <c r="AT469" s="223">
        <f t="shared" ca="1" si="895"/>
        <v>-5.8985215846848772E-3</v>
      </c>
      <c r="AU469" s="223">
        <f t="shared" ca="1" si="896"/>
        <v>4.9940343790768086E-3</v>
      </c>
      <c r="AV469" s="223">
        <f t="shared" ca="1" si="897"/>
        <v>-2.9101686429043126E-3</v>
      </c>
      <c r="AW469" s="223">
        <f t="shared" ca="1" si="898"/>
        <v>1.3904483895734593E-4</v>
      </c>
      <c r="AX469" s="223">
        <f t="shared" ca="1" si="899"/>
        <v>2.6649154425555611E-3</v>
      </c>
      <c r="AY469" s="223">
        <f t="shared" ca="1" si="900"/>
        <v>-4.8395360319173969E-3</v>
      </c>
      <c r="AZ469" s="223">
        <f t="shared" ca="1" si="901"/>
        <v>5.8712640297005122E-3</v>
      </c>
      <c r="BA469" s="223">
        <f t="shared" ca="1" si="902"/>
        <v>-5.5164491608755894E-3</v>
      </c>
      <c r="BB469" s="223">
        <f t="shared" ca="1" si="903"/>
        <v>3.8588836076451139E-3</v>
      </c>
      <c r="BC469" s="223">
        <f t="shared" ca="1" si="904"/>
        <v>-1.2900138595794311E-3</v>
      </c>
      <c r="BD469" s="223">
        <f t="shared" ca="1" si="905"/>
        <v>-1.5835022995107349E-3</v>
      </c>
      <c r="BE469" s="223">
        <f t="shared" ca="1" si="906"/>
        <v>4.08306255974537E-3</v>
      </c>
      <c r="BF469" s="223">
        <f t="shared" ca="1" si="907"/>
        <v>-5.6183770906975414E-3</v>
      </c>
      <c r="BG469" s="223">
        <f t="shared" ca="1" si="908"/>
        <v>5.8268698950822168E-3</v>
      </c>
      <c r="BH469" s="223">
        <f t="shared" ca="1" si="909"/>
        <v>-4.6593038394309796E-3</v>
      </c>
      <c r="BI469" s="223">
        <f t="shared" ca="1" si="910"/>
        <v>2.3914083710259875E-3</v>
      </c>
      <c r="BJ469" s="223">
        <f t="shared" ca="1" si="911"/>
        <v>4.4123605113403387E-4</v>
      </c>
      <c r="BK469" s="223">
        <f t="shared" ca="1" si="912"/>
        <v>-3.1696792832102481E-3</v>
      </c>
      <c r="BL469" s="223">
        <f t="shared" ca="1" si="913"/>
        <v>5.1495790709212581E-3</v>
      </c>
      <c r="BM469" s="223">
        <f t="shared" ca="1" si="914"/>
        <v>-5.9133672869671298E-3</v>
      </c>
      <c r="BN469" s="223">
        <f t="shared" ca="1" si="915"/>
        <v>5.2806696376352181E-3</v>
      </c>
      <c r="BO469" s="223">
        <f t="shared" ca="1" si="916"/>
        <v>-3.4009023998912858E-3</v>
      </c>
      <c r="BP469" s="223">
        <f t="shared" ca="1" si="917"/>
        <v>7.1798665123988569E-4</v>
      </c>
      <c r="BQ469" s="223">
        <f t="shared" ca="1" si="918"/>
        <v>2.134487009397985E-3</v>
      </c>
      <c r="BR469" s="223">
        <f t="shared" ca="1" si="919"/>
        <v>-4.4828856153666932E-3</v>
      </c>
      <c r="BS469" s="223">
        <f t="shared" ca="1" si="920"/>
        <v>5.7726172902684879E-3</v>
      </c>
      <c r="BT469" s="223">
        <f t="shared" ca="1" si="921"/>
        <v>-5.6991022630987964E-3</v>
      </c>
      <c r="BU469" s="223">
        <f t="shared" ca="1" si="922"/>
        <v>4.2797016567769222E-3</v>
      </c>
      <c r="BV469" s="223">
        <f t="shared" ca="1" si="923"/>
        <v>-1.8496175292580421E-3</v>
      </c>
      <c r="BW469" s="223">
        <f t="shared" ca="1" si="924"/>
        <v>-1.0172675968486652E-3</v>
      </c>
      <c r="BX469" s="223">
        <f t="shared" ca="1" si="925"/>
        <v>3.6439173796448125E-3</v>
      </c>
      <c r="BY469" s="223">
        <f t="shared" ca="1" si="926"/>
        <v>-5.4100288484259101E-3</v>
      </c>
      <c r="BZ469" s="223">
        <f t="shared" ca="1" si="927"/>
        <v>5.8985215846848807E-3</v>
      </c>
      <c r="CA469" s="223">
        <f t="shared" ca="1" si="928"/>
        <v>-4.9940343790768321E-3</v>
      </c>
      <c r="CB469" s="223">
        <f t="shared" ca="1" si="929"/>
        <v>2.9101686429042774E-3</v>
      </c>
      <c r="CC469" s="223">
        <f t="shared" ca="1" si="930"/>
        <v>-1.390448389573056E-4</v>
      </c>
      <c r="CD469" s="223">
        <f t="shared" ca="1" si="931"/>
        <v>-2.6649154425555975E-3</v>
      </c>
      <c r="CE469" s="223">
        <f t="shared" ca="1" si="932"/>
        <v>4.839536031917468E-3</v>
      </c>
      <c r="CF469" s="223">
        <f t="shared" ca="1" si="933"/>
        <v>-5.871264029700507E-3</v>
      </c>
      <c r="CG469" s="223">
        <f t="shared" ca="1" si="934"/>
        <v>5.5164491608755747E-3</v>
      </c>
      <c r="CH469" s="223">
        <f t="shared" ca="1" si="935"/>
        <v>-3.8588836076450831E-3</v>
      </c>
      <c r="CI469" s="223">
        <f t="shared" ca="1" si="936"/>
        <v>1.2900138595793912E-3</v>
      </c>
      <c r="CJ469" s="223">
        <f t="shared" ca="1" si="937"/>
        <v>1.5835022995107735E-3</v>
      </c>
      <c r="CK469" s="223">
        <f t="shared" ca="1" si="938"/>
        <v>-4.0830625597453995E-3</v>
      </c>
      <c r="CL469" s="223">
        <f t="shared" ca="1" si="939"/>
        <v>5.6183770906975544E-3</v>
      </c>
      <c r="CM469" s="223">
        <f t="shared" ca="1" si="940"/>
        <v>-5.8268698950822099E-3</v>
      </c>
      <c r="CN469" s="223">
        <f t="shared" ca="1" si="941"/>
        <v>4.6593038394309545E-3</v>
      </c>
      <c r="CO469" s="223">
        <f t="shared" ca="1" si="942"/>
        <v>-2.3914083710259507E-3</v>
      </c>
      <c r="CP469" s="223">
        <f t="shared" ca="1" si="943"/>
        <v>-4.412360511340742E-4</v>
      </c>
      <c r="CQ469" s="223">
        <f t="shared" ca="1" si="944"/>
        <v>3.1696792832102832E-3</v>
      </c>
      <c r="CR469" s="223">
        <f t="shared" ca="1" si="945"/>
        <v>-5.1495790709212771E-3</v>
      </c>
      <c r="CS469" s="223">
        <f t="shared" ca="1" si="946"/>
        <v>5.9133672869671307E-3</v>
      </c>
      <c r="CT469" s="223">
        <f t="shared" ca="1" si="947"/>
        <v>-5.2806696376351998E-3</v>
      </c>
      <c r="CU469" s="223">
        <f t="shared" ca="1" si="948"/>
        <v>3.4009023998912524E-3</v>
      </c>
      <c r="CV469" s="223">
        <f t="shared" ca="1" si="949"/>
        <v>-7.1798665123984492E-4</v>
      </c>
      <c r="CW469" s="223">
        <f t="shared" ca="1" si="950"/>
        <v>-2.1344870093980219E-3</v>
      </c>
      <c r="CX469" s="223">
        <f t="shared" ca="1" si="951"/>
        <v>4.4828856153667201E-3</v>
      </c>
      <c r="CY469" s="223">
        <f t="shared" ca="1" si="952"/>
        <v>-5.7726172902684966E-3</v>
      </c>
      <c r="CZ469" s="223">
        <f t="shared" ca="1" si="953"/>
        <v>5.6991022630987851E-3</v>
      </c>
      <c r="DA469" s="223">
        <f t="shared" ca="1" si="954"/>
        <v>-4.2797016567767783E-3</v>
      </c>
      <c r="DB469" s="223">
        <f t="shared" ca="1" si="955"/>
        <v>1.8496175292578446E-3</v>
      </c>
      <c r="DC469" s="223">
        <f t="shared" ca="1" si="956"/>
        <v>1.0172675968488708E-3</v>
      </c>
      <c r="DD469" s="223">
        <f t="shared" ca="1" si="957"/>
        <v>-3.6439173796447115E-3</v>
      </c>
      <c r="DE469" s="223">
        <f t="shared" ca="1" si="958"/>
        <v>5.4100288484258598E-3</v>
      </c>
      <c r="DF469" s="223">
        <f t="shared" ca="1" si="959"/>
        <v>-5.8985215846848772E-3</v>
      </c>
      <c r="DG469" s="223">
        <f t="shared" ca="1" si="960"/>
        <v>4.9940343790768104E-3</v>
      </c>
      <c r="DH469" s="223">
        <f t="shared" ca="1" si="961"/>
        <v>-2.9101686429042414E-3</v>
      </c>
      <c r="DI469" s="223">
        <f t="shared" ca="1" si="962"/>
        <v>1.3904483895726483E-4</v>
      </c>
      <c r="DJ469" s="223">
        <f t="shared" ca="1" si="963"/>
        <v>2.6649154425556331E-3</v>
      </c>
      <c r="DK469" s="223">
        <f t="shared" ca="1" si="964"/>
        <v>-4.8395360319174914E-3</v>
      </c>
      <c r="DL469" s="223">
        <f t="shared" ca="1" si="965"/>
        <v>5.8712640297005313E-3</v>
      </c>
      <c r="DM469" s="223">
        <f t="shared" ca="1" si="966"/>
        <v>-5.5164491608755001E-3</v>
      </c>
      <c r="DN469" s="223">
        <f t="shared" ca="1" si="967"/>
        <v>3.8588836076449248E-3</v>
      </c>
      <c r="DO469" s="223">
        <f t="shared" ca="1" si="968"/>
        <v>-1.2900138595795161E-3</v>
      </c>
      <c r="DP469" s="223">
        <f t="shared" ca="1" si="969"/>
        <v>-1.5835022995106507E-3</v>
      </c>
      <c r="DQ469" s="223">
        <f t="shared" ca="1" si="970"/>
        <v>4.0830625597454281E-3</v>
      </c>
      <c r="DR469" s="223">
        <f t="shared" ca="1" si="971"/>
        <v>-5.6183770906975666E-3</v>
      </c>
      <c r="DS469" s="223">
        <f t="shared" ca="1" si="972"/>
        <v>5.8268698950822029E-3</v>
      </c>
      <c r="DT469" s="223">
        <f t="shared" ca="1" si="973"/>
        <v>-4.6593038394309293E-3</v>
      </c>
      <c r="DU469" s="223">
        <f t="shared" ca="1" si="974"/>
        <v>2.3914083710259129E-3</v>
      </c>
      <c r="DV469" s="223">
        <f t="shared" ca="1" si="975"/>
        <v>4.4123605113411497E-4</v>
      </c>
      <c r="DW469" s="223">
        <f t="shared" ca="1" si="976"/>
        <v>-3.1696792832104593E-3</v>
      </c>
      <c r="DX469" s="223">
        <f t="shared" ca="1" si="977"/>
        <v>5.1495790709213804E-3</v>
      </c>
      <c r="DY469" s="223">
        <f t="shared" ca="1" si="978"/>
        <v>-5.9133672869671281E-3</v>
      </c>
      <c r="DZ469" s="223">
        <f t="shared" ca="1" si="979"/>
        <v>5.2806696376352571E-3</v>
      </c>
      <c r="EA469" s="223">
        <f t="shared" ca="1" si="980"/>
        <v>-3.4009023998913565E-3</v>
      </c>
      <c r="EB469" s="223">
        <f t="shared" ca="1" si="981"/>
        <v>7.1798665123980459E-4</v>
      </c>
      <c r="EC469" s="223">
        <f t="shared" ca="1" si="982"/>
        <v>2.13448700939806E-3</v>
      </c>
      <c r="ED469" s="223">
        <f t="shared" ca="1" si="983"/>
        <v>-4.4828856153667461E-3</v>
      </c>
      <c r="EE469" s="223">
        <f t="shared" ca="1" si="984"/>
        <v>5.7726172902685053E-3</v>
      </c>
      <c r="EF469" s="223">
        <f t="shared" ca="1" si="985"/>
        <v>-5.6991022630987747E-3</v>
      </c>
      <c r="EG469" s="223">
        <f t="shared" ca="1" si="986"/>
        <v>4.2797016567767505E-3</v>
      </c>
      <c r="EH469" s="223">
        <f t="shared" ca="1" si="987"/>
        <v>-1.8496175292578056E-3</v>
      </c>
      <c r="EI469" s="223">
        <f t="shared" ca="1" si="988"/>
        <v>-1.0172675968489107E-3</v>
      </c>
      <c r="EJ469" s="223">
        <f t="shared" ca="1" si="989"/>
        <v>3.6439173796447436E-3</v>
      </c>
      <c r="EK469" s="223">
        <f t="shared" ca="1" si="990"/>
        <v>-5.4100288484258763E-3</v>
      </c>
      <c r="EL469" s="223">
        <f t="shared" ca="1" si="991"/>
        <v>5.8985215846848755E-3</v>
      </c>
      <c r="EM469" s="223">
        <f t="shared" ca="1" si="992"/>
        <v>-4.9940343790767887E-3</v>
      </c>
      <c r="EN469" s="223">
        <f t="shared" ca="1" si="993"/>
        <v>2.9101686429042059E-3</v>
      </c>
      <c r="EO469" s="223">
        <f t="shared" ca="1" si="994"/>
        <v>-1.3904483895722406E-4</v>
      </c>
      <c r="EP469" s="223">
        <f t="shared" ca="1" si="995"/>
        <v>-2.6649154425556691E-3</v>
      </c>
      <c r="EQ469" s="223">
        <f t="shared" ca="1" si="996"/>
        <v>4.8395360319175148E-3</v>
      </c>
      <c r="ER469" s="223">
        <f t="shared" ca="1" si="997"/>
        <v>-5.8712640297005365E-3</v>
      </c>
      <c r="ES469" s="223">
        <f t="shared" ca="1" si="998"/>
        <v>5.5164491608754845E-3</v>
      </c>
      <c r="ET469" s="223">
        <f t="shared" ca="1" si="999"/>
        <v>-3.8588836076451491E-3</v>
      </c>
      <c r="EU469" s="223">
        <f t="shared" ca="1" si="1000"/>
        <v>1.2900138595794762E-3</v>
      </c>
      <c r="EV469" s="223">
        <f t="shared" ca="1" si="1001"/>
        <v>1.5835022995106898E-3</v>
      </c>
      <c r="EW469" s="223">
        <f t="shared" ca="1" si="1002"/>
        <v>-4.0830625597454576E-3</v>
      </c>
      <c r="EX469" s="223">
        <f t="shared" ca="1" si="1003"/>
        <v>5.6183770906975787E-3</v>
      </c>
      <c r="EY469" s="223">
        <f t="shared" ca="1" si="1004"/>
        <v>-5.826869895082196E-3</v>
      </c>
      <c r="EZ469" s="223">
        <f t="shared" ca="1" si="1005"/>
        <v>4.6593038394309051E-3</v>
      </c>
      <c r="FA469" s="223">
        <f t="shared" ca="1" si="1006"/>
        <v>-2.3914083710258761E-3</v>
      </c>
      <c r="FB469" s="223">
        <f t="shared" ca="1" si="1007"/>
        <v>-4.412360511341553E-4</v>
      </c>
      <c r="FC469" s="223">
        <f t="shared" ca="1" si="1008"/>
        <v>3.1696792832104932E-3</v>
      </c>
      <c r="FD469" s="223">
        <f t="shared" ca="1" si="1009"/>
        <v>-5.1495790709213994E-3</v>
      </c>
      <c r="FE469" s="223">
        <f t="shared" ca="1" si="1010"/>
        <v>5.913367286967129E-3</v>
      </c>
      <c r="FF469" s="223">
        <f t="shared" ca="1" si="1011"/>
        <v>-5.2806696376352397E-3</v>
      </c>
      <c r="FG469" s="223">
        <f t="shared" ca="1" si="1012"/>
        <v>3.4009023998913235E-3</v>
      </c>
      <c r="FH469" s="223">
        <f t="shared" ca="1" si="1013"/>
        <v>-7.1798665123976512E-4</v>
      </c>
      <c r="FI469" s="223">
        <f t="shared" ca="1" si="1014"/>
        <v>-2.1344870093980982E-3</v>
      </c>
      <c r="FJ469" s="223">
        <f t="shared" ca="1" si="1015"/>
        <v>4.482885615366773E-3</v>
      </c>
      <c r="FK469" s="223">
        <f t="shared" ca="1" si="1016"/>
        <v>-5.7726172902685148E-3</v>
      </c>
      <c r="FL469" s="223">
        <f t="shared" ca="1" si="1017"/>
        <v>5.6991022630987626E-3</v>
      </c>
      <c r="FM469" s="223">
        <f t="shared" ca="1" si="1018"/>
        <v>-4.2797016567767228E-3</v>
      </c>
      <c r="FN469" s="223">
        <f t="shared" ca="1" si="1019"/>
        <v>1.8496175292577668E-3</v>
      </c>
      <c r="FO469" s="223">
        <f t="shared" ca="1" si="1020"/>
        <v>1.017267596848951E-3</v>
      </c>
      <c r="FP469" s="223">
        <f t="shared" ca="1" si="1021"/>
        <v>-3.6439173796447757E-3</v>
      </c>
      <c r="FQ469" s="223">
        <f t="shared" ca="1" si="1022"/>
        <v>5.4100288484258919E-3</v>
      </c>
      <c r="FR469" s="223">
        <f t="shared" ca="1" si="1023"/>
        <v>-5.898521584684872E-3</v>
      </c>
      <c r="FS469" s="223">
        <f t="shared" ca="1" si="1024"/>
        <v>4.994034379076767E-3</v>
      </c>
      <c r="FT469" s="223">
        <f t="shared" ca="1" si="1025"/>
        <v>-2.9101686429041707E-3</v>
      </c>
      <c r="FU469" s="223">
        <f t="shared" ca="1" si="1026"/>
        <v>1.3904483895718373E-4</v>
      </c>
      <c r="FV469" s="223">
        <f t="shared" ca="1" si="1027"/>
        <v>2.6649154425557055E-3</v>
      </c>
      <c r="FW469" s="223">
        <f t="shared" ca="1" si="1028"/>
        <v>-4.8395360319175382E-3</v>
      </c>
      <c r="FX469" s="223">
        <f t="shared" ca="1" si="1029"/>
        <v>5.8712640297005417E-3</v>
      </c>
      <c r="FY469" s="223">
        <f t="shared" ca="1" si="1030"/>
        <v>-5.5164491608754706E-3</v>
      </c>
      <c r="FZ469" s="223">
        <f t="shared" ca="1" si="1031"/>
        <v>3.8588836076448633E-3</v>
      </c>
      <c r="GA469" s="223">
        <f t="shared" ca="1" si="1032"/>
        <v>-1.2900138595794367E-3</v>
      </c>
      <c r="GB469" s="223">
        <f t="shared" ca="1" si="1033"/>
        <v>-1.5835022995107288E-3</v>
      </c>
      <c r="GC469" s="223">
        <f t="shared" ca="1" si="1034"/>
        <v>4.083062559745488E-3</v>
      </c>
      <c r="GD469" s="223">
        <f t="shared" ca="1" si="1035"/>
        <v>-5.6183770906975926E-3</v>
      </c>
      <c r="GE469" s="223">
        <f t="shared" ca="1" si="1036"/>
        <v>5.8268698950821891E-3</v>
      </c>
      <c r="GF469" s="223">
        <f t="shared" ca="1" si="1037"/>
        <v>-4.6593038394308799E-3</v>
      </c>
      <c r="GG469" s="223">
        <f t="shared" ca="1" si="1038"/>
        <v>2.3914083710258396E-3</v>
      </c>
      <c r="GH469" s="223">
        <f t="shared" ca="1" si="1039"/>
        <v>4.412360511341952E-4</v>
      </c>
      <c r="GI469" s="223">
        <f t="shared" ca="1" si="1040"/>
        <v>-3.169679283210527E-3</v>
      </c>
      <c r="GJ469" s="223">
        <f t="shared" ca="1" si="1041"/>
        <v>5.1495790709214194E-3</v>
      </c>
      <c r="GK469" s="223">
        <f t="shared" ca="1" si="1042"/>
        <v>-5.9133672869671298E-3</v>
      </c>
      <c r="GL469" s="223">
        <f t="shared" ca="1" si="1043"/>
        <v>5.2806696376352207E-3</v>
      </c>
      <c r="GM469" s="223">
        <f t="shared" ca="1" si="1044"/>
        <v>-3.4009023998912901E-3</v>
      </c>
      <c r="GN469" s="223">
        <f t="shared" ca="1" si="1045"/>
        <v>7.1798665123972436E-4</v>
      </c>
      <c r="GO469" s="223">
        <f t="shared" ca="1" si="1046"/>
        <v>2.1344870093981351E-3</v>
      </c>
      <c r="GP469" s="223">
        <f t="shared" ca="1" si="1047"/>
        <v>-4.482885615366799E-3</v>
      </c>
      <c r="GQ469" s="223">
        <f t="shared" ca="1" si="1048"/>
        <v>5.7726172902685235E-3</v>
      </c>
      <c r="GR469" s="223">
        <f t="shared" ca="1" si="1049"/>
        <v>-5.6991022630987521E-3</v>
      </c>
      <c r="GS469" s="223">
        <f t="shared" ca="1" si="1050"/>
        <v>4.2797016567766941E-3</v>
      </c>
      <c r="GT469" s="223">
        <f t="shared" ca="1" si="1051"/>
        <v>-1.8496175292577288E-3</v>
      </c>
      <c r="GU469" s="223">
        <f t="shared" ca="1" si="1052"/>
        <v>-1.0172675968489905E-3</v>
      </c>
      <c r="GV469" s="223">
        <f t="shared" ca="1" si="1053"/>
        <v>3.6439173796450723E-3</v>
      </c>
      <c r="GW469" s="223">
        <f t="shared" ca="1" si="1054"/>
        <v>-5.4100288484260437E-3</v>
      </c>
      <c r="GX469" s="223">
        <f t="shared" ca="1" si="1055"/>
        <v>5.8985215846848443E-3</v>
      </c>
      <c r="GY469" s="223">
        <f t="shared" ca="1" si="1056"/>
        <v>-4.9940343790765649E-3</v>
      </c>
      <c r="GZ469" s="223">
        <f t="shared" ca="1" si="1057"/>
        <v>2.9101686429038429E-3</v>
      </c>
      <c r="HA469" s="223">
        <f t="shared" ca="1" si="1058"/>
        <v>-1.390448389574795E-4</v>
      </c>
      <c r="HB469" s="223">
        <f t="shared" ca="1" si="1059"/>
        <v>-2.6649154425554414E-3</v>
      </c>
      <c r="HC469" s="223">
        <f t="shared" ca="1" si="1060"/>
        <v>4.8395360319173682E-3</v>
      </c>
      <c r="HD469" s="223">
        <f t="shared" ca="1" si="1061"/>
        <v>-5.8712640297005061E-3</v>
      </c>
      <c r="HE469" s="223">
        <f t="shared" ca="1" si="1062"/>
        <v>5.5164491608755764E-3</v>
      </c>
      <c r="HF469" s="223">
        <f t="shared" ca="1" si="1063"/>
        <v>-3.8588836076450875E-3</v>
      </c>
      <c r="HG469" s="223">
        <f t="shared" ca="1" si="1064"/>
        <v>1.2900138595793973E-3</v>
      </c>
      <c r="HH469" s="223">
        <f t="shared" ca="1" si="1065"/>
        <v>1.5835022995107678E-3</v>
      </c>
      <c r="HI469" s="223">
        <f t="shared" ca="1" si="1066"/>
        <v>-4.0830625597455166E-3</v>
      </c>
      <c r="HJ469" s="223">
        <f t="shared" ca="1" si="1067"/>
        <v>5.6183770906976047E-3</v>
      </c>
      <c r="HK469" s="223">
        <f t="shared" ca="1" si="1068"/>
        <v>-5.8268698950821821E-3</v>
      </c>
      <c r="HL469" s="223">
        <f t="shared" ca="1" si="1069"/>
        <v>4.6593038394308547E-3</v>
      </c>
      <c r="HM469" s="223">
        <f t="shared" ca="1" si="1070"/>
        <v>-2.3914083710258023E-3</v>
      </c>
      <c r="HN469" s="223">
        <f t="shared" ca="1" si="1071"/>
        <v>-4.412360511342364E-4</v>
      </c>
      <c r="HO469" s="223">
        <f t="shared" ca="1" si="1072"/>
        <v>3.1696792832105621E-3</v>
      </c>
      <c r="HP469" s="223">
        <f t="shared" ca="1" si="1073"/>
        <v>-5.1495790709214393E-3</v>
      </c>
      <c r="HQ469" s="223">
        <f t="shared" ca="1" si="1074"/>
        <v>5.9133672869671385E-3</v>
      </c>
      <c r="HR469" s="223">
        <f t="shared" ca="1" si="1075"/>
        <v>-5.2806696376350515E-3</v>
      </c>
      <c r="HS469" s="223">
        <f t="shared" ca="1" si="1076"/>
        <v>3.4009023998909818E-3</v>
      </c>
      <c r="HT469" s="223">
        <f t="shared" ca="1" si="1077"/>
        <v>-7.1798665123935053E-4</v>
      </c>
      <c r="HU469" s="223">
        <f t="shared" ca="1" si="1078"/>
        <v>-2.1344870093984872E-3</v>
      </c>
      <c r="HV469" s="223">
        <f t="shared" ca="1" si="1079"/>
        <v>4.4828856153670453E-3</v>
      </c>
      <c r="HW469" s="223">
        <f t="shared" ca="1" si="1080"/>
        <v>-5.7726172902684593E-3</v>
      </c>
      <c r="HX469" s="223">
        <f t="shared" ca="1" si="1081"/>
        <v>5.6991022630988319E-3</v>
      </c>
      <c r="HY469" s="223">
        <f t="shared" ca="1" si="1082"/>
        <v>-4.279701656776898E-3</v>
      </c>
      <c r="HZ469" s="223">
        <f t="shared" ca="1" si="1083"/>
        <v>1.8496175292580096E-3</v>
      </c>
      <c r="IA469" s="223">
        <f t="shared" ca="1" si="1084"/>
        <v>1.017267596848699E-3</v>
      </c>
      <c r="IB469" s="223">
        <f t="shared" ca="1" si="1085"/>
        <v>-3.643917379644839E-3</v>
      </c>
      <c r="IC469" s="223">
        <f t="shared" ca="1" si="1086"/>
        <v>5.4100288484259258E-3</v>
      </c>
      <c r="ID469" s="223">
        <f t="shared" ca="1" si="1087"/>
        <v>-5.8985215846848659E-3</v>
      </c>
      <c r="IE469" s="223">
        <f t="shared" ca="1" si="1088"/>
        <v>3.1203781444601249E-3</v>
      </c>
      <c r="IF469" s="223">
        <f t="shared" ca="1" si="1089"/>
        <v>-2.9101686429041005E-3</v>
      </c>
      <c r="IG469" s="223">
        <f t="shared" ca="1" si="1090"/>
        <v>1.3904483895710307E-4</v>
      </c>
      <c r="IH469" s="223">
        <f t="shared" ca="1" si="1091"/>
        <v>2.664915442555778E-3</v>
      </c>
      <c r="II469" s="223">
        <f t="shared" ca="1" si="1092"/>
        <v>-4.8395360319175851E-3</v>
      </c>
      <c r="IJ469" s="223">
        <f t="shared" ca="1" si="1093"/>
        <v>5.8712640297005521E-3</v>
      </c>
      <c r="IK469" s="223">
        <f t="shared" ca="1" si="1094"/>
        <v>-5.5164491608754411E-3</v>
      </c>
      <c r="IL469" s="223">
        <f t="shared" ca="1" si="1095"/>
        <v>3.8588836076448017E-3</v>
      </c>
      <c r="IM469" s="223">
        <f t="shared" ca="1" si="1096"/>
        <v>-1.2900138595790291E-3</v>
      </c>
      <c r="IN469" s="223">
        <f t="shared" ca="1" si="1097"/>
        <v>-1.5835022995111308E-3</v>
      </c>
      <c r="IO469" s="223">
        <f t="shared" ca="1" si="1098"/>
        <v>4.0830625597457898E-3</v>
      </c>
      <c r="IP469" s="223">
        <f t="shared" ca="1" si="1099"/>
        <v>-5.6183770906977227E-3</v>
      </c>
      <c r="IQ469" s="223">
        <f t="shared" ca="1" si="1100"/>
        <v>5.8268698950821179E-3</v>
      </c>
      <c r="IR469" s="223">
        <f t="shared" ca="1" si="1101"/>
        <v>-4.6593038394310369E-3</v>
      </c>
      <c r="IS469" s="223">
        <f t="shared" ca="1" si="1102"/>
        <v>2.3914083710260725E-3</v>
      </c>
      <c r="IT469" s="223">
        <f t="shared" ca="1" si="1103"/>
        <v>4.412360511339415E-4</v>
      </c>
      <c r="IU469" s="223">
        <f t="shared" ca="1" si="1104"/>
        <v>-3.1696792832103119E-3</v>
      </c>
      <c r="IV469" s="223">
        <f t="shared" ca="1" si="1105"/>
        <v>5.1495790709212945E-3</v>
      </c>
      <c r="IW469" s="223">
        <f t="shared" ca="1" si="1106"/>
        <v>-5.9133672869671316E-3</v>
      </c>
      <c r="IX469" s="223">
        <f t="shared" ca="1" si="1107"/>
        <v>5.2806696376351842E-3</v>
      </c>
      <c r="IY469" s="223">
        <f t="shared" ca="1" si="1108"/>
        <v>-3.4009023998912238E-3</v>
      </c>
      <c r="IZ469" s="223">
        <f t="shared" ca="1" si="1109"/>
        <v>7.1798665123964413E-4</v>
      </c>
      <c r="JA469" s="223">
        <f t="shared" ca="1" si="1110"/>
        <v>2.1344870093982114E-3</v>
      </c>
      <c r="JB469" s="223">
        <f t="shared" ca="1" si="1111"/>
        <v>-4.4828856153668519E-3</v>
      </c>
    </row>
    <row r="470" spans="2:262">
      <c r="B470" s="230">
        <v>109</v>
      </c>
      <c r="C470" s="229">
        <f t="shared" si="1112"/>
        <v>2.1289062500000015E-3</v>
      </c>
      <c r="D470" s="226">
        <f t="shared" ca="1" si="855"/>
        <v>74.35694949644602</v>
      </c>
      <c r="E470" s="225">
        <f ca="1">DK361</f>
        <v>-0.64305050355397897</v>
      </c>
      <c r="F470" s="224">
        <v>109</v>
      </c>
      <c r="G470" s="223">
        <f t="shared" ca="1" si="856"/>
        <v>3.3875312756156519E-3</v>
      </c>
      <c r="H470" s="223">
        <f t="shared" ca="1" si="857"/>
        <v>-3.3411431768195056E-3</v>
      </c>
      <c r="I470" s="223">
        <f t="shared" ca="1" si="858"/>
        <v>2.5812492830018787E-3</v>
      </c>
      <c r="J470" s="223">
        <f t="shared" ca="1" si="859"/>
        <v>-1.2701259972220541E-3</v>
      </c>
      <c r="K470" s="223">
        <f t="shared" ca="1" si="860"/>
        <v>-3.1223447040402605E-4</v>
      </c>
      <c r="L470" s="223">
        <f t="shared" ca="1" si="861"/>
        <v>1.8279168304936402E-3</v>
      </c>
      <c r="M470" s="223">
        <f t="shared" ca="1" si="862"/>
        <v>-2.9532449967183687E-3</v>
      </c>
      <c r="N470" s="223">
        <f t="shared" ca="1" si="863"/>
        <v>3.4479035664121954E-3</v>
      </c>
      <c r="O470" s="223">
        <f t="shared" ca="1" si="864"/>
        <v>-3.2062575106777498E-3</v>
      </c>
      <c r="P470" s="223">
        <f t="shared" ca="1" si="865"/>
        <v>2.2799106824438163E-3</v>
      </c>
      <c r="Q470" s="223">
        <f t="shared" ca="1" si="866"/>
        <v>-8.6668574155037673E-4</v>
      </c>
      <c r="R470" s="223">
        <f t="shared" ca="1" si="867"/>
        <v>-7.3162115073891355E-4</v>
      </c>
      <c r="S470" s="223">
        <f t="shared" ca="1" si="868"/>
        <v>2.173689323767606E-3</v>
      </c>
      <c r="T470" s="223">
        <f t="shared" ca="1" si="869"/>
        <v>-3.1515631037380486E-3</v>
      </c>
      <c r="U470" s="223">
        <f t="shared" ca="1" si="870"/>
        <v>3.456416178252362E-3</v>
      </c>
      <c r="V470" s="223">
        <f t="shared" ca="1" si="871"/>
        <v>-3.0231467471826326E-3</v>
      </c>
      <c r="W470" s="223">
        <f t="shared" ca="1" si="872"/>
        <v>1.944280103075034E-3</v>
      </c>
      <c r="X470" s="223">
        <f t="shared" ca="1" si="873"/>
        <v>-4.5020972561247009E-4</v>
      </c>
      <c r="Y470" s="223">
        <f t="shared" ca="1" si="874"/>
        <v>-1.1400035679718092E-3</v>
      </c>
      <c r="Z470" s="223">
        <f t="shared" ca="1" si="875"/>
        <v>2.4867675063364766E-3</v>
      </c>
      <c r="AA470" s="223">
        <f t="shared" ca="1" si="876"/>
        <v>-3.3024787681944345E-3</v>
      </c>
      <c r="AB470" s="223">
        <f t="shared" ca="1" si="877"/>
        <v>3.4129410735305146E-3</v>
      </c>
      <c r="AC470" s="223">
        <f t="shared" ca="1" si="878"/>
        <v>-2.794565042657102E-3</v>
      </c>
      <c r="AD470" s="223">
        <f t="shared" ca="1" si="879"/>
        <v>1.5794057412150636E-3</v>
      </c>
      <c r="AE470" s="223">
        <f t="shared" ca="1" si="880"/>
        <v>-2.6962136344977142E-5</v>
      </c>
      <c r="AF470" s="223">
        <f t="shared" ca="1" si="881"/>
        <v>-1.5312392704241464E-3</v>
      </c>
      <c r="AG470" s="223">
        <f t="shared" ca="1" si="882"/>
        <v>2.7624423909204513E-3</v>
      </c>
      <c r="AH470" s="223">
        <f t="shared" ca="1" si="883"/>
        <v>-3.4037220780214227E-3</v>
      </c>
      <c r="AI470" s="223">
        <f t="shared" ca="1" si="884"/>
        <v>3.3181321582884055E-3</v>
      </c>
      <c r="AJ470" s="223">
        <f t="shared" ca="1" si="885"/>
        <v>-2.5239504787016578E-3</v>
      </c>
      <c r="AK470" s="223">
        <f t="shared" ca="1" si="886"/>
        <v>1.1907756468923234E-3</v>
      </c>
      <c r="AL470" s="223">
        <f t="shared" ca="1" si="887"/>
        <v>3.966909885495945E-4</v>
      </c>
      <c r="AM470" s="223">
        <f t="shared" ca="1" si="888"/>
        <v>-1.8994437089678616E-3</v>
      </c>
      <c r="AN470" s="223">
        <f t="shared" ca="1" si="889"/>
        <v>2.9965675706564729E-3</v>
      </c>
      <c r="AO470" s="223">
        <f t="shared" ca="1" si="890"/>
        <v>-3.4537702396016693E-3</v>
      </c>
      <c r="AP470" s="223">
        <f t="shared" ca="1" si="891"/>
        <v>3.1734154468596792E-3</v>
      </c>
      <c r="AQ470" s="223">
        <f t="shared" ca="1" si="892"/>
        <v>-2.2153733502469049E-3</v>
      </c>
      <c r="AR470" s="223">
        <f t="shared" ca="1" si="893"/>
        <v>7.8423517846323257E-4</v>
      </c>
      <c r="AS470" s="223">
        <f t="shared" ca="1" si="894"/>
        <v>8.1437751173538413E-4</v>
      </c>
      <c r="AT470" s="223">
        <f t="shared" ca="1" si="895"/>
        <v>-2.2390787461215554E-3</v>
      </c>
      <c r="AU470" s="223">
        <f t="shared" ca="1" si="896"/>
        <v>3.1856215849169712E-3</v>
      </c>
      <c r="AV470" s="223">
        <f t="shared" ca="1" si="897"/>
        <v>-3.4518704820000598E-3</v>
      </c>
      <c r="AW470" s="223">
        <f t="shared" ca="1" si="898"/>
        <v>2.9809676132868793E-3</v>
      </c>
      <c r="AX470" s="223">
        <f t="shared" ca="1" si="899"/>
        <v>-1.873474944529204E-3</v>
      </c>
      <c r="AY470" s="223">
        <f t="shared" ca="1" si="900"/>
        <v>3.6589908298192628E-4</v>
      </c>
      <c r="AZ470" s="223">
        <f t="shared" ca="1" si="901"/>
        <v>1.2198150391199369E-3</v>
      </c>
      <c r="BA470" s="223">
        <f t="shared" ca="1" si="902"/>
        <v>-2.545035954793344E-3</v>
      </c>
      <c r="BB470" s="223">
        <f t="shared" ca="1" si="903"/>
        <v>3.3267608853555617E-3</v>
      </c>
      <c r="BC470" s="223">
        <f t="shared" ca="1" si="904"/>
        <v>-3.3980513793392133E-3</v>
      </c>
      <c r="BD470" s="223">
        <f t="shared" ca="1" si="905"/>
        <v>2.743683252117924E-3</v>
      </c>
      <c r="BE470" s="223">
        <f t="shared" ca="1" si="906"/>
        <v>-1.5033977318104697E-3</v>
      </c>
      <c r="BF470" s="223">
        <f t="shared" ca="1" si="907"/>
        <v>-5.7940475287190062E-5</v>
      </c>
      <c r="BG470" s="223">
        <f t="shared" ca="1" si="908"/>
        <v>1.6069054129092303E-3</v>
      </c>
      <c r="BH470" s="223">
        <f t="shared" ca="1" si="909"/>
        <v>-2.8127134537790045E-3</v>
      </c>
      <c r="BI470" s="223">
        <f t="shared" ca="1" si="910"/>
        <v>3.4178626055207488E-3</v>
      </c>
      <c r="BJ470" s="223">
        <f t="shared" ca="1" si="911"/>
        <v>-3.2931224210181087E-3</v>
      </c>
      <c r="BK470" s="223">
        <f t="shared" ca="1" si="912"/>
        <v>2.4651313410096369E-3</v>
      </c>
      <c r="BL470" s="223">
        <f t="shared" ca="1" si="913"/>
        <v>-1.1107080178388157E-3</v>
      </c>
      <c r="BM470" s="223">
        <f t="shared" ca="1" si="914"/>
        <v>-4.8090855487689199E-4</v>
      </c>
      <c r="BN470" s="223">
        <f t="shared" ca="1" si="915"/>
        <v>1.969826433576535E-3</v>
      </c>
      <c r="BO470" s="223">
        <f t="shared" ca="1" si="916"/>
        <v>-3.0380851243388841E-3</v>
      </c>
      <c r="BP470" s="223">
        <f t="shared" ca="1" si="917"/>
        <v>3.4575564907435947E-3</v>
      </c>
      <c r="BQ470" s="223">
        <f t="shared" ca="1" si="918"/>
        <v>-3.1386618362380411E-3</v>
      </c>
      <c r="BR470" s="223">
        <f t="shared" ca="1" si="919"/>
        <v>2.1495015599819482E-3</v>
      </c>
      <c r="BS470" s="223">
        <f t="shared" ca="1" si="920"/>
        <v>-7.0131222142907185E-4</v>
      </c>
      <c r="BT470" s="223">
        <f t="shared" ca="1" si="921"/>
        <v>-8.9664332217032137E-4</v>
      </c>
      <c r="BU470" s="223">
        <f t="shared" ca="1" si="922"/>
        <v>2.3031194311634055E-3</v>
      </c>
      <c r="BV470" s="223">
        <f t="shared" ca="1" si="923"/>
        <v>-3.2177611667712296E-3</v>
      </c>
      <c r="BW470" s="223">
        <f t="shared" ca="1" si="924"/>
        <v>3.4452455080431496E-3</v>
      </c>
      <c r="BX470" s="223">
        <f t="shared" ca="1" si="925"/>
        <v>-2.9369928559664651E-3</v>
      </c>
      <c r="BY470" s="223">
        <f t="shared" ca="1" si="926"/>
        <v>1.8015412747305296E-3</v>
      </c>
      <c r="BZ470" s="223">
        <f t="shared" ca="1" si="927"/>
        <v>-2.8136803642571568E-4</v>
      </c>
      <c r="CA470" s="223">
        <f t="shared" ca="1" si="928"/>
        <v>-1.2988917393003899E-3</v>
      </c>
      <c r="CB470" s="223">
        <f t="shared" ca="1" si="929"/>
        <v>2.6017713687560675E-3</v>
      </c>
      <c r="CC470" s="223">
        <f t="shared" ca="1" si="930"/>
        <v>-3.3490390861549116E-3</v>
      </c>
      <c r="CD470" s="223">
        <f t="shared" ca="1" si="931"/>
        <v>3.3811148260583217E-3</v>
      </c>
      <c r="CE470" s="223">
        <f t="shared" ca="1" si="932"/>
        <v>-2.6911487693805792E-3</v>
      </c>
      <c r="CF470" s="223">
        <f t="shared" ca="1" si="933"/>
        <v>1.426484131827895E-3</v>
      </c>
      <c r="CG470" s="223">
        <f t="shared" ca="1" si="934"/>
        <v>1.428081857435782E-4</v>
      </c>
      <c r="CH470" s="223">
        <f t="shared" ca="1" si="935"/>
        <v>-1.6816036156595106E-3</v>
      </c>
      <c r="CI470" s="223">
        <f t="shared" ca="1" si="936"/>
        <v>2.8612902432271297E-3</v>
      </c>
      <c r="CJ470" s="223">
        <f t="shared" ca="1" si="937"/>
        <v>-3.4299443403886312E-3</v>
      </c>
      <c r="CK470" s="223">
        <f t="shared" ca="1" si="938"/>
        <v>3.2661290299391679E-3</v>
      </c>
      <c r="CL470" s="223">
        <f t="shared" ca="1" si="939"/>
        <v>-2.4048273003749883E-3</v>
      </c>
      <c r="CM470" s="223">
        <f t="shared" ca="1" si="940"/>
        <v>1.0299713398074554E-3</v>
      </c>
      <c r="CN470" s="223">
        <f t="shared" ca="1" si="941"/>
        <v>5.6483643987306092E-4</v>
      </c>
      <c r="CO470" s="223">
        <f t="shared" ca="1" si="942"/>
        <v>-2.0390226083982161E-3</v>
      </c>
      <c r="CP470" s="223">
        <f t="shared" ca="1" si="943"/>
        <v>3.0777726491437122E-3</v>
      </c>
      <c r="CQ470" s="223">
        <f t="shared" ca="1" si="944"/>
        <v>-3.4592600391418595E-3</v>
      </c>
      <c r="CR470" s="223">
        <f t="shared" ca="1" si="945"/>
        <v>3.1020176130883963E-3</v>
      </c>
      <c r="CS470" s="223">
        <f t="shared" ca="1" si="946"/>
        <v>-2.0823349903522975E-3</v>
      </c>
      <c r="CT470" s="223">
        <f t="shared" ca="1" si="947"/>
        <v>6.1796682013642705E-4</v>
      </c>
      <c r="CU470" s="223">
        <f t="shared" ca="1" si="948"/>
        <v>9.7836902819563591E-4</v>
      </c>
      <c r="CV470" s="223">
        <f t="shared" ca="1" si="949"/>
        <v>-2.3657728031791052E-3</v>
      </c>
      <c r="CW470" s="223">
        <f t="shared" ca="1" si="950"/>
        <v>3.2479624896184453E-3</v>
      </c>
      <c r="CX470" s="223">
        <f t="shared" ca="1" si="951"/>
        <v>-3.436545247018208E-3</v>
      </c>
      <c r="CY470" s="223">
        <f t="shared" ca="1" si="952"/>
        <v>2.8912489639707729E-3</v>
      </c>
      <c r="CZ470" s="223">
        <f t="shared" ca="1" si="953"/>
        <v>-1.7285224238319237E-3</v>
      </c>
      <c r="DA470" s="223">
        <f t="shared" ca="1" si="954"/>
        <v>1.9666750428534133E-4</v>
      </c>
      <c r="DB470" s="223">
        <f t="shared" ca="1" si="955"/>
        <v>1.3771860356656415E-3</v>
      </c>
      <c r="DC470" s="223">
        <f t="shared" ca="1" si="956"/>
        <v>-2.6569395729328102E-3</v>
      </c>
      <c r="DD470" s="223">
        <f t="shared" ca="1" si="957"/>
        <v>3.3692999510374468E-3</v>
      </c>
      <c r="DE470" s="223">
        <f t="shared" ca="1" si="958"/>
        <v>-3.3621416156342375E-3</v>
      </c>
      <c r="DF470" s="223">
        <f t="shared" ca="1" si="959"/>
        <v>2.6369932392530928E-3</v>
      </c>
      <c r="DG470" s="223">
        <f t="shared" ca="1" si="960"/>
        <v>-1.3487112711440736E-3</v>
      </c>
      <c r="DH470" s="223">
        <f t="shared" ca="1" si="961"/>
        <v>-2.2758987388891484E-4</v>
      </c>
      <c r="DI470" s="223">
        <f t="shared" ca="1" si="962"/>
        <v>1.7552888832710976E-3</v>
      </c>
      <c r="DJ470" s="223">
        <f t="shared" ca="1" si="963"/>
        <v>-2.9081434984232681E-3</v>
      </c>
      <c r="DK470" s="223">
        <f t="shared" ca="1" si="964"/>
        <v>3.4399600050397418E-3</v>
      </c>
      <c r="DL470" s="223">
        <f t="shared" ca="1" si="965"/>
        <v>-3.2371682448610558E-3</v>
      </c>
      <c r="DM470" s="223">
        <f t="shared" ca="1" si="966"/>
        <v>2.343074681696805E-3</v>
      </c>
      <c r="DN470" s="223">
        <f t="shared" ca="1" si="967"/>
        <v>-9.4861424555410393E-4</v>
      </c>
      <c r="DO470" s="223">
        <f t="shared" ca="1" si="968"/>
        <v>-6.484240885184444E-4</v>
      </c>
      <c r="DP470" s="223">
        <f t="shared" ca="1" si="969"/>
        <v>2.1069905522445639E-3</v>
      </c>
      <c r="DQ470" s="223">
        <f t="shared" ca="1" si="970"/>
        <v>-3.1156062387899838E-3</v>
      </c>
      <c r="DR470" s="223">
        <f t="shared" ca="1" si="971"/>
        <v>3.4588798586426064E-3</v>
      </c>
      <c r="DS470" s="223">
        <f t="shared" ca="1" si="972"/>
        <v>-3.0635048505205358E-3</v>
      </c>
      <c r="DT470" s="223">
        <f t="shared" ca="1" si="973"/>
        <v>2.0139140999879787E-3</v>
      </c>
      <c r="DU470" s="223">
        <f t="shared" ca="1" si="974"/>
        <v>-5.3424917873859954E-4</v>
      </c>
      <c r="DV470" s="223">
        <f t="shared" ca="1" si="975"/>
        <v>-1.059505401301846E-3</v>
      </c>
      <c r="DW470" s="223">
        <f t="shared" ca="1" si="976"/>
        <v>2.4270011221201818E-3</v>
      </c>
      <c r="DX470" s="223">
        <f t="shared" ca="1" si="977"/>
        <v>-3.276207361311052E-3</v>
      </c>
      <c r="DY470" s="223">
        <f t="shared" ca="1" si="978"/>
        <v>3.4257749396371879E-3</v>
      </c>
      <c r="DZ470" s="223">
        <f t="shared" ca="1" si="979"/>
        <v>-2.8437634917100533E-3</v>
      </c>
      <c r="EA470" s="223">
        <f t="shared" ca="1" si="980"/>
        <v>1.6544623756589037E-3</v>
      </c>
      <c r="EB470" s="223">
        <f t="shared" ca="1" si="981"/>
        <v>-1.1184850699415901E-4</v>
      </c>
      <c r="EC470" s="223">
        <f t="shared" ca="1" si="982"/>
        <v>-1.4546507666594907E-3</v>
      </c>
      <c r="ED470" s="223">
        <f t="shared" ca="1" si="983"/>
        <v>2.7105073360600622E-3</v>
      </c>
      <c r="EE470" s="223">
        <f t="shared" ca="1" si="984"/>
        <v>-3.387531275615671E-3</v>
      </c>
      <c r="EF470" s="223">
        <f t="shared" ca="1" si="985"/>
        <v>3.3411431768194918E-3</v>
      </c>
      <c r="EG470" s="223">
        <f t="shared" ca="1" si="986"/>
        <v>-2.5812492830017417E-3</v>
      </c>
      <c r="EH470" s="223">
        <f t="shared" ca="1" si="987"/>
        <v>1.2701259972218964E-3</v>
      </c>
      <c r="EI470" s="223">
        <f t="shared" ca="1" si="988"/>
        <v>3.1223447040415746E-4</v>
      </c>
      <c r="EJ470" s="223">
        <f t="shared" ca="1" si="989"/>
        <v>-1.8279168304937104E-3</v>
      </c>
      <c r="EK470" s="223">
        <f t="shared" ca="1" si="990"/>
        <v>2.953244996718393E-3</v>
      </c>
      <c r="EL470" s="223">
        <f t="shared" ca="1" si="991"/>
        <v>-3.4479035664122118E-3</v>
      </c>
      <c r="EM470" s="223">
        <f t="shared" ca="1" si="992"/>
        <v>3.2062575106776856E-3</v>
      </c>
      <c r="EN470" s="223">
        <f t="shared" ca="1" si="993"/>
        <v>-2.279910682443717E-3</v>
      </c>
      <c r="EO470" s="223">
        <f t="shared" ca="1" si="994"/>
        <v>8.666857415502965E-4</v>
      </c>
      <c r="EP470" s="223">
        <f t="shared" ca="1" si="995"/>
        <v>7.3162115073894672E-4</v>
      </c>
      <c r="EQ470" s="223">
        <f t="shared" ca="1" si="996"/>
        <v>-2.1736893237677664E-3</v>
      </c>
      <c r="ER470" s="223">
        <f t="shared" ca="1" si="997"/>
        <v>3.1515631037381136E-3</v>
      </c>
      <c r="ES470" s="223">
        <f t="shared" ca="1" si="998"/>
        <v>-3.4564161782523568E-3</v>
      </c>
      <c r="ET470" s="223">
        <f t="shared" ca="1" si="999"/>
        <v>3.0231467471825923E-3</v>
      </c>
      <c r="EU470" s="223">
        <f t="shared" ca="1" si="1000"/>
        <v>-1.9442801030750058E-3</v>
      </c>
      <c r="EV470" s="223">
        <f t="shared" ca="1" si="1001"/>
        <v>4.5020972561226583E-4</v>
      </c>
      <c r="EW470" s="223">
        <f t="shared" ca="1" si="1002"/>
        <v>1.1400035679719573E-3</v>
      </c>
      <c r="EX470" s="223">
        <f t="shared" ca="1" si="1003"/>
        <v>-2.4867675063365686E-3</v>
      </c>
      <c r="EY470" s="223">
        <f t="shared" ca="1" si="1004"/>
        <v>3.3024787681944596E-3</v>
      </c>
      <c r="EZ470" s="223">
        <f t="shared" ca="1" si="1005"/>
        <v>-3.412941073530509E-3</v>
      </c>
      <c r="FA470" s="223">
        <f t="shared" ca="1" si="1006"/>
        <v>2.794565042656981E-3</v>
      </c>
      <c r="FB470" s="223">
        <f t="shared" ca="1" si="1007"/>
        <v>-1.5794057412149456E-3</v>
      </c>
      <c r="FC470" s="223">
        <f t="shared" ca="1" si="1008"/>
        <v>2.6962136344845086E-5</v>
      </c>
      <c r="FD470" s="223">
        <f t="shared" ca="1" si="1009"/>
        <v>1.531239270424221E-3</v>
      </c>
      <c r="FE470" s="223">
        <f t="shared" ca="1" si="1010"/>
        <v>-2.7624423909204713E-3</v>
      </c>
      <c r="FF470" s="223">
        <f t="shared" ca="1" si="1011"/>
        <v>3.4037220780214553E-3</v>
      </c>
      <c r="FG470" s="223">
        <f t="shared" ca="1" si="1012"/>
        <v>-3.3181321582883682E-3</v>
      </c>
      <c r="FH470" s="223">
        <f t="shared" ca="1" si="1013"/>
        <v>2.5239504787015676E-3</v>
      </c>
      <c r="FI470" s="223">
        <f t="shared" ca="1" si="1014"/>
        <v>-1.1907756468922451E-3</v>
      </c>
      <c r="FJ470" s="223">
        <f t="shared" ca="1" si="1015"/>
        <v>-3.9669098854962833E-4</v>
      </c>
      <c r="FK470" s="223">
        <f t="shared" ca="1" si="1016"/>
        <v>1.8994437089680134E-3</v>
      </c>
      <c r="FL470" s="223">
        <f t="shared" ca="1" si="1017"/>
        <v>-2.9965675706565388E-3</v>
      </c>
      <c r="FM470" s="223">
        <f t="shared" ca="1" si="1018"/>
        <v>3.4537702396016767E-3</v>
      </c>
      <c r="FN470" s="223">
        <f t="shared" ca="1" si="1019"/>
        <v>-3.1734154468596463E-3</v>
      </c>
      <c r="FO470" s="223">
        <f t="shared" ca="1" si="1020"/>
        <v>2.2153733502467275E-3</v>
      </c>
      <c r="FP470" s="223">
        <f t="shared" ca="1" si="1021"/>
        <v>-7.8423517846305585E-4</v>
      </c>
      <c r="FQ470" s="223">
        <f t="shared" ca="1" si="1022"/>
        <v>-8.143775117355125E-4</v>
      </c>
      <c r="FR470" s="223">
        <f t="shared" ca="1" si="1023"/>
        <v>2.239078746121656E-3</v>
      </c>
      <c r="FS470" s="223">
        <f t="shared" ca="1" si="1024"/>
        <v>-3.1856215849170037E-3</v>
      </c>
      <c r="FT470" s="223">
        <f t="shared" ca="1" si="1025"/>
        <v>3.4518704820000442E-3</v>
      </c>
      <c r="FU470" s="223">
        <f t="shared" ca="1" si="1026"/>
        <v>-2.980967613286787E-3</v>
      </c>
      <c r="FV470" s="223">
        <f t="shared" ca="1" si="1027"/>
        <v>1.8734749445290931E-3</v>
      </c>
      <c r="FW470" s="223">
        <f t="shared" ca="1" si="1028"/>
        <v>-3.6589908298184366E-4</v>
      </c>
      <c r="FX470" s="223">
        <f t="shared" ca="1" si="1029"/>
        <v>-1.2198150391200151E-3</v>
      </c>
      <c r="FY470" s="223">
        <f t="shared" ca="1" si="1030"/>
        <v>2.5450359547935005E-3</v>
      </c>
      <c r="FZ470" s="223">
        <f t="shared" ca="1" si="1031"/>
        <v>-3.3267608853555976E-3</v>
      </c>
      <c r="GA470" s="223">
        <f t="shared" ca="1" si="1032"/>
        <v>3.3980513793391886E-3</v>
      </c>
      <c r="GB470" s="223">
        <f t="shared" ca="1" si="1033"/>
        <v>-2.7436832521178433E-3</v>
      </c>
      <c r="GC470" s="223">
        <f t="shared" ca="1" si="1034"/>
        <v>1.5033977318104394E-3</v>
      </c>
      <c r="GD470" s="223">
        <f t="shared" ca="1" si="1035"/>
        <v>5.7940475287420997E-5</v>
      </c>
      <c r="GE470" s="223">
        <f t="shared" ca="1" si="1036"/>
        <v>-1.6069054129093474E-3</v>
      </c>
      <c r="GF470" s="223">
        <f t="shared" ca="1" si="1037"/>
        <v>2.8127134537790813E-3</v>
      </c>
      <c r="GG470" s="223">
        <f t="shared" ca="1" si="1038"/>
        <v>-3.4178626055207696E-3</v>
      </c>
      <c r="GH470" s="223">
        <f t="shared" ca="1" si="1039"/>
        <v>3.2931224210180987E-3</v>
      </c>
      <c r="GI470" s="223">
        <f t="shared" ca="1" si="1040"/>
        <v>-2.4651313410094752E-3</v>
      </c>
      <c r="GJ470" s="223">
        <f t="shared" ca="1" si="1041"/>
        <v>1.1107080178386903E-3</v>
      </c>
      <c r="GK470" s="223">
        <f t="shared" ca="1" si="1042"/>
        <v>4.8090855487702318E-4</v>
      </c>
      <c r="GL470" s="223">
        <f t="shared" ca="1" si="1043"/>
        <v>-1.9698264335766434E-3</v>
      </c>
      <c r="GM470" s="223">
        <f t="shared" ca="1" si="1044"/>
        <v>3.0380851243389001E-3</v>
      </c>
      <c r="GN470" s="223">
        <f t="shared" ca="1" si="1045"/>
        <v>-3.4575564907436017E-3</v>
      </c>
      <c r="GO470" s="223">
        <f t="shared" ca="1" si="1046"/>
        <v>3.1386618362379856E-3</v>
      </c>
      <c r="GP470" s="223">
        <f t="shared" ca="1" si="1047"/>
        <v>-2.1495015599816902E-3</v>
      </c>
      <c r="GQ470" s="223">
        <f t="shared" ca="1" si="1048"/>
        <v>7.013122214289424E-4</v>
      </c>
      <c r="GR470" s="223">
        <f t="shared" ca="1" si="1049"/>
        <v>8.9664332217054385E-4</v>
      </c>
      <c r="GS470" s="223">
        <f t="shared" ca="1" si="1050"/>
        <v>-2.3031194311634311E-3</v>
      </c>
      <c r="GT470" s="223">
        <f t="shared" ca="1" si="1051"/>
        <v>3.2177611667712786E-3</v>
      </c>
      <c r="GU470" s="223">
        <f t="shared" ca="1" si="1052"/>
        <v>-3.4452455080431197E-3</v>
      </c>
      <c r="GV470" s="223">
        <f t="shared" ca="1" si="1053"/>
        <v>2.9369928559663952E-3</v>
      </c>
      <c r="GW470" s="223">
        <f t="shared" ca="1" si="1054"/>
        <v>-1.8015412747303329E-3</v>
      </c>
      <c r="GX470" s="223">
        <f t="shared" ca="1" si="1055"/>
        <v>2.8136803642568164E-4</v>
      </c>
      <c r="GY470" s="223">
        <f t="shared" ca="1" si="1056"/>
        <v>1.2988917393005122E-3</v>
      </c>
      <c r="GZ470" s="223">
        <f t="shared" ca="1" si="1057"/>
        <v>-2.6017713687562839E-3</v>
      </c>
      <c r="HA470" s="223">
        <f t="shared" ca="1" si="1058"/>
        <v>3.3490390861549446E-3</v>
      </c>
      <c r="HB470" s="223">
        <f t="shared" ca="1" si="1059"/>
        <v>-3.3811148260582732E-3</v>
      </c>
      <c r="HC470" s="223">
        <f t="shared" ca="1" si="1060"/>
        <v>2.6911487693805584E-3</v>
      </c>
      <c r="HD470" s="223">
        <f t="shared" ca="1" si="1061"/>
        <v>-1.426484131827774E-3</v>
      </c>
      <c r="HE470" s="223">
        <f t="shared" ca="1" si="1062"/>
        <v>-1.4280818574390714E-4</v>
      </c>
      <c r="HF470" s="223">
        <f t="shared" ca="1" si="1063"/>
        <v>1.6816036156596255E-3</v>
      </c>
      <c r="HG470" s="223">
        <f t="shared" ca="1" si="1064"/>
        <v>-2.8612902432272598E-3</v>
      </c>
      <c r="HH470" s="223">
        <f t="shared" ca="1" si="1065"/>
        <v>3.4299443403886356E-3</v>
      </c>
      <c r="HI470" s="223">
        <f t="shared" ca="1" si="1066"/>
        <v>-3.2661290299391245E-3</v>
      </c>
      <c r="HJ470" s="223">
        <f t="shared" ca="1" si="1067"/>
        <v>2.404827300374752E-3</v>
      </c>
      <c r="HK470" s="223">
        <f t="shared" ca="1" si="1068"/>
        <v>-1.0299713398074233E-3</v>
      </c>
      <c r="HL470" s="223">
        <f t="shared" ca="1" si="1069"/>
        <v>-5.6483643987328839E-4</v>
      </c>
      <c r="HM470" s="223">
        <f t="shared" ca="1" si="1070"/>
        <v>2.0390226083982438E-3</v>
      </c>
      <c r="HN470" s="223">
        <f t="shared" ca="1" si="1071"/>
        <v>-3.0777726491437725E-3</v>
      </c>
      <c r="HO470" s="223">
        <f t="shared" ca="1" si="1072"/>
        <v>3.4592600391418621E-3</v>
      </c>
      <c r="HP470" s="223">
        <f t="shared" ca="1" si="1073"/>
        <v>-3.1020176130883816E-3</v>
      </c>
      <c r="HQ470" s="223">
        <f t="shared" ca="1" si="1074"/>
        <v>2.0823349903521136E-3</v>
      </c>
      <c r="HR470" s="223">
        <f t="shared" ca="1" si="1075"/>
        <v>-6.1796682013639387E-4</v>
      </c>
      <c r="HS470" s="223">
        <f t="shared" ca="1" si="1076"/>
        <v>-9.7836902819576298E-4</v>
      </c>
      <c r="HT470" s="223">
        <f t="shared" ca="1" si="1077"/>
        <v>2.3657728031793454E-3</v>
      </c>
      <c r="HU470" s="223">
        <f t="shared" ca="1" si="1078"/>
        <v>-3.2479624896184565E-3</v>
      </c>
      <c r="HV470" s="223">
        <f t="shared" ca="1" si="1079"/>
        <v>3.4365452470181933E-3</v>
      </c>
      <c r="HW470" s="223">
        <f t="shared" ca="1" si="1080"/>
        <v>-2.891248963970808E-3</v>
      </c>
      <c r="HX470" s="223">
        <f t="shared" ca="1" si="1081"/>
        <v>1.7285224238318092E-3</v>
      </c>
      <c r="HY470" s="223">
        <f t="shared" ca="1" si="1082"/>
        <v>-1.9666750428501282E-4</v>
      </c>
      <c r="HZ470" s="223">
        <f t="shared" ca="1" si="1083"/>
        <v>-1.3771860356657625E-3</v>
      </c>
      <c r="IA470" s="223">
        <f t="shared" ca="1" si="1084"/>
        <v>2.6569395729328957E-3</v>
      </c>
      <c r="IB470" s="223">
        <f t="shared" ca="1" si="1085"/>
        <v>-3.369299951037432E-3</v>
      </c>
      <c r="IC470" s="223">
        <f t="shared" ca="1" si="1086"/>
        <v>3.3621416156342067E-3</v>
      </c>
      <c r="ID470" s="223">
        <f t="shared" ca="1" si="1087"/>
        <v>-2.6369932392528799E-3</v>
      </c>
      <c r="IE470" s="223">
        <f t="shared" ca="1" si="1088"/>
        <v>-1.3971862760820189E-3</v>
      </c>
      <c r="IF470" s="223">
        <f t="shared" ca="1" si="1089"/>
        <v>2.2758987388904668E-4</v>
      </c>
      <c r="IG470" s="223">
        <f t="shared" ca="1" si="1090"/>
        <v>-1.7552888832710421E-3</v>
      </c>
      <c r="IH470" s="223">
        <f t="shared" ca="1" si="1091"/>
        <v>2.9081434984233397E-3</v>
      </c>
      <c r="II470" s="223">
        <f t="shared" ca="1" si="1092"/>
        <v>-3.4399600050397765E-3</v>
      </c>
      <c r="IJ470" s="223">
        <f t="shared" ca="1" si="1093"/>
        <v>3.237168244861009E-3</v>
      </c>
      <c r="IK470" s="223">
        <f t="shared" ca="1" si="1094"/>
        <v>-2.3430746816967079E-3</v>
      </c>
      <c r="IL470" s="223">
        <f t="shared" ca="1" si="1095"/>
        <v>9.4861424555416616E-4</v>
      </c>
      <c r="IM470" s="223">
        <f t="shared" ca="1" si="1096"/>
        <v>6.4842408851857472E-4</v>
      </c>
      <c r="IN470" s="223">
        <f t="shared" ca="1" si="1097"/>
        <v>-2.1069905522448249E-3</v>
      </c>
      <c r="IO470" s="223">
        <f t="shared" ca="1" si="1098"/>
        <v>3.1156062387900415E-3</v>
      </c>
      <c r="IP470" s="223">
        <f t="shared" ca="1" si="1099"/>
        <v>-3.4588798586426043E-3</v>
      </c>
      <c r="IQ470" s="223">
        <f t="shared" ca="1" si="1100"/>
        <v>3.0635048505205657E-3</v>
      </c>
      <c r="IR470" s="223">
        <f t="shared" ca="1" si="1101"/>
        <v>-2.0139140999878712E-3</v>
      </c>
      <c r="IS470" s="223">
        <f t="shared" ca="1" si="1102"/>
        <v>5.3424917873827471E-4</v>
      </c>
      <c r="IT470" s="223">
        <f t="shared" ca="1" si="1103"/>
        <v>1.0595054013019722E-3</v>
      </c>
      <c r="IU470" s="223">
        <f t="shared" ca="1" si="1104"/>
        <v>-2.4270011221202759E-3</v>
      </c>
      <c r="IV470" s="223">
        <f t="shared" ca="1" si="1105"/>
        <v>3.276207361311032E-3</v>
      </c>
      <c r="IW470" s="223">
        <f t="shared" ca="1" si="1106"/>
        <v>-3.4257749396371692E-3</v>
      </c>
      <c r="IX470" s="223">
        <f t="shared" ca="1" si="1107"/>
        <v>2.8437634917098664E-3</v>
      </c>
      <c r="IY470" s="223">
        <f t="shared" ca="1" si="1108"/>
        <v>-1.6544623756587873E-3</v>
      </c>
      <c r="IZ470" s="223">
        <f t="shared" ca="1" si="1109"/>
        <v>1.1184850699402673E-4</v>
      </c>
      <c r="JA470" s="223">
        <f t="shared" ca="1" si="1110"/>
        <v>1.4546507666594322E-3</v>
      </c>
      <c r="JB470" s="223">
        <f t="shared" ca="1" si="1111"/>
        <v>-2.7105073360601446E-3</v>
      </c>
    </row>
    <row r="471" spans="2:262">
      <c r="B471" s="230">
        <v>110</v>
      </c>
      <c r="C471" s="229">
        <f t="shared" si="1112"/>
        <v>2.1484375000000015E-3</v>
      </c>
      <c r="D471" s="226">
        <f t="shared" ca="1" si="855"/>
        <v>74.369974463207527</v>
      </c>
      <c r="E471" s="225">
        <f ca="1">DL361</f>
        <v>-0.63002553679246875</v>
      </c>
      <c r="F471" s="224">
        <v>110</v>
      </c>
      <c r="G471" s="223">
        <f t="shared" ca="1" si="856"/>
        <v>5.162824905805624E-3</v>
      </c>
      <c r="H471" s="223">
        <f t="shared" ca="1" si="857"/>
        <v>-5.2964241360720678E-3</v>
      </c>
      <c r="I471" s="223">
        <f t="shared" ca="1" si="858"/>
        <v>4.4129965158938439E-3</v>
      </c>
      <c r="J471" s="223">
        <f t="shared" ca="1" si="859"/>
        <v>-2.6821790658461183E-3</v>
      </c>
      <c r="K471" s="223">
        <f t="shared" ca="1" si="860"/>
        <v>4.3632579963561466E-4</v>
      </c>
      <c r="L471" s="223">
        <f t="shared" ca="1" si="861"/>
        <v>1.8933113634778684E-3</v>
      </c>
      <c r="M471" s="223">
        <f t="shared" ca="1" si="862"/>
        <v>-3.8593922019015056E-3</v>
      </c>
      <c r="N471" s="223">
        <f t="shared" ca="1" si="863"/>
        <v>5.0843870934882728E-3</v>
      </c>
      <c r="O471" s="223">
        <f t="shared" ca="1" si="864"/>
        <v>-5.3330707873153367E-3</v>
      </c>
      <c r="P471" s="223">
        <f t="shared" ca="1" si="865"/>
        <v>4.5576906889166803E-3</v>
      </c>
      <c r="Q471" s="223">
        <f t="shared" ca="1" si="866"/>
        <v>-2.9071363809828397E-3</v>
      </c>
      <c r="R471" s="223">
        <f t="shared" ca="1" si="867"/>
        <v>6.9834963519958219E-4</v>
      </c>
      <c r="S471" s="223">
        <f t="shared" ca="1" si="868"/>
        <v>1.6445351948286859E-3</v>
      </c>
      <c r="T471" s="223">
        <f t="shared" ca="1" si="869"/>
        <v>-3.6716340517791977E-3</v>
      </c>
      <c r="U471" s="223">
        <f t="shared" ca="1" si="870"/>
        <v>4.9937005473229944E-3</v>
      </c>
      <c r="V471" s="223">
        <f t="shared" ca="1" si="871"/>
        <v>-5.3568696039101331E-3</v>
      </c>
      <c r="W471" s="223">
        <f t="shared" ca="1" si="872"/>
        <v>4.6914049858633655E-3</v>
      </c>
      <c r="X471" s="223">
        <f t="shared" ca="1" si="873"/>
        <v>-3.1250901499427089E-3</v>
      </c>
      <c r="Y471" s="223">
        <f t="shared" ca="1" si="874"/>
        <v>9.5869108532412256E-4</v>
      </c>
      <c r="Z471" s="223">
        <f t="shared" ca="1" si="875"/>
        <v>1.3917971968509086E-3</v>
      </c>
      <c r="AA471" s="223">
        <f t="shared" ca="1" si="876"/>
        <v>-3.475030613629007E-3</v>
      </c>
      <c r="AB471" s="223">
        <f t="shared" ca="1" si="877"/>
        <v>4.8909837391427138E-3</v>
      </c>
      <c r="AC471" s="223">
        <f t="shared" ca="1" si="878"/>
        <v>-5.367763252422747E-3</v>
      </c>
      <c r="AD471" s="223">
        <f t="shared" ca="1" si="879"/>
        <v>4.8138172772805698E-3</v>
      </c>
      <c r="AE471" s="223">
        <f t="shared" ca="1" si="880"/>
        <v>-3.3355153030058117E-3</v>
      </c>
      <c r="AF471" s="223">
        <f t="shared" ca="1" si="881"/>
        <v>1.2167229646527326E-3</v>
      </c>
      <c r="AG471" s="223">
        <f t="shared" ca="1" si="882"/>
        <v>1.1357062375188438E-3</v>
      </c>
      <c r="AH471" s="223">
        <f t="shared" ca="1" si="883"/>
        <v>-3.2700555223538225E-3</v>
      </c>
      <c r="AI471" s="223">
        <f t="shared" ca="1" si="884"/>
        <v>4.7764841227352431E-3</v>
      </c>
      <c r="AJ471" s="223">
        <f t="shared" ca="1" si="885"/>
        <v>-5.3657254890997416E-3</v>
      </c>
      <c r="AK471" s="223">
        <f t="shared" ca="1" si="886"/>
        <v>4.9246326612361908E-3</v>
      </c>
      <c r="AL471" s="223">
        <f t="shared" ca="1" si="887"/>
        <v>-3.5379049075473078E-3</v>
      </c>
      <c r="AM471" s="223">
        <f t="shared" ca="1" si="888"/>
        <v>1.4718236517871123E-3</v>
      </c>
      <c r="AN471" s="223">
        <f t="shared" ca="1" si="889"/>
        <v>8.768792623845157E-4</v>
      </c>
      <c r="AO471" s="223">
        <f t="shared" ca="1" si="890"/>
        <v>-3.0572025809022805E-3</v>
      </c>
      <c r="AP471" s="223">
        <f t="shared" ca="1" si="891"/>
        <v>4.6504775377055226E-3</v>
      </c>
      <c r="AQ471" s="223">
        <f t="shared" ca="1" si="892"/>
        <v>-5.3507612230914506E-3</v>
      </c>
      <c r="AR471" s="223">
        <f t="shared" ca="1" si="893"/>
        <v>5.023584173764019E-3</v>
      </c>
      <c r="AS471" s="223">
        <f t="shared" ca="1" si="894"/>
        <v>-3.7317713892826526E-3</v>
      </c>
      <c r="AT471" s="223">
        <f t="shared" ca="1" si="895"/>
        <v>1.7233785868278103E-3</v>
      </c>
      <c r="AU471" s="223">
        <f t="shared" ca="1" si="896"/>
        <v>6.159398083015505E-4</v>
      </c>
      <c r="AV471" s="223">
        <f t="shared" ca="1" si="897"/>
        <v>-2.8369845706540265E-3</v>
      </c>
      <c r="AW471" s="223">
        <f t="shared" ca="1" si="898"/>
        <v>4.5132675449537458E-3</v>
      </c>
      <c r="AX471" s="223">
        <f t="shared" ca="1" si="899"/>
        <v>-5.3229065046254027E-3</v>
      </c>
      <c r="AY471" s="223">
        <f t="shared" ca="1" si="900"/>
        <v>5.110433432003245E-3</v>
      </c>
      <c r="AZ471" s="223">
        <f t="shared" ca="1" si="901"/>
        <v>-3.9166477068766472E-3</v>
      </c>
      <c r="BA471" s="223">
        <f t="shared" ca="1" si="902"/>
        <v>1.970781751902705E-3</v>
      </c>
      <c r="BB471" s="223">
        <f t="shared" ca="1" si="903"/>
        <v>3.5351650127035672E-4</v>
      </c>
      <c r="BC471" s="223">
        <f t="shared" ca="1" si="904"/>
        <v>-2.6099320160845006E-3</v>
      </c>
      <c r="BD471" s="223">
        <f t="shared" ca="1" si="905"/>
        <v>4.3651846953705851E-3</v>
      </c>
      <c r="BE471" s="223">
        <f t="shared" ca="1" si="906"/>
        <v>-5.2822284381581546E-3</v>
      </c>
      <c r="BF471" s="223">
        <f t="shared" ca="1" si="907"/>
        <v>5.1849712084836939E-3</v>
      </c>
      <c r="BG471" s="223">
        <f t="shared" ca="1" si="908"/>
        <v>-4.0920884770870043E-3</v>
      </c>
      <c r="BH471" s="223">
        <f t="shared" ca="1" si="909"/>
        <v>2.2134371311172425E-3</v>
      </c>
      <c r="BI471" s="223">
        <f t="shared" ca="1" si="910"/>
        <v>9.0241542023289118E-5</v>
      </c>
      <c r="BJ471" s="223">
        <f t="shared" ca="1" si="911"/>
        <v>-2.3765919066852468E-3</v>
      </c>
      <c r="BK471" s="223">
        <f t="shared" ca="1" si="912"/>
        <v>4.2065857335112956E-3</v>
      </c>
      <c r="BL471" s="223">
        <f t="shared" ca="1" si="913"/>
        <v>-5.2288250207148269E-3</v>
      </c>
      <c r="BM471" s="223">
        <f t="shared" ca="1" si="914"/>
        <v>5.2470179351730437E-3</v>
      </c>
      <c r="BN471" s="223">
        <f t="shared" ca="1" si="915"/>
        <v>-4.2576710477313885E-3</v>
      </c>
      <c r="BO471" s="223">
        <f t="shared" ca="1" si="916"/>
        <v>2.4507601464086514E-3</v>
      </c>
      <c r="BP471" s="223">
        <f t="shared" ca="1" si="917"/>
        <v>-1.7325081700273783E-4</v>
      </c>
      <c r="BQ471" s="223">
        <f t="shared" ca="1" si="918"/>
        <v>-2.1375263792179243E-3</v>
      </c>
      <c r="BR471" s="223">
        <f t="shared" ca="1" si="919"/>
        <v>4.0378527381665858E-3</v>
      </c>
      <c r="BS471" s="223">
        <f t="shared" ca="1" si="920"/>
        <v>-5.1628249058056196E-3</v>
      </c>
      <c r="BT471" s="223">
        <f t="shared" ca="1" si="921"/>
        <v>5.2964241360720712E-3</v>
      </c>
      <c r="BU471" s="223">
        <f t="shared" ca="1" si="922"/>
        <v>-4.4129965158938508E-3</v>
      </c>
      <c r="BV471" s="223">
        <f t="shared" ca="1" si="923"/>
        <v>2.6821790658461274E-3</v>
      </c>
      <c r="BW471" s="223">
        <f t="shared" ca="1" si="924"/>
        <v>-4.3632579963562594E-4</v>
      </c>
      <c r="BX471" s="223">
        <f t="shared" ca="1" si="925"/>
        <v>-1.8933113634778667E-3</v>
      </c>
      <c r="BY471" s="223">
        <f t="shared" ca="1" si="926"/>
        <v>3.8593922019015034E-3</v>
      </c>
      <c r="BZ471" s="223">
        <f t="shared" ca="1" si="927"/>
        <v>-5.0843870934882719E-3</v>
      </c>
      <c r="CA471" s="223">
        <f t="shared" ca="1" si="928"/>
        <v>5.3330707873153384E-3</v>
      </c>
      <c r="CB471" s="223">
        <f t="shared" ca="1" si="929"/>
        <v>-4.557690688916682E-3</v>
      </c>
      <c r="CC471" s="223">
        <f t="shared" ca="1" si="930"/>
        <v>2.907136380982841E-3</v>
      </c>
      <c r="CD471" s="223">
        <f t="shared" ca="1" si="931"/>
        <v>-6.9834963519956571E-4</v>
      </c>
      <c r="CE471" s="223">
        <f t="shared" ca="1" si="932"/>
        <v>-1.6445351948287021E-3</v>
      </c>
      <c r="CF471" s="223">
        <f t="shared" ca="1" si="933"/>
        <v>3.6716340517792103E-3</v>
      </c>
      <c r="CG471" s="223">
        <f t="shared" ca="1" si="934"/>
        <v>-4.9937005473230014E-3</v>
      </c>
      <c r="CH471" s="223">
        <f t="shared" ca="1" si="935"/>
        <v>5.3568696039101322E-3</v>
      </c>
      <c r="CI471" s="223">
        <f t="shared" ca="1" si="936"/>
        <v>-4.6914049858633577E-3</v>
      </c>
      <c r="CJ471" s="223">
        <f t="shared" ca="1" si="937"/>
        <v>3.1250901499426946E-3</v>
      </c>
      <c r="CK471" s="223">
        <f t="shared" ca="1" si="938"/>
        <v>-9.5869108532410522E-4</v>
      </c>
      <c r="CL471" s="223">
        <f t="shared" ca="1" si="939"/>
        <v>-1.3917971968509255E-3</v>
      </c>
      <c r="CM471" s="223">
        <f t="shared" ca="1" si="940"/>
        <v>3.47503061362902E-3</v>
      </c>
      <c r="CN471" s="223">
        <f t="shared" ca="1" si="941"/>
        <v>-4.8909837391427216E-3</v>
      </c>
      <c r="CO471" s="223">
        <f t="shared" ca="1" si="942"/>
        <v>5.367763252422747E-3</v>
      </c>
      <c r="CP471" s="223">
        <f t="shared" ca="1" si="943"/>
        <v>-4.8138172772805446E-3</v>
      </c>
      <c r="CQ471" s="223">
        <f t="shared" ca="1" si="944"/>
        <v>3.3355153030057679E-3</v>
      </c>
      <c r="CR471" s="223">
        <f t="shared" ca="1" si="945"/>
        <v>-1.2167229646526789E-3</v>
      </c>
      <c r="CS471" s="223">
        <f t="shared" ca="1" si="946"/>
        <v>-1.1357062375188976E-3</v>
      </c>
      <c r="CT471" s="223">
        <f t="shared" ca="1" si="947"/>
        <v>3.2700555223538659E-3</v>
      </c>
      <c r="CU471" s="223">
        <f t="shared" ca="1" si="948"/>
        <v>-4.7764841227352682E-3</v>
      </c>
      <c r="CV471" s="223">
        <f t="shared" ca="1" si="949"/>
        <v>5.3657254890997434E-3</v>
      </c>
      <c r="CW471" s="223">
        <f t="shared" ca="1" si="950"/>
        <v>-4.9246326612361691E-3</v>
      </c>
      <c r="CX471" s="223">
        <f t="shared" ca="1" si="951"/>
        <v>3.5379049075473811E-3</v>
      </c>
      <c r="CY471" s="223">
        <f t="shared" ca="1" si="952"/>
        <v>-1.4718236517870587E-3</v>
      </c>
      <c r="CZ471" s="223">
        <f t="shared" ca="1" si="953"/>
        <v>-8.7687926238441899E-4</v>
      </c>
      <c r="DA471" s="223">
        <f t="shared" ca="1" si="954"/>
        <v>3.0572025809023264E-3</v>
      </c>
      <c r="DB471" s="223">
        <f t="shared" ca="1" si="955"/>
        <v>-4.650477537705474E-3</v>
      </c>
      <c r="DC471" s="223">
        <f t="shared" ca="1" si="956"/>
        <v>5.3507612230914549E-3</v>
      </c>
      <c r="DD471" s="223">
        <f t="shared" ca="1" si="957"/>
        <v>-5.0235841737640528E-3</v>
      </c>
      <c r="DE471" s="223">
        <f t="shared" ca="1" si="958"/>
        <v>3.7317713892826131E-3</v>
      </c>
      <c r="DF471" s="223">
        <f t="shared" ca="1" si="959"/>
        <v>-1.7233785868279029E-3</v>
      </c>
      <c r="DG471" s="223">
        <f t="shared" ca="1" si="960"/>
        <v>-6.1593980830160558E-4</v>
      </c>
      <c r="DH471" s="223">
        <f t="shared" ca="1" si="961"/>
        <v>2.8369845706539441E-3</v>
      </c>
      <c r="DI471" s="223">
        <f t="shared" ca="1" si="962"/>
        <v>-4.5132675449537762E-3</v>
      </c>
      <c r="DJ471" s="223">
        <f t="shared" ca="1" si="963"/>
        <v>5.3229065046253906E-3</v>
      </c>
      <c r="DK471" s="223">
        <f t="shared" ca="1" si="964"/>
        <v>-5.1104334320032276E-3</v>
      </c>
      <c r="DL471" s="223">
        <f t="shared" ca="1" si="965"/>
        <v>3.9166477068767139E-3</v>
      </c>
      <c r="DM471" s="223">
        <f t="shared" ca="1" si="966"/>
        <v>-1.9707817519026534E-3</v>
      </c>
      <c r="DN471" s="223">
        <f t="shared" ca="1" si="967"/>
        <v>-3.5351650127033547E-4</v>
      </c>
      <c r="DO471" s="223">
        <f t="shared" ca="1" si="968"/>
        <v>2.609932016084616E-3</v>
      </c>
      <c r="DP471" s="223">
        <f t="shared" ca="1" si="969"/>
        <v>-4.365184695370573E-3</v>
      </c>
      <c r="DQ471" s="223">
        <f t="shared" ca="1" si="970"/>
        <v>5.2822284381581781E-3</v>
      </c>
      <c r="DR471" s="223">
        <f t="shared" ca="1" si="971"/>
        <v>-5.1849712084836999E-3</v>
      </c>
      <c r="DS471" s="223">
        <f t="shared" ca="1" si="972"/>
        <v>4.0920884770869193E-3</v>
      </c>
      <c r="DT471" s="223">
        <f t="shared" ca="1" si="973"/>
        <v>-2.2134371311172615E-3</v>
      </c>
      <c r="DU471" s="223">
        <f t="shared" ca="1" si="974"/>
        <v>-9.0241542023420523E-5</v>
      </c>
      <c r="DV471" s="223">
        <f t="shared" ca="1" si="975"/>
        <v>2.3765919066852286E-3</v>
      </c>
      <c r="DW471" s="223">
        <f t="shared" ca="1" si="976"/>
        <v>-4.206585733511378E-3</v>
      </c>
      <c r="DX471" s="223">
        <f t="shared" ca="1" si="977"/>
        <v>5.2288250207148225E-3</v>
      </c>
      <c r="DY471" s="223">
        <f t="shared" ca="1" si="978"/>
        <v>-5.2470179351730159E-3</v>
      </c>
      <c r="DZ471" s="223">
        <f t="shared" ca="1" si="979"/>
        <v>4.2576710477314015E-3</v>
      </c>
      <c r="EA471" s="223">
        <f t="shared" ca="1" si="980"/>
        <v>-2.4507601464085352E-3</v>
      </c>
      <c r="EB471" s="223">
        <f t="shared" ca="1" si="981"/>
        <v>1.7325081700275908E-4</v>
      </c>
      <c r="EC471" s="223">
        <f t="shared" ca="1" si="982"/>
        <v>2.1375263792180448E-3</v>
      </c>
      <c r="ED471" s="223">
        <f t="shared" ca="1" si="983"/>
        <v>-4.0378527381665719E-3</v>
      </c>
      <c r="EE471" s="223">
        <f t="shared" ca="1" si="984"/>
        <v>5.1628249058055711E-3</v>
      </c>
      <c r="EF471" s="223">
        <f t="shared" ca="1" si="985"/>
        <v>-5.2964241360720747E-3</v>
      </c>
      <c r="EG471" s="223">
        <f t="shared" ca="1" si="986"/>
        <v>4.4129965158939488E-3</v>
      </c>
      <c r="EH471" s="223">
        <f t="shared" ca="1" si="987"/>
        <v>-2.6821790658461461E-3</v>
      </c>
      <c r="EI471" s="223">
        <f t="shared" ca="1" si="988"/>
        <v>4.3632579963579898E-4</v>
      </c>
      <c r="EJ471" s="223">
        <f t="shared" ca="1" si="989"/>
        <v>1.8933113634778467E-3</v>
      </c>
      <c r="EK471" s="223">
        <f t="shared" ca="1" si="990"/>
        <v>-3.8593922019013833E-3</v>
      </c>
      <c r="EL471" s="223">
        <f t="shared" ca="1" si="991"/>
        <v>5.0843870934882658E-3</v>
      </c>
      <c r="EM471" s="223">
        <f t="shared" ca="1" si="992"/>
        <v>-5.3330707873153575E-3</v>
      </c>
      <c r="EN471" s="223">
        <f t="shared" ca="1" si="993"/>
        <v>4.5576906889166924E-3</v>
      </c>
      <c r="EO471" s="223">
        <f t="shared" ca="1" si="994"/>
        <v>-2.9071363809829876E-3</v>
      </c>
      <c r="EP471" s="223">
        <f t="shared" ca="1" si="995"/>
        <v>6.9834963519958609E-4</v>
      </c>
      <c r="EQ471" s="223">
        <f t="shared" ca="1" si="996"/>
        <v>1.6445351948285371E-3</v>
      </c>
      <c r="ER471" s="223">
        <f t="shared" ca="1" si="997"/>
        <v>-3.6716340517791942E-3</v>
      </c>
      <c r="ES471" s="223">
        <f t="shared" ca="1" si="998"/>
        <v>4.9937005473229372E-3</v>
      </c>
      <c r="ET471" s="223">
        <f t="shared" ca="1" si="999"/>
        <v>-5.3568696039101339E-3</v>
      </c>
      <c r="EU471" s="223">
        <f t="shared" ca="1" si="1000"/>
        <v>4.6914049858634418E-3</v>
      </c>
      <c r="EV471" s="223">
        <f t="shared" ca="1" si="1001"/>
        <v>-3.125090149942712E-3</v>
      </c>
      <c r="EW471" s="223">
        <f t="shared" ca="1" si="1002"/>
        <v>9.5869108532427652E-4</v>
      </c>
      <c r="EX471" s="223">
        <f t="shared" ca="1" si="1003"/>
        <v>1.3917971968509047E-3</v>
      </c>
      <c r="EY471" s="223">
        <f t="shared" ca="1" si="1004"/>
        <v>-3.4750306136288878E-3</v>
      </c>
      <c r="EZ471" s="223">
        <f t="shared" ca="1" si="1005"/>
        <v>4.8909837391427121E-3</v>
      </c>
      <c r="FA471" s="223">
        <f t="shared" ca="1" si="1006"/>
        <v>-5.3677632524227496E-3</v>
      </c>
      <c r="FB471" s="223">
        <f t="shared" ca="1" si="1007"/>
        <v>4.8138172772805542E-3</v>
      </c>
      <c r="FC471" s="223">
        <f t="shared" ca="1" si="1008"/>
        <v>-3.3355153030059045E-3</v>
      </c>
      <c r="FD471" s="223">
        <f t="shared" ca="1" si="1009"/>
        <v>1.2167229646526992E-3</v>
      </c>
      <c r="FE471" s="223">
        <f t="shared" ca="1" si="1010"/>
        <v>1.1357062375187284E-3</v>
      </c>
      <c r="FF471" s="223">
        <f t="shared" ca="1" si="1011"/>
        <v>-3.2700555223538486E-3</v>
      </c>
      <c r="FG471" s="223">
        <f t="shared" ca="1" si="1012"/>
        <v>4.7764841227351893E-3</v>
      </c>
      <c r="FH471" s="223">
        <f t="shared" ca="1" si="1013"/>
        <v>-5.3657254890997425E-3</v>
      </c>
      <c r="FI471" s="223">
        <f t="shared" ca="1" si="1014"/>
        <v>4.9246326612362376E-3</v>
      </c>
      <c r="FJ471" s="223">
        <f t="shared" ca="1" si="1015"/>
        <v>-3.5379049075472823E-3</v>
      </c>
      <c r="FK471" s="223">
        <f t="shared" ca="1" si="1016"/>
        <v>1.4718236517872263E-3</v>
      </c>
      <c r="FL471" s="223">
        <f t="shared" ca="1" si="1017"/>
        <v>8.768792623845491E-4</v>
      </c>
      <c r="FM471" s="223">
        <f t="shared" ca="1" si="1018"/>
        <v>-3.0572025809021833E-3</v>
      </c>
      <c r="FN471" s="223">
        <f t="shared" ca="1" si="1019"/>
        <v>4.6504775377055399E-3</v>
      </c>
      <c r="FO471" s="223">
        <f t="shared" ca="1" si="1020"/>
        <v>-5.3507612230914402E-3</v>
      </c>
      <c r="FP471" s="223">
        <f t="shared" ca="1" si="1021"/>
        <v>5.0235841737640069E-3</v>
      </c>
      <c r="FQ471" s="223">
        <f t="shared" ca="1" si="1022"/>
        <v>-3.731771389282738E-3</v>
      </c>
      <c r="FR471" s="223">
        <f t="shared" ca="1" si="1023"/>
        <v>1.723378586827778E-3</v>
      </c>
      <c r="FS471" s="223">
        <f t="shared" ca="1" si="1024"/>
        <v>6.1593980830143297E-4</v>
      </c>
      <c r="FT471" s="223">
        <f t="shared" ca="1" si="1025"/>
        <v>-2.836984570654056E-3</v>
      </c>
      <c r="FU471" s="223">
        <f t="shared" ca="1" si="1026"/>
        <v>4.5132675449536816E-3</v>
      </c>
      <c r="FV471" s="223">
        <f t="shared" ca="1" si="1027"/>
        <v>-5.3229065046254079E-3</v>
      </c>
      <c r="FW471" s="223">
        <f t="shared" ca="1" si="1028"/>
        <v>5.1104334320032814E-3</v>
      </c>
      <c r="FX471" s="223">
        <f t="shared" ca="1" si="1029"/>
        <v>-3.9166477068766237E-3</v>
      </c>
      <c r="FY471" s="223">
        <f t="shared" ca="1" si="1030"/>
        <v>1.9707817519028152E-3</v>
      </c>
      <c r="FZ471" s="223">
        <f t="shared" ca="1" si="1031"/>
        <v>3.5351650127046687E-4</v>
      </c>
      <c r="GA471" s="223">
        <f t="shared" ca="1" si="1032"/>
        <v>-2.6099320160844642E-3</v>
      </c>
      <c r="GB471" s="223">
        <f t="shared" ca="1" si="1033"/>
        <v>4.3651846953706493E-3</v>
      </c>
      <c r="GC471" s="223">
        <f t="shared" ca="1" si="1034"/>
        <v>-5.2822284381581468E-3</v>
      </c>
      <c r="GD471" s="223">
        <f t="shared" ca="1" si="1035"/>
        <v>5.1849712084836653E-3</v>
      </c>
      <c r="GE471" s="223">
        <f t="shared" ca="1" si="1036"/>
        <v>-4.092088477087032E-3</v>
      </c>
      <c r="GF471" s="223">
        <f t="shared" ca="1" si="1037"/>
        <v>2.2134371311171418E-3</v>
      </c>
      <c r="GG471" s="223">
        <f t="shared" ca="1" si="1038"/>
        <v>9.0241542023247051E-5</v>
      </c>
      <c r="GH471" s="223">
        <f t="shared" ca="1" si="1039"/>
        <v>-2.3765919066853465E-3</v>
      </c>
      <c r="GI471" s="223">
        <f t="shared" ca="1" si="1040"/>
        <v>4.2065857335112696E-3</v>
      </c>
      <c r="GJ471" s="223">
        <f t="shared" ca="1" si="1041"/>
        <v>-5.2288250207148529E-3</v>
      </c>
      <c r="GK471" s="223">
        <f t="shared" ca="1" si="1042"/>
        <v>5.2470179351730532E-3</v>
      </c>
      <c r="GL471" s="223">
        <f t="shared" ca="1" si="1043"/>
        <v>-4.2576710477313217E-3</v>
      </c>
      <c r="GM471" s="223">
        <f t="shared" ca="1" si="1044"/>
        <v>2.4507601464086887E-3</v>
      </c>
      <c r="GN471" s="223">
        <f t="shared" ca="1" si="1045"/>
        <v>-1.7325081700262724E-4</v>
      </c>
      <c r="GO471" s="223">
        <f t="shared" ca="1" si="1046"/>
        <v>-2.1375263792178852E-3</v>
      </c>
      <c r="GP471" s="223">
        <f t="shared" ca="1" si="1047"/>
        <v>4.0378527381664574E-3</v>
      </c>
      <c r="GQ471" s="223">
        <f t="shared" ca="1" si="1048"/>
        <v>-5.1628249058055234E-3</v>
      </c>
      <c r="GR471" s="223">
        <f t="shared" ca="1" si="1049"/>
        <v>5.2964241360720522E-3</v>
      </c>
      <c r="GS471" s="223">
        <f t="shared" ca="1" si="1050"/>
        <v>-4.4129965158938743E-3</v>
      </c>
      <c r="GT471" s="223">
        <f t="shared" ca="1" si="1051"/>
        <v>2.6821790658462961E-3</v>
      </c>
      <c r="GU471" s="223">
        <f t="shared" ca="1" si="1052"/>
        <v>-4.3632579963597245E-4</v>
      </c>
      <c r="GV471" s="223">
        <f t="shared" ca="1" si="1053"/>
        <v>-1.8933113634779701E-3</v>
      </c>
      <c r="GW471" s="223">
        <f t="shared" ca="1" si="1054"/>
        <v>3.8593922019014748E-3</v>
      </c>
      <c r="GX471" s="223">
        <f t="shared" ca="1" si="1055"/>
        <v>-5.0843870934882095E-3</v>
      </c>
      <c r="GY471" s="223">
        <f t="shared" ca="1" si="1056"/>
        <v>5.3330707873153775E-3</v>
      </c>
      <c r="GZ471" s="223">
        <f t="shared" ca="1" si="1057"/>
        <v>-4.5576906889166231E-3</v>
      </c>
      <c r="HA471" s="223">
        <f t="shared" ca="1" si="1058"/>
        <v>2.907136380982877E-3</v>
      </c>
      <c r="HB471" s="223">
        <f t="shared" ca="1" si="1059"/>
        <v>-6.983496351997587E-4</v>
      </c>
      <c r="HC471" s="223">
        <f t="shared" ca="1" si="1060"/>
        <v>-1.6445351948283717E-3</v>
      </c>
      <c r="HD471" s="223">
        <f t="shared" ca="1" si="1061"/>
        <v>3.6716340517792909E-3</v>
      </c>
      <c r="HE471" s="223">
        <f t="shared" ca="1" si="1062"/>
        <v>-4.9937005473229858E-3</v>
      </c>
      <c r="HF471" s="223">
        <f t="shared" ca="1" si="1063"/>
        <v>5.3568696039101443E-3</v>
      </c>
      <c r="HG471" s="223">
        <f t="shared" ca="1" si="1064"/>
        <v>-4.6914049858635259E-3</v>
      </c>
      <c r="HH471" s="223">
        <f t="shared" ca="1" si="1065"/>
        <v>3.1250901499426053E-3</v>
      </c>
      <c r="HI471" s="223">
        <f t="shared" ca="1" si="1066"/>
        <v>-9.5869108532414685E-4</v>
      </c>
      <c r="HJ471" s="223">
        <f t="shared" ca="1" si="1067"/>
        <v>-1.3917971968507368E-3</v>
      </c>
      <c r="HK471" s="223">
        <f t="shared" ca="1" si="1068"/>
        <v>3.4750306136287564E-3</v>
      </c>
      <c r="HL471" s="223">
        <f t="shared" ca="1" si="1069"/>
        <v>-4.8909837391427667E-3</v>
      </c>
      <c r="HM471" s="223">
        <f t="shared" ca="1" si="1070"/>
        <v>5.3677632524227479E-3</v>
      </c>
      <c r="HN471" s="223">
        <f t="shared" ca="1" si="1071"/>
        <v>-4.8138172772806305E-3</v>
      </c>
      <c r="HO471" s="223">
        <f t="shared" ca="1" si="1072"/>
        <v>3.3355153030060402E-3</v>
      </c>
      <c r="HP471" s="223">
        <f t="shared" ca="1" si="1073"/>
        <v>-1.2167229646525713E-3</v>
      </c>
      <c r="HQ471" s="223">
        <f t="shared" ca="1" si="1074"/>
        <v>-1.1357062375188568E-3</v>
      </c>
      <c r="HR471" s="223">
        <f t="shared" ca="1" si="1075"/>
        <v>3.2700555223537115E-3</v>
      </c>
      <c r="HS471" s="223">
        <f t="shared" ca="1" si="1076"/>
        <v>-4.7764841227351095E-3</v>
      </c>
      <c r="HT471" s="223">
        <f t="shared" ca="1" si="1077"/>
        <v>5.3657254890997468E-3</v>
      </c>
      <c r="HU471" s="223">
        <f t="shared" ca="1" si="1078"/>
        <v>-4.9246326612361856E-3</v>
      </c>
      <c r="HV471" s="223">
        <f t="shared" ca="1" si="1079"/>
        <v>3.5379049075474128E-3</v>
      </c>
      <c r="HW471" s="223">
        <f t="shared" ca="1" si="1080"/>
        <v>-1.4718236517873926E-3</v>
      </c>
      <c r="HX471" s="223">
        <f t="shared" ca="1" si="1081"/>
        <v>-8.768792623846792E-4</v>
      </c>
      <c r="HY471" s="223">
        <f t="shared" ca="1" si="1082"/>
        <v>3.0572025809022917E-3</v>
      </c>
      <c r="HZ471" s="223">
        <f t="shared" ca="1" si="1083"/>
        <v>-4.6504775377054532E-3</v>
      </c>
      <c r="IA471" s="223">
        <f t="shared" ca="1" si="1084"/>
        <v>5.3507612230914272E-3</v>
      </c>
      <c r="IB471" s="223">
        <f t="shared" ca="1" si="1085"/>
        <v>-5.0235841737639609E-3</v>
      </c>
      <c r="IC471" s="223">
        <f t="shared" ca="1" si="1086"/>
        <v>3.7317713892826435E-3</v>
      </c>
      <c r="ID471" s="223">
        <f t="shared" ca="1" si="1087"/>
        <v>-1.7233785868279428E-3</v>
      </c>
      <c r="IE471" s="223">
        <f t="shared" ca="1" si="1088"/>
        <v>-6.1900796868736459E-3</v>
      </c>
      <c r="IF471" s="223">
        <f t="shared" ca="1" si="1089"/>
        <v>2.8369845706541674E-3</v>
      </c>
      <c r="IG471" s="223">
        <f t="shared" ca="1" si="1090"/>
        <v>-4.5132675449537528E-3</v>
      </c>
      <c r="IH471" s="223">
        <f t="shared" ca="1" si="1091"/>
        <v>5.3229065046253854E-3</v>
      </c>
      <c r="II471" s="223">
        <f t="shared" ca="1" si="1092"/>
        <v>-5.1104334320033343E-3</v>
      </c>
      <c r="IJ471" s="223">
        <f t="shared" ca="1" si="1093"/>
        <v>3.9166477068765344E-3</v>
      </c>
      <c r="IK471" s="223">
        <f t="shared" ca="1" si="1094"/>
        <v>-1.9707817519026929E-3</v>
      </c>
      <c r="IL471" s="223">
        <f t="shared" ca="1" si="1095"/>
        <v>-3.535165012702934E-4</v>
      </c>
      <c r="IM471" s="223">
        <f t="shared" ca="1" si="1096"/>
        <v>2.6099320160843124E-3</v>
      </c>
      <c r="IN471" s="223">
        <f t="shared" ca="1" si="1097"/>
        <v>-4.3651846953707257E-3</v>
      </c>
      <c r="IO471" s="223">
        <f t="shared" ca="1" si="1098"/>
        <v>5.2822284381581711E-3</v>
      </c>
      <c r="IP471" s="223">
        <f t="shared" ca="1" si="1099"/>
        <v>-5.1849712084837112E-3</v>
      </c>
      <c r="IQ471" s="223">
        <f t="shared" ca="1" si="1100"/>
        <v>4.0920884770871439E-3</v>
      </c>
      <c r="IR471" s="223">
        <f t="shared" ca="1" si="1101"/>
        <v>-2.2134371311170221E-3</v>
      </c>
      <c r="IS471" s="223">
        <f t="shared" ca="1" si="1102"/>
        <v>-9.024154202337889E-5</v>
      </c>
      <c r="IT471" s="223">
        <f t="shared" ca="1" si="1103"/>
        <v>2.3765919066851908E-3</v>
      </c>
      <c r="IU471" s="223">
        <f t="shared" ca="1" si="1104"/>
        <v>-4.2065857335111629E-3</v>
      </c>
      <c r="IV471" s="223">
        <f t="shared" ca="1" si="1105"/>
        <v>5.2288250207148824E-3</v>
      </c>
      <c r="IW471" s="223">
        <f t="shared" ca="1" si="1106"/>
        <v>-5.2470179351730255E-3</v>
      </c>
      <c r="IX471" s="223">
        <f t="shared" ca="1" si="1107"/>
        <v>4.2576710477314275E-3</v>
      </c>
      <c r="IY471" s="223">
        <f t="shared" ca="1" si="1108"/>
        <v>-2.450760146408844E-3</v>
      </c>
      <c r="IZ471" s="223">
        <f t="shared" ca="1" si="1109"/>
        <v>1.7325081700249583E-4</v>
      </c>
      <c r="JA471" s="223">
        <f t="shared" ca="1" si="1110"/>
        <v>2.1375263792180062E-3</v>
      </c>
      <c r="JB471" s="223">
        <f t="shared" ca="1" si="1111"/>
        <v>-4.0378527381665441E-3</v>
      </c>
    </row>
    <row r="472" spans="2:262">
      <c r="B472" s="230">
        <v>111</v>
      </c>
      <c r="C472" s="229">
        <f t="shared" si="1112"/>
        <v>2.1679687500000015E-3</v>
      </c>
      <c r="D472" s="226">
        <f t="shared" ca="1" si="855"/>
        <v>74.363063849477385</v>
      </c>
      <c r="E472" s="225">
        <f ca="1">DM361</f>
        <v>-0.63693615052261543</v>
      </c>
      <c r="F472" s="224">
        <v>111</v>
      </c>
      <c r="G472" s="223">
        <f t="shared" ca="1" si="856"/>
        <v>7.2842203374063642E-3</v>
      </c>
      <c r="H472" s="223">
        <f t="shared" ca="1" si="857"/>
        <v>-7.6596098811104428E-3</v>
      </c>
      <c r="I472" s="223">
        <f t="shared" ca="1" si="858"/>
        <v>6.7207598189822889E-3</v>
      </c>
      <c r="J472" s="223">
        <f t="shared" ca="1" si="859"/>
        <v>-4.6287585033973674E-3</v>
      </c>
      <c r="K472" s="223">
        <f t="shared" ca="1" si="860"/>
        <v>1.742552542220807E-3</v>
      </c>
      <c r="L472" s="223">
        <f t="shared" ca="1" si="861"/>
        <v>1.4426414355488792E-3</v>
      </c>
      <c r="M472" s="223">
        <f t="shared" ca="1" si="862"/>
        <v>-4.3803062909426463E-3</v>
      </c>
      <c r="N472" s="223">
        <f t="shared" ca="1" si="863"/>
        <v>6.5663960527497737E-3</v>
      </c>
      <c r="O472" s="223">
        <f t="shared" ca="1" si="864"/>
        <v>-7.6258203715313441E-3</v>
      </c>
      <c r="P472" s="223">
        <f t="shared" ca="1" si="865"/>
        <v>7.37680270504358E-3</v>
      </c>
      <c r="Q472" s="223">
        <f t="shared" ca="1" si="866"/>
        <v>-5.8620696261707213E-3</v>
      </c>
      <c r="R472" s="223">
        <f t="shared" ca="1" si="867"/>
        <v>3.3415197766736592E-3</v>
      </c>
      <c r="S472" s="223">
        <f t="shared" ca="1" si="868"/>
        <v>-2.476303312519872E-4</v>
      </c>
      <c r="T472" s="223">
        <f t="shared" ca="1" si="869"/>
        <v>-2.8887476473963328E-3</v>
      </c>
      <c r="U472" s="223">
        <f t="shared" ca="1" si="870"/>
        <v>5.5294728932827296E-3</v>
      </c>
      <c r="V472" s="223">
        <f t="shared" ca="1" si="871"/>
        <v>-7.2214484784782259E-3</v>
      </c>
      <c r="W472" s="223">
        <f t="shared" ca="1" si="872"/>
        <v>7.6743644053877064E-3</v>
      </c>
      <c r="X472" s="223">
        <f t="shared" ca="1" si="873"/>
        <v>-6.8105091379804953E-3</v>
      </c>
      <c r="Y472" s="223">
        <f t="shared" ca="1" si="874"/>
        <v>4.7781033851119325E-3</v>
      </c>
      <c r="Z472" s="223">
        <f t="shared" ca="1" si="875"/>
        <v>-1.9258683188782991E-3</v>
      </c>
      <c r="AA472" s="223">
        <f t="shared" ca="1" si="876"/>
        <v>-1.2568081744741845E-3</v>
      </c>
      <c r="AB472" s="223">
        <f t="shared" ca="1" si="877"/>
        <v>4.2238409071827382E-3</v>
      </c>
      <c r="AC472" s="223">
        <f t="shared" ca="1" si="878"/>
        <v>-6.466144953298043E-3</v>
      </c>
      <c r="AD472" s="223">
        <f t="shared" ca="1" si="879"/>
        <v>7.598984689013725E-3</v>
      </c>
      <c r="AE472" s="223">
        <f t="shared" ca="1" si="880"/>
        <v>-7.4279869189781567E-3</v>
      </c>
      <c r="AF472" s="223">
        <f t="shared" ca="1" si="881"/>
        <v>5.9824915241223709E-3</v>
      </c>
      <c r="AG472" s="223">
        <f t="shared" ca="1" si="882"/>
        <v>-3.5105173105545659E-3</v>
      </c>
      <c r="AH472" s="223">
        <f t="shared" ca="1" si="883"/>
        <v>4.362068216278445E-4</v>
      </c>
      <c r="AI472" s="223">
        <f t="shared" ca="1" si="884"/>
        <v>2.712948246881456E-3</v>
      </c>
      <c r="AJ472" s="223">
        <f t="shared" ca="1" si="885"/>
        <v>-5.3966143296633757E-3</v>
      </c>
      <c r="AK472" s="223">
        <f t="shared" ca="1" si="886"/>
        <v>7.154326689014009E-3</v>
      </c>
      <c r="AL472" s="223">
        <f t="shared" ca="1" si="887"/>
        <v>-7.6844961795101297E-3</v>
      </c>
      <c r="AM472" s="223">
        <f t="shared" ca="1" si="888"/>
        <v>6.8961560609353458E-3</v>
      </c>
      <c r="AN472" s="223">
        <f t="shared" ca="1" si="889"/>
        <v>-4.9245701160121318E-3</v>
      </c>
      <c r="AO472" s="223">
        <f t="shared" ca="1" si="890"/>
        <v>2.1080240244733799E-3</v>
      </c>
      <c r="AP472" s="223">
        <f t="shared" ca="1" si="891"/>
        <v>1.0702178591502714E-3</v>
      </c>
      <c r="AQ472" s="223">
        <f t="shared" ca="1" si="892"/>
        <v>-4.0648312395999272E-3</v>
      </c>
      <c r="AR472" s="223">
        <f t="shared" ca="1" si="893"/>
        <v>6.361998889911194E-3</v>
      </c>
      <c r="AS472" s="223">
        <f t="shared" ca="1" si="894"/>
        <v>-7.5675716622637772E-3</v>
      </c>
      <c r="AT472" s="223">
        <f t="shared" ca="1" si="895"/>
        <v>7.4746967913430756E-3</v>
      </c>
      <c r="AU472" s="223">
        <f t="shared" ca="1" si="896"/>
        <v>-6.0993097928796732E-3</v>
      </c>
      <c r="AV472" s="223">
        <f t="shared" ca="1" si="897"/>
        <v>3.677400240074194E-3</v>
      </c>
      <c r="AW472" s="223">
        <f t="shared" ca="1" si="898"/>
        <v>-6.2452055732506884E-4</v>
      </c>
      <c r="AX472" s="223">
        <f t="shared" ca="1" si="899"/>
        <v>-2.5355146677862248E-3</v>
      </c>
      <c r="AY472" s="223">
        <f t="shared" ca="1" si="900"/>
        <v>5.2605050473641998E-3</v>
      </c>
      <c r="AZ472" s="223">
        <f t="shared" ca="1" si="901"/>
        <v>-7.0828954006698155E-3</v>
      </c>
      <c r="BA472" s="223">
        <f t="shared" ca="1" si="902"/>
        <v>7.6899991004758389E-3</v>
      </c>
      <c r="BB472" s="223">
        <f t="shared" ca="1" si="903"/>
        <v>-6.9776489973429247E-3</v>
      </c>
      <c r="BC472" s="223">
        <f t="shared" ca="1" si="904"/>
        <v>5.068070470015981E-3</v>
      </c>
      <c r="BD472" s="223">
        <f t="shared" ca="1" si="905"/>
        <v>-2.2889099352201088E-3</v>
      </c>
      <c r="BE472" s="223">
        <f t="shared" ca="1" si="906"/>
        <v>-8.8298288460586646E-4</v>
      </c>
      <c r="BF472" s="223">
        <f t="shared" ca="1" si="907"/>
        <v>3.9033730696721647E-3</v>
      </c>
      <c r="BG472" s="223">
        <f t="shared" ca="1" si="908"/>
        <v>-6.2540205962835563E-3</v>
      </c>
      <c r="BH472" s="223">
        <f t="shared" ca="1" si="909"/>
        <v>7.5316002133142077E-3</v>
      </c>
      <c r="BI472" s="223">
        <f t="shared" ca="1" si="910"/>
        <v>-7.5169041858577802E-3</v>
      </c>
      <c r="BJ472" s="223">
        <f t="shared" ca="1" si="911"/>
        <v>6.2124540654856248E-3</v>
      </c>
      <c r="BK472" s="223">
        <f t="shared" ca="1" si="912"/>
        <v>-3.8420680411961504E-3</v>
      </c>
      <c r="BL472" s="223">
        <f t="shared" ca="1" si="913"/>
        <v>8.124581051908884E-4</v>
      </c>
      <c r="BM472" s="223">
        <f t="shared" ca="1" si="914"/>
        <v>2.3565537894641195E-3</v>
      </c>
      <c r="BN472" s="223">
        <f t="shared" ca="1" si="915"/>
        <v>-5.121227033527527E-3</v>
      </c>
      <c r="BO472" s="223">
        <f t="shared" ca="1" si="916"/>
        <v>7.0071976409827744E-3</v>
      </c>
      <c r="BP472" s="223">
        <f t="shared" ca="1" si="917"/>
        <v>-7.6908698535310058E-3</v>
      </c>
      <c r="BQ472" s="223">
        <f t="shared" ca="1" si="918"/>
        <v>7.0549388589056967E-3</v>
      </c>
      <c r="BR472" s="223">
        <f t="shared" ca="1" si="919"/>
        <v>-5.2085180078759712E-3</v>
      </c>
      <c r="BS472" s="223">
        <f t="shared" ca="1" si="920"/>
        <v>2.4684170922097161E-3</v>
      </c>
      <c r="BT472" s="223">
        <f t="shared" ca="1" si="921"/>
        <v>6.9521603418884817E-4</v>
      </c>
      <c r="BU472" s="223">
        <f t="shared" ca="1" si="922"/>
        <v>-3.7395636537638469E-3</v>
      </c>
      <c r="BV472" s="223">
        <f t="shared" ca="1" si="923"/>
        <v>6.1422751145014803E-3</v>
      </c>
      <c r="BW472" s="223">
        <f t="shared" ca="1" si="924"/>
        <v>-7.4910920100208344E-3</v>
      </c>
      <c r="BX472" s="223">
        <f t="shared" ca="1" si="925"/>
        <v>7.5545836783661212E-3</v>
      </c>
      <c r="BY472" s="223">
        <f t="shared" ca="1" si="926"/>
        <v>-6.3218561880610848E-3</v>
      </c>
      <c r="BZ472" s="223">
        <f t="shared" ca="1" si="927"/>
        <v>4.0044215241941735E-3</v>
      </c>
      <c r="CA472" s="223">
        <f t="shared" ca="1" si="928"/>
        <v>-9.9990625867412385E-4</v>
      </c>
      <c r="CB472" s="223">
        <f t="shared" ca="1" si="929"/>
        <v>-2.1761734112565666E-3</v>
      </c>
      <c r="CC472" s="223">
        <f t="shared" ca="1" si="930"/>
        <v>4.9788641840207053E-3</v>
      </c>
      <c r="CD472" s="223">
        <f t="shared" ca="1" si="931"/>
        <v>-6.9272790074528488E-3</v>
      </c>
      <c r="CE472" s="223">
        <f t="shared" ca="1" si="932"/>
        <v>7.687107914166557E-3</v>
      </c>
      <c r="CF472" s="223">
        <f t="shared" ca="1" si="933"/>
        <v>-7.1279790891009311E-3</v>
      </c>
      <c r="CG472" s="223">
        <f t="shared" ca="1" si="934"/>
        <v>5.3458281292470527E-3</v>
      </c>
      <c r="CH472" s="223">
        <f t="shared" ca="1" si="935"/>
        <v>-2.6464373670432436E-3</v>
      </c>
      <c r="CI472" s="223">
        <f t="shared" ca="1" si="936"/>
        <v>-5.0703041162863775E-4</v>
      </c>
      <c r="CJ472" s="223">
        <f t="shared" ca="1" si="937"/>
        <v>3.5735016645416003E-3</v>
      </c>
      <c r="CK472" s="223">
        <f t="shared" ca="1" si="938"/>
        <v>-6.0268297558650191E-3</v>
      </c>
      <c r="CL472" s="223">
        <f t="shared" ca="1" si="939"/>
        <v>7.4460714530105981E-3</v>
      </c>
      <c r="CM472" s="223">
        <f t="shared" ca="1" si="940"/>
        <v>-7.5877125721506488E-3</v>
      </c>
      <c r="CN472" s="223">
        <f t="shared" ca="1" si="941"/>
        <v>6.4274502608582876E-3</v>
      </c>
      <c r="CO472" s="223">
        <f t="shared" ca="1" si="942"/>
        <v>-4.1643628934011721E-3</v>
      </c>
      <c r="CP472" s="223">
        <f t="shared" ca="1" si="943"/>
        <v>1.1867521060158191E-3</v>
      </c>
      <c r="CQ472" s="223">
        <f t="shared" ca="1" si="944"/>
        <v>1.9944821875582277E-3</v>
      </c>
      <c r="CR472" s="223">
        <f t="shared" ca="1" si="945"/>
        <v>-4.833502252901317E-3</v>
      </c>
      <c r="CS472" s="223">
        <f t="shared" ca="1" si="946"/>
        <v>6.843187640076482E-3</v>
      </c>
      <c r="CT472" s="223">
        <f t="shared" ca="1" si="947"/>
        <v>-7.6787155484340855E-3</v>
      </c>
      <c r="CU472" s="223">
        <f t="shared" ca="1" si="948"/>
        <v>7.1967256912251988E-3</v>
      </c>
      <c r="CV472" s="223">
        <f t="shared" ca="1" si="949"/>
        <v>-5.4799181236466219E-3</v>
      </c>
      <c r="CW472" s="223">
        <f t="shared" ca="1" si="950"/>
        <v>2.8228635269633259E-3</v>
      </c>
      <c r="CX472" s="223">
        <f t="shared" ca="1" si="951"/>
        <v>3.1853937290754995E-4</v>
      </c>
      <c r="CY472" s="223">
        <f t="shared" ca="1" si="952"/>
        <v>-3.4052871315388583E-3</v>
      </c>
      <c r="CZ472" s="223">
        <f t="shared" ca="1" si="953"/>
        <v>5.9077540603411681E-3</v>
      </c>
      <c r="DA472" s="223">
        <f t="shared" ca="1" si="954"/>
        <v>-7.3965656609835586E-3</v>
      </c>
      <c r="DB472" s="223">
        <f t="shared" ca="1" si="955"/>
        <v>7.616270911604564E-3</v>
      </c>
      <c r="DC472" s="223">
        <f t="shared" ca="1" si="956"/>
        <v>-6.5291726779561987E-3</v>
      </c>
      <c r="DD472" s="223">
        <f t="shared" ca="1" si="957"/>
        <v>4.3217958061167409E-3</v>
      </c>
      <c r="DE472" s="223">
        <f t="shared" ca="1" si="958"/>
        <v>-1.3728830982645862E-3</v>
      </c>
      <c r="DF472" s="223">
        <f t="shared" ca="1" si="959"/>
        <v>-1.8115895623688071E-3</v>
      </c>
      <c r="DG472" s="223">
        <f t="shared" ca="1" si="960"/>
        <v>4.6852288007610751E-3</v>
      </c>
      <c r="DH472" s="223">
        <f t="shared" ca="1" si="961"/>
        <v>-6.7549741923490034E-3</v>
      </c>
      <c r="DI472" s="223">
        <f t="shared" ca="1" si="962"/>
        <v>7.6656978115808979E-3</v>
      </c>
      <c r="DJ472" s="223">
        <f t="shared" ca="1" si="963"/>
        <v>-7.2611372548960548E-3</v>
      </c>
      <c r="DK472" s="223">
        <f t="shared" ca="1" si="964"/>
        <v>5.6107072202756861E-3</v>
      </c>
      <c r="DL472" s="223">
        <f t="shared" ca="1" si="965"/>
        <v>-2.9975892994484324E-3</v>
      </c>
      <c r="DM472" s="223">
        <f t="shared" ca="1" si="966"/>
        <v>-1.2985645797917783E-4</v>
      </c>
      <c r="DN472" s="223">
        <f t="shared" ca="1" si="967"/>
        <v>3.2350213808993744E-3</v>
      </c>
      <c r="DO472" s="223">
        <f t="shared" ca="1" si="968"/>
        <v>-5.785119754676658E-3</v>
      </c>
      <c r="DP472" s="223">
        <f t="shared" ca="1" si="969"/>
        <v>7.3426044543778036E-3</v>
      </c>
      <c r="DQ472" s="223">
        <f t="shared" ca="1" si="970"/>
        <v>-7.6402414942520463E-3</v>
      </c>
      <c r="DR472" s="223">
        <f t="shared" ca="1" si="971"/>
        <v>6.6269621655744041E-3</v>
      </c>
      <c r="DS472" s="223">
        <f t="shared" ca="1" si="972"/>
        <v>-4.4766254306408768E-3</v>
      </c>
      <c r="DT472" s="223">
        <f t="shared" ca="1" si="973"/>
        <v>1.5581871170701491E-3</v>
      </c>
      <c r="DU472" s="223">
        <f t="shared" ca="1" si="974"/>
        <v>1.6276057033667128E-3</v>
      </c>
      <c r="DV472" s="223">
        <f t="shared" ca="1" si="975"/>
        <v>-4.5341331419832447E-3</v>
      </c>
      <c r="DW472" s="223">
        <f t="shared" ca="1" si="976"/>
        <v>6.6626918007525928E-3</v>
      </c>
      <c r="DX472" s="223">
        <f t="shared" ca="1" si="977"/>
        <v>-7.6480625450049342E-3</v>
      </c>
      <c r="DY472" s="223">
        <f t="shared" ca="1" si="978"/>
        <v>7.3211749809958971E-3</v>
      </c>
      <c r="DZ472" s="223">
        <f t="shared" ca="1" si="979"/>
        <v>-5.7381166366731167E-3</v>
      </c>
      <c r="EA472" s="223">
        <f t="shared" ca="1" si="980"/>
        <v>3.1705094362266366E-3</v>
      </c>
      <c r="EB472" s="223">
        <f t="shared" ca="1" si="981"/>
        <v>-5.8904677624272914E-5</v>
      </c>
      <c r="EC472" s="223">
        <f t="shared" ca="1" si="982"/>
        <v>-3.0628069743456714E-3</v>
      </c>
      <c r="ED472" s="223">
        <f t="shared" ca="1" si="983"/>
        <v>5.6590007091914954E-3</v>
      </c>
      <c r="EE472" s="223">
        <f t="shared" ca="1" si="984"/>
        <v>-7.2842203374064007E-3</v>
      </c>
      <c r="EF472" s="223">
        <f t="shared" ca="1" si="985"/>
        <v>7.6596098811104246E-3</v>
      </c>
      <c r="EG472" s="223">
        <f t="shared" ca="1" si="986"/>
        <v>-6.7207598189823583E-3</v>
      </c>
      <c r="EH472" s="223">
        <f t="shared" ca="1" si="987"/>
        <v>4.6287585033974047E-3</v>
      </c>
      <c r="EI472" s="223">
        <f t="shared" ca="1" si="988"/>
        <v>-1.7425525422207584E-3</v>
      </c>
      <c r="EJ472" s="223">
        <f t="shared" ca="1" si="989"/>
        <v>-1.4426414355490089E-3</v>
      </c>
      <c r="EK472" s="223">
        <f t="shared" ca="1" si="990"/>
        <v>4.3803062909428449E-3</v>
      </c>
      <c r="EL472" s="223">
        <f t="shared" ca="1" si="991"/>
        <v>-6.5663960527497147E-3</v>
      </c>
      <c r="EM472" s="223">
        <f t="shared" ca="1" si="992"/>
        <v>7.6258203715313388E-3</v>
      </c>
      <c r="EN472" s="223">
        <f t="shared" ca="1" si="993"/>
        <v>-7.3768027050435583E-3</v>
      </c>
      <c r="EO472" s="223">
        <f t="shared" ca="1" si="994"/>
        <v>5.862069626170619E-3</v>
      </c>
      <c r="EP472" s="223">
        <f t="shared" ca="1" si="995"/>
        <v>-3.3415197766738362E-3</v>
      </c>
      <c r="EQ472" s="223">
        <f t="shared" ca="1" si="996"/>
        <v>2.476303312520735E-4</v>
      </c>
      <c r="ER472" s="223">
        <f t="shared" ca="1" si="997"/>
        <v>2.8887476473963536E-3</v>
      </c>
      <c r="ES472" s="223">
        <f t="shared" ca="1" si="998"/>
        <v>-5.5294728932827834E-3</v>
      </c>
      <c r="ET472" s="223">
        <f t="shared" ca="1" si="999"/>
        <v>7.2214484784782901E-3</v>
      </c>
      <c r="EU472" s="223">
        <f t="shared" ca="1" si="1000"/>
        <v>-7.6743644053877159E-3</v>
      </c>
      <c r="EV472" s="223">
        <f t="shared" ca="1" si="1001"/>
        <v>6.8105091379805352E-3</v>
      </c>
      <c r="EW472" s="223">
        <f t="shared" ca="1" si="1002"/>
        <v>-4.7781033851119151E-3</v>
      </c>
      <c r="EX472" s="223">
        <f t="shared" ca="1" si="1003"/>
        <v>1.9258683188781715E-3</v>
      </c>
      <c r="EY472" s="223">
        <f t="shared" ca="1" si="1004"/>
        <v>1.2568081744743689E-3</v>
      </c>
      <c r="EZ472" s="223">
        <f t="shared" ca="1" si="1005"/>
        <v>-4.2238409071826202E-3</v>
      </c>
      <c r="FA472" s="223">
        <f t="shared" ca="1" si="1006"/>
        <v>6.4661449532980265E-3</v>
      </c>
      <c r="FB472" s="223">
        <f t="shared" ca="1" si="1007"/>
        <v>-7.5989846890137294E-3</v>
      </c>
      <c r="FC472" s="223">
        <f t="shared" ca="1" si="1008"/>
        <v>7.427986918978122E-3</v>
      </c>
      <c r="FD472" s="223">
        <f t="shared" ca="1" si="1009"/>
        <v>-5.98249152412222E-3</v>
      </c>
      <c r="FE472" s="223">
        <f t="shared" ca="1" si="1010"/>
        <v>3.5105173105546431E-3</v>
      </c>
      <c r="FF472" s="223">
        <f t="shared" ca="1" si="1011"/>
        <v>-4.3620682162782282E-4</v>
      </c>
      <c r="FG472" s="223">
        <f t="shared" ca="1" si="1012"/>
        <v>-2.7129482468814772E-3</v>
      </c>
      <c r="FH472" s="223">
        <f t="shared" ca="1" si="1013"/>
        <v>5.3966143296634694E-3</v>
      </c>
      <c r="FI472" s="223">
        <f t="shared" ca="1" si="1014"/>
        <v>-7.154326689013937E-3</v>
      </c>
      <c r="FJ472" s="223">
        <f t="shared" ca="1" si="1015"/>
        <v>7.6844961795101332E-3</v>
      </c>
      <c r="FK472" s="223">
        <f t="shared" ca="1" si="1016"/>
        <v>-6.8961560609353354E-3</v>
      </c>
      <c r="FL472" s="223">
        <f t="shared" ca="1" si="1017"/>
        <v>4.9245701160120304E-3</v>
      </c>
      <c r="FM472" s="223">
        <f t="shared" ca="1" si="1018"/>
        <v>-2.1080240244731488E-3</v>
      </c>
      <c r="FN472" s="223">
        <f t="shared" ca="1" si="1019"/>
        <v>-1.0702178591500766E-3</v>
      </c>
      <c r="FO472" s="223">
        <f t="shared" ca="1" si="1020"/>
        <v>4.0648312395998535E-3</v>
      </c>
      <c r="FP472" s="223">
        <f t="shared" ca="1" si="1021"/>
        <v>-6.361998889911207E-3</v>
      </c>
      <c r="FQ472" s="223">
        <f t="shared" ca="1" si="1022"/>
        <v>7.5675716622637997E-3</v>
      </c>
      <c r="FR472" s="223">
        <f t="shared" ca="1" si="1023"/>
        <v>-7.4746967913430183E-3</v>
      </c>
      <c r="FS472" s="223">
        <f t="shared" ca="1" si="1024"/>
        <v>6.0993097928797252E-3</v>
      </c>
      <c r="FT472" s="223">
        <f t="shared" ca="1" si="1025"/>
        <v>-3.6774002400742707E-3</v>
      </c>
      <c r="FU472" s="223">
        <f t="shared" ca="1" si="1026"/>
        <v>6.2452055732504586E-4</v>
      </c>
      <c r="FV472" s="223">
        <f t="shared" ca="1" si="1027"/>
        <v>2.5355146677863497E-3</v>
      </c>
      <c r="FW472" s="223">
        <f t="shared" ca="1" si="1028"/>
        <v>-5.2605050473643758E-3</v>
      </c>
      <c r="FX472" s="223">
        <f t="shared" ca="1" si="1029"/>
        <v>7.0828954006697817E-3</v>
      </c>
      <c r="FY472" s="223">
        <f t="shared" ca="1" si="1030"/>
        <v>-7.689999100475838E-3</v>
      </c>
      <c r="FZ472" s="223">
        <f t="shared" ca="1" si="1031"/>
        <v>6.9776489973429161E-3</v>
      </c>
      <c r="GA472" s="223">
        <f t="shared" ca="1" si="1032"/>
        <v>-5.0680704700157998E-3</v>
      </c>
      <c r="GB472" s="223">
        <f t="shared" ca="1" si="1033"/>
        <v>2.2889099352202957E-3</v>
      </c>
      <c r="GC472" s="223">
        <f t="shared" ca="1" si="1034"/>
        <v>8.8298288460588858E-4</v>
      </c>
      <c r="GD472" s="223">
        <f t="shared" ca="1" si="1035"/>
        <v>-3.9033730696721846E-3</v>
      </c>
      <c r="GE472" s="223">
        <f t="shared" ca="1" si="1036"/>
        <v>6.2540205962835684E-3</v>
      </c>
      <c r="GF472" s="223">
        <f t="shared" ca="1" si="1037"/>
        <v>-7.5316002133142563E-3</v>
      </c>
      <c r="GG472" s="223">
        <f t="shared" ca="1" si="1038"/>
        <v>7.5169041858578218E-3</v>
      </c>
      <c r="GH472" s="223">
        <f t="shared" ca="1" si="1039"/>
        <v>-6.2124540654856118E-3</v>
      </c>
      <c r="GI472" s="223">
        <f t="shared" ca="1" si="1040"/>
        <v>3.8420680411961308E-3</v>
      </c>
      <c r="GJ472" s="223">
        <f t="shared" ca="1" si="1041"/>
        <v>-8.1245810519086541E-4</v>
      </c>
      <c r="GK472" s="223">
        <f t="shared" ca="1" si="1042"/>
        <v>-2.3565537894643489E-3</v>
      </c>
      <c r="GL472" s="223">
        <f t="shared" ca="1" si="1043"/>
        <v>5.1212270335273804E-3</v>
      </c>
      <c r="GM472" s="223">
        <f t="shared" ca="1" si="1044"/>
        <v>-7.0071976409827848E-3</v>
      </c>
      <c r="GN472" s="223">
        <f t="shared" ca="1" si="1045"/>
        <v>7.6908698535310066E-3</v>
      </c>
      <c r="GO472" s="223">
        <f t="shared" ca="1" si="1046"/>
        <v>-7.0549388589056005E-3</v>
      </c>
      <c r="GP472" s="223">
        <f t="shared" ca="1" si="1047"/>
        <v>5.2085180078757943E-3</v>
      </c>
      <c r="GQ472" s="223">
        <f t="shared" ca="1" si="1048"/>
        <v>-2.468417092209488E-3</v>
      </c>
      <c r="GR472" s="223">
        <f t="shared" ca="1" si="1049"/>
        <v>-6.95216034189307E-4</v>
      </c>
      <c r="GS472" s="223">
        <f t="shared" ca="1" si="1050"/>
        <v>3.7395636537634839E-3</v>
      </c>
      <c r="GT472" s="223">
        <f t="shared" ca="1" si="1051"/>
        <v>-6.1422751145013632E-3</v>
      </c>
      <c r="GU472" s="223">
        <f t="shared" ca="1" si="1052"/>
        <v>7.4910920100207893E-3</v>
      </c>
      <c r="GV472" s="223">
        <f t="shared" ca="1" si="1053"/>
        <v>-7.554583678366116E-3</v>
      </c>
      <c r="GW472" s="223">
        <f t="shared" ca="1" si="1054"/>
        <v>6.3218561880610718E-3</v>
      </c>
      <c r="GX472" s="223">
        <f t="shared" ca="1" si="1055"/>
        <v>-4.0044215241941536E-3</v>
      </c>
      <c r="GY472" s="223">
        <f t="shared" ca="1" si="1056"/>
        <v>9.9990625867388445E-4</v>
      </c>
      <c r="GZ472" s="223">
        <f t="shared" ca="1" si="1057"/>
        <v>2.1761734112567977E-3</v>
      </c>
      <c r="HA472" s="223">
        <f t="shared" ca="1" si="1058"/>
        <v>-4.9788641840210549E-3</v>
      </c>
      <c r="HB472" s="223">
        <f t="shared" ca="1" si="1059"/>
        <v>6.9272790074526684E-3</v>
      </c>
      <c r="HC472" s="223">
        <f t="shared" ca="1" si="1060"/>
        <v>-7.6871079141665449E-3</v>
      </c>
      <c r="HD472" s="223">
        <f t="shared" ca="1" si="1061"/>
        <v>7.1279790891010039E-3</v>
      </c>
      <c r="HE472" s="223">
        <f t="shared" ca="1" si="1062"/>
        <v>-5.3458281292471941E-3</v>
      </c>
      <c r="HF472" s="223">
        <f t="shared" ca="1" si="1063"/>
        <v>2.6464373670432233E-3</v>
      </c>
      <c r="HG472" s="223">
        <f t="shared" ca="1" si="1064"/>
        <v>5.070304116286603E-4</v>
      </c>
      <c r="HH472" s="223">
        <f t="shared" ca="1" si="1065"/>
        <v>-3.5735016645418146E-3</v>
      </c>
      <c r="HI472" s="223">
        <f t="shared" ca="1" si="1066"/>
        <v>6.0268297558651691E-3</v>
      </c>
      <c r="HJ472" s="223">
        <f t="shared" ca="1" si="1067"/>
        <v>-7.4460714530106588E-3</v>
      </c>
      <c r="HK472" s="223">
        <f t="shared" ca="1" si="1068"/>
        <v>7.5877125721505734E-3</v>
      </c>
      <c r="HL472" s="223">
        <f t="shared" ca="1" si="1069"/>
        <v>-6.4274502608585166E-3</v>
      </c>
      <c r="HM472" s="223">
        <f t="shared" ca="1" si="1070"/>
        <v>4.1643628934013369E-3</v>
      </c>
      <c r="HN472" s="223">
        <f t="shared" ca="1" si="1071"/>
        <v>-1.1867521060160134E-3</v>
      </c>
      <c r="HO472" s="223">
        <f t="shared" ca="1" si="1072"/>
        <v>-1.9944821875582499E-3</v>
      </c>
      <c r="HP472" s="223">
        <f t="shared" ca="1" si="1073"/>
        <v>4.8335022529013344E-3</v>
      </c>
      <c r="HQ472" s="223">
        <f t="shared" ca="1" si="1074"/>
        <v>-6.8431876400764915E-3</v>
      </c>
      <c r="HR472" s="223">
        <f t="shared" ca="1" si="1075"/>
        <v>7.6787155484340994E-3</v>
      </c>
      <c r="HS472" s="223">
        <f t="shared" ca="1" si="1076"/>
        <v>-7.1967256912251138E-3</v>
      </c>
      <c r="HT472" s="223">
        <f t="shared" ca="1" si="1077"/>
        <v>5.4799181236462984E-3</v>
      </c>
      <c r="HU472" s="223">
        <f t="shared" ca="1" si="1078"/>
        <v>-2.8228635269637124E-3</v>
      </c>
      <c r="HV472" s="223">
        <f t="shared" ca="1" si="1079"/>
        <v>-3.1853937290713666E-4</v>
      </c>
      <c r="HW472" s="223">
        <f t="shared" ca="1" si="1080"/>
        <v>3.4052871315384862E-3</v>
      </c>
      <c r="HX472" s="223">
        <f t="shared" ca="1" si="1081"/>
        <v>-5.9077540603411829E-3</v>
      </c>
      <c r="HY472" s="223">
        <f t="shared" ca="1" si="1082"/>
        <v>7.3965656609835647E-3</v>
      </c>
      <c r="HZ472" s="223">
        <f t="shared" ca="1" si="1083"/>
        <v>-7.6162709116045614E-3</v>
      </c>
      <c r="IA472" s="223">
        <f t="shared" ca="1" si="1084"/>
        <v>6.5291726779561875E-3</v>
      </c>
      <c r="IB472" s="223">
        <f t="shared" ca="1" si="1085"/>
        <v>-4.321795806116361E-3</v>
      </c>
      <c r="IC472" s="223">
        <f t="shared" ca="1" si="1086"/>
        <v>1.3728830982641339E-3</v>
      </c>
      <c r="ID472" s="223">
        <f t="shared" ca="1" si="1087"/>
        <v>1.8115895623692542E-3</v>
      </c>
      <c r="IE472" s="223">
        <f t="shared" ca="1" si="1088"/>
        <v>-1.0435196670978929E-2</v>
      </c>
      <c r="IF472" s="223">
        <f t="shared" ca="1" si="1089"/>
        <v>6.7549741923488057E-3</v>
      </c>
      <c r="IG472" s="223">
        <f t="shared" ca="1" si="1090"/>
        <v>-7.6656978115808997E-3</v>
      </c>
      <c r="IH472" s="223">
        <f t="shared" ca="1" si="1091"/>
        <v>7.2611372548960478E-3</v>
      </c>
      <c r="II472" s="223">
        <f t="shared" ca="1" si="1092"/>
        <v>-5.6107072202756713E-3</v>
      </c>
      <c r="IJ472" s="223">
        <f t="shared" ca="1" si="1093"/>
        <v>2.9975892994484115E-3</v>
      </c>
      <c r="IK472" s="223">
        <f t="shared" ca="1" si="1094"/>
        <v>1.2985645797919994E-4</v>
      </c>
      <c r="IL472" s="223">
        <f t="shared" ca="1" si="1095"/>
        <v>-3.2350213808997911E-3</v>
      </c>
      <c r="IM472" s="223">
        <f t="shared" ca="1" si="1096"/>
        <v>5.7851197546769616E-3</v>
      </c>
      <c r="IN472" s="223">
        <f t="shared" ca="1" si="1097"/>
        <v>-7.3426044543776804E-3</v>
      </c>
      <c r="IO472" s="223">
        <f t="shared" ca="1" si="1098"/>
        <v>7.6402414942520931E-3</v>
      </c>
      <c r="IP472" s="223">
        <f t="shared" ca="1" si="1099"/>
        <v>-6.6269621655746149E-3</v>
      </c>
      <c r="IQ472" s="223">
        <f t="shared" ca="1" si="1100"/>
        <v>4.4766254306408586E-3</v>
      </c>
      <c r="IR472" s="223">
        <f t="shared" ca="1" si="1101"/>
        <v>-1.5581871170701274E-3</v>
      </c>
      <c r="IS472" s="223">
        <f t="shared" ca="1" si="1102"/>
        <v>-1.6276057033667354E-3</v>
      </c>
      <c r="IT472" s="223">
        <f t="shared" ca="1" si="1103"/>
        <v>4.5341331419832629E-3</v>
      </c>
      <c r="IU472" s="223">
        <f t="shared" ca="1" si="1104"/>
        <v>-6.6626918007528235E-3</v>
      </c>
      <c r="IV472" s="223">
        <f t="shared" ca="1" si="1105"/>
        <v>7.648062545004981E-3</v>
      </c>
      <c r="IW472" s="223">
        <f t="shared" ca="1" si="1106"/>
        <v>-7.3211749809957575E-3</v>
      </c>
      <c r="IX472" s="223">
        <f t="shared" ca="1" si="1107"/>
        <v>5.7381166366733925E-3</v>
      </c>
      <c r="IY472" s="223">
        <f t="shared" ca="1" si="1108"/>
        <v>-3.1705094362270135E-3</v>
      </c>
      <c r="IZ472" s="223">
        <f t="shared" ca="1" si="1109"/>
        <v>5.8904677624250362E-5</v>
      </c>
      <c r="JA472" s="223">
        <f t="shared" ca="1" si="1110"/>
        <v>3.0628069743456918E-3</v>
      </c>
      <c r="JB472" s="223">
        <f t="shared" ca="1" si="1111"/>
        <v>-5.6590007091915102E-3</v>
      </c>
    </row>
    <row r="473" spans="2:262">
      <c r="B473" s="230">
        <v>112</v>
      </c>
      <c r="C473" s="229">
        <f t="shared" si="1112"/>
        <v>2.1875000000000015E-3</v>
      </c>
      <c r="D473" s="226">
        <f t="shared" ca="1" si="855"/>
        <v>74.364577044157826</v>
      </c>
      <c r="E473" s="225">
        <f ca="1">DN361</f>
        <v>-0.63542295584217268</v>
      </c>
      <c r="F473" s="224">
        <v>112</v>
      </c>
      <c r="G473" s="223">
        <f t="shared" ca="1" si="856"/>
        <v>5.7304838699342798E-3</v>
      </c>
      <c r="H473" s="223">
        <f t="shared" ca="1" si="857"/>
        <v>-6.0577169144275227E-3</v>
      </c>
      <c r="I473" s="223">
        <f t="shared" ca="1" si="858"/>
        <v>5.4627174720397499E-3</v>
      </c>
      <c r="J473" s="223">
        <f t="shared" ca="1" si="859"/>
        <v>-4.0360688141911185E-3</v>
      </c>
      <c r="K473" s="223">
        <f t="shared" ca="1" si="860"/>
        <v>1.9949652664367967E-3</v>
      </c>
      <c r="L473" s="223">
        <f t="shared" ca="1" si="861"/>
        <v>3.4985365872734417E-4</v>
      </c>
      <c r="M473" s="223">
        <f t="shared" ca="1" si="862"/>
        <v>-2.6414105357815795E-3</v>
      </c>
      <c r="N473" s="223">
        <f t="shared" ca="1" si="863"/>
        <v>4.5308366032091839E-3</v>
      </c>
      <c r="O473" s="223">
        <f t="shared" ca="1" si="864"/>
        <v>-5.7304838699342789E-3</v>
      </c>
      <c r="P473" s="223">
        <f t="shared" ca="1" si="865"/>
        <v>6.0577169144275227E-3</v>
      </c>
      <c r="Q473" s="223">
        <f t="shared" ca="1" si="866"/>
        <v>-5.4627174720397473E-3</v>
      </c>
      <c r="R473" s="223">
        <f t="shared" ca="1" si="867"/>
        <v>4.0360688141911228E-3</v>
      </c>
      <c r="S473" s="223">
        <f t="shared" ca="1" si="868"/>
        <v>-1.9949652664367915E-3</v>
      </c>
      <c r="T473" s="223">
        <f t="shared" ca="1" si="869"/>
        <v>-3.4985365872737062E-4</v>
      </c>
      <c r="U473" s="223">
        <f t="shared" ca="1" si="870"/>
        <v>2.6414105357815652E-3</v>
      </c>
      <c r="V473" s="223">
        <f t="shared" ca="1" si="871"/>
        <v>-4.5308366032091874E-3</v>
      </c>
      <c r="W473" s="223">
        <f t="shared" ca="1" si="872"/>
        <v>5.7304838699342876E-3</v>
      </c>
      <c r="X473" s="223">
        <f t="shared" ca="1" si="873"/>
        <v>-6.0577169144275227E-3</v>
      </c>
      <c r="Y473" s="223">
        <f t="shared" ca="1" si="874"/>
        <v>5.4627174720397447E-3</v>
      </c>
      <c r="Z473" s="223">
        <f t="shared" ca="1" si="875"/>
        <v>-4.0360688141911029E-3</v>
      </c>
      <c r="AA473" s="223">
        <f t="shared" ca="1" si="876"/>
        <v>1.9949652664368067E-3</v>
      </c>
      <c r="AB473" s="223">
        <f t="shared" ca="1" si="877"/>
        <v>3.4985365872735458E-4</v>
      </c>
      <c r="AC473" s="223">
        <f t="shared" ca="1" si="878"/>
        <v>-2.6414105357815891E-3</v>
      </c>
      <c r="AD473" s="223">
        <f t="shared" ca="1" si="879"/>
        <v>4.5308366032091761E-3</v>
      </c>
      <c r="AE473" s="223">
        <f t="shared" ca="1" si="880"/>
        <v>-5.7304838699342962E-3</v>
      </c>
      <c r="AF473" s="223">
        <f t="shared" ca="1" si="881"/>
        <v>6.057716914427521E-3</v>
      </c>
      <c r="AG473" s="223">
        <f t="shared" ca="1" si="882"/>
        <v>-5.4627174720397517E-3</v>
      </c>
      <c r="AH473" s="223">
        <f t="shared" ca="1" si="883"/>
        <v>4.036068814191082E-3</v>
      </c>
      <c r="AI473" s="223">
        <f t="shared" ca="1" si="884"/>
        <v>-1.9949652664367819E-3</v>
      </c>
      <c r="AJ473" s="223">
        <f t="shared" ca="1" si="885"/>
        <v>-3.4985365872733853E-4</v>
      </c>
      <c r="AK473" s="223">
        <f t="shared" ca="1" si="886"/>
        <v>2.6414105357816129E-3</v>
      </c>
      <c r="AL473" s="223">
        <f t="shared" ca="1" si="887"/>
        <v>-4.5308366032091943E-3</v>
      </c>
      <c r="AM473" s="223">
        <f t="shared" ca="1" si="888"/>
        <v>5.7304838699342771E-3</v>
      </c>
      <c r="AN473" s="223">
        <f t="shared" ca="1" si="889"/>
        <v>-6.0577169144275201E-3</v>
      </c>
      <c r="AO473" s="223">
        <f t="shared" ca="1" si="890"/>
        <v>5.4627174720397412E-3</v>
      </c>
      <c r="AP473" s="223">
        <f t="shared" ca="1" si="891"/>
        <v>-4.0360688141911271E-3</v>
      </c>
      <c r="AQ473" s="223">
        <f t="shared" ca="1" si="892"/>
        <v>1.9949652664367568E-3</v>
      </c>
      <c r="AR473" s="223">
        <f t="shared" ca="1" si="893"/>
        <v>3.4985365872736455E-4</v>
      </c>
      <c r="AS473" s="223">
        <f t="shared" ca="1" si="894"/>
        <v>-2.6414105357815596E-3</v>
      </c>
      <c r="AT473" s="223">
        <f t="shared" ca="1" si="895"/>
        <v>4.5308366032092116E-3</v>
      </c>
      <c r="AU473" s="223">
        <f t="shared" ca="1" si="896"/>
        <v>-5.7304838699342858E-3</v>
      </c>
      <c r="AV473" s="223">
        <f t="shared" ca="1" si="897"/>
        <v>6.0577169144275236E-3</v>
      </c>
      <c r="AW473" s="223">
        <f t="shared" ca="1" si="898"/>
        <v>-5.4627174720397291E-3</v>
      </c>
      <c r="AX473" s="223">
        <f t="shared" ca="1" si="899"/>
        <v>4.0360688141911072E-3</v>
      </c>
      <c r="AY473" s="223">
        <f t="shared" ca="1" si="900"/>
        <v>-1.9949652664368123E-3</v>
      </c>
      <c r="AZ473" s="223">
        <f t="shared" ca="1" si="901"/>
        <v>-3.4985365872739144E-4</v>
      </c>
      <c r="BA473" s="223">
        <f t="shared" ca="1" si="902"/>
        <v>2.6414105357815839E-3</v>
      </c>
      <c r="BB473" s="223">
        <f t="shared" ca="1" si="903"/>
        <v>-4.5308366032091726E-3</v>
      </c>
      <c r="BC473" s="223">
        <f t="shared" ca="1" si="904"/>
        <v>5.7304838699342667E-3</v>
      </c>
      <c r="BD473" s="223">
        <f t="shared" ca="1" si="905"/>
        <v>-6.0577169144275175E-3</v>
      </c>
      <c r="BE473" s="223">
        <f t="shared" ca="1" si="906"/>
        <v>5.462717472039717E-3</v>
      </c>
      <c r="BF473" s="223">
        <f t="shared" ca="1" si="907"/>
        <v>-4.0360688141910872E-3</v>
      </c>
      <c r="BG473" s="223">
        <f t="shared" ca="1" si="908"/>
        <v>1.9949652664367871E-3</v>
      </c>
      <c r="BH473" s="223">
        <f t="shared" ca="1" si="909"/>
        <v>3.4985365872733203E-4</v>
      </c>
      <c r="BI473" s="223">
        <f t="shared" ca="1" si="910"/>
        <v>-2.6414105357815297E-3</v>
      </c>
      <c r="BJ473" s="223">
        <f t="shared" ca="1" si="911"/>
        <v>4.5308366032092481E-3</v>
      </c>
      <c r="BK473" s="223">
        <f t="shared" ca="1" si="912"/>
        <v>-5.7304838699343032E-3</v>
      </c>
      <c r="BL473" s="223">
        <f t="shared" ca="1" si="913"/>
        <v>6.057716914427521E-3</v>
      </c>
      <c r="BM473" s="223">
        <f t="shared" ca="1" si="914"/>
        <v>-5.462717472039743E-3</v>
      </c>
      <c r="BN473" s="223">
        <f t="shared" ca="1" si="915"/>
        <v>4.0360688141911315E-3</v>
      </c>
      <c r="BO473" s="223">
        <f t="shared" ca="1" si="916"/>
        <v>-1.9949652664368435E-3</v>
      </c>
      <c r="BP473" s="223">
        <f t="shared" ca="1" si="917"/>
        <v>-3.4985365872744478E-4</v>
      </c>
      <c r="BQ473" s="223">
        <f t="shared" ca="1" si="918"/>
        <v>2.6414105357816316E-3</v>
      </c>
      <c r="BR473" s="223">
        <f t="shared" ca="1" si="919"/>
        <v>-4.5308366032092082E-3</v>
      </c>
      <c r="BS473" s="223">
        <f t="shared" ca="1" si="920"/>
        <v>5.7304838699342841E-3</v>
      </c>
      <c r="BT473" s="223">
        <f t="shared" ca="1" si="921"/>
        <v>-6.0577169144275245E-3</v>
      </c>
      <c r="BU473" s="223">
        <f t="shared" ca="1" si="922"/>
        <v>5.4627174720396935E-3</v>
      </c>
      <c r="BV473" s="223">
        <f t="shared" ca="1" si="923"/>
        <v>-4.0360688141910473E-3</v>
      </c>
      <c r="BW473" s="223">
        <f t="shared" ca="1" si="924"/>
        <v>1.9949652664367368E-3</v>
      </c>
      <c r="BX473" s="223">
        <f t="shared" ca="1" si="925"/>
        <v>3.498536587273858E-4</v>
      </c>
      <c r="BY473" s="223">
        <f t="shared" ca="1" si="926"/>
        <v>-2.6414105357815782E-3</v>
      </c>
      <c r="BZ473" s="223">
        <f t="shared" ca="1" si="927"/>
        <v>4.5308366032091683E-3</v>
      </c>
      <c r="CA473" s="223">
        <f t="shared" ca="1" si="928"/>
        <v>-5.7304838699343205E-3</v>
      </c>
      <c r="CB473" s="223">
        <f t="shared" ca="1" si="929"/>
        <v>6.0577169144275175E-3</v>
      </c>
      <c r="CC473" s="223">
        <f t="shared" ca="1" si="930"/>
        <v>-5.4627174720397196E-3</v>
      </c>
      <c r="CD473" s="223">
        <f t="shared" ca="1" si="931"/>
        <v>4.0360688141910916E-3</v>
      </c>
      <c r="CE473" s="223">
        <f t="shared" ca="1" si="932"/>
        <v>-1.9949652664367932E-3</v>
      </c>
      <c r="CF473" s="223">
        <f t="shared" ca="1" si="933"/>
        <v>-3.4985365872732595E-4</v>
      </c>
      <c r="CG473" s="223">
        <f t="shared" ca="1" si="934"/>
        <v>2.6414105357816802E-3</v>
      </c>
      <c r="CH473" s="223">
        <f t="shared" ca="1" si="935"/>
        <v>-4.5308366032092437E-3</v>
      </c>
      <c r="CI473" s="223">
        <f t="shared" ca="1" si="936"/>
        <v>5.7304838699343014E-3</v>
      </c>
      <c r="CJ473" s="223">
        <f t="shared" ca="1" si="937"/>
        <v>-6.057716914427521E-3</v>
      </c>
      <c r="CK473" s="223">
        <f t="shared" ca="1" si="938"/>
        <v>5.4627174720397456E-3</v>
      </c>
      <c r="CL473" s="223">
        <f t="shared" ca="1" si="939"/>
        <v>-4.0360688141911358E-3</v>
      </c>
      <c r="CM473" s="223">
        <f t="shared" ca="1" si="940"/>
        <v>1.9949652664366865E-3</v>
      </c>
      <c r="CN473" s="223">
        <f t="shared" ca="1" si="941"/>
        <v>3.4985365872743915E-4</v>
      </c>
      <c r="CO473" s="223">
        <f t="shared" ca="1" si="942"/>
        <v>-2.6414105357816268E-3</v>
      </c>
      <c r="CP473" s="223">
        <f t="shared" ca="1" si="943"/>
        <v>4.5308366032092038E-3</v>
      </c>
      <c r="CQ473" s="223">
        <f t="shared" ca="1" si="944"/>
        <v>-5.7304838699342815E-3</v>
      </c>
      <c r="CR473" s="223">
        <f t="shared" ca="1" si="945"/>
        <v>6.0577169144275245E-3</v>
      </c>
      <c r="CS473" s="223">
        <f t="shared" ca="1" si="946"/>
        <v>-5.4627174720396961E-3</v>
      </c>
      <c r="CT473" s="223">
        <f t="shared" ca="1" si="947"/>
        <v>4.0360688141910517E-3</v>
      </c>
      <c r="CU473" s="223">
        <f t="shared" ca="1" si="948"/>
        <v>-1.9949652664367425E-3</v>
      </c>
      <c r="CV473" s="223">
        <f t="shared" ca="1" si="949"/>
        <v>-3.498536587273793E-4</v>
      </c>
      <c r="CW473" s="223">
        <f t="shared" ca="1" si="950"/>
        <v>2.641410535781573E-3</v>
      </c>
      <c r="CX473" s="223">
        <f t="shared" ca="1" si="951"/>
        <v>-4.5308366032091648E-3</v>
      </c>
      <c r="CY473" s="223">
        <f t="shared" ca="1" si="952"/>
        <v>5.7304838699342624E-3</v>
      </c>
      <c r="CZ473" s="223">
        <f t="shared" ca="1" si="953"/>
        <v>-6.0577169144275279E-3</v>
      </c>
      <c r="DA473" s="223">
        <f t="shared" ca="1" si="954"/>
        <v>5.4627174720396476E-3</v>
      </c>
      <c r="DB473" s="223">
        <f t="shared" ca="1" si="955"/>
        <v>-4.0360688141909667E-3</v>
      </c>
      <c r="DC473" s="223">
        <f t="shared" ca="1" si="956"/>
        <v>1.9949652664366358E-3</v>
      </c>
      <c r="DD473" s="223">
        <f t="shared" ca="1" si="957"/>
        <v>3.4985365872749249E-4</v>
      </c>
      <c r="DE473" s="223">
        <f t="shared" ca="1" si="958"/>
        <v>-2.6414105357816745E-3</v>
      </c>
      <c r="DF473" s="223">
        <f t="shared" ca="1" si="959"/>
        <v>4.5308366032092394E-3</v>
      </c>
      <c r="DG473" s="223">
        <f t="shared" ca="1" si="960"/>
        <v>-5.7304838699342988E-3</v>
      </c>
      <c r="DH473" s="223">
        <f t="shared" ca="1" si="961"/>
        <v>6.057716914427521E-3</v>
      </c>
      <c r="DI473" s="223">
        <f t="shared" ca="1" si="962"/>
        <v>-5.4627174720397482E-3</v>
      </c>
      <c r="DJ473" s="223">
        <f t="shared" ca="1" si="963"/>
        <v>4.0360688141911401E-3</v>
      </c>
      <c r="DK473" s="223">
        <f t="shared" ca="1" si="964"/>
        <v>-1.9949652664368548E-3</v>
      </c>
      <c r="DL473" s="223">
        <f t="shared" ca="1" si="965"/>
        <v>-3.498536587272609E-4</v>
      </c>
      <c r="DM473" s="223">
        <f t="shared" ca="1" si="966"/>
        <v>2.641410535781776E-3</v>
      </c>
      <c r="DN473" s="223">
        <f t="shared" ca="1" si="967"/>
        <v>-4.5308366032093149E-3</v>
      </c>
      <c r="DO473" s="223">
        <f t="shared" ca="1" si="968"/>
        <v>5.7304838699343361E-3</v>
      </c>
      <c r="DP473" s="223">
        <f t="shared" ca="1" si="969"/>
        <v>-6.0577169144275141E-3</v>
      </c>
      <c r="DQ473" s="223">
        <f t="shared" ca="1" si="970"/>
        <v>5.4627174720396987E-3</v>
      </c>
      <c r="DR473" s="223">
        <f t="shared" ca="1" si="971"/>
        <v>-4.036068814191056E-3</v>
      </c>
      <c r="DS473" s="223">
        <f t="shared" ca="1" si="972"/>
        <v>1.9949652664367481E-3</v>
      </c>
      <c r="DT473" s="223">
        <f t="shared" ca="1" si="973"/>
        <v>3.4985365872737366E-4</v>
      </c>
      <c r="DU473" s="223">
        <f t="shared" ca="1" si="974"/>
        <v>-2.6414105357815678E-3</v>
      </c>
      <c r="DV473" s="223">
        <f t="shared" ca="1" si="975"/>
        <v>4.5308366032091605E-3</v>
      </c>
      <c r="DW473" s="223">
        <f t="shared" ca="1" si="976"/>
        <v>-5.7304838699342607E-3</v>
      </c>
      <c r="DX473" s="223">
        <f t="shared" ca="1" si="977"/>
        <v>6.0577169144275279E-3</v>
      </c>
      <c r="DY473" s="223">
        <f t="shared" ca="1" si="978"/>
        <v>-5.4627174720396502E-3</v>
      </c>
      <c r="DZ473" s="223">
        <f t="shared" ca="1" si="979"/>
        <v>4.036068814190971E-3</v>
      </c>
      <c r="EA473" s="223">
        <f t="shared" ca="1" si="980"/>
        <v>-1.9949652664366414E-3</v>
      </c>
      <c r="EB473" s="223">
        <f t="shared" ca="1" si="981"/>
        <v>-3.4985365872748685E-4</v>
      </c>
      <c r="EC473" s="223">
        <f t="shared" ca="1" si="982"/>
        <v>2.6414105357816693E-3</v>
      </c>
      <c r="ED473" s="223">
        <f t="shared" ca="1" si="983"/>
        <v>-4.5308366032092359E-3</v>
      </c>
      <c r="EE473" s="223">
        <f t="shared" ca="1" si="984"/>
        <v>5.7304838699342971E-3</v>
      </c>
      <c r="EF473" s="223">
        <f t="shared" ca="1" si="985"/>
        <v>-6.057716914427521E-3</v>
      </c>
      <c r="EG473" s="223">
        <f t="shared" ca="1" si="986"/>
        <v>5.4627174720397508E-3</v>
      </c>
      <c r="EH473" s="223">
        <f t="shared" ca="1" si="987"/>
        <v>-4.0360688141911445E-3</v>
      </c>
      <c r="EI473" s="223">
        <f t="shared" ca="1" si="988"/>
        <v>1.99496526643686E-3</v>
      </c>
      <c r="EJ473" s="223">
        <f t="shared" ca="1" si="989"/>
        <v>3.4985365872759917E-4</v>
      </c>
      <c r="EK473" s="223">
        <f t="shared" ca="1" si="990"/>
        <v>-2.6414105357817708E-3</v>
      </c>
      <c r="EL473" s="223">
        <f t="shared" ca="1" si="991"/>
        <v>4.5308366032093105E-3</v>
      </c>
      <c r="EM473" s="223">
        <f t="shared" ca="1" si="992"/>
        <v>-5.7304838699343344E-3</v>
      </c>
      <c r="EN473" s="223">
        <f t="shared" ca="1" si="993"/>
        <v>6.0577169144275149E-3</v>
      </c>
      <c r="EO473" s="223">
        <f t="shared" ca="1" si="994"/>
        <v>-5.4627174720397013E-3</v>
      </c>
      <c r="EP473" s="223">
        <f t="shared" ca="1" si="995"/>
        <v>4.0360688141910604E-3</v>
      </c>
      <c r="EQ473" s="223">
        <f t="shared" ca="1" si="996"/>
        <v>-1.9949652664367533E-3</v>
      </c>
      <c r="ER473" s="223">
        <f t="shared" ca="1" si="997"/>
        <v>-3.4985365872736802E-4</v>
      </c>
      <c r="ES473" s="223">
        <f t="shared" ca="1" si="998"/>
        <v>2.6414105357815626E-3</v>
      </c>
      <c r="ET473" s="223">
        <f t="shared" ca="1" si="999"/>
        <v>-4.530836603209157E-3</v>
      </c>
      <c r="EU473" s="223">
        <f t="shared" ca="1" si="1000"/>
        <v>5.7304838699342589E-3</v>
      </c>
      <c r="EV473" s="223">
        <f t="shared" ca="1" si="1001"/>
        <v>-6.0577169144275089E-3</v>
      </c>
      <c r="EW473" s="223">
        <f t="shared" ca="1" si="1002"/>
        <v>5.4627174720396519E-3</v>
      </c>
      <c r="EX473" s="223">
        <f t="shared" ca="1" si="1003"/>
        <v>-4.0360688141909762E-3</v>
      </c>
      <c r="EY473" s="223">
        <f t="shared" ca="1" si="1004"/>
        <v>1.9949652664366471E-3</v>
      </c>
      <c r="EZ473" s="223">
        <f t="shared" ca="1" si="1005"/>
        <v>3.4985365872748034E-4</v>
      </c>
      <c r="FA473" s="223">
        <f t="shared" ca="1" si="1006"/>
        <v>-2.641410535781665E-3</v>
      </c>
      <c r="FB473" s="223">
        <f t="shared" ca="1" si="1007"/>
        <v>4.5308366032092316E-3</v>
      </c>
      <c r="FC473" s="223">
        <f t="shared" ca="1" si="1008"/>
        <v>-5.7304838699342962E-3</v>
      </c>
      <c r="FD473" s="223">
        <f t="shared" ca="1" si="1009"/>
        <v>6.0577169144275219E-3</v>
      </c>
      <c r="FE473" s="223">
        <f t="shared" ca="1" si="1010"/>
        <v>-5.4627174720397534E-3</v>
      </c>
      <c r="FF473" s="223">
        <f t="shared" ca="1" si="1011"/>
        <v>4.0360688141911488E-3</v>
      </c>
      <c r="FG473" s="223">
        <f t="shared" ca="1" si="1012"/>
        <v>-1.9949652664368661E-3</v>
      </c>
      <c r="FH473" s="223">
        <f t="shared" ca="1" si="1013"/>
        <v>-3.498536587275931E-4</v>
      </c>
      <c r="FI473" s="223">
        <f t="shared" ca="1" si="1014"/>
        <v>2.6414105357817665E-3</v>
      </c>
      <c r="FJ473" s="223">
        <f t="shared" ca="1" si="1015"/>
        <v>-4.530836603209307E-3</v>
      </c>
      <c r="FK473" s="223">
        <f t="shared" ca="1" si="1016"/>
        <v>5.7304838699343327E-3</v>
      </c>
      <c r="FL473" s="223">
        <f t="shared" ca="1" si="1017"/>
        <v>-6.0577169144275158E-3</v>
      </c>
      <c r="FM473" s="223">
        <f t="shared" ca="1" si="1018"/>
        <v>5.4627174720397039E-3</v>
      </c>
      <c r="FN473" s="223">
        <f t="shared" ca="1" si="1019"/>
        <v>-4.0360688141910647E-3</v>
      </c>
      <c r="FO473" s="223">
        <f t="shared" ca="1" si="1020"/>
        <v>1.994965266436759E-3</v>
      </c>
      <c r="FP473" s="223">
        <f t="shared" ca="1" si="1021"/>
        <v>3.4985365872736195E-4</v>
      </c>
      <c r="FQ473" s="223">
        <f t="shared" ca="1" si="1022"/>
        <v>-2.641410535781557E-3</v>
      </c>
      <c r="FR473" s="223">
        <f t="shared" ca="1" si="1023"/>
        <v>4.5308366032091527E-3</v>
      </c>
      <c r="FS473" s="223">
        <f t="shared" ca="1" si="1024"/>
        <v>-5.73048386993437E-3</v>
      </c>
      <c r="FT473" s="223">
        <f t="shared" ca="1" si="1025"/>
        <v>6.0577169144275089E-3</v>
      </c>
      <c r="FU473" s="223">
        <f t="shared" ca="1" si="1026"/>
        <v>-5.4627174720396545E-3</v>
      </c>
      <c r="FV473" s="223">
        <f t="shared" ca="1" si="1027"/>
        <v>4.0360688141909806E-3</v>
      </c>
      <c r="FW473" s="223">
        <f t="shared" ca="1" si="1028"/>
        <v>-1.9949652664366527E-3</v>
      </c>
      <c r="FX473" s="223">
        <f t="shared" ca="1" si="1029"/>
        <v>-3.4985365872747427E-4</v>
      </c>
      <c r="FY473" s="223">
        <f t="shared" ca="1" si="1030"/>
        <v>2.641410535781658E-3</v>
      </c>
      <c r="FZ473" s="223">
        <f t="shared" ca="1" si="1031"/>
        <v>-4.5308366032092281E-3</v>
      </c>
      <c r="GA473" s="223">
        <f t="shared" ca="1" si="1032"/>
        <v>5.7304838699342936E-3</v>
      </c>
      <c r="GB473" s="223">
        <f t="shared" ca="1" si="1033"/>
        <v>-6.0577169144275227E-3</v>
      </c>
      <c r="GC473" s="223">
        <f t="shared" ca="1" si="1034"/>
        <v>5.462717472039756E-3</v>
      </c>
      <c r="GD473" s="223">
        <f t="shared" ca="1" si="1035"/>
        <v>-4.0360688141911532E-3</v>
      </c>
      <c r="GE473" s="223">
        <f t="shared" ca="1" si="1036"/>
        <v>1.994965266436546E-3</v>
      </c>
      <c r="GF473" s="223">
        <f t="shared" ca="1" si="1037"/>
        <v>3.4985365872758746E-4</v>
      </c>
      <c r="GG473" s="223">
        <f t="shared" ca="1" si="1038"/>
        <v>-2.64141053578176E-3</v>
      </c>
      <c r="GH473" s="223">
        <f t="shared" ca="1" si="1039"/>
        <v>4.5308366032093027E-3</v>
      </c>
      <c r="GI473" s="223">
        <f t="shared" ca="1" si="1040"/>
        <v>-5.7304838699343309E-3</v>
      </c>
      <c r="GJ473" s="223">
        <f t="shared" ca="1" si="1041"/>
        <v>6.0577169144275158E-3</v>
      </c>
      <c r="GK473" s="223">
        <f t="shared" ca="1" si="1042"/>
        <v>-5.4627174720395565E-3</v>
      </c>
      <c r="GL473" s="223">
        <f t="shared" ca="1" si="1043"/>
        <v>4.036068814191069E-3</v>
      </c>
      <c r="GM473" s="223">
        <f t="shared" ca="1" si="1044"/>
        <v>-1.9949652664364393E-3</v>
      </c>
      <c r="GN473" s="223">
        <f t="shared" ca="1" si="1045"/>
        <v>-3.4985365872735544E-4</v>
      </c>
      <c r="GO473" s="223">
        <f t="shared" ca="1" si="1046"/>
        <v>2.6414105357818623E-3</v>
      </c>
      <c r="GP473" s="223">
        <f t="shared" ca="1" si="1047"/>
        <v>-4.5308366032091492E-3</v>
      </c>
      <c r="GQ473" s="223">
        <f t="shared" ca="1" si="1048"/>
        <v>5.7304838699343682E-3</v>
      </c>
      <c r="GR473" s="223">
        <f t="shared" ca="1" si="1049"/>
        <v>-6.0577169144275297E-3</v>
      </c>
      <c r="GS473" s="223">
        <f t="shared" ca="1" si="1050"/>
        <v>5.462717472039658E-3</v>
      </c>
      <c r="GT473" s="223">
        <f t="shared" ca="1" si="1051"/>
        <v>-4.0360688141912425E-3</v>
      </c>
      <c r="GU473" s="223">
        <f t="shared" ca="1" si="1052"/>
        <v>1.9949652664366579E-3</v>
      </c>
      <c r="GV473" s="223">
        <f t="shared" ca="1" si="1053"/>
        <v>3.4985365872781298E-4</v>
      </c>
      <c r="GW473" s="223">
        <f t="shared" ca="1" si="1054"/>
        <v>-2.6414105357816537E-3</v>
      </c>
      <c r="GX473" s="223">
        <f t="shared" ca="1" si="1055"/>
        <v>4.5308366032094536E-3</v>
      </c>
      <c r="GY473" s="223">
        <f t="shared" ca="1" si="1056"/>
        <v>-5.730483869934291E-3</v>
      </c>
      <c r="GZ473" s="223">
        <f t="shared" ca="1" si="1057"/>
        <v>6.0577169144275028E-3</v>
      </c>
      <c r="HA473" s="223">
        <f t="shared" ca="1" si="1058"/>
        <v>-5.4627174720397586E-3</v>
      </c>
      <c r="HB473" s="223">
        <f t="shared" ca="1" si="1059"/>
        <v>4.0360688141909008E-3</v>
      </c>
      <c r="HC473" s="223">
        <f t="shared" ca="1" si="1060"/>
        <v>-1.9949652664368774E-3</v>
      </c>
      <c r="HD473" s="223">
        <f t="shared" ca="1" si="1061"/>
        <v>-3.4985365872758183E-4</v>
      </c>
      <c r="HE473" s="223">
        <f t="shared" ca="1" si="1062"/>
        <v>2.6414105357814447E-3</v>
      </c>
      <c r="HF473" s="223">
        <f t="shared" ca="1" si="1063"/>
        <v>-4.5308366032092992E-3</v>
      </c>
      <c r="HG473" s="223">
        <f t="shared" ca="1" si="1064"/>
        <v>5.7304838699342156E-3</v>
      </c>
      <c r="HH473" s="223">
        <f t="shared" ca="1" si="1065"/>
        <v>-6.0577169144275158E-3</v>
      </c>
      <c r="HI473" s="223">
        <f t="shared" ca="1" si="1066"/>
        <v>5.4627174720395591E-3</v>
      </c>
      <c r="HJ473" s="223">
        <f t="shared" ca="1" si="1067"/>
        <v>-4.0360688141910734E-3</v>
      </c>
      <c r="HK473" s="223">
        <f t="shared" ca="1" si="1068"/>
        <v>1.9949652664364445E-3</v>
      </c>
      <c r="HL473" s="223">
        <f t="shared" ca="1" si="1069"/>
        <v>3.4985365872734981E-4</v>
      </c>
      <c r="HM473" s="223">
        <f t="shared" ca="1" si="1070"/>
        <v>-2.6414105357818571E-3</v>
      </c>
      <c r="HN473" s="223">
        <f t="shared" ca="1" si="1071"/>
        <v>4.5308366032091449E-3</v>
      </c>
      <c r="HO473" s="223">
        <f t="shared" ca="1" si="1072"/>
        <v>-5.7304838699343665E-3</v>
      </c>
      <c r="HP473" s="223">
        <f t="shared" ca="1" si="1073"/>
        <v>6.0577169144275297E-3</v>
      </c>
      <c r="HQ473" s="223">
        <f t="shared" ca="1" si="1074"/>
        <v>-5.4627174720396597E-3</v>
      </c>
      <c r="HR473" s="223">
        <f t="shared" ca="1" si="1075"/>
        <v>4.0360688141912468E-3</v>
      </c>
      <c r="HS473" s="223">
        <f t="shared" ca="1" si="1076"/>
        <v>-1.9949652664366636E-3</v>
      </c>
      <c r="HT473" s="223">
        <f t="shared" ca="1" si="1077"/>
        <v>-3.4985365872780734E-4</v>
      </c>
      <c r="HU473" s="223">
        <f t="shared" ca="1" si="1078"/>
        <v>2.6414105357816476E-3</v>
      </c>
      <c r="HV473" s="223">
        <f t="shared" ca="1" si="1079"/>
        <v>-4.5308366032094493E-3</v>
      </c>
      <c r="HW473" s="223">
        <f t="shared" ca="1" si="1080"/>
        <v>5.7304838699342893E-3</v>
      </c>
      <c r="HX473" s="223">
        <f t="shared" ca="1" si="1081"/>
        <v>-6.0577169144275028E-3</v>
      </c>
      <c r="HY473" s="223">
        <f t="shared" ca="1" si="1082"/>
        <v>5.4627174720397612E-3</v>
      </c>
      <c r="HZ473" s="223">
        <f t="shared" ca="1" si="1083"/>
        <v>-4.0360688141909051E-3</v>
      </c>
      <c r="IA473" s="223">
        <f t="shared" ca="1" si="1084"/>
        <v>1.9949652664368834E-3</v>
      </c>
      <c r="IB473" s="223">
        <f t="shared" ca="1" si="1085"/>
        <v>3.4985365872757532E-4</v>
      </c>
      <c r="IC473" s="223">
        <f t="shared" ca="1" si="1086"/>
        <v>-2.6414105357814395E-3</v>
      </c>
      <c r="ID473" s="223">
        <f t="shared" ca="1" si="1087"/>
        <v>4.5308366032092949E-3</v>
      </c>
      <c r="IE473" s="223">
        <f t="shared" ca="1" si="1088"/>
        <v>-5.7304838699340863E-3</v>
      </c>
      <c r="IF473" s="223">
        <f t="shared" ca="1" si="1089"/>
        <v>6.0577169144275158E-3</v>
      </c>
      <c r="IG473" s="223">
        <f t="shared" ca="1" si="1090"/>
        <v>-5.4627174720395617E-3</v>
      </c>
      <c r="IH473" s="223">
        <f t="shared" ca="1" si="1091"/>
        <v>4.0360688141910777E-3</v>
      </c>
      <c r="II473" s="223">
        <f t="shared" ca="1" si="1092"/>
        <v>-1.9949652664364506E-3</v>
      </c>
      <c r="IJ473" s="223">
        <f t="shared" ca="1" si="1093"/>
        <v>-3.4985365872734417E-4</v>
      </c>
      <c r="IK473" s="223">
        <f t="shared" ca="1" si="1094"/>
        <v>2.6414105357818515E-3</v>
      </c>
      <c r="IL473" s="223">
        <f t="shared" ca="1" si="1095"/>
        <v>-4.5308366032091405E-3</v>
      </c>
      <c r="IM473" s="223">
        <f t="shared" ca="1" si="1096"/>
        <v>5.7304838699343639E-3</v>
      </c>
      <c r="IN473" s="223">
        <f t="shared" ca="1" si="1097"/>
        <v>-6.0577169144275297E-3</v>
      </c>
      <c r="IO473" s="223">
        <f t="shared" ca="1" si="1098"/>
        <v>5.4627174720396632E-3</v>
      </c>
      <c r="IP473" s="223">
        <f t="shared" ca="1" si="1099"/>
        <v>-4.0360688141912512E-3</v>
      </c>
      <c r="IQ473" s="223">
        <f t="shared" ca="1" si="1100"/>
        <v>1.9949652664366696E-3</v>
      </c>
      <c r="IR473" s="223">
        <f t="shared" ca="1" si="1101"/>
        <v>3.498536587278017E-4</v>
      </c>
      <c r="IS473" s="223">
        <f t="shared" ca="1" si="1102"/>
        <v>-2.6414105357816424E-3</v>
      </c>
      <c r="IT473" s="223">
        <f t="shared" ca="1" si="1103"/>
        <v>4.5308366032094458E-3</v>
      </c>
      <c r="IU473" s="223">
        <f t="shared" ca="1" si="1104"/>
        <v>-5.7304838699342876E-3</v>
      </c>
      <c r="IV473" s="223">
        <f t="shared" ca="1" si="1105"/>
        <v>6.0577169144275037E-3</v>
      </c>
      <c r="IW473" s="223">
        <f t="shared" ca="1" si="1106"/>
        <v>-5.4627174720397638E-3</v>
      </c>
      <c r="IX473" s="223">
        <f t="shared" ca="1" si="1107"/>
        <v>4.0360688141909094E-3</v>
      </c>
      <c r="IY473" s="223">
        <f t="shared" ca="1" si="1108"/>
        <v>-1.9949652664368886E-3</v>
      </c>
      <c r="IZ473" s="223">
        <f t="shared" ca="1" si="1109"/>
        <v>-3.4985365872756968E-4</v>
      </c>
      <c r="JA473" s="223">
        <f t="shared" ca="1" si="1110"/>
        <v>2.6414105357814338E-3</v>
      </c>
      <c r="JB473" s="223">
        <f t="shared" ca="1" si="1111"/>
        <v>-4.5308366032092914E-3</v>
      </c>
    </row>
    <row r="474" spans="2:262">
      <c r="B474" s="230">
        <v>113</v>
      </c>
      <c r="C474" s="229">
        <f t="shared" si="1112"/>
        <v>2.2070312500000015E-3</v>
      </c>
      <c r="D474" s="226">
        <f t="shared" ca="1" si="855"/>
        <v>74.343597110096695</v>
      </c>
      <c r="E474" s="225">
        <f ca="1">DO361</f>
        <v>-0.65640288990329831</v>
      </c>
      <c r="F474" s="224">
        <v>113</v>
      </c>
      <c r="G474" s="223">
        <f t="shared" ca="1" si="856"/>
        <v>3.8256887693479472E-3</v>
      </c>
      <c r="H474" s="223">
        <f t="shared" ca="1" si="857"/>
        <v>-4.0324079926288576E-3</v>
      </c>
      <c r="I474" s="223">
        <f t="shared" ca="1" si="858"/>
        <v>3.6987264688247892E-3</v>
      </c>
      <c r="J474" s="223">
        <f t="shared" ca="1" si="859"/>
        <v>-2.8693623279170848E-3</v>
      </c>
      <c r="K474" s="223">
        <f t="shared" ca="1" si="860"/>
        <v>1.6554623095638567E-3</v>
      </c>
      <c r="L474" s="223">
        <f t="shared" ca="1" si="861"/>
        <v>-2.1970649921371557E-4</v>
      </c>
      <c r="M474" s="223">
        <f t="shared" ca="1" si="862"/>
        <v>-1.2454931463166763E-3</v>
      </c>
      <c r="N474" s="223">
        <f t="shared" ca="1" si="863"/>
        <v>2.5437787722366774E-3</v>
      </c>
      <c r="O474" s="223">
        <f t="shared" ca="1" si="864"/>
        <v>-3.5011614063343108E-3</v>
      </c>
      <c r="P474" s="223">
        <f t="shared" ca="1" si="865"/>
        <v>3.9893379870993622E-3</v>
      </c>
      <c r="Q474" s="223">
        <f t="shared" ca="1" si="866"/>
        <v>-3.9428858218288447E-3</v>
      </c>
      <c r="R474" s="223">
        <f t="shared" ca="1" si="867"/>
        <v>3.3680301696884366E-3</v>
      </c>
      <c r="S474" s="223">
        <f t="shared" ca="1" si="868"/>
        <v>-2.3418099673260698E-3</v>
      </c>
      <c r="T474" s="223">
        <f t="shared" ca="1" si="869"/>
        <v>1.0017535018208396E-3</v>
      </c>
      <c r="U474" s="223">
        <f t="shared" ca="1" si="870"/>
        <v>4.7255236051341729E-4</v>
      </c>
      <c r="V474" s="223">
        <f t="shared" ca="1" si="871"/>
        <v>-1.8835294006835912E-3</v>
      </c>
      <c r="W474" s="223">
        <f t="shared" ca="1" si="872"/>
        <v>3.042086373949187E-3</v>
      </c>
      <c r="X474" s="223">
        <f t="shared" ca="1" si="873"/>
        <v>-3.7929599599721584E-3</v>
      </c>
      <c r="Y474" s="223">
        <f t="shared" ca="1" si="874"/>
        <v>4.0355222838958597E-3</v>
      </c>
      <c r="Z474" s="223">
        <f t="shared" ca="1" si="875"/>
        <v>-3.7372665008517537E-3</v>
      </c>
      <c r="AA474" s="223">
        <f t="shared" ca="1" si="876"/>
        <v>2.9381631813461188E-3</v>
      </c>
      <c r="AB474" s="223">
        <f t="shared" ca="1" si="877"/>
        <v>-1.7453036791428385E-3</v>
      </c>
      <c r="AC474" s="223">
        <f t="shared" ca="1" si="878"/>
        <v>3.1854834749396946E-4</v>
      </c>
      <c r="AD474" s="223">
        <f t="shared" ca="1" si="879"/>
        <v>1.1508970505577068E-3</v>
      </c>
      <c r="AE474" s="223">
        <f t="shared" ca="1" si="880"/>
        <v>-2.4661056682348799E-3</v>
      </c>
      <c r="AF474" s="223">
        <f t="shared" ca="1" si="881"/>
        <v>3.4508206086996856E-3</v>
      </c>
      <c r="AG474" s="223">
        <f t="shared" ca="1" si="882"/>
        <v>-3.9730758877397267E-3</v>
      </c>
      <c r="AH474" s="223">
        <f t="shared" ca="1" si="883"/>
        <v>3.9628817762705293E-3</v>
      </c>
      <c r="AI474" s="223">
        <f t="shared" ca="1" si="884"/>
        <v>-3.4216044320479299E-3</v>
      </c>
      <c r="AJ474" s="223">
        <f t="shared" ca="1" si="885"/>
        <v>2.4217828148529333E-3</v>
      </c>
      <c r="AK474" s="223">
        <f t="shared" ca="1" si="886"/>
        <v>-1.0974074211511345E-3</v>
      </c>
      <c r="AL474" s="223">
        <f t="shared" ca="1" si="887"/>
        <v>-3.7403637220936501E-4</v>
      </c>
      <c r="AM474" s="223">
        <f t="shared" ca="1" si="888"/>
        <v>1.7953539046983477E-3</v>
      </c>
      <c r="AN474" s="223">
        <f t="shared" ca="1" si="889"/>
        <v>-2.9760681566773639E-3</v>
      </c>
      <c r="AO474" s="223">
        <f t="shared" ca="1" si="890"/>
        <v>3.757946413344402E-3</v>
      </c>
      <c r="AP474" s="223">
        <f t="shared" ca="1" si="891"/>
        <v>-4.0362057274369407E-3</v>
      </c>
      <c r="AQ474" s="223">
        <f t="shared" ca="1" si="892"/>
        <v>3.7735553432839881E-3</v>
      </c>
      <c r="AR474" s="223">
        <f t="shared" ca="1" si="893"/>
        <v>-3.0051941951397035E-3</v>
      </c>
      <c r="AS474" s="223">
        <f t="shared" ca="1" si="894"/>
        <v>1.834093743046581E-3</v>
      </c>
      <c r="AT474" s="223">
        <f t="shared" ca="1" si="895"/>
        <v>-4.1719831416096886E-4</v>
      </c>
      <c r="AU474" s="223">
        <f t="shared" ca="1" si="896"/>
        <v>-1.0556076974502803E-3</v>
      </c>
      <c r="AV474" s="223">
        <f t="shared" ca="1" si="897"/>
        <v>2.3869470743921794E-3</v>
      </c>
      <c r="AW474" s="223">
        <f t="shared" ca="1" si="898"/>
        <v>-3.3984011657648664E-3</v>
      </c>
      <c r="AX474" s="223">
        <f t="shared" ca="1" si="899"/>
        <v>3.9544205560281959E-3</v>
      </c>
      <c r="AY474" s="223">
        <f t="shared" ca="1" si="900"/>
        <v>-3.9804906389118867E-3</v>
      </c>
      <c r="AZ474" s="223">
        <f t="shared" ca="1" si="901"/>
        <v>3.4731176478395732E-3</v>
      </c>
      <c r="BA474" s="223">
        <f t="shared" ca="1" si="902"/>
        <v>-2.5002968709684223E-3</v>
      </c>
      <c r="BB474" s="223">
        <f t="shared" ca="1" si="903"/>
        <v>1.1924003032855513E-3</v>
      </c>
      <c r="BC474" s="223">
        <f t="shared" ca="1" si="904"/>
        <v>2.7529507838087194E-4</v>
      </c>
      <c r="BD474" s="223">
        <f t="shared" ca="1" si="905"/>
        <v>-1.7060969546534431E-3</v>
      </c>
      <c r="BE474" s="223">
        <f t="shared" ca="1" si="906"/>
        <v>2.9082572672303152E-3</v>
      </c>
      <c r="BF474" s="223">
        <f t="shared" ca="1" si="907"/>
        <v>-3.7206692203159038E-3</v>
      </c>
      <c r="BG474" s="223">
        <f t="shared" ca="1" si="908"/>
        <v>4.034457911571269E-3</v>
      </c>
      <c r="BH474" s="223">
        <f t="shared" ca="1" si="909"/>
        <v>-3.8075711370797807E-3</v>
      </c>
      <c r="BI474" s="223">
        <f t="shared" ca="1" si="910"/>
        <v>3.0704149923215848E-3</v>
      </c>
      <c r="BJ474" s="223">
        <f t="shared" ca="1" si="911"/>
        <v>-1.9217790174607206E-3</v>
      </c>
      <c r="BK474" s="223">
        <f t="shared" ca="1" si="912"/>
        <v>5.1559697616351081E-4</v>
      </c>
      <c r="BL474" s="223">
        <f t="shared" ca="1" si="913"/>
        <v>9.5968248573756834E-4</v>
      </c>
      <c r="BM474" s="223">
        <f t="shared" ca="1" si="914"/>
        <v>-2.3063506728855658E-3</v>
      </c>
      <c r="BN474" s="223">
        <f t="shared" ca="1" si="915"/>
        <v>3.3439346530421952E-3</v>
      </c>
      <c r="BO474" s="223">
        <f t="shared" ca="1" si="916"/>
        <v>-3.9333832292390361E-3</v>
      </c>
      <c r="BP474" s="223">
        <f t="shared" ca="1" si="917"/>
        <v>3.9957018028325044E-3</v>
      </c>
      <c r="BQ474" s="223">
        <f t="shared" ca="1" si="918"/>
        <v>-3.5225387874283911E-3</v>
      </c>
      <c r="BR474" s="223">
        <f t="shared" ca="1" si="919"/>
        <v>2.577304841740962E-3</v>
      </c>
      <c r="BS474" s="223">
        <f t="shared" ca="1" si="920"/>
        <v>-1.286674928064044E-3</v>
      </c>
      <c r="BT474" s="223">
        <f t="shared" ca="1" si="921"/>
        <v>-1.7638795709105102E-4</v>
      </c>
      <c r="BU474" s="223">
        <f t="shared" ca="1" si="922"/>
        <v>1.6158123155981812E-3</v>
      </c>
      <c r="BV474" s="223">
        <f t="shared" ca="1" si="923"/>
        <v>-2.8386945523522305E-3</v>
      </c>
      <c r="BW474" s="223">
        <f t="shared" ca="1" si="924"/>
        <v>3.681150835273872E-3</v>
      </c>
      <c r="BX474" s="223">
        <f t="shared" ca="1" si="925"/>
        <v>-4.030279889117765E-3</v>
      </c>
      <c r="BY474" s="223">
        <f t="shared" ca="1" si="926"/>
        <v>3.8392933923968326E-3</v>
      </c>
      <c r="BZ474" s="223">
        <f t="shared" ca="1" si="927"/>
        <v>-3.1337862863223031E-3</v>
      </c>
      <c r="CA474" s="223">
        <f t="shared" ca="1" si="928"/>
        <v>2.008306684054688E-3</v>
      </c>
      <c r="CB474" s="223">
        <f t="shared" ca="1" si="929"/>
        <v>-6.136850618270811E-4</v>
      </c>
      <c r="CC474" s="223">
        <f t="shared" ca="1" si="930"/>
        <v>-8.6317919718034274E-4</v>
      </c>
      <c r="CD474" s="223">
        <f t="shared" ca="1" si="931"/>
        <v>2.2243650119736121E-3</v>
      </c>
      <c r="CE474" s="223">
        <f t="shared" ca="1" si="932"/>
        <v>-3.2874538791223024E-3</v>
      </c>
      <c r="CF474" s="223">
        <f t="shared" ca="1" si="933"/>
        <v>3.9099765794712435E-3</v>
      </c>
      <c r="CG474" s="223">
        <f t="shared" ca="1" si="934"/>
        <v>-4.0085061053960012E-3</v>
      </c>
      <c r="CH474" s="223">
        <f t="shared" ca="1" si="935"/>
        <v>3.5698380813678722E-3</v>
      </c>
      <c r="CI474" s="223">
        <f t="shared" ca="1" si="936"/>
        <v>-2.6527603404484725E-3</v>
      </c>
      <c r="CJ474" s="223">
        <f t="shared" ca="1" si="937"/>
        <v>1.380174507977745E-3</v>
      </c>
      <c r="CK474" s="223">
        <f t="shared" ca="1" si="938"/>
        <v>7.7374586291448829E-5</v>
      </c>
      <c r="CL474" s="223">
        <f t="shared" ca="1" si="939"/>
        <v>-1.5245543716231166E-3</v>
      </c>
      <c r="CM474" s="223">
        <f t="shared" ca="1" si="940"/>
        <v>2.7674219140214349E-3</v>
      </c>
      <c r="CN474" s="223">
        <f t="shared" ca="1" si="941"/>
        <v>-3.6394150626157667E-3</v>
      </c>
      <c r="CO474" s="223">
        <f t="shared" ca="1" si="942"/>
        <v>4.0236741767609285E-3</v>
      </c>
      <c r="CP474" s="223">
        <f t="shared" ca="1" si="943"/>
        <v>-3.8687030009347317E-3</v>
      </c>
      <c r="CQ474" s="223">
        <f t="shared" ca="1" si="944"/>
        <v>3.1952699046439588E-3</v>
      </c>
      <c r="CR474" s="223">
        <f t="shared" ca="1" si="945"/>
        <v>-2.0936246217976053E-3</v>
      </c>
      <c r="CS474" s="223">
        <f t="shared" ca="1" si="946"/>
        <v>7.1140348655656933E-4</v>
      </c>
      <c r="CT474" s="223">
        <f t="shared" ca="1" si="947"/>
        <v>7.6615596175108516E-4</v>
      </c>
      <c r="CU474" s="223">
        <f t="shared" ca="1" si="948"/>
        <v>-2.1410394767529084E-3</v>
      </c>
      <c r="CV474" s="223">
        <f t="shared" ca="1" si="949"/>
        <v>3.2289928659114445E-3</v>
      </c>
      <c r="CW474" s="223">
        <f t="shared" ca="1" si="950"/>
        <v>-3.8842147060153881E-3</v>
      </c>
      <c r="CX474" s="223">
        <f t="shared" ca="1" si="951"/>
        <v>4.0188958337692938E-3</v>
      </c>
      <c r="CY474" s="223">
        <f t="shared" ca="1" si="952"/>
        <v>-3.6149870383319817E-3</v>
      </c>
      <c r="CZ474" s="223">
        <f t="shared" ca="1" si="953"/>
        <v>2.7266179155199114E-3</v>
      </c>
      <c r="DA474" s="223">
        <f t="shared" ca="1" si="954"/>
        <v>-1.4728427223758903E-3</v>
      </c>
      <c r="DB474" s="223">
        <f t="shared" ca="1" si="955"/>
        <v>2.168539206582774E-5</v>
      </c>
      <c r="DC474" s="223">
        <f t="shared" ca="1" si="956"/>
        <v>1.4323780931014541E-3</v>
      </c>
      <c r="DD474" s="223">
        <f t="shared" ca="1" si="957"/>
        <v>-2.6944822842102042E-3</v>
      </c>
      <c r="DE474" s="223">
        <f t="shared" ca="1" si="958"/>
        <v>3.5954870424103847E-3</v>
      </c>
      <c r="DF474" s="223">
        <f t="shared" ca="1" si="959"/>
        <v>-4.0146447535348807E-3</v>
      </c>
      <c r="DG474" s="223">
        <f t="shared" ca="1" si="960"/>
        <v>3.8957822474449911E-3</v>
      </c>
      <c r="DH474" s="223">
        <f t="shared" ca="1" si="961"/>
        <v>-3.2548288118538263E-3</v>
      </c>
      <c r="DI474" s="223">
        <f t="shared" ca="1" si="962"/>
        <v>2.1776814383540183E-3</v>
      </c>
      <c r="DJ474" s="223">
        <f t="shared" ca="1" si="963"/>
        <v>-8.0869338842695843E-4</v>
      </c>
      <c r="DK474" s="223">
        <f t="shared" ca="1" si="964"/>
        <v>-6.6867122261899878E-4</v>
      </c>
      <c r="DL474" s="223">
        <f t="shared" ca="1" si="965"/>
        <v>2.0564242594098376E-3</v>
      </c>
      <c r="DM474" s="223">
        <f t="shared" ca="1" si="966"/>
        <v>-3.1685868281379113E-3</v>
      </c>
      <c r="DN474" s="223">
        <f t="shared" ca="1" si="967"/>
        <v>3.8561131268608352E-3</v>
      </c>
      <c r="DO474" s="223">
        <f t="shared" ca="1" si="968"/>
        <v>-4.0268647295685408E-3</v>
      </c>
      <c r="DP474" s="223">
        <f t="shared" ca="1" si="969"/>
        <v>3.6579584622772237E-3</v>
      </c>
      <c r="DQ474" s="223">
        <f t="shared" ca="1" si="970"/>
        <v>-2.7988330779140204E-3</v>
      </c>
      <c r="DR474" s="223">
        <f t="shared" ca="1" si="971"/>
        <v>1.5646237513913179E-3</v>
      </c>
      <c r="DS474" s="223">
        <f t="shared" ca="1" si="972"/>
        <v>-1.2073230795356339E-4</v>
      </c>
      <c r="DT474" s="223">
        <f t="shared" ca="1" si="973"/>
        <v>-1.3393390035763596E-3</v>
      </c>
      <c r="DU474" s="223">
        <f t="shared" ca="1" si="974"/>
        <v>2.6199195990242348E-3</v>
      </c>
      <c r="DV474" s="223">
        <f t="shared" ca="1" si="975"/>
        <v>-3.54939323525468E-3</v>
      </c>
      <c r="DW474" s="223">
        <f t="shared" ca="1" si="976"/>
        <v>4.0031970584265258E-3</v>
      </c>
      <c r="DX474" s="223">
        <f t="shared" ca="1" si="977"/>
        <v>-3.9205148204020431E-3</v>
      </c>
      <c r="DY474" s="223">
        <f t="shared" ca="1" si="978"/>
        <v>3.3124271318934577E-3</v>
      </c>
      <c r="DZ474" s="223">
        <f t="shared" ca="1" si="979"/>
        <v>-2.2604265010408163E-3</v>
      </c>
      <c r="EA474" s="223">
        <f t="shared" ca="1" si="980"/>
        <v>9.0549616363892792E-4</v>
      </c>
      <c r="EB474" s="223">
        <f t="shared" ca="1" si="981"/>
        <v>5.7078370094540832E-4</v>
      </c>
      <c r="EC474" s="223">
        <f t="shared" ca="1" si="982"/>
        <v>-1.9705703289877512E-3</v>
      </c>
      <c r="ED474" s="223">
        <f t="shared" ca="1" si="983"/>
        <v>3.1062721521403435E-3</v>
      </c>
      <c r="EE474" s="223">
        <f t="shared" ca="1" si="984"/>
        <v>-3.8256887693479511E-3</v>
      </c>
      <c r="EF474" s="223">
        <f t="shared" ca="1" si="985"/>
        <v>4.0324079926288506E-3</v>
      </c>
      <c r="EG474" s="223">
        <f t="shared" ca="1" si="986"/>
        <v>-3.6987264688247636E-3</v>
      </c>
      <c r="EH474" s="223">
        <f t="shared" ca="1" si="987"/>
        <v>2.8693623279169391E-3</v>
      </c>
      <c r="EI474" s="223">
        <f t="shared" ca="1" si="988"/>
        <v>-1.6554623095637472E-3</v>
      </c>
      <c r="EJ474" s="223">
        <f t="shared" ca="1" si="989"/>
        <v>2.197064992136889E-4</v>
      </c>
      <c r="EK474" s="223">
        <f t="shared" ca="1" si="990"/>
        <v>1.2454931463168387E-3</v>
      </c>
      <c r="EL474" s="223">
        <f t="shared" ca="1" si="991"/>
        <v>-2.5437787722367429E-3</v>
      </c>
      <c r="EM474" s="223">
        <f t="shared" ca="1" si="992"/>
        <v>3.5011614063343104E-3</v>
      </c>
      <c r="EN474" s="223">
        <f t="shared" ca="1" si="993"/>
        <v>-3.9893379870993831E-3</v>
      </c>
      <c r="EO474" s="223">
        <f t="shared" ca="1" si="994"/>
        <v>3.9428858218288317E-3</v>
      </c>
      <c r="EP474" s="223">
        <f t="shared" ca="1" si="995"/>
        <v>-3.3680301696883347E-3</v>
      </c>
      <c r="EQ474" s="223">
        <f t="shared" ca="1" si="996"/>
        <v>2.3418099673259891E-3</v>
      </c>
      <c r="ER474" s="223">
        <f t="shared" ca="1" si="997"/>
        <v>-1.0017535018208273E-3</v>
      </c>
      <c r="ES474" s="223">
        <f t="shared" ca="1" si="998"/>
        <v>-4.7255236051357212E-4</v>
      </c>
      <c r="ET474" s="223">
        <f t="shared" ca="1" si="999"/>
        <v>1.8835294006836537E-3</v>
      </c>
      <c r="EU474" s="223">
        <f t="shared" ca="1" si="1000"/>
        <v>-3.0420863739493279E-3</v>
      </c>
      <c r="EV474" s="223">
        <f t="shared" ca="1" si="1001"/>
        <v>3.7929599599722018E-3</v>
      </c>
      <c r="EW474" s="223">
        <f t="shared" ca="1" si="1002"/>
        <v>-4.0355222838958588E-3</v>
      </c>
      <c r="EX474" s="223">
        <f t="shared" ca="1" si="1003"/>
        <v>3.7372665008516839E-3</v>
      </c>
      <c r="EY474" s="223">
        <f t="shared" ca="1" si="1004"/>
        <v>-2.9381631813460512E-3</v>
      </c>
      <c r="EZ474" s="223">
        <f t="shared" ca="1" si="1005"/>
        <v>1.7453036791428272E-3</v>
      </c>
      <c r="FA474" s="223">
        <f t="shared" ca="1" si="1006"/>
        <v>-3.1854834749381398E-4</v>
      </c>
      <c r="FB474" s="223">
        <f t="shared" ca="1" si="1007"/>
        <v>-1.1508970505577465E-3</v>
      </c>
      <c r="FC474" s="223">
        <f t="shared" ca="1" si="1008"/>
        <v>2.466105668235049E-3</v>
      </c>
      <c r="FD474" s="223">
        <f t="shared" ca="1" si="1009"/>
        <v>-3.4508206086997367E-3</v>
      </c>
      <c r="FE474" s="223">
        <f t="shared" ca="1" si="1010"/>
        <v>3.9730758877397337E-3</v>
      </c>
      <c r="FF474" s="223">
        <f t="shared" ca="1" si="1011"/>
        <v>-3.9628817762704998E-3</v>
      </c>
      <c r="FG474" s="223">
        <f t="shared" ca="1" si="1012"/>
        <v>3.4216044320478775E-3</v>
      </c>
      <c r="FH474" s="223">
        <f t="shared" ca="1" si="1013"/>
        <v>-2.4217828148529463E-3</v>
      </c>
      <c r="FI474" s="223">
        <f t="shared" ca="1" si="1014"/>
        <v>1.0974074211509842E-3</v>
      </c>
      <c r="FJ474" s="223">
        <f t="shared" ca="1" si="1015"/>
        <v>3.7403637220940599E-4</v>
      </c>
      <c r="FK474" s="223">
        <f t="shared" ca="1" si="1016"/>
        <v>-1.7953539046984873E-3</v>
      </c>
      <c r="FL474" s="223">
        <f t="shared" ca="1" si="1017"/>
        <v>2.9760681566774311E-3</v>
      </c>
      <c r="FM474" s="223">
        <f t="shared" ca="1" si="1018"/>
        <v>-3.7579464133443959E-3</v>
      </c>
      <c r="FN474" s="223">
        <f t="shared" ca="1" si="1019"/>
        <v>4.0362057274369416E-3</v>
      </c>
      <c r="FO474" s="223">
        <f t="shared" ca="1" si="1020"/>
        <v>-3.7735553432839733E-3</v>
      </c>
      <c r="FP474" s="223">
        <f t="shared" ca="1" si="1021"/>
        <v>3.0051941951395609E-3</v>
      </c>
      <c r="FQ474" s="223">
        <f t="shared" ca="1" si="1022"/>
        <v>-1.834093743046493E-3</v>
      </c>
      <c r="FR474" s="223">
        <f t="shared" ca="1" si="1023"/>
        <v>4.1719831416092766E-4</v>
      </c>
      <c r="FS474" s="223">
        <f t="shared" ca="1" si="1024"/>
        <v>1.0556076974504308E-3</v>
      </c>
      <c r="FT474" s="223">
        <f t="shared" ca="1" si="1025"/>
        <v>-2.3869470743922592E-3</v>
      </c>
      <c r="FU474" s="223">
        <f t="shared" ca="1" si="1026"/>
        <v>3.3984011657648577E-3</v>
      </c>
      <c r="FV474" s="223">
        <f t="shared" ca="1" si="1027"/>
        <v>-3.9544205560282271E-3</v>
      </c>
      <c r="FW474" s="223">
        <f t="shared" ca="1" si="1028"/>
        <v>3.9804906389118797E-3</v>
      </c>
      <c r="FX474" s="223">
        <f t="shared" ca="1" si="1029"/>
        <v>-3.4731176478394639E-3</v>
      </c>
      <c r="FY474" s="223">
        <f t="shared" ca="1" si="1030"/>
        <v>2.5002968709683447E-3</v>
      </c>
      <c r="FZ474" s="223">
        <f t="shared" ca="1" si="1031"/>
        <v>-1.1924003032855665E-3</v>
      </c>
      <c r="GA474" s="223">
        <f t="shared" ca="1" si="1032"/>
        <v>-2.752950783809706E-4</v>
      </c>
      <c r="GB474" s="223">
        <f t="shared" ca="1" si="1033"/>
        <v>1.7060969546535327E-3</v>
      </c>
      <c r="GC474" s="223">
        <f t="shared" ca="1" si="1034"/>
        <v>-2.908257267230463E-3</v>
      </c>
      <c r="GD474" s="223">
        <f t="shared" ca="1" si="1035"/>
        <v>3.7206692203159424E-3</v>
      </c>
      <c r="GE474" s="223">
        <f t="shared" ca="1" si="1036"/>
        <v>-4.0344579115712681E-3</v>
      </c>
      <c r="GF474" s="223">
        <f t="shared" ca="1" si="1037"/>
        <v>3.8075711370797105E-3</v>
      </c>
      <c r="GG474" s="223">
        <f t="shared" ca="1" si="1038"/>
        <v>-3.0704149923215201E-3</v>
      </c>
      <c r="GH474" s="223">
        <f t="shared" ca="1" si="1039"/>
        <v>1.9217790174607344E-3</v>
      </c>
      <c r="GI474" s="223">
        <f t="shared" ca="1" si="1040"/>
        <v>-5.1559697616364026E-4</v>
      </c>
      <c r="GJ474" s="223">
        <f t="shared" ca="1" si="1041"/>
        <v>-9.5968248573788709E-4</v>
      </c>
      <c r="GK474" s="223">
        <f t="shared" ca="1" si="1042"/>
        <v>2.3063506728857415E-3</v>
      </c>
      <c r="GL474" s="223">
        <f t="shared" ca="1" si="1043"/>
        <v>-3.3439346530422503E-3</v>
      </c>
      <c r="GM474" s="223">
        <f t="shared" ca="1" si="1044"/>
        <v>3.9333832292390326E-3</v>
      </c>
      <c r="GN474" s="223">
        <f t="shared" ca="1" si="1045"/>
        <v>-3.9957018028325061E-3</v>
      </c>
      <c r="GO474" s="223">
        <f t="shared" ca="1" si="1046"/>
        <v>3.5225387874282315E-3</v>
      </c>
      <c r="GP474" s="223">
        <f t="shared" ca="1" si="1047"/>
        <v>-2.5773048417407976E-3</v>
      </c>
      <c r="GQ474" s="223">
        <f t="shared" ca="1" si="1048"/>
        <v>1.2866749280639504E-3</v>
      </c>
      <c r="GR474" s="223">
        <f t="shared" ca="1" si="1049"/>
        <v>1.7638795709103497E-4</v>
      </c>
      <c r="GS474" s="223">
        <f t="shared" ca="1" si="1050"/>
        <v>-1.6158123155981664E-3</v>
      </c>
      <c r="GT474" s="223">
        <f t="shared" ca="1" si="1051"/>
        <v>2.8386945523524634E-3</v>
      </c>
      <c r="GU474" s="223">
        <f t="shared" ca="1" si="1052"/>
        <v>-3.6811508352739596E-3</v>
      </c>
      <c r="GV474" s="223">
        <f t="shared" ca="1" si="1053"/>
        <v>4.0302798891177702E-3</v>
      </c>
      <c r="GW474" s="223">
        <f t="shared" ca="1" si="1054"/>
        <v>-3.8392933923968022E-3</v>
      </c>
      <c r="GX474" s="223">
        <f t="shared" ca="1" si="1055"/>
        <v>3.1337862863223135E-3</v>
      </c>
      <c r="GY474" s="223">
        <f t="shared" ca="1" si="1056"/>
        <v>-2.0083066840548012E-3</v>
      </c>
      <c r="GZ474" s="223">
        <f t="shared" ca="1" si="1057"/>
        <v>6.1368506182687011E-4</v>
      </c>
      <c r="HA474" s="223">
        <f t="shared" ca="1" si="1058"/>
        <v>8.6317919718055156E-4</v>
      </c>
      <c r="HB474" s="223">
        <f t="shared" ca="1" si="1059"/>
        <v>-2.2243650119736953E-3</v>
      </c>
      <c r="HC474" s="223">
        <f t="shared" ca="1" si="1060"/>
        <v>3.2874538791222928E-3</v>
      </c>
      <c r="HD474" s="223">
        <f t="shared" ca="1" si="1061"/>
        <v>-3.9099765794712114E-3</v>
      </c>
      <c r="HE474" s="223">
        <f t="shared" ca="1" si="1062"/>
        <v>4.0085061053959621E-3</v>
      </c>
      <c r="HF474" s="223">
        <f t="shared" ca="1" si="1063"/>
        <v>-3.5698380813677724E-3</v>
      </c>
      <c r="HG474" s="223">
        <f t="shared" ca="1" si="1064"/>
        <v>2.6527603404483983E-3</v>
      </c>
      <c r="HH474" s="223">
        <f t="shared" ca="1" si="1065"/>
        <v>-1.38017450797776E-3</v>
      </c>
      <c r="HI474" s="223">
        <f t="shared" ca="1" si="1066"/>
        <v>-7.7374586291318508E-5</v>
      </c>
      <c r="HJ474" s="223">
        <f t="shared" ca="1" si="1067"/>
        <v>1.5245543716234209E-3</v>
      </c>
      <c r="HK474" s="223">
        <f t="shared" ca="1" si="1068"/>
        <v>-2.7674219140215901E-3</v>
      </c>
      <c r="HL474" s="223">
        <f t="shared" ca="1" si="1069"/>
        <v>3.6394150626158097E-3</v>
      </c>
      <c r="HM474" s="223">
        <f t="shared" ca="1" si="1070"/>
        <v>-4.0236741767609276E-3</v>
      </c>
      <c r="HN474" s="223">
        <f t="shared" ca="1" si="1071"/>
        <v>3.868703000934736E-3</v>
      </c>
      <c r="HO474" s="223">
        <f t="shared" ca="1" si="1072"/>
        <v>-3.1952699046437581E-3</v>
      </c>
      <c r="HP474" s="223">
        <f t="shared" ca="1" si="1073"/>
        <v>2.0936246217974227E-3</v>
      </c>
      <c r="HQ474" s="223">
        <f t="shared" ca="1" si="1074"/>
        <v>-7.1140348655647197E-4</v>
      </c>
      <c r="HR474" s="223">
        <f t="shared" ca="1" si="1075"/>
        <v>-7.6615596175118273E-4</v>
      </c>
      <c r="HS474" s="223">
        <f t="shared" ca="1" si="1076"/>
        <v>2.1410394767527978E-3</v>
      </c>
      <c r="HT474" s="223">
        <f t="shared" ca="1" si="1077"/>
        <v>-3.228992865911366E-3</v>
      </c>
      <c r="HU474" s="223">
        <f t="shared" ca="1" si="1078"/>
        <v>3.8842147060154778E-3</v>
      </c>
      <c r="HV474" s="223">
        <f t="shared" ca="1" si="1079"/>
        <v>-4.0188958337692843E-3</v>
      </c>
      <c r="HW474" s="223">
        <f t="shared" ca="1" si="1080"/>
        <v>3.6149870383319375E-3</v>
      </c>
      <c r="HX474" s="223">
        <f t="shared" ca="1" si="1081"/>
        <v>-2.7266179155200072E-3</v>
      </c>
      <c r="HY474" s="223">
        <f t="shared" ca="1" si="1082"/>
        <v>1.4728427223760117E-3</v>
      </c>
      <c r="HZ474" s="223">
        <f t="shared" ca="1" si="1083"/>
        <v>-2.1685392065499444E-5</v>
      </c>
      <c r="IA474" s="223">
        <f t="shared" ca="1" si="1084"/>
        <v>-1.4323780931015469E-3</v>
      </c>
      <c r="IB474" s="223">
        <f t="shared" ca="1" si="1085"/>
        <v>2.6944822842102779E-3</v>
      </c>
      <c r="IC474" s="223">
        <f t="shared" ca="1" si="1086"/>
        <v>-3.5954870424104298E-3</v>
      </c>
      <c r="ID474" s="223">
        <f t="shared" ca="1" si="1087"/>
        <v>4.0146447535348677E-3</v>
      </c>
      <c r="IE474" s="223">
        <f t="shared" ca="1" si="1088"/>
        <v>-7.4418654931655229E-4</v>
      </c>
      <c r="IF474" s="223">
        <f t="shared" ca="1" si="1089"/>
        <v>3.2548288118537682E-3</v>
      </c>
      <c r="IG474" s="223">
        <f t="shared" ca="1" si="1090"/>
        <v>-2.1776814383539351E-3</v>
      </c>
      <c r="IH474" s="223">
        <f t="shared" ca="1" si="1091"/>
        <v>8.0869338842686151E-4</v>
      </c>
      <c r="II474" s="223">
        <f t="shared" ca="1" si="1092"/>
        <v>6.6867122261887041E-4</v>
      </c>
      <c r="IJ474" s="223">
        <f t="shared" ca="1" si="1093"/>
        <v>-2.05642425941012E-3</v>
      </c>
      <c r="IK474" s="223">
        <f t="shared" ca="1" si="1094"/>
        <v>3.1685868281381151E-3</v>
      </c>
      <c r="IL474" s="223">
        <f t="shared" ca="1" si="1095"/>
        <v>-3.8561131268608643E-3</v>
      </c>
      <c r="IM474" s="223">
        <f t="shared" ca="1" si="1096"/>
        <v>4.0268647295685338E-3</v>
      </c>
      <c r="IN474" s="223">
        <f t="shared" ca="1" si="1097"/>
        <v>-3.6579584622772792E-3</v>
      </c>
      <c r="IO474" s="223">
        <f t="shared" ca="1" si="1098"/>
        <v>2.7988330779137841E-3</v>
      </c>
      <c r="IP474" s="223">
        <f t="shared" ca="1" si="1099"/>
        <v>-1.5646237513910152E-3</v>
      </c>
      <c r="IQ474" s="223">
        <f t="shared" ca="1" si="1100"/>
        <v>1.2073230795346451E-4</v>
      </c>
      <c r="IR474" s="223">
        <f t="shared" ca="1" si="1101"/>
        <v>1.3393390035764531E-3</v>
      </c>
      <c r="IS474" s="223">
        <f t="shared" ca="1" si="1102"/>
        <v>-2.6199195990241355E-3</v>
      </c>
      <c r="IT474" s="223">
        <f t="shared" ca="1" si="1103"/>
        <v>3.5493932352546179E-3</v>
      </c>
      <c r="IU474" s="223">
        <f t="shared" ca="1" si="1104"/>
        <v>-4.0031970584265674E-3</v>
      </c>
      <c r="IV474" s="223">
        <f t="shared" ca="1" si="1105"/>
        <v>3.9205148204020197E-3</v>
      </c>
      <c r="IW474" s="223">
        <f t="shared" ca="1" si="1106"/>
        <v>-3.3124271318934013E-3</v>
      </c>
      <c r="IX474" s="223">
        <f t="shared" ca="1" si="1107"/>
        <v>2.2604265010407348E-3</v>
      </c>
      <c r="IY474" s="223">
        <f t="shared" ca="1" si="1108"/>
        <v>-9.0549616363905521E-4</v>
      </c>
      <c r="IZ474" s="223">
        <f t="shared" ca="1" si="1109"/>
        <v>-5.7078370094573315E-4</v>
      </c>
      <c r="JA474" s="223">
        <f t="shared" ca="1" si="1110"/>
        <v>1.9705703289878375E-3</v>
      </c>
      <c r="JB474" s="223">
        <f t="shared" ca="1" si="1111"/>
        <v>-3.1062721521404064E-3</v>
      </c>
    </row>
    <row r="475" spans="2:262">
      <c r="B475" s="230">
        <v>114</v>
      </c>
      <c r="C475" s="229">
        <f t="shared" si="1112"/>
        <v>2.2265625000000015E-3</v>
      </c>
      <c r="D475" s="226">
        <f t="shared" ca="1" si="855"/>
        <v>74.353494457025832</v>
      </c>
      <c r="E475" s="225">
        <f ca="1">DP361</f>
        <v>-0.64650554297416241</v>
      </c>
      <c r="F475" s="224">
        <v>114</v>
      </c>
      <c r="G475" s="223">
        <f t="shared" ca="1" si="856"/>
        <v>5.0902227514242372E-3</v>
      </c>
      <c r="H475" s="223">
        <f t="shared" ca="1" si="857"/>
        <v>-5.5023171355745529E-3</v>
      </c>
      <c r="I475" s="223">
        <f t="shared" ca="1" si="858"/>
        <v>5.2711253360858811E-3</v>
      </c>
      <c r="J475" s="223">
        <f t="shared" ca="1" si="859"/>
        <v>-4.4236764184804791E-3</v>
      </c>
      <c r="K475" s="223">
        <f t="shared" ca="1" si="860"/>
        <v>3.0590472201348692E-3</v>
      </c>
      <c r="L475" s="223">
        <f t="shared" ca="1" si="861"/>
        <v>-1.3367790919847362E-3</v>
      </c>
      <c r="M475" s="223">
        <f t="shared" ca="1" si="862"/>
        <v>-5.4177437909692667E-4</v>
      </c>
      <c r="N475" s="223">
        <f t="shared" ca="1" si="863"/>
        <v>2.3569879945985902E-3</v>
      </c>
      <c r="O475" s="223">
        <f t="shared" ca="1" si="864"/>
        <v>-3.8966417369469368E-3</v>
      </c>
      <c r="P475" s="223">
        <f t="shared" ca="1" si="865"/>
        <v>4.9807318085351004E-3</v>
      </c>
      <c r="Q475" s="223">
        <f t="shared" ca="1" si="866"/>
        <v>-5.4825152122420957E-3</v>
      </c>
      <c r="R475" s="223">
        <f t="shared" ca="1" si="867"/>
        <v>5.3433275121892512E-3</v>
      </c>
      <c r="S475" s="223">
        <f t="shared" ca="1" si="868"/>
        <v>-4.5794414026197813E-3</v>
      </c>
      <c r="T475" s="223">
        <f t="shared" ca="1" si="869"/>
        <v>3.280164236790895E-3</v>
      </c>
      <c r="U475" s="223">
        <f t="shared" ca="1" si="870"/>
        <v>-1.5973969373323069E-3</v>
      </c>
      <c r="V475" s="223">
        <f t="shared" ca="1" si="871"/>
        <v>-2.7212502461732577E-4</v>
      </c>
      <c r="W475" s="223">
        <f t="shared" ca="1" si="872"/>
        <v>2.1098323411647604E-3</v>
      </c>
      <c r="X475" s="223">
        <f t="shared" ca="1" si="873"/>
        <v>-3.7008752140924644E-3</v>
      </c>
      <c r="Y475" s="223">
        <f t="shared" ca="1" si="874"/>
        <v>4.8592418464586127E-3</v>
      </c>
      <c r="Z475" s="223">
        <f t="shared" ca="1" si="875"/>
        <v>-5.4495054295517313E-3</v>
      </c>
      <c r="AA475" s="223">
        <f t="shared" ca="1" si="876"/>
        <v>5.4026571442955425E-3</v>
      </c>
      <c r="AB475" s="223">
        <f t="shared" ca="1" si="877"/>
        <v>-4.724174111308487E-3</v>
      </c>
      <c r="AC475" s="223">
        <f t="shared" ca="1" si="878"/>
        <v>3.4933790504919999E-3</v>
      </c>
      <c r="AD475" s="223">
        <f t="shared" ca="1" si="879"/>
        <v>-1.8541665135424542E-3</v>
      </c>
      <c r="AE475" s="223">
        <f t="shared" ca="1" si="880"/>
        <v>-1.8200971180848749E-6</v>
      </c>
      <c r="AF475" s="223">
        <f t="shared" ca="1" si="881"/>
        <v>1.8575939168216321E-3</v>
      </c>
      <c r="AG475" s="223">
        <f t="shared" ca="1" si="882"/>
        <v>-3.4961929586888288E-3</v>
      </c>
      <c r="AH475" s="223">
        <f t="shared" ca="1" si="883"/>
        <v>4.7260455451546973E-3</v>
      </c>
      <c r="AI475" s="223">
        <f t="shared" ca="1" si="884"/>
        <v>-5.4033673109612768E-3</v>
      </c>
      <c r="AJ475" s="223">
        <f t="shared" ca="1" si="885"/>
        <v>5.4489713021243424E-3</v>
      </c>
      <c r="AK475" s="223">
        <f t="shared" ca="1" si="886"/>
        <v>-4.8575258707742883E-3</v>
      </c>
      <c r="AL475" s="223">
        <f t="shared" ca="1" si="887"/>
        <v>3.6981780080766642E-3</v>
      </c>
      <c r="AM475" s="223">
        <f t="shared" ca="1" si="888"/>
        <v>-2.106469240215598E-3</v>
      </c>
      <c r="AN475" s="223">
        <f t="shared" ca="1" si="889"/>
        <v>2.6848921515457537E-4</v>
      </c>
      <c r="AO475" s="223">
        <f t="shared" ca="1" si="890"/>
        <v>1.600880386026797E-3</v>
      </c>
      <c r="AP475" s="223">
        <f t="shared" ca="1" si="891"/>
        <v>-3.2830880682174382E-3</v>
      </c>
      <c r="AQ475" s="223">
        <f t="shared" ca="1" si="892"/>
        <v>4.5814637861798287E-3</v>
      </c>
      <c r="AR475" s="223">
        <f t="shared" ca="1" si="893"/>
        <v>-5.3442120072396283E-3</v>
      </c>
      <c r="AS475" s="223">
        <f t="shared" ca="1" si="894"/>
        <v>5.4821584108128221E-3</v>
      </c>
      <c r="AT475" s="223">
        <f t="shared" ca="1" si="895"/>
        <v>-4.9791754249483428E-3</v>
      </c>
      <c r="AU475" s="223">
        <f t="shared" ca="1" si="896"/>
        <v>3.8940677309177341E-3</v>
      </c>
      <c r="AV475" s="223">
        <f t="shared" ca="1" si="897"/>
        <v>-2.3536972979842216E-3</v>
      </c>
      <c r="AW475" s="223">
        <f t="shared" ca="1" si="898"/>
        <v>5.3815171339097146E-4</v>
      </c>
      <c r="AX475" s="223">
        <f t="shared" ca="1" si="899"/>
        <v>1.340310194161537E-3</v>
      </c>
      <c r="AY475" s="223">
        <f t="shared" ca="1" si="900"/>
        <v>-3.062073931025098E-3</v>
      </c>
      <c r="AZ475" s="223">
        <f t="shared" ca="1" si="901"/>
        <v>4.4258448796552228E-3</v>
      </c>
      <c r="BA475" s="223">
        <f t="shared" ca="1" si="902"/>
        <v>-5.272182028694874E-3</v>
      </c>
      <c r="BB475" s="223">
        <f t="shared" ca="1" si="903"/>
        <v>5.5021385197092862E-3</v>
      </c>
      <c r="BC475" s="223">
        <f t="shared" ca="1" si="904"/>
        <v>-5.0888297093994424E-3</v>
      </c>
      <c r="BD475" s="223">
        <f t="shared" ca="1" si="905"/>
        <v>4.0805763035149187E-3</v>
      </c>
      <c r="BE475" s="223">
        <f t="shared" ca="1" si="906"/>
        <v>-2.5952550928024657E-3</v>
      </c>
      <c r="BF475" s="223">
        <f t="shared" ca="1" si="907"/>
        <v>8.0651775701328634E-4</v>
      </c>
      <c r="BG475" s="223">
        <f t="shared" ca="1" si="908"/>
        <v>1.0765110776411596E-3</v>
      </c>
      <c r="BH475" s="223">
        <f t="shared" ca="1" si="909"/>
        <v>-2.8336829895269167E-3</v>
      </c>
      <c r="BI475" s="223">
        <f t="shared" ca="1" si="910"/>
        <v>4.2595637251572555E-3</v>
      </c>
      <c r="BJ475" s="223">
        <f t="shared" ca="1" si="911"/>
        <v>-5.1874509018543661E-3</v>
      </c>
      <c r="BK475" s="223">
        <f t="shared" ca="1" si="912"/>
        <v>5.5088634949813529E-3</v>
      </c>
      <c r="BL475" s="223">
        <f t="shared" ca="1" si="913"/>
        <v>-5.1862245573517912E-3</v>
      </c>
      <c r="BM475" s="223">
        <f t="shared" ca="1" si="914"/>
        <v>4.2572544103807175E-3</v>
      </c>
      <c r="BN475" s="223">
        <f t="shared" ca="1" si="915"/>
        <v>-2.8305606907845131E-3</v>
      </c>
      <c r="BO475" s="223">
        <f t="shared" ca="1" si="916"/>
        <v>1.0729408287164207E-3</v>
      </c>
      <c r="BP475" s="223">
        <f t="shared" ca="1" si="917"/>
        <v>8.1011855164350938E-4</v>
      </c>
      <c r="BQ475" s="223">
        <f t="shared" ca="1" si="918"/>
        <v>-2.5984654575057862E-3</v>
      </c>
      <c r="BR475" s="223">
        <f t="shared" ca="1" si="919"/>
        <v>4.083020908551665E-3</v>
      </c>
      <c r="BS475" s="223">
        <f t="shared" ca="1" si="920"/>
        <v>-5.0902227514242528E-3</v>
      </c>
      <c r="BT475" s="223">
        <f t="shared" ca="1" si="921"/>
        <v>5.5023171355745599E-3</v>
      </c>
      <c r="BU475" s="223">
        <f t="shared" ca="1" si="922"/>
        <v>-5.2711253360858568E-3</v>
      </c>
      <c r="BV475" s="223">
        <f t="shared" ca="1" si="923"/>
        <v>4.4236764184804617E-3</v>
      </c>
      <c r="BW475" s="223">
        <f t="shared" ca="1" si="924"/>
        <v>-3.0590472201347638E-3</v>
      </c>
      <c r="BX475" s="223">
        <f t="shared" ca="1" si="925"/>
        <v>1.3367790919846607E-3</v>
      </c>
      <c r="BY475" s="223">
        <f t="shared" ca="1" si="926"/>
        <v>5.4177437909710101E-4</v>
      </c>
      <c r="BZ475" s="223">
        <f t="shared" ca="1" si="927"/>
        <v>-2.356987994598696E-3</v>
      </c>
      <c r="CA475" s="223">
        <f t="shared" ca="1" si="928"/>
        <v>3.8966417369469784E-3</v>
      </c>
      <c r="CB475" s="223">
        <f t="shared" ca="1" si="929"/>
        <v>-4.9807318085351672E-3</v>
      </c>
      <c r="CC475" s="223">
        <f t="shared" ca="1" si="930"/>
        <v>5.4825152122421061E-3</v>
      </c>
      <c r="CD475" s="223">
        <f t="shared" ca="1" si="931"/>
        <v>-5.3433275121892373E-3</v>
      </c>
      <c r="CE475" s="223">
        <f t="shared" ca="1" si="932"/>
        <v>4.5794414026197059E-3</v>
      </c>
      <c r="CF475" s="223">
        <f t="shared" ca="1" si="933"/>
        <v>-3.2801642367908165E-3</v>
      </c>
      <c r="CG475" s="223">
        <f t="shared" ca="1" si="934"/>
        <v>1.5973969373322891E-3</v>
      </c>
      <c r="CH475" s="223">
        <f t="shared" ca="1" si="935"/>
        <v>2.7212502461746151E-4</v>
      </c>
      <c r="CI475" s="223">
        <f t="shared" ca="1" si="936"/>
        <v>-2.1098323411648497E-3</v>
      </c>
      <c r="CJ475" s="223">
        <f t="shared" ca="1" si="937"/>
        <v>3.7008752140924779E-3</v>
      </c>
      <c r="CK475" s="223">
        <f t="shared" ca="1" si="938"/>
        <v>-4.859241846458676E-3</v>
      </c>
      <c r="CL475" s="223">
        <f t="shared" ca="1" si="939"/>
        <v>5.44950542955174E-3</v>
      </c>
      <c r="CM475" s="223">
        <f t="shared" ca="1" si="940"/>
        <v>-5.4026571442955078E-3</v>
      </c>
      <c r="CN475" s="223">
        <f t="shared" ca="1" si="941"/>
        <v>4.7241741113084375E-3</v>
      </c>
      <c r="CO475" s="223">
        <f t="shared" ca="1" si="942"/>
        <v>-3.4933790504919852E-3</v>
      </c>
      <c r="CP475" s="223">
        <f t="shared" ca="1" si="943"/>
        <v>1.854166513542289E-3</v>
      </c>
      <c r="CQ475" s="223">
        <f t="shared" ca="1" si="944"/>
        <v>1.8200971181811521E-6</v>
      </c>
      <c r="CR475" s="223">
        <f t="shared" ca="1" si="945"/>
        <v>-1.8575939168216499E-3</v>
      </c>
      <c r="CS475" s="223">
        <f t="shared" ca="1" si="946"/>
        <v>3.4961929586889645E-3</v>
      </c>
      <c r="CT475" s="223">
        <f t="shared" ca="1" si="947"/>
        <v>-4.7260455451548283E-3</v>
      </c>
      <c r="CU475" s="223">
        <f t="shared" ca="1" si="948"/>
        <v>5.4033673109612802E-3</v>
      </c>
      <c r="CV475" s="223">
        <f t="shared" ca="1" si="949"/>
        <v>-5.4489713021243285E-3</v>
      </c>
      <c r="CW475" s="223">
        <f t="shared" ca="1" si="950"/>
        <v>4.8575258707741686E-3</v>
      </c>
      <c r="CX475" s="223">
        <f t="shared" ca="1" si="951"/>
        <v>-3.6981780080766503E-3</v>
      </c>
      <c r="CY475" s="223">
        <f t="shared" ca="1" si="952"/>
        <v>2.1064692402155082E-3</v>
      </c>
      <c r="CZ475" s="223">
        <f t="shared" ca="1" si="953"/>
        <v>-2.6848921515432124E-4</v>
      </c>
      <c r="DA475" s="223">
        <f t="shared" ca="1" si="954"/>
        <v>-1.600880386026815E-3</v>
      </c>
      <c r="DB475" s="223">
        <f t="shared" ca="1" si="955"/>
        <v>3.2830880682175167E-3</v>
      </c>
      <c r="DC475" s="223">
        <f t="shared" ca="1" si="956"/>
        <v>-4.5814637861799259E-3</v>
      </c>
      <c r="DD475" s="223">
        <f t="shared" ca="1" si="957"/>
        <v>5.3442120072396335E-3</v>
      </c>
      <c r="DE475" s="223">
        <f t="shared" ca="1" si="958"/>
        <v>-5.4821584108128135E-3</v>
      </c>
      <c r="DF475" s="223">
        <f t="shared" ca="1" si="959"/>
        <v>4.9791754249482673E-3</v>
      </c>
      <c r="DG475" s="223">
        <f t="shared" ca="1" si="960"/>
        <v>-3.8940677309177202E-3</v>
      </c>
      <c r="DH475" s="223">
        <f t="shared" ca="1" si="961"/>
        <v>2.353697297984134E-3</v>
      </c>
      <c r="DI475" s="223">
        <f t="shared" ca="1" si="962"/>
        <v>-5.3815171339079626E-4</v>
      </c>
      <c r="DJ475" s="223">
        <f t="shared" ca="1" si="963"/>
        <v>-1.3403101941614798E-3</v>
      </c>
      <c r="DK475" s="223">
        <f t="shared" ca="1" si="964"/>
        <v>3.0620739310251786E-3</v>
      </c>
      <c r="DL475" s="223">
        <f t="shared" ca="1" si="965"/>
        <v>-4.4258448796552809E-3</v>
      </c>
      <c r="DM475" s="223">
        <f t="shared" ca="1" si="966"/>
        <v>5.2721820286948566E-3</v>
      </c>
      <c r="DN475" s="223">
        <f t="shared" ca="1" si="967"/>
        <v>-5.502138519709281E-3</v>
      </c>
      <c r="DO475" s="223">
        <f t="shared" ca="1" si="968"/>
        <v>5.0888297093994051E-3</v>
      </c>
      <c r="DP475" s="223">
        <f t="shared" ca="1" si="969"/>
        <v>-4.0805763035149578E-3</v>
      </c>
      <c r="DQ475" s="223">
        <f t="shared" ca="1" si="970"/>
        <v>2.5952550928023798E-3</v>
      </c>
      <c r="DR475" s="223">
        <f t="shared" ca="1" si="971"/>
        <v>-8.0651775701319007E-4</v>
      </c>
      <c r="DS475" s="223">
        <f t="shared" ca="1" si="972"/>
        <v>-1.0765110776414081E-3</v>
      </c>
      <c r="DT475" s="223">
        <f t="shared" ca="1" si="973"/>
        <v>2.833682989527E-3</v>
      </c>
      <c r="DU475" s="223">
        <f t="shared" ca="1" si="974"/>
        <v>-4.2595637251573171E-3</v>
      </c>
      <c r="DV475" s="223">
        <f t="shared" ca="1" si="975"/>
        <v>5.1874509018544511E-3</v>
      </c>
      <c r="DW475" s="223">
        <f t="shared" ca="1" si="976"/>
        <v>-5.508863494981352E-3</v>
      </c>
      <c r="DX475" s="223">
        <f t="shared" ca="1" si="977"/>
        <v>5.1862245573517582E-3</v>
      </c>
      <c r="DY475" s="223">
        <f t="shared" ca="1" si="978"/>
        <v>-4.2572544103805562E-3</v>
      </c>
      <c r="DZ475" s="223">
        <f t="shared" ca="1" si="979"/>
        <v>2.8305606907845643E-3</v>
      </c>
      <c r="EA475" s="223">
        <f t="shared" ca="1" si="980"/>
        <v>-1.0729408287163261E-3</v>
      </c>
      <c r="EB475" s="223">
        <f t="shared" ca="1" si="981"/>
        <v>-8.1011855164376048E-4</v>
      </c>
      <c r="EC475" s="223">
        <f t="shared" ca="1" si="982"/>
        <v>2.5984654575057341E-3</v>
      </c>
      <c r="ED475" s="223">
        <f t="shared" ca="1" si="983"/>
        <v>-4.0830209085517301E-3</v>
      </c>
      <c r="EE475" s="223">
        <f t="shared" ca="1" si="984"/>
        <v>5.09022275142435E-3</v>
      </c>
      <c r="EF475" s="223">
        <f t="shared" ca="1" si="985"/>
        <v>-5.5023171355745573E-3</v>
      </c>
      <c r="EG475" s="223">
        <f t="shared" ca="1" si="986"/>
        <v>5.2711253360858273E-3</v>
      </c>
      <c r="EH475" s="223">
        <f t="shared" ca="1" si="987"/>
        <v>-4.4236764184803108E-3</v>
      </c>
      <c r="EI475" s="223">
        <f t="shared" ca="1" si="988"/>
        <v>3.0590472201348128E-3</v>
      </c>
      <c r="EJ475" s="223">
        <f t="shared" ca="1" si="989"/>
        <v>-1.3367790919845664E-3</v>
      </c>
      <c r="EK475" s="223">
        <f t="shared" ca="1" si="990"/>
        <v>-5.4177437909719772E-4</v>
      </c>
      <c r="EL475" s="223">
        <f t="shared" ca="1" si="991"/>
        <v>2.3569879945986422E-3</v>
      </c>
      <c r="EM475" s="223">
        <f t="shared" ca="1" si="992"/>
        <v>-3.896641736947047E-3</v>
      </c>
      <c r="EN475" s="223">
        <f t="shared" ca="1" si="993"/>
        <v>4.9807318085352088E-3</v>
      </c>
      <c r="EO475" s="223">
        <f t="shared" ca="1" si="994"/>
        <v>-5.4825152122420992E-3</v>
      </c>
      <c r="EP475" s="223">
        <f t="shared" ca="1" si="995"/>
        <v>5.3433275121892131E-3</v>
      </c>
      <c r="EQ475" s="223">
        <f t="shared" ca="1" si="996"/>
        <v>-4.5794414026196521E-3</v>
      </c>
      <c r="ER475" s="223">
        <f t="shared" ca="1" si="997"/>
        <v>3.2801642367906131E-3</v>
      </c>
      <c r="ES475" s="223">
        <f t="shared" ca="1" si="998"/>
        <v>-1.5973969373321963E-3</v>
      </c>
      <c r="ET475" s="223">
        <f t="shared" ca="1" si="999"/>
        <v>-2.7212502461755866E-4</v>
      </c>
      <c r="EU475" s="223">
        <f t="shared" ca="1" si="1000"/>
        <v>2.1098323411650839E-3</v>
      </c>
      <c r="EV475" s="223">
        <f t="shared" ca="1" si="1001"/>
        <v>-3.7008752140925494E-3</v>
      </c>
      <c r="EW475" s="223">
        <f t="shared" ca="1" si="1002"/>
        <v>4.8592418464587228E-3</v>
      </c>
      <c r="EX475" s="223">
        <f t="shared" ca="1" si="1003"/>
        <v>-5.4495054295517764E-3</v>
      </c>
      <c r="EY475" s="223">
        <f t="shared" ca="1" si="1004"/>
        <v>5.4026571442955191E-3</v>
      </c>
      <c r="EZ475" s="223">
        <f t="shared" ca="1" si="1005"/>
        <v>-4.7241741113083872E-3</v>
      </c>
      <c r="FA475" s="223">
        <f t="shared" ca="1" si="1006"/>
        <v>3.4933790504917887E-3</v>
      </c>
      <c r="FB475" s="223">
        <f t="shared" ca="1" si="1007"/>
        <v>-1.8541665135423447E-3</v>
      </c>
      <c r="FC475" s="223">
        <f t="shared" ca="1" si="1008"/>
        <v>-1.8200971182787302E-6</v>
      </c>
      <c r="FD475" s="223">
        <f t="shared" ca="1" si="1009"/>
        <v>1.8575939168218886E-3</v>
      </c>
      <c r="FE475" s="223">
        <f t="shared" ca="1" si="1010"/>
        <v>-3.496192958688919E-3</v>
      </c>
      <c r="FF475" s="223">
        <f t="shared" ca="1" si="1011"/>
        <v>4.7260455451547979E-3</v>
      </c>
      <c r="FG475" s="223">
        <f t="shared" ca="1" si="1012"/>
        <v>-5.4033673109613305E-3</v>
      </c>
      <c r="FH475" s="223">
        <f t="shared" ca="1" si="1013"/>
        <v>5.4489713021243372E-3</v>
      </c>
      <c r="FI475" s="223">
        <f t="shared" ca="1" si="1014"/>
        <v>-4.8575258707741972E-3</v>
      </c>
      <c r="FJ475" s="223">
        <f t="shared" ca="1" si="1015"/>
        <v>3.6981780080764621E-3</v>
      </c>
      <c r="FK475" s="223">
        <f t="shared" ca="1" si="1016"/>
        <v>-2.1064692402155633E-3</v>
      </c>
      <c r="FL475" s="223">
        <f t="shared" ca="1" si="1017"/>
        <v>2.6848921515438065E-4</v>
      </c>
      <c r="FM475" s="223">
        <f t="shared" ca="1" si="1018"/>
        <v>1.6008803860270574E-3</v>
      </c>
      <c r="FN475" s="223">
        <f t="shared" ca="1" si="1019"/>
        <v>-3.283088068217469E-3</v>
      </c>
      <c r="FO475" s="223">
        <f t="shared" ca="1" si="1020"/>
        <v>4.5814637861798938E-3</v>
      </c>
      <c r="FP475" s="223">
        <f t="shared" ca="1" si="1021"/>
        <v>-5.344212007239695E-3</v>
      </c>
      <c r="FQ475" s="223">
        <f t="shared" ca="1" si="1022"/>
        <v>5.4821584108127883E-3</v>
      </c>
      <c r="FR475" s="223">
        <f t="shared" ca="1" si="1023"/>
        <v>-4.9791754249482924E-3</v>
      </c>
      <c r="FS475" s="223">
        <f t="shared" ca="1" si="1024"/>
        <v>3.8940677309175411E-3</v>
      </c>
      <c r="FT475" s="223">
        <f t="shared" ca="1" si="1025"/>
        <v>-2.3536972979839041E-3</v>
      </c>
      <c r="FU475" s="223">
        <f t="shared" ca="1" si="1026"/>
        <v>5.3815171339085567E-4</v>
      </c>
      <c r="FV475" s="223">
        <f t="shared" ca="1" si="1027"/>
        <v>1.3403101941617261E-3</v>
      </c>
      <c r="FW475" s="223">
        <f t="shared" ca="1" si="1028"/>
        <v>-3.0620739310253898E-3</v>
      </c>
      <c r="FX475" s="223">
        <f t="shared" ca="1" si="1029"/>
        <v>4.4258448796552462E-3</v>
      </c>
      <c r="FY475" s="223">
        <f t="shared" ca="1" si="1030"/>
        <v>-5.2721820286949304E-3</v>
      </c>
      <c r="FZ475" s="223">
        <f t="shared" ca="1" si="1031"/>
        <v>5.5021385197092688E-3</v>
      </c>
      <c r="GA475" s="223">
        <f t="shared" ca="1" si="1032"/>
        <v>-5.0888297093994285E-3</v>
      </c>
      <c r="GB475" s="223">
        <f t="shared" ca="1" si="1033"/>
        <v>4.0805763035147878E-3</v>
      </c>
      <c r="GC475" s="223">
        <f t="shared" ca="1" si="1034"/>
        <v>-2.5952550928021556E-3</v>
      </c>
      <c r="GD475" s="223">
        <f t="shared" ca="1" si="1035"/>
        <v>8.0651775701324861E-4</v>
      </c>
      <c r="GE475" s="223">
        <f t="shared" ca="1" si="1036"/>
        <v>1.07651107764135E-3</v>
      </c>
      <c r="GF475" s="223">
        <f t="shared" ca="1" si="1037"/>
        <v>-2.8336829895272177E-3</v>
      </c>
      <c r="GG475" s="223">
        <f t="shared" ca="1" si="1038"/>
        <v>4.2595637251574784E-3</v>
      </c>
      <c r="GH475" s="223">
        <f t="shared" ca="1" si="1039"/>
        <v>-5.1874509018545369E-3</v>
      </c>
      <c r="GI475" s="223">
        <f t="shared" ca="1" si="1040"/>
        <v>5.5088634949813529E-3</v>
      </c>
      <c r="GJ475" s="223">
        <f t="shared" ca="1" si="1041"/>
        <v>-5.186224557351779E-3</v>
      </c>
      <c r="GK475" s="223">
        <f t="shared" ca="1" si="1042"/>
        <v>4.2572544103805943E-3</v>
      </c>
      <c r="GL475" s="223">
        <f t="shared" ca="1" si="1043"/>
        <v>-2.830560690784347E-3</v>
      </c>
      <c r="GM475" s="223">
        <f t="shared" ca="1" si="1044"/>
        <v>1.0729408287160768E-3</v>
      </c>
      <c r="GN475" s="223">
        <f t="shared" ca="1" si="1045"/>
        <v>8.1011855164401158E-4</v>
      </c>
      <c r="GO475" s="223">
        <f t="shared" ca="1" si="1046"/>
        <v>-2.5984654575056817E-3</v>
      </c>
      <c r="GP475" s="223">
        <f t="shared" ca="1" si="1047"/>
        <v>4.0830209085516902E-3</v>
      </c>
      <c r="GQ475" s="223">
        <f t="shared" ca="1" si="1048"/>
        <v>-5.0902227514243266E-3</v>
      </c>
      <c r="GR475" s="223">
        <f t="shared" ca="1" si="1049"/>
        <v>5.5023171355745694E-3</v>
      </c>
      <c r="GS475" s="223">
        <f t="shared" ca="1" si="1050"/>
        <v>-5.2711253360857545E-3</v>
      </c>
      <c r="GT475" s="223">
        <f t="shared" ca="1" si="1051"/>
        <v>4.4236764184801599E-3</v>
      </c>
      <c r="GU475" s="223">
        <f t="shared" ca="1" si="1052"/>
        <v>-3.0590472201348627E-3</v>
      </c>
      <c r="GV475" s="223">
        <f t="shared" ca="1" si="1053"/>
        <v>1.3367790919846243E-3</v>
      </c>
      <c r="GW475" s="223">
        <f t="shared" ca="1" si="1054"/>
        <v>5.4177437909713874E-4</v>
      </c>
      <c r="GX475" s="223">
        <f t="shared" ca="1" si="1055"/>
        <v>-2.3569879945988712E-3</v>
      </c>
      <c r="GY475" s="223">
        <f t="shared" ca="1" si="1056"/>
        <v>3.8966417369472261E-3</v>
      </c>
      <c r="GZ475" s="223">
        <f t="shared" ca="1" si="1057"/>
        <v>-4.9807318085353172E-3</v>
      </c>
      <c r="HA475" s="223">
        <f t="shared" ca="1" si="1058"/>
        <v>5.482515212242094E-3</v>
      </c>
      <c r="HB475" s="223">
        <f t="shared" ca="1" si="1059"/>
        <v>-5.3433275121892287E-3</v>
      </c>
      <c r="HC475" s="223">
        <f t="shared" ca="1" si="1060"/>
        <v>4.5794414026196851E-3</v>
      </c>
      <c r="HD475" s="223">
        <f t="shared" ca="1" si="1061"/>
        <v>-3.2801642367906608E-3</v>
      </c>
      <c r="HE475" s="223">
        <f t="shared" ca="1" si="1062"/>
        <v>1.5973969373319534E-3</v>
      </c>
      <c r="HF475" s="223">
        <f t="shared" ca="1" si="1063"/>
        <v>2.7212502461781236E-4</v>
      </c>
      <c r="HG475" s="223">
        <f t="shared" ca="1" si="1064"/>
        <v>-2.1098323411653189E-3</v>
      </c>
      <c r="HH475" s="223">
        <f t="shared" ca="1" si="1065"/>
        <v>3.7008752140925065E-3</v>
      </c>
      <c r="HI475" s="223">
        <f t="shared" ca="1" si="1066"/>
        <v>-4.8592418464586951E-3</v>
      </c>
      <c r="HJ475" s="223">
        <f t="shared" ca="1" si="1067"/>
        <v>5.4495054295517677E-3</v>
      </c>
      <c r="HK475" s="223">
        <f t="shared" ca="1" si="1068"/>
        <v>-5.4026571442954696E-3</v>
      </c>
      <c r="HL475" s="223">
        <f t="shared" ca="1" si="1069"/>
        <v>4.7241741113082571E-3</v>
      </c>
      <c r="HM475" s="223">
        <f t="shared" ca="1" si="1070"/>
        <v>-3.4933790504915927E-3</v>
      </c>
      <c r="HN475" s="223">
        <f t="shared" ca="1" si="1071"/>
        <v>1.8541665135424006E-3</v>
      </c>
      <c r="HO475" s="223">
        <f t="shared" ca="1" si="1072"/>
        <v>1.8200971182197496E-6</v>
      </c>
      <c r="HP475" s="223">
        <f t="shared" ca="1" si="1073"/>
        <v>-1.8575939168218325E-3</v>
      </c>
      <c r="HQ475" s="223">
        <f t="shared" ca="1" si="1074"/>
        <v>3.4961929586891155E-3</v>
      </c>
      <c r="HR475" s="223">
        <f t="shared" ca="1" si="1075"/>
        <v>-4.726045545154928E-3</v>
      </c>
      <c r="HS475" s="223">
        <f t="shared" ca="1" si="1076"/>
        <v>5.4033673109613791E-3</v>
      </c>
      <c r="HT475" s="223">
        <f t="shared" ca="1" si="1077"/>
        <v>-5.4489713021243467E-3</v>
      </c>
      <c r="HU475" s="223">
        <f t="shared" ca="1" si="1078"/>
        <v>4.857525870774225E-3</v>
      </c>
      <c r="HV475" s="223">
        <f t="shared" ca="1" si="1079"/>
        <v>-3.6981780080765059E-3</v>
      </c>
      <c r="HW475" s="223">
        <f t="shared" ca="1" si="1080"/>
        <v>2.1064692402153287E-3</v>
      </c>
      <c r="HX475" s="223">
        <f t="shared" ca="1" si="1081"/>
        <v>-2.6848921515412738E-4</v>
      </c>
      <c r="HY475" s="223">
        <f t="shared" ca="1" si="1082"/>
        <v>-1.6008803860273005E-3</v>
      </c>
      <c r="HZ475" s="223">
        <f t="shared" ca="1" si="1083"/>
        <v>3.2830880682174213E-3</v>
      </c>
      <c r="IA475" s="223">
        <f t="shared" ca="1" si="1084"/>
        <v>-4.58146378617986E-3</v>
      </c>
      <c r="IB475" s="223">
        <f t="shared" ca="1" si="1085"/>
        <v>5.3442120072396803E-3</v>
      </c>
      <c r="IC475" s="223">
        <f t="shared" ca="1" si="1086"/>
        <v>-5.4821584108127944E-3</v>
      </c>
      <c r="ID475" s="223">
        <f t="shared" ca="1" si="1087"/>
        <v>4.9791754249481849E-3</v>
      </c>
      <c r="IE475" s="223">
        <f t="shared" ca="1" si="1088"/>
        <v>3.2816532152825789E-3</v>
      </c>
      <c r="IF475" s="223">
        <f t="shared" ca="1" si="1089"/>
        <v>2.3536972979836747E-3</v>
      </c>
      <c r="IG475" s="223">
        <f t="shared" ca="1" si="1090"/>
        <v>-5.3815171339091465E-4</v>
      </c>
      <c r="IH475" s="223">
        <f t="shared" ca="1" si="1091"/>
        <v>-1.3403101941616685E-3</v>
      </c>
      <c r="II475" s="223">
        <f t="shared" ca="1" si="1092"/>
        <v>3.0620739310253399E-3</v>
      </c>
      <c r="IJ475" s="223">
        <f t="shared" ca="1" si="1093"/>
        <v>-4.4258448796553971E-3</v>
      </c>
      <c r="IK475" s="223">
        <f t="shared" ca="1" si="1094"/>
        <v>5.2721820286950041E-3</v>
      </c>
      <c r="IL475" s="223">
        <f t="shared" ca="1" si="1095"/>
        <v>-5.5021385197092567E-3</v>
      </c>
      <c r="IM475" s="223">
        <f t="shared" ca="1" si="1096"/>
        <v>5.0888297093994511E-3</v>
      </c>
      <c r="IN475" s="223">
        <f t="shared" ca="1" si="1097"/>
        <v>-4.0805763035148277E-3</v>
      </c>
      <c r="IO475" s="223">
        <f t="shared" ca="1" si="1098"/>
        <v>2.5952550928022081E-3</v>
      </c>
      <c r="IP475" s="223">
        <f t="shared" ca="1" si="1099"/>
        <v>-8.0651775701299751E-4</v>
      </c>
      <c r="IQ475" s="223">
        <f t="shared" ca="1" si="1100"/>
        <v>-1.0765110776415989E-3</v>
      </c>
      <c r="IR475" s="223">
        <f t="shared" ca="1" si="1101"/>
        <v>2.8336829895274354E-3</v>
      </c>
      <c r="IS475" s="223">
        <f t="shared" ca="1" si="1102"/>
        <v>-4.2595637251572416E-3</v>
      </c>
      <c r="IT475" s="223">
        <f t="shared" ca="1" si="1103"/>
        <v>5.1874509018544112E-3</v>
      </c>
      <c r="IU475" s="223">
        <f t="shared" ca="1" si="1104"/>
        <v>-5.508863494981352E-3</v>
      </c>
      <c r="IV475" s="223">
        <f t="shared" ca="1" si="1105"/>
        <v>5.1862245573516931E-3</v>
      </c>
      <c r="IW475" s="223">
        <f t="shared" ca="1" si="1106"/>
        <v>-4.257254410380433E-3</v>
      </c>
      <c r="IX475" s="223">
        <f t="shared" ca="1" si="1107"/>
        <v>2.8305606907841289E-3</v>
      </c>
      <c r="IY475" s="223">
        <f t="shared" ca="1" si="1108"/>
        <v>-1.0729408287164428E-3</v>
      </c>
      <c r="IZ475" s="223">
        <f t="shared" ca="1" si="1109"/>
        <v>-8.1011855164364339E-4</v>
      </c>
      <c r="JA475" s="223">
        <f t="shared" ca="1" si="1110"/>
        <v>2.5984654575059054E-3</v>
      </c>
      <c r="JB475" s="223">
        <f t="shared" ca="1" si="1111"/>
        <v>-4.0830209085518611E-3</v>
      </c>
    </row>
    <row r="476" spans="2:262">
      <c r="B476" s="230">
        <v>115</v>
      </c>
      <c r="C476" s="229">
        <f t="shared" si="1112"/>
        <v>2.2460937500000016E-3</v>
      </c>
      <c r="D476" s="226">
        <f t="shared" ca="1" si="855"/>
        <v>74.342273739887247</v>
      </c>
      <c r="E476" s="225">
        <f ca="1">DQ361</f>
        <v>-0.65772626011274604</v>
      </c>
      <c r="F476" s="224">
        <v>115</v>
      </c>
      <c r="G476" s="223">
        <f t="shared" ca="1" si="856"/>
        <v>6.6920992898623242E-3</v>
      </c>
      <c r="H476" s="223">
        <f t="shared" ca="1" si="857"/>
        <v>-7.3490380564766112E-3</v>
      </c>
      <c r="I476" s="223">
        <f t="shared" ca="1" si="858"/>
        <v>7.2641381798881216E-3</v>
      </c>
      <c r="J476" s="223">
        <f t="shared" ca="1" si="859"/>
        <v>-6.4459697625745497E-3</v>
      </c>
      <c r="K476" s="223">
        <f t="shared" ca="1" si="860"/>
        <v>4.9771217017421628E-3</v>
      </c>
      <c r="L476" s="223">
        <f t="shared" ca="1" si="861"/>
        <v>-3.0058648655161579E-3</v>
      </c>
      <c r="M476" s="223">
        <f t="shared" ca="1" si="862"/>
        <v>7.3118509198203101E-4</v>
      </c>
      <c r="N476" s="223">
        <f t="shared" ca="1" si="863"/>
        <v>1.6173031653832831E-3</v>
      </c>
      <c r="O476" s="223">
        <f t="shared" ca="1" si="864"/>
        <v>-3.8025349561695244E-3</v>
      </c>
      <c r="P476" s="223">
        <f t="shared" ca="1" si="865"/>
        <v>5.6039250317628363E-3</v>
      </c>
      <c r="Q476" s="223">
        <f t="shared" ca="1" si="866"/>
        <v>-6.8396345230095669E-3</v>
      </c>
      <c r="R476" s="223">
        <f t="shared" ca="1" si="867"/>
        <v>7.3849264173463641E-3</v>
      </c>
      <c r="S476" s="223">
        <f t="shared" ca="1" si="868"/>
        <v>-7.1847569667431183E-3</v>
      </c>
      <c r="T476" s="223">
        <f t="shared" ca="1" si="869"/>
        <v>6.259332003923132E-3</v>
      </c>
      <c r="U476" s="223">
        <f t="shared" ca="1" si="870"/>
        <v>-4.7020672920826574E-3</v>
      </c>
      <c r="V476" s="223">
        <f t="shared" ca="1" si="871"/>
        <v>2.6701587978314074E-3</v>
      </c>
      <c r="W476" s="223">
        <f t="shared" ca="1" si="872"/>
        <v>-3.6871475831603325E-4</v>
      </c>
      <c r="X476" s="223">
        <f t="shared" ca="1" si="873"/>
        <v>-1.96994869058816E-3</v>
      </c>
      <c r="Y476" s="223">
        <f t="shared" ca="1" si="874"/>
        <v>4.1097583503876085E-3</v>
      </c>
      <c r="Z476" s="223">
        <f t="shared" ca="1" si="875"/>
        <v>-5.8347140476530564E-3</v>
      </c>
      <c r="AA476" s="223">
        <f t="shared" ca="1" si="876"/>
        <v>6.9706924775096643E-3</v>
      </c>
      <c r="AB476" s="223">
        <f t="shared" ca="1" si="877"/>
        <v>-7.4030238436335726E-3</v>
      </c>
      <c r="AC476" s="223">
        <f t="shared" ca="1" si="878"/>
        <v>7.088067044754856E-3</v>
      </c>
      <c r="AD476" s="223">
        <f t="shared" ca="1" si="879"/>
        <v>-6.0576149662215015E-3</v>
      </c>
      <c r="AE476" s="223">
        <f t="shared" ca="1" si="880"/>
        <v>4.4156851904640412E-3</v>
      </c>
      <c r="AF476" s="223">
        <f t="shared" ca="1" si="881"/>
        <v>-2.3280200837243678E-3</v>
      </c>
      <c r="AG476" s="223">
        <f t="shared" ca="1" si="882"/>
        <v>5.3561585016525387E-6</v>
      </c>
      <c r="AH476" s="223">
        <f t="shared" ca="1" si="883"/>
        <v>2.317848436850184E-3</v>
      </c>
      <c r="AI476" s="223">
        <f t="shared" ca="1" si="884"/>
        <v>-4.4070809767672928E-3</v>
      </c>
      <c r="AJ476" s="223">
        <f t="shared" ca="1" si="885"/>
        <v>6.0514467263418732E-3</v>
      </c>
      <c r="AK476" s="223">
        <f t="shared" ca="1" si="886"/>
        <v>-7.0849574232708734E-3</v>
      </c>
      <c r="AL476" s="223">
        <f t="shared" ca="1" si="887"/>
        <v>7.4032867370531635E-3</v>
      </c>
      <c r="AM476" s="223">
        <f t="shared" ca="1" si="888"/>
        <v>-6.9743013484144176E-3</v>
      </c>
      <c r="AN476" s="223">
        <f t="shared" ca="1" si="889"/>
        <v>5.8413046034818368E-3</v>
      </c>
      <c r="AO476" s="223">
        <f t="shared" ca="1" si="890"/>
        <v>-4.1186653164532521E-3</v>
      </c>
      <c r="AP476" s="223">
        <f t="shared" ca="1" si="891"/>
        <v>1.9802729653251596E-3</v>
      </c>
      <c r="AQ476" s="223">
        <f t="shared" ca="1" si="892"/>
        <v>3.5801534476759657E-4</v>
      </c>
      <c r="AR476" s="223">
        <f t="shared" ca="1" si="893"/>
        <v>-2.6601642832083904E-3</v>
      </c>
      <c r="AS476" s="223">
        <f t="shared" ca="1" si="894"/>
        <v>4.6937865590592851E-3</v>
      </c>
      <c r="AT476" s="223">
        <f t="shared" ca="1" si="895"/>
        <v>-6.2536009398228313E-3</v>
      </c>
      <c r="AU476" s="223">
        <f t="shared" ca="1" si="896"/>
        <v>7.182154086030461E-3</v>
      </c>
      <c r="AV476" s="223">
        <f t="shared" ca="1" si="897"/>
        <v>-7.3857144642718586E-3</v>
      </c>
      <c r="AW476" s="223">
        <f t="shared" ca="1" si="898"/>
        <v>6.8437339492489948E-3</v>
      </c>
      <c r="AX476" s="223">
        <f t="shared" ca="1" si="899"/>
        <v>-5.6109220263145937E-3</v>
      </c>
      <c r="AY476" s="223">
        <f t="shared" ca="1" si="900"/>
        <v>3.8117232169427419E-3</v>
      </c>
      <c r="AZ476" s="223">
        <f t="shared" ca="1" si="901"/>
        <v>-1.6277551959011584E-3</v>
      </c>
      <c r="BA476" s="223">
        <f t="shared" ca="1" si="902"/>
        <v>-7.2052435771296618E-4</v>
      </c>
      <c r="BB476" s="223">
        <f t="shared" ca="1" si="903"/>
        <v>2.9960715608054749E-3</v>
      </c>
      <c r="BC476" s="223">
        <f t="shared" ca="1" si="904"/>
        <v>-4.9691843984033552E-3</v>
      </c>
      <c r="BD476" s="223">
        <f t="shared" ca="1" si="905"/>
        <v>6.4406896808890035E-3</v>
      </c>
      <c r="BE476" s="223">
        <f t="shared" ca="1" si="906"/>
        <v>-7.2620483105143999E-3</v>
      </c>
      <c r="BF476" s="223">
        <f t="shared" ca="1" si="907"/>
        <v>7.3503493584339361E-3</v>
      </c>
      <c r="BG476" s="223">
        <f t="shared" ca="1" si="908"/>
        <v>-6.6966793955595327E-3</v>
      </c>
      <c r="BH476" s="223">
        <f t="shared" ca="1" si="909"/>
        <v>5.3670222465270964E-3</v>
      </c>
      <c r="BI476" s="223">
        <f t="shared" ca="1" si="910"/>
        <v>-3.4955983423349121E-3</v>
      </c>
      <c r="BJ476" s="223">
        <f t="shared" ca="1" si="911"/>
        <v>1.2713160216357169E-3</v>
      </c>
      <c r="BK476" s="223">
        <f t="shared" ca="1" si="912"/>
        <v>1.0812975643700192E-3</v>
      </c>
      <c r="BL476" s="223">
        <f t="shared" ca="1" si="913"/>
        <v>-3.3247610395876091E-3</v>
      </c>
      <c r="BM476" s="223">
        <f t="shared" ca="1" si="914"/>
        <v>5.2326110372824487E-3</v>
      </c>
      <c r="BN476" s="223">
        <f t="shared" ca="1" si="915"/>
        <v>-6.6122622363760757E-3</v>
      </c>
      <c r="BO476" s="223">
        <f t="shared" ca="1" si="916"/>
        <v>7.3244476245379843E-3</v>
      </c>
      <c r="BP476" s="223">
        <f t="shared" ca="1" si="917"/>
        <v>-7.297276617176998E-3</v>
      </c>
      <c r="BQ476" s="223">
        <f t="shared" ca="1" si="918"/>
        <v>6.5334919546463765E-3</v>
      </c>
      <c r="BR476" s="223">
        <f t="shared" ca="1" si="919"/>
        <v>-5.1101928400522287E-3</v>
      </c>
      <c r="BS476" s="223">
        <f t="shared" ca="1" si="920"/>
        <v>3.1710522651423297E-3</v>
      </c>
      <c r="BT476" s="223">
        <f t="shared" ca="1" si="921"/>
        <v>-9.1181413571981553E-4</v>
      </c>
      <c r="BU476" s="223">
        <f t="shared" ca="1" si="922"/>
        <v>-1.439465830484233E-3</v>
      </c>
      <c r="BV476" s="223">
        <f t="shared" ca="1" si="923"/>
        <v>3.6454408778108915E-3</v>
      </c>
      <c r="BW476" s="223">
        <f t="shared" ca="1" si="924"/>
        <v>-5.4834318578502791E-3</v>
      </c>
      <c r="BX476" s="223">
        <f t="shared" ca="1" si="925"/>
        <v>6.7679052729700427E-3</v>
      </c>
      <c r="BY476" s="223">
        <f t="shared" ca="1" si="926"/>
        <v>-7.3692017026882432E-3</v>
      </c>
      <c r="BZ476" s="223">
        <f t="shared" ca="1" si="927"/>
        <v>7.2266240973832985E-3</v>
      </c>
      <c r="CA476" s="223">
        <f t="shared" ca="1" si="928"/>
        <v>-6.3545647593481773E-3</v>
      </c>
      <c r="CB476" s="223">
        <f t="shared" ca="1" si="929"/>
        <v>4.8410525314256528E-3</v>
      </c>
      <c r="CC476" s="223">
        <f t="shared" ca="1" si="930"/>
        <v>-2.8388668452916481E-3</v>
      </c>
      <c r="CD476" s="223">
        <f t="shared" ca="1" si="931"/>
        <v>5.5011560968568811E-4</v>
      </c>
      <c r="CE476" s="223">
        <f t="shared" ca="1" si="932"/>
        <v>1.7941662973302882E-3</v>
      </c>
      <c r="CF476" s="223">
        <f t="shared" ca="1" si="933"/>
        <v>-3.9573385296564328E-3</v>
      </c>
      <c r="CG476" s="223">
        <f t="shared" ca="1" si="934"/>
        <v>5.7210426107804991E-3</v>
      </c>
      <c r="CH476" s="223">
        <f t="shared" ca="1" si="935"/>
        <v>-6.9072438329628484E-3</v>
      </c>
      <c r="CI476" s="223">
        <f t="shared" ca="1" si="936"/>
        <v>7.396202728470868E-3</v>
      </c>
      <c r="CJ476" s="223">
        <f t="shared" ca="1" si="937"/>
        <v>-7.1385620071615346E-3</v>
      </c>
      <c r="CK476" s="223">
        <f t="shared" ca="1" si="938"/>
        <v>6.1603288609504607E-3</v>
      </c>
      <c r="CL476" s="223">
        <f t="shared" ca="1" si="939"/>
        <v>-4.5602497032245911E-3</v>
      </c>
      <c r="CM476" s="223">
        <f t="shared" ca="1" si="940"/>
        <v>2.4998423465550949E-3</v>
      </c>
      <c r="CN476" s="223">
        <f t="shared" ca="1" si="941"/>
        <v>-1.8709180696318065E-4</v>
      </c>
      <c r="CO476" s="223">
        <f t="shared" ca="1" si="942"/>
        <v>-2.1445444604158699E-3</v>
      </c>
      <c r="CP476" s="223">
        <f t="shared" ca="1" si="943"/>
        <v>4.2597026063621191E-3</v>
      </c>
      <c r="CQ476" s="223">
        <f t="shared" ca="1" si="944"/>
        <v>-5.9448708709572062E-3</v>
      </c>
      <c r="CR476" s="223">
        <f t="shared" ca="1" si="945"/>
        <v>7.0299422375589482E-3</v>
      </c>
      <c r="CS476" s="223">
        <f t="shared" ca="1" si="946"/>
        <v>-7.4053856540497653E-3</v>
      </c>
      <c r="CT476" s="223">
        <f t="shared" ca="1" si="947"/>
        <v>7.0333024958003417E-3</v>
      </c>
      <c r="CU476" s="223">
        <f t="shared" ca="1" si="948"/>
        <v>-5.9512521907457505E-3</v>
      </c>
      <c r="CV476" s="223">
        <f t="shared" ca="1" si="949"/>
        <v>4.2684608340579251E-3</v>
      </c>
      <c r="CW476" s="223">
        <f t="shared" ca="1" si="950"/>
        <v>-2.1547955086455598E-3</v>
      </c>
      <c r="CX476" s="223">
        <f t="shared" ca="1" si="951"/>
        <v>-1.7638271630939688E-4</v>
      </c>
      <c r="CY476" s="223">
        <f t="shared" ca="1" si="952"/>
        <v>2.4897562280561981E-3</v>
      </c>
      <c r="CZ476" s="223">
        <f t="shared" ca="1" si="953"/>
        <v>-4.5518046863833681E-3</v>
      </c>
      <c r="DA476" s="223">
        <f t="shared" ca="1" si="954"/>
        <v>6.1543774164967112E-3</v>
      </c>
      <c r="DB476" s="223">
        <f t="shared" ca="1" si="955"/>
        <v>-7.1357048955546162E-3</v>
      </c>
      <c r="DC476" s="223">
        <f t="shared" ca="1" si="956"/>
        <v>7.3967283569528804E-3</v>
      </c>
      <c r="DD476" s="223">
        <f t="shared" ca="1" si="957"/>
        <v>-6.9110991426821564E-3</v>
      </c>
      <c r="DE476" s="223">
        <f t="shared" ca="1" si="958"/>
        <v>5.7278384327452787E-3</v>
      </c>
      <c r="DF476" s="223">
        <f t="shared" ca="1" si="959"/>
        <v>-3.966388868868828E-3</v>
      </c>
      <c r="DG476" s="223">
        <f t="shared" ca="1" si="960"/>
        <v>1.8045575796176989E-3</v>
      </c>
      <c r="DH476" s="223">
        <f t="shared" ca="1" si="961"/>
        <v>5.3943231816929458E-4</v>
      </c>
      <c r="DI476" s="223">
        <f t="shared" ca="1" si="962"/>
        <v>-2.828969954866447E-3</v>
      </c>
      <c r="DJ476" s="223">
        <f t="shared" ca="1" si="963"/>
        <v>4.8329410702241081E-3</v>
      </c>
      <c r="DK476" s="223">
        <f t="shared" ca="1" si="964"/>
        <v>-6.3490575277800687E-3</v>
      </c>
      <c r="DL476" s="223">
        <f t="shared" ca="1" si="965"/>
        <v>7.2242770154429502E-3</v>
      </c>
      <c r="DM476" s="223">
        <f t="shared" ca="1" si="966"/>
        <v>-7.3702516933671983E-3</v>
      </c>
      <c r="DN476" s="223">
        <f t="shared" ca="1" si="967"/>
        <v>6.7722463463886183E-3</v>
      </c>
      <c r="DO476" s="223">
        <f t="shared" ca="1" si="968"/>
        <v>-5.4906258102612035E-3</v>
      </c>
      <c r="DP476" s="223">
        <f t="shared" ca="1" si="969"/>
        <v>3.6547615254803527E-3</v>
      </c>
      <c r="DQ476" s="223">
        <f t="shared" ca="1" si="970"/>
        <v>-1.4499723133203739E-3</v>
      </c>
      <c r="DR476" s="223">
        <f t="shared" ca="1" si="971"/>
        <v>-9.0118238032561252E-4</v>
      </c>
      <c r="DS476" s="223">
        <f t="shared" ca="1" si="972"/>
        <v>3.1613684452665345E-3</v>
      </c>
      <c r="DT476" s="223">
        <f t="shared" ca="1" si="973"/>
        <v>-5.1024344757107237E-3</v>
      </c>
      <c r="DU476" s="223">
        <f t="shared" ca="1" si="974"/>
        <v>6.5284422033670356E-3</v>
      </c>
      <c r="DV476" s="223">
        <f t="shared" ca="1" si="975"/>
        <v>-7.295445219229064E-3</v>
      </c>
      <c r="DW476" s="223">
        <f t="shared" ca="1" si="976"/>
        <v>7.3260194478944381E-3</v>
      </c>
      <c r="DX476" s="223">
        <f t="shared" ca="1" si="977"/>
        <v>-6.6170786154677447E-3</v>
      </c>
      <c r="DY476" s="223">
        <f t="shared" ca="1" si="978"/>
        <v>5.24018578927791E-3</v>
      </c>
      <c r="DZ476" s="223">
        <f t="shared" ca="1" si="979"/>
        <v>-3.3343295414573308E-3</v>
      </c>
      <c r="EA476" s="223">
        <f t="shared" ca="1" si="980"/>
        <v>1.0918939367172728E-3</v>
      </c>
      <c r="EB476" s="223">
        <f t="shared" ca="1" si="981"/>
        <v>1.260761415193891E-3</v>
      </c>
      <c r="EC476" s="223">
        <f t="shared" ca="1" si="982"/>
        <v>-3.4861509221791867E-3</v>
      </c>
      <c r="ED476" s="223">
        <f t="shared" ca="1" si="983"/>
        <v>5.3596356696251849E-3</v>
      </c>
      <c r="EE476" s="223">
        <f t="shared" ca="1" si="984"/>
        <v>-6.6920992898622956E-3</v>
      </c>
      <c r="EF476" s="223">
        <f t="shared" ca="1" si="985"/>
        <v>7.3490380564766034E-3</v>
      </c>
      <c r="EG476" s="223">
        <f t="shared" ca="1" si="986"/>
        <v>-7.2641381798881285E-3</v>
      </c>
      <c r="EH476" s="223">
        <f t="shared" ca="1" si="987"/>
        <v>6.4459697625745636E-3</v>
      </c>
      <c r="EI476" s="223">
        <f t="shared" ca="1" si="988"/>
        <v>-4.9771217017421732E-3</v>
      </c>
      <c r="EJ476" s="223">
        <f t="shared" ca="1" si="989"/>
        <v>3.0058648655161592E-3</v>
      </c>
      <c r="EK476" s="223">
        <f t="shared" ca="1" si="990"/>
        <v>-7.3118509198200543E-4</v>
      </c>
      <c r="EL476" s="223">
        <f t="shared" ca="1" si="991"/>
        <v>-1.6173031653833074E-3</v>
      </c>
      <c r="EM476" s="223">
        <f t="shared" ca="1" si="992"/>
        <v>3.8025349561695452E-3</v>
      </c>
      <c r="EN476" s="223">
        <f t="shared" ca="1" si="993"/>
        <v>-5.603925031762871E-3</v>
      </c>
      <c r="EO476" s="223">
        <f t="shared" ca="1" si="994"/>
        <v>6.8396345230095964E-3</v>
      </c>
      <c r="EP476" s="223">
        <f t="shared" ca="1" si="995"/>
        <v>-7.384926417346371E-3</v>
      </c>
      <c r="EQ476" s="223">
        <f t="shared" ca="1" si="996"/>
        <v>7.1847569667430992E-3</v>
      </c>
      <c r="ER476" s="223">
        <f t="shared" ca="1" si="997"/>
        <v>-6.2593320039230618E-3</v>
      </c>
      <c r="ES476" s="223">
        <f t="shared" ca="1" si="998"/>
        <v>4.7020672920825559E-3</v>
      </c>
      <c r="ET476" s="223">
        <f t="shared" ca="1" si="999"/>
        <v>-2.6701587978312851E-3</v>
      </c>
      <c r="EU476" s="223">
        <f t="shared" ca="1" si="1000"/>
        <v>3.6871475831632252E-4</v>
      </c>
      <c r="EV476" s="223">
        <f t="shared" ca="1" si="1001"/>
        <v>1.9699486905878799E-3</v>
      </c>
      <c r="EW476" s="223">
        <f t="shared" ca="1" si="1002"/>
        <v>-4.1097583503874099E-3</v>
      </c>
      <c r="EX476" s="223">
        <f t="shared" ca="1" si="1003"/>
        <v>5.8347140476529098E-3</v>
      </c>
      <c r="EY476" s="223">
        <f t="shared" ca="1" si="1004"/>
        <v>-6.9706924775095845E-3</v>
      </c>
      <c r="EZ476" s="223">
        <f t="shared" ca="1" si="1005"/>
        <v>7.4030238436335691E-3</v>
      </c>
      <c r="FA476" s="223">
        <f t="shared" ca="1" si="1006"/>
        <v>-7.0880670447549098E-3</v>
      </c>
      <c r="FB476" s="223">
        <f t="shared" ca="1" si="1007"/>
        <v>6.057614966221609E-3</v>
      </c>
      <c r="FC476" s="223">
        <f t="shared" ca="1" si="1008"/>
        <v>-4.4156851904641886E-3</v>
      </c>
      <c r="FD476" s="223">
        <f t="shared" ca="1" si="1009"/>
        <v>2.3280200837245434E-3</v>
      </c>
      <c r="FE476" s="223">
        <f t="shared" ca="1" si="1010"/>
        <v>-5.3561585018381541E-6</v>
      </c>
      <c r="FF476" s="223">
        <f t="shared" ca="1" si="1011"/>
        <v>-2.3178484368501077E-3</v>
      </c>
      <c r="FG476" s="223">
        <f t="shared" ca="1" si="1012"/>
        <v>4.4070809767672286E-3</v>
      </c>
      <c r="FH476" s="223">
        <f t="shared" ca="1" si="1013"/>
        <v>-6.0514467263418264E-3</v>
      </c>
      <c r="FI476" s="223">
        <f t="shared" ca="1" si="1014"/>
        <v>7.08495742327085E-3</v>
      </c>
      <c r="FJ476" s="223">
        <f t="shared" ca="1" si="1015"/>
        <v>-7.4032867370531653E-3</v>
      </c>
      <c r="FK476" s="223">
        <f t="shared" ca="1" si="1016"/>
        <v>6.9743013484144436E-3</v>
      </c>
      <c r="FL476" s="223">
        <f t="shared" ca="1" si="1017"/>
        <v>-5.8413046034818854E-3</v>
      </c>
      <c r="FM476" s="223">
        <f t="shared" ca="1" si="1018"/>
        <v>4.1186653164533181E-3</v>
      </c>
      <c r="FN476" s="223">
        <f t="shared" ca="1" si="1019"/>
        <v>-1.9802729653252363E-3</v>
      </c>
      <c r="FO476" s="223">
        <f t="shared" ca="1" si="1020"/>
        <v>-3.5801534476762173E-4</v>
      </c>
      <c r="FP476" s="223">
        <f t="shared" ca="1" si="1021"/>
        <v>2.6601642832084138E-3</v>
      </c>
      <c r="FQ476" s="223">
        <f t="shared" ca="1" si="1022"/>
        <v>-4.6937865590593042E-3</v>
      </c>
      <c r="FR476" s="223">
        <f t="shared" ca="1" si="1023"/>
        <v>6.2536009398228443E-3</v>
      </c>
      <c r="FS476" s="223">
        <f t="shared" ca="1" si="1024"/>
        <v>-7.1821540860304671E-3</v>
      </c>
      <c r="FT476" s="223">
        <f t="shared" ca="1" si="1025"/>
        <v>7.3857144642718569E-3</v>
      </c>
      <c r="FU476" s="223">
        <f t="shared" ca="1" si="1026"/>
        <v>-6.8437339492489844E-3</v>
      </c>
      <c r="FV476" s="223">
        <f t="shared" ca="1" si="1027"/>
        <v>5.6109220263145096E-3</v>
      </c>
      <c r="FW476" s="223">
        <f t="shared" ca="1" si="1028"/>
        <v>-3.8117232169426296E-3</v>
      </c>
      <c r="FX476" s="223">
        <f t="shared" ca="1" si="1029"/>
        <v>1.62775519590103E-3</v>
      </c>
      <c r="FY476" s="223">
        <f t="shared" ca="1" si="1030"/>
        <v>7.2052435771309585E-4</v>
      </c>
      <c r="FZ476" s="223">
        <f t="shared" ca="1" si="1031"/>
        <v>-2.996071560805209E-3</v>
      </c>
      <c r="GA476" s="223">
        <f t="shared" ca="1" si="1032"/>
        <v>4.969184398403141E-3</v>
      </c>
      <c r="GB476" s="223">
        <f t="shared" ca="1" si="1033"/>
        <v>-6.4406896808888595E-3</v>
      </c>
      <c r="GC476" s="223">
        <f t="shared" ca="1" si="1034"/>
        <v>7.2620483105143435E-3</v>
      </c>
      <c r="GD476" s="223">
        <f t="shared" ca="1" si="1035"/>
        <v>-7.3503493584339726E-3</v>
      </c>
      <c r="GE476" s="223">
        <f t="shared" ca="1" si="1036"/>
        <v>6.6966793955596567E-3</v>
      </c>
      <c r="GF476" s="223">
        <f t="shared" ca="1" si="1037"/>
        <v>-5.3670222465272959E-3</v>
      </c>
      <c r="GG476" s="223">
        <f t="shared" ca="1" si="1038"/>
        <v>3.4955983423347976E-3</v>
      </c>
      <c r="GH476" s="223">
        <f t="shared" ca="1" si="1039"/>
        <v>-1.2713160216357954E-3</v>
      </c>
      <c r="GI476" s="223">
        <f t="shared" ca="1" si="1040"/>
        <v>-1.0812975643703566E-3</v>
      </c>
      <c r="GJ476" s="223">
        <f t="shared" ca="1" si="1041"/>
        <v>3.3247610395875384E-3</v>
      </c>
      <c r="GK476" s="223">
        <f t="shared" ca="1" si="1042"/>
        <v>-5.2326110372826898E-3</v>
      </c>
      <c r="GL476" s="223">
        <f t="shared" ca="1" si="1043"/>
        <v>6.6122622363760401E-3</v>
      </c>
      <c r="GM476" s="223">
        <f t="shared" ca="1" si="1044"/>
        <v>-7.3244476245380337E-3</v>
      </c>
      <c r="GN476" s="223">
        <f t="shared" ca="1" si="1045"/>
        <v>7.297276617177011E-3</v>
      </c>
      <c r="GO476" s="223">
        <f t="shared" ca="1" si="1046"/>
        <v>-6.533491954646216E-3</v>
      </c>
      <c r="GP476" s="223">
        <f t="shared" ca="1" si="1047"/>
        <v>5.1101928400522868E-3</v>
      </c>
      <c r="GQ476" s="223">
        <f t="shared" ca="1" si="1048"/>
        <v>-3.1710522651427825E-3</v>
      </c>
      <c r="GR476" s="223">
        <f t="shared" ca="1" si="1049"/>
        <v>9.118141357198949E-4</v>
      </c>
      <c r="GS476" s="223">
        <f t="shared" ca="1" si="1050"/>
        <v>1.4394658304837421E-3</v>
      </c>
      <c r="GT476" s="223">
        <f t="shared" ca="1" si="1051"/>
        <v>-3.6454408778108221E-3</v>
      </c>
      <c r="GU476" s="223">
        <f t="shared" ca="1" si="1052"/>
        <v>5.4834318578499425E-3</v>
      </c>
      <c r="GV476" s="223">
        <f t="shared" ca="1" si="1053"/>
        <v>-6.7679052729700106E-3</v>
      </c>
      <c r="GW476" s="223">
        <f t="shared" ca="1" si="1054"/>
        <v>7.3692017026881929E-3</v>
      </c>
      <c r="GX476" s="223">
        <f t="shared" ca="1" si="1055"/>
        <v>-7.2266240973833159E-3</v>
      </c>
      <c r="GY476" s="223">
        <f t="shared" ca="1" si="1056"/>
        <v>6.3545647593483265E-3</v>
      </c>
      <c r="GZ476" s="223">
        <f t="shared" ca="1" si="1057"/>
        <v>-4.8410525314255548E-3</v>
      </c>
      <c r="HA476" s="223">
        <f t="shared" ca="1" si="1058"/>
        <v>2.8388668452919161E-3</v>
      </c>
      <c r="HB476" s="223">
        <f t="shared" ca="1" si="1059"/>
        <v>-5.5011560968555757E-4</v>
      </c>
      <c r="HC476" s="223">
        <f t="shared" ca="1" si="1060"/>
        <v>-1.7941662973300068E-3</v>
      </c>
      <c r="HD476" s="223">
        <f t="shared" ca="1" si="1061"/>
        <v>3.9573385296565438E-3</v>
      </c>
      <c r="HE476" s="223">
        <f t="shared" ca="1" si="1062"/>
        <v>-5.7210426107803152E-3</v>
      </c>
      <c r="HF476" s="223">
        <f t="shared" ca="1" si="1063"/>
        <v>6.9072438329628952E-3</v>
      </c>
      <c r="HG476" s="223">
        <f t="shared" ca="1" si="1064"/>
        <v>-7.3962027284708515E-3</v>
      </c>
      <c r="HH476" s="223">
        <f t="shared" ca="1" si="1065"/>
        <v>7.1385620071614999E-3</v>
      </c>
      <c r="HI476" s="223">
        <f t="shared" ca="1" si="1066"/>
        <v>-6.1603288609506221E-3</v>
      </c>
      <c r="HJ476" s="223">
        <f t="shared" ca="1" si="1067"/>
        <v>4.560249703224487E-3</v>
      </c>
      <c r="HK476" s="223">
        <f t="shared" ca="1" si="1068"/>
        <v>-2.4998423465553677E-3</v>
      </c>
      <c r="HL476" s="223">
        <f t="shared" ca="1" si="1069"/>
        <v>1.8709180696304967E-4</v>
      </c>
      <c r="HM476" s="223">
        <f t="shared" ca="1" si="1070"/>
        <v>2.1445444604155919E-3</v>
      </c>
      <c r="HN476" s="223">
        <f t="shared" ca="1" si="1071"/>
        <v>-4.2597026063623984E-3</v>
      </c>
      <c r="HO476" s="223">
        <f t="shared" ca="1" si="1072"/>
        <v>5.9448708709571585E-3</v>
      </c>
      <c r="HP476" s="223">
        <f t="shared" ca="1" si="1073"/>
        <v>-7.0299422375590566E-3</v>
      </c>
      <c r="HQ476" s="223">
        <f t="shared" ca="1" si="1074"/>
        <v>7.4053856540497662E-3</v>
      </c>
      <c r="HR476" s="223">
        <f t="shared" ca="1" si="1075"/>
        <v>-7.0333024958002342E-3</v>
      </c>
      <c r="HS476" s="223">
        <f t="shared" ca="1" si="1076"/>
        <v>5.9512521907457983E-3</v>
      </c>
      <c r="HT476" s="223">
        <f t="shared" ca="1" si="1077"/>
        <v>-4.2684608340576458E-3</v>
      </c>
      <c r="HU476" s="223">
        <f t="shared" ca="1" si="1078"/>
        <v>2.1547955086456357E-3</v>
      </c>
      <c r="HV476" s="223">
        <f t="shared" ca="1" si="1079"/>
        <v>1.7638271630889641E-4</v>
      </c>
      <c r="HW476" s="223">
        <f t="shared" ca="1" si="1080"/>
        <v>-2.4897562280561231E-3</v>
      </c>
      <c r="HX476" s="223">
        <f t="shared" ca="1" si="1081"/>
        <v>4.5518046863829726E-3</v>
      </c>
      <c r="HY476" s="223">
        <f t="shared" ca="1" si="1082"/>
        <v>-6.1543774164966661E-3</v>
      </c>
      <c r="HZ476" s="223">
        <f t="shared" ca="1" si="1083"/>
        <v>7.1357048955544827E-3</v>
      </c>
      <c r="IA476" s="223">
        <f t="shared" ca="1" si="1084"/>
        <v>-7.3967283569528856E-3</v>
      </c>
      <c r="IB476" s="223">
        <f t="shared" ca="1" si="1085"/>
        <v>6.911099142682336E-3</v>
      </c>
      <c r="IC476" s="223">
        <f t="shared" ca="1" si="1086"/>
        <v>-5.7278384327453299E-3</v>
      </c>
      <c r="ID476" s="223">
        <f t="shared" ca="1" si="1087"/>
        <v>3.9663888688692512E-3</v>
      </c>
      <c r="IE476" s="223">
        <f t="shared" ca="1" si="1088"/>
        <v>7.2063031610985311E-3</v>
      </c>
      <c r="IF476" s="223">
        <f t="shared" ca="1" si="1089"/>
        <v>-5.3943231816879498E-4</v>
      </c>
      <c r="IG476" s="223">
        <f t="shared" ca="1" si="1090"/>
        <v>2.8289699548663737E-3</v>
      </c>
      <c r="IH476" s="223">
        <f t="shared" ca="1" si="1091"/>
        <v>-4.8329410702237291E-3</v>
      </c>
      <c r="II476" s="223">
        <f t="shared" ca="1" si="1092"/>
        <v>6.349057527780028E-3</v>
      </c>
      <c r="IJ476" s="223">
        <f t="shared" ca="1" si="1093"/>
        <v>-7.2242770154428392E-3</v>
      </c>
      <c r="IK476" s="223">
        <f t="shared" ca="1" si="1094"/>
        <v>7.3702516933672052E-3</v>
      </c>
      <c r="IL476" s="223">
        <f t="shared" ca="1" si="1095"/>
        <v>-6.7722463463886513E-3</v>
      </c>
      <c r="IM476" s="223">
        <f t="shared" ca="1" si="1096"/>
        <v>5.4906258102609745E-3</v>
      </c>
      <c r="IN476" s="223">
        <f t="shared" ca="1" si="1097"/>
        <v>-3.6547615254804216E-3</v>
      </c>
      <c r="IO476" s="223">
        <f t="shared" ca="1" si="1098"/>
        <v>1.4499723133200382E-3</v>
      </c>
      <c r="IP476" s="223">
        <f t="shared" ca="1" si="1099"/>
        <v>9.0118238032553359E-4</v>
      </c>
      <c r="IQ476" s="223">
        <f t="shared" ca="1" si="1100"/>
        <v>-3.1613684452668428E-3</v>
      </c>
      <c r="IR476" s="223">
        <f t="shared" ca="1" si="1101"/>
        <v>5.1024344757106656E-3</v>
      </c>
      <c r="IS476" s="223">
        <f t="shared" ca="1" si="1102"/>
        <v>-6.528442203367197E-3</v>
      </c>
      <c r="IT476" s="223">
        <f t="shared" ca="1" si="1103"/>
        <v>7.2954452192290509E-3</v>
      </c>
      <c r="IU476" s="223">
        <f t="shared" ca="1" si="1104"/>
        <v>-7.3260194478943878E-3</v>
      </c>
      <c r="IV476" s="223">
        <f t="shared" ca="1" si="1105"/>
        <v>6.6170786154677802E-3</v>
      </c>
      <c r="IW476" s="223">
        <f t="shared" ca="1" si="1106"/>
        <v>-5.2401857892776706E-3</v>
      </c>
      <c r="IX476" s="223">
        <f t="shared" ca="1" si="1107"/>
        <v>3.3343295414574019E-3</v>
      </c>
      <c r="IY476" s="223">
        <f t="shared" ca="1" si="1108"/>
        <v>-1.0918939367169358E-3</v>
      </c>
      <c r="IZ476" s="223">
        <f t="shared" ca="1" si="1109"/>
        <v>-1.2607614151938121E-3</v>
      </c>
      <c r="JA476" s="223">
        <f t="shared" ca="1" si="1110"/>
        <v>3.4861509221794872E-3</v>
      </c>
      <c r="JB476" s="223">
        <f t="shared" ca="1" si="1111"/>
        <v>-5.3596356696251303E-3</v>
      </c>
    </row>
    <row r="477" spans="2:262">
      <c r="B477" s="230">
        <v>116</v>
      </c>
      <c r="C477" s="229">
        <f t="shared" si="1112"/>
        <v>2.2656250000000016E-3</v>
      </c>
      <c r="D477" s="226">
        <f t="shared" ca="1" si="855"/>
        <v>74.374031440704655</v>
      </c>
      <c r="E477" s="225">
        <f ca="1">DR361</f>
        <v>-0.62596855929534045</v>
      </c>
      <c r="F477" s="224">
        <v>116</v>
      </c>
      <c r="G477" s="223">
        <f t="shared" ca="1" si="856"/>
        <v>5.6102881020459764E-3</v>
      </c>
      <c r="H477" s="223">
        <f t="shared" ca="1" si="857"/>
        <v>-6.1538711406558871E-3</v>
      </c>
      <c r="I477" s="223">
        <f t="shared" ca="1" si="858"/>
        <v>6.1674869287380151E-3</v>
      </c>
      <c r="J477" s="223">
        <f t="shared" ca="1" si="859"/>
        <v>-5.6499628837652456E-3</v>
      </c>
      <c r="K477" s="223">
        <f t="shared" ca="1" si="860"/>
        <v>4.6458678289916537E-3</v>
      </c>
      <c r="L477" s="223">
        <f t="shared" ca="1" si="861"/>
        <v>-3.2416737563202213E-3</v>
      </c>
      <c r="M477" s="223">
        <f t="shared" ca="1" si="862"/>
        <v>1.5583089164230885E-3</v>
      </c>
      <c r="N477" s="223">
        <f t="shared" ca="1" si="863"/>
        <v>2.5925644100741009E-4</v>
      </c>
      <c r="O477" s="223">
        <f t="shared" ca="1" si="864"/>
        <v>-2.0544948078198262E-3</v>
      </c>
      <c r="P477" s="223">
        <f t="shared" ca="1" si="865"/>
        <v>3.6728014613029592E-3</v>
      </c>
      <c r="Q477" s="223">
        <f t="shared" ca="1" si="866"/>
        <v>-4.9748089190941921E-3</v>
      </c>
      <c r="R477" s="223">
        <f t="shared" ca="1" si="867"/>
        <v>5.8483891731801992E-3</v>
      </c>
      <c r="S477" s="223">
        <f t="shared" ca="1" si="868"/>
        <v>-6.218310078657148E-3</v>
      </c>
      <c r="T477" s="223">
        <f t="shared" ca="1" si="869"/>
        <v>6.0527142955341031E-3</v>
      </c>
      <c r="U477" s="223">
        <f t="shared" ca="1" si="870"/>
        <v>-5.3658628214619444E-3</v>
      </c>
      <c r="V477" s="223">
        <f t="shared" ca="1" si="871"/>
        <v>4.2169068441914401E-3</v>
      </c>
      <c r="W477" s="223">
        <f t="shared" ca="1" si="872"/>
        <v>-2.7047936810020712E-3</v>
      </c>
      <c r="X477" s="223">
        <f t="shared" ca="1" si="873"/>
        <v>9.5974550217751845E-4</v>
      </c>
      <c r="Y477" s="223">
        <f t="shared" ca="1" si="874"/>
        <v>8.6795531485960638E-4</v>
      </c>
      <c r="Z477" s="223">
        <f t="shared" ca="1" si="875"/>
        <v>-2.6209084029821328E-3</v>
      </c>
      <c r="AA477" s="223">
        <f t="shared" ca="1" si="876"/>
        <v>4.148150619286607E-3</v>
      </c>
      <c r="AB477" s="223">
        <f t="shared" ca="1" si="877"/>
        <v>-5.3181568895936202E-3</v>
      </c>
      <c r="AC477" s="223">
        <f t="shared" ca="1" si="878"/>
        <v>6.0301670595219424E-3</v>
      </c>
      <c r="AD477" s="223">
        <f t="shared" ca="1" si="879"/>
        <v>-6.222863291326871E-3</v>
      </c>
      <c r="AE477" s="223">
        <f t="shared" ca="1" si="880"/>
        <v>5.8796507149139858E-3</v>
      </c>
      <c r="AF477" s="223">
        <f t="shared" ca="1" si="881"/>
        <v>-5.0300865669089569E-3</v>
      </c>
      <c r="AG477" s="223">
        <f t="shared" ca="1" si="882"/>
        <v>3.7473347412858775E-3</v>
      </c>
      <c r="AH477" s="223">
        <f t="shared" ca="1" si="883"/>
        <v>-2.1418649639452004E-3</v>
      </c>
      <c r="AI477" s="223">
        <f t="shared" ca="1" si="884"/>
        <v>3.5193921409567425E-4</v>
      </c>
      <c r="AJ477" s="223">
        <f t="shared" ca="1" si="885"/>
        <v>1.4682953045571105E-3</v>
      </c>
      <c r="AK477" s="223">
        <f t="shared" ca="1" si="886"/>
        <v>-3.1620812174894901E-3</v>
      </c>
      <c r="AL477" s="223">
        <f t="shared" ca="1" si="887"/>
        <v>4.5835508191966997E-3</v>
      </c>
      <c r="AM477" s="223">
        <f t="shared" ca="1" si="888"/>
        <v>-5.6102881020459738E-3</v>
      </c>
      <c r="AN477" s="223">
        <f t="shared" ca="1" si="889"/>
        <v>6.1538711406558862E-3</v>
      </c>
      <c r="AO477" s="223">
        <f t="shared" ca="1" si="890"/>
        <v>-6.1674869287380177E-3</v>
      </c>
      <c r="AP477" s="223">
        <f t="shared" ca="1" si="891"/>
        <v>5.6499628837652551E-3</v>
      </c>
      <c r="AQ477" s="223">
        <f t="shared" ca="1" si="892"/>
        <v>-4.6458678289916684E-3</v>
      </c>
      <c r="AR477" s="223">
        <f t="shared" ca="1" si="893"/>
        <v>3.2416737563202591E-3</v>
      </c>
      <c r="AS477" s="223">
        <f t="shared" ca="1" si="894"/>
        <v>-1.5583089164231318E-3</v>
      </c>
      <c r="AT477" s="223">
        <f t="shared" ca="1" si="895"/>
        <v>-2.5925644100736542E-4</v>
      </c>
      <c r="AU477" s="223">
        <f t="shared" ca="1" si="896"/>
        <v>2.0544948078198674E-3</v>
      </c>
      <c r="AV477" s="223">
        <f t="shared" ca="1" si="897"/>
        <v>-3.6728014613029956E-3</v>
      </c>
      <c r="AW477" s="223">
        <f t="shared" ca="1" si="898"/>
        <v>4.9748089190942051E-3</v>
      </c>
      <c r="AX477" s="223">
        <f t="shared" ca="1" si="899"/>
        <v>-5.8483891731801992E-3</v>
      </c>
      <c r="AY477" s="223">
        <f t="shared" ca="1" si="900"/>
        <v>6.218310078657148E-3</v>
      </c>
      <c r="AZ477" s="223">
        <f t="shared" ca="1" si="901"/>
        <v>-6.0527142955341239E-3</v>
      </c>
      <c r="BA477" s="223">
        <f t="shared" ca="1" si="902"/>
        <v>5.3658628214619444E-3</v>
      </c>
      <c r="BB477" s="223">
        <f t="shared" ca="1" si="903"/>
        <v>-4.2169068441913751E-3</v>
      </c>
      <c r="BC477" s="223">
        <f t="shared" ca="1" si="904"/>
        <v>2.7047936810020712E-3</v>
      </c>
      <c r="BD477" s="223">
        <f t="shared" ca="1" si="905"/>
        <v>-9.5974550217743041E-4</v>
      </c>
      <c r="BE477" s="223">
        <f t="shared" ca="1" si="906"/>
        <v>-8.6795531485960638E-4</v>
      </c>
      <c r="BF477" s="223">
        <f t="shared" ca="1" si="907"/>
        <v>2.6209084029822135E-3</v>
      </c>
      <c r="BG477" s="223">
        <f t="shared" ca="1" si="908"/>
        <v>-4.148150619286574E-3</v>
      </c>
      <c r="BH477" s="223">
        <f t="shared" ca="1" si="909"/>
        <v>5.3181568895936436E-3</v>
      </c>
      <c r="BI477" s="223">
        <f t="shared" ca="1" si="910"/>
        <v>-6.0301670595219424E-3</v>
      </c>
      <c r="BJ477" s="223">
        <f t="shared" ca="1" si="911"/>
        <v>6.222863291326871E-3</v>
      </c>
      <c r="BK477" s="223">
        <f t="shared" ca="1" si="912"/>
        <v>-5.8796507149140153E-3</v>
      </c>
      <c r="BL477" s="223">
        <f t="shared" ca="1" si="913"/>
        <v>5.0300865669089569E-3</v>
      </c>
      <c r="BM477" s="223">
        <f t="shared" ca="1" si="914"/>
        <v>-3.7473347412859477E-3</v>
      </c>
      <c r="BN477" s="223">
        <f t="shared" ca="1" si="915"/>
        <v>2.1418649639452004E-3</v>
      </c>
      <c r="BO477" s="223">
        <f t="shared" ca="1" si="916"/>
        <v>-3.5193921409576315E-4</v>
      </c>
      <c r="BP477" s="223">
        <f t="shared" ca="1" si="917"/>
        <v>-1.4682953045571105E-3</v>
      </c>
      <c r="BQ477" s="223">
        <f t="shared" ca="1" si="918"/>
        <v>3.1620812174894138E-3</v>
      </c>
      <c r="BR477" s="223">
        <f t="shared" ca="1" si="919"/>
        <v>-4.5835508191966997E-3</v>
      </c>
      <c r="BS477" s="223">
        <f t="shared" ca="1" si="920"/>
        <v>5.610288102046012E-3</v>
      </c>
      <c r="BT477" s="223">
        <f t="shared" ca="1" si="921"/>
        <v>-6.1538711406558862E-3</v>
      </c>
      <c r="BU477" s="223">
        <f t="shared" ca="1" si="922"/>
        <v>6.1674869287380064E-3</v>
      </c>
      <c r="BV477" s="223">
        <f t="shared" ca="1" si="923"/>
        <v>-5.6499628837652551E-3</v>
      </c>
      <c r="BW477" s="223">
        <f t="shared" ca="1" si="924"/>
        <v>4.6458678289916094E-3</v>
      </c>
      <c r="BX477" s="223">
        <f t="shared" ca="1" si="925"/>
        <v>-3.2416737563202591E-3</v>
      </c>
      <c r="BY477" s="223">
        <f t="shared" ca="1" si="926"/>
        <v>1.558308916423046E-3</v>
      </c>
      <c r="BZ477" s="223">
        <f t="shared" ca="1" si="927"/>
        <v>2.5925644100736542E-4</v>
      </c>
      <c r="CA477" s="223">
        <f t="shared" ca="1" si="928"/>
        <v>-2.0544948078198674E-3</v>
      </c>
      <c r="CB477" s="223">
        <f t="shared" ca="1" si="929"/>
        <v>3.6728014613029237E-3</v>
      </c>
      <c r="CC477" s="223">
        <f t="shared" ca="1" si="930"/>
        <v>-4.9748089190942051E-3</v>
      </c>
      <c r="CD477" s="223">
        <f t="shared" ca="1" si="931"/>
        <v>5.8483891731801688E-3</v>
      </c>
      <c r="CE477" s="223">
        <f t="shared" ca="1" si="932"/>
        <v>-6.218310078657148E-3</v>
      </c>
      <c r="CF477" s="223">
        <f t="shared" ca="1" si="933"/>
        <v>6.0527142955341239E-3</v>
      </c>
      <c r="CG477" s="223">
        <f t="shared" ca="1" si="934"/>
        <v>-5.3658628214619444E-3</v>
      </c>
      <c r="CH477" s="223">
        <f t="shared" ca="1" si="935"/>
        <v>4.2169068441915052E-3</v>
      </c>
      <c r="CI477" s="223">
        <f t="shared" ca="1" si="936"/>
        <v>-2.7047936810020712E-3</v>
      </c>
      <c r="CJ477" s="223">
        <f t="shared" ca="1" si="937"/>
        <v>9.5974550217743041E-4</v>
      </c>
      <c r="CK477" s="223">
        <f t="shared" ca="1" si="938"/>
        <v>8.6795531485960638E-4</v>
      </c>
      <c r="CL477" s="223">
        <f t="shared" ca="1" si="939"/>
        <v>-2.6209084029822135E-3</v>
      </c>
      <c r="CM477" s="223">
        <f t="shared" ca="1" si="940"/>
        <v>4.148150619286574E-3</v>
      </c>
      <c r="CN477" s="223">
        <f t="shared" ca="1" si="941"/>
        <v>-5.3181568895936436E-3</v>
      </c>
      <c r="CO477" s="223">
        <f t="shared" ca="1" si="942"/>
        <v>6.0301670595219424E-3</v>
      </c>
      <c r="CP477" s="223">
        <f t="shared" ca="1" si="943"/>
        <v>-6.222863291326871E-3</v>
      </c>
      <c r="CQ477" s="223">
        <f t="shared" ca="1" si="944"/>
        <v>5.8796507149140153E-3</v>
      </c>
      <c r="CR477" s="223">
        <f t="shared" ca="1" si="945"/>
        <v>-5.0300865669089569E-3</v>
      </c>
      <c r="CS477" s="223">
        <f t="shared" ca="1" si="946"/>
        <v>3.7473347412859477E-3</v>
      </c>
      <c r="CT477" s="223">
        <f t="shared" ca="1" si="947"/>
        <v>-2.1418649639453665E-3</v>
      </c>
      <c r="CU477" s="223">
        <f t="shared" ca="1" si="948"/>
        <v>3.5193921409558621E-4</v>
      </c>
      <c r="CV477" s="223">
        <f t="shared" ca="1" si="949"/>
        <v>1.4682953045571105E-3</v>
      </c>
      <c r="CW477" s="223">
        <f t="shared" ca="1" si="950"/>
        <v>-3.1620812174894138E-3</v>
      </c>
      <c r="CX477" s="223">
        <f t="shared" ca="1" si="951"/>
        <v>4.5835508191968194E-3</v>
      </c>
      <c r="CY477" s="223">
        <f t="shared" ca="1" si="952"/>
        <v>-5.610288102046012E-3</v>
      </c>
      <c r="CZ477" s="223">
        <f t="shared" ca="1" si="953"/>
        <v>6.1538711406558862E-3</v>
      </c>
      <c r="DA477" s="223">
        <f t="shared" ca="1" si="954"/>
        <v>-6.1674869287380307E-3</v>
      </c>
      <c r="DB477" s="223">
        <f t="shared" ca="1" si="955"/>
        <v>5.6499628837651805E-3</v>
      </c>
      <c r="DC477" s="223">
        <f t="shared" ca="1" si="956"/>
        <v>-4.6458678289916094E-3</v>
      </c>
      <c r="DD477" s="223">
        <f t="shared" ca="1" si="957"/>
        <v>3.2416737563202591E-3</v>
      </c>
      <c r="DE477" s="223">
        <f t="shared" ca="1" si="958"/>
        <v>-1.5583089164232177E-3</v>
      </c>
      <c r="DF477" s="223">
        <f t="shared" ca="1" si="959"/>
        <v>-2.5925644100754236E-4</v>
      </c>
      <c r="DG477" s="223">
        <f t="shared" ca="1" si="960"/>
        <v>2.0544948078198674E-3</v>
      </c>
      <c r="DH477" s="223">
        <f t="shared" ca="1" si="961"/>
        <v>-3.6728014613029237E-3</v>
      </c>
      <c r="DI477" s="223">
        <f t="shared" ca="1" si="962"/>
        <v>4.9748089190940984E-3</v>
      </c>
      <c r="DJ477" s="223">
        <f t="shared" ca="1" si="963"/>
        <v>-5.8483891731802295E-3</v>
      </c>
      <c r="DK477" s="223">
        <f t="shared" ca="1" si="964"/>
        <v>6.218310078657148E-3</v>
      </c>
      <c r="DL477" s="223">
        <f t="shared" ca="1" si="965"/>
        <v>-6.0527142955341239E-3</v>
      </c>
      <c r="DM477" s="223">
        <f t="shared" ca="1" si="966"/>
        <v>5.3658628214620337E-3</v>
      </c>
      <c r="DN477" s="223">
        <f t="shared" ca="1" si="967"/>
        <v>-4.2169068441913751E-3</v>
      </c>
      <c r="DO477" s="223">
        <f t="shared" ca="1" si="968"/>
        <v>2.7047936810020712E-3</v>
      </c>
      <c r="DP477" s="223">
        <f t="shared" ca="1" si="969"/>
        <v>-9.5974550217760518E-4</v>
      </c>
      <c r="DQ477" s="223">
        <f t="shared" ca="1" si="970"/>
        <v>-8.6795531485978203E-4</v>
      </c>
      <c r="DR477" s="223">
        <f t="shared" ca="1" si="971"/>
        <v>2.6209084029822135E-3</v>
      </c>
      <c r="DS477" s="223">
        <f t="shared" ca="1" si="972"/>
        <v>-4.148150619286574E-3</v>
      </c>
      <c r="DT477" s="223">
        <f t="shared" ca="1" si="973"/>
        <v>5.3181568895935526E-3</v>
      </c>
      <c r="DU477" s="223">
        <f t="shared" ca="1" si="974"/>
        <v>-6.0301670595219875E-3</v>
      </c>
      <c r="DV477" s="223">
        <f t="shared" ca="1" si="975"/>
        <v>6.222863291326871E-3</v>
      </c>
      <c r="DW477" s="223">
        <f t="shared" ca="1" si="976"/>
        <v>-5.8796507149140153E-3</v>
      </c>
      <c r="DX477" s="223">
        <f t="shared" ca="1" si="977"/>
        <v>5.0300865669090609E-3</v>
      </c>
      <c r="DY477" s="223">
        <f t="shared" ca="1" si="978"/>
        <v>-3.7473347412858068E-3</v>
      </c>
      <c r="DZ477" s="223">
        <f t="shared" ca="1" si="979"/>
        <v>2.1418649639452004E-3</v>
      </c>
      <c r="EA477" s="223">
        <f t="shared" ca="1" si="980"/>
        <v>-3.5193921409576315E-4</v>
      </c>
      <c r="EB477" s="223">
        <f t="shared" ca="1" si="981"/>
        <v>-1.4682953045569384E-3</v>
      </c>
      <c r="EC477" s="223">
        <f t="shared" ca="1" si="982"/>
        <v>3.1620812174895669E-3</v>
      </c>
      <c r="ED477" s="223">
        <f t="shared" ca="1" si="983"/>
        <v>-4.5835508191966997E-3</v>
      </c>
      <c r="EE477" s="223">
        <f t="shared" ca="1" si="984"/>
        <v>5.6102881020459357E-3</v>
      </c>
      <c r="EF477" s="223">
        <f t="shared" ca="1" si="985"/>
        <v>-6.1538711406559131E-3</v>
      </c>
      <c r="EG477" s="223">
        <f t="shared" ca="1" si="986"/>
        <v>6.1674869287380064E-3</v>
      </c>
      <c r="EH477" s="223">
        <f t="shared" ca="1" si="987"/>
        <v>-5.6499628837652551E-3</v>
      </c>
      <c r="EI477" s="223">
        <f t="shared" ca="1" si="988"/>
        <v>4.6458678289917274E-3</v>
      </c>
      <c r="EJ477" s="223">
        <f t="shared" ca="1" si="989"/>
        <v>-3.2416737563201077E-3</v>
      </c>
      <c r="EK477" s="223">
        <f t="shared" ca="1" si="990"/>
        <v>1.558308916423046E-3</v>
      </c>
      <c r="EL477" s="223">
        <f t="shared" ca="1" si="991"/>
        <v>2.5925644100736542E-4</v>
      </c>
      <c r="EM477" s="223">
        <f t="shared" ca="1" si="992"/>
        <v>-2.0544948078197009E-3</v>
      </c>
      <c r="EN477" s="223">
        <f t="shared" ca="1" si="993"/>
        <v>3.6728014613030672E-3</v>
      </c>
      <c r="EO477" s="223">
        <f t="shared" ca="1" si="994"/>
        <v>-4.9748089190942051E-3</v>
      </c>
      <c r="EP477" s="223">
        <f t="shared" ca="1" si="995"/>
        <v>5.8483891731801688E-3</v>
      </c>
      <c r="EQ477" s="223">
        <f t="shared" ca="1" si="996"/>
        <v>-6.2183100786571376E-3</v>
      </c>
      <c r="ER477" s="223">
        <f t="shared" ca="1" si="997"/>
        <v>6.0527142955340823E-3</v>
      </c>
      <c r="ES477" s="223">
        <f t="shared" ca="1" si="998"/>
        <v>-5.3658628214619444E-3</v>
      </c>
      <c r="ET477" s="223">
        <f t="shared" ca="1" si="999"/>
        <v>4.2169068441915052E-3</v>
      </c>
      <c r="EU477" s="223">
        <f t="shared" ca="1" si="1000"/>
        <v>-2.7047936810019107E-3</v>
      </c>
      <c r="EV477" s="223">
        <f t="shared" ca="1" si="1001"/>
        <v>9.5974550217743041E-4</v>
      </c>
      <c r="EW477" s="223">
        <f t="shared" ca="1" si="1002"/>
        <v>8.6795531485960638E-4</v>
      </c>
      <c r="EX477" s="223">
        <f t="shared" ca="1" si="1003"/>
        <v>-2.6209084029820526E-3</v>
      </c>
      <c r="EY477" s="223">
        <f t="shared" ca="1" si="1004"/>
        <v>4.1481506192867067E-3</v>
      </c>
      <c r="EZ477" s="223">
        <f t="shared" ca="1" si="1005"/>
        <v>-5.3181568895936436E-3</v>
      </c>
      <c r="FA477" s="223">
        <f t="shared" ca="1" si="1006"/>
        <v>6.0301670595219424E-3</v>
      </c>
      <c r="FB477" s="223">
        <f t="shared" ca="1" si="1007"/>
        <v>-6.2228632913268779E-3</v>
      </c>
      <c r="FC477" s="223">
        <f t="shared" ca="1" si="1008"/>
        <v>5.879650714913958E-3</v>
      </c>
      <c r="FD477" s="223">
        <f t="shared" ca="1" si="1009"/>
        <v>-5.0300865669089569E-3</v>
      </c>
      <c r="FE477" s="223">
        <f t="shared" ca="1" si="1010"/>
        <v>3.7473347412859477E-3</v>
      </c>
      <c r="FF477" s="223">
        <f t="shared" ca="1" si="1011"/>
        <v>-2.1418649639453665E-3</v>
      </c>
      <c r="FG477" s="223">
        <f t="shared" ca="1" si="1012"/>
        <v>3.5193921409558621E-4</v>
      </c>
      <c r="FH477" s="223">
        <f t="shared" ca="1" si="1013"/>
        <v>1.4682953045571105E-3</v>
      </c>
      <c r="FI477" s="223">
        <f t="shared" ca="1" si="1014"/>
        <v>-3.1620812174894138E-3</v>
      </c>
      <c r="FJ477" s="223">
        <f t="shared" ca="1" si="1015"/>
        <v>4.58355081919658E-3</v>
      </c>
      <c r="FK477" s="223">
        <f t="shared" ca="1" si="1016"/>
        <v>-5.610288102046012E-3</v>
      </c>
      <c r="FL477" s="223">
        <f t="shared" ca="1" si="1017"/>
        <v>6.1538711406558862E-3</v>
      </c>
      <c r="FM477" s="223">
        <f t="shared" ca="1" si="1018"/>
        <v>-6.1674869287380307E-3</v>
      </c>
      <c r="FN477" s="223">
        <f t="shared" ca="1" si="1019"/>
        <v>5.6499628837651805E-3</v>
      </c>
      <c r="FO477" s="223">
        <f t="shared" ca="1" si="1020"/>
        <v>-4.6458678289916094E-3</v>
      </c>
      <c r="FP477" s="223">
        <f t="shared" ca="1" si="1021"/>
        <v>3.2416737563202591E-3</v>
      </c>
      <c r="FQ477" s="223">
        <f t="shared" ca="1" si="1022"/>
        <v>-1.5583089164232177E-3</v>
      </c>
      <c r="FR477" s="223">
        <f t="shared" ca="1" si="1023"/>
        <v>-2.5925644100754236E-4</v>
      </c>
      <c r="FS477" s="223">
        <f t="shared" ca="1" si="1024"/>
        <v>2.0544948078198674E-3</v>
      </c>
      <c r="FT477" s="223">
        <f t="shared" ca="1" si="1025"/>
        <v>-3.6728014613029237E-3</v>
      </c>
      <c r="FU477" s="223">
        <f t="shared" ca="1" si="1026"/>
        <v>4.9748089190940984E-3</v>
      </c>
      <c r="FV477" s="223">
        <f t="shared" ca="1" si="1027"/>
        <v>-5.8483891731802295E-3</v>
      </c>
      <c r="FW477" s="223">
        <f t="shared" ca="1" si="1028"/>
        <v>6.218310078657148E-3</v>
      </c>
      <c r="FX477" s="223">
        <f t="shared" ca="1" si="1029"/>
        <v>-6.0527142955341239E-3</v>
      </c>
      <c r="FY477" s="223">
        <f t="shared" ca="1" si="1030"/>
        <v>5.3658628214620337E-3</v>
      </c>
      <c r="FZ477" s="223">
        <f t="shared" ca="1" si="1031"/>
        <v>-4.2169068441913751E-3</v>
      </c>
      <c r="GA477" s="223">
        <f t="shared" ca="1" si="1032"/>
        <v>2.7047936810020712E-3</v>
      </c>
      <c r="GB477" s="223">
        <f t="shared" ca="1" si="1033"/>
        <v>-9.5974550217760518E-4</v>
      </c>
      <c r="GC477" s="223">
        <f t="shared" ca="1" si="1034"/>
        <v>-8.6795531485978203E-4</v>
      </c>
      <c r="GD477" s="223">
        <f t="shared" ca="1" si="1035"/>
        <v>2.6209084029822135E-3</v>
      </c>
      <c r="GE477" s="223">
        <f t="shared" ca="1" si="1036"/>
        <v>-4.148150619286574E-3</v>
      </c>
      <c r="GF477" s="223">
        <f t="shared" ca="1" si="1037"/>
        <v>5.3181568895935526E-3</v>
      </c>
      <c r="GG477" s="223">
        <f t="shared" ca="1" si="1038"/>
        <v>-6.0301670595218982E-3</v>
      </c>
      <c r="GH477" s="223">
        <f t="shared" ca="1" si="1039"/>
        <v>6.2228632913268857E-3</v>
      </c>
      <c r="GI477" s="223">
        <f t="shared" ca="1" si="1040"/>
        <v>-5.8796507149138991E-3</v>
      </c>
      <c r="GJ477" s="223">
        <f t="shared" ca="1" si="1041"/>
        <v>5.0300865669088519E-3</v>
      </c>
      <c r="GK477" s="223">
        <f t="shared" ca="1" si="1042"/>
        <v>-3.7473347412858068E-3</v>
      </c>
      <c r="GL477" s="223">
        <f t="shared" ca="1" si="1043"/>
        <v>2.1418649639452004E-3</v>
      </c>
      <c r="GM477" s="223">
        <f t="shared" ca="1" si="1044"/>
        <v>-3.5193921409576315E-4</v>
      </c>
      <c r="GN477" s="223">
        <f t="shared" ca="1" si="1045"/>
        <v>-1.4682953045569384E-3</v>
      </c>
      <c r="GO477" s="223">
        <f t="shared" ca="1" si="1046"/>
        <v>3.1620812174892607E-3</v>
      </c>
      <c r="GP477" s="223">
        <f t="shared" ca="1" si="1047"/>
        <v>-4.5835508191969391E-3</v>
      </c>
      <c r="GQ477" s="223">
        <f t="shared" ca="1" si="1048"/>
        <v>5.6102881020460892E-3</v>
      </c>
      <c r="GR477" s="223">
        <f t="shared" ca="1" si="1049"/>
        <v>-6.1538711406559131E-3</v>
      </c>
      <c r="GS477" s="223">
        <f t="shared" ca="1" si="1050"/>
        <v>6.1674869287380064E-3</v>
      </c>
      <c r="GT477" s="223">
        <f t="shared" ca="1" si="1051"/>
        <v>-5.6499628837652551E-3</v>
      </c>
      <c r="GU477" s="223">
        <f t="shared" ca="1" si="1052"/>
        <v>4.6458678289917274E-3</v>
      </c>
      <c r="GV477" s="223">
        <f t="shared" ca="1" si="1053"/>
        <v>-3.2416737563204104E-3</v>
      </c>
      <c r="GW477" s="223">
        <f t="shared" ca="1" si="1054"/>
        <v>1.5583089164233886E-3</v>
      </c>
      <c r="GX477" s="223">
        <f t="shared" ca="1" si="1055"/>
        <v>2.592564410077193E-4</v>
      </c>
      <c r="GY477" s="223">
        <f t="shared" ca="1" si="1056"/>
        <v>-2.0544948078200344E-3</v>
      </c>
      <c r="GZ477" s="223">
        <f t="shared" ca="1" si="1057"/>
        <v>3.6728014613030672E-3</v>
      </c>
      <c r="HA477" s="223">
        <f t="shared" ca="1" si="1058"/>
        <v>-4.9748089190942051E-3</v>
      </c>
      <c r="HB477" s="223">
        <f t="shared" ca="1" si="1059"/>
        <v>5.8483891731801688E-3</v>
      </c>
      <c r="HC477" s="223">
        <f t="shared" ca="1" si="1060"/>
        <v>-6.2183100786571376E-3</v>
      </c>
      <c r="HD477" s="223">
        <f t="shared" ca="1" si="1061"/>
        <v>6.0527142955341656E-3</v>
      </c>
      <c r="HE477" s="223">
        <f t="shared" ca="1" si="1062"/>
        <v>-5.365862821462123E-3</v>
      </c>
      <c r="HF477" s="223">
        <f t="shared" ca="1" si="1063"/>
        <v>4.216906844191245E-3</v>
      </c>
      <c r="HG477" s="223">
        <f t="shared" ca="1" si="1064"/>
        <v>-2.7047936810019107E-3</v>
      </c>
      <c r="HH477" s="223">
        <f t="shared" ca="1" si="1065"/>
        <v>9.5974550217743041E-4</v>
      </c>
      <c r="HI477" s="223">
        <f t="shared" ca="1" si="1066"/>
        <v>8.6795531485960638E-4</v>
      </c>
      <c r="HJ477" s="223">
        <f t="shared" ca="1" si="1067"/>
        <v>-2.6209084029820526E-3</v>
      </c>
      <c r="HK477" s="223">
        <f t="shared" ca="1" si="1068"/>
        <v>4.1481506192864431E-3</v>
      </c>
      <c r="HL477" s="223">
        <f t="shared" ca="1" si="1069"/>
        <v>-5.3181568895934589E-3</v>
      </c>
      <c r="HM477" s="223">
        <f t="shared" ca="1" si="1070"/>
        <v>6.0301670595220309E-3</v>
      </c>
      <c r="HN477" s="223">
        <f t="shared" ca="1" si="1071"/>
        <v>-6.222863291326864E-3</v>
      </c>
      <c r="HO477" s="223">
        <f t="shared" ca="1" si="1072"/>
        <v>5.879650714913958E-3</v>
      </c>
      <c r="HP477" s="223">
        <f t="shared" ca="1" si="1073"/>
        <v>-5.0300865669089569E-3</v>
      </c>
      <c r="HQ477" s="223">
        <f t="shared" ca="1" si="1074"/>
        <v>3.7473347412859477E-3</v>
      </c>
      <c r="HR477" s="223">
        <f t="shared" ca="1" si="1075"/>
        <v>-2.1418649639453665E-3</v>
      </c>
      <c r="HS477" s="223">
        <f t="shared" ca="1" si="1076"/>
        <v>3.5193921409594009E-4</v>
      </c>
      <c r="HT477" s="223">
        <f t="shared" ca="1" si="1077"/>
        <v>1.4682953045567658E-3</v>
      </c>
      <c r="HU477" s="223">
        <f t="shared" ca="1" si="1078"/>
        <v>-3.1620812174897187E-3</v>
      </c>
      <c r="HV477" s="223">
        <f t="shared" ca="1" si="1079"/>
        <v>4.5835508191968194E-3</v>
      </c>
      <c r="HW477" s="223">
        <f t="shared" ca="1" si="1080"/>
        <v>-5.610288102046012E-3</v>
      </c>
      <c r="HX477" s="223">
        <f t="shared" ca="1" si="1081"/>
        <v>6.1538711406558862E-3</v>
      </c>
      <c r="HY477" s="223">
        <f t="shared" ca="1" si="1082"/>
        <v>-6.1674869287380307E-3</v>
      </c>
      <c r="HZ477" s="223">
        <f t="shared" ca="1" si="1083"/>
        <v>5.6499628837653288E-3</v>
      </c>
      <c r="IA477" s="223">
        <f t="shared" ca="1" si="1084"/>
        <v>-4.6458678289918454E-3</v>
      </c>
      <c r="IB477" s="223">
        <f t="shared" ca="1" si="1085"/>
        <v>3.2416737563199568E-3</v>
      </c>
      <c r="IC477" s="223">
        <f t="shared" ca="1" si="1086"/>
        <v>-1.5583089164228742E-3</v>
      </c>
      <c r="ID477" s="223">
        <f t="shared" ca="1" si="1087"/>
        <v>-2.5925644100754236E-4</v>
      </c>
      <c r="IE477" s="223">
        <f t="shared" ca="1" si="1088"/>
        <v>5.2664343759489746E-3</v>
      </c>
      <c r="IF477" s="223">
        <f t="shared" ca="1" si="1089"/>
        <v>-3.6728014613029237E-3</v>
      </c>
      <c r="IG477" s="223">
        <f t="shared" ca="1" si="1090"/>
        <v>4.9748089190940984E-3</v>
      </c>
      <c r="IH477" s="223">
        <f t="shared" ca="1" si="1091"/>
        <v>-5.8483891731801073E-3</v>
      </c>
      <c r="II477" s="223">
        <f t="shared" ca="1" si="1092"/>
        <v>6.2183100786571271E-3</v>
      </c>
      <c r="IJ477" s="223">
        <f t="shared" ca="1" si="1093"/>
        <v>-6.0527142955340407E-3</v>
      </c>
      <c r="IK477" s="223">
        <f t="shared" ca="1" si="1094"/>
        <v>5.3658628214618533E-3</v>
      </c>
      <c r="IL477" s="223">
        <f t="shared" ca="1" si="1095"/>
        <v>-4.2169068441913751E-3</v>
      </c>
      <c r="IM477" s="223">
        <f t="shared" ca="1" si="1096"/>
        <v>2.7047936810020712E-3</v>
      </c>
      <c r="IN477" s="223">
        <f t="shared" ca="1" si="1097"/>
        <v>-9.5974550217760518E-4</v>
      </c>
      <c r="IO477" s="223">
        <f t="shared" ca="1" si="1098"/>
        <v>-8.6795531485943118E-4</v>
      </c>
      <c r="IP477" s="223">
        <f t="shared" ca="1" si="1099"/>
        <v>2.6209084029818926E-3</v>
      </c>
      <c r="IQ477" s="223">
        <f t="shared" ca="1" si="1100"/>
        <v>-4.1481506192868386E-3</v>
      </c>
      <c r="IR477" s="223">
        <f t="shared" ca="1" si="1101"/>
        <v>5.3181568895937364E-3</v>
      </c>
      <c r="IS477" s="223">
        <f t="shared" ca="1" si="1102"/>
        <v>-6.0301670595219875E-3</v>
      </c>
      <c r="IT477" s="223">
        <f t="shared" ca="1" si="1103"/>
        <v>6.222863291326871E-3</v>
      </c>
      <c r="IU477" s="223">
        <f t="shared" ca="1" si="1104"/>
        <v>-5.8796507149140153E-3</v>
      </c>
      <c r="IV477" s="223">
        <f t="shared" ca="1" si="1105"/>
        <v>5.0300865669090609E-3</v>
      </c>
      <c r="IW477" s="223">
        <f t="shared" ca="1" si="1106"/>
        <v>-3.7473347412860895E-3</v>
      </c>
      <c r="IX477" s="223">
        <f t="shared" ca="1" si="1107"/>
        <v>2.141864963945533E-3</v>
      </c>
      <c r="IY477" s="223">
        <f t="shared" ca="1" si="1108"/>
        <v>-3.5193921409541013E-4</v>
      </c>
      <c r="IZ477" s="223">
        <f t="shared" ca="1" si="1109"/>
        <v>-1.4682953045572823E-3</v>
      </c>
      <c r="JA477" s="223">
        <f t="shared" ca="1" si="1110"/>
        <v>3.1620812174895669E-3</v>
      </c>
      <c r="JB477" s="223">
        <f t="shared" ca="1" si="1111"/>
        <v>-4.5835508191966997E-3</v>
      </c>
    </row>
    <row r="478" spans="2:262">
      <c r="B478" s="230">
        <v>117</v>
      </c>
      <c r="C478" s="229">
        <f t="shared" si="1112"/>
        <v>2.2851562500000016E-3</v>
      </c>
      <c r="D478" s="226">
        <f t="shared" ca="1" si="855"/>
        <v>74.37300545383566</v>
      </c>
      <c r="E478" s="225">
        <f ca="1">DS361</f>
        <v>-0.62699454616433381</v>
      </c>
      <c r="F478" s="224">
        <v>117</v>
      </c>
      <c r="G478" s="223">
        <f t="shared" ca="1" si="856"/>
        <v>4.1863769686417644E-3</v>
      </c>
      <c r="H478" s="223">
        <f t="shared" ca="1" si="857"/>
        <v>-4.5638856999910184E-3</v>
      </c>
      <c r="I478" s="223">
        <f t="shared" ca="1" si="858"/>
        <v>4.6107506407130575E-3</v>
      </c>
      <c r="J478" s="223">
        <f t="shared" ca="1" si="859"/>
        <v>-4.3235765257494492E-3</v>
      </c>
      <c r="K478" s="223">
        <f t="shared" ca="1" si="860"/>
        <v>3.7231685075915836E-3</v>
      </c>
      <c r="L478" s="223">
        <f t="shared" ca="1" si="861"/>
        <v>-2.853024867330742E-3</v>
      </c>
      <c r="M478" s="223">
        <f t="shared" ca="1" si="862"/>
        <v>1.7761856569135743E-3</v>
      </c>
      <c r="N478" s="223">
        <f t="shared" ca="1" si="863"/>
        <v>-5.7066558175416626E-4</v>
      </c>
      <c r="O478" s="223">
        <f t="shared" ca="1" si="864"/>
        <v>-6.7619799837778227E-4</v>
      </c>
      <c r="P478" s="223">
        <f t="shared" ca="1" si="865"/>
        <v>1.8740724749047471E-3</v>
      </c>
      <c r="Q478" s="223">
        <f t="shared" ca="1" si="866"/>
        <v>-2.9361743953806581E-3</v>
      </c>
      <c r="R478" s="223">
        <f t="shared" ca="1" si="867"/>
        <v>3.7855567396338024E-3</v>
      </c>
      <c r="S478" s="223">
        <f t="shared" ca="1" si="868"/>
        <v>-4.3606835673586936E-3</v>
      </c>
      <c r="T478" s="223">
        <f t="shared" ca="1" si="869"/>
        <v>4.619888165821779E-3</v>
      </c>
      <c r="U478" s="223">
        <f t="shared" ca="1" si="870"/>
        <v>-4.5443917143825471E-3</v>
      </c>
      <c r="V478" s="223">
        <f t="shared" ca="1" si="871"/>
        <v>4.1396637700202386E-3</v>
      </c>
      <c r="W478" s="223">
        <f t="shared" ca="1" si="872"/>
        <v>-3.4350260095895083E-3</v>
      </c>
      <c r="X478" s="223">
        <f t="shared" ca="1" si="873"/>
        <v>2.4815279368341106E-3</v>
      </c>
      <c r="Y478" s="223">
        <f t="shared" ca="1" si="874"/>
        <v>-1.3482484546573944E-3</v>
      </c>
      <c r="Z478" s="223">
        <f t="shared" ca="1" si="875"/>
        <v>1.172912458548901E-4</v>
      </c>
      <c r="AA478" s="223">
        <f t="shared" ca="1" si="876"/>
        <v>1.1221634636928508E-3</v>
      </c>
      <c r="AB478" s="223">
        <f t="shared" ca="1" si="877"/>
        <v>-2.2803198222894798E-3</v>
      </c>
      <c r="AC478" s="223">
        <f t="shared" ca="1" si="878"/>
        <v>3.2732718704701685E-3</v>
      </c>
      <c r="AD478" s="223">
        <f t="shared" ca="1" si="879"/>
        <v>-4.0290823489117361E-3</v>
      </c>
      <c r="AE478" s="223">
        <f t="shared" ca="1" si="880"/>
        <v>4.4929943995298451E-3</v>
      </c>
      <c r="AF478" s="223">
        <f t="shared" ca="1" si="881"/>
        <v>-4.6313985831279098E-3</v>
      </c>
      <c r="AG478" s="223">
        <f t="shared" ca="1" si="882"/>
        <v>4.4342678116253264E-3</v>
      </c>
      <c r="AH478" s="223">
        <f t="shared" ca="1" si="883"/>
        <v>-3.9158837892153244E-3</v>
      </c>
      <c r="AI478" s="223">
        <f t="shared" ca="1" si="884"/>
        <v>3.1138023333388497E-3</v>
      </c>
      <c r="AJ478" s="223">
        <f t="shared" ca="1" si="885"/>
        <v>-2.0861325357645782E-3</v>
      </c>
      <c r="AK478" s="223">
        <f t="shared" ca="1" si="886"/>
        <v>9.073268827553022E-4</v>
      </c>
      <c r="AL478" s="223">
        <f t="shared" ca="1" si="887"/>
        <v>3.3721266885988581E-4</v>
      </c>
      <c r="AM478" s="223">
        <f t="shared" ca="1" si="888"/>
        <v>-1.5573218814156243E-3</v>
      </c>
      <c r="AN478" s="223">
        <f t="shared" ca="1" si="889"/>
        <v>2.6646064432359236E-3</v>
      </c>
      <c r="AO478" s="223">
        <f t="shared" ca="1" si="890"/>
        <v>-3.5788459480946191E-3</v>
      </c>
      <c r="AP478" s="223">
        <f t="shared" ca="1" si="891"/>
        <v>4.2338056926491952E-3</v>
      </c>
      <c r="AQ478" s="223">
        <f t="shared" ca="1" si="892"/>
        <v>-4.5820352395129459E-3</v>
      </c>
      <c r="AR478" s="223">
        <f t="shared" ca="1" si="893"/>
        <v>4.5983061002985116E-3</v>
      </c>
      <c r="AS478" s="223">
        <f t="shared" ca="1" si="894"/>
        <v>-4.2814394858247951E-3</v>
      </c>
      <c r="AT478" s="223">
        <f t="shared" ca="1" si="895"/>
        <v>3.6543917068804391E-3</v>
      </c>
      <c r="AU478" s="223">
        <f t="shared" ca="1" si="896"/>
        <v>-2.7625910384406357E-3</v>
      </c>
      <c r="AV478" s="223">
        <f t="shared" ca="1" si="897"/>
        <v>1.6706465379796758E-3</v>
      </c>
      <c r="AW478" s="223">
        <f t="shared" ca="1" si="898"/>
        <v>-4.5766725697694898E-4</v>
      </c>
      <c r="AX478" s="223">
        <f t="shared" ca="1" si="899"/>
        <v>-7.8846904123434447E-4</v>
      </c>
      <c r="AY478" s="223">
        <f t="shared" ca="1" si="900"/>
        <v>1.9774824381016878E-3</v>
      </c>
      <c r="AZ478" s="223">
        <f t="shared" ca="1" si="901"/>
        <v>-3.0232314475120321E-3</v>
      </c>
      <c r="BA478" s="223">
        <f t="shared" ca="1" si="902"/>
        <v>3.8499537828427166E-3</v>
      </c>
      <c r="BB478" s="223">
        <f t="shared" ca="1" si="903"/>
        <v>-4.3977551731328238E-3</v>
      </c>
      <c r="BC478" s="223">
        <f t="shared" ca="1" si="904"/>
        <v>4.6269485753442849E-3</v>
      </c>
      <c r="BD478" s="223">
        <f t="shared" ca="1" si="905"/>
        <v>-4.5209294160334455E-3</v>
      </c>
      <c r="BE478" s="223">
        <f t="shared" ca="1" si="906"/>
        <v>4.0873785573029026E-3</v>
      </c>
      <c r="BF478" s="223">
        <f t="shared" ca="1" si="907"/>
        <v>-3.3577058347146259E-3</v>
      </c>
      <c r="BG478" s="223">
        <f t="shared" ca="1" si="908"/>
        <v>2.3847744816563022E-3</v>
      </c>
      <c r="BH478" s="223">
        <f t="shared" ca="1" si="909"/>
        <v>-1.2390713007656099E-3</v>
      </c>
      <c r="BI478" s="223">
        <f t="shared" ca="1" si="910"/>
        <v>3.6000453275358661E-6</v>
      </c>
      <c r="BJ478" s="223">
        <f t="shared" ca="1" si="911"/>
        <v>1.2321320257206946E-3</v>
      </c>
      <c r="BK478" s="223">
        <f t="shared" ca="1" si="912"/>
        <v>-2.3785987579068514E-3</v>
      </c>
      <c r="BL478" s="223">
        <f t="shared" ca="1" si="913"/>
        <v>3.3527410802820807E-3</v>
      </c>
      <c r="BM478" s="223">
        <f t="shared" ca="1" si="914"/>
        <v>-4.0839844580631878E-3</v>
      </c>
      <c r="BN478" s="223">
        <f t="shared" ca="1" si="915"/>
        <v>4.5193518672416774E-3</v>
      </c>
      <c r="BO478" s="223">
        <f t="shared" ca="1" si="916"/>
        <v>-4.6273018670476762E-3</v>
      </c>
      <c r="BP478" s="223">
        <f t="shared" ca="1" si="917"/>
        <v>4.4000137101005369E-3</v>
      </c>
      <c r="BQ478" s="223">
        <f t="shared" ca="1" si="918"/>
        <v>-3.8539539388857172E-3</v>
      </c>
      <c r="BR478" s="223">
        <f t="shared" ca="1" si="919"/>
        <v>3.028683419851701E-3</v>
      </c>
      <c r="BS478" s="223">
        <f t="shared" ca="1" si="920"/>
        <v>-1.9839912429633903E-3</v>
      </c>
      <c r="BT478" s="223">
        <f t="shared" ca="1" si="921"/>
        <v>7.9556312958002509E-4</v>
      </c>
      <c r="BU478" s="223">
        <f t="shared" ca="1" si="922"/>
        <v>4.5050183672630095E-4</v>
      </c>
      <c r="BV478" s="223">
        <f t="shared" ca="1" si="923"/>
        <v>-1.6639289052474133E-3</v>
      </c>
      <c r="BW478" s="223">
        <f t="shared" ca="1" si="924"/>
        <v>2.7568078713991386E-3</v>
      </c>
      <c r="BX478" s="223">
        <f t="shared" ca="1" si="925"/>
        <v>-3.6499619836543942E-3</v>
      </c>
      <c r="BY478" s="223">
        <f t="shared" ca="1" si="926"/>
        <v>4.2786841304195723E-3</v>
      </c>
      <c r="BZ478" s="223">
        <f t="shared" ca="1" si="927"/>
        <v>-4.5974247323399293E-3</v>
      </c>
      <c r="CA478" s="223">
        <f t="shared" ca="1" si="928"/>
        <v>4.5830917122308959E-3</v>
      </c>
      <c r="CB478" s="223">
        <f t="shared" ca="1" si="929"/>
        <v>-4.2367234668472383E-3</v>
      </c>
      <c r="CC478" s="223">
        <f t="shared" ca="1" si="930"/>
        <v>3.583413637251608E-3</v>
      </c>
      <c r="CD478" s="223">
        <f t="shared" ca="1" si="931"/>
        <v>-2.6704931280088244E-3</v>
      </c>
      <c r="CE478" s="223">
        <f t="shared" ca="1" si="932"/>
        <v>1.564101084040687E-3</v>
      </c>
      <c r="CF478" s="223">
        <f t="shared" ca="1" si="933"/>
        <v>-3.4439325055740959E-4</v>
      </c>
      <c r="CG478" s="223">
        <f t="shared" ca="1" si="934"/>
        <v>-9.0026513982323906E-4</v>
      </c>
      <c r="CH478" s="223">
        <f t="shared" ca="1" si="935"/>
        <v>2.079701239820657E-3</v>
      </c>
      <c r="CI478" s="223">
        <f t="shared" ca="1" si="936"/>
        <v>-3.1084674180652683E-3</v>
      </c>
      <c r="CJ478" s="223">
        <f t="shared" ca="1" si="937"/>
        <v>3.912031757851854E-3</v>
      </c>
      <c r="CK478" s="223">
        <f t="shared" ca="1" si="938"/>
        <v>-4.4321777356332972E-3</v>
      </c>
      <c r="CL478" s="223">
        <f t="shared" ca="1" si="939"/>
        <v>4.6312218840577537E-3</v>
      </c>
      <c r="CM478" s="223">
        <f t="shared" ca="1" si="940"/>
        <v>-4.494743878852534E-3</v>
      </c>
      <c r="CN478" s="223">
        <f t="shared" ca="1" si="941"/>
        <v>4.032631260579512E-3</v>
      </c>
      <c r="CO478" s="223">
        <f t="shared" ca="1" si="942"/>
        <v>-3.2783631033975274E-3</v>
      </c>
      <c r="CP478" s="223">
        <f t="shared" ca="1" si="943"/>
        <v>2.2865845275032901E-3</v>
      </c>
      <c r="CQ478" s="223">
        <f t="shared" ca="1" si="944"/>
        <v>-1.1291477766541681E-3</v>
      </c>
      <c r="CR478" s="223">
        <f t="shared" ca="1" si="945"/>
        <v>-1.1009332373257495E-4</v>
      </c>
      <c r="CS478" s="223">
        <f t="shared" ca="1" si="946"/>
        <v>1.3413583974885648E-3</v>
      </c>
      <c r="CT478" s="223">
        <f t="shared" ca="1" si="947"/>
        <v>-2.4754449145740799E-3</v>
      </c>
      <c r="CU478" s="223">
        <f t="shared" ca="1" si="948"/>
        <v>3.4301907242342963E-3</v>
      </c>
      <c r="CV478" s="223">
        <f t="shared" ca="1" si="949"/>
        <v>-4.1364265276871773E-3</v>
      </c>
      <c r="CW478" s="223">
        <f t="shared" ca="1" si="950"/>
        <v>4.5429870463780785E-3</v>
      </c>
      <c r="CX478" s="223">
        <f t="shared" ca="1" si="951"/>
        <v>-4.6204178373486999E-3</v>
      </c>
      <c r="CY478" s="223">
        <f t="shared" ca="1" si="952"/>
        <v>4.3631092048438689E-3</v>
      </c>
      <c r="CZ478" s="223">
        <f t="shared" ca="1" si="953"/>
        <v>-3.789702610811982E-3</v>
      </c>
      <c r="DA478" s="223">
        <f t="shared" ca="1" si="954"/>
        <v>2.9417401407221496E-3</v>
      </c>
      <c r="DB478" s="223">
        <f t="shared" ca="1" si="955"/>
        <v>-1.8806548680236537E-3</v>
      </c>
      <c r="DC478" s="223">
        <f t="shared" ca="1" si="956"/>
        <v>6.8332015892338016E-4</v>
      </c>
      <c r="DD478" s="223">
        <f t="shared" ca="1" si="957"/>
        <v>5.6351963913162106E-4</v>
      </c>
      <c r="DE478" s="223">
        <f t="shared" ca="1" si="958"/>
        <v>-1.7695336405251128E-3</v>
      </c>
      <c r="DF478" s="223">
        <f t="shared" ca="1" si="959"/>
        <v>2.8473487015840985E-3</v>
      </c>
      <c r="DG478" s="223">
        <f t="shared" ca="1" si="960"/>
        <v>-3.7188794185960454E-3</v>
      </c>
      <c r="DH478" s="223">
        <f t="shared" ca="1" si="961"/>
        <v>4.3209852488601107E-3</v>
      </c>
      <c r="DI478" s="223">
        <f t="shared" ca="1" si="962"/>
        <v>-4.6100449084169248E-3</v>
      </c>
      <c r="DJ478" s="223">
        <f t="shared" ca="1" si="963"/>
        <v>4.5651166410886493E-3</v>
      </c>
      <c r="DK478" s="223">
        <f t="shared" ca="1" si="964"/>
        <v>-4.1894554040745489E-3</v>
      </c>
      <c r="DL478" s="223">
        <f t="shared" ca="1" si="965"/>
        <v>3.5102770532400782E-3</v>
      </c>
      <c r="DM478" s="223">
        <f t="shared" ca="1" si="966"/>
        <v>-2.5767866123730873E-3</v>
      </c>
      <c r="DN478" s="223">
        <f t="shared" ca="1" si="967"/>
        <v>1.4566134740943023E-3</v>
      </c>
      <c r="DO478" s="223">
        <f t="shared" ca="1" si="968"/>
        <v>-2.3091179452136264E-4</v>
      </c>
      <c r="DP478" s="223">
        <f t="shared" ca="1" si="969"/>
        <v>-1.0115189523549214E-3</v>
      </c>
      <c r="DQ478" s="223">
        <f t="shared" ca="1" si="970"/>
        <v>2.1806673072779139E-3</v>
      </c>
      <c r="DR478" s="223">
        <f t="shared" ca="1" si="971"/>
        <v>-3.1918309640789461E-3</v>
      </c>
      <c r="DS478" s="223">
        <f t="shared" ca="1" si="972"/>
        <v>3.9717532712104202E-3</v>
      </c>
      <c r="DT478" s="223">
        <f t="shared" ca="1" si="973"/>
        <v>-4.4639305199956261E-3</v>
      </c>
      <c r="DU478" s="223">
        <f t="shared" ca="1" si="974"/>
        <v>4.6327055178808103E-3</v>
      </c>
      <c r="DV478" s="223">
        <f t="shared" ca="1" si="975"/>
        <v>-4.4658508760282972E-3</v>
      </c>
      <c r="DW478" s="223">
        <f t="shared" ca="1" si="976"/>
        <v>3.9754548575746075E-3</v>
      </c>
      <c r="DX478" s="223">
        <f t="shared" ca="1" si="977"/>
        <v>-3.1970456087328314E-3</v>
      </c>
      <c r="DY478" s="223">
        <f t="shared" ca="1" si="978"/>
        <v>2.1870172203318134E-3</v>
      </c>
      <c r="DZ478" s="223">
        <f t="shared" ca="1" si="979"/>
        <v>-1.0185440961434967E-3</v>
      </c>
      <c r="EA478" s="223">
        <f t="shared" ca="1" si="980"/>
        <v>-2.237203766908614E-4</v>
      </c>
      <c r="EB478" s="223">
        <f t="shared" ca="1" si="981"/>
        <v>1.4497767851145344E-3</v>
      </c>
      <c r="EC478" s="223">
        <f t="shared" ca="1" si="982"/>
        <v>-2.570799955787394E-3</v>
      </c>
      <c r="ED478" s="223">
        <f t="shared" ca="1" si="983"/>
        <v>3.5055741495574125E-3</v>
      </c>
      <c r="EE478" s="223">
        <f t="shared" ca="1" si="984"/>
        <v>-4.1863769686418355E-3</v>
      </c>
      <c r="EF478" s="223">
        <f t="shared" ca="1" si="985"/>
        <v>4.5638856999910219E-3</v>
      </c>
      <c r="EG478" s="223">
        <f t="shared" ca="1" si="986"/>
        <v>-4.6107506407130436E-3</v>
      </c>
      <c r="EH478" s="223">
        <f t="shared" ca="1" si="987"/>
        <v>4.3235765257494552E-3</v>
      </c>
      <c r="EI478" s="223">
        <f t="shared" ca="1" si="988"/>
        <v>-3.7231685075915242E-3</v>
      </c>
      <c r="EJ478" s="223">
        <f t="shared" ca="1" si="989"/>
        <v>2.8530248673307801E-3</v>
      </c>
      <c r="EK478" s="223">
        <f t="shared" ca="1" si="990"/>
        <v>-1.7761856569135132E-3</v>
      </c>
      <c r="EL478" s="223">
        <f t="shared" ca="1" si="991"/>
        <v>5.7066558175424714E-4</v>
      </c>
      <c r="EM478" s="223">
        <f t="shared" ca="1" si="992"/>
        <v>6.7619799837781566E-4</v>
      </c>
      <c r="EN478" s="223">
        <f t="shared" ca="1" si="993"/>
        <v>-1.8740724749048831E-3</v>
      </c>
      <c r="EO478" s="223">
        <f t="shared" ca="1" si="994"/>
        <v>2.9361743953806585E-3</v>
      </c>
      <c r="EP478" s="223">
        <f t="shared" ca="1" si="995"/>
        <v>-3.7855567396338692E-3</v>
      </c>
      <c r="EQ478" s="223">
        <f t="shared" ca="1" si="996"/>
        <v>4.3606835673586876E-3</v>
      </c>
      <c r="ER478" s="223">
        <f t="shared" ca="1" si="997"/>
        <v>-4.6198881658217851E-3</v>
      </c>
      <c r="ES478" s="223">
        <f t="shared" ca="1" si="998"/>
        <v>4.5443917143825627E-3</v>
      </c>
      <c r="ET478" s="223">
        <f t="shared" ca="1" si="999"/>
        <v>-4.139663770020216E-3</v>
      </c>
      <c r="EU478" s="223">
        <f t="shared" ca="1" si="1000"/>
        <v>3.435026009589386E-3</v>
      </c>
      <c r="EV478" s="223">
        <f t="shared" ca="1" si="1001"/>
        <v>-2.4815279368340963E-3</v>
      </c>
      <c r="EW478" s="223">
        <f t="shared" ca="1" si="1002"/>
        <v>1.3482484546572839E-3</v>
      </c>
      <c r="EX478" s="223">
        <f t="shared" ca="1" si="1003"/>
        <v>-1.1729124585490615E-4</v>
      </c>
      <c r="EY478" s="223">
        <f t="shared" ca="1" si="1004"/>
        <v>-1.122163463692963E-3</v>
      </c>
      <c r="EZ478" s="223">
        <f t="shared" ca="1" si="1005"/>
        <v>2.2803198222894373E-3</v>
      </c>
      <c r="FA478" s="223">
        <f t="shared" ca="1" si="1006"/>
        <v>-3.2732718704702041E-3</v>
      </c>
      <c r="FB478" s="223">
        <f t="shared" ca="1" si="1007"/>
        <v>4.0290823489118263E-3</v>
      </c>
      <c r="FC478" s="223">
        <f t="shared" ca="1" si="1008"/>
        <v>-4.4929943995298573E-3</v>
      </c>
      <c r="FD478" s="223">
        <f t="shared" ca="1" si="1009"/>
        <v>4.6313985831279046E-3</v>
      </c>
      <c r="FE478" s="223">
        <f t="shared" ca="1" si="1010"/>
        <v>-4.4342678116253316E-3</v>
      </c>
      <c r="FF478" s="223">
        <f t="shared" ca="1" si="1011"/>
        <v>3.9158837892152628E-3</v>
      </c>
      <c r="FG478" s="223">
        <f t="shared" ca="1" si="1012"/>
        <v>-3.1138023333388619E-3</v>
      </c>
      <c r="FH478" s="223">
        <f t="shared" ca="1" si="1013"/>
        <v>2.0861325357645335E-3</v>
      </c>
      <c r="FI478" s="223">
        <f t="shared" ca="1" si="1014"/>
        <v>-9.0732688275538243E-4</v>
      </c>
      <c r="FJ478" s="223">
        <f t="shared" ca="1" si="1015"/>
        <v>-3.3721266885993525E-4</v>
      </c>
      <c r="FK478" s="223">
        <f t="shared" ca="1" si="1016"/>
        <v>1.5573218814157951E-3</v>
      </c>
      <c r="FL478" s="223">
        <f t="shared" ca="1" si="1017"/>
        <v>-2.6646064432359639E-3</v>
      </c>
      <c r="FM478" s="223">
        <f t="shared" ca="1" si="1018"/>
        <v>3.5788459480946928E-3</v>
      </c>
      <c r="FN478" s="223">
        <f t="shared" ca="1" si="1019"/>
        <v>-4.2338056926491891E-3</v>
      </c>
      <c r="FO478" s="223">
        <f t="shared" ca="1" si="1020"/>
        <v>4.5820352395129632E-3</v>
      </c>
      <c r="FP478" s="223">
        <f t="shared" ca="1" si="1021"/>
        <v>-4.598306100298522E-3</v>
      </c>
      <c r="FQ478" s="223">
        <f t="shared" ca="1" si="1022"/>
        <v>4.2814394858247751E-3</v>
      </c>
      <c r="FR478" s="223">
        <f t="shared" ca="1" si="1023"/>
        <v>-3.6543917068804889E-3</v>
      </c>
      <c r="FS478" s="223">
        <f t="shared" ca="1" si="1024"/>
        <v>2.7625910384405953E-3</v>
      </c>
      <c r="FT478" s="223">
        <f t="shared" ca="1" si="1025"/>
        <v>-1.670646537979506E-3</v>
      </c>
      <c r="FU478" s="223">
        <f t="shared" ca="1" si="1026"/>
        <v>4.5766725697696502E-4</v>
      </c>
      <c r="FV478" s="223">
        <f t="shared" ca="1" si="1027"/>
        <v>7.8846904123445853E-4</v>
      </c>
      <c r="FW478" s="223">
        <f t="shared" ca="1" si="1028"/>
        <v>-1.9774824381016136E-3</v>
      </c>
      <c r="FX478" s="223">
        <f t="shared" ca="1" si="1029"/>
        <v>3.0232314475120699E-3</v>
      </c>
      <c r="FY478" s="223">
        <f t="shared" ca="1" si="1030"/>
        <v>-3.849953782842671E-3</v>
      </c>
      <c r="FZ478" s="223">
        <f t="shared" ca="1" si="1031"/>
        <v>4.3977551731328402E-3</v>
      </c>
      <c r="GA478" s="223">
        <f t="shared" ca="1" si="1032"/>
        <v>-4.6269485753442944E-3</v>
      </c>
      <c r="GB478" s="223">
        <f t="shared" ca="1" si="1033"/>
        <v>4.5209294160334351E-3</v>
      </c>
      <c r="GC478" s="223">
        <f t="shared" ca="1" si="1034"/>
        <v>-4.0873785573028168E-3</v>
      </c>
      <c r="GD478" s="223">
        <f t="shared" ca="1" si="1035"/>
        <v>3.3577058347144103E-3</v>
      </c>
      <c r="GE478" s="223">
        <f t="shared" ca="1" si="1036"/>
        <v>-2.3847744816564852E-3</v>
      </c>
      <c r="GF478" s="223">
        <f t="shared" ca="1" si="1037"/>
        <v>1.2390713007656886E-3</v>
      </c>
      <c r="GG478" s="223">
        <f t="shared" ca="1" si="1038"/>
        <v>-3.6000453274859928E-6</v>
      </c>
      <c r="GH478" s="223">
        <f t="shared" ca="1" si="1039"/>
        <v>-1.2321320257208698E-3</v>
      </c>
      <c r="GI478" s="223">
        <f t="shared" ca="1" si="1040"/>
        <v>2.3785987579071207E-3</v>
      </c>
      <c r="GJ478" s="223">
        <f t="shared" ca="1" si="1041"/>
        <v>-3.3527410802820243E-3</v>
      </c>
      <c r="GK478" s="223">
        <f t="shared" ca="1" si="1042"/>
        <v>4.0839844580632112E-3</v>
      </c>
      <c r="GL478" s="223">
        <f t="shared" ca="1" si="1043"/>
        <v>-4.5193518672416886E-3</v>
      </c>
      <c r="GM478" s="223">
        <f t="shared" ca="1" si="1044"/>
        <v>4.6273018670476675E-3</v>
      </c>
      <c r="GN478" s="223">
        <f t="shared" ca="1" si="1045"/>
        <v>-4.4000137101006037E-3</v>
      </c>
      <c r="GO478" s="223">
        <f t="shared" ca="1" si="1046"/>
        <v>3.8539539388857623E-3</v>
      </c>
      <c r="GP478" s="223">
        <f t="shared" ca="1" si="1047"/>
        <v>-3.0286834198516633E-3</v>
      </c>
      <c r="GQ478" s="223">
        <f t="shared" ca="1" si="1048"/>
        <v>1.9839912429632264E-3</v>
      </c>
      <c r="GR478" s="223">
        <f t="shared" ca="1" si="1049"/>
        <v>-7.9556312957971653E-4</v>
      </c>
      <c r="GS478" s="223">
        <f t="shared" ca="1" si="1050"/>
        <v>-4.5050183672621985E-4</v>
      </c>
      <c r="GT478" s="223">
        <f t="shared" ca="1" si="1051"/>
        <v>1.66392890524746E-3</v>
      </c>
      <c r="GU478" s="223">
        <f t="shared" ca="1" si="1052"/>
        <v>-2.7568078713991794E-3</v>
      </c>
      <c r="GV478" s="223">
        <f t="shared" ca="1" si="1053"/>
        <v>3.6499619836545065E-3</v>
      </c>
      <c r="GW478" s="223">
        <f t="shared" ca="1" si="1054"/>
        <v>-4.2786841304194899E-3</v>
      </c>
      <c r="GX478" s="223">
        <f t="shared" ca="1" si="1055"/>
        <v>4.5974247323399189E-3</v>
      </c>
      <c r="GY478" s="223">
        <f t="shared" ca="1" si="1056"/>
        <v>-4.5830917122308889E-3</v>
      </c>
      <c r="GZ478" s="223">
        <f t="shared" ca="1" si="1057"/>
        <v>4.2367234668471646E-3</v>
      </c>
      <c r="HA478" s="223">
        <f t="shared" ca="1" si="1058"/>
        <v>-3.5834136372514093E-3</v>
      </c>
      <c r="HB478" s="223">
        <f t="shared" ca="1" si="1059"/>
        <v>2.6704931280089991E-3</v>
      </c>
      <c r="HC478" s="223">
        <f t="shared" ca="1" si="1060"/>
        <v>-1.564101084040764E-3</v>
      </c>
      <c r="HD478" s="223">
        <f t="shared" ca="1" si="1061"/>
        <v>3.4439325055735971E-4</v>
      </c>
      <c r="HE478" s="223">
        <f t="shared" ca="1" si="1062"/>
        <v>9.0026513982341752E-4</v>
      </c>
      <c r="HF478" s="223">
        <f t="shared" ca="1" si="1063"/>
        <v>-2.0797012398204671E-3</v>
      </c>
      <c r="HG478" s="223">
        <f t="shared" ca="1" si="1064"/>
        <v>3.1084674180652072E-3</v>
      </c>
      <c r="HH478" s="223">
        <f t="shared" ca="1" si="1065"/>
        <v>-3.9120317578518809E-3</v>
      </c>
      <c r="HI478" s="223">
        <f t="shared" ca="1" si="1066"/>
        <v>4.4321777356333501E-3</v>
      </c>
      <c r="HJ478" s="223">
        <f t="shared" ca="1" si="1067"/>
        <v>-4.6312218840577624E-3</v>
      </c>
      <c r="HK478" s="223">
        <f t="shared" ca="1" si="1068"/>
        <v>4.494743878852586E-3</v>
      </c>
      <c r="HL478" s="223">
        <f t="shared" ca="1" si="1069"/>
        <v>-4.0326312605795519E-3</v>
      </c>
      <c r="HM478" s="223">
        <f t="shared" ca="1" si="1070"/>
        <v>3.2783631033974922E-3</v>
      </c>
      <c r="HN478" s="223">
        <f t="shared" ca="1" si="1071"/>
        <v>-2.2865845275031322E-3</v>
      </c>
      <c r="HO478" s="223">
        <f t="shared" ca="1" si="1072"/>
        <v>1.1291477766538641E-3</v>
      </c>
      <c r="HP478" s="223">
        <f t="shared" ca="1" si="1073"/>
        <v>1.1009332373236157E-4</v>
      </c>
      <c r="HQ478" s="223">
        <f t="shared" ca="1" si="1074"/>
        <v>-1.3413583974886127E-3</v>
      </c>
      <c r="HR478" s="223">
        <f t="shared" ca="1" si="1075"/>
        <v>2.475444914574122E-3</v>
      </c>
      <c r="HS478" s="223">
        <f t="shared" ca="1" si="1076"/>
        <v>-3.4301907242345062E-3</v>
      </c>
      <c r="HT478" s="223">
        <f t="shared" ca="1" si="1077"/>
        <v>4.1364265276870819E-3</v>
      </c>
      <c r="HU478" s="223">
        <f t="shared" ca="1" si="1078"/>
        <v>-4.5429870463780881E-3</v>
      </c>
      <c r="HV478" s="223">
        <f t="shared" ca="1" si="1079"/>
        <v>4.6204178373486955E-3</v>
      </c>
      <c r="HW478" s="223">
        <f t="shared" ca="1" si="1080"/>
        <v>-4.3631092048438524E-3</v>
      </c>
      <c r="HX478" s="223">
        <f t="shared" ca="1" si="1081"/>
        <v>3.7897026108118016E-3</v>
      </c>
      <c r="HY478" s="223">
        <f t="shared" ca="1" si="1082"/>
        <v>-2.9417401407223144E-3</v>
      </c>
      <c r="HZ478" s="223">
        <f t="shared" ca="1" si="1083"/>
        <v>1.8806548680236079E-3</v>
      </c>
      <c r="IA478" s="223">
        <f t="shared" ca="1" si="1084"/>
        <v>-6.8332015892333094E-4</v>
      </c>
      <c r="IB478" s="223">
        <f t="shared" ca="1" si="1085"/>
        <v>-5.6351963913193245E-4</v>
      </c>
      <c r="IC478" s="223">
        <f t="shared" ca="1" si="1086"/>
        <v>1.7695336405249157E-3</v>
      </c>
      <c r="ID478" s="223">
        <f t="shared" ca="1" si="1087"/>
        <v>-2.847348701584138E-3</v>
      </c>
      <c r="IE478" s="223">
        <f t="shared" ca="1" si="1088"/>
        <v>2.0032430620518693E-3</v>
      </c>
      <c r="IF478" s="223">
        <f t="shared" ca="1" si="1089"/>
        <v>-4.3209852488601281E-3</v>
      </c>
      <c r="IG478" s="223">
        <f t="shared" ca="1" si="1090"/>
        <v>4.6100449084169569E-3</v>
      </c>
      <c r="IH478" s="223">
        <f t="shared" ca="1" si="1091"/>
        <v>-4.5651166410886857E-3</v>
      </c>
      <c r="II478" s="223">
        <f t="shared" ca="1" si="1092"/>
        <v>4.1894554040745281E-3</v>
      </c>
      <c r="IJ478" s="223">
        <f t="shared" ca="1" si="1093"/>
        <v>-3.5102770532400456E-3</v>
      </c>
      <c r="IK478" s="223">
        <f t="shared" ca="1" si="1094"/>
        <v>2.5767866123728267E-3</v>
      </c>
      <c r="IL478" s="223">
        <f t="shared" ca="1" si="1095"/>
        <v>-1.4566134740940052E-3</v>
      </c>
      <c r="IM478" s="223">
        <f t="shared" ca="1" si="1096"/>
        <v>2.3091179452157558E-4</v>
      </c>
      <c r="IN478" s="223">
        <f t="shared" ca="1" si="1097"/>
        <v>1.0115189523549702E-3</v>
      </c>
      <c r="IO478" s="223">
        <f t="shared" ca="1" si="1098"/>
        <v>-2.1806673072779581E-3</v>
      </c>
      <c r="IP478" s="223">
        <f t="shared" ca="1" si="1099"/>
        <v>3.1918309640791725E-3</v>
      </c>
      <c r="IQ478" s="223">
        <f t="shared" ca="1" si="1100"/>
        <v>-3.9717532712103109E-3</v>
      </c>
      <c r="IR478" s="223">
        <f t="shared" ca="1" si="1101"/>
        <v>4.4639305199956399E-3</v>
      </c>
      <c r="IS478" s="223">
        <f t="shared" ca="1" si="1102"/>
        <v>-4.6327055178808094E-3</v>
      </c>
      <c r="IT478" s="223">
        <f t="shared" ca="1" si="1103"/>
        <v>4.4658508760282833E-3</v>
      </c>
      <c r="IU478" s="223">
        <f t="shared" ca="1" si="1104"/>
        <v>-3.9754548575744461E-3</v>
      </c>
      <c r="IV478" s="223">
        <f t="shared" ca="1" si="1105"/>
        <v>3.1970456087329858E-3</v>
      </c>
      <c r="IW478" s="223">
        <f t="shared" ca="1" si="1106"/>
        <v>-2.1870172203317696E-3</v>
      </c>
      <c r="IX478" s="223">
        <f t="shared" ca="1" si="1107"/>
        <v>1.0185440961434477E-3</v>
      </c>
      <c r="IY478" s="223">
        <f t="shared" ca="1" si="1108"/>
        <v>2.2372037669117408E-4</v>
      </c>
      <c r="IZ478" s="223">
        <f t="shared" ca="1" si="1109"/>
        <v>-1.4497767851143315E-3</v>
      </c>
      <c r="JA478" s="223">
        <f t="shared" ca="1" si="1110"/>
        <v>2.5707999557874361E-3</v>
      </c>
      <c r="JB478" s="223">
        <f t="shared" ca="1" si="1111"/>
        <v>-3.5055741495574454E-3</v>
      </c>
    </row>
    <row r="479" spans="2:262">
      <c r="B479" s="230">
        <v>118</v>
      </c>
      <c r="C479" s="229">
        <f t="shared" si="1112"/>
        <v>2.3046875000000016E-3</v>
      </c>
      <c r="D479" s="226">
        <f t="shared" ca="1" si="855"/>
        <v>74.408791794441058</v>
      </c>
      <c r="E479" s="225">
        <f ca="1">DT361</f>
        <v>-0.59120820555893883</v>
      </c>
      <c r="F479" s="224">
        <v>118</v>
      </c>
      <c r="G479" s="223">
        <f t="shared" ca="1" si="856"/>
        <v>4.9471448357947066E-3</v>
      </c>
      <c r="H479" s="223">
        <f t="shared" ca="1" si="857"/>
        <v>-5.4651055266392509E-3</v>
      </c>
      <c r="I479" s="223">
        <f t="shared" ca="1" si="858"/>
        <v>5.6555014898978951E-3</v>
      </c>
      <c r="J479" s="223">
        <f t="shared" ca="1" si="859"/>
        <v>-5.5069208687392786E-3</v>
      </c>
      <c r="K479" s="223">
        <f t="shared" ca="1" si="860"/>
        <v>5.0282692131948031E-3</v>
      </c>
      <c r="L479" s="223">
        <f t="shared" ca="1" si="861"/>
        <v>-4.2482357038105285E-3</v>
      </c>
      <c r="M479" s="223">
        <f t="shared" ca="1" si="862"/>
        <v>3.21357359407145E-3</v>
      </c>
      <c r="N479" s="223">
        <f t="shared" ca="1" si="863"/>
        <v>-1.9862979375695174E-3</v>
      </c>
      <c r="O479" s="223">
        <f t="shared" ca="1" si="864"/>
        <v>6.3996856112514275E-4</v>
      </c>
      <c r="P479" s="223">
        <f t="shared" ca="1" si="865"/>
        <v>7.4471892686285438E-4</v>
      </c>
      <c r="Q479" s="223">
        <f t="shared" ca="1" si="866"/>
        <v>-2.0847698289300663E-3</v>
      </c>
      <c r="R479" s="223">
        <f t="shared" ca="1" si="867"/>
        <v>3.2998648526955609E-3</v>
      </c>
      <c r="S479" s="223">
        <f t="shared" ca="1" si="868"/>
        <v>-4.3171742479357613E-3</v>
      </c>
      <c r="T479" s="223">
        <f t="shared" ca="1" si="869"/>
        <v>5.0757230392731141E-3</v>
      </c>
      <c r="U479" s="223">
        <f t="shared" ca="1" si="870"/>
        <v>-5.5300457133732736E-3</v>
      </c>
      <c r="V479" s="223">
        <f t="shared" ca="1" si="871"/>
        <v>5.6529113078600682E-3</v>
      </c>
      <c r="W479" s="223">
        <f t="shared" ca="1" si="872"/>
        <v>-5.4369555669489464E-3</v>
      </c>
      <c r="X479" s="223">
        <f t="shared" ca="1" si="873"/>
        <v>4.8951223364810045E-3</v>
      </c>
      <c r="Y479" s="223">
        <f t="shared" ca="1" si="874"/>
        <v>-4.0598877422455982E-3</v>
      </c>
      <c r="Z479" s="223">
        <f t="shared" ca="1" si="875"/>
        <v>2.9813136523983239E-3</v>
      </c>
      <c r="AA479" s="223">
        <f t="shared" ca="1" si="876"/>
        <v>-1.7240470945583378E-3</v>
      </c>
      <c r="AB479" s="223">
        <f t="shared" ca="1" si="877"/>
        <v>3.6344547500331403E-4</v>
      </c>
      <c r="AC479" s="223">
        <f t="shared" ca="1" si="878"/>
        <v>1.0189401553876353E-3</v>
      </c>
      <c r="AD479" s="223">
        <f t="shared" ca="1" si="879"/>
        <v>-2.3402530667250999E-3</v>
      </c>
      <c r="AE479" s="223">
        <f t="shared" ca="1" si="880"/>
        <v>3.5212970748278809E-3</v>
      </c>
      <c r="AF479" s="223">
        <f t="shared" ca="1" si="881"/>
        <v>-4.4912833620059803E-3</v>
      </c>
      <c r="AG479" s="223">
        <f t="shared" ca="1" si="882"/>
        <v>5.1920733813690953E-3</v>
      </c>
      <c r="AH479" s="223">
        <f t="shared" ca="1" si="883"/>
        <v>-5.5816635356089805E-3</v>
      </c>
      <c r="AI479" s="223">
        <f t="shared" ca="1" si="884"/>
        <v>5.6367027673450516E-3</v>
      </c>
      <c r="AJ479" s="223">
        <f t="shared" ca="1" si="885"/>
        <v>-5.3538921629767726E-3</v>
      </c>
      <c r="AK479" s="223">
        <f t="shared" ca="1" si="886"/>
        <v>4.7501826812965326E-3</v>
      </c>
      <c r="AL479" s="223">
        <f t="shared" ca="1" si="887"/>
        <v>-3.8617591555054577E-3</v>
      </c>
      <c r="AM479" s="223">
        <f t="shared" ca="1" si="888"/>
        <v>2.7418714650044038E-3</v>
      </c>
      <c r="AN479" s="223">
        <f t="shared" ca="1" si="889"/>
        <v>-1.4576428710876377E-3</v>
      </c>
      <c r="AO479" s="223">
        <f t="shared" ca="1" si="890"/>
        <v>8.604681689813919E-5</v>
      </c>
      <c r="AP479" s="223">
        <f t="shared" ca="1" si="891"/>
        <v>1.2907066678295091E-3</v>
      </c>
      <c r="AQ479" s="223">
        <f t="shared" ca="1" si="892"/>
        <v>-2.5900984299004884E-3</v>
      </c>
      <c r="AR479" s="223">
        <f t="shared" ca="1" si="893"/>
        <v>3.7342461838777413E-3</v>
      </c>
      <c r="AS479" s="223">
        <f t="shared" ca="1" si="894"/>
        <v>-4.6545725810671892E-3</v>
      </c>
      <c r="AT479" s="223">
        <f t="shared" ca="1" si="895"/>
        <v>5.295915563917437E-3</v>
      </c>
      <c r="AU479" s="223">
        <f t="shared" ca="1" si="896"/>
        <v>-5.6198346414914257E-3</v>
      </c>
      <c r="AV479" s="223">
        <f t="shared" ca="1" si="897"/>
        <v>5.6069149161466561E-3</v>
      </c>
      <c r="AW479" s="223">
        <f t="shared" ca="1" si="898"/>
        <v>-5.2579307638384049E-3</v>
      </c>
      <c r="AX479" s="223">
        <f t="shared" ca="1" si="899"/>
        <v>4.5937994199659986E-3</v>
      </c>
      <c r="AY479" s="223">
        <f t="shared" ca="1" si="900"/>
        <v>-3.6543272527095822E-3</v>
      </c>
      <c r="AZ479" s="223">
        <f t="shared" ca="1" si="901"/>
        <v>2.4958238690916423E-3</v>
      </c>
      <c r="BA479" s="223">
        <f t="shared" ca="1" si="902"/>
        <v>-1.1877270582660495E-3</v>
      </c>
      <c r="BB479" s="223">
        <f t="shared" ca="1" si="903"/>
        <v>-1.9155913552571478E-4</v>
      </c>
      <c r="BC479" s="223">
        <f t="shared" ca="1" si="904"/>
        <v>1.5593637548559514E-3</v>
      </c>
      <c r="BD479" s="223">
        <f t="shared" ca="1" si="905"/>
        <v>-2.8337040190924163E-3</v>
      </c>
      <c r="BE479" s="223">
        <f t="shared" ca="1" si="906"/>
        <v>3.9381991667893019E-3</v>
      </c>
      <c r="BF479" s="223">
        <f t="shared" ca="1" si="907"/>
        <v>-4.8066485270881545E-3</v>
      </c>
      <c r="BG479" s="223">
        <f t="shared" ca="1" si="908"/>
        <v>5.3869994220048572E-3</v>
      </c>
      <c r="BH479" s="223">
        <f t="shared" ca="1" si="909"/>
        <v>-5.6444670734831356E-3</v>
      </c>
      <c r="BI479" s="223">
        <f t="shared" ca="1" si="910"/>
        <v>5.5636195158074928E-3</v>
      </c>
      <c r="BJ479" s="223">
        <f t="shared" ca="1" si="911"/>
        <v>-5.1493025489496389E-3</v>
      </c>
      <c r="BK479" s="223">
        <f t="shared" ca="1" si="912"/>
        <v>4.426349293463412E-3</v>
      </c>
      <c r="BL479" s="223">
        <f t="shared" ca="1" si="913"/>
        <v>-3.4380917554805404E-3</v>
      </c>
      <c r="BM479" s="223">
        <f t="shared" ca="1" si="914"/>
        <v>2.2437636148699581E-3</v>
      </c>
      <c r="BN479" s="223">
        <f t="shared" ca="1" si="915"/>
        <v>-9.1494990692857388E-4</v>
      </c>
      <c r="BO479" s="223">
        <f t="shared" ca="1" si="916"/>
        <v>-4.6870360521364916E-4</v>
      </c>
      <c r="BP479" s="223">
        <f t="shared" ca="1" si="917"/>
        <v>1.8242641980129655E-3</v>
      </c>
      <c r="BQ479" s="223">
        <f t="shared" ca="1" si="918"/>
        <v>-3.0704829670991228E-3</v>
      </c>
      <c r="BR479" s="223">
        <f t="shared" ca="1" si="919"/>
        <v>4.132664682962502E-3</v>
      </c>
      <c r="BS479" s="223">
        <f t="shared" ca="1" si="920"/>
        <v>-4.9471448357947586E-3</v>
      </c>
      <c r="BT479" s="223">
        <f t="shared" ca="1" si="921"/>
        <v>5.4651055266392483E-3</v>
      </c>
      <c r="BU479" s="223">
        <f t="shared" ca="1" si="922"/>
        <v>-5.6555014898978951E-3</v>
      </c>
      <c r="BV479" s="223">
        <f t="shared" ca="1" si="923"/>
        <v>5.5069208687392613E-3</v>
      </c>
      <c r="BW479" s="223">
        <f t="shared" ca="1" si="924"/>
        <v>-5.0282692131947476E-3</v>
      </c>
      <c r="BX479" s="223">
        <f t="shared" ca="1" si="925"/>
        <v>4.2482357038105146E-3</v>
      </c>
      <c r="BY479" s="223">
        <f t="shared" ca="1" si="926"/>
        <v>-3.2135735940713997E-3</v>
      </c>
      <c r="BZ479" s="223">
        <f t="shared" ca="1" si="927"/>
        <v>1.9862979375694229E-3</v>
      </c>
      <c r="CA479" s="223">
        <f t="shared" ca="1" si="928"/>
        <v>-6.3996856112516227E-4</v>
      </c>
      <c r="CB479" s="223">
        <f t="shared" ca="1" si="929"/>
        <v>-7.4471892686287563E-4</v>
      </c>
      <c r="CC479" s="223">
        <f t="shared" ca="1" si="930"/>
        <v>2.0847698289301417E-3</v>
      </c>
      <c r="CD479" s="223">
        <f t="shared" ca="1" si="931"/>
        <v>-3.2998648526956762E-3</v>
      </c>
      <c r="CE479" s="223">
        <f t="shared" ca="1" si="932"/>
        <v>4.3171742479357735E-3</v>
      </c>
      <c r="CF479" s="223">
        <f t="shared" ca="1" si="933"/>
        <v>-5.075723039273141E-3</v>
      </c>
      <c r="CG479" s="223">
        <f t="shared" ca="1" si="934"/>
        <v>5.5300457133732953E-3</v>
      </c>
      <c r="CH479" s="223">
        <f t="shared" ca="1" si="935"/>
        <v>-5.6529113078600639E-3</v>
      </c>
      <c r="CI479" s="223">
        <f t="shared" ca="1" si="936"/>
        <v>5.4369555669489394E-3</v>
      </c>
      <c r="CJ479" s="223">
        <f t="shared" ca="1" si="937"/>
        <v>-4.8951223364809742E-3</v>
      </c>
      <c r="CK479" s="223">
        <f t="shared" ca="1" si="938"/>
        <v>4.0598877422455279E-3</v>
      </c>
      <c r="CL479" s="223">
        <f t="shared" ca="1" si="939"/>
        <v>-2.9813136523983404E-3</v>
      </c>
      <c r="CM479" s="223">
        <f t="shared" ca="1" si="940"/>
        <v>1.7240470945582796E-3</v>
      </c>
      <c r="CN479" s="223">
        <f t="shared" ca="1" si="941"/>
        <v>-3.6344547500321341E-4</v>
      </c>
      <c r="CO479" s="223">
        <f t="shared" ca="1" si="942"/>
        <v>-1.0189401553877746E-3</v>
      </c>
      <c r="CP479" s="223">
        <f t="shared" ca="1" si="943"/>
        <v>2.3402530667251554E-3</v>
      </c>
      <c r="CQ479" s="223">
        <f t="shared" ca="1" si="944"/>
        <v>-3.5212970748278029E-3</v>
      </c>
      <c r="CR479" s="223">
        <f t="shared" ca="1" si="945"/>
        <v>4.4912833620059682E-3</v>
      </c>
      <c r="CS479" s="223">
        <f t="shared" ca="1" si="946"/>
        <v>-5.1920733813690875E-3</v>
      </c>
      <c r="CT479" s="223">
        <f t="shared" ca="1" si="947"/>
        <v>5.58166353560899E-3</v>
      </c>
      <c r="CU479" s="223">
        <f t="shared" ca="1" si="948"/>
        <v>-5.6367027673450464E-3</v>
      </c>
      <c r="CV479" s="223">
        <f t="shared" ca="1" si="949"/>
        <v>5.3538921629767266E-3</v>
      </c>
      <c r="CW479" s="223">
        <f t="shared" ca="1" si="950"/>
        <v>-4.7501826812964562E-3</v>
      </c>
      <c r="CX479" s="223">
        <f t="shared" ca="1" si="951"/>
        <v>3.8617591555055305E-3</v>
      </c>
      <c r="CY479" s="223">
        <f t="shared" ca="1" si="952"/>
        <v>-2.7418714650044211E-3</v>
      </c>
      <c r="CZ479" s="223">
        <f t="shared" ca="1" si="953"/>
        <v>1.4576428710876565E-3</v>
      </c>
      <c r="DA479" s="223">
        <f t="shared" ca="1" si="954"/>
        <v>-8.6046816898078041E-5</v>
      </c>
      <c r="DB479" s="223">
        <f t="shared" ca="1" si="955"/>
        <v>-1.2907066678295681E-3</v>
      </c>
      <c r="DC479" s="223">
        <f t="shared" ca="1" si="956"/>
        <v>2.5900984299006133E-3</v>
      </c>
      <c r="DD479" s="223">
        <f t="shared" ca="1" si="957"/>
        <v>-3.7342461838778475E-3</v>
      </c>
      <c r="DE479" s="223">
        <f t="shared" ca="1" si="958"/>
        <v>4.654572581067315E-3</v>
      </c>
      <c r="DF479" s="223">
        <f t="shared" ca="1" si="959"/>
        <v>-5.2959155639174032E-3</v>
      </c>
      <c r="DG479" s="223">
        <f t="shared" ca="1" si="960"/>
        <v>5.6198346414914231E-3</v>
      </c>
      <c r="DH479" s="223">
        <f t="shared" ca="1" si="961"/>
        <v>-5.6069149161466474E-3</v>
      </c>
      <c r="DI479" s="223">
        <f t="shared" ca="1" si="962"/>
        <v>5.2579307638383824E-3</v>
      </c>
      <c r="DJ479" s="223">
        <f t="shared" ca="1" si="963"/>
        <v>-4.5937994199659162E-3</v>
      </c>
      <c r="DK479" s="223">
        <f t="shared" ca="1" si="964"/>
        <v>3.654327252709413E-3</v>
      </c>
      <c r="DL479" s="223">
        <f t="shared" ca="1" si="965"/>
        <v>-2.4958238690914432E-3</v>
      </c>
      <c r="DM479" s="223">
        <f t="shared" ca="1" si="966"/>
        <v>1.1877270582661475E-3</v>
      </c>
      <c r="DN479" s="223">
        <f t="shared" ca="1" si="967"/>
        <v>1.915591355257755E-4</v>
      </c>
      <c r="DO479" s="223">
        <f t="shared" ca="1" si="968"/>
        <v>-1.55936375485601E-3</v>
      </c>
      <c r="DP479" s="223">
        <f t="shared" ca="1" si="969"/>
        <v>2.8337040190924692E-3</v>
      </c>
      <c r="DQ479" s="223">
        <f t="shared" ca="1" si="970"/>
        <v>-3.9381991667893452E-3</v>
      </c>
      <c r="DR479" s="223">
        <f t="shared" ca="1" si="971"/>
        <v>4.8066485270882716E-3</v>
      </c>
      <c r="DS479" s="223">
        <f t="shared" ca="1" si="972"/>
        <v>-5.3869994220049249E-3</v>
      </c>
      <c r="DT479" s="223">
        <f t="shared" ca="1" si="973"/>
        <v>5.6444670734831295E-3</v>
      </c>
      <c r="DU479" s="223">
        <f t="shared" ca="1" si="974"/>
        <v>-5.563619515807511E-3</v>
      </c>
      <c r="DV479" s="223">
        <f t="shared" ca="1" si="975"/>
        <v>5.1493025489496129E-3</v>
      </c>
      <c r="DW479" s="223">
        <f t="shared" ca="1" si="976"/>
        <v>-4.4263492934633747E-3</v>
      </c>
      <c r="DX479" s="223">
        <f t="shared" ca="1" si="977"/>
        <v>3.4380917554804923E-3</v>
      </c>
      <c r="DY479" s="223">
        <f t="shared" ca="1" si="978"/>
        <v>-2.2437636148697547E-3</v>
      </c>
      <c r="DZ479" s="223">
        <f t="shared" ca="1" si="979"/>
        <v>9.1494990692835574E-4</v>
      </c>
      <c r="EA479" s="223">
        <f t="shared" ca="1" si="980"/>
        <v>4.6870360521354898E-4</v>
      </c>
      <c r="EB479" s="223">
        <f t="shared" ca="1" si="981"/>
        <v>-1.8242641980128712E-3</v>
      </c>
      <c r="EC479" s="223">
        <f t="shared" ca="1" si="982"/>
        <v>3.0704829670991736E-3</v>
      </c>
      <c r="ED479" s="223">
        <f t="shared" ca="1" si="983"/>
        <v>-4.1326646829625436E-3</v>
      </c>
      <c r="EE479" s="223">
        <f t="shared" ca="1" si="984"/>
        <v>4.9471448357947872E-3</v>
      </c>
      <c r="EF479" s="223">
        <f t="shared" ca="1" si="985"/>
        <v>-5.4651055266393056E-3</v>
      </c>
      <c r="EG479" s="223">
        <f t="shared" ca="1" si="986"/>
        <v>5.6555014898978986E-3</v>
      </c>
      <c r="EH479" s="223">
        <f t="shared" ca="1" si="987"/>
        <v>-5.5069208687392839E-3</v>
      </c>
      <c r="EI479" s="223">
        <f t="shared" ca="1" si="988"/>
        <v>5.0282692131947936E-3</v>
      </c>
      <c r="EJ479" s="223">
        <f t="shared" ca="1" si="989"/>
        <v>-4.2482357038104747E-3</v>
      </c>
      <c r="EK479" s="223">
        <f t="shared" ca="1" si="990"/>
        <v>3.2135735940713494E-3</v>
      </c>
      <c r="EL479" s="223">
        <f t="shared" ca="1" si="991"/>
        <v>-1.9862979375693656E-3</v>
      </c>
      <c r="EM479" s="223">
        <f t="shared" ca="1" si="992"/>
        <v>6.3996856112494152E-4</v>
      </c>
      <c r="EN479" s="223">
        <f t="shared" ca="1" si="993"/>
        <v>7.447189268630955E-4</v>
      </c>
      <c r="EO479" s="223">
        <f t="shared" ca="1" si="994"/>
        <v>-2.0847698289300489E-3</v>
      </c>
      <c r="EP479" s="223">
        <f t="shared" ca="1" si="995"/>
        <v>3.2998648526955947E-3</v>
      </c>
      <c r="EQ479" s="223">
        <f t="shared" ca="1" si="996"/>
        <v>-4.3171742479358134E-3</v>
      </c>
      <c r="ER479" s="223">
        <f t="shared" ca="1" si="997"/>
        <v>5.0757230392731679E-3</v>
      </c>
      <c r="ES479" s="223">
        <f t="shared" ca="1" si="998"/>
        <v>-5.5300457133733074E-3</v>
      </c>
      <c r="ET479" s="223">
        <f t="shared" ca="1" si="999"/>
        <v>5.6529113078600621E-3</v>
      </c>
      <c r="EU479" s="223">
        <f t="shared" ca="1" si="1000"/>
        <v>-5.4369555669488779E-3</v>
      </c>
      <c r="EV479" s="223">
        <f t="shared" ca="1" si="1001"/>
        <v>4.8951223364810236E-3</v>
      </c>
      <c r="EW479" s="223">
        <f t="shared" ca="1" si="1002"/>
        <v>-4.0598877422455973E-3</v>
      </c>
      <c r="EX479" s="223">
        <f t="shared" ca="1" si="1003"/>
        <v>2.9813136523982892E-3</v>
      </c>
      <c r="EY479" s="223">
        <f t="shared" ca="1" si="1004"/>
        <v>-1.7240470945582213E-3</v>
      </c>
      <c r="EZ479" s="223">
        <f t="shared" ca="1" si="1005"/>
        <v>3.6344547500315226E-4</v>
      </c>
      <c r="FA479" s="223">
        <f t="shared" ca="1" si="1006"/>
        <v>1.0189401553878348E-3</v>
      </c>
      <c r="FB479" s="223">
        <f t="shared" ca="1" si="1007"/>
        <v>-2.3402530667253566E-3</v>
      </c>
      <c r="FC479" s="223">
        <f t="shared" ca="1" si="1008"/>
        <v>3.5212970748278501E-3</v>
      </c>
      <c r="FD479" s="223">
        <f t="shared" ca="1" si="1009"/>
        <v>-4.4912833620060046E-3</v>
      </c>
      <c r="FE479" s="223">
        <f t="shared" ca="1" si="1010"/>
        <v>5.1920733813691118E-3</v>
      </c>
      <c r="FF479" s="223">
        <f t="shared" ca="1" si="1011"/>
        <v>-5.5816635356090005E-3</v>
      </c>
      <c r="FG479" s="223">
        <f t="shared" ca="1" si="1012"/>
        <v>5.6367027673450421E-3</v>
      </c>
      <c r="FH479" s="223">
        <f t="shared" ca="1" si="1013"/>
        <v>-5.3538921629767075E-3</v>
      </c>
      <c r="FI479" s="223">
        <f t="shared" ca="1" si="1014"/>
        <v>4.7501826812964224E-3</v>
      </c>
      <c r="FJ479" s="223">
        <f t="shared" ca="1" si="1015"/>
        <v>-3.8617591555052508E-3</v>
      </c>
      <c r="FK479" s="223">
        <f t="shared" ca="1" si="1016"/>
        <v>2.7418714650043674E-3</v>
      </c>
      <c r="FL479" s="223">
        <f t="shared" ca="1" si="1017"/>
        <v>-1.4576428710875973E-3</v>
      </c>
      <c r="FM479" s="223">
        <f t="shared" ca="1" si="1018"/>
        <v>8.6046816898017325E-5</v>
      </c>
      <c r="FN479" s="223">
        <f t="shared" ca="1" si="1019"/>
        <v>1.2907066678296279E-3</v>
      </c>
      <c r="FO479" s="223">
        <f t="shared" ca="1" si="1020"/>
        <v>-2.5900984299006679E-3</v>
      </c>
      <c r="FP479" s="223">
        <f t="shared" ca="1" si="1021"/>
        <v>3.7342461838778935E-3</v>
      </c>
      <c r="FQ479" s="223">
        <f t="shared" ca="1" si="1022"/>
        <v>-4.6545725810673497E-3</v>
      </c>
      <c r="FR479" s="223">
        <f t="shared" ca="1" si="1023"/>
        <v>5.295915563917424E-3</v>
      </c>
      <c r="FS479" s="223">
        <f t="shared" ca="1" si="1024"/>
        <v>-5.6198346414914301E-3</v>
      </c>
      <c r="FT479" s="223">
        <f t="shared" ca="1" si="1025"/>
        <v>5.6069149161466405E-3</v>
      </c>
      <c r="FU479" s="223">
        <f t="shared" ca="1" si="1026"/>
        <v>-5.2579307638383607E-3</v>
      </c>
      <c r="FV479" s="223">
        <f t="shared" ca="1" si="1027"/>
        <v>4.5937994199658806E-3</v>
      </c>
      <c r="FW479" s="223">
        <f t="shared" ca="1" si="1028"/>
        <v>-3.6543272527093666E-3</v>
      </c>
      <c r="FX479" s="223">
        <f t="shared" ca="1" si="1029"/>
        <v>2.4958238690913886E-3</v>
      </c>
      <c r="FY479" s="223">
        <f t="shared" ca="1" si="1030"/>
        <v>-1.1877270582660877E-3</v>
      </c>
      <c r="FZ479" s="223">
        <f t="shared" ca="1" si="1031"/>
        <v>-1.9155913552583665E-4</v>
      </c>
      <c r="GA479" s="223">
        <f t="shared" ca="1" si="1032"/>
        <v>1.559363754856069E-3</v>
      </c>
      <c r="GB479" s="223">
        <f t="shared" ca="1" si="1033"/>
        <v>-2.8337040190922432E-3</v>
      </c>
      <c r="GC479" s="223">
        <f t="shared" ca="1" si="1034"/>
        <v>3.9381991667893895E-3</v>
      </c>
      <c r="GD479" s="223">
        <f t="shared" ca="1" si="1035"/>
        <v>-4.8066485270881346E-3</v>
      </c>
      <c r="GE479" s="223">
        <f t="shared" ca="1" si="1036"/>
        <v>5.3869994220049431E-3</v>
      </c>
      <c r="GF479" s="223">
        <f t="shared" ca="1" si="1037"/>
        <v>-5.644467073483133E-3</v>
      </c>
      <c r="GG479" s="223">
        <f t="shared" ca="1" si="1038"/>
        <v>5.5636195158074424E-3</v>
      </c>
      <c r="GH479" s="223">
        <f t="shared" ca="1" si="1039"/>
        <v>-5.1493025489495886E-3</v>
      </c>
      <c r="GI479" s="223">
        <f t="shared" ca="1" si="1040"/>
        <v>4.4263492934635369E-3</v>
      </c>
      <c r="GJ479" s="223">
        <f t="shared" ca="1" si="1041"/>
        <v>-3.4380917554804433E-3</v>
      </c>
      <c r="GK479" s="223">
        <f t="shared" ca="1" si="1042"/>
        <v>2.2437636148699936E-3</v>
      </c>
      <c r="GL479" s="223">
        <f t="shared" ca="1" si="1043"/>
        <v>-9.1494990692829545E-4</v>
      </c>
      <c r="GM479" s="223">
        <f t="shared" ca="1" si="1044"/>
        <v>-4.687036052136097E-4</v>
      </c>
      <c r="GN479" s="223">
        <f t="shared" ca="1" si="1045"/>
        <v>1.8242641980132333E-3</v>
      </c>
      <c r="GO479" s="223">
        <f t="shared" ca="1" si="1046"/>
        <v>-3.0704829670992252E-3</v>
      </c>
      <c r="GP479" s="223">
        <f t="shared" ca="1" si="1047"/>
        <v>4.1326646829623658E-3</v>
      </c>
      <c r="GQ479" s="223">
        <f t="shared" ca="1" si="1048"/>
        <v>-4.9471448357948176E-3</v>
      </c>
      <c r="GR479" s="223">
        <f t="shared" ca="1" si="1049"/>
        <v>5.4651055266392388E-3</v>
      </c>
      <c r="GS479" s="223">
        <f t="shared" ca="1" si="1050"/>
        <v>-5.6555014898979003E-3</v>
      </c>
      <c r="GT479" s="223">
        <f t="shared" ca="1" si="1051"/>
        <v>5.50692086873927E-3</v>
      </c>
      <c r="GU479" s="223">
        <f t="shared" ca="1" si="1052"/>
        <v>-5.0282692131946184E-3</v>
      </c>
      <c r="GV479" s="223">
        <f t="shared" ca="1" si="1053"/>
        <v>4.2482357038104339E-3</v>
      </c>
      <c r="GW479" s="223">
        <f t="shared" ca="1" si="1054"/>
        <v>-3.2135735940710345E-3</v>
      </c>
      <c r="GX479" s="223">
        <f t="shared" ca="1" si="1055"/>
        <v>1.9862979375693084E-3</v>
      </c>
      <c r="GY479" s="223">
        <f t="shared" ca="1" si="1056"/>
        <v>-6.3996856112520043E-4</v>
      </c>
      <c r="GZ479" s="223">
        <f t="shared" ca="1" si="1057"/>
        <v>-7.4471892686315579E-4</v>
      </c>
      <c r="HA479" s="223">
        <f t="shared" ca="1" si="1058"/>
        <v>2.0847698289301049E-3</v>
      </c>
      <c r="HB479" s="223">
        <f t="shared" ca="1" si="1059"/>
        <v>-3.2998648526959056E-3</v>
      </c>
      <c r="HC479" s="223">
        <f t="shared" ca="1" si="1060"/>
        <v>4.3171742479358533E-3</v>
      </c>
      <c r="HD479" s="223">
        <f t="shared" ca="1" si="1061"/>
        <v>-5.0757230392733371E-3</v>
      </c>
      <c r="HE479" s="223">
        <f t="shared" ca="1" si="1062"/>
        <v>5.5300457133733204E-3</v>
      </c>
      <c r="HF479" s="223">
        <f t="shared" ca="1" si="1063"/>
        <v>-5.6529113078600708E-3</v>
      </c>
      <c r="HG479" s="223">
        <f t="shared" ca="1" si="1064"/>
        <v>5.4369555669488614E-3</v>
      </c>
      <c r="HH479" s="223">
        <f t="shared" ca="1" si="1065"/>
        <v>-4.8951223364809933E-3</v>
      </c>
      <c r="HI479" s="223">
        <f t="shared" ca="1" si="1066"/>
        <v>4.0598877422453302E-3</v>
      </c>
      <c r="HJ479" s="223">
        <f t="shared" ca="1" si="1067"/>
        <v>-2.9813136523982372E-3</v>
      </c>
      <c r="HK479" s="223">
        <f t="shared" ca="1" si="1068"/>
        <v>1.7240470945578568E-3</v>
      </c>
      <c r="HL479" s="223">
        <f t="shared" ca="1" si="1069"/>
        <v>-3.6344547500309155E-4</v>
      </c>
      <c r="HM479" s="223">
        <f t="shared" ca="1" si="1070"/>
        <v>-1.0189401553875781E-3</v>
      </c>
      <c r="HN479" s="223">
        <f t="shared" ca="1" si="1071"/>
        <v>2.340253066725413E-3</v>
      </c>
      <c r="HO479" s="223">
        <f t="shared" ca="1" si="1072"/>
        <v>-3.5212970748278983E-3</v>
      </c>
      <c r="HP479" s="223">
        <f t="shared" ca="1" si="1073"/>
        <v>4.4912833620062379E-3</v>
      </c>
      <c r="HQ479" s="223">
        <f t="shared" ca="1" si="1074"/>
        <v>-5.1920733813691361E-3</v>
      </c>
      <c r="HR479" s="223">
        <f t="shared" ca="1" si="1075"/>
        <v>5.581663535609062E-3</v>
      </c>
      <c r="HS479" s="223">
        <f t="shared" ca="1" si="1076"/>
        <v>-5.6367027673450368E-3</v>
      </c>
      <c r="HT479" s="223">
        <f t="shared" ca="1" si="1077"/>
        <v>5.3538921629767916E-3</v>
      </c>
      <c r="HU479" s="223">
        <f t="shared" ca="1" si="1078"/>
        <v>-4.7501826812963903E-3</v>
      </c>
      <c r="HV479" s="223">
        <f t="shared" ca="1" si="1079"/>
        <v>3.8617591555054412E-3</v>
      </c>
      <c r="HW479" s="223">
        <f t="shared" ca="1" si="1080"/>
        <v>-2.7418714650040334E-3</v>
      </c>
      <c r="HX479" s="223">
        <f t="shared" ca="1" si="1081"/>
        <v>1.4576428710875386E-3</v>
      </c>
      <c r="HY479" s="223">
        <f t="shared" ca="1" si="1082"/>
        <v>-8.6046816897634385E-5</v>
      </c>
      <c r="HZ479" s="223">
        <f t="shared" ca="1" si="1083"/>
        <v>-1.2907066678296874E-3</v>
      </c>
      <c r="IA479" s="223">
        <f t="shared" ca="1" si="1084"/>
        <v>2.5900984299004359E-3</v>
      </c>
      <c r="IB479" s="223">
        <f t="shared" ca="1" si="1085"/>
        <v>-3.734246183877939E-3</v>
      </c>
      <c r="IC479" s="223">
        <f t="shared" ca="1" si="1086"/>
        <v>4.6545725810672013E-3</v>
      </c>
      <c r="ID479" s="223">
        <f t="shared" ca="1" si="1087"/>
        <v>-5.2959155639175585E-3</v>
      </c>
      <c r="IE479" s="223">
        <f t="shared" ca="1" si="1088"/>
        <v>-4.2663967471108294E-4</v>
      </c>
      <c r="IF479" s="223">
        <f t="shared" ca="1" si="1089"/>
        <v>-5.6069149161465893E-3</v>
      </c>
      <c r="IG479" s="223">
        <f t="shared" ca="1" si="1090"/>
        <v>5.2579307638383381E-3</v>
      </c>
      <c r="IH479" s="223">
        <f t="shared" ca="1" si="1091"/>
        <v>-4.5937994199660324E-3</v>
      </c>
      <c r="II479" s="223">
        <f t="shared" ca="1" si="1092"/>
        <v>3.6543272527093198E-3</v>
      </c>
      <c r="IJ479" s="223">
        <f t="shared" ca="1" si="1093"/>
        <v>-2.4958238690916219E-3</v>
      </c>
      <c r="IK479" s="223">
        <f t="shared" ca="1" si="1094"/>
        <v>1.1877270582657143E-3</v>
      </c>
      <c r="IL479" s="223">
        <f t="shared" ca="1" si="1095"/>
        <v>1.915591355258978E-4</v>
      </c>
      <c r="IM479" s="223">
        <f t="shared" ca="1" si="1096"/>
        <v>-1.5593637548564363E-3</v>
      </c>
      <c r="IN479" s="223">
        <f t="shared" ca="1" si="1097"/>
        <v>2.833704019092575E-3</v>
      </c>
      <c r="IO479" s="223">
        <f t="shared" ca="1" si="1098"/>
        <v>-3.9381991667892021E-3</v>
      </c>
      <c r="IP479" s="223">
        <f t="shared" ca="1" si="1099"/>
        <v>4.8066485270883358E-3</v>
      </c>
      <c r="IQ479" s="223">
        <f t="shared" ca="1" si="1100"/>
        <v>-5.3869994220048642E-3</v>
      </c>
      <c r="IR479" s="223">
        <f t="shared" ca="1" si="1101"/>
        <v>5.6444670734831573E-3</v>
      </c>
      <c r="IS479" s="223">
        <f t="shared" ca="1" si="1102"/>
        <v>-5.5636195158074893E-3</v>
      </c>
      <c r="IT479" s="223">
        <f t="shared" ca="1" si="1103"/>
        <v>5.1493025489494299E-3</v>
      </c>
      <c r="IU479" s="223">
        <f t="shared" ca="1" si="1104"/>
        <v>-4.4263492934632984E-3</v>
      </c>
      <c r="IV479" s="223">
        <f t="shared" ca="1" si="1105"/>
        <v>3.4380917554806506E-3</v>
      </c>
      <c r="IW479" s="223">
        <f t="shared" ca="1" si="1106"/>
        <v>-2.2437636148696428E-3</v>
      </c>
      <c r="IX479" s="223">
        <f t="shared" ca="1" si="1107"/>
        <v>9.1494990692855306E-4</v>
      </c>
      <c r="IY479" s="223">
        <f t="shared" ca="1" si="1108"/>
        <v>4.687036052139909E-4</v>
      </c>
      <c r="IZ479" s="223">
        <f t="shared" ca="1" si="1109"/>
        <v>-1.8242641980129868E-3</v>
      </c>
      <c r="JA479" s="223">
        <f t="shared" ca="1" si="1110"/>
        <v>3.0704829670995465E-3</v>
      </c>
      <c r="JB479" s="223">
        <f t="shared" ca="1" si="1111"/>
        <v>-4.1326646829626269E-3</v>
      </c>
    </row>
    <row r="480" spans="2:262">
      <c r="B480" s="230">
        <v>119</v>
      </c>
      <c r="C480" s="229">
        <f t="shared" si="1112"/>
        <v>2.3242187500000016E-3</v>
      </c>
      <c r="D480" s="226">
        <f t="shared" ca="1" si="855"/>
        <v>74.396606462972201</v>
      </c>
      <c r="E480" s="225">
        <f ca="1">DU361</f>
        <v>-0.60339353702779241</v>
      </c>
      <c r="F480" s="224">
        <v>119</v>
      </c>
      <c r="G480" s="223">
        <f t="shared" ca="1" si="856"/>
        <v>6.0358466693807549E-3</v>
      </c>
      <c r="H480" s="223">
        <f t="shared" ca="1" si="857"/>
        <v>-6.7137236398928414E-3</v>
      </c>
      <c r="I480" s="223">
        <f t="shared" ca="1" si="858"/>
        <v>7.0653422424861809E-3</v>
      </c>
      <c r="J480" s="223">
        <f t="shared" ca="1" si="859"/>
        <v>-7.073615310997078E-3</v>
      </c>
      <c r="K480" s="223">
        <f t="shared" ca="1" si="860"/>
        <v>6.7381408095398138E-3</v>
      </c>
      <c r="L480" s="223">
        <f t="shared" ca="1" si="861"/>
        <v>-6.0752213697379846E-3</v>
      </c>
      <c r="M480" s="223">
        <f t="shared" ca="1" si="862"/>
        <v>5.1170720522780546E-3</v>
      </c>
      <c r="N480" s="223">
        <f t="shared" ca="1" si="863"/>
        <v>-3.9102548321986756E-3</v>
      </c>
      <c r="O480" s="223">
        <f t="shared" ca="1" si="864"/>
        <v>2.5134158852613418E-3</v>
      </c>
      <c r="P480" s="223">
        <f t="shared" ca="1" si="865"/>
        <v>-9.944356336456313E-4</v>
      </c>
      <c r="Q480" s="223">
        <f t="shared" ca="1" si="866"/>
        <v>-5.7286995339283055E-4</v>
      </c>
      <c r="R480" s="223">
        <f t="shared" ca="1" si="867"/>
        <v>2.1123365011665204E-3</v>
      </c>
      <c r="S480" s="223">
        <f t="shared" ca="1" si="868"/>
        <v>-3.5491524936997849E-3</v>
      </c>
      <c r="T480" s="223">
        <f t="shared" ca="1" si="869"/>
        <v>4.8134947947023896E-3</v>
      </c>
      <c r="U480" s="223">
        <f t="shared" ca="1" si="870"/>
        <v>-5.8439217545411572E-3</v>
      </c>
      <c r="V480" s="223">
        <f t="shared" ca="1" si="871"/>
        <v>6.5903590126662175E-3</v>
      </c>
      <c r="W480" s="223">
        <f t="shared" ca="1" si="872"/>
        <v>-7.0165328982129335E-3</v>
      </c>
      <c r="X480" s="223">
        <f t="shared" ca="1" si="873"/>
        <v>7.1017331758773238E-3</v>
      </c>
      <c r="Y480" s="223">
        <f t="shared" ca="1" si="874"/>
        <v>-6.8418194751246365E-3</v>
      </c>
      <c r="Z480" s="223">
        <f t="shared" ca="1" si="875"/>
        <v>6.2494224945590735E-3</v>
      </c>
      <c r="AA480" s="223">
        <f t="shared" ca="1" si="876"/>
        <v>-5.3533302037793327E-3</v>
      </c>
      <c r="AB480" s="223">
        <f t="shared" ca="1" si="877"/>
        <v>4.1970888706950602E-3</v>
      </c>
      <c r="AC480" s="223">
        <f t="shared" ca="1" si="878"/>
        <v>-2.836886898417094E-3</v>
      </c>
      <c r="AD480" s="223">
        <f t="shared" ca="1" si="879"/>
        <v>1.3388243082327576E-3</v>
      </c>
      <c r="AE480" s="223">
        <f t="shared" ca="1" si="880"/>
        <v>2.2429943983697442E-4</v>
      </c>
      <c r="AF480" s="223">
        <f t="shared" ca="1" si="881"/>
        <v>-1.7765231906634294E-3</v>
      </c>
      <c r="AG480" s="223">
        <f t="shared" ca="1" si="882"/>
        <v>3.242415482549423E-3</v>
      </c>
      <c r="AH480" s="223">
        <f t="shared" ca="1" si="883"/>
        <v>-4.5507401949233146E-3</v>
      </c>
      <c r="AI480" s="223">
        <f t="shared" ca="1" si="884"/>
        <v>5.637918320327757E-3</v>
      </c>
      <c r="AJ480" s="223">
        <f t="shared" ca="1" si="885"/>
        <v>-6.4511176333308211E-3</v>
      </c>
      <c r="AK480" s="223">
        <f t="shared" ca="1" si="886"/>
        <v>6.9508201116121916E-3</v>
      </c>
      <c r="AL480" s="223">
        <f t="shared" ca="1" si="887"/>
        <v>-7.1127423434985213E-3</v>
      </c>
      <c r="AM480" s="223">
        <f t="shared" ca="1" si="888"/>
        <v>6.9290155983212755E-3</v>
      </c>
      <c r="AN480" s="223">
        <f t="shared" ca="1" si="889"/>
        <v>-6.4085682132060213E-3</v>
      </c>
      <c r="AO480" s="223">
        <f t="shared" ca="1" si="890"/>
        <v>5.5766917139233301E-3</v>
      </c>
      <c r="AP480" s="223">
        <f t="shared" ca="1" si="891"/>
        <v>-4.473811754480455E-3</v>
      </c>
      <c r="AQ480" s="223">
        <f t="shared" ca="1" si="892"/>
        <v>3.1535236025525687E-3</v>
      </c>
      <c r="AR480" s="223">
        <f t="shared" ca="1" si="893"/>
        <v>-1.6799876377941686E-3</v>
      </c>
      <c r="AS480" s="223">
        <f t="shared" ca="1" si="894"/>
        <v>1.2481143071585996E-4</v>
      </c>
      <c r="AT480" s="223">
        <f t="shared" ca="1" si="895"/>
        <v>1.4364300801890249E-3</v>
      </c>
      <c r="AU480" s="223">
        <f t="shared" ca="1" si="896"/>
        <v>-2.9278672084995482E-3</v>
      </c>
      <c r="AV480" s="223">
        <f t="shared" ca="1" si="897"/>
        <v>4.2770224634168267E-3</v>
      </c>
      <c r="AW480" s="223">
        <f t="shared" ca="1" si="898"/>
        <v>-5.4183326470573986E-3</v>
      </c>
      <c r="AX480" s="223">
        <f t="shared" ca="1" si="899"/>
        <v>6.2963349465655653E-3</v>
      </c>
      <c r="AY480" s="223">
        <f t="shared" ca="1" si="900"/>
        <v>-6.8683621905426522E-3</v>
      </c>
      <c r="AZ480" s="223">
        <f t="shared" ca="1" si="901"/>
        <v>7.1066162918115806E-3</v>
      </c>
      <c r="BA480" s="223">
        <f t="shared" ca="1" si="902"/>
        <v>-6.9995191160314753E-3</v>
      </c>
      <c r="BB480" s="223">
        <f t="shared" ca="1" si="903"/>
        <v>6.5522751297030554E-3</v>
      </c>
      <c r="BC480" s="223">
        <f t="shared" ca="1" si="904"/>
        <v>-5.7866184852680431E-3</v>
      </c>
      <c r="BD480" s="223">
        <f t="shared" ca="1" si="905"/>
        <v>4.7397568338895229E-3</v>
      </c>
      <c r="BE480" s="223">
        <f t="shared" ca="1" si="906"/>
        <v>-3.4625631921134511E-3</v>
      </c>
      <c r="BF480" s="223">
        <f t="shared" ca="1" si="907"/>
        <v>2.0171037299866919E-3</v>
      </c>
      <c r="BG480" s="223">
        <f t="shared" ca="1" si="908"/>
        <v>-4.7362161959970794E-4</v>
      </c>
      <c r="BH480" s="223">
        <f t="shared" ca="1" si="909"/>
        <v>-1.0928764838350311E-3</v>
      </c>
      <c r="BI480" s="223">
        <f t="shared" ca="1" si="910"/>
        <v>2.6062654458934268E-3</v>
      </c>
      <c r="BJ480" s="223">
        <f t="shared" ca="1" si="911"/>
        <v>-3.9930010101732099E-3</v>
      </c>
      <c r="BK480" s="223">
        <f t="shared" ca="1" si="912"/>
        <v>5.1856937358503944E-3</v>
      </c>
      <c r="BL480" s="223">
        <f t="shared" ca="1" si="913"/>
        <v>-6.1263838374201792E-3</v>
      </c>
      <c r="BM480" s="223">
        <f t="shared" ca="1" si="914"/>
        <v>6.7693577833585943E-3</v>
      </c>
      <c r="BN480" s="223">
        <f t="shared" ca="1" si="915"/>
        <v>-7.0833697790116095E-3</v>
      </c>
      <c r="BO480" s="223">
        <f t="shared" ca="1" si="916"/>
        <v>7.0531601791057079E-3</v>
      </c>
      <c r="BP480" s="223">
        <f t="shared" ca="1" si="917"/>
        <v>-6.6801970415011555E-3</v>
      </c>
      <c r="BQ480" s="223">
        <f t="shared" ca="1" si="918"/>
        <v>5.9826047858337148E-3</v>
      </c>
      <c r="BR480" s="223">
        <f t="shared" ca="1" si="919"/>
        <v>-4.9942834239322387E-3</v>
      </c>
      <c r="BS480" s="223">
        <f t="shared" ca="1" si="920"/>
        <v>3.7632611636599042E-3</v>
      </c>
      <c r="BT480" s="223">
        <f t="shared" ca="1" si="921"/>
        <v>-2.3493604426160662E-3</v>
      </c>
      <c r="BU480" s="223">
        <f t="shared" ca="1" si="922"/>
        <v>8.2129081251778799E-4</v>
      </c>
      <c r="BV480" s="223">
        <f t="shared" ca="1" si="923"/>
        <v>7.4669005230670405E-4</v>
      </c>
      <c r="BW480" s="223">
        <f t="shared" ca="1" si="924"/>
        <v>-2.2783849615464467E-3</v>
      </c>
      <c r="BX480" s="223">
        <f t="shared" ca="1" si="925"/>
        <v>3.6993600677503397E-3</v>
      </c>
      <c r="BY480" s="223">
        <f t="shared" ca="1" si="926"/>
        <v>-4.9405620342205308E-3</v>
      </c>
      <c r="BZ480" s="223">
        <f t="shared" ca="1" si="927"/>
        <v>5.9416737330025941E-3</v>
      </c>
      <c r="CA480" s="223">
        <f t="shared" ca="1" si="928"/>
        <v>-6.6540454003487775E-3</v>
      </c>
      <c r="CB480" s="223">
        <f t="shared" ca="1" si="929"/>
        <v>7.043058807984069E-3</v>
      </c>
      <c r="CC480" s="223">
        <f t="shared" ca="1" si="930"/>
        <v>-7.0898095615246019E-3</v>
      </c>
      <c r="CD480" s="223">
        <f t="shared" ca="1" si="931"/>
        <v>6.7920257735100582E-3</v>
      </c>
      <c r="CE480" s="223">
        <f t="shared" ca="1" si="932"/>
        <v>-6.1641784674561365E-3</v>
      </c>
      <c r="CF480" s="223">
        <f t="shared" ca="1" si="933"/>
        <v>5.2367783477591349E-3</v>
      </c>
      <c r="CG480" s="223">
        <f t="shared" ca="1" si="934"/>
        <v>-4.0548931094401847E-3</v>
      </c>
      <c r="CH480" s="223">
        <f t="shared" ca="1" si="935"/>
        <v>2.6759573401596982E-3</v>
      </c>
      <c r="CI480" s="223">
        <f t="shared" ca="1" si="936"/>
        <v>-1.1669814439319321E-3</v>
      </c>
      <c r="CJ480" s="223">
        <f t="shared" ca="1" si="937"/>
        <v>-3.9870477904024914E-4</v>
      </c>
      <c r="CK480" s="223">
        <f t="shared" ca="1" si="938"/>
        <v>1.9450156482639577E-3</v>
      </c>
      <c r="CL480" s="223">
        <f t="shared" ca="1" si="939"/>
        <v>-3.3968070428985831E-3</v>
      </c>
      <c r="CM480" s="223">
        <f t="shared" ca="1" si="940"/>
        <v>4.6835280859082546E-3</v>
      </c>
      <c r="CN480" s="223">
        <f t="shared" ca="1" si="941"/>
        <v>-5.7426496161331686E-3</v>
      </c>
      <c r="CO480" s="223">
        <f t="shared" ca="1" si="942"/>
        <v>6.5227028391439106E-3</v>
      </c>
      <c r="CP480" s="223">
        <f t="shared" ca="1" si="943"/>
        <v>-6.985780491389035E-3</v>
      </c>
      <c r="CQ480" s="223">
        <f t="shared" ca="1" si="944"/>
        <v>7.1093789717157959E-3</v>
      </c>
      <c r="CR480" s="223">
        <f t="shared" ca="1" si="945"/>
        <v>-6.8874919205194444E-3</v>
      </c>
      <c r="CS480" s="223">
        <f t="shared" ca="1" si="946"/>
        <v>6.3309021032321852E-3</v>
      </c>
      <c r="CT480" s="223">
        <f t="shared" ca="1" si="947"/>
        <v>-5.466657413858665E-3</v>
      </c>
      <c r="CU480" s="223">
        <f t="shared" ca="1" si="948"/>
        <v>4.3367564625531431E-3</v>
      </c>
      <c r="CV480" s="223">
        <f t="shared" ca="1" si="949"/>
        <v>-2.9961076220845206E-3</v>
      </c>
      <c r="CW480" s="223">
        <f t="shared" ca="1" si="950"/>
        <v>1.5098607148319441E-3</v>
      </c>
      <c r="CX480" s="223">
        <f t="shared" ca="1" si="951"/>
        <v>4.9758991038469178E-5</v>
      </c>
      <c r="CY480" s="223">
        <f t="shared" ca="1" si="952"/>
        <v>-1.6069606219215478E-3</v>
      </c>
      <c r="CZ480" s="223">
        <f t="shared" ca="1" si="953"/>
        <v>3.0860708123553243E-3</v>
      </c>
      <c r="DA480" s="223">
        <f t="shared" ca="1" si="954"/>
        <v>-4.4152111082081062E-3</v>
      </c>
      <c r="DB480" s="223">
        <f t="shared" ca="1" si="955"/>
        <v>5.5297909533417906E-3</v>
      </c>
      <c r="DC480" s="223">
        <f t="shared" ca="1" si="956"/>
        <v>-6.3756465154783384E-3</v>
      </c>
      <c r="DD480" s="223">
        <f t="shared" ca="1" si="957"/>
        <v>6.9116728177081085E-3</v>
      </c>
      <c r="DE480" s="223">
        <f t="shared" ca="1" si="958"/>
        <v>-7.1118212652560861E-3</v>
      </c>
      <c r="DF480" s="223">
        <f t="shared" ca="1" si="959"/>
        <v>6.9663654962192519E-3</v>
      </c>
      <c r="DG480" s="223">
        <f t="shared" ca="1" si="960"/>
        <v>-6.4823740413200099E-3</v>
      </c>
      <c r="DH480" s="223">
        <f t="shared" ca="1" si="961"/>
        <v>5.6833668234253258E-3</v>
      </c>
      <c r="DI480" s="223">
        <f t="shared" ca="1" si="962"/>
        <v>-4.6081721894929697E-3</v>
      </c>
      <c r="DJ480" s="223">
        <f t="shared" ca="1" si="963"/>
        <v>3.3090400183198925E-3</v>
      </c>
      <c r="DK480" s="223">
        <f t="shared" ca="1" si="964"/>
        <v>-1.8491025990219445E-3</v>
      </c>
      <c r="DL480" s="223">
        <f t="shared" ca="1" si="965"/>
        <v>2.9930667073109528E-4</v>
      </c>
      <c r="DM480" s="223">
        <f t="shared" ca="1" si="966"/>
        <v>1.2650342866878032E-3</v>
      </c>
      <c r="DN480" s="223">
        <f t="shared" ca="1" si="967"/>
        <v>-2.7678999669175927E-3</v>
      </c>
      <c r="DO480" s="223">
        <f t="shared" ca="1" si="968"/>
        <v>4.1362575002219454E-3</v>
      </c>
      <c r="DP480" s="223">
        <f t="shared" ca="1" si="969"/>
        <v>-5.3036105397912059E-3</v>
      </c>
      <c r="DQ480" s="223">
        <f t="shared" ca="1" si="970"/>
        <v>6.2132307009162141E-3</v>
      </c>
      <c r="DR480" s="223">
        <f t="shared" ca="1" si="971"/>
        <v>-6.8209143188182782E-3</v>
      </c>
      <c r="DS480" s="223">
        <f t="shared" ca="1" si="972"/>
        <v>7.0971305584463969E-3</v>
      </c>
      <c r="DT480" s="223">
        <f t="shared" ca="1" si="973"/>
        <v>-7.0284564872571103E-3</v>
      </c>
      <c r="DU480" s="223">
        <f t="shared" ca="1" si="974"/>
        <v>6.6182293725532346E-3</v>
      </c>
      <c r="DV480" s="223">
        <f t="shared" ca="1" si="975"/>
        <v>-5.8863845045104678E-3</v>
      </c>
      <c r="DW480" s="223">
        <f t="shared" ca="1" si="976"/>
        <v>4.868486426000092E-3</v>
      </c>
      <c r="DX480" s="223">
        <f t="shared" ca="1" si="977"/>
        <v>-3.6140006473134555E-3</v>
      </c>
      <c r="DY480" s="223">
        <f t="shared" ca="1" si="978"/>
        <v>2.1838898330886407E-3</v>
      </c>
      <c r="DZ480" s="223">
        <f t="shared" ca="1" si="979"/>
        <v>-6.4765127651469955E-4</v>
      </c>
      <c r="EA480" s="223">
        <f t="shared" ca="1" si="980"/>
        <v>-9.200603730539097E-4</v>
      </c>
      <c r="EB480" s="223">
        <f t="shared" ca="1" si="981"/>
        <v>2.4430610080197874E-3</v>
      </c>
      <c r="EC480" s="223">
        <f t="shared" ca="1" si="982"/>
        <v>-3.8473392856240608E-3</v>
      </c>
      <c r="ED480" s="223">
        <f t="shared" ca="1" si="983"/>
        <v>5.0646532639088415E-3</v>
      </c>
      <c r="EE480" s="223">
        <f t="shared" ca="1" si="984"/>
        <v>-6.0358466693808434E-3</v>
      </c>
      <c r="EF480" s="223">
        <f t="shared" ca="1" si="985"/>
        <v>6.7137236398928761E-3</v>
      </c>
      <c r="EG480" s="223">
        <f t="shared" ca="1" si="986"/>
        <v>-7.0653422424861853E-3</v>
      </c>
      <c r="EH480" s="223">
        <f t="shared" ca="1" si="987"/>
        <v>7.0736153109970373E-3</v>
      </c>
      <c r="EI480" s="223">
        <f t="shared" ca="1" si="988"/>
        <v>-6.7381408095397123E-3</v>
      </c>
      <c r="EJ480" s="223">
        <f t="shared" ca="1" si="989"/>
        <v>6.0752213697378519E-3</v>
      </c>
      <c r="EK480" s="223">
        <f t="shared" ca="1" si="990"/>
        <v>-5.1170720522779288E-3</v>
      </c>
      <c r="EL480" s="223">
        <f t="shared" ca="1" si="991"/>
        <v>3.9102548321985672E-3</v>
      </c>
      <c r="EM480" s="223">
        <f t="shared" ca="1" si="992"/>
        <v>-2.5134158852612681E-3</v>
      </c>
      <c r="EN480" s="223">
        <f t="shared" ca="1" si="993"/>
        <v>9.9443563364522798E-4</v>
      </c>
      <c r="EO480" s="223">
        <f t="shared" ca="1" si="994"/>
        <v>5.7286995339316058E-4</v>
      </c>
      <c r="EP480" s="223">
        <f t="shared" ca="1" si="995"/>
        <v>-2.112336501166788E-3</v>
      </c>
      <c r="EQ480" s="223">
        <f t="shared" ca="1" si="996"/>
        <v>3.5491524936999844E-3</v>
      </c>
      <c r="ER480" s="223">
        <f t="shared" ca="1" si="997"/>
        <v>-4.8134947947024841E-3</v>
      </c>
      <c r="ES480" s="223">
        <f t="shared" ca="1" si="998"/>
        <v>5.8439217545412014E-3</v>
      </c>
      <c r="ET480" s="223">
        <f t="shared" ca="1" si="999"/>
        <v>-6.5903590126662288E-3</v>
      </c>
      <c r="EU480" s="223">
        <f t="shared" ca="1" si="1000"/>
        <v>7.016532898212996E-3</v>
      </c>
      <c r="EV480" s="223">
        <f t="shared" ca="1" si="1001"/>
        <v>-7.1017331758773047E-3</v>
      </c>
      <c r="EW480" s="223">
        <f t="shared" ca="1" si="1002"/>
        <v>6.8418194751245724E-3</v>
      </c>
      <c r="EX480" s="223">
        <f t="shared" ca="1" si="1003"/>
        <v>-6.2494224945589876E-3</v>
      </c>
      <c r="EY480" s="223">
        <f t="shared" ca="1" si="1004"/>
        <v>5.3533302037792477E-3</v>
      </c>
      <c r="EZ480" s="223">
        <f t="shared" ca="1" si="1005"/>
        <v>-4.1970888706950368E-3</v>
      </c>
      <c r="FA480" s="223">
        <f t="shared" ca="1" si="1006"/>
        <v>2.8368868984166976E-3</v>
      </c>
      <c r="FB480" s="223">
        <f t="shared" ca="1" si="1007"/>
        <v>-1.3388243082324328E-3</v>
      </c>
      <c r="FC480" s="223">
        <f t="shared" ca="1" si="1008"/>
        <v>-2.2429943983720427E-4</v>
      </c>
      <c r="FD480" s="223">
        <f t="shared" ca="1" si="1009"/>
        <v>1.7765231906636519E-3</v>
      </c>
      <c r="FE480" s="223">
        <f t="shared" ca="1" si="1010"/>
        <v>-3.2424154825495379E-3</v>
      </c>
      <c r="FF480" s="223">
        <f t="shared" ca="1" si="1011"/>
        <v>4.5507401949233363E-3</v>
      </c>
      <c r="FG480" s="223">
        <f t="shared" ca="1" si="1012"/>
        <v>-5.6379183203280206E-3</v>
      </c>
      <c r="FH480" s="223">
        <f t="shared" ca="1" si="1013"/>
        <v>6.4511176333309607E-3</v>
      </c>
      <c r="FI480" s="223">
        <f t="shared" ca="1" si="1014"/>
        <v>-6.9508201116122619E-3</v>
      </c>
      <c r="FJ480" s="223">
        <f t="shared" ca="1" si="1015"/>
        <v>7.1127423434985196E-3</v>
      </c>
      <c r="FK480" s="223">
        <f t="shared" ca="1" si="1016"/>
        <v>-6.9290155983212469E-3</v>
      </c>
      <c r="FL480" s="223">
        <f t="shared" ca="1" si="1017"/>
        <v>6.4085682132059649E-3</v>
      </c>
      <c r="FM480" s="223">
        <f t="shared" ca="1" si="1018"/>
        <v>-5.5766917139233119E-3</v>
      </c>
      <c r="FN480" s="223">
        <f t="shared" ca="1" si="1019"/>
        <v>4.4738117544801184E-3</v>
      </c>
      <c r="FO480" s="223">
        <f t="shared" ca="1" si="1020"/>
        <v>-3.1535236025522721E-3</v>
      </c>
      <c r="FP480" s="223">
        <f t="shared" ca="1" si="1021"/>
        <v>1.6799876377939448E-3</v>
      </c>
      <c r="FQ480" s="223">
        <f t="shared" ca="1" si="1022"/>
        <v>-1.2481143071562967E-4</v>
      </c>
      <c r="FR480" s="223">
        <f t="shared" ca="1" si="1023"/>
        <v>-1.4364300801891516E-3</v>
      </c>
      <c r="FS480" s="223">
        <f t="shared" ca="1" si="1024"/>
        <v>2.9278672084995737E-3</v>
      </c>
      <c r="FT480" s="223">
        <f t="shared" ca="1" si="1025"/>
        <v>-4.2770224634171719E-3</v>
      </c>
      <c r="FU480" s="223">
        <f t="shared" ca="1" si="1026"/>
        <v>5.4183326470576137E-3</v>
      </c>
      <c r="FV480" s="223">
        <f t="shared" ca="1" si="1027"/>
        <v>-6.2963349465656711E-3</v>
      </c>
      <c r="FW480" s="223">
        <f t="shared" ca="1" si="1028"/>
        <v>6.8683621905427121E-3</v>
      </c>
      <c r="FX480" s="223">
        <f t="shared" ca="1" si="1029"/>
        <v>-7.1066162918115901E-3</v>
      </c>
      <c r="FY480" s="223">
        <f t="shared" ca="1" si="1030"/>
        <v>6.9995191160314709E-3</v>
      </c>
      <c r="FZ480" s="223">
        <f t="shared" ca="1" si="1031"/>
        <v>-6.5522751297028871E-3</v>
      </c>
      <c r="GA480" s="223">
        <f t="shared" ca="1" si="1032"/>
        <v>5.7866184852677924E-3</v>
      </c>
      <c r="GB480" s="223">
        <f t="shared" ca="1" si="1033"/>
        <v>-4.7397568338893512E-3</v>
      </c>
      <c r="GC480" s="223">
        <f t="shared" ca="1" si="1034"/>
        <v>3.4625631921132499E-3</v>
      </c>
      <c r="GD480" s="223">
        <f t="shared" ca="1" si="1035"/>
        <v>-2.017103729986472E-3</v>
      </c>
      <c r="GE480" s="223">
        <f t="shared" ca="1" si="1036"/>
        <v>4.7362161959968018E-4</v>
      </c>
      <c r="GF480" s="223">
        <f t="shared" ca="1" si="1037"/>
        <v>1.0928764838350588E-3</v>
      </c>
      <c r="GG480" s="223">
        <f t="shared" ca="1" si="1038"/>
        <v>-2.6062654458934528E-3</v>
      </c>
      <c r="GH480" s="223">
        <f t="shared" ca="1" si="1039"/>
        <v>3.9930010101730659E-3</v>
      </c>
      <c r="GI480" s="223">
        <f t="shared" ca="1" si="1040"/>
        <v>-5.1856937358502756E-3</v>
      </c>
      <c r="GJ480" s="223">
        <f t="shared" ca="1" si="1041"/>
        <v>6.1263838374205019E-3</v>
      </c>
      <c r="GK480" s="223">
        <f t="shared" ca="1" si="1042"/>
        <v>-6.7693577833587894E-3</v>
      </c>
      <c r="GL480" s="223">
        <f t="shared" ca="1" si="1043"/>
        <v>7.0833697790116494E-3</v>
      </c>
      <c r="GM480" s="223">
        <f t="shared" ca="1" si="1044"/>
        <v>-7.0531601791056532E-3</v>
      </c>
      <c r="GN480" s="223">
        <f t="shared" ca="1" si="1045"/>
        <v>6.6801970415010063E-3</v>
      </c>
      <c r="GO480" s="223">
        <f t="shared" ca="1" si="1046"/>
        <v>-5.9826047858335908E-3</v>
      </c>
      <c r="GP480" s="223">
        <f t="shared" ca="1" si="1047"/>
        <v>4.9942834239320747E-3</v>
      </c>
      <c r="GQ480" s="223">
        <f t="shared" ca="1" si="1048"/>
        <v>-3.7632611636597094E-3</v>
      </c>
      <c r="GR480" s="223">
        <f t="shared" ca="1" si="1049"/>
        <v>2.3493604426160397E-3</v>
      </c>
      <c r="GS480" s="223">
        <f t="shared" ca="1" si="1050"/>
        <v>-8.212908125177598E-4</v>
      </c>
      <c r="GT480" s="223">
        <f t="shared" ca="1" si="1051"/>
        <v>-7.4669005230673224E-4</v>
      </c>
      <c r="GU480" s="223">
        <f t="shared" ca="1" si="1052"/>
        <v>2.278384961546281E-3</v>
      </c>
      <c r="GV480" s="223">
        <f t="shared" ca="1" si="1053"/>
        <v>-3.6993600677501905E-3</v>
      </c>
      <c r="GW480" s="223">
        <f t="shared" ca="1" si="1054"/>
        <v>4.9405620342209879E-3</v>
      </c>
      <c r="GX480" s="223">
        <f t="shared" ca="1" si="1055"/>
        <v>-5.9416737330029428E-3</v>
      </c>
      <c r="GY480" s="223">
        <f t="shared" ca="1" si="1056"/>
        <v>6.6540454003489301E-3</v>
      </c>
      <c r="GZ480" s="223">
        <f t="shared" ca="1" si="1057"/>
        <v>-7.0430588079841289E-3</v>
      </c>
      <c r="HA480" s="223">
        <f t="shared" ca="1" si="1058"/>
        <v>7.0898095615245672E-3</v>
      </c>
      <c r="HB480" s="223">
        <f t="shared" ca="1" si="1059"/>
        <v>-6.7920257735099897E-3</v>
      </c>
      <c r="HC480" s="223">
        <f t="shared" ca="1" si="1060"/>
        <v>6.1641784674560211E-3</v>
      </c>
      <c r="HD480" s="223">
        <f t="shared" ca="1" si="1061"/>
        <v>-5.2367783477589788E-3</v>
      </c>
      <c r="HE480" s="223">
        <f t="shared" ca="1" si="1062"/>
        <v>4.0548931094401622E-3</v>
      </c>
      <c r="HF480" s="223">
        <f t="shared" ca="1" si="1063"/>
        <v>-2.6759573401596726E-3</v>
      </c>
      <c r="HG480" s="223">
        <f t="shared" ca="1" si="1064"/>
        <v>1.1669814439319048E-3</v>
      </c>
      <c r="HH480" s="223">
        <f t="shared" ca="1" si="1065"/>
        <v>3.9870477904007393E-4</v>
      </c>
      <c r="HI480" s="223">
        <f t="shared" ca="1" si="1066"/>
        <v>-1.9450156482637895E-3</v>
      </c>
      <c r="HJ480" s="223">
        <f t="shared" ca="1" si="1067"/>
        <v>3.3968070428991399E-3</v>
      </c>
      <c r="HK480" s="223">
        <f t="shared" ca="1" si="1068"/>
        <v>-4.6835280859085799E-3</v>
      </c>
      <c r="HL480" s="223">
        <f t="shared" ca="1" si="1069"/>
        <v>5.7426496161334245E-3</v>
      </c>
      <c r="HM480" s="223">
        <f t="shared" ca="1" si="1070"/>
        <v>-6.5227028391440824E-3</v>
      </c>
      <c r="HN480" s="223">
        <f t="shared" ca="1" si="1071"/>
        <v>6.9857804913890792E-3</v>
      </c>
      <c r="HO480" s="223">
        <f t="shared" ca="1" si="1072"/>
        <v>-7.109378971715789E-3</v>
      </c>
      <c r="HP480" s="223">
        <f t="shared" ca="1" si="1073"/>
        <v>6.8874919205193872E-3</v>
      </c>
      <c r="HQ480" s="223">
        <f t="shared" ca="1" si="1074"/>
        <v>-6.3309021032320794E-3</v>
      </c>
      <c r="HR480" s="223">
        <f t="shared" ca="1" si="1075"/>
        <v>5.4666574138585175E-3</v>
      </c>
      <c r="HS480" s="223">
        <f t="shared" ca="1" si="1076"/>
        <v>-4.336756462553281E-3</v>
      </c>
      <c r="HT480" s="223">
        <f t="shared" ca="1" si="1077"/>
        <v>2.9961076220846789E-3</v>
      </c>
      <c r="HU480" s="223">
        <f t="shared" ca="1" si="1078"/>
        <v>-1.5098607148321145E-3</v>
      </c>
      <c r="HV480" s="223">
        <f t="shared" ca="1" si="1079"/>
        <v>-4.975899103910322E-5</v>
      </c>
      <c r="HW480" s="223">
        <f t="shared" ca="1" si="1080"/>
        <v>1.6069606219221663E-3</v>
      </c>
      <c r="HX480" s="223">
        <f t="shared" ca="1" si="1081"/>
        <v>-3.0860708123558959E-3</v>
      </c>
      <c r="HY480" s="223">
        <f t="shared" ca="1" si="1082"/>
        <v>4.415211108208604E-3</v>
      </c>
      <c r="HZ480" s="223">
        <f t="shared" ca="1" si="1083"/>
        <v>-5.5297909533419355E-3</v>
      </c>
      <c r="IA480" s="223">
        <f t="shared" ca="1" si="1084"/>
        <v>6.3756465154784408E-3</v>
      </c>
      <c r="IB480" s="223">
        <f t="shared" ca="1" si="1085"/>
        <v>-6.9116728177081622E-3</v>
      </c>
      <c r="IC480" s="223">
        <f t="shared" ca="1" si="1086"/>
        <v>7.1118212652560905E-3</v>
      </c>
      <c r="ID480" s="223">
        <f t="shared" ca="1" si="1087"/>
        <v>-6.966365496219205E-3</v>
      </c>
      <c r="IE480" s="223">
        <f t="shared" ca="1" si="1088"/>
        <v>-2.3966945851254199E-3</v>
      </c>
      <c r="IF480" s="223">
        <f t="shared" ca="1" si="1089"/>
        <v>-5.6833668234254299E-3</v>
      </c>
      <c r="IG480" s="223">
        <f t="shared" ca="1" si="1090"/>
        <v>4.6081721894931024E-3</v>
      </c>
      <c r="IH480" s="223">
        <f t="shared" ca="1" si="1091"/>
        <v>-3.3090400183200474E-3</v>
      </c>
      <c r="II480" s="223">
        <f t="shared" ca="1" si="1092"/>
        <v>1.8491025990213321E-3</v>
      </c>
      <c r="IJ480" s="223">
        <f t="shared" ca="1" si="1093"/>
        <v>-2.9930667073046167E-4</v>
      </c>
      <c r="IK480" s="223">
        <f t="shared" ca="1" si="1094"/>
        <v>-1.2650342866884277E-3</v>
      </c>
      <c r="IL480" s="223">
        <f t="shared" ca="1" si="1095"/>
        <v>2.7678999669178044E-3</v>
      </c>
      <c r="IM480" s="223">
        <f t="shared" ca="1" si="1096"/>
        <v>-4.1362575002221319E-3</v>
      </c>
      <c r="IN480" s="223">
        <f t="shared" ca="1" si="1097"/>
        <v>5.3036105397913594E-3</v>
      </c>
      <c r="IO480" s="223">
        <f t="shared" ca="1" si="1098"/>
        <v>-6.213230700916326E-3</v>
      </c>
      <c r="IP480" s="223">
        <f t="shared" ca="1" si="1099"/>
        <v>6.8209143188183424E-3</v>
      </c>
      <c r="IQ480" s="223">
        <f t="shared" ca="1" si="1100"/>
        <v>-7.0971305584464116E-3</v>
      </c>
      <c r="IR480" s="223">
        <f t="shared" ca="1" si="1101"/>
        <v>7.0284564872570739E-3</v>
      </c>
      <c r="IS480" s="223">
        <f t="shared" ca="1" si="1102"/>
        <v>-6.6182293725532988E-3</v>
      </c>
      <c r="IT480" s="223">
        <f t="shared" ca="1" si="1103"/>
        <v>5.8863845045105659E-3</v>
      </c>
      <c r="IU480" s="223">
        <f t="shared" ca="1" si="1104"/>
        <v>-4.8684864260002186E-3</v>
      </c>
      <c r="IV480" s="223">
        <f t="shared" ca="1" si="1105"/>
        <v>3.614000647312909E-3</v>
      </c>
      <c r="IW480" s="223">
        <f t="shared" ca="1" si="1106"/>
        <v>-2.183889833088037E-3</v>
      </c>
      <c r="IX480" s="223">
        <f t="shared" ca="1" si="1107"/>
        <v>6.4765127651406854E-4</v>
      </c>
      <c r="IY480" s="223">
        <f t="shared" ca="1" si="1108"/>
        <v>9.2006037305413782E-4</v>
      </c>
      <c r="IZ480" s="223">
        <f t="shared" ca="1" si="1109"/>
        <v>-2.4430610080200033E-3</v>
      </c>
      <c r="JA480" s="223">
        <f t="shared" ca="1" si="1110"/>
        <v>3.8473392856242543E-3</v>
      </c>
      <c r="JB480" s="223">
        <f t="shared" ca="1" si="1111"/>
        <v>-5.0646532639090028E-3</v>
      </c>
    </row>
    <row r="481" spans="2:262">
      <c r="B481" s="230">
        <v>120</v>
      </c>
      <c r="C481" s="229">
        <f t="shared" si="1112"/>
        <v>2.3437500000000016E-3</v>
      </c>
      <c r="D481" s="226">
        <f t="shared" ca="1" si="855"/>
        <v>74.414850221027805</v>
      </c>
      <c r="E481" s="225">
        <f ca="1">DV361</f>
        <v>-0.58514977897219411</v>
      </c>
      <c r="F481" s="224">
        <v>120</v>
      </c>
      <c r="G481" s="223">
        <f t="shared" ca="1" si="856"/>
        <v>5.4109742150539736E-3</v>
      </c>
      <c r="H481" s="223">
        <f t="shared" ca="1" si="857"/>
        <v>-5.9725343002485012E-3</v>
      </c>
      <c r="I481" s="223">
        <f t="shared" ca="1" si="858"/>
        <v>6.3045732417203026E-3</v>
      </c>
      <c r="J481" s="223">
        <f t="shared" ca="1" si="859"/>
        <v>-6.3943309691581974E-3</v>
      </c>
      <c r="K481" s="223">
        <f t="shared" ca="1" si="860"/>
        <v>6.2383581434334642E-3</v>
      </c>
      <c r="L481" s="223">
        <f t="shared" ca="1" si="861"/>
        <v>-5.8426487127681281E-3</v>
      </c>
      <c r="M481" s="223">
        <f t="shared" ca="1" si="862"/>
        <v>5.2224095686662659E-3</v>
      </c>
      <c r="N481" s="223">
        <f t="shared" ca="1" si="863"/>
        <v>-4.4014761536015877E-3</v>
      </c>
      <c r="O481" s="223">
        <f t="shared" ca="1" si="864"/>
        <v>3.4113964783302649E-3</v>
      </c>
      <c r="P481" s="223">
        <f t="shared" ca="1" si="865"/>
        <v>-2.2902187495298979E-3</v>
      </c>
      <c r="Q481" s="223">
        <f t="shared" ca="1" si="866"/>
        <v>1.0810291985545455E-3</v>
      </c>
      <c r="R481" s="223">
        <f t="shared" ca="1" si="867"/>
        <v>1.6970369827309971E-4</v>
      </c>
      <c r="S481" s="223">
        <f t="shared" ca="1" si="868"/>
        <v>-1.4139149771469958E-3</v>
      </c>
      <c r="T481" s="223">
        <f t="shared" ca="1" si="869"/>
        <v>2.6037902963818313E-3</v>
      </c>
      <c r="U481" s="223">
        <f t="shared" ca="1" si="870"/>
        <v>-3.6936034147490937E-3</v>
      </c>
      <c r="V481" s="223">
        <f t="shared" ca="1" si="871"/>
        <v>4.6414734252842437E-3</v>
      </c>
      <c r="W481" s="223">
        <f t="shared" ca="1" si="872"/>
        <v>-5.4109742150540005E-3</v>
      </c>
      <c r="X481" s="223">
        <f t="shared" ca="1" si="873"/>
        <v>5.972534300248509E-3</v>
      </c>
      <c r="Y481" s="223">
        <f t="shared" ca="1" si="874"/>
        <v>-6.3045732417203086E-3</v>
      </c>
      <c r="Z481" s="223">
        <f t="shared" ca="1" si="875"/>
        <v>6.3943309691581966E-3</v>
      </c>
      <c r="AA481" s="223">
        <f t="shared" ca="1" si="876"/>
        <v>-6.2383581434334572E-3</v>
      </c>
      <c r="AB481" s="223">
        <f t="shared" ca="1" si="877"/>
        <v>5.8426487127681143E-3</v>
      </c>
      <c r="AC481" s="223">
        <f t="shared" ca="1" si="878"/>
        <v>-5.2224095686662329E-3</v>
      </c>
      <c r="AD481" s="223">
        <f t="shared" ca="1" si="879"/>
        <v>4.4014761536015296E-3</v>
      </c>
      <c r="AE481" s="223">
        <f t="shared" ca="1" si="880"/>
        <v>-3.4113964783302553E-3</v>
      </c>
      <c r="AF481" s="223">
        <f t="shared" ca="1" si="881"/>
        <v>2.2902187495298654E-3</v>
      </c>
      <c r="AG481" s="223">
        <f t="shared" ca="1" si="882"/>
        <v>-1.0810291985545121E-3</v>
      </c>
      <c r="AH481" s="223">
        <f t="shared" ca="1" si="883"/>
        <v>-1.6970369827313397E-4</v>
      </c>
      <c r="AI481" s="223">
        <f t="shared" ca="1" si="884"/>
        <v>1.4139149771470738E-3</v>
      </c>
      <c r="AJ481" s="223">
        <f t="shared" ca="1" si="885"/>
        <v>-2.6037902963818209E-3</v>
      </c>
      <c r="AK481" s="223">
        <f t="shared" ca="1" si="886"/>
        <v>3.6936034147491211E-3</v>
      </c>
      <c r="AL481" s="223">
        <f t="shared" ca="1" si="887"/>
        <v>-4.641473425284268E-3</v>
      </c>
      <c r="AM481" s="223">
        <f t="shared" ca="1" si="888"/>
        <v>5.4109742150540195E-3</v>
      </c>
      <c r="AN481" s="223">
        <f t="shared" ca="1" si="889"/>
        <v>-5.9725343002485377E-3</v>
      </c>
      <c r="AO481" s="223">
        <f t="shared" ca="1" si="890"/>
        <v>6.304573241720306E-3</v>
      </c>
      <c r="AP481" s="223">
        <f t="shared" ca="1" si="891"/>
        <v>-6.3943309691581966E-3</v>
      </c>
      <c r="AQ481" s="223">
        <f t="shared" ca="1" si="892"/>
        <v>6.2383581434334494E-3</v>
      </c>
      <c r="AR481" s="223">
        <f t="shared" ca="1" si="893"/>
        <v>-5.8426487127681004E-3</v>
      </c>
      <c r="AS481" s="223">
        <f t="shared" ca="1" si="894"/>
        <v>5.2224095686662121E-3</v>
      </c>
      <c r="AT481" s="223">
        <f t="shared" ca="1" si="895"/>
        <v>-4.4014761536015704E-3</v>
      </c>
      <c r="AU481" s="223">
        <f t="shared" ca="1" si="896"/>
        <v>3.4113964783302267E-3</v>
      </c>
      <c r="AV481" s="223">
        <f t="shared" ca="1" si="897"/>
        <v>-2.2902187495298333E-3</v>
      </c>
      <c r="AW481" s="223">
        <f t="shared" ca="1" si="898"/>
        <v>1.0810291985544774E-3</v>
      </c>
      <c r="AX481" s="223">
        <f t="shared" ca="1" si="899"/>
        <v>1.6970369827316823E-4</v>
      </c>
      <c r="AY481" s="223">
        <f t="shared" ca="1" si="900"/>
        <v>-1.4139149771471076E-3</v>
      </c>
      <c r="AZ481" s="223">
        <f t="shared" ca="1" si="901"/>
        <v>2.6037902963819354E-3</v>
      </c>
      <c r="BA481" s="223">
        <f t="shared" ca="1" si="902"/>
        <v>-3.6936034147492238E-3</v>
      </c>
      <c r="BB481" s="223">
        <f t="shared" ca="1" si="903"/>
        <v>4.6414734252843539E-3</v>
      </c>
      <c r="BC481" s="223">
        <f t="shared" ca="1" si="904"/>
        <v>-5.4109742150539892E-3</v>
      </c>
      <c r="BD481" s="223">
        <f t="shared" ca="1" si="905"/>
        <v>5.9725343002485177E-3</v>
      </c>
      <c r="BE481" s="223">
        <f t="shared" ca="1" si="906"/>
        <v>-6.304573241720313E-3</v>
      </c>
      <c r="BF481" s="223">
        <f t="shared" ca="1" si="907"/>
        <v>6.3943309691581966E-3</v>
      </c>
      <c r="BG481" s="223">
        <f t="shared" ca="1" si="908"/>
        <v>-6.2383581434334416E-3</v>
      </c>
      <c r="BH481" s="223">
        <f t="shared" ca="1" si="909"/>
        <v>5.8426487127680865E-3</v>
      </c>
      <c r="BI481" s="223">
        <f t="shared" ca="1" si="910"/>
        <v>-5.222409568666193E-3</v>
      </c>
      <c r="BJ481" s="223">
        <f t="shared" ca="1" si="911"/>
        <v>4.4014761536014793E-3</v>
      </c>
      <c r="BK481" s="223">
        <f t="shared" ca="1" si="912"/>
        <v>-3.41139647833012E-3</v>
      </c>
      <c r="BL481" s="223">
        <f t="shared" ca="1" si="913"/>
        <v>2.2902187495297162E-3</v>
      </c>
      <c r="BM481" s="223">
        <f t="shared" ca="1" si="914"/>
        <v>-1.0810291985545329E-3</v>
      </c>
      <c r="BN481" s="223">
        <f t="shared" ca="1" si="915"/>
        <v>-1.6970369827311186E-4</v>
      </c>
      <c r="BO481" s="223">
        <f t="shared" ca="1" si="916"/>
        <v>1.413914977147053E-3</v>
      </c>
      <c r="BP481" s="223">
        <f t="shared" ca="1" si="917"/>
        <v>-2.6037902963818834E-3</v>
      </c>
      <c r="BQ481" s="223">
        <f t="shared" ca="1" si="918"/>
        <v>3.6936034147491779E-3</v>
      </c>
      <c r="BR481" s="223">
        <f t="shared" ca="1" si="919"/>
        <v>-4.6414734252843148E-3</v>
      </c>
      <c r="BS481" s="223">
        <f t="shared" ca="1" si="920"/>
        <v>5.4109742150540568E-3</v>
      </c>
      <c r="BT481" s="223">
        <f t="shared" ca="1" si="921"/>
        <v>-5.9725343002485628E-3</v>
      </c>
      <c r="BU481" s="223">
        <f t="shared" ca="1" si="922"/>
        <v>6.3045732417203338E-3</v>
      </c>
      <c r="BV481" s="223">
        <f t="shared" ca="1" si="923"/>
        <v>-6.3943309691581914E-3</v>
      </c>
      <c r="BW481" s="223">
        <f t="shared" ca="1" si="924"/>
        <v>6.2383581434334139E-3</v>
      </c>
      <c r="BX481" s="223">
        <f t="shared" ca="1" si="925"/>
        <v>-5.8426487127681091E-3</v>
      </c>
      <c r="BY481" s="223">
        <f t="shared" ca="1" si="926"/>
        <v>5.222409568666226E-3</v>
      </c>
      <c r="BZ481" s="223">
        <f t="shared" ca="1" si="927"/>
        <v>-4.40147615360152E-3</v>
      </c>
      <c r="CA481" s="223">
        <f t="shared" ca="1" si="928"/>
        <v>3.4113964783301681E-3</v>
      </c>
      <c r="CB481" s="223">
        <f t="shared" ca="1" si="929"/>
        <v>-2.2902187495297691E-3</v>
      </c>
      <c r="CC481" s="223">
        <f t="shared" ca="1" si="930"/>
        <v>1.0810291985544102E-3</v>
      </c>
      <c r="CD481" s="223">
        <f t="shared" ca="1" si="931"/>
        <v>1.6970369827323719E-4</v>
      </c>
      <c r="CE481" s="223">
        <f t="shared" ca="1" si="932"/>
        <v>-1.4139149771471744E-3</v>
      </c>
      <c r="CF481" s="223">
        <f t="shared" ca="1" si="933"/>
        <v>2.6037902963819979E-3</v>
      </c>
      <c r="CG481" s="223">
        <f t="shared" ca="1" si="934"/>
        <v>-3.6936034147492802E-3</v>
      </c>
      <c r="CH481" s="223">
        <f t="shared" ca="1" si="935"/>
        <v>4.6414734252842767E-3</v>
      </c>
      <c r="CI481" s="223">
        <f t="shared" ca="1" si="936"/>
        <v>-5.4109742150540265E-3</v>
      </c>
      <c r="CJ481" s="223">
        <f t="shared" ca="1" si="937"/>
        <v>5.9725343002485429E-3</v>
      </c>
      <c r="CK481" s="223">
        <f t="shared" ca="1" si="938"/>
        <v>-6.3045732417203234E-3</v>
      </c>
      <c r="CL481" s="223">
        <f t="shared" ca="1" si="939"/>
        <v>6.3943309691581931E-3</v>
      </c>
      <c r="CM481" s="223">
        <f t="shared" ca="1" si="940"/>
        <v>-6.2383581434334269E-3</v>
      </c>
      <c r="CN481" s="223">
        <f t="shared" ca="1" si="941"/>
        <v>5.842648712768057E-3</v>
      </c>
      <c r="CO481" s="223">
        <f t="shared" ca="1" si="942"/>
        <v>-5.2224095686662581E-3</v>
      </c>
      <c r="CP481" s="223">
        <f t="shared" ca="1" si="943"/>
        <v>4.401476153601429E-3</v>
      </c>
      <c r="CQ481" s="223">
        <f t="shared" ca="1" si="944"/>
        <v>-3.411396478330215E-3</v>
      </c>
      <c r="CR481" s="223">
        <f t="shared" ca="1" si="945"/>
        <v>2.290218749529652E-3</v>
      </c>
      <c r="CS481" s="223">
        <f t="shared" ca="1" si="946"/>
        <v>-1.0810291985544652E-3</v>
      </c>
      <c r="CT481" s="223">
        <f t="shared" ca="1" si="947"/>
        <v>-1.6970369827336296E-4</v>
      </c>
      <c r="CU481" s="223">
        <f t="shared" ca="1" si="948"/>
        <v>1.4139149771471198E-3</v>
      </c>
      <c r="CV481" s="223">
        <f t="shared" ca="1" si="949"/>
        <v>-2.6037902963821132E-3</v>
      </c>
      <c r="CW481" s="223">
        <f t="shared" ca="1" si="950"/>
        <v>3.6936034147492343E-3</v>
      </c>
      <c r="CX481" s="223">
        <f t="shared" ca="1" si="951"/>
        <v>-4.6414734252844874E-3</v>
      </c>
      <c r="CY481" s="223">
        <f t="shared" ca="1" si="952"/>
        <v>5.4109742150540924E-3</v>
      </c>
      <c r="CZ481" s="223">
        <f t="shared" ca="1" si="953"/>
        <v>-5.9725343002485221E-3</v>
      </c>
      <c r="DA481" s="223">
        <f t="shared" ca="1" si="954"/>
        <v>6.3045732417203459E-3</v>
      </c>
      <c r="DB481" s="223">
        <f t="shared" ca="1" si="955"/>
        <v>-6.3943309691581948E-3</v>
      </c>
      <c r="DC481" s="223">
        <f t="shared" ca="1" si="956"/>
        <v>6.2383581434333991E-3</v>
      </c>
      <c r="DD481" s="223">
        <f t="shared" ca="1" si="957"/>
        <v>-5.8426487127680813E-3</v>
      </c>
      <c r="DE481" s="223">
        <f t="shared" ca="1" si="958"/>
        <v>5.2224095686660811E-3</v>
      </c>
      <c r="DF481" s="223">
        <f t="shared" ca="1" si="959"/>
        <v>-4.4014761536014706E-3</v>
      </c>
      <c r="DG481" s="223">
        <f t="shared" ca="1" si="960"/>
        <v>3.4113964783299556E-3</v>
      </c>
      <c r="DH481" s="223">
        <f t="shared" ca="1" si="961"/>
        <v>-2.2902187495297045E-3</v>
      </c>
      <c r="DI481" s="223">
        <f t="shared" ca="1" si="962"/>
        <v>1.0810291985545212E-3</v>
      </c>
      <c r="DJ481" s="223">
        <f t="shared" ca="1" si="963"/>
        <v>1.6970369827330658E-4</v>
      </c>
      <c r="DK481" s="223">
        <f t="shared" ca="1" si="964"/>
        <v>-1.4139149771470643E-3</v>
      </c>
      <c r="DL481" s="223">
        <f t="shared" ca="1" si="965"/>
        <v>2.603790296382062E-3</v>
      </c>
      <c r="DM481" s="223">
        <f t="shared" ca="1" si="966"/>
        <v>-3.6936034147491883E-3</v>
      </c>
      <c r="DN481" s="223">
        <f t="shared" ca="1" si="967"/>
        <v>4.6414734252844493E-3</v>
      </c>
      <c r="DO481" s="223">
        <f t="shared" ca="1" si="968"/>
        <v>-5.4109742150540629E-3</v>
      </c>
      <c r="DP481" s="223">
        <f t="shared" ca="1" si="969"/>
        <v>5.9725343002486322E-3</v>
      </c>
      <c r="DQ481" s="223">
        <f t="shared" ca="1" si="970"/>
        <v>-6.3045732417203355E-3</v>
      </c>
      <c r="DR481" s="223">
        <f t="shared" ca="1" si="971"/>
        <v>6.3943309691581861E-3</v>
      </c>
      <c r="DS481" s="223">
        <f t="shared" ca="1" si="972"/>
        <v>-6.2383581434334121E-3</v>
      </c>
      <c r="DT481" s="223">
        <f t="shared" ca="1" si="973"/>
        <v>5.8426487127681039E-3</v>
      </c>
      <c r="DU481" s="223">
        <f t="shared" ca="1" si="974"/>
        <v>-5.2224095686661132E-3</v>
      </c>
      <c r="DV481" s="223">
        <f t="shared" ca="1" si="975"/>
        <v>4.4014761536015114E-3</v>
      </c>
      <c r="DW481" s="223">
        <f t="shared" ca="1" si="976"/>
        <v>-3.4113964783300038E-3</v>
      </c>
      <c r="DX481" s="223">
        <f t="shared" ca="1" si="977"/>
        <v>2.290218749529757E-3</v>
      </c>
      <c r="DY481" s="223">
        <f t="shared" ca="1" si="978"/>
        <v>-1.0810291985542181E-3</v>
      </c>
      <c r="DZ481" s="223">
        <f t="shared" ca="1" si="979"/>
        <v>-1.6970369827325063E-4</v>
      </c>
      <c r="EA481" s="223">
        <f t="shared" ca="1" si="980"/>
        <v>1.4139149771473644E-3</v>
      </c>
      <c r="EB481" s="223">
        <f t="shared" ca="1" si="981"/>
        <v>-2.6037902963820091E-3</v>
      </c>
      <c r="EC481" s="223">
        <f t="shared" ca="1" si="982"/>
        <v>3.6936034147494389E-3</v>
      </c>
      <c r="ED481" s="223">
        <f t="shared" ca="1" si="983"/>
        <v>-4.6414734252844102E-3</v>
      </c>
      <c r="EE481" s="223">
        <f t="shared" ca="1" si="984"/>
        <v>5.4109742150540326E-3</v>
      </c>
      <c r="EF481" s="223">
        <f t="shared" ca="1" si="985"/>
        <v>-5.9725343002486123E-3</v>
      </c>
      <c r="EG481" s="223">
        <f t="shared" ca="1" si="986"/>
        <v>6.304573241720326E-3</v>
      </c>
      <c r="EH481" s="223">
        <f t="shared" ca="1" si="987"/>
        <v>-6.3943309691581879E-3</v>
      </c>
      <c r="EI481" s="223">
        <f t="shared" ca="1" si="988"/>
        <v>6.2383581434334243E-3</v>
      </c>
      <c r="EJ481" s="223">
        <f t="shared" ca="1" si="989"/>
        <v>-5.842648712767979E-3</v>
      </c>
      <c r="EK481" s="223">
        <f t="shared" ca="1" si="990"/>
        <v>5.2224095686661462E-3</v>
      </c>
      <c r="EL481" s="223">
        <f t="shared" ca="1" si="991"/>
        <v>-4.4014761536012885E-3</v>
      </c>
      <c r="EM481" s="223">
        <f t="shared" ca="1" si="992"/>
        <v>3.4113964783300515E-3</v>
      </c>
      <c r="EN481" s="223">
        <f t="shared" ca="1" si="993"/>
        <v>-2.2902187495294707E-3</v>
      </c>
      <c r="EO481" s="223">
        <f t="shared" ca="1" si="994"/>
        <v>1.0810291985542736E-3</v>
      </c>
      <c r="EP481" s="223">
        <f t="shared" ca="1" si="995"/>
        <v>1.6970369827319382E-4</v>
      </c>
      <c r="EQ481" s="223">
        <f t="shared" ca="1" si="996"/>
        <v>-1.4139149771473093E-3</v>
      </c>
      <c r="ER481" s="223">
        <f t="shared" ca="1" si="997"/>
        <v>2.6037902963819588E-3</v>
      </c>
      <c r="ES481" s="223">
        <f t="shared" ca="1" si="998"/>
        <v>-3.693603414749393E-3</v>
      </c>
      <c r="ET481" s="223">
        <f t="shared" ca="1" si="999"/>
        <v>4.6414734252843712E-3</v>
      </c>
      <c r="EU481" s="223">
        <f t="shared" ca="1" si="1000"/>
        <v>-5.4109742150541965E-3</v>
      </c>
      <c r="EV481" s="223">
        <f t="shared" ca="1" si="1001"/>
        <v>5.9725343002485923E-3</v>
      </c>
      <c r="EW481" s="223">
        <f t="shared" ca="1" si="1002"/>
        <v>-6.3045732417203789E-3</v>
      </c>
      <c r="EX481" s="223">
        <f t="shared" ca="1" si="1003"/>
        <v>6.3943309691581905E-3</v>
      </c>
      <c r="EY481" s="223">
        <f t="shared" ca="1" si="1004"/>
        <v>-6.2383581434333557E-3</v>
      </c>
      <c r="EZ481" s="223">
        <f t="shared" ca="1" si="1005"/>
        <v>5.8426487127680015E-3</v>
      </c>
      <c r="FA481" s="223">
        <f t="shared" ca="1" si="1006"/>
        <v>-5.2224095686661783E-3</v>
      </c>
      <c r="FB481" s="223">
        <f t="shared" ca="1" si="1007"/>
        <v>4.4014761536013292E-3</v>
      </c>
      <c r="FC481" s="223">
        <f t="shared" ca="1" si="1008"/>
        <v>-3.4113964783300988E-3</v>
      </c>
      <c r="FD481" s="223">
        <f t="shared" ca="1" si="1009"/>
        <v>2.2902187495295232E-3</v>
      </c>
      <c r="FE481" s="223">
        <f t="shared" ca="1" si="1010"/>
        <v>-1.0810291985543291E-3</v>
      </c>
      <c r="FF481" s="223">
        <f t="shared" ca="1" si="1011"/>
        <v>-1.697036982735E-4</v>
      </c>
      <c r="FG481" s="223">
        <f t="shared" ca="1" si="1012"/>
        <v>1.4139149771472542E-3</v>
      </c>
      <c r="FH481" s="223">
        <f t="shared" ca="1" si="1013"/>
        <v>-2.603790296382239E-3</v>
      </c>
      <c r="FI481" s="223">
        <f t="shared" ca="1" si="1014"/>
        <v>3.693603414749347E-3</v>
      </c>
      <c r="FJ481" s="223">
        <f t="shared" ca="1" si="1015"/>
        <v>-4.6414734252843322E-3</v>
      </c>
      <c r="FK481" s="223">
        <f t="shared" ca="1" si="1016"/>
        <v>5.4109742150541661E-3</v>
      </c>
      <c r="FL481" s="223">
        <f t="shared" ca="1" si="1017"/>
        <v>-5.9725343002485715E-3</v>
      </c>
      <c r="FM481" s="223">
        <f t="shared" ca="1" si="1018"/>
        <v>6.3045732417203685E-3</v>
      </c>
      <c r="FN481" s="223">
        <f t="shared" ca="1" si="1019"/>
        <v>-6.3943309691581914E-3</v>
      </c>
      <c r="FO481" s="223">
        <f t="shared" ca="1" si="1020"/>
        <v>6.2383581434333688E-3</v>
      </c>
      <c r="FP481" s="223">
        <f t="shared" ca="1" si="1021"/>
        <v>-5.8426487127680249E-3</v>
      </c>
      <c r="FQ481" s="223">
        <f t="shared" ca="1" si="1022"/>
        <v>5.2224095686660013E-3</v>
      </c>
      <c r="FR481" s="223">
        <f t="shared" ca="1" si="1023"/>
        <v>-4.40147615360137E-3</v>
      </c>
      <c r="FS481" s="223">
        <f t="shared" ca="1" si="1024"/>
        <v>3.4113964783298394E-3</v>
      </c>
      <c r="FT481" s="223">
        <f t="shared" ca="1" si="1025"/>
        <v>-2.2902187495295757E-3</v>
      </c>
      <c r="FU481" s="223">
        <f t="shared" ca="1" si="1026"/>
        <v>1.081029198554385E-3</v>
      </c>
      <c r="FV481" s="223">
        <f t="shared" ca="1" si="1027"/>
        <v>1.6970369827344406E-4</v>
      </c>
      <c r="FW481" s="223">
        <f t="shared" ca="1" si="1028"/>
        <v>-1.4139149771471996E-3</v>
      </c>
      <c r="FX481" s="223">
        <f t="shared" ca="1" si="1029"/>
        <v>2.6037902963818552E-3</v>
      </c>
      <c r="FY481" s="223">
        <f t="shared" ca="1" si="1030"/>
        <v>-3.6936034147493002E-3</v>
      </c>
      <c r="FZ481" s="223">
        <f t="shared" ca="1" si="1031"/>
        <v>4.6414734252845438E-3</v>
      </c>
      <c r="GA481" s="223">
        <f t="shared" ca="1" si="1032"/>
        <v>-5.4109742150543309E-3</v>
      </c>
      <c r="GB481" s="223">
        <f t="shared" ca="1" si="1033"/>
        <v>5.9725343002485515E-3</v>
      </c>
      <c r="GC481" s="223">
        <f t="shared" ca="1" si="1034"/>
        <v>-6.3045732417203598E-3</v>
      </c>
      <c r="GD481" s="223">
        <f t="shared" ca="1" si="1035"/>
        <v>6.3943309691581827E-3</v>
      </c>
      <c r="GE481" s="223">
        <f t="shared" ca="1" si="1036"/>
        <v>-6.2383581434333011E-3</v>
      </c>
      <c r="GF481" s="223">
        <f t="shared" ca="1" si="1037"/>
        <v>5.8426487127680475E-3</v>
      </c>
      <c r="GG481" s="223">
        <f t="shared" ca="1" si="1038"/>
        <v>-5.2224095686660334E-3</v>
      </c>
      <c r="GH481" s="223">
        <f t="shared" ca="1" si="1039"/>
        <v>4.4014761536011471E-3</v>
      </c>
      <c r="GI481" s="223">
        <f t="shared" ca="1" si="1040"/>
        <v>-3.4113964783301937E-3</v>
      </c>
      <c r="GJ481" s="223">
        <f t="shared" ca="1" si="1041"/>
        <v>2.2902187495296281E-3</v>
      </c>
      <c r="GK481" s="223">
        <f t="shared" ca="1" si="1042"/>
        <v>-1.0810291985540827E-3</v>
      </c>
      <c r="GL481" s="223">
        <f t="shared" ca="1" si="1043"/>
        <v>-1.697036982737511E-4</v>
      </c>
      <c r="GM481" s="223">
        <f t="shared" ca="1" si="1044"/>
        <v>1.4139149771471436E-3</v>
      </c>
      <c r="GN481" s="223">
        <f t="shared" ca="1" si="1045"/>
        <v>-2.6037902963821353E-3</v>
      </c>
      <c r="GO481" s="223">
        <f t="shared" ca="1" si="1046"/>
        <v>3.6936034147495517E-3</v>
      </c>
      <c r="GP481" s="223">
        <f t="shared" ca="1" si="1047"/>
        <v>-4.6414734252847555E-3</v>
      </c>
      <c r="GQ481" s="223">
        <f t="shared" ca="1" si="1048"/>
        <v>5.4109742150541063E-3</v>
      </c>
      <c r="GR481" s="223">
        <f t="shared" ca="1" si="1049"/>
        <v>-5.9725343002486617E-3</v>
      </c>
      <c r="GS481" s="223">
        <f t="shared" ca="1" si="1050"/>
        <v>6.3045732417204101E-3</v>
      </c>
      <c r="GT481" s="223">
        <f t="shared" ca="1" si="1051"/>
        <v>-6.394330969158194E-3</v>
      </c>
      <c r="GU481" s="223">
        <f t="shared" ca="1" si="1052"/>
        <v>6.238358143433393E-3</v>
      </c>
      <c r="GV481" s="223">
        <f t="shared" ca="1" si="1053"/>
        <v>-5.8426487127679226E-3</v>
      </c>
      <c r="GW481" s="223">
        <f t="shared" ca="1" si="1054"/>
        <v>5.2224095686658565E-3</v>
      </c>
      <c r="GX481" s="223">
        <f t="shared" ca="1" si="1055"/>
        <v>-4.4014761536014524E-3</v>
      </c>
      <c r="GY481" s="223">
        <f t="shared" ca="1" si="1056"/>
        <v>3.4113964783299344E-3</v>
      </c>
      <c r="GZ481" s="223">
        <f t="shared" ca="1" si="1057"/>
        <v>-2.2902187495293415E-3</v>
      </c>
      <c r="HA481" s="223">
        <f t="shared" ca="1" si="1058"/>
        <v>1.081029198554496E-3</v>
      </c>
      <c r="HB481" s="223">
        <f t="shared" ca="1" si="1059"/>
        <v>1.6970369827333173E-4</v>
      </c>
      <c r="HC481" s="223">
        <f t="shared" ca="1" si="1060"/>
        <v>-1.4139149771474437E-3</v>
      </c>
      <c r="HD481" s="223">
        <f t="shared" ca="1" si="1061"/>
        <v>2.6037902963824164E-3</v>
      </c>
      <c r="HE481" s="223">
        <f t="shared" ca="1" si="1062"/>
        <v>-3.6936034147492087E-3</v>
      </c>
      <c r="HF481" s="223">
        <f t="shared" ca="1" si="1063"/>
        <v>4.6414734252844658E-3</v>
      </c>
      <c r="HG481" s="223">
        <f t="shared" ca="1" si="1064"/>
        <v>-5.4109742150542702E-3</v>
      </c>
      <c r="HH481" s="223">
        <f t="shared" ca="1" si="1065"/>
        <v>5.972534300248771E-3</v>
      </c>
      <c r="HI481" s="223">
        <f t="shared" ca="1" si="1066"/>
        <v>-6.3045732417203399E-3</v>
      </c>
      <c r="HJ481" s="223">
        <f t="shared" ca="1" si="1067"/>
        <v>6.3943309691581861E-3</v>
      </c>
      <c r="HK481" s="223">
        <f t="shared" ca="1" si="1068"/>
        <v>-6.2383581434333254E-3</v>
      </c>
      <c r="HL481" s="223">
        <f t="shared" ca="1" si="1069"/>
        <v>5.8426487127680934E-3</v>
      </c>
      <c r="HM481" s="223">
        <f t="shared" ca="1" si="1070"/>
        <v>-5.2224095686660994E-3</v>
      </c>
      <c r="HN481" s="223">
        <f t="shared" ca="1" si="1071"/>
        <v>4.4014761536012295E-3</v>
      </c>
      <c r="HO481" s="223">
        <f t="shared" ca="1" si="1072"/>
        <v>-3.411396478329675E-3</v>
      </c>
      <c r="HP481" s="223">
        <f t="shared" ca="1" si="1073"/>
        <v>2.2902187495297335E-3</v>
      </c>
      <c r="HQ481" s="223">
        <f t="shared" ca="1" si="1074"/>
        <v>-1.0810291985541938E-3</v>
      </c>
      <c r="HR481" s="223">
        <f t="shared" ca="1" si="1075"/>
        <v>-1.6970369827363878E-4</v>
      </c>
      <c r="HS481" s="223">
        <f t="shared" ca="1" si="1076"/>
        <v>1.4139149771477434E-3</v>
      </c>
      <c r="HT481" s="223">
        <f t="shared" ca="1" si="1077"/>
        <v>-2.6037902963820334E-3</v>
      </c>
      <c r="HU481" s="223">
        <f t="shared" ca="1" si="1078"/>
        <v>3.6936034147494593E-3</v>
      </c>
      <c r="HV481" s="223">
        <f t="shared" ca="1" si="1079"/>
        <v>-4.6414734252846774E-3</v>
      </c>
      <c r="HW481" s="223">
        <f t="shared" ca="1" si="1080"/>
        <v>5.4109742150540464E-3</v>
      </c>
      <c r="HX481" s="223">
        <f t="shared" ca="1" si="1081"/>
        <v>-5.9725343002486209E-3</v>
      </c>
      <c r="HY481" s="223">
        <f t="shared" ca="1" si="1082"/>
        <v>6.3045732417203919E-3</v>
      </c>
      <c r="HZ481" s="223">
        <f t="shared" ca="1" si="1083"/>
        <v>-6.3943309691581775E-3</v>
      </c>
      <c r="IA481" s="223">
        <f t="shared" ca="1" si="1084"/>
        <v>6.2383581434334182E-3</v>
      </c>
      <c r="IB481" s="223">
        <f t="shared" ca="1" si="1085"/>
        <v>-5.8426487127679685E-3</v>
      </c>
      <c r="IC481" s="223">
        <f t="shared" ca="1" si="1086"/>
        <v>5.2224095686659215E-3</v>
      </c>
      <c r="ID481" s="223">
        <f t="shared" ca="1" si="1087"/>
        <v>-4.4014761536010066E-3</v>
      </c>
      <c r="IE481" s="223">
        <f t="shared" ca="1" si="1088"/>
        <v>-1.7641919453203411E-3</v>
      </c>
      <c r="IF481" s="223">
        <f t="shared" ca="1" si="1089"/>
        <v>-2.2902187495294469E-3</v>
      </c>
      <c r="IG481" s="223">
        <f t="shared" ca="1" si="1090"/>
        <v>1.0810291985538906E-3</v>
      </c>
      <c r="IH481" s="223">
        <f t="shared" ca="1" si="1091"/>
        <v>1.6970369827321898E-4</v>
      </c>
      <c r="II481" s="223">
        <f t="shared" ca="1" si="1092"/>
        <v>-1.4139149771473332E-3</v>
      </c>
      <c r="IJ481" s="223">
        <f t="shared" ca="1" si="1093"/>
        <v>2.6037902963823136E-3</v>
      </c>
      <c r="IK481" s="223">
        <f t="shared" ca="1" si="1094"/>
        <v>-3.69360341474971E-3</v>
      </c>
      <c r="IL481" s="223">
        <f t="shared" ca="1" si="1095"/>
        <v>4.6414734252843886E-3</v>
      </c>
      <c r="IM481" s="223">
        <f t="shared" ca="1" si="1096"/>
        <v>-5.4109742150542104E-3</v>
      </c>
      <c r="IN481" s="223">
        <f t="shared" ca="1" si="1097"/>
        <v>5.972534300248732E-3</v>
      </c>
      <c r="IO481" s="223">
        <f t="shared" ca="1" si="1098"/>
        <v>-6.304573241720444E-3</v>
      </c>
      <c r="IP481" s="223">
        <f t="shared" ca="1" si="1099"/>
        <v>6.3943309691581896E-3</v>
      </c>
      <c r="IQ481" s="223">
        <f t="shared" ca="1" si="1100"/>
        <v>-6.2383581434333505E-3</v>
      </c>
      <c r="IR481" s="223">
        <f t="shared" ca="1" si="1101"/>
        <v>5.8426487127678436E-3</v>
      </c>
      <c r="IS481" s="223">
        <f t="shared" ca="1" si="1102"/>
        <v>-5.2224095686661635E-3</v>
      </c>
      <c r="IT481" s="223">
        <f t="shared" ca="1" si="1103"/>
        <v>4.401476153601311E-3</v>
      </c>
      <c r="IU481" s="223">
        <f t="shared" ca="1" si="1104"/>
        <v>-3.41139647832977E-3</v>
      </c>
      <c r="IV481" s="223">
        <f t="shared" ca="1" si="1105"/>
        <v>2.2902187495291602E-3</v>
      </c>
      <c r="IW481" s="223">
        <f t="shared" ca="1" si="1106"/>
        <v>-1.0810291985543048E-3</v>
      </c>
      <c r="IX481" s="223">
        <f t="shared" ca="1" si="1107"/>
        <v>-1.6970369827352559E-4</v>
      </c>
      <c r="IY481" s="223">
        <f t="shared" ca="1" si="1108"/>
        <v>1.4139149771476333E-3</v>
      </c>
      <c r="IZ481" s="223">
        <f t="shared" ca="1" si="1109"/>
        <v>-2.6037902963825937E-3</v>
      </c>
      <c r="JA481" s="223">
        <f t="shared" ca="1" si="1110"/>
        <v>3.6936034147493678E-3</v>
      </c>
      <c r="JB481" s="223">
        <f t="shared" ca="1" si="1111"/>
        <v>-4.6414734252846002E-3</v>
      </c>
    </row>
    <row r="482" spans="2:262">
      <c r="B482" s="230">
        <v>121</v>
      </c>
      <c r="C482" s="229">
        <f t="shared" si="1112"/>
        <v>2.3632812500000017E-3</v>
      </c>
      <c r="D482" s="226">
        <f t="shared" ca="1" si="855"/>
        <v>74.388035021869257</v>
      </c>
      <c r="E482" s="225">
        <f ca="1">DW361</f>
        <v>-0.6119649781307468</v>
      </c>
      <c r="F482" s="224">
        <v>121</v>
      </c>
      <c r="G482" s="223">
        <f t="shared" ca="1" si="856"/>
        <v>-3.1301750322503263E-3</v>
      </c>
      <c r="H482" s="223">
        <f t="shared" ca="1" si="857"/>
        <v>3.9803024847614391E-3</v>
      </c>
      <c r="I482" s="223">
        <f t="shared" ca="1" si="858"/>
        <v>-4.7132310641108633E-3</v>
      </c>
      <c r="J482" s="223">
        <f t="shared" ca="1" si="859"/>
        <v>5.3073798970015079E-3</v>
      </c>
      <c r="K482" s="223">
        <f t="shared" ca="1" si="860"/>
        <v>-5.7452544402493526E-3</v>
      </c>
      <c r="L482" s="223">
        <f t="shared" ca="1" si="861"/>
        <v>6.0139616026254443E-3</v>
      </c>
      <c r="M482" s="223">
        <f t="shared" ca="1" si="862"/>
        <v>-6.105589378255484E-3</v>
      </c>
      <c r="N482" s="223">
        <f t="shared" ca="1" si="863"/>
        <v>6.0174398133796053E-3</v>
      </c>
      <c r="O482" s="223">
        <f t="shared" ca="1" si="864"/>
        <v>-5.7521084468325307E-3</v>
      </c>
      <c r="P482" s="223">
        <f t="shared" ca="1" si="865"/>
        <v>5.3174078851417348E-3</v>
      </c>
      <c r="Q482" s="223">
        <f t="shared" ca="1" si="866"/>
        <v>-4.726137762553111E-3</v>
      </c>
      <c r="R482" s="223">
        <f t="shared" ca="1" si="867"/>
        <v>3.9957078594456043E-3</v>
      </c>
      <c r="S482" s="223">
        <f t="shared" ca="1" si="868"/>
        <v>-3.1476254763059442E-3</v>
      </c>
      <c r="T482" s="223">
        <f t="shared" ca="1" si="869"/>
        <v>2.2068621573905732E-3</v>
      </c>
      <c r="U482" s="223">
        <f t="shared" ca="1" si="870"/>
        <v>-1.2011184107163691E-3</v>
      </c>
      <c r="V482" s="223">
        <f t="shared" ca="1" si="871"/>
        <v>1.6000807449057788E-4</v>
      </c>
      <c r="W482" s="223">
        <f t="shared" ca="1" si="872"/>
        <v>8.8581365392182711E-4</v>
      </c>
      <c r="X482" s="223">
        <f t="shared" ca="1" si="873"/>
        <v>-1.9055528515546402E-3</v>
      </c>
      <c r="Y482" s="223">
        <f t="shared" ca="1" si="874"/>
        <v>2.869183588132733E-3</v>
      </c>
      <c r="Z482" s="223">
        <f t="shared" ca="1" si="875"/>
        <v>-3.7483320310382835E-3</v>
      </c>
      <c r="AA482" s="223">
        <f t="shared" ca="1" si="876"/>
        <v>4.5171119047319706E-3</v>
      </c>
      <c r="AB482" s="223">
        <f t="shared" ca="1" si="877"/>
        <v>-5.1528867047643629E-3</v>
      </c>
      <c r="AC482" s="223">
        <f t="shared" ca="1" si="878"/>
        <v>5.6369362232031621E-3</v>
      </c>
      <c r="AD482" s="223">
        <f t="shared" ca="1" si="879"/>
        <v>-5.9550077598245054E-3</v>
      </c>
      <c r="AE482" s="223">
        <f t="shared" ca="1" si="880"/>
        <v>6.0977357888123149E-3</v>
      </c>
      <c r="AF482" s="223">
        <f t="shared" ca="1" si="881"/>
        <v>-6.0609177239988312E-3</v>
      </c>
      <c r="AG482" s="223">
        <f t="shared" ca="1" si="882"/>
        <v>5.8456376628175152E-3</v>
      </c>
      <c r="AH482" s="223">
        <f t="shared" ca="1" si="883"/>
        <v>-5.4582344653628535E-3</v>
      </c>
      <c r="AI482" s="223">
        <f t="shared" ca="1" si="884"/>
        <v>4.9101151084600331E-3</v>
      </c>
      <c r="AJ482" s="223">
        <f t="shared" ca="1" si="885"/>
        <v>-4.2174188104807907E-3</v>
      </c>
      <c r="AK482" s="223">
        <f t="shared" ca="1" si="886"/>
        <v>3.40054181665454E-3</v>
      </c>
      <c r="AL482" s="223">
        <f t="shared" ca="1" si="887"/>
        <v>-2.4835368374359927E-3</v>
      </c>
      <c r="AM482" s="223">
        <f t="shared" ca="1" si="888"/>
        <v>1.4934048232955047E-3</v>
      </c>
      <c r="AN482" s="223">
        <f t="shared" ca="1" si="889"/>
        <v>-4.5929992942174295E-4</v>
      </c>
      <c r="AO482" s="223">
        <f t="shared" ca="1" si="890"/>
        <v>-5.8832892007538063E-4</v>
      </c>
      <c r="AP482" s="223">
        <f t="shared" ca="1" si="891"/>
        <v>1.6186345920639481E-3</v>
      </c>
      <c r="AQ482" s="223">
        <f t="shared" ca="1" si="892"/>
        <v>-2.6012800294405248E-3</v>
      </c>
      <c r="AR482" s="223">
        <f t="shared" ca="1" si="893"/>
        <v>3.5073315171372426E-3</v>
      </c>
      <c r="AS482" s="223">
        <f t="shared" ca="1" si="894"/>
        <v>-4.3101106271222975E-3</v>
      </c>
      <c r="AT482" s="223">
        <f t="shared" ca="1" si="895"/>
        <v>4.9859797571159123E-3</v>
      </c>
      <c r="AU482" s="223">
        <f t="shared" ca="1" si="896"/>
        <v>-5.5150381330580063E-3</v>
      </c>
      <c r="AV482" s="223">
        <f t="shared" ca="1" si="897"/>
        <v>5.881707781733087E-3</v>
      </c>
      <c r="AW482" s="223">
        <f t="shared" ca="1" si="898"/>
        <v>-6.0751922197553251E-3</v>
      </c>
      <c r="AX482" s="223">
        <f t="shared" ca="1" si="899"/>
        <v>6.0897943529472486E-3</v>
      </c>
      <c r="AY482" s="223">
        <f t="shared" ca="1" si="900"/>
        <v>-5.9250842256553683E-3</v>
      </c>
      <c r="AZ482" s="223">
        <f t="shared" ca="1" si="901"/>
        <v>5.5859116806720437E-3</v>
      </c>
      <c r="BA482" s="223">
        <f t="shared" ca="1" si="902"/>
        <v>-5.0822635569953622E-3</v>
      </c>
      <c r="BB482" s="223">
        <f t="shared" ca="1" si="903"/>
        <v>4.4289696301993003E-3</v>
      </c>
      <c r="BC482" s="223">
        <f t="shared" ca="1" si="904"/>
        <v>-3.6452659539144951E-3</v>
      </c>
      <c r="BD482" s="223">
        <f t="shared" ca="1" si="905"/>
        <v>2.7542284597079328E-3</v>
      </c>
      <c r="BE482" s="223">
        <f t="shared" ca="1" si="906"/>
        <v>-1.7820934928484667E-3</v>
      </c>
      <c r="BF482" s="223">
        <f t="shared" ca="1" si="907"/>
        <v>7.5748529059305159E-4</v>
      </c>
      <c r="BG482" s="223">
        <f t="shared" ca="1" si="908"/>
        <v>2.8942685032898839E-4</v>
      </c>
      <c r="BH482" s="223">
        <f t="shared" ca="1" si="909"/>
        <v>-1.3278169000652861E-3</v>
      </c>
      <c r="BI482" s="223">
        <f t="shared" ca="1" si="910"/>
        <v>2.3271097593122133E-3</v>
      </c>
      <c r="BJ482" s="223">
        <f t="shared" ca="1" si="911"/>
        <v>-3.2578815344054234E-3</v>
      </c>
      <c r="BK482" s="223">
        <f t="shared" ca="1" si="912"/>
        <v>4.0927259154908153E-3</v>
      </c>
      <c r="BL482" s="223">
        <f t="shared" ca="1" si="913"/>
        <v>-4.807061147512272E-3</v>
      </c>
      <c r="BM482" s="223">
        <f t="shared" ca="1" si="914"/>
        <v>5.3798538329900289E-3</v>
      </c>
      <c r="BN482" s="223">
        <f t="shared" ca="1" si="915"/>
        <v>-5.7942382544186963E-3</v>
      </c>
      <c r="BO482" s="223">
        <f t="shared" ca="1" si="916"/>
        <v>6.0380129805169581E-3</v>
      </c>
      <c r="BP482" s="223">
        <f t="shared" ca="1" si="917"/>
        <v>-6.1040001338964226E-3</v>
      </c>
      <c r="BQ482" s="223">
        <f t="shared" ca="1" si="918"/>
        <v>5.9902567416175358E-3</v>
      </c>
      <c r="BR482" s="223">
        <f t="shared" ca="1" si="919"/>
        <v>-5.7001319454743835E-3</v>
      </c>
      <c r="BS482" s="223">
        <f t="shared" ca="1" si="920"/>
        <v>5.2421683874682694E-3</v>
      </c>
      <c r="BT482" s="223">
        <f t="shared" ca="1" si="921"/>
        <v>-4.6298506741466782E-3</v>
      </c>
      <c r="BU482" s="223">
        <f t="shared" ca="1" si="922"/>
        <v>3.8812083262040184E-3</v>
      </c>
      <c r="BV482" s="223">
        <f t="shared" ca="1" si="923"/>
        <v>-3.0182849043784371E-3</v>
      </c>
      <c r="BW482" s="223">
        <f t="shared" ca="1" si="924"/>
        <v>2.0664889430843667E-3</v>
      </c>
      <c r="BX482" s="223">
        <f t="shared" ca="1" si="925"/>
        <v>-1.0538458033513597E-3</v>
      </c>
      <c r="BY482" s="223">
        <f t="shared" ca="1" si="926"/>
        <v>1.017247405081783E-5</v>
      </c>
      <c r="BZ482" s="223">
        <f t="shared" ca="1" si="927"/>
        <v>1.0338003808514269E-3</v>
      </c>
      <c r="CA482" s="223">
        <f t="shared" ca="1" si="928"/>
        <v>-2.0473332779428156E-3</v>
      </c>
      <c r="CB482" s="223">
        <f t="shared" ca="1" si="929"/>
        <v>3.0005830297005747E-3</v>
      </c>
      <c r="CC482" s="223">
        <f t="shared" ca="1" si="930"/>
        <v>-3.865481468648332E-3</v>
      </c>
      <c r="CD482" s="223">
        <f t="shared" ca="1" si="931"/>
        <v>4.616561906555499E-3</v>
      </c>
      <c r="CE482" s="223">
        <f t="shared" ca="1" si="932"/>
        <v>-5.2317089938187511E-3</v>
      </c>
      <c r="CF482" s="223">
        <f t="shared" ca="1" si="933"/>
        <v>5.6928098996341051E-3</v>
      </c>
      <c r="CG482" s="223">
        <f t="shared" ca="1" si="934"/>
        <v>-5.9862876391410195E-3</v>
      </c>
      <c r="CH482" s="223">
        <f t="shared" ca="1" si="935"/>
        <v>6.1035008438757778E-3</v>
      </c>
      <c r="CI482" s="223">
        <f t="shared" ca="1" si="936"/>
        <v>-6.0409982044046552E-3</v>
      </c>
      <c r="CJ482" s="223">
        <f t="shared" ca="1" si="937"/>
        <v>5.8006200931474874E-3</v>
      </c>
      <c r="CK482" s="223">
        <f t="shared" ca="1" si="938"/>
        <v>-5.389444375135952E-3</v>
      </c>
      <c r="CL482" s="223">
        <f t="shared" ca="1" si="939"/>
        <v>4.8195780022930144E-3</v>
      </c>
      <c r="CM482" s="223">
        <f t="shared" ca="1" si="940"/>
        <v>-4.1078005276818808E-3</v>
      </c>
      <c r="CN482" s="223">
        <f t="shared" ca="1" si="941"/>
        <v>3.2750700363437637E-3</v>
      </c>
      <c r="CO482" s="223">
        <f t="shared" ca="1" si="942"/>
        <v>-2.3459060404529978E-3</v>
      </c>
      <c r="CP482" s="223">
        <f t="shared" ca="1" si="943"/>
        <v>1.3476675092635748E-3</v>
      </c>
      <c r="CQ482" s="223">
        <f t="shared" ca="1" si="944"/>
        <v>-3.0974729204945794E-4</v>
      </c>
      <c r="CR482" s="223">
        <f t="shared" ca="1" si="945"/>
        <v>-7.3729334596987837E-4</v>
      </c>
      <c r="CS482" s="223">
        <f t="shared" ca="1" si="946"/>
        <v>1.7626245913819657E-3</v>
      </c>
      <c r="CT482" s="223">
        <f t="shared" ca="1" si="947"/>
        <v>-2.7360558576569913E-3</v>
      </c>
      <c r="CU482" s="223">
        <f t="shared" ca="1" si="948"/>
        <v>3.6289247383718181E-3</v>
      </c>
      <c r="CV482" s="223">
        <f t="shared" ca="1" si="949"/>
        <v>-4.4149409636027714E-3</v>
      </c>
      <c r="CW482" s="223">
        <f t="shared" ca="1" si="950"/>
        <v>5.0709605094379582E-3</v>
      </c>
      <c r="CX482" s="223">
        <f t="shared" ca="1" si="951"/>
        <v>-5.5776670671699741E-3</v>
      </c>
      <c r="CY482" s="223">
        <f t="shared" ca="1" si="952"/>
        <v>5.9201408065055524E-3</v>
      </c>
      <c r="CZ482" s="223">
        <f t="shared" ca="1" si="953"/>
        <v>-6.088297685718707E-3</v>
      </c>
      <c r="DA482" s="223">
        <f t="shared" ca="1" si="954"/>
        <v>6.077186373388401E-3</v>
      </c>
      <c r="DB482" s="223">
        <f t="shared" ca="1" si="955"/>
        <v>-5.8871340389419352E-3</v>
      </c>
      <c r="DC482" s="223">
        <f t="shared" ca="1" si="956"/>
        <v>5.5237367192443598E-3</v>
      </c>
      <c r="DD482" s="223">
        <f t="shared" ca="1" si="957"/>
        <v>-4.9976945448866545E-3</v>
      </c>
      <c r="DE482" s="223">
        <f t="shared" ca="1" si="958"/>
        <v>4.3244966778878515E-3</v>
      </c>
      <c r="DF482" s="223">
        <f t="shared" ca="1" si="959"/>
        <v>-3.5239652377294251E-3</v>
      </c>
      <c r="DG482" s="223">
        <f t="shared" ca="1" si="960"/>
        <v>2.6196716446933973E-3</v>
      </c>
      <c r="DH482" s="223">
        <f t="shared" ca="1" si="961"/>
        <v>-1.6382425661039036E-3</v>
      </c>
      <c r="DI482" s="223">
        <f t="shared" ca="1" si="962"/>
        <v>6.0857590169106522E-4</v>
      </c>
      <c r="DJ482" s="223">
        <f t="shared" ca="1" si="963"/>
        <v>4.3901010683844617E-4</v>
      </c>
      <c r="DK482" s="223">
        <f t="shared" ca="1" si="964"/>
        <v>-1.4736695877924663E-3</v>
      </c>
      <c r="DL482" s="223">
        <f t="shared" ca="1" si="965"/>
        <v>2.4649372874024343E-3</v>
      </c>
      <c r="DM482" s="223">
        <f t="shared" ca="1" si="966"/>
        <v>-3.3836256105441581E-3</v>
      </c>
      <c r="DN482" s="223">
        <f t="shared" ca="1" si="967"/>
        <v>4.202684041165446E-3</v>
      </c>
      <c r="DO482" s="223">
        <f t="shared" ca="1" si="968"/>
        <v>-4.8979956370260582E-3</v>
      </c>
      <c r="DP482" s="223">
        <f t="shared" ca="1" si="969"/>
        <v>5.44908714619524E-3</v>
      </c>
      <c r="DQ482" s="223">
        <f t="shared" ca="1" si="970"/>
        <v>-5.8397318361240735E-3</v>
      </c>
      <c r="DR482" s="223">
        <f t="shared" ca="1" si="971"/>
        <v>6.0584272851648274E-3</v>
      </c>
      <c r="DS482" s="223">
        <f t="shared" ca="1" si="972"/>
        <v>-6.0987340680999655E-3</v>
      </c>
      <c r="DT482" s="223">
        <f t="shared" ca="1" si="973"/>
        <v>5.9594653631844441E-3</v>
      </c>
      <c r="DU482" s="223">
        <f t="shared" ca="1" si="974"/>
        <v>-5.6447218977739855E-3</v>
      </c>
      <c r="DV482" s="223">
        <f t="shared" ca="1" si="975"/>
        <v>5.1637712035754171E-3</v>
      </c>
      <c r="DW482" s="223">
        <f t="shared" ca="1" si="976"/>
        <v>-4.5307747368153756E-3</v>
      </c>
      <c r="DX482" s="223">
        <f t="shared" ca="1" si="977"/>
        <v>3.7643708981942164E-3</v>
      </c>
      <c r="DY482" s="223">
        <f t="shared" ca="1" si="978"/>
        <v>-2.8871262304855901E-3</v>
      </c>
      <c r="DZ482" s="223">
        <f t="shared" ca="1" si="979"/>
        <v>1.9248709531097218E-3</v>
      </c>
      <c r="EA482" s="223">
        <f t="shared" ca="1" si="980"/>
        <v>-9.0593839868020171E-4</v>
      </c>
      <c r="EB482" s="223">
        <f t="shared" ca="1" si="981"/>
        <v>-1.3966925390724205E-4</v>
      </c>
      <c r="EC482" s="223">
        <f t="shared" ca="1" si="982"/>
        <v>1.1811643850877605E-3</v>
      </c>
      <c r="ED482" s="223">
        <f t="shared" ca="1" si="983"/>
        <v>-2.187880467319203E-3</v>
      </c>
      <c r="EE482" s="223">
        <f t="shared" ca="1" si="984"/>
        <v>3.1301750322503875E-3</v>
      </c>
      <c r="EF482" s="223">
        <f t="shared" ca="1" si="985"/>
        <v>-3.9803024847612977E-3</v>
      </c>
      <c r="EG482" s="223">
        <f t="shared" ca="1" si="986"/>
        <v>4.7132310641108035E-3</v>
      </c>
      <c r="EH482" s="223">
        <f t="shared" ca="1" si="987"/>
        <v>-5.3073798970015053E-3</v>
      </c>
      <c r="EI482" s="223">
        <f t="shared" ca="1" si="988"/>
        <v>5.7452544402493795E-3</v>
      </c>
      <c r="EJ482" s="223">
        <f t="shared" ca="1" si="989"/>
        <v>-6.0139616026254148E-3</v>
      </c>
      <c r="EK482" s="223">
        <f t="shared" ca="1" si="990"/>
        <v>6.105589378255484E-3</v>
      </c>
      <c r="EL482" s="223">
        <f t="shared" ca="1" si="991"/>
        <v>-6.0174398133796044E-3</v>
      </c>
      <c r="EM482" s="223">
        <f t="shared" ca="1" si="992"/>
        <v>5.7521084468325004E-3</v>
      </c>
      <c r="EN482" s="223">
        <f t="shared" ca="1" si="993"/>
        <v>-5.3174078851418189E-3</v>
      </c>
      <c r="EO482" s="223">
        <f t="shared" ca="1" si="994"/>
        <v>4.72613776255315E-3</v>
      </c>
      <c r="EP482" s="223">
        <f t="shared" ca="1" si="995"/>
        <v>-3.9957078594455853E-3</v>
      </c>
      <c r="EQ482" s="223">
        <f t="shared" ca="1" si="996"/>
        <v>3.1476254763058483E-3</v>
      </c>
      <c r="ER482" s="223">
        <f t="shared" ca="1" si="997"/>
        <v>-2.206862157390712E-3</v>
      </c>
      <c r="ES482" s="223">
        <f t="shared" ca="1" si="998"/>
        <v>1.2011184107164291E-3</v>
      </c>
      <c r="ET482" s="223">
        <f t="shared" ca="1" si="999"/>
        <v>-1.6000807449055316E-4</v>
      </c>
      <c r="EU482" s="223">
        <f t="shared" ca="1" si="1000"/>
        <v>-8.8581365392193792E-4</v>
      </c>
      <c r="EV482" s="223">
        <f t="shared" ca="1" si="1001"/>
        <v>1.9055528515544995E-3</v>
      </c>
      <c r="EW482" s="223">
        <f t="shared" ca="1" si="1002"/>
        <v>-2.8691835881326788E-3</v>
      </c>
      <c r="EX482" s="223">
        <f t="shared" ca="1" si="1003"/>
        <v>3.7483320310383039E-3</v>
      </c>
      <c r="EY482" s="223">
        <f t="shared" ca="1" si="1004"/>
        <v>-4.5171119047320461E-3</v>
      </c>
      <c r="EZ482" s="223">
        <f t="shared" ca="1" si="1005"/>
        <v>5.1528867047643066E-3</v>
      </c>
      <c r="FA482" s="223">
        <f t="shared" ca="1" si="1006"/>
        <v>-5.636936223203156E-3</v>
      </c>
      <c r="FB482" s="223">
        <f t="shared" ca="1" si="1007"/>
        <v>5.955007759824521E-3</v>
      </c>
      <c r="FC482" s="223">
        <f t="shared" ca="1" si="1008"/>
        <v>-6.0977357888123218E-3</v>
      </c>
      <c r="FD482" s="223">
        <f t="shared" ca="1" si="1009"/>
        <v>6.0609177239988425E-3</v>
      </c>
      <c r="FE482" s="223">
        <f t="shared" ca="1" si="1010"/>
        <v>-5.8456376628175204E-3</v>
      </c>
      <c r="FF482" s="223">
        <f t="shared" ca="1" si="1011"/>
        <v>5.4582344653628214E-3</v>
      </c>
      <c r="FG482" s="223">
        <f t="shared" ca="1" si="1012"/>
        <v>-4.9101151084599412E-3</v>
      </c>
      <c r="FH482" s="223">
        <f t="shared" ca="1" si="1013"/>
        <v>4.217418810480867E-3</v>
      </c>
      <c r="FI482" s="223">
        <f t="shared" ca="1" si="1014"/>
        <v>-3.4005418166545547E-3</v>
      </c>
      <c r="FJ482" s="223">
        <f t="shared" ca="1" si="1015"/>
        <v>2.4835368374359294E-3</v>
      </c>
      <c r="FK482" s="223">
        <f t="shared" ca="1" si="1016"/>
        <v>-1.4934048232956901E-3</v>
      </c>
      <c r="FL482" s="223">
        <f t="shared" ca="1" si="1017"/>
        <v>4.5929992942184746E-4</v>
      </c>
      <c r="FM482" s="223">
        <f t="shared" ca="1" si="1018"/>
        <v>5.8832892007536263E-4</v>
      </c>
      <c r="FN482" s="223">
        <f t="shared" ca="1" si="1019"/>
        <v>-1.6186345920640147E-3</v>
      </c>
      <c r="FO482" s="223">
        <f t="shared" ca="1" si="1020"/>
        <v>2.6012800294403513E-3</v>
      </c>
      <c r="FP482" s="223">
        <f t="shared" ca="1" si="1021"/>
        <v>-3.5073315171371576E-3</v>
      </c>
      <c r="FQ482" s="223">
        <f t="shared" ca="1" si="1022"/>
        <v>4.3101106271222845E-3</v>
      </c>
      <c r="FR482" s="223">
        <f t="shared" ca="1" si="1023"/>
        <v>-4.9859797571159522E-3</v>
      </c>
      <c r="FS482" s="223">
        <f t="shared" ca="1" si="1024"/>
        <v>5.5150381330579239E-3</v>
      </c>
      <c r="FT482" s="223">
        <f t="shared" ca="1" si="1025"/>
        <v>-5.8817077817330593E-3</v>
      </c>
      <c r="FU482" s="223">
        <f t="shared" ca="1" si="1026"/>
        <v>6.0751922197553234E-3</v>
      </c>
      <c r="FV482" s="223">
        <f t="shared" ca="1" si="1027"/>
        <v>-6.0897943529472373E-3</v>
      </c>
      <c r="FW482" s="223">
        <f t="shared" ca="1" si="1028"/>
        <v>5.9250842256554134E-3</v>
      </c>
      <c r="FX482" s="223">
        <f t="shared" ca="1" si="1029"/>
        <v>-5.585911680671911E-3</v>
      </c>
      <c r="FY482" s="223">
        <f t="shared" ca="1" si="1030"/>
        <v>5.0822635569953726E-3</v>
      </c>
      <c r="FZ482" s="223">
        <f t="shared" ca="1" si="1031"/>
        <v>-4.4289696301994331E-3</v>
      </c>
      <c r="GA482" s="223">
        <f t="shared" ca="1" si="1032"/>
        <v>3.6452659539143702E-3</v>
      </c>
      <c r="GB482" s="223">
        <f t="shared" ca="1" si="1033"/>
        <v>-2.7542284597079488E-3</v>
      </c>
      <c r="GC482" s="223">
        <f t="shared" ca="1" si="1034"/>
        <v>1.7820934928488154E-3</v>
      </c>
      <c r="GD482" s="223">
        <f t="shared" ca="1" si="1035"/>
        <v>-7.5748529059289742E-4</v>
      </c>
      <c r="GE482" s="223">
        <f t="shared" ca="1" si="1036"/>
        <v>-2.8942685032879714E-4</v>
      </c>
      <c r="GF482" s="223">
        <f t="shared" ca="1" si="1037"/>
        <v>1.3278169000656074E-3</v>
      </c>
      <c r="GG482" s="223">
        <f t="shared" ca="1" si="1038"/>
        <v>-2.3271097593121964E-3</v>
      </c>
      <c r="GH482" s="223">
        <f t="shared" ca="1" si="1039"/>
        <v>3.2578815344052616E-3</v>
      </c>
      <c r="GI482" s="223">
        <f t="shared" ca="1" si="1040"/>
        <v>-4.0927259154909298E-3</v>
      </c>
      <c r="GJ482" s="223">
        <f t="shared" ca="1" si="1041"/>
        <v>4.8070611475122607E-3</v>
      </c>
      <c r="GK482" s="223">
        <f t="shared" ca="1" si="1042"/>
        <v>-5.3798538329898563E-3</v>
      </c>
      <c r="GL482" s="223">
        <f t="shared" ca="1" si="1043"/>
        <v>5.7942382544187441E-3</v>
      </c>
      <c r="GM482" s="223">
        <f t="shared" ca="1" si="1044"/>
        <v>-6.0380129805169287E-3</v>
      </c>
      <c r="GN482" s="223">
        <f t="shared" ca="1" si="1045"/>
        <v>6.1040001338964148E-3</v>
      </c>
      <c r="GO482" s="223">
        <f t="shared" ca="1" si="1046"/>
        <v>-5.9902567416175402E-3</v>
      </c>
      <c r="GP482" s="223">
        <f t="shared" ca="1" si="1047"/>
        <v>5.700131945474452E-3</v>
      </c>
      <c r="GQ482" s="223">
        <f t="shared" ca="1" si="1048"/>
        <v>-5.2421683874681012E-3</v>
      </c>
      <c r="GR482" s="223">
        <f t="shared" ca="1" si="1049"/>
        <v>4.6298506741466895E-3</v>
      </c>
      <c r="GS482" s="223">
        <f t="shared" ca="1" si="1050"/>
        <v>-3.8812083262041658E-3</v>
      </c>
      <c r="GT482" s="223">
        <f t="shared" ca="1" si="1051"/>
        <v>3.0182849043783027E-3</v>
      </c>
      <c r="GU482" s="223">
        <f t="shared" ca="1" si="1052"/>
        <v>-2.0664889430843832E-3</v>
      </c>
      <c r="GV482" s="223">
        <f t="shared" ca="1" si="1053"/>
        <v>1.0538458033517192E-3</v>
      </c>
      <c r="GW482" s="223">
        <f t="shared" ca="1" si="1054"/>
        <v>-1.0172474050661705E-5</v>
      </c>
      <c r="GX482" s="223">
        <f t="shared" ca="1" si="1055"/>
        <v>-1.033800380851238E-3</v>
      </c>
      <c r="GY482" s="223">
        <f t="shared" ca="1" si="1056"/>
        <v>2.0473332779431257E-3</v>
      </c>
      <c r="GZ482" s="223">
        <f t="shared" ca="1" si="1057"/>
        <v>-3.0005830297005587E-3</v>
      </c>
      <c r="HA482" s="223">
        <f t="shared" ca="1" si="1058"/>
        <v>3.8654814686481841E-3</v>
      </c>
      <c r="HB482" s="223">
        <f t="shared" ca="1" si="1059"/>
        <v>-4.6165619065556005E-3</v>
      </c>
      <c r="HC482" s="223">
        <f t="shared" ca="1" si="1060"/>
        <v>5.2317089938187407E-3</v>
      </c>
      <c r="HD482" s="223">
        <f t="shared" ca="1" si="1061"/>
        <v>-5.6928098996339733E-3</v>
      </c>
      <c r="HE482" s="223">
        <f t="shared" ca="1" si="1062"/>
        <v>5.9862876391410507E-3</v>
      </c>
      <c r="HF482" s="223">
        <f t="shared" ca="1" si="1063"/>
        <v>-6.1035008438757726E-3</v>
      </c>
      <c r="HG482" s="223">
        <f t="shared" ca="1" si="1064"/>
        <v>6.0409982044046066E-3</v>
      </c>
      <c r="HH482" s="223">
        <f t="shared" ca="1" si="1065"/>
        <v>-5.8006200931474926E-3</v>
      </c>
      <c r="HI482" s="223">
        <f t="shared" ca="1" si="1066"/>
        <v>5.3894443751360413E-3</v>
      </c>
      <c r="HJ482" s="223">
        <f t="shared" ca="1" si="1067"/>
        <v>-4.819578002292919E-3</v>
      </c>
      <c r="HK482" s="223">
        <f t="shared" ca="1" si="1068"/>
        <v>4.1078005276818947E-3</v>
      </c>
      <c r="HL482" s="223">
        <f t="shared" ca="1" si="1069"/>
        <v>-3.2750700363440716E-3</v>
      </c>
      <c r="HM482" s="223">
        <f t="shared" ca="1" si="1070"/>
        <v>2.3459060404530138E-3</v>
      </c>
      <c r="HN482" s="223">
        <f t="shared" ca="1" si="1071"/>
        <v>-1.3476675092635923E-3</v>
      </c>
      <c r="HO482" s="223">
        <f t="shared" ca="1" si="1072"/>
        <v>3.0974729204912921E-4</v>
      </c>
      <c r="HP482" s="223">
        <f t="shared" ca="1" si="1073"/>
        <v>7.3729334596986038E-4</v>
      </c>
      <c r="HQ482" s="223">
        <f t="shared" ca="1" si="1074"/>
        <v>-1.7626245913816164E-3</v>
      </c>
      <c r="HR482" s="223">
        <f t="shared" ca="1" si="1075"/>
        <v>2.7360558576572853E-3</v>
      </c>
      <c r="HS482" s="223">
        <f t="shared" ca="1" si="1076"/>
        <v>-3.6289247383718038E-3</v>
      </c>
      <c r="HT482" s="223">
        <f t="shared" ca="1" si="1077"/>
        <v>4.4149409636025198E-3</v>
      </c>
      <c r="HU482" s="223">
        <f t="shared" ca="1" si="1078"/>
        <v>-5.0709605094379478E-3</v>
      </c>
      <c r="HV482" s="223">
        <f t="shared" ca="1" si="1079"/>
        <v>5.5776670671699672E-3</v>
      </c>
      <c r="HW482" s="223">
        <f t="shared" ca="1" si="1080"/>
        <v>-5.9201408065054631E-3</v>
      </c>
      <c r="HX482" s="223">
        <f t="shared" ca="1" si="1081"/>
        <v>6.0882976857187061E-3</v>
      </c>
      <c r="HY482" s="223">
        <f t="shared" ca="1" si="1082"/>
        <v>-6.0771863733884018E-3</v>
      </c>
      <c r="HZ482" s="223">
        <f t="shared" ca="1" si="1083"/>
        <v>5.8871340389418476E-3</v>
      </c>
      <c r="IA482" s="223">
        <f t="shared" ca="1" si="1084"/>
        <v>-5.5237367192443685E-3</v>
      </c>
      <c r="IB482" s="223">
        <f t="shared" ca="1" si="1085"/>
        <v>4.9976945448868644E-3</v>
      </c>
      <c r="IC482" s="223">
        <f t="shared" ca="1" si="1086"/>
        <v>-4.324496677887619E-3</v>
      </c>
      <c r="ID482" s="223">
        <f t="shared" ca="1" si="1087"/>
        <v>3.5239652377294399E-3</v>
      </c>
      <c r="IE482" s="223">
        <f t="shared" ca="1" si="1088"/>
        <v>-1.773550377112002E-3</v>
      </c>
      <c r="IF482" s="223">
        <f t="shared" ca="1" si="1089"/>
        <v>1.6382425661039205E-3</v>
      </c>
      <c r="IG482" s="223">
        <f t="shared" ca="1" si="1090"/>
        <v>-6.0857590169108343E-4</v>
      </c>
      <c r="IH482" s="223">
        <f t="shared" ca="1" si="1091"/>
        <v>-4.3901010683877468E-4</v>
      </c>
      <c r="II482" s="223">
        <f t="shared" ca="1" si="1092"/>
        <v>1.4736695877924488E-3</v>
      </c>
      <c r="IJ482" s="223">
        <f t="shared" ca="1" si="1093"/>
        <v>-2.4649372874021003E-3</v>
      </c>
      <c r="IK482" s="223">
        <f t="shared" ca="1" si="1094"/>
        <v>3.3836256105444322E-3</v>
      </c>
      <c r="IL482" s="223">
        <f t="shared" ca="1" si="1095"/>
        <v>-4.2026840411654338E-3</v>
      </c>
      <c r="IM482" s="223">
        <f t="shared" ca="1" si="1096"/>
        <v>4.8979956370258405E-3</v>
      </c>
      <c r="IN482" s="223">
        <f t="shared" ca="1" si="1097"/>
        <v>-5.4490871461952322E-3</v>
      </c>
      <c r="IO482" s="223">
        <f t="shared" ca="1" si="1098"/>
        <v>5.8397318361240683E-3</v>
      </c>
      <c r="IP482" s="223">
        <f t="shared" ca="1" si="1099"/>
        <v>-6.0584272851648673E-3</v>
      </c>
      <c r="IQ482" s="223">
        <f t="shared" ca="1" si="1100"/>
        <v>6.0987340680999664E-3</v>
      </c>
      <c r="IR482" s="223">
        <f t="shared" ca="1" si="1101"/>
        <v>-5.959465363184523E-3</v>
      </c>
      <c r="IS482" s="223">
        <f t="shared" ca="1" si="1102"/>
        <v>5.6447218977738597E-3</v>
      </c>
      <c r="IT482" s="223">
        <f t="shared" ca="1" si="1103"/>
        <v>-5.1637712035754275E-3</v>
      </c>
      <c r="IU482" s="223">
        <f t="shared" ca="1" si="1104"/>
        <v>4.5307747368156194E-3</v>
      </c>
      <c r="IV482" s="223">
        <f t="shared" ca="1" si="1105"/>
        <v>-3.7643708981942312E-3</v>
      </c>
      <c r="IW482" s="223">
        <f t="shared" ca="1" si="1106"/>
        <v>2.8871262304856057E-3</v>
      </c>
      <c r="IX482" s="223">
        <f t="shared" ca="1" si="1107"/>
        <v>-1.9248709531094093E-3</v>
      </c>
      <c r="IY482" s="223">
        <f t="shared" ca="1" si="1108"/>
        <v>9.0593839868021971E-4</v>
      </c>
      <c r="IZ482" s="223">
        <f t="shared" ca="1" si="1109"/>
        <v>1.3966925390687689E-4</v>
      </c>
      <c r="JA482" s="223">
        <f t="shared" ca="1" si="1110"/>
        <v>-1.1811643850880833E-3</v>
      </c>
      <c r="JB482" s="223">
        <f t="shared" ca="1" si="1111"/>
        <v>2.1878804673191865E-3</v>
      </c>
    </row>
    <row r="483" spans="2:262">
      <c r="B483" s="230">
        <v>122</v>
      </c>
      <c r="C483" s="229">
        <f t="shared" si="1112"/>
        <v>2.3828125000000017E-3</v>
      </c>
      <c r="D483" s="226">
        <f t="shared" ca="1" si="855"/>
        <v>74.396632052120481</v>
      </c>
      <c r="E483" s="225">
        <f ca="1">DX361</f>
        <v>-0.60336794787951631</v>
      </c>
      <c r="F483" s="224">
        <v>122</v>
      </c>
      <c r="G483" s="223">
        <f t="shared" ca="1" si="856"/>
        <v>5.2815766706523579E-3</v>
      </c>
      <c r="H483" s="223">
        <f t="shared" ca="1" si="857"/>
        <v>-5.7762466579078737E-3</v>
      </c>
      <c r="I483" s="223">
        <f t="shared" ca="1" si="858"/>
        <v>6.1458783488777258E-3</v>
      </c>
      <c r="J483" s="223">
        <f t="shared" ca="1" si="859"/>
        <v>-6.3824703337140819E-3</v>
      </c>
      <c r="K483" s="223">
        <f t="shared" ca="1" si="860"/>
        <v>6.4809011104363674E-3</v>
      </c>
      <c r="L483" s="223">
        <f t="shared" ca="1" si="861"/>
        <v>-6.4390399499825567E-3</v>
      </c>
      <c r="M483" s="223">
        <f t="shared" ca="1" si="862"/>
        <v>6.2577930200587231E-3</v>
      </c>
      <c r="N483" s="223">
        <f t="shared" ca="1" si="863"/>
        <v>-5.9410837693447465E-3</v>
      </c>
      <c r="O483" s="223">
        <f t="shared" ca="1" si="864"/>
        <v>5.4957679966789585E-3</v>
      </c>
      <c r="P483" s="223">
        <f t="shared" ca="1" si="865"/>
        <v>-4.9314854437173226E-3</v>
      </c>
      <c r="Q483" s="223">
        <f t="shared" ca="1" si="866"/>
        <v>4.2604511236378857E-3</v>
      </c>
      <c r="R483" s="223">
        <f t="shared" ca="1" si="867"/>
        <v>-3.4971909029939481E-3</v>
      </c>
      <c r="S483" s="223">
        <f t="shared" ca="1" si="868"/>
        <v>2.6582270605704202E-3</v>
      </c>
      <c r="T483" s="223">
        <f t="shared" ca="1" si="869"/>
        <v>-1.7617206299440262E-3</v>
      </c>
      <c r="U483" s="223">
        <f t="shared" ca="1" si="870"/>
        <v>8.2707826795151013E-4</v>
      </c>
      <c r="V483" s="223">
        <f t="shared" ca="1" si="871"/>
        <v>1.254678408239996E-4</v>
      </c>
      <c r="W483" s="223">
        <f t="shared" ca="1" si="872"/>
        <v>-1.075297949749711E-3</v>
      </c>
      <c r="X483" s="223">
        <f t="shared" ca="1" si="873"/>
        <v>2.0018511053874525E-3</v>
      </c>
      <c r="Y483" s="223">
        <f t="shared" ca="1" si="874"/>
        <v>-2.8850702300428441E-3</v>
      </c>
      <c r="Z483" s="223">
        <f t="shared" ca="1" si="875"/>
        <v>3.7058362969266843E-3</v>
      </c>
      <c r="AA483" s="223">
        <f t="shared" ca="1" si="876"/>
        <v>-4.4463821993466837E-3</v>
      </c>
      <c r="AB483" s="223">
        <f t="shared" ca="1" si="877"/>
        <v>5.0906773549118109E-3</v>
      </c>
      <c r="AC483" s="223">
        <f t="shared" ca="1" si="878"/>
        <v>-5.6247747192302144E-3</v>
      </c>
      <c r="AD483" s="223">
        <f t="shared" ca="1" si="879"/>
        <v>6.0371126973006841E-3</v>
      </c>
      <c r="AE483" s="223">
        <f t="shared" ca="1" si="880"/>
        <v>-6.3187654171297011E-3</v>
      </c>
      <c r="AF483" s="223">
        <f t="shared" ca="1" si="881"/>
        <v>6.4636359479043424E-3</v>
      </c>
      <c r="AG483" s="223">
        <f t="shared" ca="1" si="882"/>
        <v>-6.4685882801321362E-3</v>
      </c>
      <c r="AH483" s="223">
        <f t="shared" ca="1" si="883"/>
        <v>6.3335152107760438E-3</v>
      </c>
      <c r="AI483" s="223">
        <f t="shared" ca="1" si="884"/>
        <v>-6.0613406638764375E-3</v>
      </c>
      <c r="AJ483" s="223">
        <f t="shared" ca="1" si="885"/>
        <v>5.6579563964257859E-3</v>
      </c>
      <c r="AK483" s="223">
        <f t="shared" ca="1" si="886"/>
        <v>-5.1320944596223023E-3</v>
      </c>
      <c r="AL483" s="223">
        <f t="shared" ca="1" si="887"/>
        <v>4.4951381763317705E-3</v>
      </c>
      <c r="AM483" s="223">
        <f t="shared" ca="1" si="888"/>
        <v>-3.7608757265243241E-3</v>
      </c>
      <c r="AN483" s="223">
        <f t="shared" ca="1" si="889"/>
        <v>2.9452016748174135E-3</v>
      </c>
      <c r="AO483" s="223">
        <f t="shared" ca="1" si="890"/>
        <v>-2.0657729011523099E-3</v>
      </c>
      <c r="AP483" s="223">
        <f t="shared" ca="1" si="891"/>
        <v>1.1416263826658237E-3</v>
      </c>
      <c r="AQ483" s="223">
        <f t="shared" ca="1" si="892"/>
        <v>-1.9276710062597104E-4</v>
      </c>
      <c r="AR483" s="223">
        <f t="shared" ca="1" si="893"/>
        <v>-7.6026500699936678E-4</v>
      </c>
      <c r="AS483" s="223">
        <f t="shared" ca="1" si="894"/>
        <v>1.696839673169939E-3</v>
      </c>
      <c r="AT483" s="223">
        <f t="shared" ca="1" si="895"/>
        <v>-2.5966828847526747E-3</v>
      </c>
      <c r="AU483" s="223">
        <f t="shared" ca="1" si="896"/>
        <v>3.4403157536799225E-3</v>
      </c>
      <c r="AV483" s="223">
        <f t="shared" ca="1" si="897"/>
        <v>-4.2094761760513187E-3</v>
      </c>
      <c r="AW483" s="223">
        <f t="shared" ca="1" si="898"/>
        <v>4.8875141515326128E-3</v>
      </c>
      <c r="AX483" s="223">
        <f t="shared" ca="1" si="899"/>
        <v>-5.4597522055817704E-3</v>
      </c>
      <c r="AY483" s="223">
        <f t="shared" ca="1" si="900"/>
        <v>5.9138031124472482E-3</v>
      </c>
      <c r="AZ483" s="223">
        <f t="shared" ca="1" si="901"/>
        <v>-6.2398380411969887E-3</v>
      </c>
      <c r="BA483" s="223">
        <f t="shared" ca="1" si="902"/>
        <v>6.4307993202261816E-3</v>
      </c>
      <c r="BB483" s="223">
        <f t="shared" ca="1" si="903"/>
        <v>-6.4825532145334572E-3</v>
      </c>
      <c r="BC483" s="223">
        <f t="shared" ca="1" si="904"/>
        <v>6.3939794086001747E-3</v>
      </c>
      <c r="BD483" s="223">
        <f t="shared" ca="1" si="905"/>
        <v>-6.1669952578381378E-3</v>
      </c>
      <c r="BE483" s="223">
        <f t="shared" ca="1" si="906"/>
        <v>5.8065142836351974E-3</v>
      </c>
      <c r="BF483" s="223">
        <f t="shared" ca="1" si="907"/>
        <v>-5.3203398104556951E-3</v>
      </c>
      <c r="BG483" s="223">
        <f t="shared" ca="1" si="908"/>
        <v>4.7189960474313042E-3</v>
      </c>
      <c r="BH483" s="223">
        <f t="shared" ca="1" si="909"/>
        <v>-4.0155002710156934E-3</v>
      </c>
      <c r="BI483" s="223">
        <f t="shared" ca="1" si="910"/>
        <v>3.2250810402605708E-3</v>
      </c>
      <c r="BJ483" s="223">
        <f t="shared" ca="1" si="911"/>
        <v>-2.364848544501382E-3</v>
      </c>
      <c r="BK483" s="223">
        <f t="shared" ca="1" si="912"/>
        <v>1.4534242194297691E-3</v>
      </c>
      <c r="BL483" s="223">
        <f t="shared" ca="1" si="913"/>
        <v>-5.1053764924608456E-4</v>
      </c>
      <c r="BM483" s="223">
        <f t="shared" ca="1" si="914"/>
        <v>-4.4340051925585797E-4</v>
      </c>
      <c r="BN483" s="223">
        <f t="shared" ca="1" si="915"/>
        <v>1.387740405554247E-3</v>
      </c>
      <c r="BO483" s="223">
        <f t="shared" ca="1" si="916"/>
        <v>-2.3020399029506631E-3</v>
      </c>
      <c r="BP483" s="223">
        <f t="shared" ca="1" si="917"/>
        <v>3.1665071884465542E-3</v>
      </c>
      <c r="BQ483" s="223">
        <f t="shared" ca="1" si="918"/>
        <v>-3.962429155941246E-3</v>
      </c>
      <c r="BR483" s="223">
        <f t="shared" ca="1" si="919"/>
        <v>4.6725764984667569E-3</v>
      </c>
      <c r="BS483" s="223">
        <f t="shared" ca="1" si="920"/>
        <v>-5.281576670652364E-3</v>
      </c>
      <c r="BT483" s="223">
        <f t="shared" ca="1" si="921"/>
        <v>5.7762466579078728E-3</v>
      </c>
      <c r="BU483" s="223">
        <f t="shared" ca="1" si="922"/>
        <v>-6.1458783488777188E-3</v>
      </c>
      <c r="BV483" s="223">
        <f t="shared" ca="1" si="923"/>
        <v>6.3824703337140767E-3</v>
      </c>
      <c r="BW483" s="223">
        <f t="shared" ca="1" si="924"/>
        <v>-6.4809011104363656E-3</v>
      </c>
      <c r="BX483" s="223">
        <f t="shared" ca="1" si="925"/>
        <v>6.4390399499825645E-3</v>
      </c>
      <c r="BY483" s="223">
        <f t="shared" ca="1" si="926"/>
        <v>-6.2577930200586919E-3</v>
      </c>
      <c r="BZ483" s="223">
        <f t="shared" ca="1" si="927"/>
        <v>5.9410837693447092E-3</v>
      </c>
      <c r="CA483" s="223">
        <f t="shared" ca="1" si="928"/>
        <v>-5.4957679966789203E-3</v>
      </c>
      <c r="CB483" s="223">
        <f t="shared" ca="1" si="929"/>
        <v>4.9314854437172767E-3</v>
      </c>
      <c r="CC483" s="223">
        <f t="shared" ca="1" si="930"/>
        <v>-4.260451123637831E-3</v>
      </c>
      <c r="CD483" s="223">
        <f t="shared" ca="1" si="931"/>
        <v>3.4971909029939264E-3</v>
      </c>
      <c r="CE483" s="223">
        <f t="shared" ca="1" si="932"/>
        <v>-2.6582270605703968E-3</v>
      </c>
      <c r="CF483" s="223">
        <f t="shared" ca="1" si="933"/>
        <v>1.7617206299440019E-3</v>
      </c>
      <c r="CG483" s="223">
        <f t="shared" ca="1" si="934"/>
        <v>-8.2707826795153094E-4</v>
      </c>
      <c r="CH483" s="223">
        <f t="shared" ca="1" si="935"/>
        <v>-1.2546784082397879E-4</v>
      </c>
      <c r="CI483" s="223">
        <f t="shared" ca="1" si="936"/>
        <v>1.075297949749691E-3</v>
      </c>
      <c r="CJ483" s="223">
        <f t="shared" ca="1" si="937"/>
        <v>-2.0018511053873892E-3</v>
      </c>
      <c r="CK483" s="223">
        <f t="shared" ca="1" si="938"/>
        <v>2.8850702300427839E-3</v>
      </c>
      <c r="CL483" s="223">
        <f t="shared" ca="1" si="939"/>
        <v>-3.7058362969267806E-3</v>
      </c>
      <c r="CM483" s="223">
        <f t="shared" ca="1" si="940"/>
        <v>4.4463821993467358E-3</v>
      </c>
      <c r="CN483" s="223">
        <f t="shared" ca="1" si="941"/>
        <v>-5.0906773549117693E-3</v>
      </c>
      <c r="CO483" s="223">
        <f t="shared" ca="1" si="942"/>
        <v>5.6247747192301354E-3</v>
      </c>
      <c r="CP483" s="223">
        <f t="shared" ca="1" si="943"/>
        <v>-6.037112697300626E-3</v>
      </c>
      <c r="CQ483" s="223">
        <f t="shared" ca="1" si="944"/>
        <v>6.3187654171296655E-3</v>
      </c>
      <c r="CR483" s="223">
        <f t="shared" ca="1" si="945"/>
        <v>-6.4636359479043597E-3</v>
      </c>
      <c r="CS483" s="223">
        <f t="shared" ca="1" si="946"/>
        <v>6.4685882801321214E-3</v>
      </c>
      <c r="CT483" s="223">
        <f t="shared" ca="1" si="947"/>
        <v>-6.3335152107759987E-3</v>
      </c>
      <c r="CU483" s="223">
        <f t="shared" ca="1" si="948"/>
        <v>6.061340663876395E-3</v>
      </c>
      <c r="CV483" s="223">
        <f t="shared" ca="1" si="949"/>
        <v>-5.6579563964257295E-3</v>
      </c>
      <c r="CW483" s="223">
        <f t="shared" ca="1" si="950"/>
        <v>5.1320944596222294E-3</v>
      </c>
      <c r="CX483" s="223">
        <f t="shared" ca="1" si="951"/>
        <v>-4.4951381763316863E-3</v>
      </c>
      <c r="CY483" s="223">
        <f t="shared" ca="1" si="952"/>
        <v>3.7608757265242283E-3</v>
      </c>
      <c r="CZ483" s="223">
        <f t="shared" ca="1" si="953"/>
        <v>-2.9452016748173077E-3</v>
      </c>
      <c r="DA483" s="223">
        <f t="shared" ca="1" si="954"/>
        <v>2.0657729011521997E-3</v>
      </c>
      <c r="DB483" s="223">
        <f t="shared" ca="1" si="955"/>
        <v>-1.141626382665799E-3</v>
      </c>
      <c r="DC483" s="223">
        <f t="shared" ca="1" si="956"/>
        <v>1.9276710062594632E-4</v>
      </c>
      <c r="DD483" s="223">
        <f t="shared" ca="1" si="957"/>
        <v>7.6026500699939237E-4</v>
      </c>
      <c r="DE483" s="223">
        <f t="shared" ca="1" si="958"/>
        <v>-1.6968396731699637E-3</v>
      </c>
      <c r="DF483" s="223">
        <f t="shared" ca="1" si="959"/>
        <v>2.5966828847526977E-3</v>
      </c>
      <c r="DG483" s="223">
        <f t="shared" ca="1" si="960"/>
        <v>-3.4403157536799433E-3</v>
      </c>
      <c r="DH483" s="223">
        <f t="shared" ca="1" si="961"/>
        <v>4.2094761760512675E-3</v>
      </c>
      <c r="DI483" s="223">
        <f t="shared" ca="1" si="962"/>
        <v>-4.887514151532631E-3</v>
      </c>
      <c r="DJ483" s="223">
        <f t="shared" ca="1" si="963"/>
        <v>5.4597522055817842E-3</v>
      </c>
      <c r="DK483" s="223">
        <f t="shared" ca="1" si="964"/>
        <v>-5.9138031124471822E-3</v>
      </c>
      <c r="DL483" s="223">
        <f t="shared" ca="1" si="965"/>
        <v>6.2398380411969453E-3</v>
      </c>
      <c r="DM483" s="223">
        <f t="shared" ca="1" si="966"/>
        <v>-6.4307993202261625E-3</v>
      </c>
      <c r="DN483" s="223">
        <f t="shared" ca="1" si="967"/>
        <v>6.482553214533459E-3</v>
      </c>
      <c r="DO483" s="223">
        <f t="shared" ca="1" si="968"/>
        <v>-6.3939794086002016E-3</v>
      </c>
      <c r="DP483" s="223">
        <f t="shared" ca="1" si="969"/>
        <v>6.1669952578381872E-3</v>
      </c>
      <c r="DQ483" s="223">
        <f t="shared" ca="1" si="970"/>
        <v>-5.8065142836352685E-3</v>
      </c>
      <c r="DR483" s="223">
        <f t="shared" ca="1" si="971"/>
        <v>5.3203398104555745E-3</v>
      </c>
      <c r="DS483" s="223">
        <f t="shared" ca="1" si="972"/>
        <v>-4.7189960474311602E-3</v>
      </c>
      <c r="DT483" s="223">
        <f t="shared" ca="1" si="973"/>
        <v>4.0155002710155294E-3</v>
      </c>
      <c r="DU483" s="223">
        <f t="shared" ca="1" si="974"/>
        <v>-3.2250810402603891E-3</v>
      </c>
      <c r="DV483" s="223">
        <f t="shared" ca="1" si="975"/>
        <v>2.3648485445011869E-3</v>
      </c>
      <c r="DW483" s="223">
        <f t="shared" ca="1" si="976"/>
        <v>-1.4534242194295644E-3</v>
      </c>
      <c r="DX483" s="223">
        <f t="shared" ca="1" si="977"/>
        <v>5.105376492460594E-4</v>
      </c>
      <c r="DY483" s="223">
        <f t="shared" ca="1" si="978"/>
        <v>4.4340051925588313E-4</v>
      </c>
      <c r="DZ483" s="223">
        <f t="shared" ca="1" si="979"/>
        <v>-1.3877404055542717E-3</v>
      </c>
      <c r="EA483" s="223">
        <f t="shared" ca="1" si="980"/>
        <v>2.302039902950687E-3</v>
      </c>
      <c r="EB483" s="223">
        <f t="shared" ca="1" si="981"/>
        <v>-3.1665071884465767E-3</v>
      </c>
      <c r="EC483" s="223">
        <f t="shared" ca="1" si="982"/>
        <v>3.9624291559412659E-3</v>
      </c>
      <c r="ED483" s="223">
        <f t="shared" ca="1" si="983"/>
        <v>-4.6725764984667751E-3</v>
      </c>
      <c r="EE483" s="223">
        <f t="shared" ca="1" si="984"/>
        <v>5.2815766706523787E-3</v>
      </c>
      <c r="EF483" s="223">
        <f t="shared" ca="1" si="985"/>
        <v>-5.7762466579078841E-3</v>
      </c>
      <c r="EG483" s="223">
        <f t="shared" ca="1" si="986"/>
        <v>6.1458783488777275E-3</v>
      </c>
      <c r="EH483" s="223">
        <f t="shared" ca="1" si="987"/>
        <v>-6.3824703337140801E-3</v>
      </c>
      <c r="EI483" s="223">
        <f t="shared" ca="1" si="988"/>
        <v>6.4809011104363674E-3</v>
      </c>
      <c r="EJ483" s="223">
        <f t="shared" ca="1" si="989"/>
        <v>-6.4390399499825619E-3</v>
      </c>
      <c r="EK483" s="223">
        <f t="shared" ca="1" si="990"/>
        <v>6.2577930200587335E-3</v>
      </c>
      <c r="EL483" s="223">
        <f t="shared" ca="1" si="991"/>
        <v>-5.9410837693447717E-3</v>
      </c>
      <c r="EM483" s="223">
        <f t="shared" ca="1" si="992"/>
        <v>5.4957679966790053E-3</v>
      </c>
      <c r="EN483" s="223">
        <f t="shared" ca="1" si="993"/>
        <v>-4.931485443717379E-3</v>
      </c>
      <c r="EO483" s="223">
        <f t="shared" ca="1" si="994"/>
        <v>4.2604511236379516E-3</v>
      </c>
      <c r="EP483" s="223">
        <f t="shared" ca="1" si="995"/>
        <v>-3.4971909029940604E-3</v>
      </c>
      <c r="EQ483" s="223">
        <f t="shared" ca="1" si="996"/>
        <v>2.6582270605702051E-3</v>
      </c>
      <c r="ER483" s="223">
        <f t="shared" ca="1" si="997"/>
        <v>-1.7617206299438003E-3</v>
      </c>
      <c r="ES483" s="223">
        <f t="shared" ca="1" si="998"/>
        <v>8.2707826795132278E-4</v>
      </c>
      <c r="ET483" s="223">
        <f t="shared" ca="1" si="999"/>
        <v>1.2546784082418869E-4</v>
      </c>
      <c r="EU483" s="223">
        <f t="shared" ca="1" si="1000"/>
        <v>-1.0752979497498979E-3</v>
      </c>
      <c r="EV483" s="223">
        <f t="shared" ca="1" si="1001"/>
        <v>2.0018511053875887E-3</v>
      </c>
      <c r="EW483" s="223">
        <f t="shared" ca="1" si="1002"/>
        <v>-2.8850702300429716E-3</v>
      </c>
      <c r="EX483" s="223">
        <f t="shared" ca="1" si="1003"/>
        <v>3.7058362969268014E-3</v>
      </c>
      <c r="EY483" s="223">
        <f t="shared" ca="1" si="1004"/>
        <v>-4.4463821993467531E-3</v>
      </c>
      <c r="EZ483" s="223">
        <f t="shared" ca="1" si="1005"/>
        <v>5.0906773549118985E-3</v>
      </c>
      <c r="FA483" s="223">
        <f t="shared" ca="1" si="1006"/>
        <v>-5.6247747192302387E-3</v>
      </c>
      <c r="FB483" s="223">
        <f t="shared" ca="1" si="1007"/>
        <v>6.0371126973007031E-3</v>
      </c>
      <c r="FC483" s="223">
        <f t="shared" ca="1" si="1008"/>
        <v>-6.3187654171297132E-3</v>
      </c>
      <c r="FD483" s="223">
        <f t="shared" ca="1" si="1009"/>
        <v>6.4636359479043476E-3</v>
      </c>
      <c r="FE483" s="223">
        <f t="shared" ca="1" si="1010"/>
        <v>-6.4685882801321327E-3</v>
      </c>
      <c r="FF483" s="223">
        <f t="shared" ca="1" si="1011"/>
        <v>6.3335152107760334E-3</v>
      </c>
      <c r="FG483" s="223">
        <f t="shared" ca="1" si="1012"/>
        <v>-6.0613406638764522E-3</v>
      </c>
      <c r="FH483" s="223">
        <f t="shared" ca="1" si="1013"/>
        <v>5.6579563964258067E-3</v>
      </c>
      <c r="FI483" s="223">
        <f t="shared" ca="1" si="1014"/>
        <v>-5.1320944596223265E-3</v>
      </c>
      <c r="FJ483" s="223">
        <f t="shared" ca="1" si="1015"/>
        <v>4.4951381763318008E-3</v>
      </c>
      <c r="FK483" s="223">
        <f t="shared" ca="1" si="1016"/>
        <v>-3.7608757265243571E-3</v>
      </c>
      <c r="FL483" s="223">
        <f t="shared" ca="1" si="1017"/>
        <v>2.9452016748174499E-3</v>
      </c>
      <c r="FM483" s="223">
        <f t="shared" ca="1" si="1018"/>
        <v>-2.0657729011523498E-3</v>
      </c>
      <c r="FN483" s="223">
        <f t="shared" ca="1" si="1019"/>
        <v>1.1416263826659547E-3</v>
      </c>
      <c r="FO483" s="223">
        <f t="shared" ca="1" si="1020"/>
        <v>-1.9276710062610504E-4</v>
      </c>
      <c r="FP483" s="223">
        <f t="shared" ca="1" si="1021"/>
        <v>-7.6026500699923408E-4</v>
      </c>
      <c r="FQ483" s="223">
        <f t="shared" ca="1" si="1022"/>
        <v>1.6968396731701666E-3</v>
      </c>
      <c r="FR483" s="223">
        <f t="shared" ca="1" si="1023"/>
        <v>-2.5966828847528893E-3</v>
      </c>
      <c r="FS483" s="223">
        <f t="shared" ca="1" si="1024"/>
        <v>3.4403157536801211E-3</v>
      </c>
      <c r="FT483" s="223">
        <f t="shared" ca="1" si="1025"/>
        <v>-4.209476176051428E-3</v>
      </c>
      <c r="FU483" s="223">
        <f t="shared" ca="1" si="1026"/>
        <v>4.887514151532526E-3</v>
      </c>
      <c r="FV483" s="223">
        <f t="shared" ca="1" si="1027"/>
        <v>-5.4597522055816975E-3</v>
      </c>
      <c r="FW483" s="223">
        <f t="shared" ca="1" si="1028"/>
        <v>5.9138031124471163E-3</v>
      </c>
      <c r="FX483" s="223">
        <f t="shared" ca="1" si="1029"/>
        <v>-6.2398380411969028E-3</v>
      </c>
      <c r="FY483" s="223">
        <f t="shared" ca="1" si="1030"/>
        <v>6.4307993202261417E-3</v>
      </c>
      <c r="FZ483" s="223">
        <f t="shared" ca="1" si="1031"/>
        <v>-6.4825532145334624E-3</v>
      </c>
      <c r="GA483" s="223">
        <f t="shared" ca="1" si="1032"/>
        <v>6.3939794086002276E-3</v>
      </c>
      <c r="GB483" s="223">
        <f t="shared" ca="1" si="1033"/>
        <v>-6.1669952578382366E-3</v>
      </c>
      <c r="GC483" s="223">
        <f t="shared" ca="1" si="1034"/>
        <v>5.8065142836353388E-3</v>
      </c>
      <c r="GD483" s="223">
        <f t="shared" ca="1" si="1035"/>
        <v>-5.3203398104554548E-3</v>
      </c>
      <c r="GE483" s="223">
        <f t="shared" ca="1" si="1036"/>
        <v>4.7189960474310162E-3</v>
      </c>
      <c r="GF483" s="223">
        <f t="shared" ca="1" si="1037"/>
        <v>-4.0155002710153646E-3</v>
      </c>
      <c r="GG483" s="223">
        <f t="shared" ca="1" si="1038"/>
        <v>3.2250810402602078E-3</v>
      </c>
      <c r="GH483" s="223">
        <f t="shared" ca="1" si="1039"/>
        <v>-2.3648485445009922E-3</v>
      </c>
      <c r="GI483" s="223">
        <f t="shared" ca="1" si="1040"/>
        <v>1.4534242194293606E-3</v>
      </c>
      <c r="GJ483" s="223">
        <f t="shared" ca="1" si="1041"/>
        <v>-5.1053764924585037E-4</v>
      </c>
      <c r="GK483" s="223">
        <f t="shared" ca="1" si="1042"/>
        <v>-4.4340051925609259E-4</v>
      </c>
      <c r="GL483" s="223">
        <f t="shared" ca="1" si="1043"/>
        <v>1.3877404055544764E-3</v>
      </c>
      <c r="GM483" s="223">
        <f t="shared" ca="1" si="1044"/>
        <v>-2.3020399029508825E-3</v>
      </c>
      <c r="GN483" s="223">
        <f t="shared" ca="1" si="1045"/>
        <v>3.1665071884467589E-3</v>
      </c>
      <c r="GO483" s="223">
        <f t="shared" ca="1" si="1046"/>
        <v>-3.9624291559414325E-3</v>
      </c>
      <c r="GP483" s="223">
        <f t="shared" ca="1" si="1047"/>
        <v>4.67257649846692E-3</v>
      </c>
      <c r="GQ483" s="223">
        <f t="shared" ca="1" si="1048"/>
        <v>-5.281576670652501E-3</v>
      </c>
      <c r="GR483" s="223">
        <f t="shared" ca="1" si="1049"/>
        <v>5.7762466579079803E-3</v>
      </c>
      <c r="GS483" s="223">
        <f t="shared" ca="1" si="1050"/>
        <v>-6.1458783488777934E-3</v>
      </c>
      <c r="GT483" s="223">
        <f t="shared" ca="1" si="1051"/>
        <v>6.3824703337141174E-3</v>
      </c>
      <c r="GU483" s="223">
        <f t="shared" ca="1" si="1052"/>
        <v>-6.4809011104363726E-3</v>
      </c>
      <c r="GV483" s="223">
        <f t="shared" ca="1" si="1053"/>
        <v>6.4390399499825376E-3</v>
      </c>
      <c r="GW483" s="223">
        <f t="shared" ca="1" si="1054"/>
        <v>-6.2577930200586798E-3</v>
      </c>
      <c r="GX483" s="223">
        <f t="shared" ca="1" si="1055"/>
        <v>5.9410837693446884E-3</v>
      </c>
      <c r="GY483" s="223">
        <f t="shared" ca="1" si="1056"/>
        <v>-5.4957679966788934E-3</v>
      </c>
      <c r="GZ483" s="223">
        <f t="shared" ca="1" si="1057"/>
        <v>4.9314854437172437E-3</v>
      </c>
      <c r="HA483" s="223">
        <f t="shared" ca="1" si="1058"/>
        <v>-4.2604511236377937E-3</v>
      </c>
      <c r="HB483" s="223">
        <f t="shared" ca="1" si="1059"/>
        <v>3.4971909029938835E-3</v>
      </c>
      <c r="HC483" s="223">
        <f t="shared" ca="1" si="1060"/>
        <v>-2.6582270605703499E-3</v>
      </c>
      <c r="HD483" s="223">
        <f t="shared" ca="1" si="1061"/>
        <v>1.7617206299439534E-3</v>
      </c>
      <c r="HE483" s="223">
        <f t="shared" ca="1" si="1062"/>
        <v>-8.2707826795148064E-4</v>
      </c>
      <c r="HF483" s="223">
        <f t="shared" ca="1" si="1063"/>
        <v>-1.2546784082402909E-4</v>
      </c>
      <c r="HG483" s="223">
        <f t="shared" ca="1" si="1064"/>
        <v>1.0752979497497405E-3</v>
      </c>
      <c r="HH483" s="223">
        <f t="shared" ca="1" si="1065"/>
        <v>-2.0018511053874377E-3</v>
      </c>
      <c r="HI483" s="223">
        <f t="shared" ca="1" si="1066"/>
        <v>2.8850702300428294E-3</v>
      </c>
      <c r="HJ483" s="223">
        <f t="shared" ca="1" si="1067"/>
        <v>-3.7058362969266717E-3</v>
      </c>
      <c r="HK483" s="223">
        <f t="shared" ca="1" si="1068"/>
        <v>4.4463821993466386E-3</v>
      </c>
      <c r="HL483" s="223">
        <f t="shared" ca="1" si="1069"/>
        <v>-5.0906773549118005E-3</v>
      </c>
      <c r="HM483" s="223">
        <f t="shared" ca="1" si="1070"/>
        <v>5.6247747192301606E-3</v>
      </c>
      <c r="HN483" s="223">
        <f t="shared" ca="1" si="1071"/>
        <v>-6.037112697300645E-3</v>
      </c>
      <c r="HO483" s="223">
        <f t="shared" ca="1" si="1072"/>
        <v>6.3187654171296768E-3</v>
      </c>
      <c r="HP483" s="223">
        <f t="shared" ca="1" si="1073"/>
        <v>-6.4636359479043346E-3</v>
      </c>
      <c r="HQ483" s="223">
        <f t="shared" ca="1" si="1074"/>
        <v>6.468588280132144E-3</v>
      </c>
      <c r="HR483" s="223">
        <f t="shared" ca="1" si="1075"/>
        <v>-6.3335152107760672E-3</v>
      </c>
      <c r="HS483" s="223">
        <f t="shared" ca="1" si="1076"/>
        <v>6.0613406638765095E-3</v>
      </c>
      <c r="HT483" s="223">
        <f t="shared" ca="1" si="1077"/>
        <v>-5.6579563964258839E-3</v>
      </c>
      <c r="HU483" s="223">
        <f t="shared" ca="1" si="1078"/>
        <v>5.1320944596224237E-3</v>
      </c>
      <c r="HV483" s="223">
        <f t="shared" ca="1" si="1079"/>
        <v>-4.4951381763319153E-3</v>
      </c>
      <c r="HW483" s="223">
        <f t="shared" ca="1" si="1080"/>
        <v>3.7608757265244867E-3</v>
      </c>
      <c r="HX483" s="223">
        <f t="shared" ca="1" si="1081"/>
        <v>-2.9452016748175913E-3</v>
      </c>
      <c r="HY483" s="223">
        <f t="shared" ca="1" si="1082"/>
        <v>2.0657729011525003E-3</v>
      </c>
      <c r="HZ483" s="223">
        <f t="shared" ca="1" si="1083"/>
        <v>-1.1416263826661117E-3</v>
      </c>
      <c r="IA483" s="223">
        <f t="shared" ca="1" si="1084"/>
        <v>1.9276710062626334E-4</v>
      </c>
      <c r="IB483" s="223">
        <f t="shared" ca="1" si="1085"/>
        <v>7.6026500699907622E-4</v>
      </c>
      <c r="IC483" s="223">
        <f t="shared" ca="1" si="1086"/>
        <v>-1.6968396731703683E-3</v>
      </c>
      <c r="ID483" s="223">
        <f t="shared" ca="1" si="1087"/>
        <v>2.5966828847530819E-3</v>
      </c>
      <c r="IE483" s="223">
        <f t="shared" ca="1" si="1088"/>
        <v>-8.6060143381837435E-5</v>
      </c>
      <c r="IF483" s="223">
        <f t="shared" ca="1" si="1089"/>
        <v>4.2094761760515876E-3</v>
      </c>
      <c r="IG483" s="223">
        <f t="shared" ca="1" si="1090"/>
        <v>-4.8875141515329051E-3</v>
      </c>
      <c r="IH483" s="223">
        <f t="shared" ca="1" si="1091"/>
        <v>5.4597522055820106E-3</v>
      </c>
      <c r="II483" s="223">
        <f t="shared" ca="1" si="1092"/>
        <v>-5.9138031124473548E-3</v>
      </c>
      <c r="IJ483" s="223">
        <f t="shared" ca="1" si="1093"/>
        <v>6.2398380411970598E-3</v>
      </c>
      <c r="IK483" s="223">
        <f t="shared" ca="1" si="1094"/>
        <v>-6.4307993202262154E-3</v>
      </c>
      <c r="IL483" s="223">
        <f t="shared" ca="1" si="1095"/>
        <v>6.4825532145334503E-3</v>
      </c>
      <c r="IM483" s="223">
        <f t="shared" ca="1" si="1096"/>
        <v>-6.3939794086001322E-3</v>
      </c>
      <c r="IN483" s="223">
        <f t="shared" ca="1" si="1097"/>
        <v>6.166995257838058E-3</v>
      </c>
      <c r="IO483" s="223">
        <f t="shared" ca="1" si="1098"/>
        <v>-5.8065142836350812E-3</v>
      </c>
      <c r="IP483" s="223">
        <f t="shared" ca="1" si="1099"/>
        <v>5.3203398104555459E-3</v>
      </c>
      <c r="IQ483" s="223">
        <f t="shared" ca="1" si="1100"/>
        <v>-4.7189960474311246E-3</v>
      </c>
      <c r="IR483" s="223">
        <f t="shared" ca="1" si="1101"/>
        <v>4.0155002710154895E-3</v>
      </c>
      <c r="IS483" s="223">
        <f t="shared" ca="1" si="1102"/>
        <v>-3.2250810402603448E-3</v>
      </c>
      <c r="IT483" s="223">
        <f t="shared" ca="1" si="1103"/>
        <v>2.3648485445011405E-3</v>
      </c>
      <c r="IU483" s="223">
        <f t="shared" ca="1" si="1104"/>
        <v>-1.453424219429515E-3</v>
      </c>
      <c r="IV483" s="223">
        <f t="shared" ca="1" si="1105"/>
        <v>5.1053764924600909E-4</v>
      </c>
      <c r="IW483" s="223">
        <f t="shared" ca="1" si="1106"/>
        <v>4.4340051925593387E-4</v>
      </c>
      <c r="IX483" s="223">
        <f t="shared" ca="1" si="1107"/>
        <v>-1.387740405554322E-3</v>
      </c>
      <c r="IY483" s="223">
        <f t="shared" ca="1" si="1108"/>
        <v>2.3020399029507347E-3</v>
      </c>
      <c r="IZ483" s="223">
        <f t="shared" ca="1" si="1109"/>
        <v>-3.1665071884466205E-3</v>
      </c>
      <c r="JA483" s="223">
        <f t="shared" ca="1" si="1110"/>
        <v>3.9624291559413058E-3</v>
      </c>
      <c r="JB483" s="223">
        <f t="shared" ca="1" si="1111"/>
        <v>-4.6725764984668098E-3</v>
      </c>
    </row>
    <row r="484" spans="2:262">
      <c r="B484" s="230">
        <v>123</v>
      </c>
      <c r="C484" s="229">
        <f t="shared" si="1112"/>
        <v>2.4023437500000017E-3</v>
      </c>
      <c r="D484" s="226">
        <f t="shared" ca="1" si="855"/>
        <v>74.379316158483633</v>
      </c>
      <c r="E484" s="225">
        <f ca="1">DY361</f>
        <v>-0.6206838415163608</v>
      </c>
      <c r="F484" s="224">
        <v>123</v>
      </c>
      <c r="G484" s="223">
        <f t="shared" ca="1" si="856"/>
        <v>5.7280617512758241E-3</v>
      </c>
      <c r="H484" s="223">
        <f t="shared" ca="1" si="857"/>
        <v>-6.2405458090218626E-3</v>
      </c>
      <c r="I484" s="223">
        <f t="shared" ca="1" si="858"/>
        <v>6.6591662490840713E-3</v>
      </c>
      <c r="J484" s="223">
        <f t="shared" ca="1" si="859"/>
        <v>-6.9776266303909328E-3</v>
      </c>
      <c r="K484" s="223">
        <f t="shared" ca="1" si="860"/>
        <v>7.1911370123838442E-3</v>
      </c>
      <c r="L484" s="223">
        <f t="shared" ca="1" si="861"/>
        <v>-7.2964860001816156E-3</v>
      </c>
      <c r="M484" s="223">
        <f t="shared" ca="1" si="862"/>
        <v>7.2920890469486618E-3</v>
      </c>
      <c r="N484" s="223">
        <f t="shared" ca="1" si="863"/>
        <v>-7.1780122869543033E-3</v>
      </c>
      <c r="O484" s="223">
        <f t="shared" ca="1" si="864"/>
        <v>6.9559715408517974E-3</v>
      </c>
      <c r="P484" s="223">
        <f t="shared" ca="1" si="865"/>
        <v>-6.629306508138616E-3</v>
      </c>
      <c r="Q484" s="223">
        <f t="shared" ca="1" si="866"/>
        <v>6.2029305349674234E-3</v>
      </c>
      <c r="R484" s="223">
        <f t="shared" ca="1" si="867"/>
        <v>-5.6832567128466058E-3</v>
      </c>
      <c r="S484" s="223">
        <f t="shared" ca="1" si="868"/>
        <v>5.0781014197745318E-3</v>
      </c>
      <c r="T484" s="223">
        <f t="shared" ca="1" si="869"/>
        <v>-4.396566754639143E-3</v>
      </c>
      <c r="U484" s="223">
        <f t="shared" ca="1" si="870"/>
        <v>3.6489036331783459E-3</v>
      </c>
      <c r="V484" s="223">
        <f t="shared" ca="1" si="871"/>
        <v>-2.8463576046655866E-3</v>
      </c>
      <c r="W484" s="223">
        <f t="shared" ca="1" si="872"/>
        <v>2.0009997083816539E-3</v>
      </c>
      <c r="X484" s="223">
        <f t="shared" ca="1" si="873"/>
        <v>-1.1255449139480197E-3</v>
      </c>
      <c r="Y484" s="223">
        <f t="shared" ca="1" si="874"/>
        <v>2.3316087634844699E-4</v>
      </c>
      <c r="Z484" s="223">
        <f t="shared" ca="1" si="875"/>
        <v>6.6273011785815189E-4</v>
      </c>
      <c r="AA484" s="223">
        <f t="shared" ca="1" si="876"/>
        <v>-1.5486530342212093E-3</v>
      </c>
      <c r="AB484" s="223">
        <f t="shared" ca="1" si="877"/>
        <v>2.41128276745944E-3</v>
      </c>
      <c r="AC484" s="223">
        <f t="shared" ca="1" si="878"/>
        <v>-3.2376445634467611E-3</v>
      </c>
      <c r="AD484" s="223">
        <f t="shared" ca="1" si="879"/>
        <v>4.0153091715919333E-3</v>
      </c>
      <c r="AE484" s="223">
        <f t="shared" ca="1" si="880"/>
        <v>-4.7325797923363101E-3</v>
      </c>
      <c r="AF484" s="223">
        <f t="shared" ca="1" si="881"/>
        <v>5.378668007906387E-3</v>
      </c>
      <c r="AG484" s="223">
        <f t="shared" ca="1" si="882"/>
        <v>-5.9438560501594998E-3</v>
      </c>
      <c r="AH484" s="223">
        <f t="shared" ca="1" si="883"/>
        <v>6.4196429648617232E-3</v>
      </c>
      <c r="AI484" s="223">
        <f t="shared" ca="1" si="884"/>
        <v>-6.7988724739521389E-3</v>
      </c>
      <c r="AJ484" s="223">
        <f t="shared" ca="1" si="885"/>
        <v>7.0758406126262829E-3</v>
      </c>
      <c r="AK484" s="223">
        <f t="shared" ca="1" si="886"/>
        <v>-7.2463815222758507E-3</v>
      </c>
      <c r="AL484" s="223">
        <f t="shared" ca="1" si="887"/>
        <v>7.3079301088797557E-3</v>
      </c>
      <c r="AM484" s="223">
        <f t="shared" ca="1" si="888"/>
        <v>-7.2595606244059176E-3</v>
      </c>
      <c r="AN484" s="223">
        <f t="shared" ca="1" si="889"/>
        <v>7.1020005909232398E-3</v>
      </c>
      <c r="AO484" s="223">
        <f t="shared" ca="1" si="890"/>
        <v>-6.8376198579926245E-3</v>
      </c>
      <c r="AP484" s="223">
        <f t="shared" ca="1" si="891"/>
        <v>6.4703949579236007E-3</v>
      </c>
      <c r="AQ484" s="223">
        <f t="shared" ca="1" si="892"/>
        <v>-6.0058492950270355E-3</v>
      </c>
      <c r="AR484" s="223">
        <f t="shared" ca="1" si="893"/>
        <v>5.4509700684733002E-3</v>
      </c>
      <c r="AS484" s="223">
        <f t="shared" ca="1" si="894"/>
        <v>-4.8141031783127293E-3</v>
      </c>
      <c r="AT484" s="223">
        <f t="shared" ca="1" si="895"/>
        <v>4.1048276953705954E-3</v>
      </c>
      <c r="AU484" s="223">
        <f t="shared" ca="1" si="896"/>
        <v>-3.3338117831059615E-3</v>
      </c>
      <c r="AV484" s="223">
        <f t="shared" ca="1" si="897"/>
        <v>2.5126522385028084E-3</v>
      </c>
      <c r="AW484" s="223">
        <f t="shared" ca="1" si="898"/>
        <v>-1.6537000654492894E-3</v>
      </c>
      <c r="AX484" s="223">
        <f t="shared" ca="1" si="899"/>
        <v>7.6987470414312167E-4</v>
      </c>
      <c r="AY484" s="223">
        <f t="shared" ca="1" si="900"/>
        <v>1.2553028931451419E-4</v>
      </c>
      <c r="AZ484" s="223">
        <f t="shared" ca="1" si="901"/>
        <v>-1.0190471903771489E-3</v>
      </c>
      <c r="BA484" s="223">
        <f t="shared" ca="1" si="902"/>
        <v>1.8972366731647545E-3</v>
      </c>
      <c r="BB484" s="223">
        <f t="shared" ca="1" si="903"/>
        <v>-2.7468899504349744E-3</v>
      </c>
      <c r="BC484" s="223">
        <f t="shared" ca="1" si="904"/>
        <v>3.5552274460385952E-3</v>
      </c>
      <c r="BD484" s="223">
        <f t="shared" ca="1" si="905"/>
        <v>-4.3100910116389071E-3</v>
      </c>
      <c r="BE484" s="223">
        <f t="shared" ca="1" si="906"/>
        <v>5.0001267965801748E-3</v>
      </c>
      <c r="BF484" s="223">
        <f t="shared" ca="1" si="907"/>
        <v>-5.6149560203701101E-3</v>
      </c>
      <c r="BG484" s="223">
        <f t="shared" ca="1" si="908"/>
        <v>6.1453310791981155E-3</v>
      </c>
      <c r="BH484" s="223">
        <f t="shared" ca="1" si="909"/>
        <v>-6.5832746385048541E-3</v>
      </c>
      <c r="BI484" s="223">
        <f t="shared" ca="1" si="910"/>
        <v>6.9221996195195576E-3</v>
      </c>
      <c r="BJ484" s="223">
        <f t="shared" ca="1" si="911"/>
        <v>-7.1570082750554067E-3</v>
      </c>
      <c r="BK484" s="223">
        <f t="shared" ca="1" si="912"/>
        <v>7.2841688643726201E-3</v>
      </c>
      <c r="BL484" s="223">
        <f t="shared" ca="1" si="913"/>
        <v>-7.3017687738465226E-3</v>
      </c>
      <c r="BM484" s="223">
        <f t="shared" ca="1" si="914"/>
        <v>7.2095432844565439E-3</v>
      </c>
      <c r="BN484" s="223">
        <f t="shared" ca="1" si="915"/>
        <v>-7.0088795534068906E-3</v>
      </c>
      <c r="BO484" s="223">
        <f t="shared" ca="1" si="916"/>
        <v>6.7027957499907771E-3</v>
      </c>
      <c r="BP484" s="223">
        <f t="shared" ca="1" si="917"/>
        <v>-6.2958956595152091E-3</v>
      </c>
      <c r="BQ484" s="223">
        <f t="shared" ca="1" si="918"/>
        <v>5.7942994380847197E-3</v>
      </c>
      <c r="BR484" s="223">
        <f t="shared" ca="1" si="919"/>
        <v>-5.2055515597564522E-3</v>
      </c>
      <c r="BS484" s="223">
        <f t="shared" ca="1" si="920"/>
        <v>4.5385073406286136E-3</v>
      </c>
      <c r="BT484" s="223">
        <f t="shared" ca="1" si="921"/>
        <v>-3.8031997466435449E-3</v>
      </c>
      <c r="BU484" s="223">
        <f t="shared" ca="1" si="922"/>
        <v>3.0106884884406482E-3</v>
      </c>
      <c r="BV484" s="223">
        <f t="shared" ca="1" si="923"/>
        <v>-2.1728936730149857E-3</v>
      </c>
      <c r="BW484" s="223">
        <f t="shared" ca="1" si="924"/>
        <v>1.3024165142123414E-3</v>
      </c>
      <c r="BX484" s="223">
        <f t="shared" ca="1" si="925"/>
        <v>-4.1234979874308882E-4</v>
      </c>
      <c r="BY484" s="223">
        <f t="shared" ca="1" si="926"/>
        <v>-4.8391904151551691E-4</v>
      </c>
      <c r="BZ484" s="223">
        <f t="shared" ca="1" si="927"/>
        <v>1.372909288956432E-3</v>
      </c>
      <c r="CA484" s="223">
        <f t="shared" ca="1" si="928"/>
        <v>-2.2412497027841376E-3</v>
      </c>
      <c r="CB484" s="223">
        <f t="shared" ca="1" si="929"/>
        <v>3.0758796349209592E-3</v>
      </c>
      <c r="CC484" s="223">
        <f t="shared" ca="1" si="930"/>
        <v>-3.8642454743116859E-3</v>
      </c>
      <c r="CD484" s="223">
        <f t="shared" ca="1" si="931"/>
        <v>4.5944894649192882E-3</v>
      </c>
      <c r="CE484" s="223">
        <f t="shared" ca="1" si="932"/>
        <v>-5.2556280574118444E-3</v>
      </c>
      <c r="CF484" s="223">
        <f t="shared" ca="1" si="933"/>
        <v>5.8377171119686341E-3</v>
      </c>
      <c r="CG484" s="223">
        <f t="shared" ca="1" si="934"/>
        <v>-6.3320014673993973E-3</v>
      </c>
      <c r="CH484" s="223">
        <f t="shared" ca="1" si="935"/>
        <v>6.7310466269171572E-3</v>
      </c>
      <c r="CI484" s="223">
        <f t="shared" ca="1" si="936"/>
        <v>-7.0288505798904444E-3</v>
      </c>
      <c r="CJ484" s="223">
        <f t="shared" ca="1" si="937"/>
        <v>7.2209340776699885E-3</v>
      </c>
      <c r="CK484" s="223">
        <f t="shared" ca="1" si="938"/>
        <v>-7.3044080056572907E-3</v>
      </c>
      <c r="CL484" s="223">
        <f t="shared" ca="1" si="939"/>
        <v>7.2780168382776903E-3</v>
      </c>
      <c r="CM484" s="223">
        <f t="shared" ca="1" si="940"/>
        <v>-7.1421575232534906E-3</v>
      </c>
      <c r="CN484" s="223">
        <f t="shared" ca="1" si="941"/>
        <v>6.8988735111409783E-3</v>
      </c>
      <c r="CO484" s="223">
        <f t="shared" ca="1" si="942"/>
        <v>-6.5518240199316756E-3</v>
      </c>
      <c r="CP484" s="223">
        <f t="shared" ca="1" si="943"/>
        <v>6.1062289970077012E-3</v>
      </c>
      <c r="CQ484" s="223">
        <f t="shared" ca="1" si="944"/>
        <v>-5.5687906062752389E-3</v>
      </c>
      <c r="CR484" s="223">
        <f t="shared" ca="1" si="945"/>
        <v>4.9475924213797581E-3</v>
      </c>
      <c r="CS484" s="223">
        <f t="shared" ca="1" si="946"/>
        <v>-4.2519778412346216E-3</v>
      </c>
      <c r="CT484" s="223">
        <f t="shared" ca="1" si="947"/>
        <v>3.4924095566056957E-3</v>
      </c>
      <c r="CU484" s="223">
        <f t="shared" ca="1" si="948"/>
        <v>-2.6803121815016113E-3</v>
      </c>
      <c r="CV484" s="223">
        <f t="shared" ca="1" si="949"/>
        <v>1.8279004163458588E-3</v>
      </c>
      <c r="CW484" s="223">
        <f t="shared" ca="1" si="950"/>
        <v>-9.4799532751423717E-4</v>
      </c>
      <c r="CX484" s="223">
        <f t="shared" ca="1" si="951"/>
        <v>5.3831506560307434E-5</v>
      </c>
      <c r="CY484" s="223">
        <f t="shared" ca="1" si="952"/>
        <v>8.4114199035920578E-4</v>
      </c>
      <c r="CZ484" s="223">
        <f t="shared" ca="1" si="953"/>
        <v>-1.7234639288061706E-3</v>
      </c>
      <c r="DA484" s="223">
        <f t="shared" ca="1" si="954"/>
        <v>2.5798633655592282E-3</v>
      </c>
      <c r="DB484" s="223">
        <f t="shared" ca="1" si="955"/>
        <v>-3.3974592559511763E-3</v>
      </c>
      <c r="DC484" s="223">
        <f t="shared" ca="1" si="956"/>
        <v>4.1639541967694055E-3</v>
      </c>
      <c r="DD484" s="223">
        <f t="shared" ca="1" si="957"/>
        <v>-4.867819390648934E-3</v>
      </c>
      <c r="DE484" s="223">
        <f t="shared" ca="1" si="958"/>
        <v>5.4984680499145493E-3</v>
      </c>
      <c r="DF484" s="223">
        <f t="shared" ca="1" si="959"/>
        <v>-6.0464146317209195E-3</v>
      </c>
      <c r="DG484" s="223">
        <f t="shared" ca="1" si="960"/>
        <v>6.5034175094478954E-3</v>
      </c>
      <c r="DH484" s="223">
        <f t="shared" ca="1" si="961"/>
        <v>-6.8626029344351514E-3</v>
      </c>
      <c r="DI484" s="223">
        <f t="shared" ca="1" si="962"/>
        <v>7.11856842355983E-3</v>
      </c>
      <c r="DJ484" s="223">
        <f t="shared" ca="1" si="963"/>
        <v>-7.2674640176123443E-3</v>
      </c>
      <c r="DK484" s="223">
        <f t="shared" ca="1" si="964"/>
        <v>7.3070501882657388E-3</v>
      </c>
      <c r="DL484" s="223">
        <f t="shared" ca="1" si="965"/>
        <v>-7.2367315226664394E-3</v>
      </c>
      <c r="DM484" s="223">
        <f t="shared" ca="1" si="966"/>
        <v>7.0575656789978979E-3</v>
      </c>
      <c r="DN484" s="223">
        <f t="shared" ca="1" si="967"/>
        <v>-6.7722474783167641E-3</v>
      </c>
      <c r="DO484" s="223">
        <f t="shared" ca="1" si="968"/>
        <v>6.3850683719364589E-3</v>
      </c>
      <c r="DP484" s="223">
        <f t="shared" ca="1" si="969"/>
        <v>-5.9018518940041446E-3</v>
      </c>
      <c r="DQ484" s="223">
        <f t="shared" ca="1" si="970"/>
        <v>5.3298660701267811E-3</v>
      </c>
      <c r="DR484" s="223">
        <f t="shared" ca="1" si="971"/>
        <v>-4.6777140995018915E-3</v>
      </c>
      <c r="DS484" s="223">
        <f t="shared" ca="1" si="972"/>
        <v>3.9552049547921632E-3</v>
      </c>
      <c r="DT484" s="223">
        <f t="shared" ca="1" si="973"/>
        <v>-3.1732058460470286E-3</v>
      </c>
      <c r="DU484" s="223">
        <f t="shared" ca="1" si="974"/>
        <v>2.3434787677495215E-3</v>
      </c>
      <c r="DV484" s="223">
        <f t="shared" ca="1" si="975"/>
        <v>-1.4785035874689914E-3</v>
      </c>
      <c r="DW484" s="223">
        <f t="shared" ca="1" si="976"/>
        <v>5.9129033703756492E-4</v>
      </c>
      <c r="DX484" s="223">
        <f t="shared" ca="1" si="977"/>
        <v>3.0481647043706893E-4</v>
      </c>
      <c r="DY484" s="223">
        <f t="shared" ca="1" si="978"/>
        <v>-1.1963385544723711E-3</v>
      </c>
      <c r="DZ484" s="223">
        <f t="shared" ca="1" si="979"/>
        <v>2.0698665930938016E-3</v>
      </c>
      <c r="EA484" s="223">
        <f t="shared" ca="1" si="980"/>
        <v>-2.9122619115175357E-3</v>
      </c>
      <c r="EB484" s="223">
        <f t="shared" ca="1" si="981"/>
        <v>3.7108541000511579E-3</v>
      </c>
      <c r="EC484" s="223">
        <f t="shared" ca="1" si="982"/>
        <v>-4.4536315888477878E-3</v>
      </c>
      <c r="ED484" s="223">
        <f t="shared" ca="1" si="983"/>
        <v>5.1294223130960367E-3</v>
      </c>
      <c r="EE484" s="223">
        <f t="shared" ca="1" si="984"/>
        <v>-5.7280617512758215E-3</v>
      </c>
      <c r="EF484" s="223">
        <f t="shared" ca="1" si="985"/>
        <v>6.240545809022004E-3</v>
      </c>
      <c r="EG484" s="223">
        <f t="shared" ca="1" si="986"/>
        <v>-6.6591662490841277E-3</v>
      </c>
      <c r="EH484" s="223">
        <f t="shared" ca="1" si="987"/>
        <v>6.9776266303909302E-3</v>
      </c>
      <c r="EI484" s="223">
        <f t="shared" ca="1" si="988"/>
        <v>-7.191137012383891E-3</v>
      </c>
      <c r="EJ484" s="223">
        <f t="shared" ca="1" si="989"/>
        <v>7.2964860001816234E-3</v>
      </c>
      <c r="EK484" s="223">
        <f t="shared" ca="1" si="990"/>
        <v>-7.2920890469486636E-3</v>
      </c>
      <c r="EL484" s="223">
        <f t="shared" ca="1" si="991"/>
        <v>7.178012286954253E-3</v>
      </c>
      <c r="EM484" s="223">
        <f t="shared" ca="1" si="992"/>
        <v>-6.9559715408517558E-3</v>
      </c>
      <c r="EN484" s="223">
        <f t="shared" ca="1" si="993"/>
        <v>6.6293065081386247E-3</v>
      </c>
      <c r="EO484" s="223">
        <f t="shared" ca="1" si="994"/>
        <v>-6.2029305349672968E-3</v>
      </c>
      <c r="EP484" s="223">
        <f t="shared" ca="1" si="995"/>
        <v>5.683256712846519E-3</v>
      </c>
      <c r="EQ484" s="223">
        <f t="shared" ca="1" si="996"/>
        <v>-5.0781014197745448E-3</v>
      </c>
      <c r="ER484" s="223">
        <f t="shared" ca="1" si="997"/>
        <v>4.3965667546389513E-3</v>
      </c>
      <c r="ES484" s="223">
        <f t="shared" ca="1" si="998"/>
        <v>-3.6489036331782279E-3</v>
      </c>
      <c r="ET484" s="223">
        <f t="shared" ca="1" si="999"/>
        <v>2.8463576046656044E-3</v>
      </c>
      <c r="EU484" s="223">
        <f t="shared" ca="1" si="1000"/>
        <v>-2.0009997083814224E-3</v>
      </c>
      <c r="EV484" s="223">
        <f t="shared" ca="1" si="1001"/>
        <v>1.1255449139478853E-3</v>
      </c>
      <c r="EW484" s="223">
        <f t="shared" ca="1" si="1002"/>
        <v>-2.3316087634846694E-4</v>
      </c>
      <c r="EX484" s="223">
        <f t="shared" ca="1" si="1003"/>
        <v>-6.6273011785839041E-4</v>
      </c>
      <c r="EY484" s="223">
        <f t="shared" ca="1" si="1004"/>
        <v>1.5486530342213424E-3</v>
      </c>
      <c r="EZ484" s="223">
        <f t="shared" ca="1" si="1005"/>
        <v>-2.4112827674593724E-3</v>
      </c>
      <c r="FA484" s="223">
        <f t="shared" ca="1" si="1006"/>
        <v>3.2376445634469762E-3</v>
      </c>
      <c r="FB484" s="223">
        <f t="shared" ca="1" si="1007"/>
        <v>-4.0153091715920478E-3</v>
      </c>
      <c r="FC484" s="223">
        <f t="shared" ca="1" si="1008"/>
        <v>4.7325797923362563E-3</v>
      </c>
      <c r="FD484" s="223">
        <f t="shared" ca="1" si="1009"/>
        <v>-5.3786680079065492E-3</v>
      </c>
      <c r="FE484" s="223">
        <f t="shared" ca="1" si="1010"/>
        <v>5.9438560501595796E-3</v>
      </c>
      <c r="FF484" s="223">
        <f t="shared" ca="1" si="1011"/>
        <v>-6.4196429648616894E-3</v>
      </c>
      <c r="FG484" s="223">
        <f t="shared" ca="1" si="1012"/>
        <v>6.7988724739522274E-3</v>
      </c>
      <c r="FH484" s="223">
        <f t="shared" ca="1" si="1013"/>
        <v>-7.0758406126263176E-3</v>
      </c>
      <c r="FI484" s="223">
        <f t="shared" ca="1" si="1014"/>
        <v>7.246381522275842E-3</v>
      </c>
      <c r="FJ484" s="223">
        <f t="shared" ca="1" si="1015"/>
        <v>-7.3079301088797574E-3</v>
      </c>
      <c r="FK484" s="223">
        <f t="shared" ca="1" si="1016"/>
        <v>7.2595606244059028E-3</v>
      </c>
      <c r="FL484" s="223">
        <f t="shared" ca="1" si="1017"/>
        <v>-7.1020005909232572E-3</v>
      </c>
      <c r="FM484" s="223">
        <f t="shared" ca="1" si="1018"/>
        <v>6.8376198579925386E-3</v>
      </c>
      <c r="FN484" s="223">
        <f t="shared" ca="1" si="1019"/>
        <v>-6.4703949579235382E-3</v>
      </c>
      <c r="FO484" s="223">
        <f t="shared" ca="1" si="1020"/>
        <v>6.0058492950270763E-3</v>
      </c>
      <c r="FP484" s="223">
        <f t="shared" ca="1" si="1021"/>
        <v>-5.4509700684731406E-3</v>
      </c>
      <c r="FQ484" s="223">
        <f t="shared" ca="1" si="1022"/>
        <v>4.8141031783126269E-3</v>
      </c>
      <c r="FR484" s="223">
        <f t="shared" ca="1" si="1023"/>
        <v>-4.1048276953706553E-3</v>
      </c>
      <c r="FS484" s="223">
        <f t="shared" ca="1" si="1024"/>
        <v>3.3338117831057477E-3</v>
      </c>
      <c r="FT484" s="223">
        <f t="shared" ca="1" si="1025"/>
        <v>-2.512652238502291E-3</v>
      </c>
      <c r="FU484" s="223">
        <f t="shared" ca="1" si="1026"/>
        <v>1.6537000654493596E-3</v>
      </c>
      <c r="FV484" s="223">
        <f t="shared" ca="1" si="1027"/>
        <v>-7.6987470414298593E-4</v>
      </c>
      <c r="FW484" s="223">
        <f t="shared" ca="1" si="1028"/>
        <v>-1.2553028931506583E-4</v>
      </c>
      <c r="FX484" s="223">
        <f t="shared" ca="1" si="1029"/>
        <v>1.0190471903770773E-3</v>
      </c>
      <c r="FY484" s="223">
        <f t="shared" ca="1" si="1030"/>
        <v>-1.8972366731648854E-3</v>
      </c>
      <c r="FZ484" s="223">
        <f t="shared" ca="1" si="1031"/>
        <v>2.7468899504354857E-3</v>
      </c>
      <c r="GA484" s="223">
        <f t="shared" ca="1" si="1032"/>
        <v>-3.5552274460385323E-3</v>
      </c>
      <c r="GB484" s="223">
        <f t="shared" ca="1" si="1033"/>
        <v>4.3100910116390164E-3</v>
      </c>
      <c r="GC484" s="223">
        <f t="shared" ca="1" si="1034"/>
        <v>-5.0001267965805772E-3</v>
      </c>
      <c r="GD484" s="223">
        <f t="shared" ca="1" si="1035"/>
        <v>5.6149560203700641E-3</v>
      </c>
      <c r="GE484" s="223">
        <f t="shared" ca="1" si="1036"/>
        <v>-6.1453310791981901E-3</v>
      </c>
      <c r="GF484" s="223">
        <f t="shared" ca="1" si="1037"/>
        <v>6.5832746385050926E-3</v>
      </c>
      <c r="GG484" s="223">
        <f t="shared" ca="1" si="1038"/>
        <v>-6.922199619519535E-3</v>
      </c>
      <c r="GH484" s="223">
        <f t="shared" ca="1" si="1039"/>
        <v>7.1570082750554336E-3</v>
      </c>
      <c r="GI484" s="223">
        <f t="shared" ca="1" si="1040"/>
        <v>-7.2841688643726652E-3</v>
      </c>
      <c r="GJ484" s="223">
        <f t="shared" ca="1" si="1041"/>
        <v>7.3017687738465269E-3</v>
      </c>
      <c r="GK484" s="223">
        <f t="shared" ca="1" si="1042"/>
        <v>-7.2095432844565214E-3</v>
      </c>
      <c r="GL484" s="223">
        <f t="shared" ca="1" si="1043"/>
        <v>7.0088795534067353E-3</v>
      </c>
      <c r="GM484" s="223">
        <f t="shared" ca="1" si="1044"/>
        <v>-6.7027957499908057E-3</v>
      </c>
      <c r="GN484" s="223">
        <f t="shared" ca="1" si="1045"/>
        <v>6.2958956595151397E-3</v>
      </c>
      <c r="GO484" s="223">
        <f t="shared" ca="1" si="1046"/>
        <v>-5.794299438084384E-3</v>
      </c>
      <c r="GP484" s="223">
        <f t="shared" ca="1" si="1047"/>
        <v>5.2055515597565025E-3</v>
      </c>
      <c r="GQ484" s="223">
        <f t="shared" ca="1" si="1048"/>
        <v>-4.5385073406285061E-3</v>
      </c>
      <c r="GR484" s="223">
        <f t="shared" ca="1" si="1049"/>
        <v>3.8031997466430731E-3</v>
      </c>
      <c r="GS484" s="223">
        <f t="shared" ca="1" si="1050"/>
        <v>-3.0106884884407142E-3</v>
      </c>
      <c r="GT484" s="223">
        <f t="shared" ca="1" si="1051"/>
        <v>2.1728936730148565E-3</v>
      </c>
      <c r="GU484" s="223">
        <f t="shared" ca="1" si="1052"/>
        <v>-1.3024165142117975E-3</v>
      </c>
      <c r="GV484" s="223">
        <f t="shared" ca="1" si="1053"/>
        <v>4.1234979874316038E-4</v>
      </c>
      <c r="GW484" s="223">
        <f t="shared" ca="1" si="1054"/>
        <v>4.8391904151565308E-4</v>
      </c>
      <c r="GX484" s="223">
        <f t="shared" ca="1" si="1055"/>
        <v>-1.3729092889569736E-3</v>
      </c>
      <c r="GY484" s="223">
        <f t="shared" ca="1" si="1056"/>
        <v>2.2412497027840695E-3</v>
      </c>
      <c r="GZ484" s="223">
        <f t="shared" ca="1" si="1057"/>
        <v>-3.0758796349210828E-3</v>
      </c>
      <c r="HA484" s="223">
        <f t="shared" ca="1" si="1058"/>
        <v>3.8642454743121534E-3</v>
      </c>
      <c r="HB484" s="223">
        <f t="shared" ca="1" si="1059"/>
        <v>-4.5944894649192318E-3</v>
      </c>
      <c r="HC484" s="223">
        <f t="shared" ca="1" si="1060"/>
        <v>5.2556280574119381E-3</v>
      </c>
      <c r="HD484" s="223">
        <f t="shared" ca="1" si="1061"/>
        <v>-5.8377171119689663E-3</v>
      </c>
      <c r="HE484" s="223">
        <f t="shared" ca="1" si="1062"/>
        <v>6.3320014673993626E-3</v>
      </c>
      <c r="HF484" s="223">
        <f t="shared" ca="1" si="1063"/>
        <v>-6.7310466269172101E-3</v>
      </c>
      <c r="HG484" s="223">
        <f t="shared" ca="1" si="1064"/>
        <v>7.0288505798905944E-3</v>
      </c>
      <c r="HH484" s="223">
        <f t="shared" ca="1" si="1065"/>
        <v>-7.2209340776699781E-3</v>
      </c>
      <c r="HI484" s="223">
        <f t="shared" ca="1" si="1066"/>
        <v>7.3044080056572942E-3</v>
      </c>
      <c r="HJ484" s="223">
        <f t="shared" ca="1" si="1067"/>
        <v>-7.2780168382776409E-3</v>
      </c>
      <c r="HK484" s="223">
        <f t="shared" ca="1" si="1068"/>
        <v>7.1421575232535495E-3</v>
      </c>
      <c r="HL484" s="223">
        <f t="shared" ca="1" si="1069"/>
        <v>-6.8988735111409341E-3</v>
      </c>
      <c r="HM484" s="223">
        <f t="shared" ca="1" si="1070"/>
        <v>6.5518240199314327E-3</v>
      </c>
      <c r="HN484" s="223">
        <f t="shared" ca="1" si="1071"/>
        <v>-6.1062289970078548E-3</v>
      </c>
      <c r="HO484" s="223">
        <f t="shared" ca="1" si="1072"/>
        <v>5.5687906062751504E-3</v>
      </c>
      <c r="HP484" s="223">
        <f t="shared" ca="1" si="1073"/>
        <v>-4.9475924213793531E-3</v>
      </c>
      <c r="HQ484" s="223">
        <f t="shared" ca="1" si="1074"/>
        <v>4.2519778412348479E-3</v>
      </c>
      <c r="HR484" s="223">
        <f t="shared" ca="1" si="1075"/>
        <v>-3.4924095566055769E-3</v>
      </c>
      <c r="HS484" s="223">
        <f t="shared" ca="1" si="1076"/>
        <v>2.6803121815010987E-3</v>
      </c>
      <c r="HT484" s="223">
        <f t="shared" ca="1" si="1077"/>
        <v>-1.8279004163461298E-3</v>
      </c>
      <c r="HU484" s="223">
        <f t="shared" ca="1" si="1078"/>
        <v>9.47995327514101E-4</v>
      </c>
      <c r="HV484" s="223">
        <f t="shared" ca="1" si="1079"/>
        <v>-5.3831506559755358E-5</v>
      </c>
      <c r="HW484" s="223">
        <f t="shared" ca="1" si="1080"/>
        <v>-8.4114199035892866E-4</v>
      </c>
      <c r="HX484" s="223">
        <f t="shared" ca="1" si="1081"/>
        <v>1.7234639288063033E-3</v>
      </c>
      <c r="HY484" s="223">
        <f t="shared" ca="1" si="1082"/>
        <v>-2.5798633655597443E-3</v>
      </c>
      <c r="HZ484" s="223">
        <f t="shared" ca="1" si="1083"/>
        <v>3.39745925595093E-3</v>
      </c>
      <c r="IA484" s="223">
        <f t="shared" ca="1" si="1084"/>
        <v>-4.1639541967695174E-3</v>
      </c>
      <c r="IB484" s="223">
        <f t="shared" ca="1" si="1085"/>
        <v>4.8678193906493443E-3</v>
      </c>
      <c r="IC484" s="223">
        <f t="shared" ca="1" si="1086"/>
        <v>-5.4984680499143655E-3</v>
      </c>
      <c r="ID484" s="223">
        <f t="shared" ca="1" si="1087"/>
        <v>6.0464146317209966E-3</v>
      </c>
      <c r="IE484" s="223">
        <f t="shared" ca="1" si="1088"/>
        <v>-7.6675306048716672E-4</v>
      </c>
      <c r="IF484" s="223">
        <f t="shared" ca="1" si="1089"/>
        <v>6.8626029344350551E-3</v>
      </c>
      <c r="IG484" s="223">
        <f t="shared" ca="1" si="1090"/>
        <v>-7.1185684235598595E-3</v>
      </c>
      <c r="IH484" s="223">
        <f t="shared" ca="1" si="1091"/>
        <v>7.2674640176124024E-3</v>
      </c>
      <c r="II484" s="223">
        <f t="shared" ca="1" si="1092"/>
        <v>-7.307050188265744E-3</v>
      </c>
      <c r="IJ484" s="223">
        <f t="shared" ca="1" si="1093"/>
        <v>7.2367315226664211E-3</v>
      </c>
      <c r="IK484" s="223">
        <f t="shared" ca="1" si="1094"/>
        <v>-7.0575656789977556E-3</v>
      </c>
      <c r="IL484" s="223">
        <f t="shared" ca="1" si="1095"/>
        <v>6.7722474783168691E-3</v>
      </c>
      <c r="IM484" s="223">
        <f t="shared" ca="1" si="1096"/>
        <v>-6.385068371936393E-3</v>
      </c>
      <c r="IN484" s="223">
        <f t="shared" ca="1" si="1097"/>
        <v>5.9018518940038185E-3</v>
      </c>
      <c r="IO484" s="223">
        <f t="shared" ca="1" si="1098"/>
        <v>-5.3298660701269719E-3</v>
      </c>
      <c r="IP484" s="223">
        <f t="shared" ca="1" si="1099"/>
        <v>4.6777140995017874E-3</v>
      </c>
      <c r="IQ484" s="223">
        <f t="shared" ca="1" si="1100"/>
        <v>-3.9552049547916992E-3</v>
      </c>
      <c r="IR484" s="223">
        <f t="shared" ca="1" si="1101"/>
        <v>3.173205846047281E-3</v>
      </c>
      <c r="IS484" s="223">
        <f t="shared" ca="1" si="1102"/>
        <v>-2.3434787677493927E-3</v>
      </c>
      <c r="IT484" s="223">
        <f t="shared" ca="1" si="1103"/>
        <v>1.478503587468451E-3</v>
      </c>
      <c r="IU484" s="223">
        <f t="shared" ca="1" si="1104"/>
        <v>-5.9129033703784334E-4</v>
      </c>
      <c r="IV484" s="223">
        <f t="shared" ca="1" si="1105"/>
        <v>-3.0481647043720424E-4</v>
      </c>
      <c r="IW484" s="223">
        <f t="shared" ca="1" si="1106"/>
        <v>1.1963385544729163E-3</v>
      </c>
      <c r="IX484" s="223">
        <f t="shared" ca="1" si="1107"/>
        <v>-2.0698665930935344E-3</v>
      </c>
      <c r="IY484" s="223">
        <f t="shared" ca="1" si="1108"/>
        <v>2.9122619115176602E-3</v>
      </c>
      <c r="IZ484" s="223">
        <f t="shared" ca="1" si="1109"/>
        <v>-3.7108541000516336E-3</v>
      </c>
      <c r="JA484" s="223">
        <f t="shared" ca="1" si="1110"/>
        <v>4.4536315888475675E-3</v>
      </c>
      <c r="JB484" s="223">
        <f t="shared" ca="1" si="1111"/>
        <v>-5.1294223130961339E-3</v>
      </c>
    </row>
    <row r="485" spans="2:262">
      <c r="B485" s="230">
        <v>124</v>
      </c>
      <c r="C485" s="229">
        <f t="shared" si="1112"/>
        <v>2.4218750000000017E-3</v>
      </c>
      <c r="D485" s="226">
        <f t="shared" ca="1" si="855"/>
        <v>74.398216530971638</v>
      </c>
      <c r="E485" s="225">
        <f ca="1">DZ361</f>
        <v>-0.60178346902836888</v>
      </c>
      <c r="F485" s="224">
        <v>124</v>
      </c>
      <c r="G485" s="223">
        <f t="shared" ca="1" si="856"/>
        <v>5.1323855573710605E-3</v>
      </c>
      <c r="H485" s="223">
        <f t="shared" ca="1" si="857"/>
        <v>-5.5101755772704987E-3</v>
      </c>
      <c r="I485" s="223">
        <f t="shared" ca="1" si="858"/>
        <v>5.8348995941924532E-3</v>
      </c>
      <c r="J485" s="223">
        <f t="shared" ca="1" si="859"/>
        <v>-6.1034303383417565E-3</v>
      </c>
      <c r="K485" s="223">
        <f t="shared" ca="1" si="860"/>
        <v>6.3131817118584161E-3</v>
      </c>
      <c r="L485" s="223">
        <f t="shared" ca="1" si="861"/>
        <v>-6.4621336943537066E-3</v>
      </c>
      <c r="M485" s="223">
        <f t="shared" ca="1" si="862"/>
        <v>6.548851796810755E-3</v>
      </c>
      <c r="N485" s="223">
        <f t="shared" ca="1" si="863"/>
        <v>-6.5725008764979682E-3</v>
      </c>
      <c r="O485" s="223">
        <f t="shared" ca="1" si="864"/>
        <v>6.532853179850054E-3</v>
      </c>
      <c r="P485" s="223">
        <f t="shared" ca="1" si="865"/>
        <v>-6.430290535859369E-3</v>
      </c>
      <c r="Q485" s="223">
        <f t="shared" ca="1" si="866"/>
        <v>6.2658006788539802E-3</v>
      </c>
      <c r="R485" s="223">
        <f t="shared" ca="1" si="867"/>
        <v>-6.0409677360761648E-3</v>
      </c>
      <c r="S485" s="223">
        <f t="shared" ca="1" si="868"/>
        <v>5.757956971671056E-3</v>
      </c>
      <c r="T485" s="223">
        <f t="shared" ca="1" si="869"/>
        <v>-5.4194939340092962E-3</v>
      </c>
      <c r="U485" s="223">
        <f t="shared" ca="1" si="870"/>
        <v>5.0288382071662849E-3</v>
      </c>
      <c r="V485" s="223">
        <f t="shared" ca="1" si="871"/>
        <v>-4.589752019345663E-3</v>
      </c>
      <c r="W485" s="223">
        <f t="shared" ca="1" si="872"/>
        <v>4.1064640105650712E-3</v>
      </c>
      <c r="X485" s="223">
        <f t="shared" ca="1" si="873"/>
        <v>-3.5836285085411638E-3</v>
      </c>
      <c r="Y485" s="223">
        <f t="shared" ca="1" si="874"/>
        <v>3.0262807049693911E-3</v>
      </c>
      <c r="Z485" s="223">
        <f t="shared" ca="1" si="875"/>
        <v>-2.4397881638754488E-3</v>
      </c>
      <c r="AA485" s="223">
        <f t="shared" ca="1" si="876"/>
        <v>1.8297991290395104E-3</v>
      </c>
      <c r="AB485" s="223">
        <f t="shared" ca="1" si="877"/>
        <v>-1.2021881283209215E-3</v>
      </c>
      <c r="AC485" s="223">
        <f t="shared" ca="1" si="878"/>
        <v>5.6299939874381423E-4</v>
      </c>
      <c r="AD485" s="223">
        <f t="shared" ca="1" si="879"/>
        <v>8.1611322810066101E-5</v>
      </c>
      <c r="AE485" s="223">
        <f t="shared" ca="1" si="880"/>
        <v>-7.2543608271190534E-4</v>
      </c>
      <c r="AF485" s="223">
        <f t="shared" ca="1" si="881"/>
        <v>1.36227449657362E-3</v>
      </c>
      <c r="AG485" s="223">
        <f t="shared" ca="1" si="882"/>
        <v>-1.985993462338249E-3</v>
      </c>
      <c r="AH485" s="223">
        <f t="shared" ca="1" si="883"/>
        <v>2.5905862254061891E-3</v>
      </c>
      <c r="AI485" s="223">
        <f t="shared" ca="1" si="884"/>
        <v>-3.1702302269648991E-3</v>
      </c>
      <c r="AJ485" s="223">
        <f t="shared" ca="1" si="885"/>
        <v>3.7193431784138921E-3</v>
      </c>
      <c r="AK485" s="223">
        <f t="shared" ca="1" si="886"/>
        <v>-4.2326368218548833E-3</v>
      </c>
      <c r="AL485" s="223">
        <f t="shared" ca="1" si="887"/>
        <v>4.7051678589068342E-3</v>
      </c>
      <c r="AM485" s="223">
        <f t="shared" ca="1" si="888"/>
        <v>-5.1323855573711186E-3</v>
      </c>
      <c r="AN485" s="223">
        <f t="shared" ca="1" si="889"/>
        <v>5.5101755772705222E-3</v>
      </c>
      <c r="AO485" s="223">
        <f t="shared" ca="1" si="890"/>
        <v>-5.8348995941924914E-3</v>
      </c>
      <c r="AP485" s="223">
        <f t="shared" ca="1" si="891"/>
        <v>6.1034303383417695E-3</v>
      </c>
      <c r="AQ485" s="223">
        <f t="shared" ca="1" si="892"/>
        <v>-6.3131817118584396E-3</v>
      </c>
      <c r="AR485" s="223">
        <f t="shared" ca="1" si="893"/>
        <v>6.4621336943537118E-3</v>
      </c>
      <c r="AS485" s="223">
        <f t="shared" ca="1" si="894"/>
        <v>-6.5488517968107611E-3</v>
      </c>
      <c r="AT485" s="223">
        <f t="shared" ca="1" si="895"/>
        <v>6.5725008764979673E-3</v>
      </c>
      <c r="AU485" s="223">
        <f t="shared" ca="1" si="896"/>
        <v>-6.5328531798500462E-3</v>
      </c>
      <c r="AV485" s="223">
        <f t="shared" ca="1" si="897"/>
        <v>6.4302905358593638E-3</v>
      </c>
      <c r="AW485" s="223">
        <f t="shared" ca="1" si="898"/>
        <v>-6.265800678853994E-3</v>
      </c>
      <c r="AX485" s="223">
        <f t="shared" ca="1" si="899"/>
        <v>6.0409677360761275E-3</v>
      </c>
      <c r="AY485" s="223">
        <f t="shared" ca="1" si="900"/>
        <v>-5.7579569716710325E-3</v>
      </c>
      <c r="AZ485" s="223">
        <f t="shared" ca="1" si="901"/>
        <v>5.4194939340092944E-3</v>
      </c>
      <c r="BA485" s="223">
        <f t="shared" ca="1" si="902"/>
        <v>-5.0288382071663135E-3</v>
      </c>
      <c r="BB485" s="223">
        <f t="shared" ca="1" si="903"/>
        <v>4.5897520193455953E-3</v>
      </c>
      <c r="BC485" s="223">
        <f t="shared" ca="1" si="904"/>
        <v>-4.106464010565033E-3</v>
      </c>
      <c r="BD485" s="223">
        <f t="shared" ca="1" si="905"/>
        <v>3.5836285085411625E-3</v>
      </c>
      <c r="BE485" s="223">
        <f t="shared" ca="1" si="906"/>
        <v>-3.0262807049692654E-3</v>
      </c>
      <c r="BF485" s="223">
        <f t="shared" ca="1" si="907"/>
        <v>2.4397881638753621E-3</v>
      </c>
      <c r="BG485" s="223">
        <f t="shared" ca="1" si="908"/>
        <v>-1.8297991290394632E-3</v>
      </c>
      <c r="BH485" s="223">
        <f t="shared" ca="1" si="909"/>
        <v>1.2021881283209661E-3</v>
      </c>
      <c r="BI485" s="223">
        <f t="shared" ca="1" si="910"/>
        <v>-5.6299939874367329E-4</v>
      </c>
      <c r="BJ485" s="223">
        <f t="shared" ca="1" si="911"/>
        <v>-8.161132281011424E-5</v>
      </c>
      <c r="BK485" s="223">
        <f t="shared" ca="1" si="912"/>
        <v>7.2543608271195348E-4</v>
      </c>
      <c r="BL485" s="223">
        <f t="shared" ca="1" si="913"/>
        <v>-1.3622744965735758E-3</v>
      </c>
      <c r="BM485" s="223">
        <f t="shared" ca="1" si="914"/>
        <v>1.9859934623383839E-3</v>
      </c>
      <c r="BN485" s="223">
        <f t="shared" ca="1" si="915"/>
        <v>-2.5905862254062342E-3</v>
      </c>
      <c r="BO485" s="223">
        <f t="shared" ca="1" si="916"/>
        <v>3.1702302269649416E-3</v>
      </c>
      <c r="BP485" s="223">
        <f t="shared" ca="1" si="917"/>
        <v>-3.7193431784138548E-3</v>
      </c>
      <c r="BQ485" s="223">
        <f t="shared" ca="1" si="918"/>
        <v>4.2326368218549909E-3</v>
      </c>
      <c r="BR485" s="223">
        <f t="shared" ca="1" si="919"/>
        <v>-4.7051678589068681E-3</v>
      </c>
      <c r="BS485" s="223">
        <f t="shared" ca="1" si="920"/>
        <v>5.13238555737109E-3</v>
      </c>
      <c r="BT485" s="223">
        <f t="shared" ca="1" si="921"/>
        <v>-5.5101755772705993E-3</v>
      </c>
      <c r="BU485" s="223">
        <f t="shared" ca="1" si="922"/>
        <v>5.8348995941925139E-3</v>
      </c>
      <c r="BV485" s="223">
        <f t="shared" ca="1" si="923"/>
        <v>-6.1034303383417877E-3</v>
      </c>
      <c r="BW485" s="223">
        <f t="shared" ca="1" si="924"/>
        <v>6.3131817118584265E-3</v>
      </c>
      <c r="BX485" s="223">
        <f t="shared" ca="1" si="925"/>
        <v>-6.4621336943537369E-3</v>
      </c>
      <c r="BY485" s="223">
        <f t="shared" ca="1" si="926"/>
        <v>6.5488517968107654E-3</v>
      </c>
      <c r="BZ485" s="223">
        <f t="shared" ca="1" si="927"/>
        <v>-6.5725008764979664E-3</v>
      </c>
      <c r="CA485" s="223">
        <f t="shared" ca="1" si="928"/>
        <v>6.5328531798500514E-3</v>
      </c>
      <c r="CB485" s="223">
        <f t="shared" ca="1" si="929"/>
        <v>-6.4302905358593343E-3</v>
      </c>
      <c r="CC485" s="223">
        <f t="shared" ca="1" si="930"/>
        <v>6.2658006788539507E-3</v>
      </c>
      <c r="CD485" s="223">
        <f t="shared" ca="1" si="931"/>
        <v>-6.0409677360761449E-3</v>
      </c>
      <c r="CE485" s="223">
        <f t="shared" ca="1" si="932"/>
        <v>5.7579569716710542E-3</v>
      </c>
      <c r="CF485" s="223">
        <f t="shared" ca="1" si="933"/>
        <v>-5.4194939340092138E-3</v>
      </c>
      <c r="CG485" s="223">
        <f t="shared" ca="1" si="934"/>
        <v>5.0288382071662216E-3</v>
      </c>
      <c r="CH485" s="223">
        <f t="shared" ca="1" si="935"/>
        <v>-4.5897520193456274E-3</v>
      </c>
      <c r="CI485" s="223">
        <f t="shared" ca="1" si="936"/>
        <v>4.1064640105649228E-3</v>
      </c>
      <c r="CJ485" s="223">
        <f t="shared" ca="1" si="937"/>
        <v>-3.5836285085410441E-3</v>
      </c>
      <c r="CK485" s="223">
        <f t="shared" ca="1" si="938"/>
        <v>3.0262807049693057E-3</v>
      </c>
      <c r="CL485" s="223">
        <f t="shared" ca="1" si="939"/>
        <v>-2.4397881638754029E-3</v>
      </c>
      <c r="CM485" s="223">
        <f t="shared" ca="1" si="940"/>
        <v>1.829799129039327E-3</v>
      </c>
      <c r="CN485" s="223">
        <f t="shared" ca="1" si="941"/>
        <v>-1.2021881283210104E-3</v>
      </c>
      <c r="CO485" s="223">
        <f t="shared" ca="1" si="942"/>
        <v>5.6299939874371796E-4</v>
      </c>
      <c r="CP485" s="223">
        <f t="shared" ca="1" si="943"/>
        <v>8.161132281025562E-5</v>
      </c>
      <c r="CQ485" s="223">
        <f t="shared" ca="1" si="944"/>
        <v>-7.2543608271190838E-4</v>
      </c>
      <c r="CR485" s="223">
        <f t="shared" ca="1" si="945"/>
        <v>1.3622744965737146E-3</v>
      </c>
      <c r="CS485" s="223">
        <f t="shared" ca="1" si="946"/>
        <v>-1.98599346233852E-3</v>
      </c>
      <c r="CT485" s="223">
        <f t="shared" ca="1" si="947"/>
        <v>2.5905862254061917E-3</v>
      </c>
      <c r="CU485" s="223">
        <f t="shared" ca="1" si="948"/>
        <v>-3.1702302269650661E-3</v>
      </c>
      <c r="CV485" s="223">
        <f t="shared" ca="1" si="949"/>
        <v>3.719343178413818E-3</v>
      </c>
      <c r="CW485" s="223">
        <f t="shared" ca="1" si="950"/>
        <v>-4.2326368218549562E-3</v>
      </c>
      <c r="CX485" s="223">
        <f t="shared" ca="1" si="951"/>
        <v>4.7051678589069669E-3</v>
      </c>
      <c r="CY485" s="223">
        <f t="shared" ca="1" si="952"/>
        <v>-5.1323855573710622E-3</v>
      </c>
      <c r="CZ485" s="223">
        <f t="shared" ca="1" si="953"/>
        <v>5.5101755772705751E-3</v>
      </c>
      <c r="DA485" s="223">
        <f t="shared" ca="1" si="954"/>
        <v>-5.834899594192579E-3</v>
      </c>
      <c r="DB485" s="223">
        <f t="shared" ca="1" si="955"/>
        <v>6.1034303383417704E-3</v>
      </c>
      <c r="DC485" s="223">
        <f t="shared" ca="1" si="956"/>
        <v>-6.3131817118584656E-3</v>
      </c>
      <c r="DD485" s="223">
        <f t="shared" ca="1" si="957"/>
        <v>6.462133694353763E-3</v>
      </c>
      <c r="DE485" s="223">
        <f t="shared" ca="1" si="958"/>
        <v>-6.548851796810762E-3</v>
      </c>
      <c r="DF485" s="223">
        <f t="shared" ca="1" si="959"/>
        <v>6.5725008764979656E-3</v>
      </c>
      <c r="DG485" s="223">
        <f t="shared" ca="1" si="960"/>
        <v>-6.5328531798500558E-3</v>
      </c>
      <c r="DH485" s="223">
        <f t="shared" ca="1" si="961"/>
        <v>6.4302905358593438E-3</v>
      </c>
      <c r="DI485" s="223">
        <f t="shared" ca="1" si="962"/>
        <v>-6.2658006788539082E-3</v>
      </c>
      <c r="DJ485" s="223">
        <f t="shared" ca="1" si="963"/>
        <v>6.0409677360761631E-3</v>
      </c>
      <c r="DK485" s="223">
        <f t="shared" ca="1" si="964"/>
        <v>-5.7579569716709857E-3</v>
      </c>
      <c r="DL485" s="223">
        <f t="shared" ca="1" si="965"/>
        <v>5.4194939340091348E-3</v>
      </c>
      <c r="DM485" s="223">
        <f t="shared" ca="1" si="966"/>
        <v>-5.0288382071662511E-3</v>
      </c>
      <c r="DN485" s="223">
        <f t="shared" ca="1" si="967"/>
        <v>4.5897520193455259E-3</v>
      </c>
      <c r="DO485" s="223">
        <f t="shared" ca="1" si="968"/>
        <v>-4.1064640105648118E-3</v>
      </c>
      <c r="DP485" s="223">
        <f t="shared" ca="1" si="969"/>
        <v>3.5836285085410818E-3</v>
      </c>
      <c r="DQ485" s="223">
        <f t="shared" ca="1" si="970"/>
        <v>-3.0262807049691799E-3</v>
      </c>
      <c r="DR485" s="223">
        <f t="shared" ca="1" si="971"/>
        <v>2.4397881638754445E-3</v>
      </c>
      <c r="DS485" s="223">
        <f t="shared" ca="1" si="972"/>
        <v>-1.8297991290393703E-3</v>
      </c>
      <c r="DT485" s="223">
        <f t="shared" ca="1" si="973"/>
        <v>1.2021881283206873E-3</v>
      </c>
      <c r="DU485" s="223">
        <f t="shared" ca="1" si="974"/>
        <v>-5.6299939874376263E-4</v>
      </c>
      <c r="DV485" s="223">
        <f t="shared" ca="1" si="975"/>
        <v>-8.1611322810211818E-5</v>
      </c>
      <c r="DW485" s="223">
        <f t="shared" ca="1" si="976"/>
        <v>7.2543608271223494E-4</v>
      </c>
      <c r="DX485" s="223">
        <f t="shared" ca="1" si="977"/>
        <v>-1.3622744965736703E-3</v>
      </c>
      <c r="DY485" s="223">
        <f t="shared" ca="1" si="978"/>
        <v>1.9859934623384767E-3</v>
      </c>
      <c r="DZ485" s="223">
        <f t="shared" ca="1" si="979"/>
        <v>-2.590586225406151E-3</v>
      </c>
      <c r="EA485" s="223">
        <f t="shared" ca="1" si="980"/>
        <v>3.1702302269650262E-3</v>
      </c>
      <c r="EB485" s="223">
        <f t="shared" ca="1" si="981"/>
        <v>-3.719343178414089E-3</v>
      </c>
      <c r="EC485" s="223">
        <f t="shared" ca="1" si="982"/>
        <v>4.2326368218549223E-3</v>
      </c>
      <c r="ED485" s="223">
        <f t="shared" ca="1" si="983"/>
        <v>-4.7051678589069357E-3</v>
      </c>
      <c r="EE485" s="223">
        <f t="shared" ca="1" si="984"/>
        <v>5.1323855573712669E-3</v>
      </c>
      <c r="EF485" s="223">
        <f t="shared" ca="1" si="985"/>
        <v>-5.5101755772705499E-3</v>
      </c>
      <c r="EG485" s="223">
        <f t="shared" ca="1" si="986"/>
        <v>5.834899594192559E-3</v>
      </c>
      <c r="EH485" s="223">
        <f t="shared" ca="1" si="987"/>
        <v>-6.1034303383418927E-3</v>
      </c>
      <c r="EI485" s="223">
        <f t="shared" ca="1" si="988"/>
        <v>6.3131817118584534E-3</v>
      </c>
      <c r="EJ485" s="223">
        <f t="shared" ca="1" si="989"/>
        <v>-6.4621336943537534E-3</v>
      </c>
      <c r="EK485" s="223">
        <f t="shared" ca="1" si="990"/>
        <v>6.5488517968107576E-3</v>
      </c>
      <c r="EL485" s="223">
        <f t="shared" ca="1" si="991"/>
        <v>-6.5725008764979656E-3</v>
      </c>
      <c r="EM485" s="223">
        <f t="shared" ca="1" si="992"/>
        <v>6.5328531798500193E-3</v>
      </c>
      <c r="EN485" s="223">
        <f t="shared" ca="1" si="993"/>
        <v>-6.4302905358593534E-3</v>
      </c>
      <c r="EO485" s="223">
        <f t="shared" ca="1" si="994"/>
        <v>6.265800678853922E-3</v>
      </c>
      <c r="EP485" s="223">
        <f t="shared" ca="1" si="995"/>
        <v>-6.0409677360760338E-3</v>
      </c>
      <c r="EQ485" s="223">
        <f t="shared" ca="1" si="996"/>
        <v>5.7579569716710065E-3</v>
      </c>
      <c r="ER485" s="223">
        <f t="shared" ca="1" si="997"/>
        <v>-5.41949393400916E-3</v>
      </c>
      <c r="ES485" s="223">
        <f t="shared" ca="1" si="998"/>
        <v>5.0288382071662797E-3</v>
      </c>
      <c r="ET485" s="223">
        <f t="shared" ca="1" si="999"/>
        <v>-4.589752019345558E-3</v>
      </c>
      <c r="EU485" s="223">
        <f t="shared" ca="1" si="1000"/>
        <v>4.1064640105648465E-3</v>
      </c>
      <c r="EV485" s="223">
        <f t="shared" ca="1" si="1001"/>
        <v>-3.5836285085411195E-3</v>
      </c>
      <c r="EW485" s="223">
        <f t="shared" ca="1" si="1002"/>
        <v>3.0262807049692194E-3</v>
      </c>
      <c r="EX485" s="223">
        <f t="shared" ca="1" si="1003"/>
        <v>-2.43978816387514E-3</v>
      </c>
      <c r="EY485" s="223">
        <f t="shared" ca="1" si="1004"/>
        <v>1.8297991290394133E-3</v>
      </c>
      <c r="EZ485" s="223">
        <f t="shared" ca="1" si="1005"/>
        <v>-1.2021881283207311E-3</v>
      </c>
      <c r="FA485" s="223">
        <f t="shared" ca="1" si="1006"/>
        <v>5.6299939874343563E-4</v>
      </c>
      <c r="FB485" s="223">
        <f t="shared" ca="1" si="1007"/>
        <v>8.1611322810166281E-5</v>
      </c>
      <c r="FC485" s="223">
        <f t="shared" ca="1" si="1008"/>
        <v>-7.2543608271219071E-4</v>
      </c>
      <c r="FD485" s="223">
        <f t="shared" ca="1" si="1009"/>
        <v>1.362274496573627E-3</v>
      </c>
      <c r="FE485" s="223">
        <f t="shared" ca="1" si="1010"/>
        <v>-1.9859934623384333E-3</v>
      </c>
      <c r="FF485" s="223">
        <f t="shared" ca="1" si="1011"/>
        <v>2.5905862254064528E-3</v>
      </c>
      <c r="FG485" s="223">
        <f t="shared" ca="1" si="1012"/>
        <v>-3.1702302269649867E-3</v>
      </c>
      <c r="FH485" s="223">
        <f t="shared" ca="1" si="1013"/>
        <v>3.7193431784140521E-3</v>
      </c>
      <c r="FI485" s="223">
        <f t="shared" ca="1" si="1014"/>
        <v>-4.232636821855173E-3</v>
      </c>
      <c r="FJ485" s="223">
        <f t="shared" ca="1" si="1015"/>
        <v>4.7051678589069036E-3</v>
      </c>
      <c r="FK485" s="223">
        <f t="shared" ca="1" si="1016"/>
        <v>-5.1323855573712392E-3</v>
      </c>
      <c r="FL485" s="223">
        <f t="shared" ca="1" si="1017"/>
        <v>5.5101755772707295E-3</v>
      </c>
      <c r="FM485" s="223">
        <f t="shared" ca="1" si="1018"/>
        <v>-5.8348995941925373E-3</v>
      </c>
      <c r="FN485" s="223">
        <f t="shared" ca="1" si="1019"/>
        <v>6.1034303383418753E-3</v>
      </c>
      <c r="FO485" s="223">
        <f t="shared" ca="1" si="1020"/>
        <v>-6.3131817118584413E-3</v>
      </c>
      <c r="FP485" s="223">
        <f t="shared" ca="1" si="1021"/>
        <v>6.4621336943537465E-3</v>
      </c>
      <c r="FQ485" s="223">
        <f t="shared" ca="1" si="1022"/>
        <v>-6.5488517968107854E-3</v>
      </c>
      <c r="FR485" s="223">
        <f t="shared" ca="1" si="1023"/>
        <v>6.5725008764979664E-3</v>
      </c>
      <c r="FS485" s="223">
        <f t="shared" ca="1" si="1024"/>
        <v>-6.5328531798500653E-3</v>
      </c>
      <c r="FT485" s="223">
        <f t="shared" ca="1" si="1025"/>
        <v>6.430290535859284E-3</v>
      </c>
      <c r="FU485" s="223">
        <f t="shared" ca="1" si="1026"/>
        <v>-6.2658006788539359E-3</v>
      </c>
      <c r="FV485" s="223">
        <f t="shared" ca="1" si="1027"/>
        <v>6.0409677360761978E-3</v>
      </c>
      <c r="FW485" s="223">
        <f t="shared" ca="1" si="1028"/>
        <v>-5.7579569716708487E-3</v>
      </c>
      <c r="FX485" s="223">
        <f t="shared" ca="1" si="1029"/>
        <v>5.4194939340091852E-3</v>
      </c>
      <c r="FY485" s="223">
        <f t="shared" ca="1" si="1030"/>
        <v>-5.0288382071663092E-3</v>
      </c>
      <c r="FZ485" s="223">
        <f t="shared" ca="1" si="1031"/>
        <v>4.589752019345323E-3</v>
      </c>
      <c r="GA485" s="223">
        <f t="shared" ca="1" si="1032"/>
        <v>-4.1064640105648821E-3</v>
      </c>
      <c r="GB485" s="223">
        <f t="shared" ca="1" si="1033"/>
        <v>3.5836285085411573E-3</v>
      </c>
      <c r="GC485" s="223">
        <f t="shared" ca="1" si="1034"/>
        <v>-3.026280704968928E-3</v>
      </c>
      <c r="GD485" s="223">
        <f t="shared" ca="1" si="1035"/>
        <v>2.4397881638751817E-3</v>
      </c>
      <c r="GE485" s="223">
        <f t="shared" ca="1" si="1036"/>
        <v>-1.8297991290394566E-3</v>
      </c>
      <c r="GF485" s="223">
        <f t="shared" ca="1" si="1037"/>
        <v>1.2021881283204084E-3</v>
      </c>
      <c r="GG485" s="223">
        <f t="shared" ca="1" si="1038"/>
        <v>-5.629993987434803E-4</v>
      </c>
      <c r="GH485" s="223">
        <f t="shared" ca="1" si="1039"/>
        <v>-8.1611322810120745E-5</v>
      </c>
      <c r="GI485" s="223">
        <f t="shared" ca="1" si="1040"/>
        <v>7.254360827125177E-4</v>
      </c>
      <c r="GJ485" s="223">
        <f t="shared" ca="1" si="1041"/>
        <v>-1.3622744965739475E-3</v>
      </c>
      <c r="GK485" s="223">
        <f t="shared" ca="1" si="1042"/>
        <v>1.9859934623383904E-3</v>
      </c>
      <c r="GL485" s="223">
        <f t="shared" ca="1" si="1043"/>
        <v>-2.5905862254060681E-3</v>
      </c>
      <c r="GM485" s="223">
        <f t="shared" ca="1" si="1044"/>
        <v>3.1702302269652747E-3</v>
      </c>
      <c r="GN485" s="223">
        <f t="shared" ca="1" si="1045"/>
        <v>-3.7193431784140144E-3</v>
      </c>
      <c r="GO485" s="223">
        <f t="shared" ca="1" si="1046"/>
        <v>4.2326368218548538E-3</v>
      </c>
      <c r="GP485" s="223">
        <f t="shared" ca="1" si="1047"/>
        <v>-4.7051678589071335E-3</v>
      </c>
      <c r="GQ485" s="223">
        <f t="shared" ca="1" si="1048"/>
        <v>5.1323855573712114E-3</v>
      </c>
      <c r="GR485" s="223">
        <f t="shared" ca="1" si="1049"/>
        <v>-5.5101755772705013E-3</v>
      </c>
      <c r="GS485" s="223">
        <f t="shared" ca="1" si="1050"/>
        <v>5.8348995941926891E-3</v>
      </c>
      <c r="GT485" s="223">
        <f t="shared" ca="1" si="1051"/>
        <v>-6.1034303383418597E-3</v>
      </c>
      <c r="GU485" s="223">
        <f t="shared" ca="1" si="1052"/>
        <v>6.3131817118584291E-3</v>
      </c>
      <c r="GV485" s="223">
        <f t="shared" ca="1" si="1053"/>
        <v>-6.4621336943538055E-3</v>
      </c>
      <c r="GW485" s="223">
        <f t="shared" ca="1" si="1054"/>
        <v>6.5488517968107819E-3</v>
      </c>
      <c r="GX485" s="223">
        <f t="shared" ca="1" si="1055"/>
        <v>-6.5725008764979673E-3</v>
      </c>
      <c r="GY485" s="223">
        <f t="shared" ca="1" si="1056"/>
        <v>6.5328531798499881E-3</v>
      </c>
      <c r="GZ485" s="223">
        <f t="shared" ca="1" si="1057"/>
        <v>-6.4302905358592944E-3</v>
      </c>
      <c r="HA485" s="223">
        <f t="shared" ca="1" si="1058"/>
        <v>6.2658006788539489E-3</v>
      </c>
      <c r="HB485" s="223">
        <f t="shared" ca="1" si="1059"/>
        <v>-6.040967736075922E-3</v>
      </c>
      <c r="HC485" s="223">
        <f t="shared" ca="1" si="1060"/>
        <v>5.7579569716708703E-3</v>
      </c>
      <c r="HD485" s="223">
        <f t="shared" ca="1" si="1061"/>
        <v>-5.4194939340092103E-3</v>
      </c>
      <c r="HE485" s="223">
        <f t="shared" ca="1" si="1062"/>
        <v>5.0288382071663378E-3</v>
      </c>
      <c r="HF485" s="223">
        <f t="shared" ca="1" si="1063"/>
        <v>-4.5897520193453551E-3</v>
      </c>
      <c r="HG485" s="223">
        <f t="shared" ca="1" si="1064"/>
        <v>4.1064640105649168E-3</v>
      </c>
      <c r="HH485" s="223">
        <f t="shared" ca="1" si="1065"/>
        <v>-3.583628508541195E-3</v>
      </c>
      <c r="HI485" s="223">
        <f t="shared" ca="1" si="1066"/>
        <v>3.0262807049689679E-3</v>
      </c>
      <c r="HJ485" s="223">
        <f t="shared" ca="1" si="1067"/>
        <v>-2.4397881638752242E-3</v>
      </c>
      <c r="HK485" s="223">
        <f t="shared" ca="1" si="1068"/>
        <v>1.8297991290395004E-3</v>
      </c>
      <c r="HL485" s="223">
        <f t="shared" ca="1" si="1069"/>
        <v>-1.2021881283204527E-3</v>
      </c>
      <c r="HM485" s="223">
        <f t="shared" ca="1" si="1070"/>
        <v>5.629993987435254E-4</v>
      </c>
      <c r="HN485" s="223">
        <f t="shared" ca="1" si="1071"/>
        <v>8.1611322810076509E-5</v>
      </c>
      <c r="HO485" s="223">
        <f t="shared" ca="1" si="1072"/>
        <v>-7.2543608271247216E-4</v>
      </c>
      <c r="HP485" s="223">
        <f t="shared" ca="1" si="1073"/>
        <v>1.3622744965739041E-3</v>
      </c>
      <c r="HQ485" s="223">
        <f t="shared" ca="1" si="1074"/>
        <v>-1.985993462338347E-3</v>
      </c>
      <c r="HR485" s="223">
        <f t="shared" ca="1" si="1075"/>
        <v>2.590586225406713E-3</v>
      </c>
      <c r="HS485" s="223">
        <f t="shared" ca="1" si="1076"/>
        <v>-3.1702302269652352E-3</v>
      </c>
      <c r="HT485" s="223">
        <f t="shared" ca="1" si="1077"/>
        <v>3.7193431784139771E-3</v>
      </c>
      <c r="HU485" s="223">
        <f t="shared" ca="1" si="1078"/>
        <v>-4.2326368218553899E-3</v>
      </c>
      <c r="HV485" s="223">
        <f t="shared" ca="1" si="1079"/>
        <v>4.7051678589071014E-3</v>
      </c>
      <c r="HW485" s="223">
        <f t="shared" ca="1" si="1080"/>
        <v>-5.1323855573711819E-3</v>
      </c>
      <c r="HX485" s="223">
        <f t="shared" ca="1" si="1081"/>
        <v>5.5101755772708838E-3</v>
      </c>
      <c r="HY485" s="223">
        <f t="shared" ca="1" si="1082"/>
        <v>-5.8348995941926675E-3</v>
      </c>
      <c r="HZ485" s="223">
        <f t="shared" ca="1" si="1083"/>
        <v>6.1034303383418424E-3</v>
      </c>
      <c r="IA485" s="223">
        <f t="shared" ca="1" si="1084"/>
        <v>-6.3131817118584153E-3</v>
      </c>
      <c r="IB485" s="223">
        <f t="shared" ca="1" si="1085"/>
        <v>6.4621336943537985E-3</v>
      </c>
      <c r="IC485" s="223">
        <f t="shared" ca="1" si="1086"/>
        <v>-6.5488517968107784E-3</v>
      </c>
      <c r="ID485" s="223">
        <f t="shared" ca="1" si="1087"/>
        <v>6.5725008764979673E-3</v>
      </c>
      <c r="IE485" s="223">
        <f t="shared" ca="1" si="1088"/>
        <v>-2.5350525227951773E-3</v>
      </c>
      <c r="IF485" s="223">
        <f t="shared" ca="1" si="1089"/>
        <v>6.4302905358593031E-3</v>
      </c>
      <c r="IG485" s="223">
        <f t="shared" ca="1" si="1090"/>
        <v>-6.2658006788539628E-3</v>
      </c>
      <c r="IH485" s="223">
        <f t="shared" ca="1" si="1091"/>
        <v>6.0409677360759393E-3</v>
      </c>
      <c r="II485" s="223">
        <f t="shared" ca="1" si="1092"/>
        <v>-5.757956971670892E-3</v>
      </c>
      <c r="IJ485" s="223">
        <f t="shared" ca="1" si="1093"/>
        <v>5.4194939340092363E-3</v>
      </c>
      <c r="IK485" s="223">
        <f t="shared" ca="1" si="1094"/>
        <v>-5.0288382071658859E-3</v>
      </c>
      <c r="IL485" s="223">
        <f t="shared" ca="1" si="1095"/>
        <v>4.5897520193453872E-3</v>
      </c>
      <c r="IM485" s="223">
        <f t="shared" ca="1" si="1096"/>
        <v>-4.1064640105649523E-3</v>
      </c>
      <c r="IN485" s="223">
        <f t="shared" ca="1" si="1097"/>
        <v>3.5836285085406065E-3</v>
      </c>
      <c r="IO485" s="223">
        <f t="shared" ca="1" si="1098"/>
        <v>-3.0262807049690078E-3</v>
      </c>
      <c r="IP485" s="223">
        <f t="shared" ca="1" si="1099"/>
        <v>2.4397881638752658E-3</v>
      </c>
      <c r="IQ485" s="223">
        <f t="shared" ca="1" si="1100"/>
        <v>-1.8297991290388256E-3</v>
      </c>
      <c r="IR485" s="223">
        <f t="shared" ca="1" si="1101"/>
        <v>1.2021881283204973E-3</v>
      </c>
      <c r="IS485" s="223">
        <f t="shared" ca="1" si="1102"/>
        <v>-5.6299939874357007E-4</v>
      </c>
      <c r="IT485" s="223">
        <f t="shared" ca="1" si="1103"/>
        <v>-8.1611322810030973E-5</v>
      </c>
      <c r="IU485" s="223">
        <f t="shared" ca="1" si="1104"/>
        <v>7.2543608271242749E-4</v>
      </c>
      <c r="IV485" s="223">
        <f t="shared" ca="1" si="1105"/>
        <v>-1.3622744965738594E-3</v>
      </c>
      <c r="IW485" s="223">
        <f t="shared" ca="1" si="1106"/>
        <v>1.9859934623383045E-3</v>
      </c>
      <c r="IX485" s="223">
        <f t="shared" ca="1" si="1107"/>
        <v>-2.5905862254066723E-3</v>
      </c>
      <c r="IY485" s="223">
        <f t="shared" ca="1" si="1108"/>
        <v>3.1702302269651953E-3</v>
      </c>
      <c r="IZ485" s="223">
        <f t="shared" ca="1" si="1109"/>
        <v>-3.7193431784139394E-3</v>
      </c>
      <c r="JA485" s="223">
        <f t="shared" ca="1" si="1110"/>
        <v>4.232636821855356E-3</v>
      </c>
      <c r="JB485" s="223">
        <f t="shared" ca="1" si="1111"/>
        <v>-4.7051678589070701E-3</v>
      </c>
    </row>
    <row r="486" spans="2:262">
      <c r="B486" s="230">
        <v>125</v>
      </c>
      <c r="C486" s="229">
        <f t="shared" si="1112"/>
        <v>2.4414062500000017E-3</v>
      </c>
      <c r="D486" s="226">
        <f t="shared" ca="1" si="855"/>
        <v>74.404819923144089</v>
      </c>
      <c r="E486" s="225">
        <f ca="1">EA361</f>
        <v>-0.59518007685591345</v>
      </c>
      <c r="F486" s="224">
        <v>125</v>
      </c>
      <c r="G486" s="223">
        <f t="shared" ca="1" si="856"/>
        <v>5.5411311956521962E-3</v>
      </c>
      <c r="H486" s="223">
        <f t="shared" ca="1" si="857"/>
        <v>-5.8879474211251306E-3</v>
      </c>
      <c r="I486" s="223">
        <f t="shared" ca="1" si="858"/>
        <v>6.202856349375797E-3</v>
      </c>
      <c r="J486" s="223">
        <f t="shared" ca="1" si="859"/>
        <v>-6.4841514616374753E-3</v>
      </c>
      <c r="K486" s="223">
        <f t="shared" ca="1" si="860"/>
        <v>6.7303083953246731E-3</v>
      </c>
      <c r="L486" s="223">
        <f t="shared" ca="1" si="861"/>
        <v>-6.9399932046860504E-3</v>
      </c>
      <c r="M486" s="223">
        <f t="shared" ca="1" si="862"/>
        <v>7.1120695895720478E-3</v>
      </c>
      <c r="N486" s="223">
        <f t="shared" ca="1" si="863"/>
        <v>-7.2456050531438136E-3</v>
      </c>
      <c r="O486" s="223">
        <f t="shared" ca="1" si="864"/>
        <v>7.3398759551543905E-3</v>
      </c>
      <c r="P486" s="223">
        <f t="shared" ca="1" si="865"/>
        <v>-7.3943714334179051E-3</v>
      </c>
      <c r="Q486" s="223">
        <f t="shared" ca="1" si="866"/>
        <v>7.4087961722160145E-3</v>
      </c>
      <c r="R486" s="223">
        <f t="shared" ca="1" si="867"/>
        <v>-7.3830720026393792E-3</v>
      </c>
      <c r="S486" s="223">
        <f t="shared" ca="1" si="868"/>
        <v>7.3173383261917382E-3</v>
      </c>
      <c r="T486" s="223">
        <f t="shared" ca="1" si="869"/>
        <v>-7.2119513593611097E-3</v>
      </c>
      <c r="U486" s="223">
        <f t="shared" ca="1" si="870"/>
        <v>7.0674822032517331E-3</v>
      </c>
      <c r="V486" s="223">
        <f t="shared" ca="1" si="871"/>
        <v>-6.884713748737779E-3</v>
      </c>
      <c r="W486" s="223">
        <f t="shared" ca="1" si="872"/>
        <v>6.6646364339097821E-3</v>
      </c>
      <c r="X486" s="223">
        <f t="shared" ca="1" si="873"/>
        <v>-6.408442876804846E-3</v>
      </c>
      <c r="Y486" s="223">
        <f t="shared" ca="1" si="874"/>
        <v>6.117521412506253E-3</v>
      </c>
      <c r="Z486" s="223">
        <f t="shared" ca="1" si="875"/>
        <v>-5.7934485696351764E-3</v>
      </c>
      <c r="AA486" s="223">
        <f t="shared" ca="1" si="876"/>
        <v>5.4379805270057188E-3</v>
      </c>
      <c r="AB486" s="223">
        <f t="shared" ca="1" si="877"/>
        <v>-5.0530435967395025E-3</v>
      </c>
      <c r="AC486" s="223">
        <f t="shared" ca="1" si="878"/>
        <v>4.6407237854136189E-3</v>
      </c>
      <c r="AD486" s="223">
        <f t="shared" ca="1" si="879"/>
        <v>-4.2032554898101954E-3</v>
      </c>
      <c r="AE486" s="223">
        <f t="shared" ca="1" si="880"/>
        <v>3.7430093885263416E-3</v>
      </c>
      <c r="AF486" s="223">
        <f t="shared" ca="1" si="881"/>
        <v>-3.2624795950619212E-3</v>
      </c>
      <c r="AG486" s="223">
        <f t="shared" ca="1" si="882"/>
        <v>2.764270142002177E-3</v>
      </c>
      <c r="AH486" s="223">
        <f t="shared" ca="1" si="883"/>
        <v>-2.2510808695392214E-3</v>
      </c>
      <c r="AI486" s="223">
        <f t="shared" ca="1" si="884"/>
        <v>1.7256927948046878E-3</v>
      </c>
      <c r="AJ486" s="223">
        <f t="shared" ca="1" si="885"/>
        <v>-1.1909530412965619E-3</v>
      </c>
      <c r="AK486" s="223">
        <f t="shared" ca="1" si="886"/>
        <v>6.4975941007046302E-4</v>
      </c>
      <c r="AL486" s="223">
        <f t="shared" ca="1" si="887"/>
        <v>-1.0504467630423082E-4</v>
      </c>
      <c r="AM486" s="223">
        <f t="shared" ca="1" si="888"/>
        <v>-4.4023930366424028E-4</v>
      </c>
      <c r="AN486" s="223">
        <f t="shared" ca="1" si="889"/>
        <v>9.8313758870256394E-4</v>
      </c>
      <c r="AO486" s="223">
        <f t="shared" ca="1" si="890"/>
        <v>-1.5207081659661965E-3</v>
      </c>
      <c r="AP486" s="223">
        <f t="shared" ca="1" si="891"/>
        <v>2.0500378939203182E-3</v>
      </c>
      <c r="AQ486" s="223">
        <f t="shared" ca="1" si="892"/>
        <v>-2.5682582889066312E-3</v>
      </c>
      <c r="AR486" s="223">
        <f t="shared" ca="1" si="893"/>
        <v>3.0725610697046359E-3</v>
      </c>
      <c r="AS486" s="223">
        <f t="shared" ca="1" si="894"/>
        <v>-3.5602133758512681E-3</v>
      </c>
      <c r="AT486" s="223">
        <f t="shared" ca="1" si="895"/>
        <v>4.0285725772479467E-3</v>
      </c>
      <c r="AU486" s="223">
        <f t="shared" ca="1" si="896"/>
        <v>-4.4751005948023507E-3</v>
      </c>
      <c r="AV486" s="223">
        <f t="shared" ca="1" si="897"/>
        <v>4.8973776544991689E-3</v>
      </c>
      <c r="AW486" s="223">
        <f t="shared" ca="1" si="898"/>
        <v>-5.2931154003646227E-3</v>
      </c>
      <c r="AX486" s="223">
        <f t="shared" ca="1" si="899"/>
        <v>5.660169295266115E-3</v>
      </c>
      <c r="AY486" s="223">
        <f t="shared" ca="1" si="900"/>
        <v>-5.9965502423446598E-3</v>
      </c>
      <c r="AZ486" s="223">
        <f t="shared" ca="1" si="901"/>
        <v>6.3004353641031149E-3</v>
      </c>
      <c r="BA486" s="223">
        <f t="shared" ca="1" si="902"/>
        <v>-6.5701778807371707E-3</v>
      </c>
      <c r="BB486" s="223">
        <f t="shared" ca="1" si="903"/>
        <v>6.8043160341781936E-3</v>
      </c>
      <c r="BC486" s="223">
        <f t="shared" ca="1" si="904"/>
        <v>-7.0015810094862362E-3</v>
      </c>
      <c r="BD486" s="223">
        <f t="shared" ca="1" si="905"/>
        <v>7.1609038106685476E-3</v>
      </c>
      <c r="BE486" s="223">
        <f t="shared" ca="1" si="906"/>
        <v>-7.2814210536613772E-3</v>
      </c>
      <c r="BF486" s="223">
        <f t="shared" ca="1" si="907"/>
        <v>7.3624796450830182E-3</v>
      </c>
      <c r="BG486" s="223">
        <f t="shared" ca="1" si="908"/>
        <v>-7.4036403214034251E-3</v>
      </c>
      <c r="BH486" s="223">
        <f t="shared" ca="1" si="909"/>
        <v>7.4046800293513593E-3</v>
      </c>
      <c r="BI486" s="223">
        <f t="shared" ca="1" si="910"/>
        <v>-7.3655931346593654E-3</v>
      </c>
      <c r="BJ486" s="223">
        <f t="shared" ca="1" si="911"/>
        <v>7.2865914525963651E-3</v>
      </c>
      <c r="BK486" s="223">
        <f t="shared" ca="1" si="912"/>
        <v>-7.1681031001223691E-3</v>
      </c>
      <c r="BL486" s="223">
        <f t="shared" ca="1" si="913"/>
        <v>7.0107701758855747E-3</v>
      </c>
      <c r="BM486" s="223">
        <f t="shared" ca="1" si="914"/>
        <v>-6.8154452806341598E-3</v>
      </c>
      <c r="BN486" s="223">
        <f t="shared" ca="1" si="915"/>
        <v>6.5831868968989514E-3</v>
      </c>
      <c r="BO486" s="223">
        <f t="shared" ca="1" si="916"/>
        <v>-6.315253652984994E-3</v>
      </c>
      <c r="BP486" s="223">
        <f t="shared" ca="1" si="917"/>
        <v>6.0130975023552921E-3</v>
      </c>
      <c r="BQ486" s="223">
        <f t="shared" ca="1" si="918"/>
        <v>-5.678355855369804E-3</v>
      </c>
      <c r="BR486" s="223">
        <f t="shared" ca="1" si="919"/>
        <v>5.3128427060164362E-3</v>
      </c>
      <c r="BS486" s="223">
        <f t="shared" ca="1" si="920"/>
        <v>-4.9185388017205529E-3</v>
      </c>
      <c r="BT486" s="223">
        <f t="shared" ca="1" si="921"/>
        <v>4.4975809095030572E-3</v>
      </c>
      <c r="BU486" s="223">
        <f t="shared" ca="1" si="922"/>
        <v>-4.0522502366547699E-3</v>
      </c>
      <c r="BV486" s="223">
        <f t="shared" ca="1" si="923"/>
        <v>3.584960068676655E-3</v>
      </c>
      <c r="BW486" s="223">
        <f t="shared" ca="1" si="924"/>
        <v>-3.0982426914758733E-3</v>
      </c>
      <c r="BX486" s="223">
        <f t="shared" ca="1" si="925"/>
        <v>2.5947356686901171E-3</v>
      </c>
      <c r="BY486" s="223">
        <f t="shared" ca="1" si="926"/>
        <v>-2.0771675485010336E-3</v>
      </c>
      <c r="BZ486" s="223">
        <f t="shared" ca="1" si="927"/>
        <v>1.5483430773953828E-3</v>
      </c>
      <c r="CA486" s="223">
        <f t="shared" ca="1" si="928"/>
        <v>-1.0111280010008253E-3</v>
      </c>
      <c r="CB486" s="223">
        <f t="shared" ca="1" si="929"/>
        <v>4.6843353436206662E-4</v>
      </c>
      <c r="CC486" s="223">
        <f t="shared" ca="1" si="930"/>
        <v>7.6799414185500792E-5</v>
      </c>
      <c r="CD486" s="223">
        <f t="shared" ca="1" si="931"/>
        <v>-6.2161618005370217E-4</v>
      </c>
      <c r="CE486" s="223">
        <f t="shared" ca="1" si="932"/>
        <v>1.1630643539837391E-3</v>
      </c>
      <c r="CF486" s="223">
        <f t="shared" ca="1" si="933"/>
        <v>-1.6982097814085954E-3</v>
      </c>
      <c r="CG486" s="223">
        <f t="shared" ca="1" si="934"/>
        <v>2.2241524628906534E-3</v>
      </c>
      <c r="CH486" s="223">
        <f t="shared" ca="1" si="935"/>
        <v>-2.7380422694699091E-3</v>
      </c>
      <c r="CI486" s="223">
        <f t="shared" ca="1" si="936"/>
        <v>3.2370943877597512E-3</v>
      </c>
      <c r="CJ486" s="223">
        <f t="shared" ca="1" si="937"/>
        <v>-3.7186044110918016E-3</v>
      </c>
      <c r="CK486" s="223">
        <f t="shared" ca="1" si="938"/>
        <v>4.1799629949307053E-3</v>
      </c>
      <c r="CL486" s="223">
        <f t="shared" ca="1" si="939"/>
        <v>-4.6186699971371339E-3</v>
      </c>
      <c r="CM486" s="223">
        <f t="shared" ca="1" si="940"/>
        <v>5.0323480264554046E-3</v>
      </c>
      <c r="CN486" s="223">
        <f t="shared" ca="1" si="941"/>
        <v>-5.418755325802496E-3</v>
      </c>
      <c r="CO486" s="223">
        <f t="shared" ca="1" si="942"/>
        <v>5.7757979205439033E-3</v>
      </c>
      <c r="CP486" s="223">
        <f t="shared" ca="1" si="943"/>
        <v>-6.1015409659236179E-3</v>
      </c>
      <c r="CQ486" s="223">
        <f t="shared" ca="1" si="944"/>
        <v>6.3942192321554958E-3</v>
      </c>
      <c r="CR486" s="223">
        <f t="shared" ca="1" si="945"/>
        <v>-6.6522466703564142E-3</v>
      </c>
      <c r="CS486" s="223">
        <f t="shared" ca="1" si="946"/>
        <v>6.8742250074825904E-3</v>
      </c>
      <c r="CT486" s="223">
        <f t="shared" ca="1" si="947"/>
        <v>-7.0589513236923498E-3</v>
      </c>
      <c r="CU486" s="223">
        <f t="shared" ca="1" si="948"/>
        <v>7.2054245710728854E-3</v>
      </c>
      <c r="CV486" s="223">
        <f t="shared" ca="1" si="949"/>
        <v>-7.3128509984060411E-3</v>
      </c>
      <c r="CW486" s="223">
        <f t="shared" ca="1" si="950"/>
        <v>7.3806484525742611E-3</v>
      </c>
      <c r="CX486" s="223">
        <f t="shared" ca="1" si="951"/>
        <v>-7.4084495332992616E-3</v>
      </c>
      <c r="CY486" s="223">
        <f t="shared" ca="1" si="952"/>
        <v>7.3961035841158349E-3</v>
      </c>
      <c r="CZ486" s="223">
        <f t="shared" ca="1" si="953"/>
        <v>-7.3436775087922885E-3</v>
      </c>
      <c r="DA486" s="223">
        <f t="shared" ca="1" si="954"/>
        <v>7.2514554087731373E-3</v>
      </c>
      <c r="DB486" s="223">
        <f t="shared" ca="1" si="955"/>
        <v>-7.1199370436087466E-3</v>
      </c>
      <c r="DC486" s="223">
        <f t="shared" ca="1" si="956"/>
        <v>6.9498351227150392E-3</v>
      </c>
      <c r="DD486" s="223">
        <f t="shared" ca="1" si="957"/>
        <v>-6.7420714431394146E-3</v>
      </c>
      <c r="DE486" s="223">
        <f t="shared" ca="1" si="958"/>
        <v>6.4977718942626815E-3</v>
      </c>
      <c r="DF486" s="223">
        <f t="shared" ca="1" si="959"/>
        <v>-6.2182603565069574E-3</v>
      </c>
      <c r="DG486" s="223">
        <f t="shared" ca="1" si="960"/>
        <v>5.9050515271129502E-3</v>
      </c>
      <c r="DH486" s="223">
        <f t="shared" ca="1" si="961"/>
        <v>-5.5598427118643823E-3</v>
      </c>
      <c r="DI486" s="223">
        <f t="shared" ca="1" si="962"/>
        <v>5.1845046272411804E-3</v>
      </c>
      <c r="DJ486" s="223">
        <f t="shared" ca="1" si="963"/>
        <v>-4.7810712628436162E-3</v>
      </c>
      <c r="DK486" s="223">
        <f t="shared" ca="1" si="964"/>
        <v>4.3517288590281603E-3</v>
      </c>
      <c r="DL486" s="223">
        <f t="shared" ca="1" si="965"/>
        <v>-3.8988040594804402E-3</v>
      </c>
      <c r="DM486" s="223">
        <f t="shared" ca="1" si="966"/>
        <v>3.4247513029317962E-3</v>
      </c>
      <c r="DN486" s="223">
        <f t="shared" ca="1" si="967"/>
        <v>-2.9321395223431378E-3</v>
      </c>
      <c r="DO486" s="223">
        <f t="shared" ca="1" si="968"/>
        <v>2.4236382236346517E-3</v>
      </c>
      <c r="DP486" s="223">
        <f t="shared" ca="1" si="969"/>
        <v>-1.9020030194019238E-3</v>
      </c>
      <c r="DQ486" s="223">
        <f t="shared" ca="1" si="970"/>
        <v>1.3700606960125308E-3</v>
      </c>
      <c r="DR486" s="223">
        <f t="shared" ca="1" si="971"/>
        <v>-8.3069389500579731E-4</v>
      </c>
      <c r="DS486" s="223">
        <f t="shared" ca="1" si="972"/>
        <v>2.8682549180853237E-4</v>
      </c>
      <c r="DT486" s="223">
        <f t="shared" ca="1" si="973"/>
        <v>2.5859724358015621E-4</v>
      </c>
      <c r="DU486" s="223">
        <f t="shared" ca="1" si="974"/>
        <v>-8.0261861810034061E-4</v>
      </c>
      <c r="DV486" s="223">
        <f t="shared" ca="1" si="975"/>
        <v>1.3422905327880588E-3</v>
      </c>
      <c r="DW486" s="223">
        <f t="shared" ca="1" si="976"/>
        <v>-1.8746884587786225E-3</v>
      </c>
      <c r="DX486" s="223">
        <f t="shared" ca="1" si="977"/>
        <v>2.3969272855835591E-3</v>
      </c>
      <c r="DY486" s="223">
        <f t="shared" ca="1" si="978"/>
        <v>-2.9061769557518578E-3</v>
      </c>
      <c r="DZ486" s="223">
        <f t="shared" ca="1" si="979"/>
        <v>3.3996778011981506E-3</v>
      </c>
      <c r="EA486" s="223">
        <f t="shared" ca="1" si="980"/>
        <v>-3.8747554980827592E-3</v>
      </c>
      <c r="EB486" s="223">
        <f t="shared" ca="1" si="981"/>
        <v>4.3288355592042867E-3</v>
      </c>
      <c r="EC486" s="223">
        <f t="shared" ca="1" si="982"/>
        <v>-4.7594572853688327E-3</v>
      </c>
      <c r="ED486" s="223">
        <f t="shared" ca="1" si="983"/>
        <v>5.1642871001321136E-3</v>
      </c>
      <c r="EE486" s="223">
        <f t="shared" ca="1" si="984"/>
        <v>-5.5411311956524139E-3</v>
      </c>
      <c r="EF486" s="223">
        <f t="shared" ca="1" si="985"/>
        <v>5.8879474211253465E-3</v>
      </c>
      <c r="EG486" s="223">
        <f t="shared" ca="1" si="986"/>
        <v>-6.2028563493760104E-3</v>
      </c>
      <c r="EH486" s="223">
        <f t="shared" ca="1" si="987"/>
        <v>6.4841514616376774E-3</v>
      </c>
      <c r="EI486" s="223">
        <f t="shared" ca="1" si="988"/>
        <v>-6.7303083953248579E-3</v>
      </c>
      <c r="EJ486" s="223">
        <f t="shared" ca="1" si="989"/>
        <v>6.9399932046862196E-3</v>
      </c>
      <c r="EK486" s="223">
        <f t="shared" ca="1" si="990"/>
        <v>-7.1120695895721901E-3</v>
      </c>
      <c r="EL486" s="223">
        <f t="shared" ca="1" si="991"/>
        <v>7.2456050531438387E-3</v>
      </c>
      <c r="EM486" s="223">
        <f t="shared" ca="1" si="992"/>
        <v>-7.3398759551544096E-3</v>
      </c>
      <c r="EN486" s="223">
        <f t="shared" ca="1" si="993"/>
        <v>7.3943714334179147E-3</v>
      </c>
      <c r="EO486" s="223">
        <f t="shared" ca="1" si="994"/>
        <v>-7.4087961722160128E-3</v>
      </c>
      <c r="EP486" s="223">
        <f t="shared" ca="1" si="995"/>
        <v>7.3830720026393602E-3</v>
      </c>
      <c r="EQ486" s="223">
        <f t="shared" ca="1" si="996"/>
        <v>-7.3173383261917E-3</v>
      </c>
      <c r="ER486" s="223">
        <f t="shared" ca="1" si="997"/>
        <v>7.2119513593610421E-3</v>
      </c>
      <c r="ES486" s="223">
        <f t="shared" ca="1" si="998"/>
        <v>-7.0674822032516437E-3</v>
      </c>
      <c r="ET486" s="223">
        <f t="shared" ca="1" si="999"/>
        <v>6.8847137487376489E-3</v>
      </c>
      <c r="EU486" s="223">
        <f t="shared" ca="1" si="1000"/>
        <v>-6.6646364339096069E-3</v>
      </c>
      <c r="EV486" s="223">
        <f t="shared" ca="1" si="1001"/>
        <v>6.4084428768046448E-3</v>
      </c>
      <c r="EW486" s="223">
        <f t="shared" ca="1" si="1002"/>
        <v>-6.1175214125059954E-3</v>
      </c>
      <c r="EX486" s="223">
        <f t="shared" ca="1" si="1003"/>
        <v>5.7934485696348927E-3</v>
      </c>
      <c r="EY486" s="223">
        <f t="shared" ca="1" si="1004"/>
        <v>-5.4379805270053727E-3</v>
      </c>
      <c r="EZ486" s="223">
        <f t="shared" ca="1" si="1005"/>
        <v>5.0530435967394384E-3</v>
      </c>
      <c r="FA486" s="223">
        <f t="shared" ca="1" si="1006"/>
        <v>-4.6407237854135504E-3</v>
      </c>
      <c r="FB486" s="223">
        <f t="shared" ca="1" si="1007"/>
        <v>4.2032554898100384E-3</v>
      </c>
      <c r="FC486" s="223">
        <f t="shared" ca="1" si="1008"/>
        <v>-3.743009388526175E-3</v>
      </c>
      <c r="FD486" s="223">
        <f t="shared" ca="1" si="1009"/>
        <v>3.2624795950617481E-3</v>
      </c>
      <c r="FE486" s="223">
        <f t="shared" ca="1" si="1010"/>
        <v>-2.7642701420019008E-3</v>
      </c>
      <c r="FF486" s="223">
        <f t="shared" ca="1" si="1011"/>
        <v>2.2510808695389377E-3</v>
      </c>
      <c r="FG486" s="223">
        <f t="shared" ca="1" si="1012"/>
        <v>-1.7256927948043981E-3</v>
      </c>
      <c r="FH486" s="223">
        <f t="shared" ca="1" si="1013"/>
        <v>1.1909530412962679E-3</v>
      </c>
      <c r="FI486" s="223">
        <f t="shared" ca="1" si="1014"/>
        <v>-6.497594100700623E-4</v>
      </c>
      <c r="FJ486" s="223">
        <f t="shared" ca="1" si="1015"/>
        <v>1.0504467630382793E-4</v>
      </c>
      <c r="FK486" s="223">
        <f t="shared" ca="1" si="1016"/>
        <v>4.402393036646423E-4</v>
      </c>
      <c r="FL486" s="223">
        <f t="shared" ca="1" si="1017"/>
        <v>-9.8313758870306788E-4</v>
      </c>
      <c r="FM486" s="223">
        <f t="shared" ca="1" si="1018"/>
        <v>1.5207081659666935E-3</v>
      </c>
      <c r="FN486" s="223">
        <f t="shared" ca="1" si="1019"/>
        <v>-2.0500378939204023E-3</v>
      </c>
      <c r="FO486" s="223">
        <f t="shared" ca="1" si="1020"/>
        <v>2.5682582889067127E-3</v>
      </c>
      <c r="FP486" s="223">
        <f t="shared" ca="1" si="1021"/>
        <v>-3.0725610697048111E-3</v>
      </c>
      <c r="FQ486" s="223">
        <f t="shared" ca="1" si="1022"/>
        <v>3.5602133758514372E-3</v>
      </c>
      <c r="FR486" s="223">
        <f t="shared" ca="1" si="1023"/>
        <v>-4.028572577248108E-3</v>
      </c>
      <c r="FS486" s="223">
        <f t="shared" ca="1" si="1024"/>
        <v>4.4751005948025883E-3</v>
      </c>
      <c r="FT486" s="223">
        <f t="shared" ca="1" si="1025"/>
        <v>-4.8973776544993918E-3</v>
      </c>
      <c r="FU486" s="223">
        <f t="shared" ca="1" si="1026"/>
        <v>5.2931154003648317E-3</v>
      </c>
      <c r="FV486" s="223">
        <f t="shared" ca="1" si="1027"/>
        <v>-5.6601692952663067E-3</v>
      </c>
      <c r="FW486" s="223">
        <f t="shared" ca="1" si="1028"/>
        <v>5.996550242344835E-3</v>
      </c>
      <c r="FX486" s="223">
        <f t="shared" ca="1" si="1029"/>
        <v>-6.3004353641032719E-3</v>
      </c>
      <c r="FY486" s="223">
        <f t="shared" ca="1" si="1030"/>
        <v>6.570177880737404E-3</v>
      </c>
      <c r="FZ486" s="223">
        <f t="shared" ca="1" si="1031"/>
        <v>-6.804316034178394E-3</v>
      </c>
      <c r="GA486" s="223">
        <f t="shared" ca="1" si="1032"/>
        <v>7.001581009486401E-3</v>
      </c>
      <c r="GB486" s="223">
        <f t="shared" ca="1" si="1033"/>
        <v>-7.1609038106686777E-3</v>
      </c>
      <c r="GC486" s="223">
        <f t="shared" ca="1" si="1034"/>
        <v>7.2814210536614708E-3</v>
      </c>
      <c r="GD486" s="223">
        <f t="shared" ca="1" si="1035"/>
        <v>-7.3624796450830754E-3</v>
      </c>
      <c r="GE486" s="223">
        <f t="shared" ca="1" si="1036"/>
        <v>7.4036403214034451E-3</v>
      </c>
      <c r="GF486" s="223">
        <f t="shared" ca="1" si="1037"/>
        <v>-7.4046800293513324E-3</v>
      </c>
      <c r="GG486" s="223">
        <f t="shared" ca="1" si="1038"/>
        <v>7.3655931346592873E-3</v>
      </c>
      <c r="GH486" s="223">
        <f t="shared" ca="1" si="1039"/>
        <v>-7.286591452596235E-3</v>
      </c>
      <c r="GI486" s="223">
        <f t="shared" ca="1" si="1040"/>
        <v>7.1681031001224003E-3</v>
      </c>
      <c r="GJ486" s="223">
        <f t="shared" ca="1" si="1041"/>
        <v>-7.0107701758856146E-3</v>
      </c>
      <c r="GK486" s="223">
        <f t="shared" ca="1" si="1042"/>
        <v>6.8154452806342084E-3</v>
      </c>
      <c r="GL486" s="223">
        <f t="shared" ca="1" si="1043"/>
        <v>-6.5831868968990077E-3</v>
      </c>
      <c r="GM486" s="223">
        <f t="shared" ca="1" si="1044"/>
        <v>6.3152536529849489E-3</v>
      </c>
      <c r="GN486" s="223">
        <f t="shared" ca="1" si="1045"/>
        <v>-6.013097502355241E-3</v>
      </c>
      <c r="GO486" s="223">
        <f t="shared" ca="1" si="1046"/>
        <v>5.6783558553697485E-3</v>
      </c>
      <c r="GP486" s="223">
        <f t="shared" ca="1" si="1047"/>
        <v>-5.3128427060163755E-3</v>
      </c>
      <c r="GQ486" s="223">
        <f t="shared" ca="1" si="1048"/>
        <v>4.9185388017204878E-3</v>
      </c>
      <c r="GR486" s="223">
        <f t="shared" ca="1" si="1049"/>
        <v>-4.4975809095029878E-3</v>
      </c>
      <c r="GS486" s="223">
        <f t="shared" ca="1" si="1050"/>
        <v>4.0522502366546961E-3</v>
      </c>
      <c r="GT486" s="223">
        <f t="shared" ca="1" si="1051"/>
        <v>-3.5849600686763947E-3</v>
      </c>
      <c r="GU486" s="223">
        <f t="shared" ca="1" si="1052"/>
        <v>3.0982426914756027E-3</v>
      </c>
      <c r="GV486" s="223">
        <f t="shared" ca="1" si="1053"/>
        <v>-2.5947356686898382E-3</v>
      </c>
      <c r="GW486" s="223">
        <f t="shared" ca="1" si="1054"/>
        <v>2.077167548500747E-3</v>
      </c>
      <c r="GX486" s="223">
        <f t="shared" ca="1" si="1055"/>
        <v>-1.5483430773950914E-3</v>
      </c>
      <c r="GY486" s="223">
        <f t="shared" ca="1" si="1056"/>
        <v>1.0111280010005308E-3</v>
      </c>
      <c r="GZ486" s="223">
        <f t="shared" ca="1" si="1057"/>
        <v>-4.6843353436176911E-4</v>
      </c>
      <c r="HA486" s="223">
        <f t="shared" ca="1" si="1058"/>
        <v>-7.6799414186008632E-5</v>
      </c>
      <c r="HB486" s="223">
        <f t="shared" ca="1" si="1059"/>
        <v>6.216161800542087E-4</v>
      </c>
      <c r="HC486" s="223">
        <f t="shared" ca="1" si="1060"/>
        <v>-1.1630643539842422E-3</v>
      </c>
      <c r="HD486" s="223">
        <f t="shared" ca="1" si="1061"/>
        <v>1.6982097814090902E-3</v>
      </c>
      <c r="HE486" s="223">
        <f t="shared" ca="1" si="1062"/>
        <v>-2.2241524628911378E-3</v>
      </c>
      <c r="HF486" s="223">
        <f t="shared" ca="1" si="1063"/>
        <v>2.7380422694703818E-3</v>
      </c>
      <c r="HG486" s="223">
        <f t="shared" ca="1" si="1064"/>
        <v>-3.2370943877602087E-3</v>
      </c>
      <c r="HH486" s="223">
        <f t="shared" ca="1" si="1065"/>
        <v>3.7186044110924235E-3</v>
      </c>
      <c r="HI486" s="223">
        <f t="shared" ca="1" si="1066"/>
        <v>-4.1799629949312994E-3</v>
      </c>
      <c r="HJ486" s="223">
        <f t="shared" ca="1" si="1067"/>
        <v>4.6186699971376959E-3</v>
      </c>
      <c r="HK486" s="223">
        <f t="shared" ca="1" si="1068"/>
        <v>-5.0323480264559328E-3</v>
      </c>
      <c r="HL486" s="223">
        <f t="shared" ca="1" si="1069"/>
        <v>5.4187553258024119E-3</v>
      </c>
      <c r="HM486" s="223">
        <f t="shared" ca="1" si="1070"/>
        <v>-5.7757979205438261E-3</v>
      </c>
      <c r="HN486" s="223">
        <f t="shared" ca="1" si="1071"/>
        <v>6.1015409659235477E-3</v>
      </c>
      <c r="HO486" s="223">
        <f t="shared" ca="1" si="1072"/>
        <v>-6.3942192321554334E-3</v>
      </c>
      <c r="HP486" s="223">
        <f t="shared" ca="1" si="1073"/>
        <v>6.6522466703563595E-3</v>
      </c>
      <c r="HQ486" s="223">
        <f t="shared" ca="1" si="1074"/>
        <v>-6.8742250074825435E-3</v>
      </c>
      <c r="HR486" s="223">
        <f t="shared" ca="1" si="1075"/>
        <v>7.0589513236923133E-3</v>
      </c>
      <c r="HS486" s="223">
        <f t="shared" ca="1" si="1076"/>
        <v>-7.2054245710729565E-3</v>
      </c>
      <c r="HT486" s="223">
        <f t="shared" ca="1" si="1077"/>
        <v>7.3128509984060879E-3</v>
      </c>
      <c r="HU486" s="223">
        <f t="shared" ca="1" si="1078"/>
        <v>-7.380648452574288E-3</v>
      </c>
      <c r="HV486" s="223">
        <f t="shared" ca="1" si="1079"/>
        <v>7.408449533299266E-3</v>
      </c>
      <c r="HW486" s="223">
        <f t="shared" ca="1" si="1080"/>
        <v>-7.3961035841158167E-3</v>
      </c>
      <c r="HX486" s="223">
        <f t="shared" ca="1" si="1081"/>
        <v>7.3436775087922495E-3</v>
      </c>
      <c r="HY486" s="223">
        <f t="shared" ca="1" si="1082"/>
        <v>-7.2514554087730757E-3</v>
      </c>
      <c r="HZ486" s="223">
        <f t="shared" ca="1" si="1083"/>
        <v>7.1199370436086651E-3</v>
      </c>
      <c r="IA486" s="223">
        <f t="shared" ca="1" si="1084"/>
        <v>-6.9498351227149369E-3</v>
      </c>
      <c r="IB486" s="223">
        <f t="shared" ca="1" si="1085"/>
        <v>6.7420714431392914E-3</v>
      </c>
      <c r="IC486" s="223">
        <f t="shared" ca="1" si="1086"/>
        <v>-6.4977718942625384E-3</v>
      </c>
      <c r="ID486" s="223">
        <f t="shared" ca="1" si="1087"/>
        <v>6.2182603565067943E-3</v>
      </c>
      <c r="IE486" s="223">
        <f t="shared" ca="1" si="1088"/>
        <v>-4.1023684453045297E-3</v>
      </c>
      <c r="IF486" s="223">
        <f t="shared" ca="1" si="1089"/>
        <v>5.5598427118641854E-3</v>
      </c>
      <c r="IG486" s="223">
        <f t="shared" ca="1" si="1090"/>
        <v>-5.1845046272406678E-3</v>
      </c>
      <c r="IH486" s="223">
        <f t="shared" ca="1" si="1091"/>
        <v>4.7810712628430663E-3</v>
      </c>
      <c r="II486" s="223">
        <f t="shared" ca="1" si="1092"/>
        <v>-4.3517288590275791E-3</v>
      </c>
      <c r="IJ486" s="223">
        <f t="shared" ca="1" si="1093"/>
        <v>3.8988040594798287E-3</v>
      </c>
      <c r="IK486" s="223">
        <f t="shared" ca="1" si="1094"/>
        <v>-3.4247513029311586E-3</v>
      </c>
      <c r="IL486" s="223">
        <f t="shared" ca="1" si="1095"/>
        <v>2.9321395223424781E-3</v>
      </c>
      <c r="IM486" s="223">
        <f t="shared" ca="1" si="1096"/>
        <v>-2.4236382236339725E-3</v>
      </c>
      <c r="IN486" s="223">
        <f t="shared" ca="1" si="1097"/>
        <v>1.9020030194020431E-3</v>
      </c>
      <c r="IO486" s="223">
        <f t="shared" ca="1" si="1098"/>
        <v>-1.3700606960126518E-3</v>
      </c>
      <c r="IP486" s="223">
        <f t="shared" ca="1" si="1099"/>
        <v>8.3069389500592004E-4</v>
      </c>
      <c r="IQ486" s="223">
        <f t="shared" ca="1" si="1100"/>
        <v>-2.868254918086551E-4</v>
      </c>
      <c r="IR486" s="223">
        <f t="shared" ca="1" si="1101"/>
        <v>-2.5859724358003261E-4</v>
      </c>
      <c r="IS486" s="223">
        <f t="shared" ca="1" si="1102"/>
        <v>8.0261861810021831E-4</v>
      </c>
      <c r="IT486" s="223">
        <f t="shared" ca="1" si="1103"/>
        <v>-1.3422905327879374E-3</v>
      </c>
      <c r="IU486" s="223">
        <f t="shared" ca="1" si="1104"/>
        <v>1.8746884587789105E-3</v>
      </c>
      <c r="IV486" s="223">
        <f t="shared" ca="1" si="1105"/>
        <v>-2.3969272855838414E-3</v>
      </c>
      <c r="IW486" s="223">
        <f t="shared" ca="1" si="1106"/>
        <v>2.9061769557521314E-3</v>
      </c>
      <c r="IX486" s="223">
        <f t="shared" ca="1" si="1107"/>
        <v>-3.399677801198416E-3</v>
      </c>
      <c r="IY486" s="223">
        <f t="shared" ca="1" si="1108"/>
        <v>3.8747554980830129E-3</v>
      </c>
      <c r="IZ486" s="223">
        <f t="shared" ca="1" si="1109"/>
        <v>-4.3288355592045278E-3</v>
      </c>
      <c r="JA486" s="223">
        <f t="shared" ca="1" si="1110"/>
        <v>4.7594572853690599E-3</v>
      </c>
      <c r="JB486" s="223">
        <f t="shared" ca="1" si="1111"/>
        <v>-5.164287100132327E-3</v>
      </c>
    </row>
    <row r="487" spans="2:262">
      <c r="B487" s="230">
        <v>126</v>
      </c>
      <c r="C487" s="229">
        <f t="shared" si="1112"/>
        <v>2.4609375000000018E-3</v>
      </c>
      <c r="D487" s="226">
        <f t="shared" ca="1" si="855"/>
        <v>74.428257707344386</v>
      </c>
      <c r="E487" s="225">
        <f ca="1">EB361</f>
        <v>-0.57174229265561882</v>
      </c>
      <c r="F487" s="224">
        <v>126</v>
      </c>
      <c r="G487" s="223">
        <f t="shared" ca="1" si="856"/>
        <v>4.9635034657016866E-3</v>
      </c>
      <c r="H487" s="223">
        <f t="shared" ca="1" si="857"/>
        <v>-5.1757350297085801E-3</v>
      </c>
      <c r="I487" s="223">
        <f t="shared" ca="1" si="858"/>
        <v>5.3754977946880601E-3</v>
      </c>
      <c r="J487" s="223">
        <f t="shared" ca="1" si="859"/>
        <v>-5.5623105146421362E-3</v>
      </c>
      <c r="K487" s="223">
        <f t="shared" ca="1" si="860"/>
        <v>5.7357231413655814E-3</v>
      </c>
      <c r="L487" s="223">
        <f t="shared" ca="1" si="861"/>
        <v>-5.8953179086514637E-3</v>
      </c>
      <c r="M487" s="223">
        <f t="shared" ca="1" si="862"/>
        <v>6.0407103387265359E-3</v>
      </c>
      <c r="N487" s="223">
        <f t="shared" ca="1" si="863"/>
        <v>-6.1715501684918902E-3</v>
      </c>
      <c r="O487" s="223">
        <f t="shared" ca="1" si="864"/>
        <v>6.2875221933373967E-3</v>
      </c>
      <c r="P487" s="223">
        <f t="shared" ca="1" si="865"/>
        <v>-6.3883470264972436E-3</v>
      </c>
      <c r="Q487" s="223">
        <f t="shared" ca="1" si="866"/>
        <v>6.4737817721171459E-3</v>
      </c>
      <c r="R487" s="223">
        <f t="shared" ca="1" si="867"/>
        <v>-6.5436206104117108E-3</v>
      </c>
      <c r="S487" s="223">
        <f t="shared" ca="1" si="868"/>
        <v>6.5976952935023186E-3</v>
      </c>
      <c r="T487" s="223">
        <f t="shared" ca="1" si="869"/>
        <v>-6.6358755507410199E-3</v>
      </c>
      <c r="U487" s="223">
        <f t="shared" ca="1" si="870"/>
        <v>6.6580694025439383E-3</v>
      </c>
      <c r="V487" s="223">
        <f t="shared" ca="1" si="871"/>
        <v>-6.6642233819781248E-3</v>
      </c>
      <c r="W487" s="223">
        <f t="shared" ca="1" si="872"/>
        <v>6.654322663568097E-3</v>
      </c>
      <c r="X487" s="223">
        <f t="shared" ca="1" si="873"/>
        <v>-6.6283910990117025E-3</v>
      </c>
      <c r="Y487" s="223">
        <f t="shared" ca="1" si="874"/>
        <v>6.5864911597193062E-3</v>
      </c>
      <c r="Z487" s="223">
        <f t="shared" ca="1" si="875"/>
        <v>-6.528723786314649E-3</v>
      </c>
      <c r="AA487" s="223">
        <f t="shared" ca="1" si="876"/>
        <v>6.4552281454601061E-3</v>
      </c>
      <c r="AB487" s="223">
        <f t="shared" ca="1" si="877"/>
        <v>-6.366181294591931E-3</v>
      </c>
      <c r="AC487" s="223">
        <f t="shared" ca="1" si="878"/>
        <v>6.2617977553734586E-3</v>
      </c>
      <c r="AD487" s="223">
        <f t="shared" ca="1" si="879"/>
        <v>-6.142328996893584E-3</v>
      </c>
      <c r="AE487" s="223">
        <f t="shared" ca="1" si="880"/>
        <v>6.0080628298557126E-3</v>
      </c>
      <c r="AF487" s="223">
        <f t="shared" ca="1" si="881"/>
        <v>-5.8593227132165658E-3</v>
      </c>
      <c r="AG487" s="223">
        <f t="shared" ca="1" si="882"/>
        <v>5.6964669749452225E-3</v>
      </c>
      <c r="AH487" s="223">
        <f t="shared" ca="1" si="883"/>
        <v>-5.5198879487797104E-3</v>
      </c>
      <c r="AI487" s="223">
        <f t="shared" ca="1" si="884"/>
        <v>5.3300110290604554E-3</v>
      </c>
      <c r="AJ487" s="223">
        <f t="shared" ca="1" si="885"/>
        <v>-5.1272936459183655E-3</v>
      </c>
      <c r="AK487" s="223">
        <f t="shared" ca="1" si="886"/>
        <v>4.9122241632853737E-3</v>
      </c>
      <c r="AL487" s="223">
        <f t="shared" ca="1" si="887"/>
        <v>-4.6853207023830066E-3</v>
      </c>
      <c r="AM487" s="223">
        <f t="shared" ca="1" si="888"/>
        <v>4.4471298935229728E-3</v>
      </c>
      <c r="AN487" s="223">
        <f t="shared" ca="1" si="889"/>
        <v>-4.1982255592268678E-3</v>
      </c>
      <c r="AO487" s="223">
        <f t="shared" ca="1" si="890"/>
        <v>3.9392073318374552E-3</v>
      </c>
      <c r="AP487" s="223">
        <f t="shared" ca="1" si="891"/>
        <v>-3.6706992089518328E-3</v>
      </c>
      <c r="AQ487" s="223">
        <f t="shared" ca="1" si="892"/>
        <v>3.3933480501566484E-3</v>
      </c>
      <c r="AR487" s="223">
        <f t="shared" ca="1" si="893"/>
        <v>-3.1078220186863716E-3</v>
      </c>
      <c r="AS487" s="223">
        <f t="shared" ca="1" si="894"/>
        <v>2.8148089717600195E-3</v>
      </c>
      <c r="AT487" s="223">
        <f t="shared" ca="1" si="895"/>
        <v>-2.5150148034725492E-3</v>
      </c>
      <c r="AU487" s="223">
        <f t="shared" ca="1" si="896"/>
        <v>2.209161744234234E-3</v>
      </c>
      <c r="AV487" s="223">
        <f t="shared" ca="1" si="897"/>
        <v>-1.8979866208544338E-3</v>
      </c>
      <c r="AW487" s="223">
        <f t="shared" ca="1" si="898"/>
        <v>1.5822390814608195E-3</v>
      </c>
      <c r="AX487" s="223">
        <f t="shared" ca="1" si="899"/>
        <v>-1.2626797895323749E-3</v>
      </c>
      <c r="AY487" s="223">
        <f t="shared" ca="1" si="900"/>
        <v>9.4007859139307254E-4</v>
      </c>
      <c r="AZ487" s="223">
        <f t="shared" ca="1" si="901"/>
        <v>-6.1521266158613176E-4</v>
      </c>
      <c r="BA487" s="223">
        <f t="shared" ca="1" si="902"/>
        <v>2.8886463059097679E-4</v>
      </c>
      <c r="BB487" s="223">
        <f t="shared" ca="1" si="903"/>
        <v>3.8179300600636127E-5</v>
      </c>
      <c r="BC487" s="223">
        <f t="shared" ca="1" si="904"/>
        <v>-3.6513125451299042E-4</v>
      </c>
      <c r="BD487" s="223">
        <f t="shared" ca="1" si="905"/>
        <v>6.9120357525169181E-4</v>
      </c>
      <c r="BE487" s="223">
        <f t="shared" ca="1" si="906"/>
        <v>-1.0156107260351397E-3</v>
      </c>
      <c r="BF487" s="223">
        <f t="shared" ca="1" si="907"/>
        <v>1.3375711816227642E-3</v>
      </c>
      <c r="BG487" s="223">
        <f t="shared" ca="1" si="908"/>
        <v>-1.6563093110762732E-3</v>
      </c>
      <c r="BH487" s="223">
        <f t="shared" ca="1" si="909"/>
        <v>1.971057246324022E-3</v>
      </c>
      <c r="BI487" s="223">
        <f t="shared" ca="1" si="910"/>
        <v>-2.2810567320209704E-3</v>
      </c>
      <c r="BJ487" s="223">
        <f t="shared" ca="1" si="911"/>
        <v>2.5855609522535102E-3</v>
      </c>
      <c r="BK487" s="223">
        <f t="shared" ca="1" si="912"/>
        <v>-2.8838363296838526E-3</v>
      </c>
      <c r="BL487" s="223">
        <f t="shared" ca="1" si="913"/>
        <v>3.1751642928015862E-3</v>
      </c>
      <c r="BM487" s="223">
        <f t="shared" ca="1" si="914"/>
        <v>-3.4588430070265812E-3</v>
      </c>
      <c r="BN487" s="223">
        <f t="shared" ca="1" si="915"/>
        <v>3.7341890654886199E-3</v>
      </c>
      <c r="BO487" s="223">
        <f t="shared" ca="1" si="916"/>
        <v>-4.0005391354157203E-3</v>
      </c>
      <c r="BP487" s="223">
        <f t="shared" ca="1" si="917"/>
        <v>4.257251556159608E-3</v>
      </c>
      <c r="BQ487" s="223">
        <f t="shared" ca="1" si="918"/>
        <v>-4.5037078850136561E-3</v>
      </c>
      <c r="BR487" s="223">
        <f t="shared" ca="1" si="919"/>
        <v>4.7393143870943458E-3</v>
      </c>
      <c r="BS487" s="223">
        <f t="shared" ca="1" si="920"/>
        <v>-4.9635034657016181E-3</v>
      </c>
      <c r="BT487" s="223">
        <f t="shared" ca="1" si="921"/>
        <v>5.1757350297085827E-3</v>
      </c>
      <c r="BU487" s="223">
        <f t="shared" ca="1" si="922"/>
        <v>-5.3754977946880132E-3</v>
      </c>
      <c r="BV487" s="223">
        <f t="shared" ca="1" si="923"/>
        <v>5.5623105146421518E-3</v>
      </c>
      <c r="BW487" s="223">
        <f t="shared" ca="1" si="924"/>
        <v>-5.7357231413655528E-3</v>
      </c>
      <c r="BX487" s="223">
        <f t="shared" ca="1" si="925"/>
        <v>5.895317908651488E-3</v>
      </c>
      <c r="BY487" s="223">
        <f t="shared" ca="1" si="926"/>
        <v>-6.0407103387265281E-3</v>
      </c>
      <c r="BZ487" s="223">
        <f t="shared" ca="1" si="927"/>
        <v>6.1715501684919197E-3</v>
      </c>
      <c r="CA487" s="223">
        <f t="shared" ca="1" si="928"/>
        <v>-6.2875221933373906E-3</v>
      </c>
      <c r="CB487" s="223">
        <f t="shared" ca="1" si="929"/>
        <v>6.3883470264972176E-3</v>
      </c>
      <c r="CC487" s="223">
        <f t="shared" ca="1" si="930"/>
        <v>-6.4737817721171528E-3</v>
      </c>
      <c r="CD487" s="223">
        <f t="shared" ca="1" si="931"/>
        <v>6.5436206104116986E-3</v>
      </c>
      <c r="CE487" s="223">
        <f t="shared" ca="1" si="932"/>
        <v>-6.5976952935023238E-3</v>
      </c>
      <c r="CF487" s="223">
        <f t="shared" ca="1" si="933"/>
        <v>6.6358755507410173E-3</v>
      </c>
      <c r="CG487" s="223">
        <f t="shared" ca="1" si="934"/>
        <v>-6.6580694025439417E-3</v>
      </c>
      <c r="CH487" s="223">
        <f t="shared" ca="1" si="935"/>
        <v>6.6642233819781248E-3</v>
      </c>
      <c r="CI487" s="223">
        <f t="shared" ca="1" si="936"/>
        <v>-6.6543226635681022E-3</v>
      </c>
      <c r="CJ487" s="223">
        <f t="shared" ca="1" si="937"/>
        <v>6.6283910990117059E-3</v>
      </c>
      <c r="CK487" s="223">
        <f t="shared" ca="1" si="938"/>
        <v>-6.5864911597193175E-3</v>
      </c>
      <c r="CL487" s="223">
        <f t="shared" ca="1" si="939"/>
        <v>6.5287237863146819E-3</v>
      </c>
      <c r="CM487" s="223">
        <f t="shared" ca="1" si="940"/>
        <v>-6.4552281454600645E-3</v>
      </c>
      <c r="CN487" s="223">
        <f t="shared" ca="1" si="941"/>
        <v>6.3661812945919084E-3</v>
      </c>
      <c r="CO487" s="223">
        <f t="shared" ca="1" si="942"/>
        <v>-6.2617977553734647E-3</v>
      </c>
      <c r="CP487" s="223">
        <f t="shared" ca="1" si="943"/>
        <v>6.1423289968936274E-3</v>
      </c>
      <c r="CQ487" s="223">
        <f t="shared" ca="1" si="944"/>
        <v>-6.0080628298558019E-3</v>
      </c>
      <c r="CR487" s="223">
        <f t="shared" ca="1" si="945"/>
        <v>5.8593227132165294E-3</v>
      </c>
      <c r="CS487" s="223">
        <f t="shared" ca="1" si="946"/>
        <v>-5.6964669749452329E-3</v>
      </c>
      <c r="CT487" s="223">
        <f t="shared" ca="1" si="947"/>
        <v>5.5198879487797208E-3</v>
      </c>
      <c r="CU487" s="223">
        <f t="shared" ca="1" si="948"/>
        <v>-5.3300110290605248E-3</v>
      </c>
      <c r="CV487" s="223">
        <f t="shared" ca="1" si="949"/>
        <v>5.127293645918257E-3</v>
      </c>
      <c r="CW487" s="223">
        <f t="shared" ca="1" si="950"/>
        <v>-4.9122241632853225E-3</v>
      </c>
      <c r="CX487" s="223">
        <f t="shared" ca="1" si="951"/>
        <v>4.6853207023830204E-3</v>
      </c>
      <c r="CY487" s="223">
        <f t="shared" ca="1" si="952"/>
        <v>-4.4471298935230578E-3</v>
      </c>
      <c r="CZ487" s="223">
        <f t="shared" ca="1" si="953"/>
        <v>4.1982255592270291E-3</v>
      </c>
      <c r="DA487" s="223">
        <f t="shared" ca="1" si="954"/>
        <v>-3.9392073318373945E-3</v>
      </c>
      <c r="DB487" s="223">
        <f t="shared" ca="1" si="955"/>
        <v>3.6706992089518492E-3</v>
      </c>
      <c r="DC487" s="223">
        <f t="shared" ca="1" si="956"/>
        <v>-3.3933480501566653E-3</v>
      </c>
      <c r="DD487" s="223">
        <f t="shared" ca="1" si="957"/>
        <v>3.1078220186864722E-3</v>
      </c>
      <c r="DE487" s="223">
        <f t="shared" ca="1" si="958"/>
        <v>-2.8148089717598647E-3</v>
      </c>
      <c r="DF487" s="223">
        <f t="shared" ca="1" si="959"/>
        <v>2.5150148034724798E-3</v>
      </c>
      <c r="DG487" s="223">
        <f t="shared" ca="1" si="960"/>
        <v>-2.2091617442342526E-3</v>
      </c>
      <c r="DH487" s="223">
        <f t="shared" ca="1" si="961"/>
        <v>1.8979866208544533E-3</v>
      </c>
      <c r="DI487" s="223">
        <f t="shared" ca="1" si="962"/>
        <v>-1.5822390814610229E-3</v>
      </c>
      <c r="DJ487" s="223">
        <f t="shared" ca="1" si="963"/>
        <v>1.2626797895322075E-3</v>
      </c>
      <c r="DK487" s="223">
        <f t="shared" ca="1" si="964"/>
        <v>-9.4007859139309162E-4</v>
      </c>
      <c r="DL487" s="223">
        <f t="shared" ca="1" si="965"/>
        <v>6.1521266158615128E-4</v>
      </c>
      <c r="DM487" s="223">
        <f t="shared" ca="1" si="966"/>
        <v>-2.8886463059118539E-4</v>
      </c>
      <c r="DN487" s="223">
        <f t="shared" ca="1" si="967"/>
        <v>-3.817930060042796E-5</v>
      </c>
      <c r="DO487" s="223">
        <f t="shared" ca="1" si="968"/>
        <v>3.6513125451315999E-4</v>
      </c>
      <c r="DP487" s="223">
        <f t="shared" ca="1" si="969"/>
        <v>-6.9120357525167229E-4</v>
      </c>
      <c r="DQ487" s="223">
        <f t="shared" ca="1" si="970"/>
        <v>1.015610726035121E-3</v>
      </c>
      <c r="DR487" s="223">
        <f t="shared" ca="1" si="971"/>
        <v>-1.3375711816225586E-3</v>
      </c>
      <c r="DS487" s="223">
        <f t="shared" ca="1" si="972"/>
        <v>1.656309311076438E-3</v>
      </c>
      <c r="DT487" s="223">
        <f t="shared" ca="1" si="973"/>
        <v>-1.9710572463240029E-3</v>
      </c>
      <c r="DU487" s="223">
        <f t="shared" ca="1" si="974"/>
        <v>2.2810567320209517E-3</v>
      </c>
      <c r="DV487" s="223">
        <f t="shared" ca="1" si="975"/>
        <v>-2.585560952253492E-3</v>
      </c>
      <c r="DW487" s="223">
        <f t="shared" ca="1" si="976"/>
        <v>2.8838363296836648E-3</v>
      </c>
      <c r="DX487" s="223">
        <f t="shared" ca="1" si="977"/>
        <v>-3.1751642928017358E-3</v>
      </c>
      <c r="DY487" s="223">
        <f t="shared" ca="1" si="978"/>
        <v>3.4588430070265639E-3</v>
      </c>
      <c r="DZ487" s="223">
        <f t="shared" ca="1" si="979"/>
        <v>-3.7341890654886039E-3</v>
      </c>
      <c r="EA487" s="223">
        <f t="shared" ca="1" si="980"/>
        <v>4.0005391354155529E-3</v>
      </c>
      <c r="EB487" s="223">
        <f t="shared" ca="1" si="981"/>
        <v>-4.2572515561597381E-3</v>
      </c>
      <c r="EC487" s="223">
        <f t="shared" ca="1" si="982"/>
        <v>4.5037078850136414E-3</v>
      </c>
      <c r="ED487" s="223">
        <f t="shared" ca="1" si="983"/>
        <v>-4.739314387094332E-3</v>
      </c>
      <c r="EE487" s="223">
        <f t="shared" ca="1" si="984"/>
        <v>4.9635034657016042E-3</v>
      </c>
      <c r="EF487" s="223">
        <f t="shared" ca="1" si="985"/>
        <v>-5.1757350297084517E-3</v>
      </c>
      <c r="EG487" s="223">
        <f t="shared" ca="1" si="986"/>
        <v>5.3754977946881138E-3</v>
      </c>
      <c r="EH487" s="223">
        <f t="shared" ca="1" si="987"/>
        <v>-5.5623105146421414E-3</v>
      </c>
      <c r="EI487" s="223">
        <f t="shared" ca="1" si="988"/>
        <v>5.7357231413655433E-3</v>
      </c>
      <c r="EJ487" s="223">
        <f t="shared" ca="1" si="989"/>
        <v>-5.8953179086513891E-3</v>
      </c>
      <c r="EK487" s="223">
        <f t="shared" ca="1" si="990"/>
        <v>6.0407103387266001E-3</v>
      </c>
      <c r="EL487" s="223">
        <f t="shared" ca="1" si="991"/>
        <v>-6.1715501684919119E-3</v>
      </c>
      <c r="EM487" s="223">
        <f t="shared" ca="1" si="992"/>
        <v>6.2875221933373828E-3</v>
      </c>
      <c r="EN487" s="223">
        <f t="shared" ca="1" si="993"/>
        <v>-6.3883470264972124E-3</v>
      </c>
      <c r="EO487" s="223">
        <f t="shared" ca="1" si="994"/>
        <v>6.4737817721171025E-3</v>
      </c>
      <c r="EP487" s="223">
        <f t="shared" ca="1" si="995"/>
        <v>-6.5436206104117307E-3</v>
      </c>
      <c r="EQ487" s="223">
        <f t="shared" ca="1" si="996"/>
        <v>6.5976952935023203E-3</v>
      </c>
      <c r="ER487" s="223">
        <f t="shared" ca="1" si="997"/>
        <v>-6.6358755507410164E-3</v>
      </c>
      <c r="ES487" s="223">
        <f t="shared" ca="1" si="998"/>
        <v>6.658069402543933E-3</v>
      </c>
      <c r="ET487" s="223">
        <f t="shared" ca="1" si="999"/>
        <v>-6.664223381978124E-3</v>
      </c>
      <c r="EU487" s="223">
        <f t="shared" ca="1" si="1000"/>
        <v>6.6543226635680935E-3</v>
      </c>
      <c r="EV487" s="223">
        <f t="shared" ca="1" si="1001"/>
        <v>-6.6283910990117077E-3</v>
      </c>
      <c r="EW487" s="223">
        <f t="shared" ca="1" si="1002"/>
        <v>6.5864911597193192E-3</v>
      </c>
      <c r="EX487" s="223">
        <f t="shared" ca="1" si="1003"/>
        <v>-6.5287237863146854E-3</v>
      </c>
      <c r="EY487" s="223">
        <f t="shared" ca="1" si="1004"/>
        <v>6.4552281454600697E-3</v>
      </c>
      <c r="EZ487" s="223">
        <f t="shared" ca="1" si="1005"/>
        <v>-6.3661812945919154E-3</v>
      </c>
      <c r="FA487" s="223">
        <f t="shared" ca="1" si="1006"/>
        <v>6.2617977553734716E-3</v>
      </c>
      <c r="FB487" s="223">
        <f t="shared" ca="1" si="1007"/>
        <v>-6.1423289968936352E-3</v>
      </c>
      <c r="FC487" s="223">
        <f t="shared" ca="1" si="1008"/>
        <v>6.0080628298558106E-3</v>
      </c>
      <c r="FD487" s="223">
        <f t="shared" ca="1" si="1009"/>
        <v>-5.8593227132165381E-3</v>
      </c>
      <c r="FE487" s="223">
        <f t="shared" ca="1" si="1010"/>
        <v>5.6964669749452424E-3</v>
      </c>
      <c r="FF487" s="223">
        <f t="shared" ca="1" si="1011"/>
        <v>-5.5198879487797321E-3</v>
      </c>
      <c r="FG487" s="223">
        <f t="shared" ca="1" si="1012"/>
        <v>5.330011029060536E-3</v>
      </c>
      <c r="FH487" s="223">
        <f t="shared" ca="1" si="1013"/>
        <v>-5.1272936459182692E-3</v>
      </c>
      <c r="FI487" s="223">
        <f t="shared" ca="1" si="1014"/>
        <v>4.9122241632853364E-3</v>
      </c>
      <c r="FJ487" s="223">
        <f t="shared" ca="1" si="1015"/>
        <v>-4.6853207023830343E-3</v>
      </c>
      <c r="FK487" s="223">
        <f t="shared" ca="1" si="1016"/>
        <v>4.4471298935230726E-3</v>
      </c>
      <c r="FL487" s="223">
        <f t="shared" ca="1" si="1017"/>
        <v>-4.1982255592270448E-3</v>
      </c>
      <c r="FM487" s="223">
        <f t="shared" ca="1" si="1018"/>
        <v>3.9392073318374101E-3</v>
      </c>
      <c r="FN487" s="223">
        <f t="shared" ca="1" si="1019"/>
        <v>-3.6706992089518653E-3</v>
      </c>
      <c r="FO487" s="223">
        <f t="shared" ca="1" si="1020"/>
        <v>3.3933480501566813E-3</v>
      </c>
      <c r="FP487" s="223">
        <f t="shared" ca="1" si="1021"/>
        <v>-3.10782201868649E-3</v>
      </c>
      <c r="FQ487" s="223">
        <f t="shared" ca="1" si="1022"/>
        <v>2.8148089717598829E-3</v>
      </c>
      <c r="FR487" s="223">
        <f t="shared" ca="1" si="1023"/>
        <v>-2.5150148034728485E-3</v>
      </c>
      <c r="FS487" s="223">
        <f t="shared" ca="1" si="1024"/>
        <v>2.2091617442342713E-3</v>
      </c>
      <c r="FT487" s="223">
        <f t="shared" ca="1" si="1025"/>
        <v>-1.897986620854109E-3</v>
      </c>
      <c r="FU487" s="223">
        <f t="shared" ca="1" si="1026"/>
        <v>1.5822390814610428E-3</v>
      </c>
      <c r="FV487" s="223">
        <f t="shared" ca="1" si="1027"/>
        <v>-1.262679789532227E-3</v>
      </c>
      <c r="FW487" s="223">
        <f t="shared" ca="1" si="1028"/>
        <v>9.4007859139348627E-4</v>
      </c>
      <c r="FX487" s="223">
        <f t="shared" ca="1" si="1029"/>
        <v>-6.1521266158617079E-4</v>
      </c>
      <c r="FY487" s="223">
        <f t="shared" ca="1" si="1030"/>
        <v>2.8886463059082631E-4</v>
      </c>
      <c r="FZ487" s="223">
        <f t="shared" ca="1" si="1031"/>
        <v>3.8179300600408011E-5</v>
      </c>
      <c r="GA487" s="223">
        <f t="shared" ca="1" si="1032"/>
        <v>-3.6513125451314091E-4</v>
      </c>
      <c r="GB487" s="223">
        <f t="shared" ca="1" si="1033"/>
        <v>6.9120357525127591E-4</v>
      </c>
      <c r="GC487" s="223">
        <f t="shared" ca="1" si="1034"/>
        <v>-1.0156107260351015E-3</v>
      </c>
      <c r="GD487" s="223">
        <f t="shared" ca="1" si="1035"/>
        <v>1.3375711816229099E-3</v>
      </c>
      <c r="GE487" s="223">
        <f t="shared" ca="1" si="1036"/>
        <v>-1.656309311076052E-3</v>
      </c>
      <c r="GF487" s="223">
        <f t="shared" ca="1" si="1037"/>
        <v>1.9710572463239847E-3</v>
      </c>
      <c r="GG487" s="223">
        <f t="shared" ca="1" si="1038"/>
        <v>-2.2810567320212896E-3</v>
      </c>
      <c r="GH487" s="223">
        <f t="shared" ca="1" si="1039"/>
        <v>2.5855609522534733E-3</v>
      </c>
      <c r="GI487" s="223">
        <f t="shared" ca="1" si="1040"/>
        <v>-2.8838363296839883E-3</v>
      </c>
      <c r="GJ487" s="223">
        <f t="shared" ca="1" si="1041"/>
        <v>3.1751642928013854E-3</v>
      </c>
      <c r="GK487" s="223">
        <f t="shared" ca="1" si="1042"/>
        <v>-3.4588430070265474E-3</v>
      </c>
      <c r="GL487" s="223">
        <f t="shared" ca="1" si="1043"/>
        <v>3.7341890654889009E-3</v>
      </c>
      <c r="GM487" s="223">
        <f t="shared" ca="1" si="1044"/>
        <v>-4.0005391354155373E-3</v>
      </c>
      <c r="GN487" s="223">
        <f t="shared" ca="1" si="1045"/>
        <v>4.2572515561597234E-3</v>
      </c>
      <c r="GO487" s="223">
        <f t="shared" ca="1" si="1046"/>
        <v>-4.5037078850133482E-3</v>
      </c>
      <c r="GP487" s="223">
        <f t="shared" ca="1" si="1047"/>
        <v>4.7393143870943181E-3</v>
      </c>
      <c r="GQ487" s="223">
        <f t="shared" ca="1" si="1048"/>
        <v>-4.9635034657018445E-3</v>
      </c>
      <c r="GR487" s="223">
        <f t="shared" ca="1" si="1049"/>
        <v>5.1757350297084387E-3</v>
      </c>
      <c r="GS487" s="223">
        <f t="shared" ca="1" si="1050"/>
        <v>-5.3754977946881017E-3</v>
      </c>
      <c r="GT487" s="223">
        <f t="shared" ca="1" si="1051"/>
        <v>5.562310514641922E-3</v>
      </c>
      <c r="GU487" s="223">
        <f t="shared" ca="1" si="1052"/>
        <v>-5.7357231413655337E-3</v>
      </c>
      <c r="GV487" s="223">
        <f t="shared" ca="1" si="1053"/>
        <v>5.8953179086515574E-3</v>
      </c>
      <c r="GW487" s="223">
        <f t="shared" ca="1" si="1054"/>
        <v>-6.0407103387264318E-3</v>
      </c>
      <c r="GX487" s="223">
        <f t="shared" ca="1" si="1055"/>
        <v>6.1715501684919041E-3</v>
      </c>
      <c r="GY487" s="223">
        <f t="shared" ca="1" si="1056"/>
        <v>-6.287522193337251E-3</v>
      </c>
      <c r="GZ487" s="223">
        <f t="shared" ca="1" si="1057"/>
        <v>6.3883470264972063E-3</v>
      </c>
      <c r="HA487" s="223">
        <f t="shared" ca="1" si="1058"/>
        <v>-6.4737817721171884E-3</v>
      </c>
      <c r="HB487" s="223">
        <f t="shared" ca="1" si="1059"/>
        <v>6.5436206104116544E-3</v>
      </c>
      <c r="HC487" s="223">
        <f t="shared" ca="1" si="1060"/>
        <v>-6.5976952935023186E-3</v>
      </c>
      <c r="HD487" s="223">
        <f t="shared" ca="1" si="1061"/>
        <v>6.6358755507410494E-3</v>
      </c>
      <c r="HE487" s="223">
        <f t="shared" ca="1" si="1062"/>
        <v>-6.6580694025439313E-3</v>
      </c>
      <c r="HF487" s="223">
        <f t="shared" ca="1" si="1063"/>
        <v>6.6642233819781248E-3</v>
      </c>
      <c r="HG487" s="223">
        <f t="shared" ca="1" si="1064"/>
        <v>-6.6543226635681152E-3</v>
      </c>
      <c r="HH487" s="223">
        <f t="shared" ca="1" si="1065"/>
        <v>6.6283910990117094E-3</v>
      </c>
      <c r="HI487" s="223">
        <f t="shared" ca="1" si="1066"/>
        <v>-6.5864911597192646E-3</v>
      </c>
      <c r="HJ487" s="223">
        <f t="shared" ca="1" si="1067"/>
        <v>6.5287237863146906E-3</v>
      </c>
      <c r="HK487" s="223">
        <f t="shared" ca="1" si="1068"/>
        <v>-6.4552281454600732E-3</v>
      </c>
      <c r="HL487" s="223">
        <f t="shared" ca="1" si="1069"/>
        <v>6.3661812945920333E-3</v>
      </c>
      <c r="HM487" s="223">
        <f t="shared" ca="1" si="1070"/>
        <v>-6.2617977553734785E-3</v>
      </c>
      <c r="HN487" s="223">
        <f t="shared" ca="1" si="1071"/>
        <v>6.1423289968934964E-3</v>
      </c>
      <c r="HO487" s="223">
        <f t="shared" ca="1" si="1072"/>
        <v>-6.0080628298558193E-3</v>
      </c>
      <c r="HP487" s="223">
        <f t="shared" ca="1" si="1073"/>
        <v>5.8593227132165485E-3</v>
      </c>
      <c r="HQ487" s="223">
        <f t="shared" ca="1" si="1074"/>
        <v>-5.6964669749454489E-3</v>
      </c>
      <c r="HR487" s="223">
        <f t="shared" ca="1" si="1075"/>
        <v>5.5198879487797434E-3</v>
      </c>
      <c r="HS487" s="223">
        <f t="shared" ca="1" si="1076"/>
        <v>-5.3300110290603209E-3</v>
      </c>
      <c r="HT487" s="223">
        <f t="shared" ca="1" si="1077"/>
        <v>5.1272936459185233E-3</v>
      </c>
      <c r="HU487" s="223">
        <f t="shared" ca="1" si="1078"/>
        <v>-4.9122241632853494E-3</v>
      </c>
      <c r="HV487" s="223">
        <f t="shared" ca="1" si="1079"/>
        <v>4.6853207023833179E-3</v>
      </c>
      <c r="HW487" s="223">
        <f t="shared" ca="1" si="1080"/>
        <v>-4.4471298935230873E-3</v>
      </c>
      <c r="HX487" s="223">
        <f t="shared" ca="1" si="1081"/>
        <v>4.1982255592267655E-3</v>
      </c>
      <c r="HY487" s="223">
        <f t="shared" ca="1" si="1082"/>
        <v>-3.939207331837731E-3</v>
      </c>
      <c r="HZ487" s="223">
        <f t="shared" ca="1" si="1083"/>
        <v>3.6706992089518813E-3</v>
      </c>
      <c r="IA487" s="223">
        <f t="shared" ca="1" si="1084"/>
        <v>-3.3933480501563721E-3</v>
      </c>
      <c r="IB487" s="223">
        <f t="shared" ca="1" si="1085"/>
        <v>3.1078220186865069E-3</v>
      </c>
      <c r="IC487" s="223">
        <f t="shared" ca="1" si="1086"/>
        <v>-2.8148089717599007E-3</v>
      </c>
      <c r="ID487" s="223">
        <f t="shared" ca="1" si="1087"/>
        <v>2.5150148034728667E-3</v>
      </c>
      <c r="IE487" s="223">
        <f t="shared" ca="1" si="1088"/>
        <v>-2.6533590228345963E-3</v>
      </c>
      <c r="IF487" s="223">
        <f t="shared" ca="1" si="1089"/>
        <v>1.8979866208541272E-3</v>
      </c>
      <c r="IG487" s="223">
        <f t="shared" ca="1" si="1090"/>
        <v>-1.5822390814610602E-3</v>
      </c>
      <c r="IH487" s="223">
        <f t="shared" ca="1" si="1091"/>
        <v>1.2626797895322465E-3</v>
      </c>
      <c r="II487" s="223">
        <f t="shared" ca="1" si="1092"/>
        <v>-9.4007859139350535E-4</v>
      </c>
      <c r="IJ487" s="223">
        <f t="shared" ca="1" si="1093"/>
        <v>6.1521266158619031E-4</v>
      </c>
      <c r="IK487" s="223">
        <f t="shared" ca="1" si="1094"/>
        <v>-2.8886463059084625E-4</v>
      </c>
      <c r="IL487" s="223">
        <f t="shared" ca="1" si="1095"/>
        <v>-3.8179300600388062E-5</v>
      </c>
      <c r="IM487" s="223">
        <f t="shared" ca="1" si="1096"/>
        <v>3.6513125451312183E-4</v>
      </c>
      <c r="IN487" s="223">
        <f t="shared" ca="1" si="1097"/>
        <v>-6.9120357525125639E-4</v>
      </c>
      <c r="IO487" s="223">
        <f t="shared" ca="1" si="1098"/>
        <v>1.0156107260350816E-3</v>
      </c>
      <c r="IP487" s="223">
        <f t="shared" ca="1" si="1099"/>
        <v>-1.3375711816228917E-3</v>
      </c>
      <c r="IQ487" s="223">
        <f t="shared" ca="1" si="1100"/>
        <v>1.6563093110760329E-3</v>
      </c>
      <c r="IR487" s="223">
        <f t="shared" ca="1" si="1101"/>
        <v>-1.9710572463239656E-3</v>
      </c>
      <c r="IS487" s="223">
        <f t="shared" ca="1" si="1102"/>
        <v>2.2810567320212709E-3</v>
      </c>
      <c r="IT487" s="223">
        <f t="shared" ca="1" si="1103"/>
        <v>-2.5855609522534555E-3</v>
      </c>
      <c r="IU487" s="223">
        <f t="shared" ca="1" si="1104"/>
        <v>2.883836329683971E-3</v>
      </c>
      <c r="IV487" s="223">
        <f t="shared" ca="1" si="1105"/>
        <v>-3.1751642928013681E-3</v>
      </c>
      <c r="IW487" s="223">
        <f t="shared" ca="1" si="1106"/>
        <v>3.4588430070265305E-3</v>
      </c>
      <c r="IX487" s="223">
        <f t="shared" ca="1" si="1107"/>
        <v>-3.7341890654888849E-3</v>
      </c>
      <c r="IY487" s="223">
        <f t="shared" ca="1" si="1108"/>
        <v>4.0005391354155208E-3</v>
      </c>
      <c r="IZ487" s="223">
        <f t="shared" ca="1" si="1109"/>
        <v>-4.2572515561597087E-3</v>
      </c>
      <c r="JA487" s="223">
        <f t="shared" ca="1" si="1110"/>
        <v>4.5037078850133335E-3</v>
      </c>
      <c r="JB487" s="223">
        <f t="shared" ca="1" si="1111"/>
        <v>-4.7393143870943042E-3</v>
      </c>
    </row>
    <row r="488" spans="2:262">
      <c r="B488" s="230">
        <v>127</v>
      </c>
      <c r="C488" s="229">
        <f t="shared" si="1112"/>
        <v>2.4804687500000018E-3</v>
      </c>
      <c r="D488" s="226">
        <f t="shared" ca="1" si="855"/>
        <v>74.442241187814545</v>
      </c>
      <c r="E488" s="225">
        <f ca="1">EC361</f>
        <v>-0.55775881218545642</v>
      </c>
      <c r="F488" s="224">
        <v>127</v>
      </c>
      <c r="G488" s="223">
        <f t="shared" ca="1" si="856"/>
        <v>5.3323836994564576E-3</v>
      </c>
      <c r="H488" s="223">
        <f t="shared" ca="1" si="857"/>
        <v>-5.4606492599557901E-3</v>
      </c>
      <c r="I488" s="223">
        <f t="shared" ca="1" si="858"/>
        <v>5.5856255295277588E-3</v>
      </c>
      <c r="J488" s="223">
        <f t="shared" ca="1" si="859"/>
        <v>-5.7072372271407216E-3</v>
      </c>
      <c r="K488" s="223">
        <f t="shared" ca="1" si="860"/>
        <v>5.8254110984554009E-3</v>
      </c>
      <c r="L488" s="223">
        <f t="shared" ca="1" si="861"/>
        <v>-5.9400759599505379E-3</v>
      </c>
      <c r="M488" s="223">
        <f t="shared" ca="1" si="862"/>
        <v>6.0511627418011306E-3</v>
      </c>
      <c r="N488" s="223">
        <f t="shared" ca="1" si="863"/>
        <v>-6.1586045294836122E-3</v>
      </c>
      <c r="O488" s="223">
        <f t="shared" ca="1" si="864"/>
        <v>6.2623366040825881E-3</v>
      </c>
      <c r="P488" s="223">
        <f t="shared" ca="1" si="865"/>
        <v>-6.3622964812751134E-3</v>
      </c>
      <c r="Q488" s="223">
        <f t="shared" ca="1" si="866"/>
        <v>6.4584239489689083E-3</v>
      </c>
      <c r="R488" s="223">
        <f t="shared" ca="1" si="867"/>
        <v>-6.5506611035718951E-3</v>
      </c>
      <c r="S488" s="223">
        <f t="shared" ca="1" si="868"/>
        <v>6.6389523848710604E-3</v>
      </c>
      <c r="T488" s="223">
        <f t="shared" ca="1" si="869"/>
        <v>-6.723244609499998E-3</v>
      </c>
      <c r="U488" s="223">
        <f t="shared" ca="1" si="870"/>
        <v>6.8034870029744822E-3</v>
      </c>
      <c r="V488" s="223">
        <f t="shared" ca="1" si="871"/>
        <v>-6.8796312302771383E-3</v>
      </c>
      <c r="W488" s="223">
        <f t="shared" ca="1" si="872"/>
        <v>6.9516314249726584E-3</v>
      </c>
      <c r="X488" s="223">
        <f t="shared" ca="1" si="873"/>
        <v>-7.019444216836015E-3</v>
      </c>
      <c r="Y488" s="223">
        <f t="shared" ca="1" si="874"/>
        <v>7.0830287579770768E-3</v>
      </c>
      <c r="Z488" s="223">
        <f t="shared" ca="1" si="875"/>
        <v>-7.1423467474458369E-3</v>
      </c>
      <c r="AA488" s="223">
        <f t="shared" ca="1" si="876"/>
        <v>7.1973624543034825E-3</v>
      </c>
      <c r="AB488" s="223">
        <f t="shared" ca="1" si="877"/>
        <v>-7.2480427391453731E-3</v>
      </c>
      <c r="AC488" s="223">
        <f t="shared" ca="1" si="878"/>
        <v>7.2943570740629776E-3</v>
      </c>
      <c r="AD488" s="223">
        <f t="shared" ca="1" si="879"/>
        <v>-7.3362775610327684E-3</v>
      </c>
      <c r="AE488" s="223">
        <f t="shared" ca="1" si="880"/>
        <v>7.3737789487208546E-3</v>
      </c>
      <c r="AF488" s="223">
        <f t="shared" ca="1" si="881"/>
        <v>-7.4068386476935869E-3</v>
      </c>
      <c r="AG488" s="223">
        <f t="shared" ca="1" si="882"/>
        <v>7.4354367440244828E-3</v>
      </c>
      <c r="AH488" s="223">
        <f t="shared" ca="1" si="883"/>
        <v>-7.459556011289668E-3</v>
      </c>
      <c r="AI488" s="223">
        <f t="shared" ca="1" si="884"/>
        <v>7.4791819209444176E-3</v>
      </c>
      <c r="AJ488" s="223">
        <f t="shared" ca="1" si="885"/>
        <v>-7.4943026510746157E-3</v>
      </c>
      <c r="AK488" s="223">
        <f t="shared" ca="1" si="886"/>
        <v>7.5049090935178321E-3</v>
      </c>
      <c r="AL488" s="223">
        <f t="shared" ca="1" si="887"/>
        <v>-7.5109948593497398E-3</v>
      </c>
      <c r="AM488" s="223">
        <f t="shared" ca="1" si="888"/>
        <v>7.5125562827325632E-3</v>
      </c>
      <c r="AN488" s="223">
        <f t="shared" ca="1" si="889"/>
        <v>-7.509592423123242E-3</v>
      </c>
      <c r="AO488" s="223">
        <f t="shared" ca="1" si="890"/>
        <v>7.5021050658399787E-3</v>
      </c>
      <c r="AP488" s="223">
        <f t="shared" ca="1" si="891"/>
        <v>-7.4900987209868316E-3</v>
      </c>
      <c r="AQ488" s="223">
        <f t="shared" ca="1" si="892"/>
        <v>7.4735806207369918E-3</v>
      </c>
      <c r="AR488" s="223">
        <f t="shared" ca="1" si="893"/>
        <v>-7.452560714976398E-3</v>
      </c>
      <c r="AS488" s="223">
        <f t="shared" ca="1" si="894"/>
        <v>7.4270516653102987E-3</v>
      </c>
      <c r="AT488" s="223">
        <f t="shared" ca="1" si="895"/>
        <v>-7.3970688374363665E-3</v>
      </c>
      <c r="AU488" s="223">
        <f t="shared" ca="1" si="896"/>
        <v>7.3626302918889594E-3</v>
      </c>
      <c r="AV488" s="223">
        <f t="shared" ca="1" si="897"/>
        <v>-7.3237567731602431E-3</v>
      </c>
      <c r="AW488" s="223">
        <f t="shared" ca="1" si="898"/>
        <v>7.2804716972042554E-3</v>
      </c>
      <c r="AX488" s="223">
        <f t="shared" ca="1" si="899"/>
        <v>-7.232801137332245E-3</v>
      </c>
      <c r="AY488" s="223">
        <f t="shared" ca="1" si="900"/>
        <v>7.1807738085069607E-3</v>
      </c>
      <c r="AZ488" s="223">
        <f t="shared" ca="1" si="901"/>
        <v>-7.1244210500458587E-3</v>
      </c>
      <c r="BA488" s="223">
        <f t="shared" ca="1" si="902"/>
        <v>7.0637768067434705E-3</v>
      </c>
      <c r="BB488" s="223">
        <f t="shared" ca="1" si="903"/>
        <v>-6.9988776084242508E-3</v>
      </c>
      <c r="BC488" s="223">
        <f t="shared" ca="1" si="904"/>
        <v>6.9297625479386796E-3</v>
      </c>
      <c r="BD488" s="223">
        <f t="shared" ca="1" si="905"/>
        <v>-6.8564732576147421E-3</v>
      </c>
      <c r="BE488" s="223">
        <f t="shared" ca="1" si="906"/>
        <v>6.779053884180466E-3</v>
      </c>
      <c r="BF488" s="223">
        <f t="shared" ca="1" si="907"/>
        <v>-6.6975510621715114E-3</v>
      </c>
      <c r="BG488" s="223">
        <f t="shared" ca="1" si="908"/>
        <v>6.6120138858402708E-3</v>
      </c>
      <c r="BH488" s="223">
        <f t="shared" ca="1" si="909"/>
        <v>-6.5224938795833227E-3</v>
      </c>
      <c r="BI488" s="223">
        <f t="shared" ca="1" si="910"/>
        <v>6.42904496690507E-3</v>
      </c>
      <c r="BJ488" s="223">
        <f t="shared" ca="1" si="911"/>
        <v>-6.331723437936229E-3</v>
      </c>
      <c r="BK488" s="223">
        <f t="shared" ca="1" si="912"/>
        <v>6.2305879155267639E-3</v>
      </c>
      <c r="BL488" s="223">
        <f t="shared" ca="1" si="913"/>
        <v>-6.1256993199336751E-3</v>
      </c>
      <c r="BM488" s="223">
        <f t="shared" ca="1" si="914"/>
        <v>6.0171208321249088E-3</v>
      </c>
      <c r="BN488" s="223">
        <f t="shared" ca="1" si="915"/>
        <v>-5.904917855721511E-3</v>
      </c>
      <c r="BO488" s="223">
        <f t="shared" ca="1" si="916"/>
        <v>5.7891579776009252E-3</v>
      </c>
      <c r="BP488" s="223">
        <f t="shared" ca="1" si="917"/>
        <v>-5.6699109271851952E-3</v>
      </c>
      <c r="BQ488" s="223">
        <f t="shared" ca="1" si="918"/>
        <v>5.5472485344385519E-3</v>
      </c>
      <c r="BR488" s="223">
        <f t="shared" ca="1" si="919"/>
        <v>-5.4212446865997471E-3</v>
      </c>
      <c r="BS488" s="223">
        <f t="shared" ca="1" si="920"/>
        <v>5.2919752836751302E-3</v>
      </c>
      <c r="BT488" s="223">
        <f t="shared" ca="1" si="921"/>
        <v>-5.1595181927193293E-3</v>
      </c>
      <c r="BU488" s="223">
        <f t="shared" ca="1" si="922"/>
        <v>5.0239532009310455E-3</v>
      </c>
      <c r="BV488" s="223">
        <f t="shared" ca="1" si="923"/>
        <v>-4.8853619675922316E-3</v>
      </c>
      <c r="BW488" s="223">
        <f t="shared" ca="1" si="924"/>
        <v>4.7438279748795902E-3</v>
      </c>
      <c r="BX488" s="223">
        <f t="shared" ca="1" si="925"/>
        <v>-4.5994364775780346E-3</v>
      </c>
      <c r="BY488" s="223">
        <f t="shared" ca="1" si="926"/>
        <v>4.4522744517263941E-3</v>
      </c>
      <c r="BZ488" s="223">
        <f t="shared" ca="1" si="927"/>
        <v>-4.302430542226298E-3</v>
      </c>
      <c r="CA488" s="223">
        <f t="shared" ca="1" si="928"/>
        <v>4.1499950094458053E-3</v>
      </c>
      <c r="CB488" s="223">
        <f t="shared" ca="1" si="929"/>
        <v>-3.9950596748499316E-3</v>
      </c>
      <c r="CC488" s="223">
        <f t="shared" ca="1" si="930"/>
        <v>3.8377178656908307E-3</v>
      </c>
      <c r="CD488" s="223">
        <f t="shared" ca="1" si="931"/>
        <v>-3.6780643587909527E-3</v>
      </c>
      <c r="CE488" s="223">
        <f t="shared" ca="1" si="932"/>
        <v>3.5161953234530219E-3</v>
      </c>
      <c r="CF488" s="223">
        <f t="shared" ca="1" si="933"/>
        <v>-3.352208263531256E-3</v>
      </c>
      <c r="CG488" s="223">
        <f t="shared" ca="1" si="934"/>
        <v>3.1862019586986804E-3</v>
      </c>
      <c r="CH488" s="223">
        <f t="shared" ca="1" si="935"/>
        <v>-3.018276404945949E-3</v>
      </c>
      <c r="CI488" s="223">
        <f t="shared" ca="1" si="936"/>
        <v>2.8485327543473059E-3</v>
      </c>
      <c r="CJ488" s="223">
        <f t="shared" ca="1" si="937"/>
        <v>-2.6770732541311387E-3</v>
      </c>
      <c r="CK488" s="223">
        <f t="shared" ca="1" si="938"/>
        <v>2.5040011850888996E-3</v>
      </c>
      <c r="CL488" s="223">
        <f t="shared" ca="1" si="939"/>
        <v>-2.3294207993636014E-3</v>
      </c>
      <c r="CM488" s="223">
        <f t="shared" ca="1" si="940"/>
        <v>2.1534372576510149E-3</v>
      </c>
      <c r="CN488" s="223">
        <f t="shared" ca="1" si="941"/>
        <v>-1.9761565658570337E-3</v>
      </c>
      <c r="CO488" s="223">
        <f t="shared" ca="1" si="942"/>
        <v>1.7976855112406213E-3</v>
      </c>
      <c r="CP488" s="223">
        <f t="shared" ca="1" si="943"/>
        <v>-1.6181315980924446E-3</v>
      </c>
      <c r="CQ488" s="223">
        <f t="shared" ca="1" si="944"/>
        <v>1.4376029829749966E-3</v>
      </c>
      <c r="CR488" s="223">
        <f t="shared" ca="1" si="945"/>
        <v>-1.2562084095764617E-3</v>
      </c>
      <c r="CS488" s="223">
        <f t="shared" ca="1" si="946"/>
        <v>1.0740571432042347E-3</v>
      </c>
      <c r="CT488" s="223">
        <f t="shared" ca="1" si="947"/>
        <v>-8.9125890497094868E-4</v>
      </c>
      <c r="CU488" s="223">
        <f t="shared" ca="1" si="948"/>
        <v>7.0792380569919969E-4</v>
      </c>
      <c r="CV488" s="223">
        <f t="shared" ca="1" si="949"/>
        <v>-5.2416227959830013E-4</v>
      </c>
      <c r="CW488" s="223">
        <f t="shared" ca="1" si="950"/>
        <v>3.4008501773943357E-4</v>
      </c>
      <c r="CX488" s="223">
        <f t="shared" ca="1" si="951"/>
        <v>-1.5580290138247866E-4</v>
      </c>
      <c r="CY488" s="223">
        <f t="shared" ca="1" si="952"/>
        <v>-2.8573064815996807E-5</v>
      </c>
      <c r="CZ488" s="223">
        <f t="shared" ca="1" si="953"/>
        <v>2.1293181966906913E-4</v>
      </c>
      <c r="DA488" s="223">
        <f t="shared" ca="1" si="954"/>
        <v>-3.9716231235557928E-4</v>
      </c>
      <c r="DB488" s="223">
        <f t="shared" ca="1" si="955"/>
        <v>5.8115356931640917E-4</v>
      </c>
      <c r="DC488" s="223">
        <f t="shared" ca="1" si="956"/>
        <v>-7.6479476109738874E-4</v>
      </c>
      <c r="DD488" s="223">
        <f t="shared" ca="1" si="957"/>
        <v>9.4797526911222577E-4</v>
      </c>
      <c r="DE488" s="223">
        <f t="shared" ca="1" si="958"/>
        <v>-1.1305847522716048E-3</v>
      </c>
      <c r="DF488" s="223">
        <f t="shared" ca="1" si="959"/>
        <v>1.3125132134519245E-3</v>
      </c>
      <c r="DG488" s="223">
        <f t="shared" ca="1" si="960"/>
        <v>-1.4936510657500698E-3</v>
      </c>
      <c r="DH488" s="223">
        <f t="shared" ca="1" si="961"/>
        <v>1.6738891984978371E-3</v>
      </c>
      <c r="DI488" s="223">
        <f t="shared" ca="1" si="962"/>
        <v>-1.8531190429827609E-3</v>
      </c>
      <c r="DJ488" s="223">
        <f t="shared" ca="1" si="963"/>
        <v>2.0312326378491919E-3</v>
      </c>
      <c r="DK488" s="223">
        <f t="shared" ca="1" si="964"/>
        <v>-2.2081226941268505E-3</v>
      </c>
      <c r="DL488" s="223">
        <f t="shared" ca="1" si="965"/>
        <v>2.3836826598610016E-3</v>
      </c>
      <c r="DM488" s="223">
        <f t="shared" ca="1" si="966"/>
        <v>-2.5578067842920824E-3</v>
      </c>
      <c r="DN488" s="223">
        <f t="shared" ca="1" si="967"/>
        <v>2.7303901815592634E-3</v>
      </c>
      <c r="DO488" s="223">
        <f t="shared" ca="1" si="968"/>
        <v>-2.9013288938765404E-3</v>
      </c>
      <c r="DP488" s="223">
        <f t="shared" ca="1" si="969"/>
        <v>3.0705199541562157E-3</v>
      </c>
      <c r="DQ488" s="223">
        <f t="shared" ca="1" si="970"/>
        <v>-3.2378614480292529E-3</v>
      </c>
      <c r="DR488" s="223">
        <f t="shared" ca="1" si="971"/>
        <v>3.4032525752378216E-3</v>
      </c>
      <c r="DS488" s="223">
        <f t="shared" ca="1" si="972"/>
        <v>-3.5665937103504957E-3</v>
      </c>
      <c r="DT488" s="223">
        <f t="shared" ca="1" si="973"/>
        <v>3.7277864627759602E-3</v>
      </c>
      <c r="DU488" s="223">
        <f t="shared" ca="1" si="974"/>
        <v>-3.8867337360267915E-3</v>
      </c>
      <c r="DV488" s="223">
        <f t="shared" ca="1" si="975"/>
        <v>4.0433397862097414E-3</v>
      </c>
      <c r="DW488" s="223">
        <f t="shared" ca="1" si="976"/>
        <v>-4.1975102796953318E-3</v>
      </c>
      <c r="DX488" s="223">
        <f t="shared" ca="1" si="977"/>
        <v>4.3491523499438068E-3</v>
      </c>
      <c r="DY488" s="223">
        <f t="shared" ca="1" si="978"/>
        <v>-4.4981746534416079E-3</v>
      </c>
      <c r="DZ488" s="223">
        <f t="shared" ca="1" si="979"/>
        <v>4.6444874247261033E-3</v>
      </c>
      <c r="EA488" s="223">
        <f t="shared" ca="1" si="980"/>
        <v>-4.7880025304541775E-3</v>
      </c>
      <c r="EB488" s="223">
        <f t="shared" ca="1" si="981"/>
        <v>4.9286335224931824E-3</v>
      </c>
      <c r="EC488" s="223">
        <f t="shared" ca="1" si="982"/>
        <v>-5.0662956899913932E-3</v>
      </c>
      <c r="ED488" s="223">
        <f t="shared" ca="1" si="983"/>
        <v>5.2009061104072666E-3</v>
      </c>
      <c r="EE488" s="223">
        <f t="shared" ca="1" si="984"/>
        <v>-5.3323836994566285E-3</v>
      </c>
      <c r="EF488" s="223">
        <f t="shared" ca="1" si="985"/>
        <v>5.4606492599558066E-3</v>
      </c>
      <c r="EG488" s="223">
        <f t="shared" ca="1" si="986"/>
        <v>-5.5856255295279079E-3</v>
      </c>
      <c r="EH488" s="223">
        <f t="shared" ca="1" si="987"/>
        <v>5.7072372271407285E-3</v>
      </c>
      <c r="EI488" s="223">
        <f t="shared" ca="1" si="988"/>
        <v>-5.8254110984555414E-3</v>
      </c>
      <c r="EJ488" s="223">
        <f t="shared" ca="1" si="989"/>
        <v>5.9400759599505283E-3</v>
      </c>
      <c r="EK488" s="223">
        <f t="shared" ca="1" si="990"/>
        <v>-6.0511627418012477E-3</v>
      </c>
      <c r="EL488" s="223">
        <f t="shared" ca="1" si="991"/>
        <v>6.1586045294836035E-3</v>
      </c>
      <c r="EM488" s="223">
        <f t="shared" ca="1" si="992"/>
        <v>-6.2623366040826973E-3</v>
      </c>
      <c r="EN488" s="223">
        <f t="shared" ca="1" si="993"/>
        <v>6.3622964812751048E-3</v>
      </c>
      <c r="EO488" s="223">
        <f t="shared" ca="1" si="994"/>
        <v>-6.4584239489690089E-3</v>
      </c>
      <c r="EP488" s="223">
        <f t="shared" ca="1" si="995"/>
        <v>6.5506611035718604E-3</v>
      </c>
      <c r="EQ488" s="223">
        <f t="shared" ca="1" si="996"/>
        <v>-6.6389523848711281E-3</v>
      </c>
      <c r="ER488" s="223">
        <f t="shared" ca="1" si="997"/>
        <v>6.7232446094999667E-3</v>
      </c>
      <c r="ES488" s="223">
        <f t="shared" ca="1" si="998"/>
        <v>-6.8034870029745429E-3</v>
      </c>
      <c r="ET488" s="223">
        <f t="shared" ca="1" si="999"/>
        <v>6.8796312302771105E-3</v>
      </c>
      <c r="EU488" s="223">
        <f t="shared" ca="1" si="1000"/>
        <v>-6.9516314249727131E-3</v>
      </c>
      <c r="EV488" s="223">
        <f t="shared" ca="1" si="1001"/>
        <v>7.0194442168359898E-3</v>
      </c>
      <c r="EW488" s="223">
        <f t="shared" ca="1" si="1002"/>
        <v>-7.0830287579771237E-3</v>
      </c>
      <c r="EX488" s="223">
        <f t="shared" ca="1" si="1003"/>
        <v>7.1423467474458152E-3</v>
      </c>
      <c r="EY488" s="223">
        <f t="shared" ca="1" si="1004"/>
        <v>-7.1973624543035242E-3</v>
      </c>
      <c r="EZ488" s="223">
        <f t="shared" ca="1" si="1005"/>
        <v>7.2480427391453548E-3</v>
      </c>
      <c r="FA488" s="223">
        <f t="shared" ca="1" si="1006"/>
        <v>-7.2943570740630122E-3</v>
      </c>
      <c r="FB488" s="223">
        <f t="shared" ca="1" si="1007"/>
        <v>7.3362775610327302E-3</v>
      </c>
      <c r="FC488" s="223">
        <f t="shared" ca="1" si="1008"/>
        <v>-7.3737789487208615E-3</v>
      </c>
      <c r="FD488" s="223">
        <f t="shared" ca="1" si="1009"/>
        <v>7.4068386476935574E-3</v>
      </c>
      <c r="FE488" s="223">
        <f t="shared" ca="1" si="1010"/>
        <v>-7.4354367440244888E-3</v>
      </c>
      <c r="FF488" s="223">
        <f t="shared" ca="1" si="1011"/>
        <v>7.4595560112896472E-3</v>
      </c>
      <c r="FG488" s="223">
        <f t="shared" ca="1" si="1012"/>
        <v>-7.4791819209444211E-3</v>
      </c>
      <c r="FH488" s="223">
        <f t="shared" ca="1" si="1013"/>
        <v>7.4943026510746035E-3</v>
      </c>
      <c r="FI488" s="223">
        <f t="shared" ca="1" si="1014"/>
        <v>-7.5049090935178338E-3</v>
      </c>
      <c r="FJ488" s="223">
        <f t="shared" ca="1" si="1015"/>
        <v>7.5109948593497372E-3</v>
      </c>
      <c r="FK488" s="223">
        <f t="shared" ca="1" si="1016"/>
        <v>-7.5125562827325632E-3</v>
      </c>
      <c r="FL488" s="223">
        <f t="shared" ca="1" si="1017"/>
        <v>7.5095924231232351E-3</v>
      </c>
      <c r="FM488" s="223">
        <f t="shared" ca="1" si="1018"/>
        <v>-7.5021050658399778E-3</v>
      </c>
      <c r="FN488" s="223">
        <f t="shared" ca="1" si="1019"/>
        <v>7.4900987209868116E-3</v>
      </c>
      <c r="FO488" s="223">
        <f t="shared" ca="1" si="1020"/>
        <v>-7.473580620736945E-3</v>
      </c>
      <c r="FP488" s="223">
        <f t="shared" ca="1" si="1021"/>
        <v>7.4525607149763676E-3</v>
      </c>
      <c r="FQ488" s="223">
        <f t="shared" ca="1" si="1022"/>
        <v>-7.4270516653102935E-3</v>
      </c>
      <c r="FR488" s="223">
        <f t="shared" ca="1" si="1023"/>
        <v>7.3970688374363968E-3</v>
      </c>
      <c r="FS488" s="223">
        <f t="shared" ca="1" si="1024"/>
        <v>-7.3626302918888891E-3</v>
      </c>
      <c r="FT488" s="223">
        <f t="shared" ca="1" si="1025"/>
        <v>7.3237567731601859E-3</v>
      </c>
      <c r="FU488" s="223">
        <f t="shared" ca="1" si="1026"/>
        <v>-7.2804716972042459E-3</v>
      </c>
      <c r="FV488" s="223">
        <f t="shared" ca="1" si="1027"/>
        <v>7.2328011373322936E-3</v>
      </c>
      <c r="FW488" s="223">
        <f t="shared" ca="1" si="1028"/>
        <v>-7.1807738085068237E-3</v>
      </c>
      <c r="FX488" s="223">
        <f t="shared" ca="1" si="1029"/>
        <v>7.1244210500457789E-3</v>
      </c>
      <c r="FY488" s="223">
        <f t="shared" ca="1" si="1030"/>
        <v>-7.0637768067434584E-3</v>
      </c>
      <c r="FZ488" s="223">
        <f t="shared" ca="1" si="1031"/>
        <v>6.9988776084243922E-3</v>
      </c>
      <c r="GA488" s="223">
        <f t="shared" ca="1" si="1032"/>
        <v>-6.9297625479385824E-3</v>
      </c>
      <c r="GB488" s="223">
        <f t="shared" ca="1" si="1033"/>
        <v>6.8564732576147265E-3</v>
      </c>
      <c r="GC488" s="223">
        <f t="shared" ca="1" si="1034"/>
        <v>-6.7790538841805423E-3</v>
      </c>
      <c r="GD488" s="223">
        <f t="shared" ca="1" si="1035"/>
        <v>6.6975510621716883E-3</v>
      </c>
      <c r="GE488" s="223">
        <f t="shared" ca="1" si="1036"/>
        <v>-6.612013885840152E-3</v>
      </c>
      <c r="GF488" s="223">
        <f t="shared" ca="1" si="1037"/>
        <v>6.5224938795833045E-3</v>
      </c>
      <c r="GG488" s="223">
        <f t="shared" ca="1" si="1038"/>
        <v>-6.4290449669051611E-3</v>
      </c>
      <c r="GH488" s="223">
        <f t="shared" ca="1" si="1039"/>
        <v>6.3317234379364398E-3</v>
      </c>
      <c r="GI488" s="223">
        <f t="shared" ca="1" si="1040"/>
        <v>-6.2305879155266242E-3</v>
      </c>
      <c r="GJ488" s="223">
        <f t="shared" ca="1" si="1041"/>
        <v>6.1256993199336534E-3</v>
      </c>
      <c r="GK488" s="223">
        <f t="shared" ca="1" si="1042"/>
        <v>-6.0171208321250147E-3</v>
      </c>
      <c r="GL488" s="223">
        <f t="shared" ca="1" si="1043"/>
        <v>5.9049178557217521E-3</v>
      </c>
      <c r="GM488" s="223">
        <f t="shared" ca="1" si="1044"/>
        <v>-5.7891579776007656E-3</v>
      </c>
      <c r="GN488" s="223">
        <f t="shared" ca="1" si="1045"/>
        <v>5.66991092718517E-3</v>
      </c>
      <c r="GO488" s="223">
        <f t="shared" ca="1" si="1046"/>
        <v>-5.5472485344386707E-3</v>
      </c>
      <c r="GP488" s="223">
        <f t="shared" ca="1" si="1047"/>
        <v>5.4212446865994262E-3</v>
      </c>
      <c r="GQ488" s="223">
        <f t="shared" ca="1" si="1048"/>
        <v>-5.2919752836749524E-3</v>
      </c>
      <c r="GR488" s="223">
        <f t="shared" ca="1" si="1049"/>
        <v>5.1595181927193024E-3</v>
      </c>
      <c r="GS488" s="223">
        <f t="shared" ca="1" si="1050"/>
        <v>-5.0239532009311774E-3</v>
      </c>
      <c r="GT488" s="223">
        <f t="shared" ca="1" si="1051"/>
        <v>4.8853619675918794E-3</v>
      </c>
      <c r="GU488" s="223">
        <f t="shared" ca="1" si="1052"/>
        <v>-4.7438279748793968E-3</v>
      </c>
      <c r="GV488" s="223">
        <f t="shared" ca="1" si="1053"/>
        <v>4.5994364775780059E-3</v>
      </c>
      <c r="GW488" s="223">
        <f t="shared" ca="1" si="1054"/>
        <v>-4.4522744517265364E-3</v>
      </c>
      <c r="GX488" s="223">
        <f t="shared" ca="1" si="1055"/>
        <v>4.3024305422259173E-3</v>
      </c>
      <c r="GY488" s="223">
        <f t="shared" ca="1" si="1056"/>
        <v>-4.1499950094455963E-3</v>
      </c>
      <c r="GZ488" s="223">
        <f t="shared" ca="1" si="1057"/>
        <v>3.9950596748499004E-3</v>
      </c>
      <c r="HA488" s="223">
        <f t="shared" ca="1" si="1058"/>
        <v>-3.8377178656909825E-3</v>
      </c>
      <c r="HB488" s="223">
        <f t="shared" ca="1" si="1059"/>
        <v>3.6780643587905476E-3</v>
      </c>
      <c r="HC488" s="223">
        <f t="shared" ca="1" si="1060"/>
        <v>-3.5161953234528012E-3</v>
      </c>
      <c r="HD488" s="223">
        <f t="shared" ca="1" si="1061"/>
        <v>3.3522082635312244E-3</v>
      </c>
      <c r="HE488" s="223">
        <f t="shared" ca="1" si="1062"/>
        <v>-3.1862019586988404E-3</v>
      </c>
      <c r="HF488" s="223">
        <f t="shared" ca="1" si="1063"/>
        <v>3.0182764049455249E-3</v>
      </c>
      <c r="HG488" s="223">
        <f t="shared" ca="1" si="1064"/>
        <v>-2.8485327543472713E-3</v>
      </c>
      <c r="HH488" s="223">
        <f t="shared" ca="1" si="1065"/>
        <v>2.677073254131304E-3</v>
      </c>
      <c r="HI488" s="223">
        <f t="shared" ca="1" si="1066"/>
        <v>-2.5040011850892678E-3</v>
      </c>
      <c r="HJ488" s="223">
        <f t="shared" ca="1" si="1067"/>
        <v>2.3294207993631603E-3</v>
      </c>
      <c r="HK488" s="223">
        <f t="shared" ca="1" si="1068"/>
        <v>-2.1534372576509793E-3</v>
      </c>
      <c r="HL488" s="223">
        <f t="shared" ca="1" si="1069"/>
        <v>1.9761565658569977E-3</v>
      </c>
      <c r="HM488" s="223">
        <f t="shared" ca="1" si="1070"/>
        <v>-1.7976855112410012E-3</v>
      </c>
      <c r="HN488" s="223">
        <f t="shared" ca="1" si="1071"/>
        <v>1.6181315980919914E-3</v>
      </c>
      <c r="HO488" s="223">
        <f t="shared" ca="1" si="1072"/>
        <v>-1.437602982974961E-3</v>
      </c>
      <c r="HP488" s="223">
        <f t="shared" ca="1" si="1073"/>
        <v>1.2562084095764257E-3</v>
      </c>
      <c r="HQ488" s="223">
        <f t="shared" ca="1" si="1074"/>
        <v>-1.0740571432046216E-3</v>
      </c>
      <c r="HR488" s="223">
        <f t="shared" ca="1" si="1075"/>
        <v>8.9125890497048768E-4</v>
      </c>
      <c r="HS488" s="223">
        <f t="shared" ca="1" si="1076"/>
        <v>-7.0792380569916326E-4</v>
      </c>
      <c r="HT488" s="223">
        <f t="shared" ca="1" si="1077"/>
        <v>5.2416227959826284E-4</v>
      </c>
      <c r="HU488" s="223">
        <f t="shared" ca="1" si="1078"/>
        <v>-3.4008501773982389E-4</v>
      </c>
      <c r="HV488" s="223">
        <f t="shared" ca="1" si="1079"/>
        <v>1.5580290138244223E-4</v>
      </c>
      <c r="HW488" s="223">
        <f t="shared" ca="1" si="1080"/>
        <v>2.8573064816033236E-5</v>
      </c>
      <c r="HX488" s="223">
        <f t="shared" ca="1" si="1081"/>
        <v>-2.1293181966867926E-4</v>
      </c>
      <c r="HY488" s="223">
        <f t="shared" ca="1" si="1082"/>
        <v>3.9716231235604332E-4</v>
      </c>
      <c r="HZ488" s="223">
        <f t="shared" ca="1" si="1083"/>
        <v>-5.8115356931644647E-4</v>
      </c>
      <c r="IA488" s="223">
        <f t="shared" ca="1" si="1084"/>
        <v>7.6479476109742473E-4</v>
      </c>
      <c r="IB488" s="223">
        <f t="shared" ca="1" si="1085"/>
        <v>-9.4797526911183892E-4</v>
      </c>
      <c r="IC488" s="223">
        <f t="shared" ca="1" si="1086"/>
        <v>1.1305847522720628E-3</v>
      </c>
      <c r="ID488" s="223">
        <f t="shared" ca="1" si="1087"/>
        <v>-1.3125132134519609E-3</v>
      </c>
      <c r="IE488" s="223">
        <f t="shared" ca="1" si="1088"/>
        <v>4.6768341967035228E-4</v>
      </c>
      <c r="IF488" s="223">
        <f t="shared" ca="1" si="1089"/>
        <v>-1.6738891984974563E-3</v>
      </c>
      <c r="IG488" s="223">
        <f t="shared" ca="1" si="1090"/>
        <v>1.8531190429832119E-3</v>
      </c>
      <c r="IH488" s="223">
        <f t="shared" ca="1" si="1091"/>
        <v>-2.0312326378492274E-3</v>
      </c>
      <c r="II488" s="223">
        <f t="shared" ca="1" si="1092"/>
        <v>2.2081226941268856E-3</v>
      </c>
      <c r="IJ488" s="223">
        <f t="shared" ca="1" si="1093"/>
        <v>-2.3836826598606304E-3</v>
      </c>
      <c r="IK488" s="223">
        <f t="shared" ca="1" si="1094"/>
        <v>2.5578067842925182E-3</v>
      </c>
      <c r="IL488" s="223">
        <f t="shared" ca="1" si="1095"/>
        <v>-2.7303901815592976E-3</v>
      </c>
      <c r="IM488" s="223">
        <f t="shared" ca="1" si="1096"/>
        <v>2.9013288938765742E-3</v>
      </c>
      <c r="IN488" s="223">
        <f t="shared" ca="1" si="1097"/>
        <v>-3.0705199541558592E-3</v>
      </c>
      <c r="IO488" s="223">
        <f t="shared" ca="1" si="1098"/>
        <v>3.2378614480296714E-3</v>
      </c>
      <c r="IP488" s="223">
        <f t="shared" ca="1" si="1099"/>
        <v>-3.4032525752378537E-3</v>
      </c>
      <c r="IQ488" s="223">
        <f t="shared" ca="1" si="1100"/>
        <v>3.5665937103505282E-3</v>
      </c>
      <c r="IR488" s="223">
        <f t="shared" ca="1" si="1101"/>
        <v>-3.7277864627756215E-3</v>
      </c>
      <c r="IS488" s="223">
        <f t="shared" ca="1" si="1102"/>
        <v>3.8867337360271891E-3</v>
      </c>
      <c r="IT488" s="223">
        <f t="shared" ca="1" si="1103"/>
        <v>-4.0433397862097726E-3</v>
      </c>
      <c r="IU488" s="223">
        <f t="shared" ca="1" si="1104"/>
        <v>4.197510279695363E-3</v>
      </c>
      <c r="IV488" s="223">
        <f t="shared" ca="1" si="1105"/>
        <v>-4.3491523499434885E-3</v>
      </c>
      <c r="IW488" s="223">
        <f t="shared" ca="1" si="1106"/>
        <v>4.49817465344198E-3</v>
      </c>
      <c r="IX488" s="223">
        <f t="shared" ca="1" si="1107"/>
        <v>-4.644487424726132E-3</v>
      </c>
      <c r="IY488" s="223">
        <f t="shared" ca="1" si="1108"/>
        <v>4.7880025304542061E-3</v>
      </c>
      <c r="IZ488" s="223">
        <f t="shared" ca="1" si="1109"/>
        <v>-4.9286335224928883E-3</v>
      </c>
      <c r="JA488" s="223">
        <f t="shared" ca="1" si="1110"/>
        <v>5.0662956899917358E-3</v>
      </c>
      <c r="JB488" s="223">
        <f t="shared" ca="1" si="1111"/>
        <v>-5.2009061104072926E-3</v>
      </c>
    </row>
    <row r="489" spans="2:262">
      <c r="B489" s="230">
        <v>128</v>
      </c>
      <c r="C489" s="229">
        <f t="shared" si="1112"/>
        <v>2.5000000000000018E-3</v>
      </c>
      <c r="D489" s="226">
        <f t="shared" ca="1" si="855"/>
        <v>74.445662537650165</v>
      </c>
      <c r="E489" s="225">
        <f ca="1">ED361</f>
        <v>-0.55433746234983827</v>
      </c>
      <c r="F489" s="224">
        <v>128</v>
      </c>
      <c r="G489" s="223">
        <f t="shared" ca="1" si="856"/>
        <v>4.7750856455940609E-3</v>
      </c>
      <c r="H489" s="223">
        <f t="shared" ca="1" si="857"/>
        <v>-4.7750856455940609E-3</v>
      </c>
      <c r="I489" s="223">
        <f t="shared" ca="1" si="858"/>
        <v>4.7750856455940618E-3</v>
      </c>
      <c r="J489" s="223">
        <f t="shared" ca="1" si="859"/>
        <v>-4.7750856455940627E-3</v>
      </c>
      <c r="K489" s="223">
        <f t="shared" ca="1" si="860"/>
        <v>4.7750856455940627E-3</v>
      </c>
      <c r="L489" s="223">
        <f t="shared" ca="1" si="861"/>
        <v>-4.7750856455940635E-3</v>
      </c>
      <c r="M489" s="223">
        <f t="shared" ca="1" si="862"/>
        <v>4.7750856455940644E-3</v>
      </c>
      <c r="N489" s="223">
        <f t="shared" ca="1" si="863"/>
        <v>-4.7750856455940644E-3</v>
      </c>
      <c r="O489" s="223">
        <f t="shared" ca="1" si="864"/>
        <v>4.7750856455940653E-3</v>
      </c>
      <c r="P489" s="223">
        <f t="shared" ca="1" si="865"/>
        <v>-4.7750856455940661E-3</v>
      </c>
      <c r="Q489" s="223">
        <f t="shared" ca="1" si="866"/>
        <v>4.7750856455940835E-3</v>
      </c>
      <c r="R489" s="223">
        <f t="shared" ca="1" si="867"/>
        <v>-4.775085645594067E-3</v>
      </c>
      <c r="S489" s="223">
        <f t="shared" ca="1" si="868"/>
        <v>4.7750856455940505E-3</v>
      </c>
      <c r="T489" s="223">
        <f t="shared" ca="1" si="869"/>
        <v>-4.7750856455940679E-3</v>
      </c>
      <c r="U489" s="223">
        <f t="shared" ca="1" si="870"/>
        <v>4.7750856455940861E-3</v>
      </c>
      <c r="V489" s="223">
        <f t="shared" ca="1" si="871"/>
        <v>-4.7750856455940696E-3</v>
      </c>
      <c r="W489" s="223">
        <f t="shared" ca="1" si="872"/>
        <v>4.7750856455940531E-3</v>
      </c>
      <c r="X489" s="223">
        <f t="shared" ca="1" si="873"/>
        <v>-4.7750856455940705E-3</v>
      </c>
      <c r="Y489" s="223">
        <f t="shared" ca="1" si="874"/>
        <v>4.7750856455940878E-3</v>
      </c>
      <c r="Z489" s="223">
        <f t="shared" ca="1" si="875"/>
        <v>-4.7750856455940722E-3</v>
      </c>
      <c r="AA489" s="223">
        <f t="shared" ca="1" si="876"/>
        <v>4.7750856455940557E-3</v>
      </c>
      <c r="AB489" s="223">
        <f t="shared" ca="1" si="877"/>
        <v>-4.7750856455941069E-3</v>
      </c>
      <c r="AC489" s="223">
        <f t="shared" ca="1" si="878"/>
        <v>4.7750856455940904E-3</v>
      </c>
      <c r="AD489" s="223">
        <f t="shared" ca="1" si="879"/>
        <v>-4.775085645594074E-3</v>
      </c>
      <c r="AE489" s="223">
        <f t="shared" ca="1" si="880"/>
        <v>4.7750856455940575E-3</v>
      </c>
      <c r="AF489" s="223">
        <f t="shared" ca="1" si="881"/>
        <v>-4.775085645594041E-3</v>
      </c>
      <c r="AG489" s="223">
        <f t="shared" ca="1" si="882"/>
        <v>4.775085645594093E-3</v>
      </c>
      <c r="AH489" s="223">
        <f t="shared" ca="1" si="883"/>
        <v>-4.7750856455940766E-3</v>
      </c>
      <c r="AI489" s="223">
        <f t="shared" ca="1" si="884"/>
        <v>4.7750856455940601E-3</v>
      </c>
      <c r="AJ489" s="223">
        <f t="shared" ca="1" si="885"/>
        <v>-4.7750856455941112E-3</v>
      </c>
      <c r="AK489" s="223">
        <f t="shared" ca="1" si="886"/>
        <v>4.7750856455940956E-3</v>
      </c>
      <c r="AL489" s="223">
        <f t="shared" ca="1" si="887"/>
        <v>-4.7750856455940792E-3</v>
      </c>
      <c r="AM489" s="223">
        <f t="shared" ca="1" si="888"/>
        <v>4.7750856455940627E-3</v>
      </c>
      <c r="AN489" s="223">
        <f t="shared" ca="1" si="889"/>
        <v>-4.7750856455940462E-3</v>
      </c>
      <c r="AO489" s="223">
        <f t="shared" ca="1" si="890"/>
        <v>4.7750856455940974E-3</v>
      </c>
      <c r="AP489" s="223">
        <f t="shared" ca="1" si="891"/>
        <v>-4.7750856455940809E-3</v>
      </c>
      <c r="AQ489" s="223">
        <f t="shared" ca="1" si="892"/>
        <v>4.7750856455940644E-3</v>
      </c>
      <c r="AR489" s="223">
        <f t="shared" ca="1" si="893"/>
        <v>-4.7750856455941165E-3</v>
      </c>
      <c r="AS489" s="223">
        <f t="shared" ca="1" si="894"/>
        <v>4.7750856455941E-3</v>
      </c>
      <c r="AT489" s="223">
        <f t="shared" ca="1" si="895"/>
        <v>-4.7750856455940835E-3</v>
      </c>
      <c r="AU489" s="223">
        <f t="shared" ca="1" si="896"/>
        <v>4.7750856455941347E-3</v>
      </c>
      <c r="AV489" s="223">
        <f t="shared" ca="1" si="897"/>
        <v>-4.7750856455940505E-3</v>
      </c>
      <c r="AW489" s="223">
        <f t="shared" ca="1" si="898"/>
        <v>4.7750856455941026E-3</v>
      </c>
      <c r="AX489" s="223">
        <f t="shared" ca="1" si="899"/>
        <v>-4.7750856455941538E-3</v>
      </c>
      <c r="AY489" s="223">
        <f t="shared" ca="1" si="900"/>
        <v>4.7750856455940696E-3</v>
      </c>
      <c r="AZ489" s="223">
        <f t="shared" ca="1" si="901"/>
        <v>-4.7750856455941208E-3</v>
      </c>
      <c r="BA489" s="223">
        <f t="shared" ca="1" si="902"/>
        <v>4.7750856455940367E-3</v>
      </c>
      <c r="BB489" s="223">
        <f t="shared" ca="1" si="903"/>
        <v>-4.7750856455940878E-3</v>
      </c>
      <c r="BC489" s="223">
        <f t="shared" ca="1" si="904"/>
        <v>4.7750856455941399E-3</v>
      </c>
      <c r="BD489" s="223">
        <f t="shared" ca="1" si="905"/>
        <v>-4.7750856455940557E-3</v>
      </c>
      <c r="BE489" s="223">
        <f t="shared" ca="1" si="906"/>
        <v>4.7750856455941069E-3</v>
      </c>
      <c r="BF489" s="223">
        <f t="shared" ca="1" si="907"/>
        <v>-4.7750856455940228E-3</v>
      </c>
      <c r="BG489" s="223">
        <f t="shared" ca="1" si="908"/>
        <v>4.775085645594074E-3</v>
      </c>
      <c r="BH489" s="223">
        <f t="shared" ca="1" si="909"/>
        <v>-4.775085645594126E-3</v>
      </c>
      <c r="BI489" s="223">
        <f t="shared" ca="1" si="910"/>
        <v>4.775085645594041E-3</v>
      </c>
      <c r="BJ489" s="223">
        <f t="shared" ca="1" si="911"/>
        <v>-4.775085645594093E-3</v>
      </c>
      <c r="BK489" s="223">
        <f t="shared" ca="1" si="912"/>
        <v>4.7750856455941442E-3</v>
      </c>
      <c r="BL489" s="223">
        <f t="shared" ca="1" si="913"/>
        <v>-4.7750856455940601E-3</v>
      </c>
      <c r="BM489" s="223">
        <f t="shared" ca="1" si="914"/>
        <v>4.7750856455941112E-3</v>
      </c>
      <c r="BN489" s="223">
        <f t="shared" ca="1" si="915"/>
        <v>-4.7750856455941633E-3</v>
      </c>
      <c r="BO489" s="223">
        <f t="shared" ca="1" si="916"/>
        <v>4.7750856455940792E-3</v>
      </c>
      <c r="BP489" s="223">
        <f t="shared" ca="1" si="917"/>
        <v>-4.7750856455941303E-3</v>
      </c>
      <c r="BQ489" s="223">
        <f t="shared" ca="1" si="918"/>
        <v>4.7750856455940462E-3</v>
      </c>
      <c r="BR489" s="223">
        <f t="shared" ca="1" si="919"/>
        <v>-4.7750856455940974E-3</v>
      </c>
      <c r="BS489" s="223">
        <f t="shared" ca="1" si="920"/>
        <v>4.7750856455941494E-3</v>
      </c>
      <c r="BT489" s="223">
        <f t="shared" ca="1" si="921"/>
        <v>-4.7750856455940644E-3</v>
      </c>
      <c r="BU489" s="223">
        <f t="shared" ca="1" si="922"/>
        <v>4.7750856455941165E-3</v>
      </c>
      <c r="BV489" s="223">
        <f t="shared" ca="1" si="923"/>
        <v>-4.7750856455940323E-3</v>
      </c>
      <c r="BW489" s="223">
        <f t="shared" ca="1" si="924"/>
        <v>4.7750856455940835E-3</v>
      </c>
      <c r="BX489" s="223">
        <f t="shared" ca="1" si="925"/>
        <v>-4.7750856455941347E-3</v>
      </c>
      <c r="BY489" s="223">
        <f t="shared" ca="1" si="926"/>
        <v>4.7750856455940505E-3</v>
      </c>
      <c r="BZ489" s="223">
        <f t="shared" ca="1" si="927"/>
        <v>-4.7750856455941026E-3</v>
      </c>
      <c r="CA489" s="223">
        <f t="shared" ca="1" si="928"/>
        <v>4.7750856455941538E-3</v>
      </c>
      <c r="CB489" s="223">
        <f t="shared" ca="1" si="929"/>
        <v>-4.7750856455940696E-3</v>
      </c>
      <c r="CC489" s="223">
        <f t="shared" ca="1" si="930"/>
        <v>4.7750856455941208E-3</v>
      </c>
      <c r="CD489" s="223">
        <f t="shared" ca="1" si="931"/>
        <v>-4.7750856455941728E-3</v>
      </c>
      <c r="CE489" s="223">
        <f t="shared" ca="1" si="932"/>
        <v>4.7750856455940878E-3</v>
      </c>
      <c r="CF489" s="223">
        <f t="shared" ca="1" si="933"/>
        <v>-4.7750856455941399E-3</v>
      </c>
      <c r="CG489" s="223">
        <f t="shared" ca="1" si="934"/>
        <v>4.7750856455940557E-3</v>
      </c>
      <c r="CH489" s="223">
        <f t="shared" ca="1" si="935"/>
        <v>-4.7750856455941069E-3</v>
      </c>
      <c r="CI489" s="223">
        <f t="shared" ca="1" si="936"/>
        <v>4.7750856455941581E-3</v>
      </c>
      <c r="CJ489" s="223">
        <f t="shared" ca="1" si="937"/>
        <v>-4.7750856455942101E-3</v>
      </c>
      <c r="CK489" s="223">
        <f t="shared" ca="1" si="938"/>
        <v>4.7750856455939898E-3</v>
      </c>
      <c r="CL489" s="223">
        <f t="shared" ca="1" si="939"/>
        <v>-4.775085645594041E-3</v>
      </c>
      <c r="CM489" s="223">
        <f t="shared" ca="1" si="940"/>
        <v>4.775085645594093E-3</v>
      </c>
      <c r="CN489" s="223">
        <f t="shared" ca="1" si="941"/>
        <v>-4.7750856455941442E-3</v>
      </c>
      <c r="CO489" s="223">
        <f t="shared" ca="1" si="942"/>
        <v>4.7750856455941963E-3</v>
      </c>
      <c r="CP489" s="223">
        <f t="shared" ca="1" si="943"/>
        <v>-4.7750856455942474E-3</v>
      </c>
      <c r="CQ489" s="223">
        <f t="shared" ca="1" si="944"/>
        <v>4.7750856455940271E-3</v>
      </c>
      <c r="CR489" s="223">
        <f t="shared" ca="1" si="945"/>
        <v>-4.7750856455940792E-3</v>
      </c>
      <c r="CS489" s="223">
        <f t="shared" ca="1" si="946"/>
        <v>4.7750856455941303E-3</v>
      </c>
      <c r="CT489" s="223">
        <f t="shared" ca="1" si="947"/>
        <v>-4.7750856455941815E-3</v>
      </c>
      <c r="CU489" s="223">
        <f t="shared" ca="1" si="948"/>
        <v>4.7750856455942335E-3</v>
      </c>
      <c r="CV489" s="223">
        <f t="shared" ca="1" si="949"/>
        <v>-4.7750856455940132E-3</v>
      </c>
      <c r="CW489" s="223">
        <f t="shared" ca="1" si="950"/>
        <v>4.7750856455940644E-3</v>
      </c>
      <c r="CX489" s="223">
        <f t="shared" ca="1" si="951"/>
        <v>-4.7750856455941165E-3</v>
      </c>
      <c r="CY489" s="223">
        <f t="shared" ca="1" si="952"/>
        <v>4.7750856455941676E-3</v>
      </c>
      <c r="CZ489" s="223">
        <f t="shared" ca="1" si="953"/>
        <v>-4.7750856455942197E-3</v>
      </c>
      <c r="DA489" s="223">
        <f t="shared" ca="1" si="954"/>
        <v>4.7750856455939994E-3</v>
      </c>
      <c r="DB489" s="223">
        <f t="shared" ca="1" si="955"/>
        <v>-4.7750856455940505E-3</v>
      </c>
      <c r="DC489" s="223">
        <f t="shared" ca="1" si="956"/>
        <v>4.7750856455941026E-3</v>
      </c>
      <c r="DD489" s="223">
        <f t="shared" ca="1" si="957"/>
        <v>-4.7750856455941538E-3</v>
      </c>
      <c r="DE489" s="223">
        <f t="shared" ca="1" si="958"/>
        <v>4.7750856455942058E-3</v>
      </c>
      <c r="DF489" s="223">
        <f t="shared" ca="1" si="959"/>
        <v>-4.7750856455939855E-3</v>
      </c>
      <c r="DG489" s="223">
        <f t="shared" ca="1" si="960"/>
        <v>4.7750856455940367E-3</v>
      </c>
      <c r="DH489" s="223">
        <f t="shared" ca="1" si="961"/>
        <v>-4.7750856455940878E-3</v>
      </c>
      <c r="DI489" s="223">
        <f t="shared" ca="1" si="962"/>
        <v>4.7750856455941399E-3</v>
      </c>
      <c r="DJ489" s="223">
        <f t="shared" ca="1" si="963"/>
        <v>-4.775085645594191E-3</v>
      </c>
      <c r="DK489" s="223">
        <f t="shared" ca="1" si="964"/>
        <v>4.7750856455942431E-3</v>
      </c>
      <c r="DL489" s="223">
        <f t="shared" ca="1" si="965"/>
        <v>-4.7750856455940228E-3</v>
      </c>
      <c r="DM489" s="223">
        <f t="shared" ca="1" si="966"/>
        <v>4.775085645594074E-3</v>
      </c>
      <c r="DN489" s="223">
        <f t="shared" ca="1" si="967"/>
        <v>-4.775085645594126E-3</v>
      </c>
      <c r="DO489" s="223">
        <f t="shared" ca="1" si="968"/>
        <v>4.7750856455941772E-3</v>
      </c>
      <c r="DP489" s="223">
        <f t="shared" ca="1" si="969"/>
        <v>-4.7750856455942292E-3</v>
      </c>
      <c r="DQ489" s="223">
        <f t="shared" ca="1" si="970"/>
        <v>4.7750856455940089E-3</v>
      </c>
      <c r="DR489" s="223">
        <f t="shared" ca="1" si="971"/>
        <v>-4.7750856455940601E-3</v>
      </c>
      <c r="DS489" s="223">
        <f t="shared" ca="1" si="972"/>
        <v>4.7750856455941112E-3</v>
      </c>
      <c r="DT489" s="223">
        <f t="shared" ca="1" si="973"/>
        <v>-4.7750856455941633E-3</v>
      </c>
      <c r="DU489" s="223">
        <f t="shared" ca="1" si="974"/>
        <v>4.7750856455942145E-3</v>
      </c>
      <c r="DV489" s="223">
        <f t="shared" ca="1" si="975"/>
        <v>-4.7750856455942665E-3</v>
      </c>
      <c r="DW489" s="223">
        <f t="shared" ca="1" si="976"/>
        <v>4.7750856455940462E-3</v>
      </c>
      <c r="DX489" s="223">
        <f t="shared" ca="1" si="977"/>
        <v>-4.7750856455940974E-3</v>
      </c>
      <c r="DY489" s="223">
        <f t="shared" ca="1" si="978"/>
        <v>4.7750856455941494E-3</v>
      </c>
      <c r="DZ489" s="223">
        <f t="shared" ca="1" si="979"/>
        <v>-4.7750856455942006E-3</v>
      </c>
      <c r="EA489" s="223">
        <f t="shared" ca="1" si="980"/>
        <v>4.7750856455942526E-3</v>
      </c>
      <c r="EB489" s="223">
        <f t="shared" ca="1" si="981"/>
        <v>-4.7750856455940323E-3</v>
      </c>
      <c r="EC489" s="223">
        <f t="shared" ca="1" si="982"/>
        <v>4.7750856455940835E-3</v>
      </c>
      <c r="ED489" s="223">
        <f t="shared" ca="1" si="983"/>
        <v>-4.7750856455941347E-3</v>
      </c>
      <c r="EE489" s="223">
        <f t="shared" ca="1" si="984"/>
        <v>4.7750856455941867E-3</v>
      </c>
      <c r="EF489" s="223">
        <f t="shared" ca="1" si="985"/>
        <v>-4.7750856455942379E-3</v>
      </c>
      <c r="EG489" s="223">
        <f t="shared" ca="1" si="986"/>
        <v>4.7750856455940176E-3</v>
      </c>
      <c r="EH489" s="223">
        <f t="shared" ca="1" si="987"/>
        <v>-4.7750856455940696E-3</v>
      </c>
      <c r="EI489" s="223">
        <f t="shared" ca="1" si="988"/>
        <v>4.7750856455941208E-3</v>
      </c>
      <c r="EJ489" s="223">
        <f t="shared" ca="1" si="989"/>
        <v>-4.7750856455941728E-3</v>
      </c>
      <c r="EK489" s="223">
        <f t="shared" ca="1" si="990"/>
        <v>4.775085645594224E-3</v>
      </c>
      <c r="EL489" s="223">
        <f t="shared" ca="1" si="991"/>
        <v>-4.7750856455940037E-3</v>
      </c>
      <c r="EM489" s="223">
        <f t="shared" ca="1" si="992"/>
        <v>4.7750856455940557E-3</v>
      </c>
      <c r="EN489" s="223">
        <f t="shared" ca="1" si="993"/>
        <v>-4.7750856455941069E-3</v>
      </c>
      <c r="EO489" s="223">
        <f t="shared" ca="1" si="994"/>
        <v>4.7750856455941581E-3</v>
      </c>
      <c r="EP489" s="223">
        <f t="shared" ca="1" si="995"/>
        <v>-4.7750856455942101E-3</v>
      </c>
      <c r="EQ489" s="223">
        <f t="shared" ca="1" si="996"/>
        <v>4.7750856455942613E-3</v>
      </c>
      <c r="ER489" s="223">
        <f t="shared" ca="1" si="997"/>
        <v>-4.775085645594041E-3</v>
      </c>
      <c r="ES489" s="223">
        <f t="shared" ca="1" si="998"/>
        <v>4.775085645594093E-3</v>
      </c>
      <c r="ET489" s="223">
        <f t="shared" ca="1" si="999"/>
        <v>-4.7750856455941442E-3</v>
      </c>
      <c r="EU489" s="223">
        <f t="shared" ca="1" si="1000"/>
        <v>4.7750856455941963E-3</v>
      </c>
      <c r="EV489" s="223">
        <f t="shared" ca="1" si="1001"/>
        <v>-4.7750856455942474E-3</v>
      </c>
      <c r="EW489" s="223">
        <f t="shared" ca="1" si="1002"/>
        <v>4.7750856455940271E-3</v>
      </c>
      <c r="EX489" s="223">
        <f t="shared" ca="1" si="1003"/>
        <v>-4.7750856455940792E-3</v>
      </c>
      <c r="EY489" s="223">
        <f t="shared" ca="1" si="1004"/>
        <v>4.7750856455941303E-3</v>
      </c>
      <c r="EZ489" s="223">
        <f t="shared" ca="1" si="1005"/>
        <v>-4.7750856455941815E-3</v>
      </c>
      <c r="FA489" s="223">
        <f t="shared" ca="1" si="1006"/>
        <v>4.7750856455942335E-3</v>
      </c>
      <c r="FB489" s="223">
        <f t="shared" ca="1" si="1007"/>
        <v>-4.7750856455942847E-3</v>
      </c>
      <c r="FC489" s="223">
        <f t="shared" ca="1" si="1008"/>
        <v>4.7750856455940644E-3</v>
      </c>
      <c r="FD489" s="223">
        <f t="shared" ca="1" si="1009"/>
        <v>-4.7750856455941165E-3</v>
      </c>
      <c r="FE489" s="223">
        <f t="shared" ca="1" si="1010"/>
        <v>4.7750856455941676E-3</v>
      </c>
      <c r="FF489" s="223">
        <f t="shared" ca="1" si="1011"/>
        <v>-4.7750856455942197E-3</v>
      </c>
      <c r="FG489" s="223">
        <f t="shared" ca="1" si="1012"/>
        <v>4.7750856455942708E-3</v>
      </c>
      <c r="FH489" s="223">
        <f t="shared" ca="1" si="1013"/>
        <v>-4.7750856455940505E-3</v>
      </c>
      <c r="FI489" s="223">
        <f t="shared" ca="1" si="1014"/>
        <v>4.7750856455941026E-3</v>
      </c>
      <c r="FJ489" s="223">
        <f t="shared" ca="1" si="1015"/>
        <v>-4.7750856455941538E-3</v>
      </c>
      <c r="FK489" s="223">
        <f t="shared" ca="1" si="1016"/>
        <v>4.7750856455942058E-3</v>
      </c>
      <c r="FL489" s="223">
        <f t="shared" ca="1" si="1017"/>
        <v>-4.775085645594257E-3</v>
      </c>
      <c r="FM489" s="223">
        <f t="shared" ca="1" si="1018"/>
        <v>4.7750856455943081E-3</v>
      </c>
      <c r="FN489" s="223">
        <f t="shared" ca="1" si="1019"/>
        <v>-4.7750856455943602E-3</v>
      </c>
      <c r="FO489" s="223">
        <f t="shared" ca="1" si="1020"/>
        <v>4.7750856455944114E-3</v>
      </c>
      <c r="FP489" s="223">
        <f t="shared" ca="1" si="1021"/>
        <v>-4.7750856455939196E-3</v>
      </c>
      <c r="FQ489" s="223">
        <f t="shared" ca="1" si="1022"/>
        <v>4.7750856455939707E-3</v>
      </c>
      <c r="FR489" s="223">
        <f t="shared" ca="1" si="1023"/>
        <v>-4.7750856455940228E-3</v>
      </c>
      <c r="FS489" s="223">
        <f t="shared" ca="1" si="1024"/>
        <v>4.775085645594074E-3</v>
      </c>
      <c r="FT489" s="223">
        <f t="shared" ca="1" si="1025"/>
        <v>-4.775085645594126E-3</v>
      </c>
      <c r="FU489" s="223">
        <f t="shared" ca="1" si="1026"/>
        <v>4.7750856455941772E-3</v>
      </c>
      <c r="FV489" s="223">
        <f t="shared" ca="1" si="1027"/>
        <v>-4.7750856455942292E-3</v>
      </c>
      <c r="FW489" s="223">
        <f t="shared" ca="1" si="1028"/>
        <v>4.7750856455942804E-3</v>
      </c>
      <c r="FX489" s="223">
        <f t="shared" ca="1" si="1029"/>
        <v>-4.7750856455943316E-3</v>
      </c>
      <c r="FY489" s="223">
        <f t="shared" ca="1" si="1030"/>
        <v>4.7750856455943836E-3</v>
      </c>
      <c r="FZ489" s="223">
        <f t="shared" ca="1" si="1031"/>
        <v>-4.7750856455944348E-3</v>
      </c>
      <c r="GA489" s="223">
        <f t="shared" ca="1" si="1032"/>
        <v>4.775085645593943E-3</v>
      </c>
      <c r="GB489" s="223">
        <f t="shared" ca="1" si="1033"/>
        <v>-4.7750856455939942E-3</v>
      </c>
      <c r="GC489" s="223">
        <f t="shared" ca="1" si="1034"/>
        <v>4.7750856455940462E-3</v>
      </c>
      <c r="GD489" s="223">
        <f t="shared" ca="1" si="1035"/>
        <v>-4.7750856455940974E-3</v>
      </c>
      <c r="GE489" s="223">
        <f t="shared" ca="1" si="1036"/>
        <v>4.7750856455941494E-3</v>
      </c>
      <c r="GF489" s="223">
        <f t="shared" ca="1" si="1037"/>
        <v>-4.7750856455942006E-3</v>
      </c>
      <c r="GG489" s="223">
        <f t="shared" ca="1" si="1038"/>
        <v>4.7750856455942526E-3</v>
      </c>
      <c r="GH489" s="223">
        <f t="shared" ca="1" si="1039"/>
        <v>-4.7750856455943038E-3</v>
      </c>
      <c r="GI489" s="223">
        <f t="shared" ca="1" si="1040"/>
        <v>4.775085645594355E-3</v>
      </c>
      <c r="GJ489" s="223">
        <f t="shared" ca="1" si="1041"/>
        <v>-4.775085645594407E-3</v>
      </c>
      <c r="GK489" s="223">
        <f t="shared" ca="1" si="1042"/>
        <v>4.7750856455939152E-3</v>
      </c>
      <c r="GL489" s="223">
        <f t="shared" ca="1" si="1043"/>
        <v>-4.7750856455939664E-3</v>
      </c>
      <c r="GM489" s="223">
        <f t="shared" ca="1" si="1044"/>
        <v>4.7750856455940176E-3</v>
      </c>
      <c r="GN489" s="223">
        <f t="shared" ca="1" si="1045"/>
        <v>-4.7750856455940696E-3</v>
      </c>
      <c r="GO489" s="223">
        <f t="shared" ca="1" si="1046"/>
        <v>4.7750856455941208E-3</v>
      </c>
      <c r="GP489" s="223">
        <f t="shared" ca="1" si="1047"/>
        <v>-4.7750856455941728E-3</v>
      </c>
      <c r="GQ489" s="223">
        <f t="shared" ca="1" si="1048"/>
        <v>4.775085645594224E-3</v>
      </c>
      <c r="GR489" s="223">
        <f t="shared" ca="1" si="1049"/>
        <v>-4.775085645594276E-3</v>
      </c>
      <c r="GS489" s="223">
        <f t="shared" ca="1" si="1050"/>
        <v>4.7750856455943272E-3</v>
      </c>
      <c r="GT489" s="223">
        <f t="shared" ca="1" si="1051"/>
        <v>-4.7750856455943784E-3</v>
      </c>
      <c r="GU489" s="223">
        <f t="shared" ca="1" si="1052"/>
        <v>4.7750856455944304E-3</v>
      </c>
      <c r="GV489" s="223">
        <f t="shared" ca="1" si="1053"/>
        <v>-4.7750856455939386E-3</v>
      </c>
      <c r="GW489" s="223">
        <f t="shared" ca="1" si="1054"/>
        <v>4.7750856455939898E-3</v>
      </c>
      <c r="GX489" s="223">
        <f t="shared" ca="1" si="1055"/>
        <v>-4.775085645594041E-3</v>
      </c>
      <c r="GY489" s="223">
        <f t="shared" ca="1" si="1056"/>
        <v>4.775085645594093E-3</v>
      </c>
      <c r="GZ489" s="223">
        <f t="shared" ca="1" si="1057"/>
        <v>-4.7750856455941442E-3</v>
      </c>
      <c r="HA489" s="223">
        <f t="shared" ca="1" si="1058"/>
        <v>4.7750856455941963E-3</v>
      </c>
      <c r="HB489" s="223">
        <f t="shared" ca="1" si="1059"/>
        <v>-4.7750856455942474E-3</v>
      </c>
      <c r="HC489" s="223">
        <f t="shared" ca="1" si="1060"/>
        <v>4.7750856455942995E-3</v>
      </c>
      <c r="HD489" s="223">
        <f t="shared" ca="1" si="1061"/>
        <v>-4.7750856455943506E-3</v>
      </c>
      <c r="HE489" s="223">
        <f t="shared" ca="1" si="1062"/>
        <v>4.7750856455944018E-3</v>
      </c>
      <c r="HF489" s="223">
        <f t="shared" ca="1" si="1063"/>
        <v>-4.77508564559391E-3</v>
      </c>
      <c r="HG489" s="223">
        <f t="shared" ca="1" si="1064"/>
        <v>4.7750856455939621E-3</v>
      </c>
      <c r="HH489" s="223">
        <f t="shared" ca="1" si="1065"/>
        <v>-4.7750856455940132E-3</v>
      </c>
      <c r="HI489" s="223">
        <f t="shared" ca="1" si="1066"/>
        <v>4.7750856455940644E-3</v>
      </c>
      <c r="HJ489" s="223">
        <f t="shared" ca="1" si="1067"/>
        <v>-4.7750856455941165E-3</v>
      </c>
      <c r="HK489" s="223">
        <f t="shared" ca="1" si="1068"/>
        <v>4.7750856455941676E-3</v>
      </c>
      <c r="HL489" s="223">
        <f t="shared" ca="1" si="1069"/>
        <v>-4.7750856455942197E-3</v>
      </c>
      <c r="HM489" s="223">
        <f t="shared" ca="1" si="1070"/>
        <v>4.7750856455942708E-3</v>
      </c>
      <c r="HN489" s="223">
        <f t="shared" ca="1" si="1071"/>
        <v>-4.7750856455943229E-3</v>
      </c>
      <c r="HO489" s="223">
        <f t="shared" ca="1" si="1072"/>
        <v>4.7750856455943741E-3</v>
      </c>
      <c r="HP489" s="223">
        <f t="shared" ca="1" si="1073"/>
        <v>-4.7750856455944252E-3</v>
      </c>
      <c r="HQ489" s="223">
        <f t="shared" ca="1" si="1074"/>
        <v>4.7750856455939334E-3</v>
      </c>
      <c r="HR489" s="223">
        <f t="shared" ca="1" si="1075"/>
        <v>-4.7750856455939855E-3</v>
      </c>
      <c r="HS489" s="223">
        <f t="shared" ca="1" si="1076"/>
        <v>4.7750856455940367E-3</v>
      </c>
      <c r="HT489" s="223">
        <f t="shared" ca="1" si="1077"/>
        <v>-4.7750856455940878E-3</v>
      </c>
      <c r="HU489" s="223">
        <f t="shared" ca="1" si="1078"/>
        <v>4.7750856455941399E-3</v>
      </c>
      <c r="HV489" s="223">
        <f t="shared" ca="1" si="1079"/>
        <v>-4.775085645594191E-3</v>
      </c>
      <c r="HW489" s="223">
        <f t="shared" ca="1" si="1080"/>
        <v>4.7750856455942431E-3</v>
      </c>
      <c r="HX489" s="223">
        <f t="shared" ca="1" si="1081"/>
        <v>-4.7750856455942943E-3</v>
      </c>
      <c r="HY489" s="223">
        <f t="shared" ca="1" si="1082"/>
        <v>4.7750856455943463E-3</v>
      </c>
      <c r="HZ489" s="223">
        <f t="shared" ca="1" si="1083"/>
        <v>-4.7750856455943975E-3</v>
      </c>
      <c r="IA489" s="223">
        <f t="shared" ca="1" si="1084"/>
        <v>4.7750856455944487E-3</v>
      </c>
      <c r="IB489" s="223">
        <f t="shared" ca="1" si="1085"/>
        <v>-4.7750856455939569E-3</v>
      </c>
      <c r="IC489" s="223">
        <f t="shared" ca="1" si="1086"/>
        <v>4.7750856455940089E-3</v>
      </c>
      <c r="ID489" s="223">
        <f t="shared" ca="1" si="1087"/>
        <v>-4.7750856455940601E-3</v>
      </c>
      <c r="IE489" s="223">
        <f t="shared" ca="1" si="1088"/>
        <v>4.7750856455941399E-3</v>
      </c>
      <c r="IF489" s="223">
        <f t="shared" ca="1" si="1089"/>
        <v>-4.7750856455941633E-3</v>
      </c>
      <c r="IG489" s="223">
        <f t="shared" ca="1" si="1090"/>
        <v>4.7750856455942145E-3</v>
      </c>
      <c r="IH489" s="223">
        <f t="shared" ca="1" si="1091"/>
        <v>-4.7750856455942665E-3</v>
      </c>
      <c r="II489" s="223">
        <f t="shared" ca="1" si="1092"/>
        <v>4.7750856455943177E-3</v>
      </c>
      <c r="IJ489" s="223">
        <f t="shared" ca="1" si="1093"/>
        <v>-4.7750856455943697E-3</v>
      </c>
      <c r="IK489" s="223">
        <f t="shared" ca="1" si="1094"/>
        <v>4.7750856455944209E-3</v>
      </c>
      <c r="IL489" s="223">
        <f t="shared" ca="1" si="1095"/>
        <v>-4.7750856455944721E-3</v>
      </c>
      <c r="IM489" s="223">
        <f t="shared" ca="1" si="1096"/>
        <v>4.7750856455939803E-3</v>
      </c>
      <c r="IN489" s="223">
        <f t="shared" ca="1" si="1097"/>
        <v>-4.7750856455940323E-3</v>
      </c>
      <c r="IO489" s="223">
        <f t="shared" ca="1" si="1098"/>
        <v>4.7750856455940835E-3</v>
      </c>
      <c r="IP489" s="223">
        <f t="shared" ca="1" si="1099"/>
        <v>-4.7750856455941347E-3</v>
      </c>
      <c r="IQ489" s="223">
        <f t="shared" ca="1" si="1100"/>
        <v>4.7750856455941867E-3</v>
      </c>
      <c r="IR489" s="223">
        <f t="shared" ca="1" si="1101"/>
        <v>-4.7750856455942379E-3</v>
      </c>
      <c r="IS489" s="223">
        <f t="shared" ca="1" si="1102"/>
        <v>4.7750856455942899E-3</v>
      </c>
      <c r="IT489" s="223">
        <f t="shared" ca="1" si="1103"/>
        <v>-4.7750856455943411E-3</v>
      </c>
      <c r="IU489" s="223">
        <f t="shared" ca="1" si="1104"/>
        <v>4.7750856455943931E-3</v>
      </c>
      <c r="IV489" s="223">
        <f t="shared" ca="1" si="1105"/>
        <v>-4.7750856455944443E-3</v>
      </c>
      <c r="IW489" s="223">
        <f t="shared" ca="1" si="1106"/>
        <v>4.7750856455939525E-3</v>
      </c>
      <c r="IX489" s="223">
        <f t="shared" ca="1" si="1107"/>
        <v>-4.7750856455940037E-3</v>
      </c>
      <c r="IY489" s="223">
        <f t="shared" ca="1" si="1108"/>
        <v>4.7750856455940557E-3</v>
      </c>
      <c r="IZ489" s="223">
        <f t="shared" ca="1" si="1109"/>
        <v>-4.7750856455941069E-3</v>
      </c>
      <c r="JA489" s="223">
        <f t="shared" ca="1" si="1110"/>
        <v>4.7750856455941581E-3</v>
      </c>
      <c r="JB489" s="223">
        <f t="shared" ca="1" si="1111"/>
        <v>-4.7750856455942101E-3</v>
      </c>
    </row>
    <row r="490" spans="2:262">
      <c r="B490" s="230">
        <v>129</v>
      </c>
      <c r="C490" s="229">
        <f t="shared" si="1112"/>
        <v>2.5195312500000018E-3</v>
      </c>
      <c r="D490" s="226">
        <f t="shared" ref="D490:D553" ca="1" si="1113">Vo_set2+E490</f>
        <v>74.450013295366915</v>
      </c>
      <c r="E490" s="225">
        <f ca="1">EE361</f>
        <v>-0.54998670463309063</v>
      </c>
      <c r="F490" s="224">
        <v>129</v>
      </c>
      <c r="G490" s="223">
        <f t="shared" ref="G490:G553" ca="1" si="1114">2*IMREAL(K229)*COS(2*PI()*B229*1/Nt_load2)-2*IMAGINARY(K229)*SIN(2*PI()*B229*1/Nt_load2)</f>
        <v>5.1020490972268628E-3</v>
      </c>
      <c r="H490" s="223">
        <f t="shared" ref="H490:H553" ca="1" si="1115">2*IMREAL(K229)*COS(2*PI()*B229*2/Nt_load2)-2*IMAGINARY(K229)*SIN(2*PI()*B229*2/Nt_load2)</f>
        <v>-4.9616661876438588E-3</v>
      </c>
      <c r="I490" s="223">
        <f t="shared" ref="I490:I553" ca="1" si="1116">2*IMREAL(K229)*COS(2*PI()*B229*3/Nt_load2)-2*IMAGINARY(K229)*SIN(2*PI()*B229*3/Nt_load2)</f>
        <v>4.8182945558780631E-3</v>
      </c>
      <c r="J490" s="223">
        <f t="shared" ref="J490:J553" ca="1" si="1117">2*IMREAL(K229)*COS(2*PI()*B229*4/Nt_load2)-2*IMAGINARY(K229)*SIN(2*PI()*B229*4/Nt_load2)</f>
        <v>-4.6720205636394544E-3</v>
      </c>
      <c r="K490" s="223">
        <f t="shared" ref="K490:K553" ca="1" si="1118">2*IMREAL(K229)*COS(2*PI()*B229*5/Nt_load2)-2*IMAGINARY(K229)*SIN(2*PI()*B229*5/Nt_load2)</f>
        <v>4.5229323209114098E-3</v>
      </c>
      <c r="L490" s="223">
        <f t="shared" ref="L490:L553" ca="1" si="1119">2*IMREAL(K229)*COS(2*PI()*B229*6/Nt_load2)-2*IMAGINARY(K229)*SIN(2*PI()*B229*6/Nt_load2)</f>
        <v>-4.3711196328765599E-3</v>
      </c>
      <c r="M490" s="223">
        <f t="shared" ref="M490:M553" ca="1" si="1120">2*IMREAL(K229)*COS(2*PI()*B229*7/Nt_load2)-2*IMAGINARY(K229)*SIN(2*PI()*B229*7/Nt_load2)</f>
        <v>4.2166739458215771E-3</v>
      </c>
      <c r="N490" s="223">
        <f t="shared" ref="N490:N553" ca="1" si="1121">2*IMREAL(K229)*COS(2*PI()*B229*8/Nt_load2)-2*IMAGINARY(K229)*SIN(2*PI()*B229*8/Nt_load2)</f>
        <v>-4.0596882920532276E-3</v>
      </c>
      <c r="O490" s="223">
        <f t="shared" ref="O490:O553" ca="1" si="1122">2*IMREAL(K229)*COS(2*PI()*B229*9/Nt_load2)-2*IMAGINARY(K229)*SIN(2*PI()*B229*9/Nt_load2)</f>
        <v>3.9002572338592664E-3</v>
      </c>
      <c r="P490" s="223">
        <f t="shared" ref="P490:P553" ca="1" si="1123">2*IMREAL(K229)*COS(2*PI()*B229*10/Nt_load2)-2*IMAGINARY(K229)*SIN(2*PI()*B229*10/Nt_load2)</f>
        <v>-3.7384768065476413E-3</v>
      </c>
      <c r="Q490" s="223">
        <f t="shared" ref="Q490:Q553" ca="1" si="1124">2*IMREAL(K229)*COS(2*PI()*B229*11/Nt_load2)-2*IMAGINARY(K229)*SIN(2*PI()*B229*11/Nt_load2)</f>
        <v>3.5744444605984027E-3</v>
      </c>
      <c r="R490" s="223">
        <f t="shared" ref="R490:R553" ca="1" si="1125">2*IMREAL(K229)*COS(2*PI()*B229*12/Nt_load2)-2*IMAGINARY(K229)*SIN(2*PI()*B229*12/Nt_load2)</f>
        <v>-3.40825900296314E-3</v>
      </c>
      <c r="S490" s="223">
        <f t="shared" ref="S490:S553" ca="1" si="1126">2*IMREAL(K229)*COS(2*PI()*B229*13/Nt_load2)-2*IMAGINARY(K229)*SIN(2*PI()*B229*13/Nt_load2)</f>
        <v>3.2400205375475513E-3</v>
      </c>
      <c r="T490" s="223">
        <f t="shared" ref="T490:T553" ca="1" si="1127">2*IMREAL(K229)*COS(2*PI()*B229*14/Nt_load2)-2*IMAGINARY(K229)*SIN(2*PI()*B229*14/Nt_load2)</f>
        <v>-3.0698304049123167E-3</v>
      </c>
      <c r="U490" s="223">
        <f t="shared" ref="U490:U553" ca="1" si="1128">2*IMREAL(K229)*COS(2*PI()*B229*15/Nt_load2)-2*IMAGINARY(K229)*SIN(2*PI()*B229*15/Nt_load2)</f>
        <v>2.8977911212295154E-3</v>
      </c>
      <c r="V490" s="223">
        <f t="shared" ref="V490:V553" ca="1" si="1129">2*IMREAL(K229)*COS(2*PI()*B229*16/Nt_load2)-2*IMAGINARY(K229)*SIN(2*PI()*B229*16/Nt_load2)</f>
        <v>-2.7240063165306738E-3</v>
      </c>
      <c r="W490" s="223">
        <f t="shared" ref="W490:W553" ca="1" si="1130">2*IMREAL(K229)*COS(2*PI()*B229*17/Nt_load2)-2*IMAGINARY(K229)*SIN(2*PI()*B229*17/Nt_load2)</f>
        <v>2.5485806722839116E-3</v>
      </c>
      <c r="X490" s="223">
        <f t="shared" ref="X490:X553" ca="1" si="1131">2*IMREAL(K229)*COS(2*PI()*B229*18/Nt_load2)-2*IMAGINARY(K229)*SIN(2*PI()*B229*18/Nt_load2)</f>
        <v>-2.3716198583377348E-3</v>
      </c>
      <c r="Y490" s="223">
        <f t="shared" ref="Y490:Y553" ca="1" si="1132">2*IMREAL(K229)*COS(2*PI()*B229*19/Nt_load2)-2*IMAGINARY(K229)*SIN(2*PI()*B229*19/Nt_load2)</f>
        <v>2.1932304692694757E-3</v>
      </c>
      <c r="Z490" s="223">
        <f t="shared" ref="Z490:Z553" ca="1" si="1133">2*IMREAL(K229)*COS(2*PI()*B229*20/Nt_load2)-2*IMAGINARY(K229)*SIN(2*PI()*B229*20/Nt_load2)</f>
        <v>-2.013519960176696E-3</v>
      </c>
      <c r="AA490" s="223">
        <f t="shared" ref="AA490:AA553" ca="1" si="1134">2*IMREAL(K229)*COS(2*PI()*B229*21/Nt_load2)-2*IMAGINARY(K229)*SIN(2*PI()*B229*21/Nt_load2)</f>
        <v>1.8325965819502156E-3</v>
      </c>
      <c r="AB490" s="223">
        <f t="shared" ref="AB490:AB553" ca="1" si="1135">2*IMREAL(K229)*COS(2*PI()*B229*22/Nt_load2)-2*IMAGINARY(K229)*SIN(2*PI()*B229*22/Nt_load2)</f>
        <v>-1.6505693160680725E-3</v>
      </c>
      <c r="AC490" s="223">
        <f t="shared" ref="AC490:AC553" ca="1" si="1136">2*IMREAL(K229)*COS(2*PI()*B229*23/Nt_load2)-2*IMAGINARY(K229)*SIN(2*PI()*B229*23/Nt_load2)</f>
        <v>1.467547808948587E-3</v>
      </c>
      <c r="AD490" s="223">
        <f t="shared" ref="AD490:AD553" ca="1" si="1137">2*IMREAL(K229)*COS(2*PI()*B229*24/Nt_load2)-2*IMAGINARY(K229)*SIN(2*PI()*B229*24/Nt_load2)</f>
        <v>-1.2836423059041382E-3</v>
      </c>
      <c r="AE490" s="223">
        <f t="shared" ref="AE490:AE553" ca="1" si="1138">2*IMREAL(K229)*COS(2*PI()*B229*25/Nt_load2)-2*IMAGINARY(K229)*SIN(2*PI()*B229*25/Nt_load2)</f>
        <v>1.0989635847331951E-3</v>
      </c>
      <c r="AF490" s="223">
        <f t="shared" ref="AF490:AF553" ca="1" si="1139">2*IMREAL(K229)*COS(2*PI()*B229*26/Nt_load2)-2*IMAGINARY(K229)*SIN(2*PI()*B229*26/Nt_load2)</f>
        <v>-9.1362288899159757E-4</v>
      </c>
      <c r="AG490" s="223">
        <f t="shared" ref="AG490:AG553" ca="1" si="1140">2*IMREAL(K229)*COS(2*PI()*B229*27/Nt_load2)-2*IMAGINARY(K229)*SIN(2*PI()*B229*27/Nt_load2)</f>
        <v>7.2773186098433994E-4</v>
      </c>
      <c r="AH490" s="223">
        <f t="shared" ref="AH490:AH553" ca="1" si="1141">2*IMREAL(K229)*COS(2*PI()*B229*28/Nt_load2)-2*IMAGINARY(K229)*SIN(2*PI()*B229*28/Nt_load2)</f>
        <v>-5.4140247451556428E-4</v>
      </c>
      <c r="AI490" s="223">
        <f t="shared" ref="AI490:AI553" ca="1" si="1142">2*IMREAL(K229)*COS(2*PI()*B229*29/Nt_load2)-2*IMAGINARY(K229)*SIN(2*PI()*B229*29/Nt_load2)</f>
        <v>3.5474696744059115E-4</v>
      </c>
      <c r="AJ490" s="223">
        <f t="shared" ref="AJ490:AJ553" ca="1" si="1143">2*IMREAL(K229)*COS(2*PI()*B229*30/Nt_load2)-2*IMAGINARY(K229)*SIN(2*PI()*B229*30/Nt_load2)</f>
        <v>-1.6787777405716719E-4</v>
      </c>
      <c r="AK490" s="223">
        <f t="shared" ref="AK490:AK553" ca="1" si="1144">2*IMREAL(K229)*COS(2*PI()*B229*31/Nt_load2)-2*IMAGINARY(K229)*SIN(2*PI()*B229*31/Nt_load2)</f>
        <v>-1.9092542619886591E-5</v>
      </c>
      <c r="AL490" s="223">
        <f t="shared" ref="AL490:AL553" ca="1" si="1145">2*IMREAL(K229)*COS(2*PI()*B229*32/Nt_load2)-2*IMAGINARY(K229)*SIN(2*PI()*B229*32/Nt_load2)</f>
        <v>2.0605135866329054E-4</v>
      </c>
      <c r="AM490" s="223">
        <f t="shared" ref="AM490:AM553" ca="1" si="1146">2*IMREAL(K229)*COS(2*PI()*B229*33/Nt_load2)-2*IMAGINARY(K229)*SIN(2*PI()*B229*33/Nt_load2)</f>
        <v>-3.9288605707299244E-4</v>
      </c>
      <c r="AN490" s="223">
        <f t="shared" ref="AN490:AN553" ca="1" si="1147">2*IMREAL(K229)*COS(2*PI()*B229*34/Nt_load2)-2*IMAGINARY(K229)*SIN(2*PI()*B229*34/Nt_load2)</f>
        <v>5.7948409561276153E-4</v>
      </c>
      <c r="AO490" s="223">
        <f t="shared" ref="AO490:AO553" ca="1" si="1148">2*IMREAL(K229)*COS(2*PI()*B229*35/Nt_load2)-2*IMAGINARY(K229)*SIN(2*PI()*B229*35/Nt_load2)</f>
        <v>-7.6573307460174687E-4</v>
      </c>
      <c r="AP490" s="223">
        <f t="shared" ref="AP490:AP553" ca="1" si="1149">2*IMREAL(K229)*COS(2*PI()*B229*36/Nt_load2)-2*IMAGINARY(K229)*SIN(2*PI()*B229*36/Nt_load2)</f>
        <v>9.5152080461908834E-4</v>
      </c>
      <c r="AQ490" s="223">
        <f t="shared" ref="AQ490:AQ553" ca="1" si="1150">2*IMREAL(K229)*COS(2*PI()*B229*37/Nt_load2)-2*IMAGINARY(K229)*SIN(2*PI()*B229*37/Nt_load2)</f>
        <v>-1.1367353740834893E-3</v>
      </c>
      <c r="AR490" s="223">
        <f t="shared" ref="AR490:AR553" ca="1" si="1151">2*IMREAL(K229)*COS(2*PI()*B229*38/Nt_load2)-2*IMAGINARY(K229)*SIN(2*PI()*B229*38/Nt_load2)</f>
        <v>1.3212652166637098E-3</v>
      </c>
      <c r="AS490" s="223">
        <f t="shared" ref="AS490:AS553" ca="1" si="1152">2*IMREAL(K229)*COS(2*PI()*B229*39/Nt_load2)-2*IMAGINARY(K229)*SIN(2*PI()*B229*39/Nt_load2)</f>
        <v>-1.5049991784828066E-3</v>
      </c>
      <c r="AT490" s="223">
        <f t="shared" ref="AT490:AT553" ca="1" si="1153">2*IMREAL(K229)*COS(2*PI()*B229*40/Nt_load2)-2*IMAGINARY(K229)*SIN(2*PI()*B229*40/Nt_load2)</f>
        <v>1.6878265850722224E-3</v>
      </c>
      <c r="AU490" s="223">
        <f t="shared" ref="AU490:AU553" ca="1" si="1154">2*IMREAL(K229)*COS(2*PI()*B229*41/Nt_load2)-2*IMAGINARY(K229)*SIN(2*PI()*B229*41/Nt_load2)</f>
        <v>-1.869637308038798E-3</v>
      </c>
      <c r="AV490" s="223">
        <f t="shared" ref="AV490:AV553" ca="1" si="1155">2*IMREAL(K229)*COS(2*PI()*B229*42/Nt_load2)-2*IMAGINARY(K229)*SIN(2*PI()*B229*42/Nt_load2)</f>
        <v>2.0503218314012529E-3</v>
      </c>
      <c r="AW490" s="223">
        <f t="shared" ref="AW490:AW553" ca="1" si="1156">2*IMREAL(K229)*COS(2*PI()*B229*43/Nt_load2)-2*IMAGINARY(K229)*SIN(2*PI()*B229*43/Nt_load2)</f>
        <v>-2.229771317558942E-3</v>
      </c>
      <c r="AX490" s="223">
        <f t="shared" ref="AX490:AX553" ca="1" si="1157">2*IMREAL(K229)*COS(2*PI()*B229*44/Nt_load2)-2*IMAGINARY(K229)*SIN(2*PI()*B229*44/Nt_load2)</f>
        <v>2.4078776728512479E-3</v>
      </c>
      <c r="AY490" s="223">
        <f t="shared" ref="AY490:AY553" ca="1" si="1158">2*IMREAL(K229)*COS(2*PI()*B229*45/Nt_load2)-2*IMAGINARY(K229)*SIN(2*PI()*B229*45/Nt_load2)</f>
        <v>-2.5845336126699798E-3</v>
      </c>
      <c r="AZ490" s="223">
        <f t="shared" ref="AZ490:AZ553" ca="1" si="1159">2*IMREAL(K229)*COS(2*PI()*B229*46/Nt_load2)-2*IMAGINARY(K229)*SIN(2*PI()*B229*46/Nt_load2)</f>
        <v>2.7596327260823745E-3</v>
      </c>
      <c r="BA490" s="223">
        <f t="shared" ref="BA490:BA553" ca="1" si="1160">2*IMREAL(K229)*COS(2*PI()*B229*47/Nt_load2)-2*IMAGINARY(K229)*SIN(2*PI()*B229*47/Nt_load2)</f>
        <v>-2.9330695399298907E-3</v>
      </c>
      <c r="BB490" s="223">
        <f t="shared" ref="BB490:BB553" ca="1" si="1161">2*IMREAL(K229)*COS(2*PI()*B229*48/Nt_load2)-2*IMAGINARY(K229)*SIN(2*PI()*B229*48/Nt_load2)</f>
        <v>3.1047395823610873E-3</v>
      </c>
      <c r="BC490" s="223">
        <f t="shared" ref="BC490:BC553" ca="1" si="1162">2*IMREAL(K229)*COS(2*PI()*B229*49/Nt_load2)-2*IMAGINARY(K229)*SIN(2*PI()*B229*49/Nt_load2)</f>
        <v>-3.2745394457613622E-3</v>
      </c>
      <c r="BD490" s="223">
        <f t="shared" ref="BD490:BD553" ca="1" si="1163">2*IMREAL(K229)*COS(2*PI()*B229*50/Nt_load2)-2*IMAGINARY(K229)*SIN(2*PI()*B229*50/Nt_load2)</f>
        <v>3.4423668490426249E-3</v>
      </c>
      <c r="BE490" s="223">
        <f t="shared" ref="BE490:BE553" ca="1" si="1164">2*IMREAL(K229)*COS(2*PI()*B229*51/Nt_load2)-2*IMAGINARY(K229)*SIN(2*PI()*B229*51/Nt_load2)</f>
        <v>-3.6081206992524093E-3</v>
      </c>
      <c r="BF490" s="223">
        <f t="shared" ref="BF490:BF553" ca="1" si="1165">2*IMREAL(K229)*COS(2*PI()*B229*52/Nt_load2)-2*IMAGINARY(K229)*SIN(2*PI()*B229*52/Nt_load2)</f>
        <v>3.7717011524692869E-3</v>
      </c>
      <c r="BG490" s="223">
        <f t="shared" ref="BG490:BG553" ca="1" si="1166">2*IMREAL(K229)*COS(2*PI()*B229*53/Nt_load2)-2*IMAGINARY(K229)*SIN(2*PI()*B229*53/Nt_load2)</f>
        <v>-3.9330096739447189E-3</v>
      </c>
      <c r="BH490" s="223">
        <f t="shared" ref="BH490:BH553" ca="1" si="1167">2*IMREAL(K229)*COS(2*PI()*B229*54/Nt_load2)-2*IMAGINARY(K229)*SIN(2*PI()*B229*54/Nt_load2)</f>
        <v>4.0919490974574597E-3</v>
      </c>
      <c r="BI490" s="223">
        <f t="shared" ref="BI490:BI553" ca="1" si="1168">2*IMREAL(K229)*COS(2*PI()*B229*55/Nt_load2)-2*IMAGINARY(K229)*SIN(2*PI()*B229*55/Nt_load2)</f>
        <v>-4.2484236838417223E-3</v>
      </c>
      <c r="BJ490" s="223">
        <f t="shared" ref="BJ490:BJ553" ca="1" si="1169">2*IMREAL(K229)*COS(2*PI()*B229*56/Nt_load2)-2*IMAGINARY(K229)*SIN(2*PI()*B229*56/Nt_load2)</f>
        <v>4.4023391786576303E-3</v>
      </c>
      <c r="BK490" s="223">
        <f t="shared" ref="BK490:BK553" ca="1" si="1170">2*IMREAL(K229)*COS(2*PI()*B229*57/Nt_load2)-2*IMAGINARY(K229)*SIN(2*PI()*B229*57/Nt_load2)</f>
        <v>-4.5536028689663784E-3</v>
      </c>
      <c r="BL490" s="223">
        <f t="shared" ref="BL490:BL553" ca="1" si="1171">2*IMREAL(K229)*COS(2*PI()*B229*58/Nt_load2)-2*IMAGINARY(K229)*SIN(2*PI()*B229*58/Nt_load2)</f>
        <v>4.7021236391768684E-3</v>
      </c>
      <c r="BM490" s="223">
        <f t="shared" ref="BM490:BM553" ca="1" si="1172">2*IMREAL(K229)*COS(2*PI()*B229*59/Nt_load2)-2*IMAGINARY(K229)*SIN(2*PI()*B229*59/Nt_load2)</f>
        <v>-4.8478120259310186E-3</v>
      </c>
      <c r="BN490" s="223">
        <f t="shared" ref="BN490:BN553" ca="1" si="1173">2*IMREAL(K229)*COS(2*PI()*B229*60/Nt_load2)-2*IMAGINARY(K229)*SIN(2*PI()*B229*60/Nt_load2)</f>
        <v>4.9905802719921125E-3</v>
      </c>
      <c r="BO490" s="223">
        <f t="shared" ref="BO490:BO553" ca="1" si="1174">2*IMREAL(K229)*COS(2*PI()*B229*61/Nt_load2)-2*IMAGINARY(K229)*SIN(2*PI()*B229*61/Nt_load2)</f>
        <v>-5.1303423791071731E-3</v>
      </c>
      <c r="BP490" s="223">
        <f t="shared" ref="BP490:BP553" ca="1" si="1175">2*IMREAL(K229)*COS(2*PI()*B229*62/Nt_load2)-2*IMAGINARY(K229)*SIN(2*PI()*B229*62/Nt_load2)</f>
        <v>5.2670141598087604E-3</v>
      </c>
      <c r="BQ490" s="223">
        <f t="shared" ref="BQ490:BQ553" ca="1" si="1176">2*IMREAL(K229)*COS(2*PI()*B229*63/Nt_load2)-2*IMAGINARY(K229)*SIN(2*PI()*B229*63/Nt_load2)</f>
        <v>-5.4005132881269806E-3</v>
      </c>
      <c r="BR490" s="223">
        <f t="shared" ref="BR490:BR553" ca="1" si="1177">2*IMREAL(K229)*COS(2*PI()*B229*64/Nt_load2)-2*IMAGINARY(K229)*SIN(2*PI()*B229*64/Nt_load2)</f>
        <v>5.530759349178631E-3</v>
      </c>
      <c r="BS490" s="223">
        <f t="shared" ref="BS490:BS553" ca="1" si="1178">2*IMREAL(K229)*COS(2*PI()*B229*65/Nt_load2)-2*IMAGINARY(K229)*SIN(2*PI()*B229*65/Nt_load2)</f>
        <v>-5.6576738876067461E-3</v>
      </c>
      <c r="BT490" s="223">
        <f t="shared" ref="BT490:BT553" ca="1" si="1179">2*IMREAL(K229)*COS(2*PI()*B229*66/Nt_load2)-2*IMAGINARY(K229)*SIN(2*PI()*B229*66/Nt_load2)</f>
        <v>5.7811804548390201E-3</v>
      </c>
      <c r="BU490" s="223">
        <f t="shared" ref="BU490:BU553" ca="1" si="1180">2*IMREAL(K229)*COS(2*PI()*B229*67/Nt_load2)-2*IMAGINARY(K229)*SIN(2*PI()*B229*67/Nt_load2)</f>
        <v>-5.9012046551374202E-3</v>
      </c>
      <c r="BV490" s="223">
        <f t="shared" ref="BV490:BV553" ca="1" si="1181">2*IMREAL(K229)*COS(2*PI()*B229*68/Nt_load2)-2*IMAGINARY(K229)*SIN(2*PI()*B229*68/Nt_load2)</f>
        <v>6.0176741904119594E-3</v>
      </c>
      <c r="BW490" s="223">
        <f t="shared" ref="BW490:BW553" ca="1" si="1182">2*IMREAL(K229)*COS(2*PI()*B229*69/Nt_load2)-2*IMAGINARY(K229)*SIN(2*PI()*B229*69/Nt_load2)</f>
        <v>-6.1305189037695234E-3</v>
      </c>
      <c r="BX490" s="223">
        <f t="shared" ref="BX490:BX553" ca="1" si="1183">2*IMREAL(K229)*COS(2*PI()*B229*70/Nt_load2)-2*IMAGINARY(K229)*SIN(2*PI()*B229*70/Nt_load2)</f>
        <v>6.2396708217743223E-3</v>
      </c>
      <c r="BY490" s="223">
        <f t="shared" ref="BY490:BY553" ca="1" si="1184">2*IMREAL(K229)*COS(2*PI()*B229*71/Nt_load2)-2*IMAGINARY(K229)*SIN(2*PI()*B229*71/Nt_load2)</f>
        <v>-6.3450641953922823E-3</v>
      </c>
      <c r="BZ490" s="223">
        <f t="shared" ref="BZ490:BZ553" ca="1" si="1185">2*IMREAL(K229)*COS(2*PI()*B229*72/Nt_load2)-2*IMAGINARY(K229)*SIN(2*PI()*B229*72/Nt_load2)</f>
        <v>6.4466355395962922E-3</v>
      </c>
      <c r="CA490" s="223">
        <f t="shared" ref="CA490:CA553" ca="1" si="1186">2*IMREAL(K229)*COS(2*PI()*B229*73/Nt_load2)-2*IMAGINARY(K229)*SIN(2*PI()*B229*73/Nt_load2)</f>
        <v>-6.5443236716064765E-3</v>
      </c>
      <c r="CB490" s="223">
        <f t="shared" ref="CB490:CB553" ca="1" si="1187">2*IMREAL(K229)*COS(2*PI()*B229*74/Nt_load2)-2*IMAGINARY(K229)*SIN(2*PI()*B229*74/Nt_load2)</f>
        <v>6.6380697477449076E-3</v>
      </c>
      <c r="CC490" s="223">
        <f t="shared" ref="CC490:CC553" ca="1" si="1188">2*IMREAL(K229)*COS(2*PI()*B229*75/Nt_load2)-2*IMAGINARY(K229)*SIN(2*PI()*B229*75/Nt_load2)</f>
        <v>-6.7278172988807106E-3</v>
      </c>
      <c r="CD490" s="223">
        <f t="shared" ref="CD490:CD553" ca="1" si="1189">2*IMREAL(K229)*COS(2*PI()*B229*76/Nt_load2)-2*IMAGINARY(K229)*SIN(2*PI()*B229*76/Nt_load2)</f>
        <v>6.81351226444486E-3</v>
      </c>
      <c r="CE490" s="223">
        <f t="shared" ref="CE490:CE553" ca="1" si="1190">2*IMREAL(K229)*COS(2*PI()*B229*77/Nt_load2)-2*IMAGINARY(K229)*SIN(2*PI()*B229*77/Nt_load2)</f>
        <v>-6.8951030249946414E-3</v>
      </c>
      <c r="CF490" s="223">
        <f t="shared" ref="CF490:CF553" ca="1" si="1191">2*IMREAL(K229)*COS(2*PI()*B229*78/Nt_load2)-2*IMAGINARY(K229)*SIN(2*PI()*B229*78/Nt_load2)</f>
        <v>6.9725404333066728E-3</v>
      </c>
      <c r="CG490" s="223">
        <f t="shared" ref="CG490:CG553" ca="1" si="1192">2*IMREAL(K229)*COS(2*PI()*B229*79/Nt_load2)-2*IMAGINARY(K229)*SIN(2*PI()*B229*79/Nt_load2)</f>
        <v>-7.0457778439817573E-3</v>
      </c>
      <c r="CH490" s="223">
        <f t="shared" ref="CH490:CH553" ca="1" si="1193">2*IMREAL(K229)*COS(2*PI()*B229*80/Nt_load2)-2*IMAGINARY(K229)*SIN(2*PI()*B229*80/Nt_load2)</f>
        <v>7.1147711415421519E-3</v>
      </c>
      <c r="CI490" s="223">
        <f t="shared" ref="CI490:CI553" ca="1" si="1194">2*IMREAL(K229)*COS(2*PI()*B229*81/Nt_load2)-2*IMAGINARY(K229)*SIN(2*PI()*B229*81/Nt_load2)</f>
        <v>-7.1794787670053902E-3</v>
      </c>
      <c r="CJ490" s="223">
        <f t="shared" ref="CJ490:CJ553" ca="1" si="1195">2*IMREAL(K229)*COS(2*PI()*B229*82/Nt_load2)-2*IMAGINARY(K229)*SIN(2*PI()*B229*82/Nt_load2)</f>
        <v>7.2398617429173841E-3</v>
      </c>
      <c r="CK490" s="223">
        <f t="shared" ref="CK490:CK553" ca="1" si="1196">2*IMREAL(K229)*COS(2*PI()*B229*83/Nt_load2)-2*IMAGINARY(K229)*SIN(2*PI()*B229*83/Nt_load2)</f>
        <v>-7.2958836968313092E-3</v>
      </c>
      <c r="CL490" s="223">
        <f t="shared" ref="CL490:CL553" ca="1" si="1197">2*IMREAL(K229)*COS(2*PI()*B229*84/Nt_load2)-2*IMAGINARY(K229)*SIN(2*PI()*B229*84/Nt_load2)</f>
        <v>7.3475108832169247E-3</v>
      </c>
      <c r="CM490" s="223">
        <f t="shared" ref="CM490:CM553" ca="1" si="1198">2*IMREAL(K229)*COS(2*PI()*B229*85/Nt_load2)-2*IMAGINARY(K229)*SIN(2*PI()*B229*85/Nt_load2)</f>
        <v>-7.3947122037876165E-3</v>
      </c>
      <c r="CN490" s="223">
        <f t="shared" ref="CN490:CN553" ca="1" si="1199">2*IMREAL(K229)*COS(2*PI()*B229*86/Nt_load2)-2*IMAGINARY(K229)*SIN(2*PI()*B229*86/Nt_load2)</f>
        <v>7.4374592262328437E-3</v>
      </c>
      <c r="CO490" s="223">
        <f t="shared" ref="CO490:CO553" ca="1" si="1200">2*IMREAL(K229)*COS(2*PI()*B229*87/Nt_load2)-2*IMAGINARY(K229)*SIN(2*PI()*B229*87/Nt_load2)</f>
        <v>-7.4757262013446148E-3</v>
      </c>
      <c r="CP490" s="223">
        <f t="shared" ref="CP490:CP553" ca="1" si="1201">2*IMREAL(K229)*COS(2*PI()*B229*88/Nt_load2)-2*IMAGINARY(K229)*SIN(2*PI()*B229*88/Nt_load2)</f>
        <v>7.509490078528195E-3</v>
      </c>
      <c r="CQ490" s="223">
        <f t="shared" ref="CQ490:CQ553" ca="1" si="1202">2*IMREAL(K229)*COS(2*PI()*B229*89/Nt_load2)-2*IMAGINARY(K229)*SIN(2*PI()*B229*89/Nt_load2)</f>
        <v>-7.5387305196863881E-3</v>
      </c>
      <c r="CR490" s="223">
        <f t="shared" ref="CR490:CR553" ca="1" si="1203">2*IMREAL(K229)*COS(2*PI()*B229*90/Nt_load2)-2*IMAGINARY(K229)*SIN(2*PI()*B229*90/Nt_load2)</f>
        <v>7.5634299114708111E-3</v>
      </c>
      <c r="CS490" s="223">
        <f t="shared" ref="CS490:CS553" ca="1" si="1204">2*IMREAL(K229)*COS(2*PI()*B229*91/Nt_load2)-2*IMAGINARY(K229)*SIN(2*PI()*B229*91/Nt_load2)</f>
        <v>-7.5835733758914219E-3</v>
      </c>
      <c r="CT490" s="223">
        <f t="shared" ref="CT490:CT553" ca="1" si="1205">2*IMREAL(K229)*COS(2*PI()*B229*92/Nt_load2)-2*IMAGINARY(K229)*SIN(2*PI()*B229*92/Nt_load2)</f>
        <v>7.5991487792784664E-3</v>
      </c>
      <c r="CU490" s="223">
        <f t="shared" ref="CU490:CU553" ca="1" si="1206">2*IMREAL(K229)*COS(2*PI()*B229*93/Nt_load2)-2*IMAGINARY(K229)*SIN(2*PI()*B229*93/Nt_load2)</f>
        <v>-7.6101467395913464E-3</v>
      </c>
      <c r="CV490" s="223">
        <f t="shared" ref="CV490:CV553" ca="1" si="1207">2*IMREAL(K229)*COS(2*PI()*B229*94/Nt_load2)-2*IMAGINARY(K229)*SIN(2*PI()*B229*94/Nt_load2)</f>
        <v>7.6165606320700106E-3</v>
      </c>
      <c r="CW490" s="223">
        <f t="shared" ref="CW490:CW553" ca="1" si="1208">2*IMREAL(K229)*COS(2*PI()*B229*95/Nt_load2)-2*IMAGINARY(K229)*SIN(2*PI()*B229*95/Nt_load2)</f>
        <v>-7.6183865932254579E-3</v>
      </c>
      <c r="CX490" s="223">
        <f t="shared" ref="CX490:CX553" ca="1" si="1209">2*IMREAL(K229)*COS(2*PI()*B229*96/Nt_load2)-2*IMAGINARY(K229)*SIN(2*PI()*B229*96/Nt_load2)</f>
        <v>7.6156235231669674E-3</v>
      </c>
      <c r="CY490" s="223">
        <f t="shared" ref="CY490:CY553" ca="1" si="1210">2*IMREAL(K229)*COS(2*PI()*B229*97/Nt_load2)-2*IMAGINARY(K229)*SIN(2*PI()*B229*97/Nt_load2)</f>
        <v>-7.6082730862646469E-3</v>
      </c>
      <c r="CZ490" s="223">
        <f t="shared" ref="CZ490:CZ553" ca="1" si="1211">2*IMREAL(K229)*COS(2*PI()*B229*98/Nt_load2)-2*IMAGINARY(K229)*SIN(2*PI()*B229*98/Nt_load2)</f>
        <v>7.5963397101468022E-3</v>
      </c>
      <c r="DA490" s="223">
        <f t="shared" ref="DA490:DA553" ca="1" si="1212">2*IMREAL(K229)*COS(2*PI()*B229*99/Nt_load2)-2*IMAGINARY(K229)*SIN(2*PI()*B229*99/Nt_load2)</f>
        <v>-7.5798305830329978E-3</v>
      </c>
      <c r="DB490" s="223">
        <f t="shared" ref="DB490:DB553" ca="1" si="1213">2*IMREAL(K229)*COS(2*PI()*B229*100/Nt_load2)-2*IMAGINARY(K229)*SIN(2*PI()*B229*100/Nt_load2)</f>
        <v>7.5587556494040951E-3</v>
      </c>
      <c r="DC490" s="223">
        <f t="shared" ref="DC490:DC553" ca="1" si="1214">2*IMREAL(K229)*COS(2*PI()*B229*101/Nt_load2)-2*IMAGINARY(K229)*SIN(2*PI()*B229*101/Nt_load2)</f>
        <v>-7.5331276040120675E-3</v>
      </c>
      <c r="DD490" s="223">
        <f t="shared" ref="DD490:DD553" ca="1" si="1215">2*IMREAL(K229)*COS(2*PI()*B229*102/Nt_load2)-2*IMAGINARY(K229)*SIN(2*PI()*B229*102/Nt_load2)</f>
        <v>7.502961884233164E-3</v>
      </c>
      <c r="DE490" s="223">
        <f t="shared" ref="DE490:DE553" ca="1" si="1216">2*IMREAL(K229)*COS(2*PI()*B229*103/Nt_load2)-2*IMAGINARY(K229)*SIN(2*PI()*B229*103/Nt_load2)</f>
        <v>-7.4682766607690118E-3</v>
      </c>
      <c r="DF490" s="223">
        <f t="shared" ref="DF490:DF553" ca="1" si="1217">2*IMREAL(K229)*COS(2*PI()*B229*104/Nt_load2)-2*IMAGINARY(K229)*SIN(2*PI()*B229*104/Nt_load2)</f>
        <v>7.4290928267012621E-3</v>
      </c>
      <c r="DG490" s="223">
        <f t="shared" ref="DG490:DG553" ca="1" si="1218">2*IMREAL(K229)*COS(2*PI()*B229*105/Nt_load2)-2*IMAGINARY(K229)*SIN(2*PI()*B229*105/Nt_load2)</f>
        <v>-7.385433984906379E-3</v>
      </c>
      <c r="DH490" s="223">
        <f t="shared" ref="DH490:DH553" ca="1" si="1219">2*IMREAL(K229)*COS(2*PI()*B229*106/Nt_load2)-2*IMAGINARY(K229)*SIN(2*PI()*B229*106/Nt_load2)</f>
        <v>7.3373264338382656E-3</v>
      </c>
      <c r="DI490" s="223">
        <f t="shared" ref="DI490:DI553" ca="1" si="1220">2*IMREAL(K229)*COS(2*PI()*B229*107/Nt_load2)-2*IMAGINARY(K229)*SIN(2*PI()*B229*107/Nt_load2)</f>
        <v>-7.2847991516866058E-3</v>
      </c>
      <c r="DJ490" s="223">
        <f t="shared" ref="DJ490:DJ553" ca="1" si="1221">2*IMREAL(K229)*COS(2*PI()*B229*108/Nt_load2)-2*IMAGINARY(K229)*SIN(2*PI()*B229*108/Nt_load2)</f>
        <v>7.2278837789221551E-3</v>
      </c>
      <c r="DK490" s="223">
        <f t="shared" ref="DK490:DK553" ca="1" si="1222">2*IMREAL(K229)*COS(2*PI()*B229*109/Nt_load2)-2*IMAGINARY(K229)*SIN(2*PI()*B229*109/Nt_load2)</f>
        <v>-7.1666145992372605E-3</v>
      </c>
      <c r="DL490" s="223">
        <f t="shared" ref="DL490:DL553" ca="1" si="1223">2*IMREAL(K229)*COS(2*PI()*B229*110/Nt_load2)-2*IMAGINARY(K229)*SIN(2*PI()*B229*110/Nt_load2)</f>
        <v>7.1010285188947645E-3</v>
      </c>
      <c r="DM490" s="223">
        <f t="shared" ref="DM490:DM553" ca="1" si="1224">2*IMREAL(K229)*COS(2*PI()*B229*111/Nt_load2)-2*IMAGINARY(K229)*SIN(2*PI()*B229*111/Nt_load2)</f>
        <v>-7.0311650444970421E-3</v>
      </c>
      <c r="DN490" s="223">
        <f t="shared" ref="DN490:DN553" ca="1" si="1225">2*IMREAL(K229)*COS(2*PI()*B229*112/Nt_load2)-2*IMAGINARY(K229)*SIN(2*PI()*B229*112/Nt_load2)</f>
        <v>6.9570662591887083E-3</v>
      </c>
      <c r="DO490" s="223">
        <f t="shared" ref="DO490:DO553" ca="1" si="1226">2*IMREAL(K229)*COS(2*PI()*B229*113/Nt_load2)-2*IMAGINARY(K229)*SIN(2*PI()*B229*113/Nt_load2)</f>
        <v>-6.8787767973073006E-3</v>
      </c>
      <c r="DP490" s="223">
        <f t="shared" ref="DP490:DP553" ca="1" si="1227">2*IMREAL(K229)*COS(2*PI()*B229*114/Nt_load2)-2*IMAGINARY(K229)*SIN(2*PI()*B229*114/Nt_load2)</f>
        <v>6.7963438174972243E-3</v>
      </c>
      <c r="DQ490" s="223">
        <f t="shared" ref="DQ490:DQ553" ca="1" si="1228">2*IMREAL(K229)*COS(2*PI()*B229*115/Nt_load2)-2*IMAGINARY(K229)*SIN(2*PI()*B229*115/Nt_load2)</f>
        <v>-6.7098169743033537E-3</v>
      </c>
      <c r="DR490" s="223">
        <f t="shared" ref="DR490:DR553" ca="1" si="1229">2*IMREAL(K229)*COS(2*PI()*B229*116/Nt_load2)-2*IMAGINARY(K229)*SIN(2*PI()*B229*116/Nt_load2)</f>
        <v>6.619248388260183E-3</v>
      </c>
      <c r="DS490" s="223">
        <f t="shared" ref="DS490:DS553" ca="1" si="1230">2*IMREAL(K229)*COS(2*PI()*B229*117/Nt_load2)-2*IMAGINARY(K229)*SIN(2*PI()*B229*117/Nt_load2)</f>
        <v>-6.5246926144975608E-3</v>
      </c>
      <c r="DT490" s="223">
        <f t="shared" ref="DT490:DT553" ca="1" si="1231">2*IMREAL(K229)*COS(2*PI()*B229*118/Nt_load2)-2*IMAGINARY(K229)*SIN(2*PI()*B229*118/Nt_load2)</f>
        <v>6.4262066098779358E-3</v>
      </c>
      <c r="DU490" s="223">
        <f t="shared" ref="DU490:DU553" ca="1" si="1232">2*IMREAL(K229)*COS(2*PI()*B229*119/Nt_load2)-2*IMAGINARY(K229)*SIN(2*PI()*B229*119/Nt_load2)</f>
        <v>-6.3238496986878596E-3</v>
      </c>
      <c r="DV490" s="223">
        <f t="shared" ref="DV490:DV553" ca="1" si="1233">2*IMREAL(K229)*COS(2*PI()*B229*120/Nt_load2)-2*IMAGINARY(K229)*SIN(2*PI()*B229*120/Nt_load2)</f>
        <v>6.2176835369032631E-3</v>
      </c>
      <c r="DW490" s="223">
        <f t="shared" ref="DW490:DW553" ca="1" si="1234">2*IMREAL(K229)*COS(2*PI()*B229*121/Nt_load2)-2*IMAGINARY(K229)*SIN(2*PI()*B229*121/Nt_load2)</f>
        <v>-6.107772075050197E-3</v>
      </c>
      <c r="DX490" s="223">
        <f t="shared" ref="DX490:DX553" ca="1" si="1235">2*IMREAL(K229)*COS(2*PI()*B229*122/Nt_load2)-2*IMAGINARY(K229)*SIN(2*PI()*B229*122/Nt_load2)</f>
        <v>5.9941815196834268E-3</v>
      </c>
      <c r="DY490" s="223">
        <f t="shared" ref="DY490:DY553" ca="1" si="1236">2*IMREAL(K229)*COS(2*PI()*B229*123/Nt_load2)-2*IMAGINARY(K229)*SIN(2*PI()*B229*123/Nt_load2)</f>
        <v>-5.8769802935060809E-3</v>
      </c>
      <c r="DZ490" s="223">
        <f t="shared" ref="DZ490:DZ553" ca="1" si="1237">2*IMREAL(K229)*COS(2*PI()*B229*124/Nt_load2)-2*IMAGINARY(K229)*SIN(2*PI()*B229*124/Nt_load2)</f>
        <v>5.7562389941546565E-3</v>
      </c>
      <c r="EA490" s="223">
        <f t="shared" ref="EA490:EA553" ca="1" si="1238">2*IMREAL(K229)*COS(2*PI()*B229*125/Nt_load2)-2*IMAGINARY(K229)*SIN(2*PI()*B229*125/Nt_load2)</f>
        <v>-5.6320303516725163E-3</v>
      </c>
      <c r="EB490" s="223">
        <f t="shared" ref="EB490:EB553" ca="1" si="1239">2*IMREAL(K229)*COS(2*PI()*B229*126/Nt_load2)-2*IMAGINARY(K229)*SIN(2*PI()*B229*126/Nt_load2)</f>
        <v>5.5044291847017052E-3</v>
      </c>
      <c r="EC490" s="223">
        <f t="shared" ref="EC490:EC553" ca="1" si="1240">2*IMREAL(K229)*COS(2*PI()*B229*127/Nt_load2)-2*IMAGINARY(K229)*SIN(2*PI()*B229*127/Nt_load2)</f>
        <v>-5.3735123554138941E-3</v>
      </c>
      <c r="ED490" s="223">
        <f t="shared" ref="ED490:ED553" ca="1" si="1241">2*IMREAL(K229)*COS(2*PI()*B229*128/Nt_load2)-2*IMAGINARY(K229)*SIN(2*PI()*B229*128/Nt_load2)</f>
        <v>5.2393587232117469E-3</v>
      </c>
      <c r="EE490" s="223">
        <f t="shared" ref="EE490:EE553" ca="1" si="1242">2*IMREAL(K229)*COS(2*PI()*B229*129/Nt_load2)-2*IMAGINARY(K229)*SIN(2*PI()*B229*129/Nt_load2)</f>
        <v>-5.1020490972269773E-3</v>
      </c>
      <c r="EF490" s="223">
        <f t="shared" ref="EF490:EF553" ca="1" si="1243">2*IMREAL(K229)*COS(2*PI()*B229*130/Nt_load2)-2*IMAGINARY(K229)*SIN(2*PI()*B229*130/Nt_load2)</f>
        <v>4.9616661876439403E-3</v>
      </c>
      <c r="EG490" s="223">
        <f t="shared" ref="EG490:EG553" ca="1" si="1244">2*IMREAL(K229)*COS(2*PI()*B229*131/Nt_load2)-2*IMAGINARY(K229)*SIN(2*PI()*B229*131/Nt_load2)</f>
        <v>-4.8182945558781151E-3</v>
      </c>
      <c r="EH490" s="223">
        <f t="shared" ref="EH490:EH553" ca="1" si="1245">2*IMREAL(K229)*COS(2*PI()*B229*132/Nt_load2)-2*IMAGINARY(K229)*SIN(2*PI()*B229*132/Nt_load2)</f>
        <v>4.6720205636394639E-3</v>
      </c>
      <c r="EI490" s="223">
        <f t="shared" ref="EI490:EI553" ca="1" si="1246">2*IMREAL(K229)*COS(2*PI()*B229*133/Nt_load2)-2*IMAGINARY(K229)*SIN(2*PI()*B229*133/Nt_load2)</f>
        <v>-4.5229323209117246E-3</v>
      </c>
      <c r="EJ490" s="223">
        <f t="shared" ref="EJ490:EJ553" ca="1" si="1247">2*IMREAL(K229)*COS(2*PI()*B229*134/Nt_load2)-2*IMAGINARY(K229)*SIN(2*PI()*B229*134/Nt_load2)</f>
        <v>4.3711196328768583E-3</v>
      </c>
      <c r="EK490" s="223">
        <f t="shared" ref="EK490:EK553" ca="1" si="1248">2*IMREAL(K229)*COS(2*PI()*B229*135/Nt_load2)-2*IMAGINARY(K229)*SIN(2*PI()*B229*135/Nt_load2)</f>
        <v>-4.2166739458218356E-3</v>
      </c>
      <c r="EL490" s="223">
        <f t="shared" ref="EL490:EL553" ca="1" si="1249">2*IMREAL(K229)*COS(2*PI()*B229*136/Nt_load2)-2*IMAGINARY(K229)*SIN(2*PI()*B229*136/Nt_load2)</f>
        <v>4.0596882920534427E-3</v>
      </c>
      <c r="EM490" s="223">
        <f t="shared" ref="EM490:EM553" ca="1" si="1250">2*IMREAL(K229)*COS(2*PI()*B229*137/Nt_load2)-2*IMAGINARY(K229)*SIN(2*PI()*B229*137/Nt_load2)</f>
        <v>-3.9002572338594395E-3</v>
      </c>
      <c r="EN490" s="223">
        <f t="shared" ref="EN490:EN553" ca="1" si="1251">2*IMREAL(K229)*COS(2*PI()*B229*138/Nt_load2)-2*IMAGINARY(K229)*SIN(2*PI()*B229*138/Nt_load2)</f>
        <v>3.7384768065477697E-3</v>
      </c>
      <c r="EO490" s="223">
        <f t="shared" ref="EO490:EO553" ca="1" si="1252">2*IMREAL(K229)*COS(2*PI()*B229*139/Nt_load2)-2*IMAGINARY(K229)*SIN(2*PI()*B229*139/Nt_load2)</f>
        <v>-3.5744444605984851E-3</v>
      </c>
      <c r="EP490" s="223">
        <f t="shared" ref="EP490:EP553" ca="1" si="1253">2*IMREAL(K229)*COS(2*PI()*B229*140/Nt_load2)-2*IMAGINARY(K229)*SIN(2*PI()*B229*140/Nt_load2)</f>
        <v>3.4082590029632228E-3</v>
      </c>
      <c r="EQ490" s="223">
        <f t="shared" ref="EQ490:EQ553" ca="1" si="1254">2*IMREAL(K229)*COS(2*PI()*B229*141/Nt_load2)-2*IMAGINARY(K229)*SIN(2*PI()*B229*141/Nt_load2)</f>
        <v>-3.2400205375475873E-3</v>
      </c>
      <c r="ER490" s="223">
        <f t="shared" ref="ER490:ER553" ca="1" si="1255">2*IMREAL(K229)*COS(2*PI()*B229*142/Nt_load2)-2*IMAGINARY(K229)*SIN(2*PI()*B229*142/Nt_load2)</f>
        <v>3.0698304049126997E-3</v>
      </c>
      <c r="ES490" s="223">
        <f t="shared" ref="ES490:ES553" ca="1" si="1256">2*IMREAL(K229)*COS(2*PI()*B229*143/Nt_load2)-2*IMAGINARY(K229)*SIN(2*PI()*B229*143/Nt_load2)</f>
        <v>-2.8977911212298511E-3</v>
      </c>
      <c r="ET490" s="223">
        <f t="shared" ref="ET490:ET553" ca="1" si="1257">2*IMREAL(K229)*COS(2*PI()*B229*144/Nt_load2)-2*IMAGINARY(K229)*SIN(2*PI()*B229*144/Nt_load2)</f>
        <v>2.7240063165309631E-3</v>
      </c>
      <c r="EU490" s="223">
        <f t="shared" ref="EU490:EU553" ca="1" si="1258">2*IMREAL(K229)*COS(2*PI()*B229*145/Nt_load2)-2*IMAGINARY(K229)*SIN(2*PI()*B229*145/Nt_load2)</f>
        <v>-2.5485806722841528E-3</v>
      </c>
      <c r="EV490" s="223">
        <f t="shared" ref="EV490:EV553" ca="1" si="1259">2*IMREAL(K229)*COS(2*PI()*B229*146/Nt_load2)-2*IMAGINARY(K229)*SIN(2*PI()*B229*146/Nt_load2)</f>
        <v>2.3716198583379269E-3</v>
      </c>
      <c r="EW490" s="223">
        <f t="shared" ref="EW490:EW553" ca="1" si="1260">2*IMREAL(K229)*COS(2*PI()*B229*147/Nt_load2)-2*IMAGINARY(K229)*SIN(2*PI()*B229*147/Nt_load2)</f>
        <v>-2.1932304692696162E-3</v>
      </c>
      <c r="EX490" s="223">
        <f t="shared" ref="EX490:EX553" ca="1" si="1261">2*IMREAL(K229)*COS(2*PI()*B229*148/Nt_load2)-2*IMAGINARY(K229)*SIN(2*PI()*B229*148/Nt_load2)</f>
        <v>2.0135199601767862E-3</v>
      </c>
      <c r="EY490" s="223">
        <f t="shared" ref="EY490:EY553" ca="1" si="1262">2*IMREAL(K229)*COS(2*PI()*B229*149/Nt_load2)-2*IMAGINARY(K229)*SIN(2*PI()*B229*149/Nt_load2)</f>
        <v>-1.8325965819503058E-3</v>
      </c>
      <c r="EZ490" s="223">
        <f t="shared" ref="EZ490:EZ553" ca="1" si="1263">2*IMREAL(K229)*COS(2*PI()*B229*150/Nt_load2)-2*IMAGINARY(K229)*SIN(2*PI()*B229*150/Nt_load2)</f>
        <v>1.6505693160680582E-3</v>
      </c>
      <c r="FA490" s="223">
        <f t="shared" ref="FA490:FA553" ca="1" si="1264">2*IMREAL(K229)*COS(2*PI()*B229*151/Nt_load2)-2*IMAGINARY(K229)*SIN(2*PI()*B229*151/Nt_load2)</f>
        <v>-1.4675478089489981E-3</v>
      </c>
      <c r="FB490" s="223">
        <f t="shared" ref="FB490:FB553" ca="1" si="1265">2*IMREAL(K229)*COS(2*PI()*B229*152/Nt_load2)-2*IMAGINARY(K229)*SIN(2*PI()*B229*152/Nt_load2)</f>
        <v>1.2836423059045497E-3</v>
      </c>
      <c r="FC490" s="223">
        <f t="shared" ref="FC490:FC553" ca="1" si="1266">2*IMREAL(K229)*COS(2*PI()*B229*153/Nt_load2)-2*IMAGINARY(K229)*SIN(2*PI()*B229*153/Nt_load2)</f>
        <v>-1.0989635847335017E-3</v>
      </c>
      <c r="FD490" s="223">
        <f t="shared" ref="FD490:FD553" ca="1" si="1267">2*IMREAL(K229)*COS(2*PI()*B229*154/Nt_load2)-2*IMAGINARY(K229)*SIN(2*PI()*B229*154/Nt_load2)</f>
        <v>9.1362288899190548E-4</v>
      </c>
      <c r="FE490" s="223">
        <f t="shared" ref="FE490:FE553" ca="1" si="1268">2*IMREAL(K229)*COS(2*PI()*B229*155/Nt_load2)-2*IMAGINARY(K229)*SIN(2*PI()*B229*155/Nt_load2)</f>
        <v>-7.2773186098454117E-4</v>
      </c>
      <c r="FF490" s="223">
        <f t="shared" ref="FF490:FF553" ca="1" si="1269">2*IMREAL(K229)*COS(2*PI()*B229*156/Nt_load2)-2*IMAGINARY(K229)*SIN(2*PI()*B229*156/Nt_load2)</f>
        <v>5.4140247451576638E-4</v>
      </c>
      <c r="FG490" s="223">
        <f t="shared" ref="FG490:FG553" ca="1" si="1270">2*IMREAL(K229)*COS(2*PI()*B229*157/Nt_load2)-2*IMAGINARY(K229)*SIN(2*PI()*B229*157/Nt_load2)</f>
        <v>-3.5474696744068439E-4</v>
      </c>
      <c r="FH490" s="223">
        <f t="shared" ref="FH490:FH553" ca="1" si="1271">2*IMREAL(K229)*COS(2*PI()*B229*158/Nt_load2)-2*IMAGINARY(K229)*SIN(2*PI()*B229*158/Nt_load2)</f>
        <v>1.6787777405726043E-4</v>
      </c>
      <c r="FI490" s="223">
        <f t="shared" ref="FI490:FI553" ca="1" si="1272">2*IMREAL(K229)*COS(2*PI()*B229*159/Nt_load2)-2*IMAGINARY(K229)*SIN(2*PI()*B229*159/Nt_load2)</f>
        <v>1.9092542619901336E-5</v>
      </c>
      <c r="FJ490" s="223">
        <f t="shared" ref="FJ490:FJ553" ca="1" si="1273">2*IMREAL(K229)*COS(2*PI()*B229*160/Nt_load2)-2*IMAGINARY(K229)*SIN(2*PI()*B229*160/Nt_load2)</f>
        <v>-2.0605135866287334E-4</v>
      </c>
      <c r="FK490" s="223">
        <f t="shared" ref="FK490:FK553" ca="1" si="1274">2*IMREAL(K229)*COS(2*PI()*B229*161/Nt_load2)-2*IMAGINARY(K229)*SIN(2*PI()*B229*161/Nt_load2)</f>
        <v>3.9288605707257524E-4</v>
      </c>
      <c r="FL490" s="223">
        <f t="shared" ref="FL490:FL553" ca="1" si="1275">2*IMREAL(K229)*COS(2*PI()*B229*162/Nt_load2)-2*IMAGINARY(K229)*SIN(2*PI()*B229*162/Nt_load2)</f>
        <v>-5.7948409561245232E-4</v>
      </c>
      <c r="FM490" s="223">
        <f t="shared" ref="FM490:FM553" ca="1" si="1276">2*IMREAL(K229)*COS(2*PI()*B229*163/Nt_load2)-2*IMAGINARY(K229)*SIN(2*PI()*B229*163/Nt_load2)</f>
        <v>7.657330746018696E-4</v>
      </c>
      <c r="FN490" s="223">
        <f t="shared" ref="FN490:FN553" ca="1" si="1277">2*IMREAL(K229)*COS(2*PI()*B229*164/Nt_load2)-2*IMAGINARY(K229)*SIN(2*PI()*B229*164/Nt_load2)</f>
        <v>-9.5152080461888841E-4</v>
      </c>
      <c r="FO490" s="223">
        <f t="shared" ref="FO490:FO553" ca="1" si="1278">2*IMREAL(K229)*COS(2*PI()*B229*165/Nt_load2)-2*IMAGINARY(K229)*SIN(2*PI()*B229*165/Nt_load2)</f>
        <v>1.1367353740828622E-3</v>
      </c>
      <c r="FP490" s="223">
        <f t="shared" ref="FP490:FP553" ca="1" si="1279">2*IMREAL(K229)*COS(2*PI()*B229*166/Nt_load2)-2*IMAGINARY(K229)*SIN(2*PI()*B229*166/Nt_load2)</f>
        <v>-1.3212652166636175E-3</v>
      </c>
      <c r="FQ490" s="223">
        <f t="shared" ref="FQ490:FQ553" ca="1" si="1280">2*IMREAL(K229)*COS(2*PI()*B229*167/Nt_load2)-2*IMAGINARY(K229)*SIN(2*PI()*B229*167/Nt_load2)</f>
        <v>1.5049991784822905E-3</v>
      </c>
      <c r="FR490" s="223">
        <f t="shared" ref="FR490:FR553" ca="1" si="1281">2*IMREAL(K229)*COS(2*PI()*B229*168/Nt_load2)-2*IMAGINARY(K229)*SIN(2*PI()*B229*168/Nt_load2)</f>
        <v>-1.6878265850722371E-3</v>
      </c>
      <c r="FS490" s="223">
        <f t="shared" ref="FS490:FS553" ca="1" si="1282">2*IMREAL(K229)*COS(2*PI()*B229*169/Nt_load2)-2*IMAGINARY(K229)*SIN(2*PI()*B229*169/Nt_load2)</f>
        <v>1.8696373080383934E-3</v>
      </c>
      <c r="FT490" s="223">
        <f t="shared" ref="FT490:FT553" ca="1" si="1283">2*IMREAL(K229)*COS(2*PI()*B229*170/Nt_load2)-2*IMAGINARY(K229)*SIN(2*PI()*B229*170/Nt_load2)</f>
        <v>-2.0503218314012681E-3</v>
      </c>
      <c r="FU490" s="223">
        <f t="shared" ref="FU490:FU553" ca="1" si="1284">2*IMREAL(K229)*COS(2*PI()*B229*171/Nt_load2)-2*IMAGINARY(K229)*SIN(2*PI()*B229*171/Nt_load2)</f>
        <v>2.2297713175585426E-3</v>
      </c>
      <c r="FV490" s="223">
        <f t="shared" ref="FV490:FV553" ca="1" si="1285">2*IMREAL(K229)*COS(2*PI()*B229*172/Nt_load2)-2*IMAGINARY(K229)*SIN(2*PI()*B229*172/Nt_load2)</f>
        <v>-2.4078776728514674E-3</v>
      </c>
      <c r="FW490" s="223">
        <f t="shared" ref="FW490:FW553" ca="1" si="1286">2*IMREAL(K229)*COS(2*PI()*B229*173/Nt_load2)-2*IMAGINARY(K229)*SIN(2*PI()*B229*173/Nt_load2)</f>
        <v>2.5845336126697899E-3</v>
      </c>
      <c r="FX490" s="223">
        <f t="shared" ref="FX490:FX553" ca="1" si="1287">2*IMREAL(K229)*COS(2*PI()*B229*174/Nt_load2)-2*IMAGINARY(K229)*SIN(2*PI()*B229*174/Nt_load2)</f>
        <v>-2.7596327260817829E-3</v>
      </c>
      <c r="FY490" s="223">
        <f t="shared" ref="FY490:FY553" ca="1" si="1288">2*IMREAL(K229)*COS(2*PI()*B229*175/Nt_load2)-2*IMAGINARY(K229)*SIN(2*PI()*B229*175/Nt_load2)</f>
        <v>2.9330695399297051E-3</v>
      </c>
      <c r="FZ490" s="223">
        <f t="shared" ref="FZ490:FZ553" ca="1" si="1289">2*IMREAL(K229)*COS(2*PI()*B229*176/Nt_load2)-2*IMAGINARY(K229)*SIN(2*PI()*B229*176/Nt_load2)</f>
        <v>-3.1047395823605066E-3</v>
      </c>
      <c r="GA490" s="223">
        <f t="shared" ref="GA490:GA553" ca="1" si="1290">2*IMREAL(K229)*COS(2*PI()*B229*177/Nt_load2)-2*IMAGINARY(K229)*SIN(2*PI()*B229*177/Nt_load2)</f>
        <v>3.2745394457613757E-3</v>
      </c>
      <c r="GB490" s="223">
        <f t="shared" ref="GB490:GB553" ca="1" si="1291">2*IMREAL(K229)*COS(2*PI()*B229*178/Nt_load2)-2*IMAGINARY(K229)*SIN(2*PI()*B229*178/Nt_load2)</f>
        <v>-3.4423668490422507E-3</v>
      </c>
      <c r="GC490" s="223">
        <f t="shared" ref="GC490:GC553" ca="1" si="1292">2*IMREAL(K229)*COS(2*PI()*B229*179/Nt_load2)-2*IMAGINARY(K229)*SIN(2*PI()*B229*179/Nt_load2)</f>
        <v>3.6081206992524227E-3</v>
      </c>
      <c r="GD490" s="223">
        <f t="shared" ref="GD490:GD553" ca="1" si="1293">2*IMREAL(K229)*COS(2*PI()*B229*180/Nt_load2)-2*IMAGINARY(K229)*SIN(2*PI()*B229*180/Nt_load2)</f>
        <v>-3.7717011524689239E-3</v>
      </c>
      <c r="GE490" s="223">
        <f t="shared" ref="GE490:GE553" ca="1" si="1294">2*IMREAL(K229)*COS(2*PI()*B229*181/Nt_load2)-2*IMAGINARY(K229)*SIN(2*PI()*B229*181/Nt_load2)</f>
        <v>3.9330096739449176E-3</v>
      </c>
      <c r="GF490" s="223">
        <f t="shared" ref="GF490:GF553" ca="1" si="1295">2*IMREAL(K229)*COS(2*PI()*B229*182/Nt_load2)-2*IMAGINARY(K229)*SIN(2*PI()*B229*182/Nt_load2)</f>
        <v>-4.0919490974572897E-3</v>
      </c>
      <c r="GG490" s="223">
        <f t="shared" ref="GG490:GG553" ca="1" si="1296">2*IMREAL(K229)*COS(2*PI()*B229*183/Nt_load2)-2*IMAGINARY(K229)*SIN(2*PI()*B229*183/Nt_load2)</f>
        <v>4.2484236838411949E-3</v>
      </c>
      <c r="GH490" s="223">
        <f t="shared" ref="GH490:GH553" ca="1" si="1297">2*IMREAL(K229)*COS(2*PI()*B229*184/Nt_load2)-2*IMAGINARY(K229)*SIN(2*PI()*B229*184/Nt_load2)</f>
        <v>-4.4023391786574655E-3</v>
      </c>
      <c r="GI490" s="223">
        <f t="shared" ref="GI490:GI553" ca="1" si="1298">2*IMREAL(K229)*COS(2*PI()*B229*185/Nt_load2)-2*IMAGINARY(K229)*SIN(2*PI()*B229*185/Nt_load2)</f>
        <v>4.5536028689658701E-3</v>
      </c>
      <c r="GJ490" s="223">
        <f t="shared" ref="GJ490:GJ553" ca="1" si="1299">2*IMREAL(K229)*COS(2*PI()*B229*186/Nt_load2)-2*IMAGINARY(K229)*SIN(2*PI()*B229*186/Nt_load2)</f>
        <v>-4.7021236391768806E-3</v>
      </c>
      <c r="GK490" s="223">
        <f t="shared" ref="GK490:GK553" ca="1" si="1300">2*IMREAL(K229)*COS(2*PI()*B229*187/Nt_load2)-2*IMAGINARY(K229)*SIN(2*PI()*B229*187/Nt_load2)</f>
        <v>4.8478120259306959E-3</v>
      </c>
      <c r="GL490" s="223">
        <f t="shared" ref="GL490:GL553" ca="1" si="1301">2*IMREAL(K229)*COS(2*PI()*B229*188/Nt_load2)-2*IMAGINARY(K229)*SIN(2*PI()*B229*188/Nt_load2)</f>
        <v>-4.9905802719921247E-3</v>
      </c>
      <c r="GM490" s="223">
        <f t="shared" ref="GM490:GM553" ca="1" si="1302">2*IMREAL(K229)*COS(2*PI()*B229*189/Nt_load2)-2*IMAGINARY(K229)*SIN(2*PI()*B229*189/Nt_load2)</f>
        <v>5.1303423791068644E-3</v>
      </c>
      <c r="GN490" s="223">
        <f t="shared" ref="GN490:GN553" ca="1" si="1303">2*IMREAL(K229)*COS(2*PI()*B229*190/Nt_load2)-2*IMAGINARY(K229)*SIN(2*PI()*B229*190/Nt_load2)</f>
        <v>-5.2670141598089269E-3</v>
      </c>
      <c r="GO490" s="223">
        <f t="shared" ref="GO490:GO553" ca="1" si="1304">2*IMREAL(K229)*COS(2*PI()*B229*191/Nt_load2)-2*IMAGINARY(K229)*SIN(2*PI()*B229*191/Nt_load2)</f>
        <v>5.4005132881268392E-3</v>
      </c>
      <c r="GP490" s="223">
        <f t="shared" ref="GP490:GP553" ca="1" si="1305">2*IMREAL(K229)*COS(2*PI()*B229*192/Nt_load2)-2*IMAGINARY(K229)*SIN(2*PI()*B229*192/Nt_load2)</f>
        <v>-5.5307593491787906E-3</v>
      </c>
      <c r="GQ490" s="223">
        <f t="shared" ref="GQ490:GQ553" ca="1" si="1306">2*IMREAL(K229)*COS(2*PI()*B229*193/Nt_load2)-2*IMAGINARY(K229)*SIN(2*PI()*B229*193/Nt_load2)</f>
        <v>5.6576738876066126E-3</v>
      </c>
      <c r="GR490" s="223">
        <f t="shared" ref="GR490:GR553" ca="1" si="1307">2*IMREAL(K229)*COS(2*PI()*B229*194/Nt_load2)-2*IMAGINARY(K229)*SIN(2*PI()*B229*194/Nt_load2)</f>
        <v>-5.7811804548386064E-3</v>
      </c>
      <c r="GS490" s="223">
        <f t="shared" ref="GS490:GS553" ca="1" si="1308">2*IMREAL(K229)*COS(2*PI()*B229*195/Nt_load2)-2*IMAGINARY(K229)*SIN(2*PI()*B229*195/Nt_load2)</f>
        <v>5.9012046551374289E-3</v>
      </c>
      <c r="GT490" s="223">
        <f t="shared" ref="GT490:GT553" ca="1" si="1309">2*IMREAL(K229)*COS(2*PI()*B229*196/Nt_load2)-2*IMAGINARY(K229)*SIN(2*PI()*B229*196/Nt_load2)</f>
        <v>-6.0176741904117027E-3</v>
      </c>
      <c r="GU490" s="223">
        <f t="shared" ref="GU490:GU553" ca="1" si="1310">2*IMREAL(K229)*COS(2*PI()*B229*197/Nt_load2)-2*IMAGINARY(K229)*SIN(2*PI()*B229*197/Nt_load2)</f>
        <v>6.1305189037695329E-3</v>
      </c>
      <c r="GV490" s="223">
        <f t="shared" ref="GV490:GV553" ca="1" si="1311">2*IMREAL(K229)*COS(2*PI()*B229*198/Nt_load2)-2*IMAGINARY(K229)*SIN(2*PI()*B229*198/Nt_load2)</f>
        <v>-6.2396708217740829E-3</v>
      </c>
      <c r="GW490" s="223">
        <f t="shared" ref="GW490:GW553" ca="1" si="1312">2*IMREAL(K229)*COS(2*PI()*B229*199/Nt_load2)-2*IMAGINARY(K229)*SIN(2*PI()*B229*199/Nt_load2)</f>
        <v>6.3450641953924107E-3</v>
      </c>
      <c r="GX490" s="223">
        <f t="shared" ref="GX490:GX553" ca="1" si="1313">2*IMREAL(K229)*COS(2*PI()*B229*200/Nt_load2)-2*IMAGINARY(K229)*SIN(2*PI()*B229*200/Nt_load2)</f>
        <v>-6.4466355395961846E-3</v>
      </c>
      <c r="GY490" s="223">
        <f t="shared" ref="GY490:GY553" ca="1" si="1314">2*IMREAL(K229)*COS(2*PI()*B229*201/Nt_load2)-2*IMAGINARY(K229)*SIN(2*PI()*B229*201/Nt_load2)</f>
        <v>6.5443236716065953E-3</v>
      </c>
      <c r="GZ490" s="223">
        <f t="shared" ref="GZ490:GZ553" ca="1" si="1315">2*IMREAL(K229)*COS(2*PI()*B229*202/Nt_load2)-2*IMAGINARY(K229)*SIN(2*PI()*B229*202/Nt_load2)</f>
        <v>-6.6380697477448087E-3</v>
      </c>
      <c r="HA490" s="223">
        <f t="shared" ref="HA490:HA553" ca="1" si="1316">2*IMREAL(K229)*COS(2*PI()*B229*203/Nt_load2)-2*IMAGINARY(K229)*SIN(2*PI()*B229*203/Nt_load2)</f>
        <v>6.7278172988804123E-3</v>
      </c>
      <c r="HB490" s="223">
        <f t="shared" ref="HB490:HB553" ca="1" si="1317">2*IMREAL(K229)*COS(2*PI()*B229*204/Nt_load2)-2*IMAGINARY(K229)*SIN(2*PI()*B229*204/Nt_load2)</f>
        <v>-6.8135122644448669E-3</v>
      </c>
      <c r="HC490" s="223">
        <f t="shared" ref="HC490:HC553" ca="1" si="1318">2*IMREAL(K229)*COS(2*PI()*B229*205/Nt_load2)-2*IMAGINARY(K229)*SIN(2*PI()*B229*205/Nt_load2)</f>
        <v>6.8951030249944645E-3</v>
      </c>
      <c r="HD490" s="223">
        <f t="shared" ref="HD490:HD553" ca="1" si="1319">2*IMREAL(K229)*COS(2*PI()*B229*206/Nt_load2)-2*IMAGINARY(K229)*SIN(2*PI()*B229*206/Nt_load2)</f>
        <v>-6.9725404333066789E-3</v>
      </c>
      <c r="HE490" s="223">
        <f t="shared" ref="HE490:HE553" ca="1" si="1320">2*IMREAL(K229)*COS(2*PI()*B229*207/Nt_load2)-2*IMAGINARY(K229)*SIN(2*PI()*B229*207/Nt_load2)</f>
        <v>7.0457778439815986E-3</v>
      </c>
      <c r="HF490" s="223">
        <f t="shared" ref="HF490:HF553" ca="1" si="1321">2*IMREAL(K229)*COS(2*PI()*B229*208/Nt_load2)-2*IMAGINARY(K229)*SIN(2*PI()*B229*208/Nt_load2)</f>
        <v>-7.1147711415422352E-3</v>
      </c>
      <c r="HG490" s="223">
        <f t="shared" ref="HG490:HG553" ca="1" si="1322">2*IMREAL(K229)*COS(2*PI()*B229*209/Nt_load2)-2*IMAGINARY(K229)*SIN(2*PI()*B229*209/Nt_load2)</f>
        <v>7.1794787670053225E-3</v>
      </c>
      <c r="HH490" s="223">
        <f t="shared" ref="HH490:HH553" ca="1" si="1323">2*IMREAL(K229)*COS(2*PI()*B229*210/Nt_load2)-2*IMAGINARY(K229)*SIN(2*PI()*B229*210/Nt_load2)</f>
        <v>-7.2398617429174552E-3</v>
      </c>
      <c r="HI490" s="223">
        <f t="shared" ref="HI490:HI553" ca="1" si="1324">2*IMREAL(K229)*COS(2*PI()*B229*211/Nt_load2)-2*IMAGINARY(K229)*SIN(2*PI()*B229*211/Nt_load2)</f>
        <v>7.295883696831252E-3</v>
      </c>
      <c r="HJ490" s="223">
        <f t="shared" ref="HJ490:HJ553" ca="1" si="1325">2*IMREAL(K229)*COS(2*PI()*B229*212/Nt_load2)-2*IMAGINARY(K229)*SIN(2*PI()*B229*212/Nt_load2)</f>
        <v>-7.3475108832167573E-3</v>
      </c>
      <c r="HK490" s="223">
        <f t="shared" ref="HK490:HK553" ca="1" si="1326">2*IMREAL(K229)*COS(2*PI()*B229*213/Nt_load2)-2*IMAGINARY(K229)*SIN(2*PI()*B229*213/Nt_load2)</f>
        <v>7.3947122037875679E-3</v>
      </c>
      <c r="HL490" s="223">
        <f t="shared" ref="HL490:HL553" ca="1" si="1327">2*IMREAL(K229)*COS(2*PI()*B229*214/Nt_load2)-2*IMAGINARY(K229)*SIN(2*PI()*B229*214/Nt_load2)</f>
        <v>-7.4374592262327057E-3</v>
      </c>
      <c r="HM490" s="223">
        <f t="shared" ref="HM490:HM553" ca="1" si="1328">2*IMREAL(K229)*COS(2*PI()*B229*215/Nt_load2)-2*IMAGINARY(K229)*SIN(2*PI()*B229*215/Nt_load2)</f>
        <v>7.4757262013446599E-3</v>
      </c>
      <c r="HN490" s="223">
        <f t="shared" ref="HN490:HN553" ca="1" si="1329">2*IMREAL(K229)*COS(2*PI()*B229*216/Nt_load2)-2*IMAGINARY(K229)*SIN(2*PI()*B229*216/Nt_load2)</f>
        <v>-7.5094900785281611E-3</v>
      </c>
      <c r="HO490" s="223">
        <f t="shared" ref="HO490:HO553" ca="1" si="1330">2*IMREAL(K229)*COS(2*PI()*B229*217/Nt_load2)-2*IMAGINARY(K229)*SIN(2*PI()*B229*217/Nt_load2)</f>
        <v>7.5387305196864211E-3</v>
      </c>
      <c r="HP490" s="223">
        <f t="shared" ref="HP490:HP553" ca="1" si="1331">2*IMREAL(K229)*COS(2*PI()*B229*218/Nt_load2)-2*IMAGINARY(K229)*SIN(2*PI()*B229*218/Nt_load2)</f>
        <v>-7.563429911470786E-3</v>
      </c>
      <c r="HQ490" s="223">
        <f t="shared" ref="HQ490:HQ553" ca="1" si="1332">2*IMREAL(K229)*COS(2*PI()*B229*219/Nt_load2)-2*IMAGINARY(K229)*SIN(2*PI()*B229*219/Nt_load2)</f>
        <v>7.5835733758914444E-3</v>
      </c>
      <c r="HR490" s="223">
        <f t="shared" ref="HR490:HR553" ca="1" si="1333">2*IMREAL(K229)*COS(2*PI()*B229*220/Nt_load2)-2*IMAGINARY(K229)*SIN(2*PI()*B229*220/Nt_load2)</f>
        <v>-7.5991487792784525E-3</v>
      </c>
      <c r="HS490" s="223">
        <f t="shared" ref="HS490:HS553" ca="1" si="1334">2*IMREAL(K229)*COS(2*PI()*B229*221/Nt_load2)-2*IMAGINARY(K229)*SIN(2*PI()*B229*221/Nt_load2)</f>
        <v>7.6101467395913169E-3</v>
      </c>
      <c r="HT490" s="223">
        <f t="shared" ref="HT490:HT553" ca="1" si="1335">2*IMREAL(K229)*COS(2*PI()*B229*222/Nt_load2)-2*IMAGINARY(K229)*SIN(2*PI()*B229*222/Nt_load2)</f>
        <v>-7.6165606320700054E-3</v>
      </c>
      <c r="HU490" s="223">
        <f t="shared" ref="HU490:HU553" ca="1" si="1336">2*IMREAL(K229)*COS(2*PI()*B229*223/Nt_load2)-2*IMAGINARY(K229)*SIN(2*PI()*B229*223/Nt_load2)</f>
        <v>7.6183865932254596E-3</v>
      </c>
      <c r="HV490" s="223">
        <f t="shared" ref="HV490:HV553" ca="1" si="1337">2*IMREAL(K229)*COS(2*PI()*B229*224/Nt_load2)-2*IMAGINARY(K229)*SIN(2*PI()*B229*224/Nt_load2)</f>
        <v>-7.6156235231669735E-3</v>
      </c>
      <c r="HW490" s="223">
        <f t="shared" ref="HW490:HW553" ca="1" si="1338">2*IMREAL(K229)*COS(2*PI()*B229*225/Nt_load2)-2*IMAGINARY(K229)*SIN(2*PI()*B229*225/Nt_load2)</f>
        <v>7.6082730862646573E-3</v>
      </c>
      <c r="HX490" s="223">
        <f t="shared" ref="HX490:HX553" ca="1" si="1339">2*IMREAL(K229)*COS(2*PI()*B229*226/Nt_load2)-2*IMAGINARY(K229)*SIN(2*PI()*B229*226/Nt_load2)</f>
        <v>-7.596339710146784E-3</v>
      </c>
      <c r="HY490" s="223">
        <f t="shared" ref="HY490:HY553" ca="1" si="1340">2*IMREAL(K229)*COS(2*PI()*B229*227/Nt_load2)-2*IMAGINARY(K229)*SIN(2*PI()*B229*227/Nt_load2)</f>
        <v>7.5798305830330186E-3</v>
      </c>
      <c r="HZ490" s="223">
        <f t="shared" ref="HZ490:HZ553" ca="1" si="1341">2*IMREAL(K229)*COS(2*PI()*B229*228/Nt_load2)-2*IMAGINARY(K229)*SIN(2*PI()*B229*228/Nt_load2)</f>
        <v>-7.5587556494040656E-3</v>
      </c>
      <c r="IA490" s="223">
        <f t="shared" ref="IA490:IA553" ca="1" si="1342">2*IMREAL(K229)*COS(2*PI()*B229*229/Nt_load2)-2*IMAGINARY(K229)*SIN(2*PI()*B229*229/Nt_load2)</f>
        <v>7.5331276040120979E-3</v>
      </c>
      <c r="IB490" s="223">
        <f t="shared" ref="IB490:IB553" ca="1" si="1343">2*IMREAL(K229)*COS(2*PI()*B229*230/Nt_load2)-2*IMAGINARY(K229)*SIN(2*PI()*B229*230/Nt_load2)</f>
        <v>-7.5029618842332741E-3</v>
      </c>
      <c r="IC490" s="223">
        <f t="shared" ref="IC490:IC553" ca="1" si="1344">2*IMREAL(K229)*COS(2*PI()*B229*231/Nt_load2)-2*IMAGINARY(K229)*SIN(2*PI()*B229*231/Nt_load2)</f>
        <v>7.4682766607690517E-3</v>
      </c>
      <c r="ID490" s="223">
        <f t="shared" ref="ID490:ID553" ca="1" si="1345">2*IMREAL(K229)*COS(2*PI()*B229*232/Nt_load2)-2*IMAGINARY(K229)*SIN(2*PI()*B229*232/Nt_load2)</f>
        <v>-7.4290928267014035E-3</v>
      </c>
      <c r="IE490" s="223">
        <f t="shared" ref="IE490:IE553" ca="1" si="1346">2*IMREAL(K229)*COS(2*PI()*B229*233/Nt_load2)-2*IMAGINARY(K229)*SIN(2*PI()*B229*223/Nt_load2)</f>
        <v>8.4321272220769516E-3</v>
      </c>
      <c r="IF490" s="223">
        <f t="shared" ref="IF490:IF553" ca="1" si="1347">2*IMREAL(K229)*COS(2*PI()*B229*234/Nt_load2)-2*IMAGINARY(K229)*SIN(2*PI()*B229*234/Nt_load2)</f>
        <v>-7.3373264338383194E-3</v>
      </c>
      <c r="IG490" s="223">
        <f t="shared" ref="IG490:IG553" ca="1" si="1348">2*IMREAL(K229)*COS(2*PI()*B229*235/Nt_load2)-2*IMAGINARY(K229)*SIN(2*PI()*B229*235/Nt_load2)</f>
        <v>7.2847991516865381E-3</v>
      </c>
      <c r="IH490" s="223">
        <f t="shared" ref="IH490:IH553" ca="1" si="1349">2*IMREAL(K229)*COS(2*PI()*B229*236/Nt_load2)-2*IMAGINARY(K229)*SIN(2*PI()*B229*236/Nt_load2)</f>
        <v>-7.2278837789222193E-3</v>
      </c>
      <c r="II490" s="223">
        <f t="shared" ref="II490:II553" ca="1" si="1350">2*IMREAL(K229)*COS(2*PI()*B229*237/Nt_load2)-2*IMAGINARY(K229)*SIN(2*PI()*B229*237/Nt_load2)</f>
        <v>7.1666145992371824E-3</v>
      </c>
      <c r="IJ490" s="223">
        <f t="shared" ref="IJ490:IJ553" ca="1" si="1351">2*IMREAL(K229)*COS(2*PI()*B229*238/Nt_load2)-2*IMAGINARY(K229)*SIN(2*PI()*B229*238/Nt_load2)</f>
        <v>-7.1010285188948374E-3</v>
      </c>
      <c r="IK490" s="223">
        <f t="shared" ref="IK490:IK553" ca="1" si="1352">2*IMREAL(K229)*COS(2*PI()*B229*239/Nt_load2)-2*IMAGINARY(K229)*SIN(2*PI()*B229*239/Nt_load2)</f>
        <v>7.0311650444972867E-3</v>
      </c>
      <c r="IL490" s="223">
        <f t="shared" ref="IL490:IL553" ca="1" si="1353">2*IMREAL(K229)*COS(2*PI()*B229*240/Nt_load2)-2*IMAGINARY(K229)*SIN(2*PI()*B229*240/Nt_load2)</f>
        <v>-6.9570662591887898E-3</v>
      </c>
      <c r="IM490" s="223">
        <f t="shared" ref="IM490:IM553" ca="1" si="1354">2*IMREAL(K229)*COS(2*PI()*B229*241/Nt_load2)-2*IMAGINARY(K229)*SIN(2*PI()*B229*241/Nt_load2)</f>
        <v>6.8787767973075738E-3</v>
      </c>
      <c r="IN490" s="223">
        <f t="shared" ref="IN490:IN553" ca="1" si="1355">2*IMREAL(K229)*COS(2*PI()*B229*242/Nt_load2)-2*IMAGINARY(K229)*SIN(2*PI()*B229*242/Nt_load2)</f>
        <v>-6.7963438174973153E-3</v>
      </c>
      <c r="IO490" s="223">
        <f t="shared" ref="IO490:IO553" ca="1" si="1356">2*IMREAL(K229)*COS(2*PI()*B229*243/Nt_load2)-2*IMAGINARY(K229)*SIN(2*PI()*B229*243/Nt_load2)</f>
        <v>6.7098169743034491E-3</v>
      </c>
      <c r="IP490" s="223">
        <f t="shared" ref="IP490:IP553" ca="1" si="1357">2*IMREAL(K229)*COS(2*PI()*B229*244/Nt_load2)-2*IMAGINARY(K229)*SIN(2*PI()*B229*244/Nt_load2)</f>
        <v>-6.6192483882600694E-3</v>
      </c>
      <c r="IQ490" s="223">
        <f t="shared" ref="IQ490:IQ553" ca="1" si="1358">2*IMREAL(K229)*COS(2*PI()*B229*245/Nt_load2)-2*IMAGINARY(K229)*SIN(2*PI()*B229*245/Nt_load2)</f>
        <v>6.5246926144976649E-3</v>
      </c>
      <c r="IR490" s="223">
        <f t="shared" ref="IR490:IR553" ca="1" si="1359">2*IMREAL(K229)*COS(2*PI()*B229*246/Nt_load2)-2*IMAGINARY(K229)*SIN(2*PI()*B229*246/Nt_load2)</f>
        <v>-6.4262066098778117E-3</v>
      </c>
      <c r="IS490" s="223">
        <f t="shared" ref="IS490:IS553" ca="1" si="1360">2*IMREAL(K229)*COS(2*PI()*B229*247/Nt_load2)-2*IMAGINARY(K229)*SIN(2*PI()*B229*247/Nt_load2)</f>
        <v>6.3238496986879724E-3</v>
      </c>
      <c r="IT490" s="223">
        <f t="shared" ref="IT490:IT553" ca="1" si="1361">2*IMREAL(K229)*COS(2*PI()*B229*248/Nt_load2)-2*IMAGINARY(K229)*SIN(2*PI()*B229*248/Nt_load2)</f>
        <v>-6.2176835369036308E-3</v>
      </c>
      <c r="IU490" s="223">
        <f t="shared" ref="IU490:IU553" ca="1" si="1362">2*IMREAL(K229)*COS(2*PI()*B229*249/Nt_load2)-2*IMAGINARY(K229)*SIN(2*PI()*B229*249/Nt_load2)</f>
        <v>6.1077720750503176E-3</v>
      </c>
      <c r="IV490" s="223">
        <f t="shared" ref="IV490:IV553" ca="1" si="1363">2*IMREAL(K229)*COS(2*PI()*B229*250/Nt_load2)-2*IMAGINARY(K229)*SIN(2*PI()*B229*250/Nt_load2)</f>
        <v>-5.9941815196838189E-3</v>
      </c>
      <c r="IW490" s="223">
        <f t="shared" ref="IW490:IW553" ca="1" si="1364">2*IMREAL(K229)*COS(2*PI()*B229*251/Nt_load2)-2*IMAGINARY(K229)*SIN(2*PI()*B229*251/Nt_load2)</f>
        <v>5.8769802935062093E-3</v>
      </c>
      <c r="IX490" s="223">
        <f t="shared" ref="IX490:IX553" ca="1" si="1365">2*IMREAL(K229)*COS(2*PI()*B229*252/Nt_load2)-2*IMAGINARY(K229)*SIN(2*PI()*B229*252/Nt_load2)</f>
        <v>-5.7562389941547892E-3</v>
      </c>
      <c r="IY490" s="223">
        <f t="shared" ref="IY490:IY553" ca="1" si="1366">2*IMREAL(K229)*COS(2*PI()*B229*253/Nt_load2)-2*IMAGINARY(K229)*SIN(2*PI()*B229*253/Nt_load2)</f>
        <v>5.632030351672361E-3</v>
      </c>
      <c r="IZ490" s="223">
        <f t="shared" ref="IZ490:IZ553" ca="1" si="1367">2*IMREAL(K229)*COS(2*PI()*B229*254/Nt_load2)-2*IMAGINARY(K229)*SIN(2*PI()*B229*254/Nt_load2)</f>
        <v>-5.5044291847018449E-3</v>
      </c>
      <c r="JA490" s="223">
        <f t="shared" ref="JA490:JA553" ca="1" si="1368">2*IMREAL(K229)*COS(2*PI()*B229*255/Nt_load2)-2*IMAGINARY(K229)*SIN(2*PI()*B229*255/Nt_load2)</f>
        <v>5.3735123554137293E-3</v>
      </c>
      <c r="JB490" s="223">
        <f t="shared" ref="JB490:JB553" ca="1" si="1369">2*IMREAL(K229)*COS(2*PI()*B229*256/Nt_load2)-2*IMAGINARY(K229)*SIN(2*PI()*B229*256/Nt_load2)</f>
        <v>-5.2393587232118927E-3</v>
      </c>
    </row>
    <row r="491" spans="2:262">
      <c r="B491" s="230">
        <v>130</v>
      </c>
      <c r="C491" s="229">
        <f t="shared" ref="C491:C554" si="1370">C490+Div_Nt_load2</f>
        <v>2.5390625000000018E-3</v>
      </c>
      <c r="D491" s="226">
        <f t="shared" ca="1" si="1113"/>
        <v>74.43042716116851</v>
      </c>
      <c r="E491" s="225">
        <f ca="1">EF361</f>
        <v>-0.56957283883149556</v>
      </c>
      <c r="F491" s="224">
        <v>130</v>
      </c>
      <c r="G491" s="223">
        <f t="shared" ca="1" si="1114"/>
        <v>4.567339893501934E-3</v>
      </c>
      <c r="H491" s="223">
        <f t="shared" ca="1" si="1115"/>
        <v>-4.3111227263433159E-3</v>
      </c>
      <c r="I491" s="223">
        <f t="shared" ca="1" si="1116"/>
        <v>4.0445196869271834E-3</v>
      </c>
      <c r="J491" s="223">
        <f t="shared" ca="1" si="1117"/>
        <v>-3.7681730453271588E-3</v>
      </c>
      <c r="K491" s="223">
        <f t="shared" ca="1" si="1118"/>
        <v>3.4827485448079634E-3</v>
      </c>
      <c r="L491" s="223">
        <f t="shared" ca="1" si="1119"/>
        <v>-3.1889337979915814E-3</v>
      </c>
      <c r="M491" s="223">
        <f t="shared" ca="1" si="1120"/>
        <v>2.8874366303382366E-3</v>
      </c>
      <c r="N491" s="223">
        <f t="shared" ca="1" si="1121"/>
        <v>-2.578983374932807E-3</v>
      </c>
      <c r="O491" s="223">
        <f t="shared" ca="1" si="1122"/>
        <v>2.2643171226848988E-3</v>
      </c>
      <c r="P491" s="223">
        <f t="shared" ca="1" si="1123"/>
        <v>-1.9441959321577097E-3</v>
      </c>
      <c r="Q491" s="223">
        <f t="shared" ca="1" si="1124"/>
        <v>1.6193910033385018E-3</v>
      </c>
      <c r="R491" s="223">
        <f t="shared" ca="1" si="1125"/>
        <v>-1.2906848197503274E-3</v>
      </c>
      <c r="S491" s="223">
        <f t="shared" ca="1" si="1126"/>
        <v>9.5886926338073714E-4</v>
      </c>
      <c r="T491" s="223">
        <f t="shared" ca="1" si="1127"/>
        <v>-6.2474370696868203E-4</v>
      </c>
      <c r="U491" s="223">
        <f t="shared" ca="1" si="1128"/>
        <v>2.8911308824540504E-4</v>
      </c>
      <c r="V491" s="223">
        <f t="shared" ca="1" si="1129"/>
        <v>4.7214029230770432E-5</v>
      </c>
      <c r="W491" s="223">
        <f t="shared" ca="1" si="1130"/>
        <v>-3.8342740397506823E-4</v>
      </c>
      <c r="X491" s="223">
        <f t="shared" ca="1" si="1131"/>
        <v>7.1871706851891603E-4</v>
      </c>
      <c r="Y491" s="223">
        <f t="shared" ca="1" si="1132"/>
        <v>-1.0522752806924737E-3</v>
      </c>
      <c r="Z491" s="223">
        <f t="shared" ca="1" si="1133"/>
        <v>1.3832984695464627E-3</v>
      </c>
      <c r="AA491" s="223">
        <f t="shared" ca="1" si="1134"/>
        <v>-1.7109891712246772E-3</v>
      </c>
      <c r="AB491" s="223">
        <f t="shared" ca="1" si="1135"/>
        <v>2.0345579501244142E-3</v>
      </c>
      <c r="AC491" s="223">
        <f t="shared" ca="1" si="1136"/>
        <v>-2.3532253007161634E-3</v>
      </c>
      <c r="AD491" s="223">
        <f t="shared" ca="1" si="1137"/>
        <v>2.6662235254402032E-3</v>
      </c>
      <c r="AE491" s="223">
        <f t="shared" ca="1" si="1138"/>
        <v>-2.9727985841578606E-3</v>
      </c>
      <c r="AF491" s="223">
        <f t="shared" ca="1" si="1139"/>
        <v>3.2722119106999648E-3</v>
      </c>
      <c r="AG491" s="223">
        <f t="shared" ca="1" si="1140"/>
        <v>-3.563742192137195E-3</v>
      </c>
      <c r="AH491" s="223">
        <f t="shared" ca="1" si="1141"/>
        <v>3.8466871064866178E-3</v>
      </c>
      <c r="AI491" s="223">
        <f t="shared" ca="1" si="1142"/>
        <v>-4.1203650146665969E-3</v>
      </c>
      <c r="AJ491" s="223">
        <f t="shared" ca="1" si="1143"/>
        <v>4.3841166026248159E-3</v>
      </c>
      <c r="AK491" s="223">
        <f t="shared" ca="1" si="1144"/>
        <v>-4.6373064696841231E-3</v>
      </c>
      <c r="AL491" s="223">
        <f t="shared" ca="1" si="1145"/>
        <v>4.8793246592778146E-3</v>
      </c>
      <c r="AM491" s="223">
        <f t="shared" ca="1" si="1146"/>
        <v>-5.1095881283889444E-3</v>
      </c>
      <c r="AN491" s="223">
        <f t="shared" ca="1" si="1147"/>
        <v>5.3275421521517853E-3</v>
      </c>
      <c r="AO491" s="223">
        <f t="shared" ca="1" si="1148"/>
        <v>-5.5326616602324515E-3</v>
      </c>
      <c r="AP491" s="223">
        <f t="shared" ca="1" si="1149"/>
        <v>5.7244525017697469E-3</v>
      </c>
      <c r="AQ491" s="223">
        <f t="shared" ca="1" si="1150"/>
        <v>-5.9024526358274054E-3</v>
      </c>
      <c r="AR491" s="223">
        <f t="shared" ca="1" si="1151"/>
        <v>6.0662332444915658E-3</v>
      </c>
      <c r="AS491" s="223">
        <f t="shared" ca="1" si="1152"/>
        <v>-6.2153997659305116E-3</v>
      </c>
      <c r="AT491" s="223">
        <f t="shared" ca="1" si="1153"/>
        <v>6.3495928449285675E-3</v>
      </c>
      <c r="AU491" s="223">
        <f t="shared" ca="1" si="1154"/>
        <v>-6.4684891986045781E-3</v>
      </c>
      <c r="AV491" s="223">
        <f t="shared" ca="1" si="1155"/>
        <v>6.5718023952283777E-3</v>
      </c>
      <c r="AW491" s="223">
        <f t="shared" ca="1" si="1156"/>
        <v>-6.6592835442601701E-3</v>
      </c>
      <c r="AX491" s="223">
        <f t="shared" ca="1" si="1157"/>
        <v>6.7307218959494937E-3</v>
      </c>
      <c r="AY491" s="223">
        <f t="shared" ca="1" si="1158"/>
        <v>-6.7859453490498687E-3</v>
      </c>
      <c r="AZ491" s="223">
        <f t="shared" ca="1" si="1159"/>
        <v>6.8248208654257906E-3</v>
      </c>
      <c r="BA491" s="223">
        <f t="shared" ca="1" si="1160"/>
        <v>-6.8472547905531721E-3</v>
      </c>
      <c r="BB491" s="223">
        <f t="shared" ca="1" si="1161"/>
        <v>6.85319307914143E-3</v>
      </c>
      <c r="BC491" s="223">
        <f t="shared" ca="1" si="1162"/>
        <v>-6.8426214253332176E-3</v>
      </c>
      <c r="BD491" s="223">
        <f t="shared" ca="1" si="1163"/>
        <v>6.815565297168532E-3</v>
      </c>
      <c r="BE491" s="223">
        <f t="shared" ca="1" si="1164"/>
        <v>-6.7720898752299261E-3</v>
      </c>
      <c r="BF491" s="223">
        <f t="shared" ca="1" si="1165"/>
        <v>6.7122998956168989E-3</v>
      </c>
      <c r="BG491" s="223">
        <f t="shared" ca="1" si="1166"/>
        <v>-6.6363393976272998E-3</v>
      </c>
      <c r="BH491" s="223">
        <f t="shared" ca="1" si="1167"/>
        <v>6.5443913767541419E-3</v>
      </c>
      <c r="BI491" s="223">
        <f t="shared" ca="1" si="1168"/>
        <v>-6.436677343833401E-3</v>
      </c>
      <c r="BJ491" s="223">
        <f t="shared" ca="1" si="1169"/>
        <v>6.3134567914050208E-3</v>
      </c>
      <c r="BK491" s="223">
        <f t="shared" ca="1" si="1170"/>
        <v>-6.1750265685725607E-3</v>
      </c>
      <c r="BL491" s="223">
        <f t="shared" ca="1" si="1171"/>
        <v>6.021720165868041E-3</v>
      </c>
      <c r="BM491" s="223">
        <f t="shared" ca="1" si="1172"/>
        <v>-5.8539069118435545E-3</v>
      </c>
      <c r="BN491" s="223">
        <f t="shared" ca="1" si="1173"/>
        <v>5.671991083326753E-3</v>
      </c>
      <c r="BO491" s="223">
        <f t="shared" ca="1" si="1174"/>
        <v>-5.4764109314824772E-3</v>
      </c>
      <c r="BP491" s="223">
        <f t="shared" ca="1" si="1175"/>
        <v>5.2676376260271914E-3</v>
      </c>
      <c r="BQ491" s="223">
        <f t="shared" ca="1" si="1176"/>
        <v>-5.0461741201403643E-3</v>
      </c>
      <c r="BR491" s="223">
        <f t="shared" ca="1" si="1177"/>
        <v>4.8125539388054707E-3</v>
      </c>
      <c r="BS491" s="223">
        <f t="shared" ca="1" si="1178"/>
        <v>-4.5673398935020563E-3</v>
      </c>
      <c r="BT491" s="223">
        <f t="shared" ca="1" si="1179"/>
        <v>4.311122726343472E-3</v>
      </c>
      <c r="BU491" s="223">
        <f t="shared" ca="1" si="1180"/>
        <v>-4.0445196869272181E-3</v>
      </c>
      <c r="BV491" s="223">
        <f t="shared" ca="1" si="1181"/>
        <v>3.7681730453272243E-3</v>
      </c>
      <c r="BW491" s="223">
        <f t="shared" ca="1" si="1182"/>
        <v>-3.4827485448080632E-3</v>
      </c>
      <c r="BX491" s="223">
        <f t="shared" ca="1" si="1183"/>
        <v>3.1889337979917167E-3</v>
      </c>
      <c r="BY491" s="223">
        <f t="shared" ca="1" si="1184"/>
        <v>-2.8874366303383971E-3</v>
      </c>
      <c r="BZ491" s="223">
        <f t="shared" ca="1" si="1185"/>
        <v>2.5789833749328347E-3</v>
      </c>
      <c r="CA491" s="223">
        <f t="shared" ca="1" si="1186"/>
        <v>-2.2643171226849738E-3</v>
      </c>
      <c r="CB491" s="223">
        <f t="shared" ca="1" si="1187"/>
        <v>1.9441959321578085E-3</v>
      </c>
      <c r="CC491" s="223">
        <f t="shared" ca="1" si="1188"/>
        <v>-1.6193910033386258E-3</v>
      </c>
      <c r="CD491" s="223">
        <f t="shared" ca="1" si="1189"/>
        <v>1.2906848197505008E-3</v>
      </c>
      <c r="CE491" s="223">
        <f t="shared" ca="1" si="1190"/>
        <v>-9.5886926338096005E-4</v>
      </c>
      <c r="CF491" s="223">
        <f t="shared" ca="1" si="1191"/>
        <v>6.2474370696871196E-4</v>
      </c>
      <c r="CG491" s="223">
        <f t="shared" ca="1" si="1192"/>
        <v>-2.8911308824548397E-4</v>
      </c>
      <c r="CH491" s="223">
        <f t="shared" ca="1" si="1193"/>
        <v>-4.7214029230642062E-5</v>
      </c>
      <c r="CI491" s="223">
        <f t="shared" ca="1" si="1194"/>
        <v>3.8342740397489259E-4</v>
      </c>
      <c r="CJ491" s="223">
        <f t="shared" ca="1" si="1195"/>
        <v>-7.187170685188861E-4</v>
      </c>
      <c r="CK491" s="223">
        <f t="shared" ca="1" si="1196"/>
        <v>1.0522752806922516E-3</v>
      </c>
      <c r="CL491" s="223">
        <f t="shared" ca="1" si="1197"/>
        <v>-1.3832984695463847E-3</v>
      </c>
      <c r="CM491" s="223">
        <f t="shared" ca="1" si="1198"/>
        <v>1.710989171224365E-3</v>
      </c>
      <c r="CN491" s="223">
        <f t="shared" ca="1" si="1199"/>
        <v>-2.0345579501242915E-3</v>
      </c>
      <c r="CO491" s="223">
        <f t="shared" ca="1" si="1200"/>
        <v>2.3532253007161356E-3</v>
      </c>
      <c r="CP491" s="223">
        <f t="shared" ca="1" si="1201"/>
        <v>-2.6662235254399968E-3</v>
      </c>
      <c r="CQ491" s="223">
        <f t="shared" ca="1" si="1202"/>
        <v>2.9727985841578328E-3</v>
      </c>
      <c r="CR491" s="223">
        <f t="shared" ca="1" si="1203"/>
        <v>-3.2722119106996825E-3</v>
      </c>
      <c r="CS491" s="223">
        <f t="shared" ca="1" si="1204"/>
        <v>3.5637421921370857E-3</v>
      </c>
      <c r="CT491" s="223">
        <f t="shared" ca="1" si="1205"/>
        <v>-3.8466871064866738E-3</v>
      </c>
      <c r="CU491" s="223">
        <f t="shared" ca="1" si="1206"/>
        <v>4.1203650146664174E-3</v>
      </c>
      <c r="CV491" s="223">
        <f t="shared" ca="1" si="1207"/>
        <v>-4.3841166026247925E-3</v>
      </c>
      <c r="CW491" s="223">
        <f t="shared" ca="1" si="1208"/>
        <v>4.6373064696838863E-3</v>
      </c>
      <c r="CX491" s="223">
        <f t="shared" ca="1" si="1209"/>
        <v>-4.8793246592777253E-3</v>
      </c>
      <c r="CY491" s="223">
        <f t="shared" ca="1" si="1210"/>
        <v>5.1095881283889887E-3</v>
      </c>
      <c r="CZ491" s="223">
        <f t="shared" ca="1" si="1211"/>
        <v>-5.3275421521516439E-3</v>
      </c>
      <c r="DA491" s="223">
        <f t="shared" ca="1" si="1212"/>
        <v>5.5326616602324342E-3</v>
      </c>
      <c r="DB491" s="223">
        <f t="shared" ca="1" si="1213"/>
        <v>-5.72445250176957E-3</v>
      </c>
      <c r="DC491" s="223">
        <f t="shared" ca="1" si="1214"/>
        <v>5.9024526358273403E-3</v>
      </c>
      <c r="DD491" s="223">
        <f t="shared" ca="1" si="1215"/>
        <v>-6.066233244491597E-3</v>
      </c>
      <c r="DE491" s="223">
        <f t="shared" ca="1" si="1216"/>
        <v>6.2153997659304171E-3</v>
      </c>
      <c r="DF491" s="223">
        <f t="shared" ca="1" si="1217"/>
        <v>-6.3495928449285562E-3</v>
      </c>
      <c r="DG491" s="223">
        <f t="shared" ca="1" si="1218"/>
        <v>6.4684891986044706E-3</v>
      </c>
      <c r="DH491" s="223">
        <f t="shared" ca="1" si="1219"/>
        <v>-6.5718023952283412E-3</v>
      </c>
      <c r="DI491" s="223">
        <f t="shared" ca="1" si="1220"/>
        <v>6.6592835442601857E-3</v>
      </c>
      <c r="DJ491" s="223">
        <f t="shared" ca="1" si="1221"/>
        <v>-6.7307218959494703E-3</v>
      </c>
      <c r="DK491" s="223">
        <f t="shared" ca="1" si="1222"/>
        <v>6.7859453490498782E-3</v>
      </c>
      <c r="DL491" s="223">
        <f t="shared" ca="1" si="1223"/>
        <v>-6.824820865425762E-3</v>
      </c>
      <c r="DM491" s="223">
        <f t="shared" ca="1" si="1224"/>
        <v>6.8472547905531669E-3</v>
      </c>
      <c r="DN491" s="223">
        <f t="shared" ca="1" si="1225"/>
        <v>-6.8531930791414309E-3</v>
      </c>
      <c r="DO491" s="223">
        <f t="shared" ca="1" si="1226"/>
        <v>6.8426214253332254E-3</v>
      </c>
      <c r="DP491" s="223">
        <f t="shared" ca="1" si="1227"/>
        <v>-6.815565297168525E-3</v>
      </c>
      <c r="DQ491" s="223">
        <f t="shared" ca="1" si="1228"/>
        <v>6.7720898752299755E-3</v>
      </c>
      <c r="DR491" s="223">
        <f t="shared" ca="1" si="1229"/>
        <v>-6.7122998956169249E-3</v>
      </c>
      <c r="DS491" s="223">
        <f t="shared" ca="1" si="1230"/>
        <v>6.6363393976273805E-3</v>
      </c>
      <c r="DT491" s="223">
        <f t="shared" ca="1" si="1231"/>
        <v>-6.5443913767541792E-3</v>
      </c>
      <c r="DU491" s="223">
        <f t="shared" ca="1" si="1232"/>
        <v>6.4366773438333785E-3</v>
      </c>
      <c r="DV491" s="223">
        <f t="shared" ca="1" si="1233"/>
        <v>-6.3134567914050702E-3</v>
      </c>
      <c r="DW491" s="223">
        <f t="shared" ca="1" si="1234"/>
        <v>6.1750265685726162E-3</v>
      </c>
      <c r="DX491" s="223">
        <f t="shared" ca="1" si="1235"/>
        <v>-6.0217201658681946E-3</v>
      </c>
      <c r="DY491" s="223">
        <f t="shared" ca="1" si="1236"/>
        <v>5.8539069118436213E-3</v>
      </c>
      <c r="DZ491" s="223">
        <f t="shared" ca="1" si="1237"/>
        <v>-5.6719910833267148E-3</v>
      </c>
      <c r="EA491" s="223">
        <f t="shared" ca="1" si="1238"/>
        <v>5.4764109314825527E-3</v>
      </c>
      <c r="EB491" s="223">
        <f t="shared" ca="1" si="1239"/>
        <v>-5.2676376260272738E-3</v>
      </c>
      <c r="EC491" s="223">
        <f t="shared" ca="1" si="1240"/>
        <v>5.046174120140582E-3</v>
      </c>
      <c r="ED491" s="223">
        <f t="shared" ca="1" si="1241"/>
        <v>-4.8125539388055617E-3</v>
      </c>
      <c r="EE491" s="223">
        <f t="shared" ca="1" si="1242"/>
        <v>4.567339893502006E-3</v>
      </c>
      <c r="EF491" s="223">
        <f t="shared" ca="1" si="1243"/>
        <v>-4.3111227263435709E-3</v>
      </c>
      <c r="EG491" s="223">
        <f t="shared" ca="1" si="1244"/>
        <v>4.0445196869273205E-3</v>
      </c>
      <c r="EH491" s="223">
        <f t="shared" ca="1" si="1245"/>
        <v>-3.7681730453274945E-3</v>
      </c>
      <c r="EI491" s="223">
        <f t="shared" ca="1" si="1246"/>
        <v>3.4827485448081729E-3</v>
      </c>
      <c r="EJ491" s="223">
        <f t="shared" ca="1" si="1247"/>
        <v>-3.1889337979916568E-3</v>
      </c>
      <c r="EK491" s="223">
        <f t="shared" ca="1" si="1248"/>
        <v>2.8874366303385133E-3</v>
      </c>
      <c r="EL491" s="223">
        <f t="shared" ca="1" si="1249"/>
        <v>-2.5789833749329536E-3</v>
      </c>
      <c r="EM491" s="223">
        <f t="shared" ca="1" si="1250"/>
        <v>2.2643171226852774E-3</v>
      </c>
      <c r="EN491" s="223">
        <f t="shared" ca="1" si="1251"/>
        <v>-1.9441959321579313E-3</v>
      </c>
      <c r="EO491" s="223">
        <f t="shared" ca="1" si="1252"/>
        <v>1.6193910033385603E-3</v>
      </c>
      <c r="EP491" s="223">
        <f t="shared" ca="1" si="1253"/>
        <v>-1.2906848197506257E-3</v>
      </c>
      <c r="EQ491" s="223">
        <f t="shared" ca="1" si="1254"/>
        <v>9.5886926338089283E-4</v>
      </c>
      <c r="ER491" s="223">
        <f t="shared" ca="1" si="1255"/>
        <v>-6.2474370696903288E-4</v>
      </c>
      <c r="ES491" s="223">
        <f t="shared" ca="1" si="1256"/>
        <v>2.8911308824561104E-4</v>
      </c>
      <c r="ET491" s="223">
        <f t="shared" ca="1" si="1257"/>
        <v>4.721402923071015E-5</v>
      </c>
      <c r="EU491" s="223">
        <f t="shared" ca="1" si="1258"/>
        <v>-3.8342740397476465E-4</v>
      </c>
      <c r="EV491" s="223">
        <f t="shared" ca="1" si="1259"/>
        <v>7.1871706851875904E-4</v>
      </c>
      <c r="EW491" s="223">
        <f t="shared" ca="1" si="1260"/>
        <v>-1.052275280692125E-3</v>
      </c>
      <c r="EX491" s="223">
        <f t="shared" ca="1" si="1261"/>
        <v>1.3832984695462598E-3</v>
      </c>
      <c r="EY491" s="223">
        <f t="shared" ca="1" si="1262"/>
        <v>-1.7109891712242418E-3</v>
      </c>
      <c r="EZ491" s="223">
        <f t="shared" ca="1" si="1263"/>
        <v>2.0345579501241701E-3</v>
      </c>
      <c r="FA491" s="223">
        <f t="shared" ca="1" si="1264"/>
        <v>-2.3532253007160155E-3</v>
      </c>
      <c r="FB491" s="223">
        <f t="shared" ca="1" si="1265"/>
        <v>2.6662235254398792E-3</v>
      </c>
      <c r="FC491" s="223">
        <f t="shared" ca="1" si="1266"/>
        <v>-2.9727985841577183E-3</v>
      </c>
      <c r="FD491" s="223">
        <f t="shared" ca="1" si="1267"/>
        <v>3.2722119106995697E-3</v>
      </c>
      <c r="FE491" s="223">
        <f t="shared" ca="1" si="1268"/>
        <v>-3.5637421921369769E-3</v>
      </c>
      <c r="FF491" s="223">
        <f t="shared" ca="1" si="1269"/>
        <v>3.8466871064865675E-3</v>
      </c>
      <c r="FG491" s="223">
        <f t="shared" ca="1" si="1270"/>
        <v>-4.1203650146663159E-3</v>
      </c>
      <c r="FH491" s="223">
        <f t="shared" ca="1" si="1271"/>
        <v>4.3841166026246936E-3</v>
      </c>
      <c r="FI491" s="223">
        <f t="shared" ca="1" si="1272"/>
        <v>-4.6373064696837918E-3</v>
      </c>
      <c r="FJ491" s="223">
        <f t="shared" ca="1" si="1273"/>
        <v>4.8793246592776359E-3</v>
      </c>
      <c r="FK491" s="223">
        <f t="shared" ca="1" si="1274"/>
        <v>-5.1095881283886452E-3</v>
      </c>
      <c r="FL491" s="223">
        <f t="shared" ca="1" si="1275"/>
        <v>5.3275421521515641E-3</v>
      </c>
      <c r="FM491" s="223">
        <f t="shared" ca="1" si="1276"/>
        <v>-5.5326616602323596E-3</v>
      </c>
      <c r="FN491" s="223">
        <f t="shared" ca="1" si="1277"/>
        <v>5.724452501769714E-3</v>
      </c>
      <c r="FO491" s="223">
        <f t="shared" ca="1" si="1278"/>
        <v>-5.9024526358270775E-3</v>
      </c>
      <c r="FP491" s="223">
        <f t="shared" ca="1" si="1279"/>
        <v>6.0662332444913558E-3</v>
      </c>
      <c r="FQ491" s="223">
        <f t="shared" ca="1" si="1280"/>
        <v>-6.2153997659303625E-3</v>
      </c>
      <c r="FR491" s="223">
        <f t="shared" ca="1" si="1281"/>
        <v>6.3495928449285085E-3</v>
      </c>
      <c r="FS491" s="223">
        <f t="shared" ca="1" si="1282"/>
        <v>-6.4684891986045573E-3</v>
      </c>
      <c r="FT491" s="223">
        <f t="shared" ca="1" si="1283"/>
        <v>6.5718023952281946E-3</v>
      </c>
      <c r="FU491" s="223">
        <f t="shared" ca="1" si="1284"/>
        <v>-6.6592835442600643E-3</v>
      </c>
      <c r="FV491" s="223">
        <f t="shared" ca="1" si="1285"/>
        <v>6.7307218959494451E-3</v>
      </c>
      <c r="FW491" s="223">
        <f t="shared" ca="1" si="1286"/>
        <v>-6.7859453490498609E-3</v>
      </c>
      <c r="FX491" s="223">
        <f t="shared" ca="1" si="1287"/>
        <v>6.8248208654257854E-3</v>
      </c>
      <c r="FY491" s="223">
        <f t="shared" ca="1" si="1288"/>
        <v>-6.8472547905531452E-3</v>
      </c>
      <c r="FZ491" s="223">
        <f t="shared" ca="1" si="1289"/>
        <v>6.8531930791414317E-3</v>
      </c>
      <c r="GA491" s="223">
        <f t="shared" ca="1" si="1290"/>
        <v>-6.8426214253332323E-3</v>
      </c>
      <c r="GB491" s="223">
        <f t="shared" ca="1" si="1291"/>
        <v>6.815565297168538E-3</v>
      </c>
      <c r="GC491" s="223">
        <f t="shared" ca="1" si="1292"/>
        <v>-6.7720898752299356E-3</v>
      </c>
      <c r="GD491" s="223">
        <f t="shared" ca="1" si="1293"/>
        <v>6.7122998956170282E-3</v>
      </c>
      <c r="GE491" s="223">
        <f t="shared" ca="1" si="1294"/>
        <v>-6.6363393976274117E-3</v>
      </c>
      <c r="GF491" s="223">
        <f t="shared" ca="1" si="1295"/>
        <v>6.5443913767542165E-3</v>
      </c>
      <c r="GG491" s="223">
        <f t="shared" ca="1" si="1296"/>
        <v>-6.4366773438334218E-3</v>
      </c>
      <c r="GH491" s="223">
        <f t="shared" ca="1" si="1297"/>
        <v>6.3134567914049679E-3</v>
      </c>
      <c r="GI491" s="223">
        <f t="shared" ca="1" si="1298"/>
        <v>-6.17502656857284E-3</v>
      </c>
      <c r="GJ491" s="223">
        <f t="shared" ca="1" si="1299"/>
        <v>6.0217201658682553E-3</v>
      </c>
      <c r="GK491" s="223">
        <f t="shared" ca="1" si="1300"/>
        <v>-5.8539069118436881E-3</v>
      </c>
      <c r="GL491" s="223">
        <f t="shared" ca="1" si="1301"/>
        <v>5.6719910833267868E-3</v>
      </c>
      <c r="GM491" s="223">
        <f t="shared" ca="1" si="1302"/>
        <v>-5.4764109314823957E-3</v>
      </c>
      <c r="GN491" s="223">
        <f t="shared" ca="1" si="1303"/>
        <v>5.2676376260276042E-3</v>
      </c>
      <c r="GO491" s="223">
        <f t="shared" ca="1" si="1304"/>
        <v>-5.0461741201406696E-3</v>
      </c>
      <c r="GP491" s="223">
        <f t="shared" ca="1" si="1305"/>
        <v>4.8125539388056519E-3</v>
      </c>
      <c r="GQ491" s="223">
        <f t="shared" ca="1" si="1306"/>
        <v>-4.5673398935021014E-3</v>
      </c>
      <c r="GR491" s="223">
        <f t="shared" ca="1" si="1307"/>
        <v>4.3111227263433671E-3</v>
      </c>
      <c r="GS491" s="223">
        <f t="shared" ca="1" si="1308"/>
        <v>-4.0445196869277377E-3</v>
      </c>
      <c r="GT491" s="223">
        <f t="shared" ca="1" si="1309"/>
        <v>3.7681730453276011E-3</v>
      </c>
      <c r="GU491" s="223">
        <f t="shared" ca="1" si="1310"/>
        <v>-3.4827485448082826E-3</v>
      </c>
      <c r="GV491" s="223">
        <f t="shared" ca="1" si="1311"/>
        <v>3.1889337979917696E-3</v>
      </c>
      <c r="GW491" s="223">
        <f t="shared" ca="1" si="1312"/>
        <v>-2.8874366303382752E-3</v>
      </c>
      <c r="GX491" s="223">
        <f t="shared" ca="1" si="1313"/>
        <v>2.5789833749334324E-3</v>
      </c>
      <c r="GY491" s="223">
        <f t="shared" ca="1" si="1314"/>
        <v>-2.2643171226853975E-3</v>
      </c>
      <c r="GZ491" s="223">
        <f t="shared" ca="1" si="1315"/>
        <v>1.9441959321580527E-3</v>
      </c>
      <c r="HA491" s="223">
        <f t="shared" ca="1" si="1316"/>
        <v>-1.6193910033386843E-3</v>
      </c>
      <c r="HB491" s="223">
        <f t="shared" ca="1" si="1317"/>
        <v>1.2906848197503694E-3</v>
      </c>
      <c r="HC491" s="223">
        <f t="shared" ca="1" si="1318"/>
        <v>-9.5886926338140501E-4</v>
      </c>
      <c r="HD491" s="223">
        <f t="shared" ca="1" si="1319"/>
        <v>6.2474370696916082E-4</v>
      </c>
      <c r="HE491" s="223">
        <f t="shared" ca="1" si="1320"/>
        <v>-2.8911308824573941E-4</v>
      </c>
      <c r="HF491" s="223">
        <f t="shared" ca="1" si="1321"/>
        <v>-4.721402923058178E-5</v>
      </c>
      <c r="HG491" s="223">
        <f t="shared" ca="1" si="1322"/>
        <v>3.8342740397502659E-4</v>
      </c>
      <c r="HH491" s="223">
        <f t="shared" ca="1" si="1323"/>
        <v>-7.1871706851824469E-4</v>
      </c>
      <c r="HI491" s="223">
        <f t="shared" ca="1" si="1324"/>
        <v>1.0522752806919997E-3</v>
      </c>
      <c r="HJ491" s="223">
        <f t="shared" ca="1" si="1325"/>
        <v>-1.3832984695461353E-3</v>
      </c>
      <c r="HK491" s="223">
        <f t="shared" ca="1" si="1326"/>
        <v>1.7109891712244947E-3</v>
      </c>
      <c r="HL491" s="223">
        <f t="shared" ca="1" si="1327"/>
        <v>-2.0345579501244199E-3</v>
      </c>
      <c r="HM491" s="223">
        <f t="shared" ca="1" si="1328"/>
        <v>2.3532253007155293E-3</v>
      </c>
      <c r="HN491" s="223">
        <f t="shared" ca="1" si="1329"/>
        <v>-2.6662235254397617E-3</v>
      </c>
      <c r="HO491" s="223">
        <f t="shared" ca="1" si="1330"/>
        <v>2.9727985841576038E-3</v>
      </c>
      <c r="HP491" s="223">
        <f t="shared" ca="1" si="1331"/>
        <v>-3.2722119106997996E-3</v>
      </c>
      <c r="HQ491" s="223">
        <f t="shared" ca="1" si="1332"/>
        <v>3.5637421921372002E-3</v>
      </c>
      <c r="HR491" s="223">
        <f t="shared" ca="1" si="1333"/>
        <v>-3.8466871064861395E-3</v>
      </c>
      <c r="HS491" s="223">
        <f t="shared" ca="1" si="1334"/>
        <v>4.1203650146662135E-3</v>
      </c>
      <c r="HT491" s="223">
        <f t="shared" ca="1" si="1335"/>
        <v>-4.3841166026245965E-3</v>
      </c>
      <c r="HU491" s="223">
        <f t="shared" ca="1" si="1336"/>
        <v>4.6373064696839843E-3</v>
      </c>
      <c r="HV491" s="223">
        <f t="shared" ca="1" si="1337"/>
        <v>-4.8793246592772725E-3</v>
      </c>
      <c r="HW491" s="223">
        <f t="shared" ca="1" si="1338"/>
        <v>5.1095881283885593E-3</v>
      </c>
      <c r="HX491" s="223">
        <f t="shared" ca="1" si="1339"/>
        <v>-5.3275421521514843E-3</v>
      </c>
      <c r="HY491" s="223">
        <f t="shared" ca="1" si="1340"/>
        <v>5.5326616602322841E-3</v>
      </c>
      <c r="HZ491" s="223">
        <f t="shared" ca="1" si="1341"/>
        <v>-5.7244525017696437E-3</v>
      </c>
      <c r="IA491" s="223">
        <f t="shared" ca="1" si="1342"/>
        <v>5.9024526358270124E-3</v>
      </c>
      <c r="IB491" s="223">
        <f t="shared" ca="1" si="1343"/>
        <v>-6.066233244491296E-3</v>
      </c>
      <c r="IC491" s="223">
        <f t="shared" ca="1" si="1344"/>
        <v>6.2153997659303096E-3</v>
      </c>
      <c r="ID491" s="223">
        <f t="shared" ca="1" si="1345"/>
        <v>-6.3495928449284599E-3</v>
      </c>
      <c r="IE491" s="223">
        <f t="shared" ca="1" si="1346"/>
        <v>6.9310792479806427E-3</v>
      </c>
      <c r="IF491" s="223">
        <f t="shared" ca="1" si="1347"/>
        <v>-6.5718023952281591E-3</v>
      </c>
      <c r="IG491" s="223">
        <f t="shared" ca="1" si="1348"/>
        <v>6.659283544260034E-3</v>
      </c>
      <c r="IH491" s="223">
        <f t="shared" ca="1" si="1349"/>
        <v>-6.7307218959494217E-3</v>
      </c>
      <c r="II491" s="223">
        <f t="shared" ca="1" si="1350"/>
        <v>6.7859453490498427E-3</v>
      </c>
      <c r="IJ491" s="223">
        <f t="shared" ca="1" si="1351"/>
        <v>-6.8248208654257741E-3</v>
      </c>
      <c r="IK491" s="223">
        <f t="shared" ca="1" si="1352"/>
        <v>6.84725479055314E-3</v>
      </c>
      <c r="IL491" s="223">
        <f t="shared" ca="1" si="1353"/>
        <v>-6.8531930791414326E-3</v>
      </c>
      <c r="IM491" s="223">
        <f t="shared" ca="1" si="1354"/>
        <v>6.8426214253332392E-3</v>
      </c>
      <c r="IN491" s="223">
        <f t="shared" ca="1" si="1355"/>
        <v>-6.8155652971685528E-3</v>
      </c>
      <c r="IO491" s="223">
        <f t="shared" ca="1" si="1356"/>
        <v>6.7720898752299556E-3</v>
      </c>
      <c r="IP491" s="223">
        <f t="shared" ca="1" si="1357"/>
        <v>-6.712299895617055E-3</v>
      </c>
      <c r="IQ491" s="223">
        <f t="shared" ca="1" si="1358"/>
        <v>6.6363393976274446E-3</v>
      </c>
      <c r="IR491" s="223">
        <f t="shared" ca="1" si="1359"/>
        <v>-6.5443913767542555E-3</v>
      </c>
      <c r="IS491" s="223">
        <f t="shared" ca="1" si="1360"/>
        <v>6.4366773438334652E-3</v>
      </c>
      <c r="IT491" s="223">
        <f t="shared" ca="1" si="1361"/>
        <v>-6.3134567914050182E-3</v>
      </c>
      <c r="IU491" s="223">
        <f t="shared" ca="1" si="1362"/>
        <v>6.1750265685728955E-3</v>
      </c>
      <c r="IV491" s="223">
        <f t="shared" ca="1" si="1363"/>
        <v>-6.0217201658683168E-3</v>
      </c>
      <c r="IW491" s="223">
        <f t="shared" ca="1" si="1364"/>
        <v>5.8539069118437531E-3</v>
      </c>
      <c r="IX491" s="223">
        <f t="shared" ca="1" si="1365"/>
        <v>-5.6719910833268588E-3</v>
      </c>
      <c r="IY491" s="223">
        <f t="shared" ca="1" si="1366"/>
        <v>5.476410931482472E-3</v>
      </c>
      <c r="IZ491" s="223">
        <f t="shared" ca="1" si="1367"/>
        <v>-5.2676376260276858E-3</v>
      </c>
      <c r="JA491" s="223">
        <f t="shared" ca="1" si="1368"/>
        <v>5.0461741201407555E-3</v>
      </c>
      <c r="JB491" s="223">
        <f t="shared" ca="1" si="1369"/>
        <v>-4.812553938805743E-3</v>
      </c>
    </row>
    <row r="492" spans="2:262">
      <c r="B492" s="230">
        <v>131</v>
      </c>
      <c r="C492" s="229">
        <f t="shared" si="1370"/>
        <v>2.5585937500000018E-3</v>
      </c>
      <c r="D492" s="226">
        <f t="shared" ca="1" si="1113"/>
        <v>74.437374546863936</v>
      </c>
      <c r="E492" s="225">
        <f ca="1">EG361</f>
        <v>-0.56262545313606926</v>
      </c>
      <c r="F492" s="224">
        <v>131</v>
      </c>
      <c r="G492" s="223">
        <f t="shared" ca="1" si="1114"/>
        <v>3.7697552213048734E-3</v>
      </c>
      <c r="H492" s="223">
        <f t="shared" ca="1" si="1115"/>
        <v>-3.4519367550859886E-3</v>
      </c>
      <c r="I492" s="223">
        <f t="shared" ca="1" si="1116"/>
        <v>3.1154119445064511E-3</v>
      </c>
      <c r="J492" s="223">
        <f t="shared" ca="1" si="1117"/>
        <v>-2.7620044466721786E-3</v>
      </c>
      <c r="K492" s="223">
        <f t="shared" ca="1" si="1118"/>
        <v>2.3936294074340973E-3</v>
      </c>
      <c r="L492" s="223">
        <f t="shared" ca="1" si="1119"/>
        <v>-2.0122830830467987E-3</v>
      </c>
      <c r="M492" s="223">
        <f t="shared" ca="1" si="1120"/>
        <v>1.6200320222829918E-3</v>
      </c>
      <c r="N492" s="223">
        <f t="shared" ca="1" si="1121"/>
        <v>-1.2190018676266155E-3</v>
      </c>
      <c r="O492" s="223">
        <f t="shared" ca="1" si="1122"/>
        <v>8.1136583623205548E-4</v>
      </c>
      <c r="P492" s="223">
        <f t="shared" ca="1" si="1123"/>
        <v>-3.993329430721131E-4</v>
      </c>
      <c r="Q492" s="223">
        <f t="shared" ca="1" si="1124"/>
        <v>-1.4863969905630145E-5</v>
      </c>
      <c r="R492" s="223">
        <f t="shared" ca="1" si="1125"/>
        <v>4.2898033374256118E-4</v>
      </c>
      <c r="S492" s="223">
        <f t="shared" ca="1" si="1126"/>
        <v>-8.4077201598300143E-4</v>
      </c>
      <c r="T492" s="223">
        <f t="shared" ca="1" si="1127"/>
        <v>1.2480074818221006E-3</v>
      </c>
      <c r="U492" s="223">
        <f t="shared" ca="1" si="1128"/>
        <v>-1.6484798869866068E-3</v>
      </c>
      <c r="V492" s="223">
        <f t="shared" ca="1" si="1129"/>
        <v>2.040019036814879E-3</v>
      </c>
      <c r="W492" s="223">
        <f t="shared" ca="1" si="1130"/>
        <v>-2.4205031467300579E-3</v>
      </c>
      <c r="X492" s="223">
        <f t="shared" ca="1" si="1131"/>
        <v>2.7878703403744101E-3</v>
      </c>
      <c r="Y492" s="223">
        <f t="shared" ca="1" si="1132"/>
        <v>-3.140129823095849E-3</v>
      </c>
      <c r="Z492" s="223">
        <f t="shared" ca="1" si="1133"/>
        <v>3.4753726702368586E-3</v>
      </c>
      <c r="AA492" s="223">
        <f t="shared" ca="1" si="1134"/>
        <v>-3.791782171762524E-3</v>
      </c>
      <c r="AB492" s="223">
        <f t="shared" ca="1" si="1135"/>
        <v>4.0876436771694067E-3</v>
      </c>
      <c r="AC492" s="223">
        <f t="shared" ca="1" si="1136"/>
        <v>-4.3613538873255543E-3</v>
      </c>
      <c r="AD492" s="223">
        <f t="shared" ca="1" si="1137"/>
        <v>4.6114295428871608E-3</v>
      </c>
      <c r="AE492" s="223">
        <f t="shared" ca="1" si="1138"/>
        <v>-4.836515462209528E-3</v>
      </c>
      <c r="AF492" s="223">
        <f t="shared" ca="1" si="1139"/>
        <v>5.0353918851938507E-3</v>
      </c>
      <c r="AG492" s="223">
        <f t="shared" ca="1" si="1140"/>
        <v>-5.2069810832727267E-3</v>
      </c>
      <c r="AH492" s="223">
        <f t="shared" ca="1" si="1141"/>
        <v>5.3503531997148674E-3</v>
      </c>
      <c r="AI492" s="223">
        <f t="shared" ca="1" si="1142"/>
        <v>-5.4647312885991398E-3</v>
      </c>
      <c r="AJ492" s="223">
        <f t="shared" ca="1" si="1143"/>
        <v>5.5494955251518749E-3</v>
      </c>
      <c r="AK492" s="223">
        <f t="shared" ca="1" si="1144"/>
        <v>-5.6041865646309658E-3</v>
      </c>
      <c r="AL492" s="223">
        <f t="shared" ca="1" si="1145"/>
        <v>5.6285080315549201E-3</v>
      </c>
      <c r="AM492" s="223">
        <f t="shared" ca="1" si="1146"/>
        <v>-5.6223281257871995E-3</v>
      </c>
      <c r="AN492" s="223">
        <f t="shared" ca="1" si="1147"/>
        <v>5.5856803367726046E-3</v>
      </c>
      <c r="AO492" s="223">
        <f t="shared" ca="1" si="1148"/>
        <v>-5.518763262055049E-3</v>
      </c>
      <c r="AP492" s="223">
        <f t="shared" ca="1" si="1149"/>
        <v>5.4219395310603231E-3</v>
      </c>
      <c r="AQ492" s="223">
        <f t="shared" ca="1" si="1150"/>
        <v>-5.2957338399757404E-3</v>
      </c>
      <c r="AR492" s="223">
        <f t="shared" ca="1" si="1151"/>
        <v>5.1408301083760788E-3</v>
      </c>
      <c r="AS492" s="223">
        <f t="shared" ca="1" si="1152"/>
        <v>-4.9580677730041052E-3</v>
      </c>
      <c r="AT492" s="223">
        <f t="shared" ca="1" si="1153"/>
        <v>4.7484372387903186E-3</v>
      </c>
      <c r="AU492" s="223">
        <f t="shared" ca="1" si="1154"/>
        <v>-4.5130745117624039E-3</v>
      </c>
      <c r="AV492" s="223">
        <f t="shared" ca="1" si="1155"/>
        <v>4.2532550429306417E-3</v>
      </c>
      <c r="AW492" s="223">
        <f t="shared" ca="1" si="1156"/>
        <v>-3.9703868165081877E-3</v>
      </c>
      <c r="AX492" s="223">
        <f t="shared" ca="1" si="1157"/>
        <v>3.6660027199222492E-3</v>
      </c>
      <c r="AY492" s="223">
        <f t="shared" ca="1" si="1158"/>
        <v>-3.3417522369650968E-3</v>
      </c>
      <c r="AZ492" s="223">
        <f t="shared" ca="1" si="1159"/>
        <v>2.9993925090975354E-3</v>
      </c>
      <c r="BA492" s="223">
        <f t="shared" ca="1" si="1160"/>
        <v>-2.6407788133479453E-3</v>
      </c>
      <c r="BB492" s="223">
        <f t="shared" ca="1" si="1161"/>
        <v>2.2678545084049697E-3</v>
      </c>
      <c r="BC492" s="223">
        <f t="shared" ca="1" si="1162"/>
        <v>-1.8826405033879482E-3</v>
      </c>
      <c r="BD492" s="223">
        <f t="shared" ca="1" si="1163"/>
        <v>1.4872243063663135E-3</v>
      </c>
      <c r="BE492" s="223">
        <f t="shared" ca="1" si="1164"/>
        <v>-1.0837487119713168E-3</v>
      </c>
      <c r="BF492" s="223">
        <f t="shared" ca="1" si="1165"/>
        <v>6.744001894073183E-4</v>
      </c>
      <c r="BG492" s="223">
        <f t="shared" ca="1" si="1166"/>
        <v>-2.6139703378528145E-4</v>
      </c>
      <c r="BH492" s="223">
        <f t="shared" ca="1" si="1167"/>
        <v>-1.5302265501112048E-4</v>
      </c>
      <c r="BI492" s="223">
        <f t="shared" ca="1" si="1168"/>
        <v>5.6661310078173419E-4</v>
      </c>
      <c r="BJ492" s="223">
        <f t="shared" ca="1" si="1169"/>
        <v>-9.7713302106621023E-4</v>
      </c>
      <c r="BK492" s="223">
        <f t="shared" ca="1" si="1170"/>
        <v>1.3823577728483204E-3</v>
      </c>
      <c r="BL492" s="223">
        <f t="shared" ca="1" si="1171"/>
        <v>-1.7800914080881127E-3</v>
      </c>
      <c r="BM492" s="223">
        <f t="shared" ca="1" si="1172"/>
        <v>2.1681785737558456E-3</v>
      </c>
      <c r="BN492" s="223">
        <f t="shared" ca="1" si="1173"/>
        <v>-2.5445161918757203E-3</v>
      </c>
      <c r="BO492" s="223">
        <f t="shared" ca="1" si="1174"/>
        <v>2.9070648562881307E-3</v>
      </c>
      <c r="BP492" s="223">
        <f t="shared" ca="1" si="1175"/>
        <v>-3.2538598843687401E-3</v>
      </c>
      <c r="BQ492" s="223">
        <f t="shared" ca="1" si="1176"/>
        <v>3.5830219638128824E-3</v>
      </c>
      <c r="BR492" s="223">
        <f t="shared" ca="1" si="1177"/>
        <v>-3.8927673367928376E-3</v>
      </c>
      <c r="BS492" s="223">
        <f t="shared" ca="1" si="1178"/>
        <v>4.1814174662951472E-3</v>
      </c>
      <c r="BT492" s="223">
        <f t="shared" ca="1" si="1179"/>
        <v>-4.4474081322585356E-3</v>
      </c>
      <c r="BU492" s="223">
        <f t="shared" ca="1" si="1180"/>
        <v>4.689297908218224E-3</v>
      </c>
      <c r="BV492" s="223">
        <f t="shared" ca="1" si="1181"/>
        <v>-4.9057759725201367E-3</v>
      </c>
      <c r="BW492" s="223">
        <f t="shared" ca="1" si="1182"/>
        <v>5.0956692117777617E-3</v>
      </c>
      <c r="BX492" s="223">
        <f t="shared" ca="1" si="1183"/>
        <v>-5.2579485780746265E-3</v>
      </c>
      <c r="BY492" s="223">
        <f t="shared" ca="1" si="1184"/>
        <v>5.3917346654644115E-3</v>
      </c>
      <c r="BZ492" s="223">
        <f t="shared" ca="1" si="1185"/>
        <v>-5.4963024755480773E-3</v>
      </c>
      <c r="CA492" s="223">
        <f t="shared" ca="1" si="1186"/>
        <v>5.5710853463026722E-3</v>
      </c>
      <c r="CB492" s="223">
        <f t="shared" ca="1" si="1187"/>
        <v>-5.6156780228722499E-3</v>
      </c>
      <c r="CC492" s="223">
        <f t="shared" ca="1" si="1188"/>
        <v>5.6298388536788185E-3</v>
      </c>
      <c r="CD492" s="223">
        <f t="shared" ca="1" si="1189"/>
        <v>-5.6134910999533199E-3</v>
      </c>
      <c r="CE492" s="223">
        <f t="shared" ca="1" si="1190"/>
        <v>5.5667233515895899E-3</v>
      </c>
      <c r="CF492" s="223">
        <f t="shared" ca="1" si="1191"/>
        <v>-5.4897890470680926E-3</v>
      </c>
      <c r="CG492" s="223">
        <f t="shared" ca="1" si="1192"/>
        <v>5.3831051000508686E-3</v>
      </c>
      <c r="CH492" s="223">
        <f t="shared" ca="1" si="1193"/>
        <v>-5.2472496400901543E-3</v>
      </c>
      <c r="CI492" s="223">
        <f t="shared" ca="1" si="1194"/>
        <v>5.0829588796942127E-3</v>
      </c>
      <c r="CJ492" s="223">
        <f t="shared" ca="1" si="1195"/>
        <v>-4.8911231247284652E-3</v>
      </c>
      <c r="CK492" s="223">
        <f t="shared" ca="1" si="1196"/>
        <v>4.6727819497701063E-3</v>
      </c>
      <c r="CL492" s="223">
        <f t="shared" ca="1" si="1197"/>
        <v>-4.4291185645636893E-3</v>
      </c>
      <c r="CM492" s="223">
        <f t="shared" ca="1" si="1198"/>
        <v>4.1614534021056551E-3</v>
      </c>
      <c r="CN492" s="223">
        <f t="shared" ca="1" si="1199"/>
        <v>-3.8712369631023974E-3</v>
      </c>
      <c r="CO492" s="223">
        <f t="shared" ca="1" si="1200"/>
        <v>3.5600419555817386E-3</v>
      </c>
      <c r="CP492" s="223">
        <f t="shared" ca="1" si="1201"/>
        <v>-3.2295547722526628E-3</v>
      </c>
      <c r="CQ492" s="223">
        <f t="shared" ca="1" si="1202"/>
        <v>2.8815663517956737E-3</v>
      </c>
      <c r="CR492" s="223">
        <f t="shared" ca="1" si="1203"/>
        <v>-2.5179624736118528E-3</v>
      </c>
      <c r="CS492" s="223">
        <f t="shared" ca="1" si="1204"/>
        <v>2.1407135386203747E-3</v>
      </c>
      <c r="CT492" s="223">
        <f t="shared" ca="1" si="1205"/>
        <v>-1.7518638914863758E-3</v>
      </c>
      <c r="CU492" s="223">
        <f t="shared" ca="1" si="1206"/>
        <v>1.3535207421383408E-3</v>
      </c>
      <c r="CV492" s="223">
        <f t="shared" ca="1" si="1207"/>
        <v>-9.4784274661576266E-4</v>
      </c>
      <c r="CW492" s="223">
        <f t="shared" ca="1" si="1208"/>
        <v>5.370283091260088E-4</v>
      </c>
      <c r="CX492" s="223">
        <f t="shared" ca="1" si="1209"/>
        <v>-1.2330366869956269E-4</v>
      </c>
      <c r="CY492" s="223">
        <f t="shared" ca="1" si="1210"/>
        <v>-2.9108916499123857E-4</v>
      </c>
      <c r="CZ492" s="223">
        <f t="shared" ca="1" si="1211"/>
        <v>7.0390456127590552E-4</v>
      </c>
      <c r="DA492" s="223">
        <f t="shared" ca="1" si="1212"/>
        <v>-1.1129054377548844E-3</v>
      </c>
      <c r="DB492" s="223">
        <f t="shared" ca="1" si="1213"/>
        <v>1.5158753832416303E-3</v>
      </c>
      <c r="DC492" s="223">
        <f t="shared" ca="1" si="1214"/>
        <v>-1.9106306686874808E-3</v>
      </c>
      <c r="DD492" s="223">
        <f t="shared" ca="1" si="1215"/>
        <v>2.295032080997364E-3</v>
      </c>
      <c r="DE492" s="223">
        <f t="shared" ca="1" si="1216"/>
        <v>-2.666996515612737E-3</v>
      </c>
      <c r="DF492" s="223">
        <f t="shared" ca="1" si="1217"/>
        <v>3.0245082650347164E-3</v>
      </c>
      <c r="DG492" s="223">
        <f t="shared" ca="1" si="1218"/>
        <v>-3.3656299421168795E-3</v>
      </c>
      <c r="DH492" s="223">
        <f t="shared" ca="1" si="1219"/>
        <v>3.688512978935726E-3</v>
      </c>
      <c r="DI492" s="223">
        <f t="shared" ca="1" si="1220"/>
        <v>-3.9914076443395268E-3</v>
      </c>
      <c r="DJ492" s="223">
        <f t="shared" ca="1" si="1221"/>
        <v>4.2726725258924068E-3</v>
      </c>
      <c r="DK492" s="223">
        <f t="shared" ca="1" si="1222"/>
        <v>-4.5307834248319466E-3</v>
      </c>
      <c r="DL492" s="223">
        <f t="shared" ca="1" si="1223"/>
        <v>4.7643416158335587E-3</v>
      </c>
      <c r="DM492" s="223">
        <f t="shared" ca="1" si="1224"/>
        <v>-4.9720814268237531E-3</v>
      </c>
      <c r="DN492" s="223">
        <f t="shared" ca="1" si="1225"/>
        <v>5.1528770977678435E-3</v>
      </c>
      <c r="DO492" s="223">
        <f t="shared" ca="1" si="1226"/>
        <v>-5.3057488812603719E-3</v>
      </c>
      <c r="DP492" s="223">
        <f t="shared" ca="1" si="1227"/>
        <v>5.4298683518614662E-3</v>
      </c>
      <c r="DQ492" s="223">
        <f t="shared" ca="1" si="1228"/>
        <v>-5.5245628954057133E-3</v>
      </c>
      <c r="DR492" s="223">
        <f t="shared" ca="1" si="1229"/>
        <v>5.5893193539571697E-3</v>
      </c>
      <c r="DS492" s="223">
        <f t="shared" ca="1" si="1230"/>
        <v>-5.6237868066562891E-3</v>
      </c>
      <c r="DT492" s="223">
        <f t="shared" ca="1" si="1231"/>
        <v>5.6277784713904943E-3</v>
      </c>
      <c r="DU492" s="223">
        <f t="shared" ca="1" si="1232"/>
        <v>-5.6012727169827805E-3</v>
      </c>
      <c r="DV492" s="223">
        <f t="shared" ca="1" si="1233"/>
        <v>5.5444131804127531E-3</v>
      </c>
      <c r="DW492" s="223">
        <f t="shared" ca="1" si="1234"/>
        <v>-5.457507988435634E-3</v>
      </c>
      <c r="DX492" s="223">
        <f t="shared" ca="1" si="1235"/>
        <v>5.3410280878164072E-3</v>
      </c>
      <c r="DY492" s="223">
        <f t="shared" ca="1" si="1236"/>
        <v>-5.1956046932286528E-3</v>
      </c>
      <c r="DZ492" s="223">
        <f t="shared" ca="1" si="1237"/>
        <v>5.0220258666473592E-3</v>
      </c>
      <c r="EA492" s="223">
        <f t="shared" ca="1" si="1238"/>
        <v>-4.8212322467733638E-3</v>
      </c>
      <c r="EB492" s="223">
        <f t="shared" ca="1" si="1239"/>
        <v>4.5943119516299244E-3</v>
      </c>
      <c r="EC492" s="223">
        <f t="shared" ca="1" si="1240"/>
        <v>-4.3424946819571875E-3</v>
      </c>
      <c r="ED492" s="223">
        <f t="shared" ca="1" si="1241"/>
        <v>4.0671450573580049E-3</v>
      </c>
      <c r="EE492" s="223">
        <f t="shared" ca="1" si="1242"/>
        <v>-3.7697552213049094E-3</v>
      </c>
      <c r="EF492" s="223">
        <f t="shared" ca="1" si="1243"/>
        <v>3.4519367550858507E-3</v>
      </c>
      <c r="EG492" s="223">
        <f t="shared" ca="1" si="1244"/>
        <v>-3.1154119445063857E-3</v>
      </c>
      <c r="EH492" s="223">
        <f t="shared" ca="1" si="1245"/>
        <v>2.762004446672196E-3</v>
      </c>
      <c r="EI492" s="223">
        <f t="shared" ca="1" si="1246"/>
        <v>-2.3936294074339073E-3</v>
      </c>
      <c r="EJ492" s="223">
        <f t="shared" ca="1" si="1247"/>
        <v>2.0122830830466964E-3</v>
      </c>
      <c r="EK492" s="223">
        <f t="shared" ca="1" si="1248"/>
        <v>-1.6200320222829832E-3</v>
      </c>
      <c r="EL492" s="223">
        <f t="shared" ca="1" si="1249"/>
        <v>1.2190018676267048E-3</v>
      </c>
      <c r="EM492" s="223">
        <f t="shared" ca="1" si="1250"/>
        <v>-8.1136583623192798E-4</v>
      </c>
      <c r="EN492" s="223">
        <f t="shared" ca="1" si="1251"/>
        <v>3.9933294307206322E-4</v>
      </c>
      <c r="EO492" s="223">
        <f t="shared" ca="1" si="1252"/>
        <v>1.4863969905559889E-5</v>
      </c>
      <c r="EP492" s="223">
        <f t="shared" ca="1" si="1253"/>
        <v>-4.2898033374273031E-4</v>
      </c>
      <c r="EQ492" s="223">
        <f t="shared" ca="1" si="1254"/>
        <v>8.4077201598305087E-4</v>
      </c>
      <c r="ER492" s="223">
        <f t="shared" ca="1" si="1255"/>
        <v>-1.2480074818220707E-3</v>
      </c>
      <c r="ES492" s="223">
        <f t="shared" ca="1" si="1256"/>
        <v>1.648479886986769E-3</v>
      </c>
      <c r="ET492" s="223">
        <f t="shared" ca="1" si="1257"/>
        <v>-2.0400190368149622E-3</v>
      </c>
      <c r="EU492" s="223">
        <f t="shared" ca="1" si="1258"/>
        <v>2.4205031467300665E-3</v>
      </c>
      <c r="EV492" s="223">
        <f t="shared" ca="1" si="1259"/>
        <v>-2.7878703403743143E-3</v>
      </c>
      <c r="EW492" s="223">
        <f t="shared" ca="1" si="1260"/>
        <v>3.1401298230959562E-3</v>
      </c>
      <c r="EX492" s="223">
        <f t="shared" ca="1" si="1261"/>
        <v>-3.4753726702368977E-3</v>
      </c>
      <c r="EY492" s="223">
        <f t="shared" ca="1" si="1262"/>
        <v>3.7917821717624429E-3</v>
      </c>
      <c r="EZ492" s="223">
        <f t="shared" ca="1" si="1263"/>
        <v>-4.087643677169496E-3</v>
      </c>
      <c r="FA492" s="223">
        <f t="shared" ca="1" si="1264"/>
        <v>4.3613538873255855E-3</v>
      </c>
      <c r="FB492" s="223">
        <f t="shared" ca="1" si="1265"/>
        <v>-4.6114295428871434E-3</v>
      </c>
      <c r="FC492" s="223">
        <f t="shared" ca="1" si="1266"/>
        <v>4.8365154622096356E-3</v>
      </c>
      <c r="FD492" s="223">
        <f t="shared" ca="1" si="1267"/>
        <v>-5.0353918851938732E-3</v>
      </c>
      <c r="FE492" s="223">
        <f t="shared" ca="1" si="1268"/>
        <v>5.2069810832727145E-3</v>
      </c>
      <c r="FF492" s="223">
        <f t="shared" ca="1" si="1269"/>
        <v>-5.3503531997149334E-3</v>
      </c>
      <c r="FG492" s="223">
        <f t="shared" ca="1" si="1270"/>
        <v>5.4647312885991711E-3</v>
      </c>
      <c r="FH492" s="223">
        <f t="shared" ca="1" si="1271"/>
        <v>-5.5494955251518697E-3</v>
      </c>
      <c r="FI492" s="223">
        <f t="shared" ca="1" si="1272"/>
        <v>5.6041865646309554E-3</v>
      </c>
      <c r="FJ492" s="223">
        <f t="shared" ca="1" si="1273"/>
        <v>-5.6285080315549157E-3</v>
      </c>
      <c r="FK492" s="223">
        <f t="shared" ca="1" si="1274"/>
        <v>5.6223281257871804E-3</v>
      </c>
      <c r="FL492" s="223">
        <f t="shared" ca="1" si="1275"/>
        <v>-5.5856803367725682E-3</v>
      </c>
      <c r="FM492" s="223">
        <f t="shared" ca="1" si="1276"/>
        <v>5.518763262055023E-3</v>
      </c>
      <c r="FN492" s="223">
        <f t="shared" ca="1" si="1277"/>
        <v>-5.4219395310603092E-3</v>
      </c>
      <c r="FO492" s="223">
        <f t="shared" ca="1" si="1278"/>
        <v>5.2957338399757508E-3</v>
      </c>
      <c r="FP492" s="223">
        <f t="shared" ca="1" si="1279"/>
        <v>-5.1408301083761239E-3</v>
      </c>
      <c r="FQ492" s="223">
        <f t="shared" ca="1" si="1280"/>
        <v>4.9580677730042318E-3</v>
      </c>
      <c r="FR492" s="223">
        <f t="shared" ca="1" si="1281"/>
        <v>-4.7484372387901208E-3</v>
      </c>
      <c r="FS492" s="223">
        <f t="shared" ca="1" si="1282"/>
        <v>4.5130745117622781E-3</v>
      </c>
      <c r="FT492" s="223">
        <f t="shared" ca="1" si="1283"/>
        <v>-4.2532550429306096E-3</v>
      </c>
      <c r="FU492" s="223">
        <f t="shared" ca="1" si="1284"/>
        <v>3.970386816508153E-3</v>
      </c>
      <c r="FV492" s="223">
        <f t="shared" ca="1" si="1285"/>
        <v>-3.6660027199223338E-3</v>
      </c>
      <c r="FW492" s="223">
        <f t="shared" ca="1" si="1286"/>
        <v>3.3417522369651857E-3</v>
      </c>
      <c r="FX492" s="223">
        <f t="shared" ca="1" si="1287"/>
        <v>-2.9993925090972223E-3</v>
      </c>
      <c r="FY492" s="223">
        <f t="shared" ca="1" si="1288"/>
        <v>2.6407788133477597E-3</v>
      </c>
      <c r="FZ492" s="223">
        <f t="shared" ca="1" si="1289"/>
        <v>-2.2678545084047785E-3</v>
      </c>
      <c r="GA492" s="223">
        <f t="shared" ca="1" si="1290"/>
        <v>1.8826405033879013E-3</v>
      </c>
      <c r="GB492" s="223">
        <f t="shared" ca="1" si="1291"/>
        <v>-1.4872243063662658E-3</v>
      </c>
      <c r="GC492" s="223">
        <f t="shared" ca="1" si="1292"/>
        <v>1.0837487119714252E-3</v>
      </c>
      <c r="GD492" s="223">
        <f t="shared" ca="1" si="1293"/>
        <v>-6.7440018940758675E-4</v>
      </c>
      <c r="GE492" s="223">
        <f t="shared" ca="1" si="1294"/>
        <v>2.6139703378491195E-4</v>
      </c>
      <c r="GF492" s="223">
        <f t="shared" ca="1" si="1295"/>
        <v>1.5302265501133125E-4</v>
      </c>
      <c r="GG492" s="223">
        <f t="shared" ca="1" si="1296"/>
        <v>-5.6661310078178363E-4</v>
      </c>
      <c r="GH492" s="223">
        <f t="shared" ca="1" si="1297"/>
        <v>9.7713302106625837E-4</v>
      </c>
      <c r="GI492" s="223">
        <f t="shared" ca="1" si="1298"/>
        <v>-1.3823577728482132E-3</v>
      </c>
      <c r="GJ492" s="223">
        <f t="shared" ca="1" si="1299"/>
        <v>1.7800914080880082E-3</v>
      </c>
      <c r="GK492" s="223">
        <f t="shared" ca="1" si="1300"/>
        <v>-2.1681785737555962E-3</v>
      </c>
      <c r="GL492" s="223">
        <f t="shared" ca="1" si="1301"/>
        <v>2.5445161918759077E-3</v>
      </c>
      <c r="GM492" s="223">
        <f t="shared" ca="1" si="1302"/>
        <v>-2.9070648562883107E-3</v>
      </c>
      <c r="GN492" s="223">
        <f t="shared" ca="1" si="1303"/>
        <v>3.2538598843687805E-3</v>
      </c>
      <c r="GO492" s="223">
        <f t="shared" ca="1" si="1304"/>
        <v>-3.5830219638129206E-3</v>
      </c>
      <c r="GP492" s="223">
        <f t="shared" ca="1" si="1305"/>
        <v>3.8927673367927583E-3</v>
      </c>
      <c r="GQ492" s="223">
        <f t="shared" ca="1" si="1306"/>
        <v>-4.1814174662949668E-3</v>
      </c>
      <c r="GR492" s="223">
        <f t="shared" ca="1" si="1307"/>
        <v>4.447408132258762E-3</v>
      </c>
      <c r="GS492" s="223">
        <f t="shared" ca="1" si="1308"/>
        <v>-4.6892979082183402E-3</v>
      </c>
      <c r="GT492" s="223">
        <f t="shared" ca="1" si="1309"/>
        <v>4.9057759725202391E-3</v>
      </c>
      <c r="GU492" s="223">
        <f t="shared" ca="1" si="1310"/>
        <v>-5.0956692117777834E-3</v>
      </c>
      <c r="GV492" s="223">
        <f t="shared" ca="1" si="1311"/>
        <v>5.2579485780745866E-3</v>
      </c>
      <c r="GW492" s="223">
        <f t="shared" ca="1" si="1312"/>
        <v>-5.3917346654643794E-3</v>
      </c>
      <c r="GX492" s="223">
        <f t="shared" ca="1" si="1313"/>
        <v>5.4963024755480192E-3</v>
      </c>
      <c r="GY492" s="223">
        <f t="shared" ca="1" si="1314"/>
        <v>-5.5710853463027251E-3</v>
      </c>
      <c r="GZ492" s="223">
        <f t="shared" ca="1" si="1315"/>
        <v>5.6156780228722638E-3</v>
      </c>
      <c r="HA492" s="223">
        <f t="shared" ca="1" si="1316"/>
        <v>-5.6298388536788193E-3</v>
      </c>
      <c r="HB492" s="223">
        <f t="shared" ca="1" si="1317"/>
        <v>5.6134910999533156E-3</v>
      </c>
      <c r="HC492" s="223">
        <f t="shared" ca="1" si="1318"/>
        <v>-5.5667233515896064E-3</v>
      </c>
      <c r="HD492" s="223">
        <f t="shared" ca="1" si="1319"/>
        <v>5.4897890470681533E-3</v>
      </c>
      <c r="HE492" s="223">
        <f t="shared" ca="1" si="1320"/>
        <v>-5.3831051000507602E-3</v>
      </c>
      <c r="HF492" s="223">
        <f t="shared" ca="1" si="1321"/>
        <v>5.2472496400900199E-3</v>
      </c>
      <c r="HG492" s="223">
        <f t="shared" ca="1" si="1322"/>
        <v>-5.082958879694191E-3</v>
      </c>
      <c r="HH492" s="223">
        <f t="shared" ca="1" si="1323"/>
        <v>4.8911231247284409E-3</v>
      </c>
      <c r="HI492" s="223">
        <f t="shared" ca="1" si="1324"/>
        <v>-4.6727819497700785E-3</v>
      </c>
      <c r="HJ492" s="223">
        <f t="shared" ca="1" si="1325"/>
        <v>4.4291185645638559E-3</v>
      </c>
      <c r="HK492" s="223">
        <f t="shared" ca="1" si="1326"/>
        <v>-4.1614534021058381E-3</v>
      </c>
      <c r="HL492" s="223">
        <f t="shared" ca="1" si="1327"/>
        <v>3.871236963102129E-3</v>
      </c>
      <c r="HM492" s="223">
        <f t="shared" ca="1" si="1328"/>
        <v>-3.5600419555817005E-3</v>
      </c>
      <c r="HN492" s="223">
        <f t="shared" ca="1" si="1329"/>
        <v>3.2295547722526225E-3</v>
      </c>
      <c r="HO492" s="223">
        <f t="shared" ca="1" si="1330"/>
        <v>-2.8815663517956303E-3</v>
      </c>
      <c r="HP492" s="223">
        <f t="shared" ca="1" si="1331"/>
        <v>2.5179624736118081E-3</v>
      </c>
      <c r="HQ492" s="223">
        <f t="shared" ca="1" si="1332"/>
        <v>-2.1407135386206245E-3</v>
      </c>
      <c r="HR492" s="223">
        <f t="shared" ca="1" si="1333"/>
        <v>1.751863891486025E-3</v>
      </c>
      <c r="HS492" s="223">
        <f t="shared" ca="1" si="1334"/>
        <v>-1.3535207421379817E-3</v>
      </c>
      <c r="HT492" s="223">
        <f t="shared" ca="1" si="1335"/>
        <v>9.4784274661571409E-4</v>
      </c>
      <c r="HU492" s="223">
        <f t="shared" ca="1" si="1336"/>
        <v>-5.3702830912595936E-4</v>
      </c>
      <c r="HV492" s="223">
        <f t="shared" ca="1" si="1337"/>
        <v>1.2330366869951325E-4</v>
      </c>
      <c r="HW492" s="223">
        <f t="shared" ca="1" si="1338"/>
        <v>2.9108916499096926E-4</v>
      </c>
      <c r="HX492" s="223">
        <f t="shared" ca="1" si="1339"/>
        <v>-7.0390456127563663E-4</v>
      </c>
      <c r="HY492" s="223">
        <f t="shared" ca="1" si="1340"/>
        <v>1.112905437755247E-3</v>
      </c>
      <c r="HZ492" s="223">
        <f t="shared" ca="1" si="1341"/>
        <v>-1.5158753832419864E-3</v>
      </c>
      <c r="IA492" s="223">
        <f t="shared" ca="1" si="1342"/>
        <v>1.9106306686875274E-3</v>
      </c>
      <c r="IB492" s="223">
        <f t="shared" ca="1" si="1343"/>
        <v>-2.2950320809974091E-3</v>
      </c>
      <c r="IC492" s="223">
        <f t="shared" ca="1" si="1344"/>
        <v>2.6669965156127804E-3</v>
      </c>
      <c r="ID492" s="223">
        <f t="shared" ca="1" si="1345"/>
        <v>-3.0245082650344887E-3</v>
      </c>
      <c r="IE492" s="223">
        <f t="shared" ca="1" si="1346"/>
        <v>2.044787935726107E-3</v>
      </c>
      <c r="IF492" s="223">
        <f t="shared" ca="1" si="1347"/>
        <v>-3.6885129789360053E-3</v>
      </c>
      <c r="IG492" s="223">
        <f t="shared" ca="1" si="1348"/>
        <v>3.9914076443395624E-3</v>
      </c>
      <c r="IH492" s="223">
        <f t="shared" ca="1" si="1349"/>
        <v>-4.2726725258924398E-3</v>
      </c>
      <c r="II492" s="223">
        <f t="shared" ca="1" si="1350"/>
        <v>4.5307834248319761E-3</v>
      </c>
      <c r="IJ492" s="223">
        <f t="shared" ca="1" si="1351"/>
        <v>-4.7643416158334147E-3</v>
      </c>
      <c r="IK492" s="223">
        <f t="shared" ca="1" si="1352"/>
        <v>4.9720814268236265E-3</v>
      </c>
      <c r="IL492" s="223">
        <f t="shared" ca="1" si="1353"/>
        <v>-5.1528770977679918E-3</v>
      </c>
      <c r="IM492" s="223">
        <f t="shared" ca="1" si="1354"/>
        <v>5.3057488812604959E-3</v>
      </c>
      <c r="IN492" s="223">
        <f t="shared" ca="1" si="1355"/>
        <v>-5.4298683518614801E-3</v>
      </c>
      <c r="IO492" s="223">
        <f t="shared" ca="1" si="1356"/>
        <v>5.5245628954057237E-3</v>
      </c>
      <c r="IP492" s="223">
        <f t="shared" ca="1" si="1357"/>
        <v>-5.5893193539571749E-3</v>
      </c>
      <c r="IQ492" s="223">
        <f t="shared" ca="1" si="1358"/>
        <v>5.6237868066562769E-3</v>
      </c>
      <c r="IR492" s="223">
        <f t="shared" ca="1" si="1359"/>
        <v>-5.6277784713905021E-3</v>
      </c>
      <c r="IS492" s="223">
        <f t="shared" ca="1" si="1360"/>
        <v>5.6012727169827432E-3</v>
      </c>
      <c r="IT492" s="223">
        <f t="shared" ca="1" si="1361"/>
        <v>-5.5444131804127444E-3</v>
      </c>
      <c r="IU492" s="223">
        <f t="shared" ca="1" si="1362"/>
        <v>5.4575079884356219E-3</v>
      </c>
      <c r="IV492" s="223">
        <f t="shared" ca="1" si="1363"/>
        <v>-5.3410280878163924E-3</v>
      </c>
      <c r="IW492" s="223">
        <f t="shared" ca="1" si="1364"/>
        <v>5.1956046932286337E-3</v>
      </c>
      <c r="IX492" s="223">
        <f t="shared" ca="1" si="1365"/>
        <v>-5.0220258666474824E-3</v>
      </c>
      <c r="IY492" s="223">
        <f t="shared" ca="1" si="1366"/>
        <v>4.821232246773173E-3</v>
      </c>
      <c r="IZ492" s="223">
        <f t="shared" ca="1" si="1367"/>
        <v>-4.5943119516297102E-3</v>
      </c>
      <c r="JA492" s="223">
        <f t="shared" ca="1" si="1368"/>
        <v>4.3424946819571554E-3</v>
      </c>
      <c r="JB492" s="223">
        <f t="shared" ca="1" si="1369"/>
        <v>-4.0671450573579711E-3</v>
      </c>
    </row>
    <row r="493" spans="2:262">
      <c r="B493" s="230">
        <v>132</v>
      </c>
      <c r="C493" s="229">
        <f t="shared" si="1370"/>
        <v>2.5781250000000019E-3</v>
      </c>
      <c r="D493" s="226">
        <f t="shared" ca="1" si="1113"/>
        <v>74.418653778180143</v>
      </c>
      <c r="E493" s="225">
        <f ca="1">EH361</f>
        <v>-0.58134622181986351</v>
      </c>
      <c r="F493" s="224">
        <v>132</v>
      </c>
      <c r="G493" s="223">
        <f t="shared" ca="1" si="1114"/>
        <v>3.889570979743605E-3</v>
      </c>
      <c r="H493" s="223">
        <f t="shared" ca="1" si="1115"/>
        <v>-3.3938995003013959E-3</v>
      </c>
      <c r="I493" s="223">
        <f t="shared" ca="1" si="1116"/>
        <v>2.8655429133770936E-3</v>
      </c>
      <c r="J493" s="223">
        <f t="shared" ca="1" si="1117"/>
        <v>-2.3095895817318761E-3</v>
      </c>
      <c r="K493" s="223">
        <f t="shared" ca="1" si="1118"/>
        <v>1.7313936398644777E-3</v>
      </c>
      <c r="L493" s="223">
        <f t="shared" ca="1" si="1119"/>
        <v>-1.1365234307691547E-3</v>
      </c>
      <c r="M493" s="223">
        <f t="shared" ca="1" si="1120"/>
        <v>5.3070787974862036E-4</v>
      </c>
      <c r="N493" s="223">
        <f t="shared" ca="1" si="1121"/>
        <v>8.021867826833208E-5</v>
      </c>
      <c r="O493" s="223">
        <f t="shared" ca="1" si="1122"/>
        <v>-6.9037268656156918E-4</v>
      </c>
      <c r="P493" s="223">
        <f t="shared" ca="1" si="1123"/>
        <v>1.2938780284871411E-3</v>
      </c>
      <c r="Q493" s="223">
        <f t="shared" ca="1" si="1124"/>
        <v>-1.8849226176926824E-3</v>
      </c>
      <c r="R493" s="223">
        <f t="shared" ca="1" si="1125"/>
        <v>2.4578143716863263E-3</v>
      </c>
      <c r="S493" s="223">
        <f t="shared" ca="1" si="1126"/>
        <v>-3.0070360297026252E-3</v>
      </c>
      <c r="T493" s="223">
        <f t="shared" ca="1" si="1127"/>
        <v>3.5272982869397852E-3</v>
      </c>
      <c r="U493" s="223">
        <f t="shared" ca="1" si="1128"/>
        <v>-4.0135907334563322E-3</v>
      </c>
      <c r="V493" s="223">
        <f t="shared" ca="1" si="1129"/>
        <v>4.4612301071578191E-3</v>
      </c>
      <c r="W493" s="223">
        <f t="shared" ca="1" si="1130"/>
        <v>-4.8659053961709279E-3</v>
      </c>
      <c r="X493" s="223">
        <f t="shared" ca="1" si="1131"/>
        <v>5.2237193562444471E-3</v>
      </c>
      <c r="Y493" s="223">
        <f t="shared" ca="1" si="1132"/>
        <v>-5.5312260433418615E-3</v>
      </c>
      <c r="Z493" s="223">
        <f t="shared" ca="1" si="1133"/>
        <v>5.7854639999661839E-3</v>
      </c>
      <c r="AA493" s="223">
        <f t="shared" ca="1" si="1134"/>
        <v>-5.9839847756144818E-3</v>
      </c>
      <c r="AB493" s="223">
        <f t="shared" ca="1" si="1135"/>
        <v>6.1248765066947881E-3</v>
      </c>
      <c r="AC493" s="223">
        <f t="shared" ca="1" si="1136"/>
        <v>-6.2067823288175453E-3</v>
      </c>
      <c r="AD493" s="223">
        <f t="shared" ca="1" si="1137"/>
        <v>6.2289134441414328E-3</v>
      </c>
      <c r="AE493" s="223">
        <f t="shared" ca="1" si="1138"/>
        <v>-6.1910567179277835E-3</v>
      </c>
      <c r="AF493" s="223">
        <f t="shared" ca="1" si="1139"/>
        <v>6.0935767311446265E-3</v>
      </c>
      <c r="AG493" s="223">
        <f t="shared" ca="1" si="1140"/>
        <v>-5.9374122693526656E-3</v>
      </c>
      <c r="AH493" s="223">
        <f t="shared" ca="1" si="1141"/>
        <v>5.7240672816871365E-3</v>
      </c>
      <c r="AI493" s="223">
        <f t="shared" ca="1" si="1142"/>
        <v>-5.4555963970054902E-3</v>
      </c>
      <c r="AJ493" s="223">
        <f t="shared" ca="1" si="1143"/>
        <v>5.1345851366883253E-3</v>
      </c>
      <c r="AK493" s="223">
        <f t="shared" ca="1" si="1144"/>
        <v>-4.7641250146551019E-3</v>
      </c>
      <c r="AL493" s="223">
        <f t="shared" ca="1" si="1145"/>
        <v>4.3477837643951028E-3</v>
      </c>
      <c r="AM493" s="223">
        <f t="shared" ca="1" si="1146"/>
        <v>-3.8895709797436089E-3</v>
      </c>
      <c r="AN493" s="223">
        <f t="shared" ca="1" si="1147"/>
        <v>3.3938995003014029E-3</v>
      </c>
      <c r="AO493" s="223">
        <f t="shared" ca="1" si="1148"/>
        <v>-2.8655429133771062E-3</v>
      </c>
      <c r="AP493" s="223">
        <f t="shared" ca="1" si="1149"/>
        <v>2.3095895817318891E-3</v>
      </c>
      <c r="AQ493" s="223">
        <f t="shared" ca="1" si="1150"/>
        <v>-1.731393639864502E-3</v>
      </c>
      <c r="AR493" s="223">
        <f t="shared" ca="1" si="1151"/>
        <v>1.1365234307691794E-3</v>
      </c>
      <c r="AS493" s="223">
        <f t="shared" ca="1" si="1152"/>
        <v>-5.3070787974864508E-4</v>
      </c>
      <c r="AT493" s="223">
        <f t="shared" ca="1" si="1153"/>
        <v>-8.0218678268395398E-5</v>
      </c>
      <c r="AU493" s="223">
        <f t="shared" ca="1" si="1154"/>
        <v>6.9037268656163206E-4</v>
      </c>
      <c r="AV493" s="223">
        <f t="shared" ca="1" si="1155"/>
        <v>-1.2938780284871818E-3</v>
      </c>
      <c r="AW493" s="223">
        <f t="shared" ca="1" si="1156"/>
        <v>1.8849226176927219E-3</v>
      </c>
      <c r="AX493" s="223">
        <f t="shared" ca="1" si="1157"/>
        <v>-2.4578143716863631E-3</v>
      </c>
      <c r="AY493" s="223">
        <f t="shared" ca="1" si="1158"/>
        <v>3.007036029702662E-3</v>
      </c>
      <c r="AZ493" s="223">
        <f t="shared" ca="1" si="1159"/>
        <v>-3.527298286939819E-3</v>
      </c>
      <c r="BA493" s="223">
        <f t="shared" ca="1" si="1160"/>
        <v>4.0135907334563634E-3</v>
      </c>
      <c r="BB493" s="223">
        <f t="shared" ca="1" si="1161"/>
        <v>-4.4612301071578478E-3</v>
      </c>
      <c r="BC493" s="223">
        <f t="shared" ca="1" si="1162"/>
        <v>4.865905396170953E-3</v>
      </c>
      <c r="BD493" s="223">
        <f t="shared" ca="1" si="1163"/>
        <v>-5.2237193562444688E-3</v>
      </c>
      <c r="BE493" s="223">
        <f t="shared" ca="1" si="1164"/>
        <v>5.5312260433418798E-3</v>
      </c>
      <c r="BF493" s="223">
        <f t="shared" ca="1" si="1165"/>
        <v>-5.785463999966183E-3</v>
      </c>
      <c r="BG493" s="223">
        <f t="shared" ca="1" si="1166"/>
        <v>5.9839847756144818E-3</v>
      </c>
      <c r="BH493" s="223">
        <f t="shared" ca="1" si="1167"/>
        <v>-6.1248765066947881E-3</v>
      </c>
      <c r="BI493" s="223">
        <f t="shared" ca="1" si="1168"/>
        <v>6.2067823288175453E-3</v>
      </c>
      <c r="BJ493" s="223">
        <f t="shared" ca="1" si="1169"/>
        <v>-6.2289134441414328E-3</v>
      </c>
      <c r="BK493" s="223">
        <f t="shared" ca="1" si="1170"/>
        <v>6.1910567179277835E-3</v>
      </c>
      <c r="BL493" s="223">
        <f t="shared" ca="1" si="1171"/>
        <v>-6.0935767311446273E-3</v>
      </c>
      <c r="BM493" s="223">
        <f t="shared" ca="1" si="1172"/>
        <v>5.9374122693526665E-3</v>
      </c>
      <c r="BN493" s="223">
        <f t="shared" ca="1" si="1173"/>
        <v>-5.7240672816871382E-3</v>
      </c>
      <c r="BO493" s="223">
        <f t="shared" ca="1" si="1174"/>
        <v>5.455596397005491E-3</v>
      </c>
      <c r="BP493" s="223">
        <f t="shared" ca="1" si="1175"/>
        <v>-5.134585136688327E-3</v>
      </c>
      <c r="BQ493" s="223">
        <f t="shared" ca="1" si="1176"/>
        <v>4.7641250146551037E-3</v>
      </c>
      <c r="BR493" s="223">
        <f t="shared" ca="1" si="1177"/>
        <v>-4.3477837643951045E-3</v>
      </c>
      <c r="BS493" s="223">
        <f t="shared" ca="1" si="1178"/>
        <v>3.8895709797436111E-3</v>
      </c>
      <c r="BT493" s="223">
        <f t="shared" ca="1" si="1179"/>
        <v>-3.3938995003014059E-3</v>
      </c>
      <c r="BU493" s="223">
        <f t="shared" ca="1" si="1180"/>
        <v>2.8655429133771088E-3</v>
      </c>
      <c r="BV493" s="223">
        <f t="shared" ca="1" si="1181"/>
        <v>-2.3095895817318926E-3</v>
      </c>
      <c r="BW493" s="223">
        <f t="shared" ca="1" si="1182"/>
        <v>1.731393639864505E-3</v>
      </c>
      <c r="BX493" s="223">
        <f t="shared" ca="1" si="1183"/>
        <v>-1.1365234307691829E-3</v>
      </c>
      <c r="BY493" s="223">
        <f t="shared" ca="1" si="1184"/>
        <v>5.3070787974864812E-4</v>
      </c>
      <c r="BZ493" s="223">
        <f t="shared" ca="1" si="1185"/>
        <v>8.0218678268303891E-5</v>
      </c>
      <c r="CA493" s="223">
        <f t="shared" ca="1" si="1186"/>
        <v>-6.9037268656154055E-4</v>
      </c>
      <c r="CB493" s="223">
        <f t="shared" ca="1" si="1187"/>
        <v>1.2938780284870916E-3</v>
      </c>
      <c r="CC493" s="223">
        <f t="shared" ca="1" si="1188"/>
        <v>-1.8849226176926338E-3</v>
      </c>
      <c r="CD493" s="223">
        <f t="shared" ca="1" si="1189"/>
        <v>2.4578143716862799E-3</v>
      </c>
      <c r="CE493" s="223">
        <f t="shared" ca="1" si="1190"/>
        <v>-3.0070360297025809E-3</v>
      </c>
      <c r="CF493" s="223">
        <f t="shared" ca="1" si="1191"/>
        <v>3.5272982869397436E-3</v>
      </c>
      <c r="CG493" s="223">
        <f t="shared" ca="1" si="1192"/>
        <v>-4.013590733456294E-3</v>
      </c>
      <c r="CH493" s="223">
        <f t="shared" ca="1" si="1193"/>
        <v>4.4612301071579076E-3</v>
      </c>
      <c r="CI493" s="223">
        <f t="shared" ca="1" si="1194"/>
        <v>-4.8659053961710068E-3</v>
      </c>
      <c r="CJ493" s="223">
        <f t="shared" ca="1" si="1195"/>
        <v>5.2237193562445156E-3</v>
      </c>
      <c r="CK493" s="223">
        <f t="shared" ca="1" si="1196"/>
        <v>-5.5312260433419188E-3</v>
      </c>
      <c r="CL493" s="223">
        <f t="shared" ca="1" si="1197"/>
        <v>5.7854639999662142E-3</v>
      </c>
      <c r="CM493" s="223">
        <f t="shared" ca="1" si="1198"/>
        <v>-5.9839847756145053E-3</v>
      </c>
      <c r="CN493" s="223">
        <f t="shared" ca="1" si="1199"/>
        <v>6.1248765066948038E-3</v>
      </c>
      <c r="CO493" s="223">
        <f t="shared" ca="1" si="1200"/>
        <v>-6.2067823288175523E-3</v>
      </c>
      <c r="CP493" s="223">
        <f t="shared" ca="1" si="1201"/>
        <v>6.2289134441414311E-3</v>
      </c>
      <c r="CQ493" s="223">
        <f t="shared" ca="1" si="1202"/>
        <v>-6.191056717927774E-3</v>
      </c>
      <c r="CR493" s="223">
        <f t="shared" ca="1" si="1203"/>
        <v>6.09357673114461E-3</v>
      </c>
      <c r="CS493" s="223">
        <f t="shared" ca="1" si="1204"/>
        <v>-5.9374122693526404E-3</v>
      </c>
      <c r="CT493" s="223">
        <f t="shared" ca="1" si="1205"/>
        <v>5.7240672816871035E-3</v>
      </c>
      <c r="CU493" s="223">
        <f t="shared" ca="1" si="1206"/>
        <v>-5.4555963970054503E-3</v>
      </c>
      <c r="CV493" s="223">
        <f t="shared" ca="1" si="1207"/>
        <v>5.1345851366882784E-3</v>
      </c>
      <c r="CW493" s="223">
        <f t="shared" ca="1" si="1208"/>
        <v>-4.764125014655049E-3</v>
      </c>
      <c r="CX493" s="223">
        <f t="shared" ca="1" si="1209"/>
        <v>4.347783764395043E-3</v>
      </c>
      <c r="CY493" s="223">
        <f t="shared" ca="1" si="1210"/>
        <v>-3.8895709797435452E-3</v>
      </c>
      <c r="CZ493" s="223">
        <f t="shared" ca="1" si="1211"/>
        <v>3.3938995003013335E-3</v>
      </c>
      <c r="DA493" s="223">
        <f t="shared" ca="1" si="1212"/>
        <v>-2.8655429133770333E-3</v>
      </c>
      <c r="DB493" s="223">
        <f t="shared" ca="1" si="1213"/>
        <v>2.3095895817318128E-3</v>
      </c>
      <c r="DC493" s="223">
        <f t="shared" ca="1" si="1214"/>
        <v>-1.7313936398644222E-3</v>
      </c>
      <c r="DD493" s="223">
        <f t="shared" ca="1" si="1215"/>
        <v>1.1365234307690983E-3</v>
      </c>
      <c r="DE493" s="223">
        <f t="shared" ca="1" si="1216"/>
        <v>-5.3070787974856311E-4</v>
      </c>
      <c r="DF493" s="223">
        <f t="shared" ca="1" si="1217"/>
        <v>-8.0218678268388893E-5</v>
      </c>
      <c r="DG493" s="223">
        <f t="shared" ca="1" si="1218"/>
        <v>6.9037268656162642E-4</v>
      </c>
      <c r="DH493" s="223">
        <f t="shared" ca="1" si="1219"/>
        <v>-1.2938780284871758E-3</v>
      </c>
      <c r="DI493" s="223">
        <f t="shared" ca="1" si="1220"/>
        <v>1.8849226176927154E-3</v>
      </c>
      <c r="DJ493" s="223">
        <f t="shared" ca="1" si="1221"/>
        <v>-2.4578143716863579E-3</v>
      </c>
      <c r="DK493" s="223">
        <f t="shared" ca="1" si="1222"/>
        <v>3.0070360297026564E-3</v>
      </c>
      <c r="DL493" s="223">
        <f t="shared" ca="1" si="1223"/>
        <v>-3.5272982869398142E-3</v>
      </c>
      <c r="DM493" s="223">
        <f t="shared" ca="1" si="1224"/>
        <v>4.0135907334563591E-3</v>
      </c>
      <c r="DN493" s="223">
        <f t="shared" ca="1" si="1225"/>
        <v>-4.4612301071578434E-3</v>
      </c>
      <c r="DO493" s="223">
        <f t="shared" ca="1" si="1226"/>
        <v>4.8659053961709496E-3</v>
      </c>
      <c r="DP493" s="223">
        <f t="shared" ca="1" si="1227"/>
        <v>-5.2237193562444661E-3</v>
      </c>
      <c r="DQ493" s="223">
        <f t="shared" ca="1" si="1228"/>
        <v>5.5312260433418772E-3</v>
      </c>
      <c r="DR493" s="223">
        <f t="shared" ca="1" si="1229"/>
        <v>-5.7854639999661804E-3</v>
      </c>
      <c r="DS493" s="223">
        <f t="shared" ca="1" si="1230"/>
        <v>5.9839847756144801E-3</v>
      </c>
      <c r="DT493" s="223">
        <f t="shared" ca="1" si="1231"/>
        <v>-6.1248765066947864E-3</v>
      </c>
      <c r="DU493" s="223">
        <f t="shared" ca="1" si="1232"/>
        <v>6.2067823288175436E-3</v>
      </c>
      <c r="DV493" s="223">
        <f t="shared" ca="1" si="1233"/>
        <v>-6.2289134441414328E-3</v>
      </c>
      <c r="DW493" s="223">
        <f t="shared" ca="1" si="1234"/>
        <v>6.1910567179277844E-3</v>
      </c>
      <c r="DX493" s="223">
        <f t="shared" ca="1" si="1235"/>
        <v>-6.0935767311446282E-3</v>
      </c>
      <c r="DY493" s="223">
        <f t="shared" ca="1" si="1236"/>
        <v>5.9374122693526682E-3</v>
      </c>
      <c r="DZ493" s="223">
        <f t="shared" ca="1" si="1237"/>
        <v>-5.72406728168714E-3</v>
      </c>
      <c r="EA493" s="223">
        <f t="shared" ca="1" si="1238"/>
        <v>5.4555963970054945E-3</v>
      </c>
      <c r="EB493" s="223">
        <f t="shared" ca="1" si="1239"/>
        <v>-5.1345851366883305E-3</v>
      </c>
      <c r="EC493" s="223">
        <f t="shared" ca="1" si="1240"/>
        <v>4.764125014655108E-3</v>
      </c>
      <c r="ED493" s="223">
        <f t="shared" ca="1" si="1241"/>
        <v>-4.3477837643951089E-3</v>
      </c>
      <c r="EE493" s="223">
        <f t="shared" ca="1" si="1242"/>
        <v>3.8895709797436163E-3</v>
      </c>
      <c r="EF493" s="223">
        <f t="shared" ca="1" si="1243"/>
        <v>-3.3938995003014111E-3</v>
      </c>
      <c r="EG493" s="223">
        <f t="shared" ca="1" si="1244"/>
        <v>2.865542913377114E-3</v>
      </c>
      <c r="EH493" s="223">
        <f t="shared" ca="1" si="1245"/>
        <v>-2.3095895817318974E-3</v>
      </c>
      <c r="EI493" s="223">
        <f t="shared" ca="1" si="1246"/>
        <v>1.7313936398645107E-3</v>
      </c>
      <c r="EJ493" s="223">
        <f t="shared" ca="1" si="1247"/>
        <v>-1.1365234307691889E-3</v>
      </c>
      <c r="EK493" s="223">
        <f t="shared" ca="1" si="1248"/>
        <v>5.3070787974865375E-4</v>
      </c>
      <c r="EL493" s="223">
        <f t="shared" ca="1" si="1249"/>
        <v>8.021867826829782E-5</v>
      </c>
      <c r="EM493" s="223">
        <f t="shared" ca="1" si="1250"/>
        <v>-6.9037268656153535E-4</v>
      </c>
      <c r="EN493" s="223">
        <f t="shared" ca="1" si="1251"/>
        <v>1.2938780284870856E-3</v>
      </c>
      <c r="EO493" s="223">
        <f t="shared" ca="1" si="1252"/>
        <v>-1.8849226176926278E-3</v>
      </c>
      <c r="EP493" s="223">
        <f t="shared" ca="1" si="1253"/>
        <v>2.4578143716862742E-3</v>
      </c>
      <c r="EQ493" s="223">
        <f t="shared" ca="1" si="1254"/>
        <v>-3.0070360297025762E-3</v>
      </c>
      <c r="ER493" s="223">
        <f t="shared" ca="1" si="1255"/>
        <v>3.5272982869397384E-3</v>
      </c>
      <c r="ES493" s="223">
        <f t="shared" ca="1" si="1256"/>
        <v>-4.0135907334562888E-3</v>
      </c>
      <c r="ET493" s="223">
        <f t="shared" ca="1" si="1257"/>
        <v>4.4612301071577792E-3</v>
      </c>
      <c r="EU493" s="223">
        <f t="shared" ca="1" si="1258"/>
        <v>-4.8659053961708923E-3</v>
      </c>
      <c r="EV493" s="223">
        <f t="shared" ca="1" si="1259"/>
        <v>5.2237193562444158E-3</v>
      </c>
      <c r="EW493" s="223">
        <f t="shared" ca="1" si="1260"/>
        <v>-5.5312260433418347E-3</v>
      </c>
      <c r="EX493" s="223">
        <f t="shared" ca="1" si="1261"/>
        <v>5.7854639999661466E-3</v>
      </c>
      <c r="EY493" s="223">
        <f t="shared" ca="1" si="1262"/>
        <v>-5.9839847756144541E-3</v>
      </c>
      <c r="EZ493" s="223">
        <f t="shared" ca="1" si="1263"/>
        <v>6.1248765066947708E-3</v>
      </c>
      <c r="FA493" s="223">
        <f t="shared" ca="1" si="1264"/>
        <v>-6.2067823288175367E-3</v>
      </c>
      <c r="FB493" s="223">
        <f t="shared" ca="1" si="1265"/>
        <v>6.2289134441414328E-3</v>
      </c>
      <c r="FC493" s="223">
        <f t="shared" ca="1" si="1266"/>
        <v>-6.1910567179277939E-3</v>
      </c>
      <c r="FD493" s="223">
        <f t="shared" ca="1" si="1267"/>
        <v>6.0935767311446482E-3</v>
      </c>
      <c r="FE493" s="223">
        <f t="shared" ca="1" si="1268"/>
        <v>-5.9374122693526959E-3</v>
      </c>
      <c r="FF493" s="223">
        <f t="shared" ca="1" si="1269"/>
        <v>5.7240672816871764E-3</v>
      </c>
      <c r="FG493" s="223">
        <f t="shared" ca="1" si="1270"/>
        <v>-5.4555963970055379E-3</v>
      </c>
      <c r="FH493" s="223">
        <f t="shared" ca="1" si="1271"/>
        <v>5.1345851366883825E-3</v>
      </c>
      <c r="FI493" s="223">
        <f t="shared" ca="1" si="1272"/>
        <v>-4.7641250146551661E-3</v>
      </c>
      <c r="FJ493" s="223">
        <f t="shared" ca="1" si="1273"/>
        <v>4.3477837643949207E-3</v>
      </c>
      <c r="FK493" s="223">
        <f t="shared" ca="1" si="1274"/>
        <v>-3.8895709797436878E-3</v>
      </c>
      <c r="FL493" s="223">
        <f t="shared" ca="1" si="1275"/>
        <v>3.3938995003011899E-3</v>
      </c>
      <c r="FM493" s="223">
        <f t="shared" ca="1" si="1276"/>
        <v>-2.8655429133771959E-3</v>
      </c>
      <c r="FN493" s="223">
        <f t="shared" ca="1" si="1277"/>
        <v>2.3095895817316545E-3</v>
      </c>
      <c r="FO493" s="223">
        <f t="shared" ca="1" si="1278"/>
        <v>-1.7313936398645983E-3</v>
      </c>
      <c r="FP493" s="223">
        <f t="shared" ca="1" si="1279"/>
        <v>1.1365234307689305E-3</v>
      </c>
      <c r="FQ493" s="223">
        <f t="shared" ca="1" si="1280"/>
        <v>-5.3070787974874526E-4</v>
      </c>
      <c r="FR493" s="223">
        <f t="shared" ca="1" si="1281"/>
        <v>-8.0218678268560197E-5</v>
      </c>
      <c r="FS493" s="223">
        <f t="shared" ca="1" si="1282"/>
        <v>6.9037268656144428E-4</v>
      </c>
      <c r="FT493" s="223">
        <f t="shared" ca="1" si="1283"/>
        <v>-1.2938780284873423E-3</v>
      </c>
      <c r="FU493" s="223">
        <f t="shared" ca="1" si="1284"/>
        <v>1.884922617692541E-3</v>
      </c>
      <c r="FV493" s="223">
        <f t="shared" ca="1" si="1285"/>
        <v>-2.4578143716865153E-3</v>
      </c>
      <c r="FW493" s="223">
        <f t="shared" ca="1" si="1286"/>
        <v>3.0070360297024959E-3</v>
      </c>
      <c r="FX493" s="223">
        <f t="shared" ca="1" si="1287"/>
        <v>-3.5272982869399548E-3</v>
      </c>
      <c r="FY493" s="223">
        <f t="shared" ca="1" si="1288"/>
        <v>4.0135907334562194E-3</v>
      </c>
      <c r="FZ493" s="223">
        <f t="shared" ca="1" si="1289"/>
        <v>-4.4612301071579631E-3</v>
      </c>
      <c r="GA493" s="223">
        <f t="shared" ca="1" si="1290"/>
        <v>4.865905396170836E-3</v>
      </c>
      <c r="GB493" s="223">
        <f t="shared" ca="1" si="1291"/>
        <v>-5.223719356244559E-3</v>
      </c>
      <c r="GC493" s="223">
        <f t="shared" ca="1" si="1292"/>
        <v>5.531226043341793E-3</v>
      </c>
      <c r="GD493" s="223">
        <f t="shared" ca="1" si="1293"/>
        <v>-5.7854639999662437E-3</v>
      </c>
      <c r="GE493" s="223">
        <f t="shared" ca="1" si="1294"/>
        <v>5.9839847756144289E-3</v>
      </c>
      <c r="GF493" s="223">
        <f t="shared" ca="1" si="1295"/>
        <v>-6.1248765066948194E-3</v>
      </c>
      <c r="GG493" s="223">
        <f t="shared" ca="1" si="1296"/>
        <v>6.2067823288175289E-3</v>
      </c>
      <c r="GH493" s="223">
        <f t="shared" ca="1" si="1297"/>
        <v>-6.2289134441414302E-3</v>
      </c>
      <c r="GI493" s="223">
        <f t="shared" ca="1" si="1298"/>
        <v>6.1910567179278043E-3</v>
      </c>
      <c r="GJ493" s="223">
        <f t="shared" ca="1" si="1299"/>
        <v>-6.0935767311445926E-3</v>
      </c>
      <c r="GK493" s="223">
        <f t="shared" ca="1" si="1300"/>
        <v>5.9374122693527237E-3</v>
      </c>
      <c r="GL493" s="223">
        <f t="shared" ca="1" si="1301"/>
        <v>-5.7240672816870723E-3</v>
      </c>
      <c r="GM493" s="223">
        <f t="shared" ca="1" si="1302"/>
        <v>5.455596397005583E-3</v>
      </c>
      <c r="GN493" s="223">
        <f t="shared" ca="1" si="1303"/>
        <v>-5.1345851366882342E-3</v>
      </c>
      <c r="GO493" s="223">
        <f t="shared" ca="1" si="1304"/>
        <v>4.7641250146552259E-3</v>
      </c>
      <c r="GP493" s="223">
        <f t="shared" ca="1" si="1305"/>
        <v>-4.3477837643949866E-3</v>
      </c>
      <c r="GQ493" s="223">
        <f t="shared" ca="1" si="1306"/>
        <v>3.889570979743759E-3</v>
      </c>
      <c r="GR493" s="223">
        <f t="shared" ca="1" si="1307"/>
        <v>-3.3938995003012671E-3</v>
      </c>
      <c r="GS493" s="223">
        <f t="shared" ca="1" si="1308"/>
        <v>2.865542913377277E-3</v>
      </c>
      <c r="GT493" s="223">
        <f t="shared" ca="1" si="1309"/>
        <v>-2.3095895817317395E-3</v>
      </c>
      <c r="GU493" s="223">
        <f t="shared" ca="1" si="1310"/>
        <v>1.7313936398646868E-3</v>
      </c>
      <c r="GV493" s="223">
        <f t="shared" ca="1" si="1311"/>
        <v>-1.1365234307690202E-3</v>
      </c>
      <c r="GW493" s="223">
        <f t="shared" ca="1" si="1312"/>
        <v>5.3070787974883633E-4</v>
      </c>
      <c r="GX493" s="223">
        <f t="shared" ca="1" si="1313"/>
        <v>8.0218678268467822E-5</v>
      </c>
      <c r="GY493" s="223">
        <f t="shared" ca="1" si="1314"/>
        <v>-6.903726865613532E-4</v>
      </c>
      <c r="GZ493" s="223">
        <f t="shared" ca="1" si="1315"/>
        <v>1.2938780284872534E-3</v>
      </c>
      <c r="HA493" s="223">
        <f t="shared" ca="1" si="1316"/>
        <v>-1.8849226176924534E-3</v>
      </c>
      <c r="HB493" s="223">
        <f t="shared" ca="1" si="1317"/>
        <v>2.4578143716864308E-3</v>
      </c>
      <c r="HC493" s="223">
        <f t="shared" ca="1" si="1318"/>
        <v>-3.0070360297024153E-3</v>
      </c>
      <c r="HD493" s="223">
        <f t="shared" ca="1" si="1319"/>
        <v>3.5272982869398797E-3</v>
      </c>
      <c r="HE493" s="223">
        <f t="shared" ca="1" si="1320"/>
        <v>-4.0135907334561483E-3</v>
      </c>
      <c r="HF493" s="223">
        <f t="shared" ca="1" si="1321"/>
        <v>4.4612301071578989E-3</v>
      </c>
      <c r="HG493" s="223">
        <f t="shared" ca="1" si="1322"/>
        <v>-4.8659053961707778E-3</v>
      </c>
      <c r="HH493" s="223">
        <f t="shared" ca="1" si="1323"/>
        <v>5.2237193562445087E-3</v>
      </c>
      <c r="HI493" s="223">
        <f t="shared" ca="1" si="1324"/>
        <v>-5.5312260433417505E-3</v>
      </c>
      <c r="HJ493" s="223">
        <f t="shared" ca="1" si="1325"/>
        <v>5.7854639999662099E-3</v>
      </c>
      <c r="HK493" s="223">
        <f t="shared" ca="1" si="1326"/>
        <v>-5.9839847756144038E-3</v>
      </c>
      <c r="HL493" s="223">
        <f t="shared" ca="1" si="1327"/>
        <v>6.124876506694802E-3</v>
      </c>
      <c r="HM493" s="223">
        <f t="shared" ca="1" si="1328"/>
        <v>-6.2067823288175211E-3</v>
      </c>
      <c r="HN493" s="223">
        <f t="shared" ca="1" si="1329"/>
        <v>6.228913444141432E-3</v>
      </c>
      <c r="HO493" s="223">
        <f t="shared" ca="1" si="1330"/>
        <v>-6.1910567179278148E-3</v>
      </c>
      <c r="HP493" s="223">
        <f t="shared" ca="1" si="1331"/>
        <v>6.0935767311446126E-3</v>
      </c>
      <c r="HQ493" s="223">
        <f t="shared" ca="1" si="1332"/>
        <v>-5.9374122693527515E-3</v>
      </c>
      <c r="HR493" s="223">
        <f t="shared" ca="1" si="1333"/>
        <v>5.7240672816871088E-3</v>
      </c>
      <c r="HS493" s="223">
        <f t="shared" ca="1" si="1334"/>
        <v>-5.4555963970056272E-3</v>
      </c>
      <c r="HT493" s="223">
        <f t="shared" ca="1" si="1335"/>
        <v>5.1345851366882862E-3</v>
      </c>
      <c r="HU493" s="223">
        <f t="shared" ca="1" si="1336"/>
        <v>-4.7641250146552849E-3</v>
      </c>
      <c r="HV493" s="223">
        <f t="shared" ca="1" si="1337"/>
        <v>4.3477837643950525E-3</v>
      </c>
      <c r="HW493" s="223">
        <f t="shared" ca="1" si="1338"/>
        <v>-3.8895709797438314E-3</v>
      </c>
      <c r="HX493" s="223">
        <f t="shared" ca="1" si="1339"/>
        <v>3.3938995003013439E-3</v>
      </c>
      <c r="HY493" s="223">
        <f t="shared" ca="1" si="1340"/>
        <v>-2.8655429133773577E-3</v>
      </c>
      <c r="HZ493" s="223">
        <f t="shared" ca="1" si="1341"/>
        <v>2.3095895817318241E-3</v>
      </c>
      <c r="IA493" s="223">
        <f t="shared" ca="1" si="1342"/>
        <v>-1.7313936398647744E-3</v>
      </c>
      <c r="IB493" s="223">
        <f t="shared" ca="1" si="1343"/>
        <v>1.13652343076911E-3</v>
      </c>
      <c r="IC493" s="223">
        <f t="shared" ca="1" si="1344"/>
        <v>-5.3070787974892784E-4</v>
      </c>
      <c r="ID493" s="223">
        <f t="shared" ca="1" si="1345"/>
        <v>-8.0218678268377183E-5</v>
      </c>
      <c r="IE493" s="223">
        <f t="shared" ca="1" si="1346"/>
        <v>-3.1954818385841049E-3</v>
      </c>
      <c r="IF493" s="223">
        <f t="shared" ca="1" si="1347"/>
        <v>-1.2938780284871636E-3</v>
      </c>
      <c r="IG493" s="223">
        <f t="shared" ca="1" si="1348"/>
        <v>1.8849226176923667E-3</v>
      </c>
      <c r="IH493" s="223">
        <f t="shared" ca="1" si="1349"/>
        <v>-2.4578143716863471E-3</v>
      </c>
      <c r="II493" s="223">
        <f t="shared" ca="1" si="1350"/>
        <v>3.0070360297023355E-3</v>
      </c>
      <c r="IJ493" s="223">
        <f t="shared" ca="1" si="1351"/>
        <v>-3.5272982869398043E-3</v>
      </c>
      <c r="IK493" s="223">
        <f t="shared" ca="1" si="1352"/>
        <v>4.0135907334560789E-3</v>
      </c>
      <c r="IL493" s="223">
        <f t="shared" ca="1" si="1353"/>
        <v>-4.4612301071578347E-3</v>
      </c>
      <c r="IM493" s="223">
        <f t="shared" ca="1" si="1354"/>
        <v>4.8659053961707206E-3</v>
      </c>
      <c r="IN493" s="223">
        <f t="shared" ca="1" si="1355"/>
        <v>-5.2237193562444592E-3</v>
      </c>
      <c r="IO493" s="223">
        <f t="shared" ca="1" si="1356"/>
        <v>5.5312260433417089E-3</v>
      </c>
      <c r="IP493" s="223">
        <f t="shared" ca="1" si="1357"/>
        <v>-5.7854639999661761E-3</v>
      </c>
      <c r="IQ493" s="223">
        <f t="shared" ca="1" si="1358"/>
        <v>5.9839847756143778E-3</v>
      </c>
      <c r="IR493" s="223">
        <f t="shared" ca="1" si="1359"/>
        <v>-6.1248765066947847E-3</v>
      </c>
      <c r="IS493" s="223">
        <f t="shared" ca="1" si="1360"/>
        <v>6.2067823288175132E-3</v>
      </c>
      <c r="IT493" s="223">
        <f t="shared" ca="1" si="1361"/>
        <v>-6.2289134441414328E-3</v>
      </c>
      <c r="IU493" s="223">
        <f t="shared" ca="1" si="1362"/>
        <v>6.1910567179278252E-3</v>
      </c>
      <c r="IV493" s="223">
        <f t="shared" ca="1" si="1363"/>
        <v>-6.0935767311446308E-3</v>
      </c>
      <c r="IW493" s="223">
        <f t="shared" ca="1" si="1364"/>
        <v>5.9374122693527792E-3</v>
      </c>
      <c r="IX493" s="223">
        <f t="shared" ca="1" si="1365"/>
        <v>-5.7240672816871452E-3</v>
      </c>
      <c r="IY493" s="223">
        <f t="shared" ca="1" si="1366"/>
        <v>5.4555963970056714E-3</v>
      </c>
      <c r="IZ493" s="223">
        <f t="shared" ca="1" si="1367"/>
        <v>-5.1345851366883374E-3</v>
      </c>
      <c r="JA493" s="223">
        <f t="shared" ca="1" si="1368"/>
        <v>4.7641250146553439E-3</v>
      </c>
      <c r="JB493" s="223">
        <f t="shared" ca="1" si="1369"/>
        <v>-4.3477837643951175E-3</v>
      </c>
    </row>
    <row r="494" spans="2:262">
      <c r="B494" s="230">
        <v>133</v>
      </c>
      <c r="C494" s="229">
        <f t="shared" si="1370"/>
        <v>2.5976562500000019E-3</v>
      </c>
      <c r="D494" s="226">
        <f t="shared" ca="1" si="1113"/>
        <v>74.447631260377179</v>
      </c>
      <c r="E494" s="225">
        <f ca="1">EI361</f>
        <v>-0.55236873962281541</v>
      </c>
      <c r="F494" s="224">
        <v>133</v>
      </c>
      <c r="G494" s="223">
        <f t="shared" ca="1" si="1114"/>
        <v>4.2555721016873348E-3</v>
      </c>
      <c r="H494" s="223">
        <f t="shared" ca="1" si="1115"/>
        <v>-3.4970917320743217E-3</v>
      </c>
      <c r="I494" s="223">
        <f t="shared" ca="1" si="1116"/>
        <v>2.6860118477089064E-3</v>
      </c>
      <c r="J494" s="223">
        <f t="shared" ca="1" si="1117"/>
        <v>-1.8345318450071861E-3</v>
      </c>
      <c r="K494" s="223">
        <f t="shared" ca="1" si="1118"/>
        <v>9.55458775769582E-4</v>
      </c>
      <c r="L494" s="223">
        <f t="shared" ca="1" si="1119"/>
        <v>-6.2014717200923643E-5</v>
      </c>
      <c r="M494" s="223">
        <f t="shared" ca="1" si="1120"/>
        <v>-8.3236210043792112E-4</v>
      </c>
      <c r="N494" s="223">
        <f t="shared" ca="1" si="1121"/>
        <v>1.714219417321364E-3</v>
      </c>
      <c r="O494" s="223">
        <f t="shared" ca="1" si="1122"/>
        <v>-2.5702932785684374E-3</v>
      </c>
      <c r="P494" s="223">
        <f t="shared" ca="1" si="1123"/>
        <v>3.3877075364702495E-3</v>
      </c>
      <c r="Q494" s="223">
        <f t="shared" ca="1" si="1124"/>
        <v>-4.1541675197366333E-3</v>
      </c>
      <c r="R494" s="223">
        <f t="shared" ca="1" si="1125"/>
        <v>4.8581449567962915E-3</v>
      </c>
      <c r="S494" s="223">
        <f t="shared" ca="1" si="1126"/>
        <v>-5.4890513717319143E-3</v>
      </c>
      <c r="T494" s="223">
        <f t="shared" ca="1" si="1127"/>
        <v>6.0373973448135066E-3</v>
      </c>
      <c r="U494" s="223">
        <f t="shared" ca="1" si="1128"/>
        <v>-6.494935242204054E-3</v>
      </c>
      <c r="V494" s="223">
        <f t="shared" ca="1" si="1129"/>
        <v>6.8547832680493958E-3</v>
      </c>
      <c r="W494" s="223">
        <f t="shared" ca="1" si="1130"/>
        <v>-7.1115289730933201E-3</v>
      </c>
      <c r="X494" s="223">
        <f t="shared" ca="1" si="1131"/>
        <v>7.261310662952397E-3</v>
      </c>
      <c r="Y494" s="223">
        <f t="shared" ca="1" si="1132"/>
        <v>-7.3018754815939776E-3</v>
      </c>
      <c r="Z494" s="223">
        <f t="shared" ca="1" si="1133"/>
        <v>7.2326132963878437E-3</v>
      </c>
      <c r="AA494" s="223">
        <f t="shared" ca="1" si="1134"/>
        <v>-7.0545658750689171E-3</v>
      </c>
      <c r="AB494" s="223">
        <f t="shared" ca="1" si="1135"/>
        <v>6.7704112165808319E-3</v>
      </c>
      <c r="AC494" s="223">
        <f t="shared" ca="1" si="1136"/>
        <v>-6.3844232714791909E-3</v>
      </c>
      <c r="AD494" s="223">
        <f t="shared" ca="1" si="1137"/>
        <v>5.902407657736807E-3</v>
      </c>
      <c r="AE494" s="223">
        <f t="shared" ca="1" si="1138"/>
        <v>-5.3316143388457832E-3</v>
      </c>
      <c r="AF494" s="223">
        <f t="shared" ca="1" si="1139"/>
        <v>4.6806285776181331E-3</v>
      </c>
      <c r="AG494" s="223">
        <f t="shared" ca="1" si="1140"/>
        <v>-3.9592418058419484E-3</v>
      </c>
      <c r="AH494" s="223">
        <f t="shared" ca="1" si="1141"/>
        <v>3.178304352033411E-3</v>
      </c>
      <c r="AI494" s="223">
        <f t="shared" ca="1" si="1142"/>
        <v>-2.3495622423964965E-3</v>
      </c>
      <c r="AJ494" s="223">
        <f t="shared" ca="1" si="1143"/>
        <v>1.4854805296552458E-3</v>
      </c>
      <c r="AK494" s="223">
        <f t="shared" ca="1" si="1144"/>
        <v>-5.9905580705887137E-4</v>
      </c>
      <c r="AL494" s="223">
        <f t="shared" ca="1" si="1145"/>
        <v>-2.9637927247835958E-4</v>
      </c>
      <c r="AM494" s="223">
        <f t="shared" ca="1" si="1146"/>
        <v>1.1873565318869243E-3</v>
      </c>
      <c r="AN494" s="223">
        <f t="shared" ca="1" si="1147"/>
        <v>-2.0604748438613871E-3</v>
      </c>
      <c r="AO494" s="223">
        <f t="shared" ca="1" si="1148"/>
        <v>2.9026016962888715E-3</v>
      </c>
      <c r="AP494" s="223">
        <f t="shared" ca="1" si="1149"/>
        <v>-3.7010707174549339E-3</v>
      </c>
      <c r="AQ494" s="223">
        <f t="shared" ca="1" si="1150"/>
        <v>4.4438721900643937E-3</v>
      </c>
      <c r="AR494" s="223">
        <f t="shared" ca="1" si="1151"/>
        <v>-5.1198336885675839E-3</v>
      </c>
      <c r="AS494" s="223">
        <f t="shared" ca="1" si="1152"/>
        <v>5.7187881228403081E-3</v>
      </c>
      <c r="AT494" s="223">
        <f t="shared" ca="1" si="1153"/>
        <v>-6.2317266606827714E-3</v>
      </c>
      <c r="AU494" s="223">
        <f t="shared" ca="1" si="1154"/>
        <v>6.6509342290412658E-3</v>
      </c>
      <c r="AV494" s="223">
        <f t="shared" ca="1" si="1155"/>
        <v>-6.9701055558883222E-3</v>
      </c>
      <c r="AW494" s="223">
        <f t="shared" ca="1" si="1156"/>
        <v>7.1844400073825185E-3</v>
      </c>
      <c r="AX494" s="223">
        <f t="shared" ca="1" si="1157"/>
        <v>-7.2907137938704207E-3</v>
      </c>
      <c r="AY494" s="223">
        <f t="shared" ca="1" si="1158"/>
        <v>7.287328458683285E-3</v>
      </c>
      <c r="AZ494" s="223">
        <f t="shared" ca="1" si="1159"/>
        <v>-7.1743349204134461E-3</v>
      </c>
      <c r="BA494" s="223">
        <f t="shared" ca="1" si="1160"/>
        <v>6.953432707051092E-3</v>
      </c>
      <c r="BB494" s="223">
        <f t="shared" ca="1" si="1161"/>
        <v>-6.6279443935016447E-3</v>
      </c>
      <c r="BC494" s="223">
        <f t="shared" ca="1" si="1162"/>
        <v>6.2027656269661013E-3</v>
      </c>
      <c r="BD494" s="223">
        <f t="shared" ca="1" si="1163"/>
        <v>-5.6842914918508449E-3</v>
      </c>
      <c r="BE494" s="223">
        <f t="shared" ca="1" si="1164"/>
        <v>5.0803203217448332E-3</v>
      </c>
      <c r="BF494" s="223">
        <f t="shared" ca="1" si="1165"/>
        <v>-4.3999364052246612E-3</v>
      </c>
      <c r="BG494" s="223">
        <f t="shared" ca="1" si="1166"/>
        <v>3.653373349697767E-3</v>
      </c>
      <c r="BH494" s="223">
        <f t="shared" ca="1" si="1167"/>
        <v>-2.851860158421897E-3</v>
      </c>
      <c r="BI494" s="223">
        <f t="shared" ca="1" si="1168"/>
        <v>2.0074523358447577E-3</v>
      </c>
      <c r="BJ494" s="223">
        <f t="shared" ca="1" si="1169"/>
        <v>-1.1328505615945E-3</v>
      </c>
      <c r="BK494" s="223">
        <f t="shared" ca="1" si="1170"/>
        <v>2.4120966043783857E-4</v>
      </c>
      <c r="BL494" s="223">
        <f t="shared" ca="1" si="1171"/>
        <v>6.5405925853038093E-4</v>
      </c>
      <c r="BM494" s="223">
        <f t="shared" ca="1" si="1172"/>
        <v>-1.5394905174504646E-3</v>
      </c>
      <c r="BN494" s="223">
        <f t="shared" ca="1" si="1173"/>
        <v>2.4017664060261442E-3</v>
      </c>
      <c r="BO494" s="223">
        <f t="shared" ca="1" si="1174"/>
        <v>-3.227917492285016E-3</v>
      </c>
      <c r="BP494" s="223">
        <f t="shared" ca="1" si="1175"/>
        <v>4.0055176949058066E-3</v>
      </c>
      <c r="BQ494" s="223">
        <f t="shared" ca="1" si="1176"/>
        <v>-4.7228711830491791E-3</v>
      </c>
      <c r="BR494" s="223">
        <f t="shared" ca="1" si="1177"/>
        <v>5.3691882925386491E-3</v>
      </c>
      <c r="BS494" s="223">
        <f t="shared" ca="1" si="1178"/>
        <v>-5.9347478124540387E-3</v>
      </c>
      <c r="BT494" s="223">
        <f t="shared" ca="1" si="1179"/>
        <v>6.4110432011916605E-3</v>
      </c>
      <c r="BU494" s="223">
        <f t="shared" ca="1" si="1180"/>
        <v>-6.7909105327677074E-3</v>
      </c>
      <c r="BV494" s="223">
        <f t="shared" ca="1" si="1181"/>
        <v>7.0686362489339547E-3</v>
      </c>
      <c r="BW494" s="223">
        <f t="shared" ca="1" si="1182"/>
        <v>-7.2400430964113215E-3</v>
      </c>
      <c r="BX494" s="223">
        <f t="shared" ca="1" si="1183"/>
        <v>7.3025529566678928E-3</v>
      </c>
      <c r="BY494" s="223">
        <f t="shared" ca="1" si="1184"/>
        <v>-7.2552256232210404E-3</v>
      </c>
      <c r="BZ494" s="223">
        <f t="shared" ca="1" si="1185"/>
        <v>7.0987729432182376E-3</v>
      </c>
      <c r="CA494" s="223">
        <f t="shared" ca="1" si="1186"/>
        <v>-6.8355481105932085E-3</v>
      </c>
      <c r="CB494" s="223">
        <f t="shared" ca="1" si="1187"/>
        <v>6.4695102718391097E-3</v>
      </c>
      <c r="CC494" s="223">
        <f t="shared" ca="1" si="1188"/>
        <v>-6.006164976759599E-3</v>
      </c>
      <c r="CD494" s="223">
        <f t="shared" ca="1" si="1189"/>
        <v>5.4524813698758829E-3</v>
      </c>
      <c r="CE494" s="223">
        <f t="shared" ca="1" si="1190"/>
        <v>-4.8167873680055222E-3</v>
      </c>
      <c r="CF494" s="223">
        <f t="shared" ca="1" si="1191"/>
        <v>4.1086444006420914E-3</v>
      </c>
      <c r="CG494" s="223">
        <f t="shared" ca="1" si="1192"/>
        <v>-3.3387035971563644E-3</v>
      </c>
      <c r="CH494" s="223">
        <f t="shared" ca="1" si="1193"/>
        <v>2.5185455838952981E-3</v>
      </c>
      <c r="CI494" s="223">
        <f t="shared" ca="1" si="1194"/>
        <v>-1.6605063007837091E-3</v>
      </c>
      <c r="CJ494" s="223">
        <f t="shared" ca="1" si="1195"/>
        <v>7.7749145730519062E-4</v>
      </c>
      <c r="CK494" s="223">
        <f t="shared" ca="1" si="1196"/>
        <v>1.1721758138266009E-4</v>
      </c>
      <c r="CL494" s="223">
        <f t="shared" ca="1" si="1197"/>
        <v>-1.010163558540088E-3</v>
      </c>
      <c r="CM494" s="223">
        <f t="shared" ca="1" si="1198"/>
        <v>1.8879157355138204E-3</v>
      </c>
      <c r="CN494" s="223">
        <f t="shared" ca="1" si="1199"/>
        <v>-2.737271902548992E-3</v>
      </c>
      <c r="CO494" s="223">
        <f t="shared" ca="1" si="1200"/>
        <v>3.5454569523100674E-3</v>
      </c>
      <c r="CP494" s="223">
        <f t="shared" ca="1" si="1201"/>
        <v>-4.3003150293879052E-3</v>
      </c>
      <c r="CQ494" s="223">
        <f t="shared" ca="1" si="1202"/>
        <v>4.9904923656791059E-3</v>
      </c>
      <c r="CR494" s="223">
        <f t="shared" ca="1" si="1203"/>
        <v>-5.6056080516276377E-3</v>
      </c>
      <c r="CS494" s="223">
        <f t="shared" ca="1" si="1204"/>
        <v>6.1364101747652311E-3</v>
      </c>
      <c r="CT494" s="223">
        <f t="shared" ca="1" si="1205"/>
        <v>-6.5749149770877278E-3</v>
      </c>
      <c r="CU494" s="223">
        <f t="shared" ca="1" si="1206"/>
        <v>6.9145269382072001E-3</v>
      </c>
      <c r="CV494" s="223">
        <f t="shared" ca="1" si="1207"/>
        <v>-7.1501379781164949E-3</v>
      </c>
      <c r="CW494" s="223">
        <f t="shared" ca="1" si="1208"/>
        <v>7.2782042874680103E-3</v>
      </c>
      <c r="CX494" s="223">
        <f t="shared" ca="1" si="1209"/>
        <v>-7.2967996297646671E-3</v>
      </c>
      <c r="CY494" s="223">
        <f t="shared" ca="1" si="1210"/>
        <v>7.2056443137497464E-3</v>
      </c>
      <c r="CZ494" s="223">
        <f t="shared" ca="1" si="1211"/>
        <v>-7.006109400223684E-3</v>
      </c>
      <c r="DA494" s="223">
        <f t="shared" ca="1" si="1212"/>
        <v>6.7011960800136871E-3</v>
      </c>
      <c r="DB494" s="223">
        <f t="shared" ca="1" si="1213"/>
        <v>-6.2954905332695404E-3</v>
      </c>
      <c r="DC494" s="223">
        <f t="shared" ca="1" si="1214"/>
        <v>5.7950949490461652E-3</v>
      </c>
      <c r="DD494" s="223">
        <f t="shared" ca="1" si="1215"/>
        <v>-5.207535742699782E-3</v>
      </c>
      <c r="DE494" s="223">
        <f t="shared" ca="1" si="1216"/>
        <v>4.5416503515957928E-3</v>
      </c>
      <c r="DF494" s="223">
        <f t="shared" ca="1" si="1217"/>
        <v>-3.8074543118236295E-3</v>
      </c>
      <c r="DG494" s="223">
        <f t="shared" ca="1" si="1218"/>
        <v>3.0159906152133274E-3</v>
      </c>
      <c r="DH494" s="223">
        <f t="shared" ca="1" si="1219"/>
        <v>-2.1791636124587543E-3</v>
      </c>
      <c r="DI494" s="223">
        <f t="shared" ca="1" si="1220"/>
        <v>1.3095599606013021E-3</v>
      </c>
      <c r="DJ494" s="223">
        <f t="shared" ca="1" si="1221"/>
        <v>-4.2025930799461167E-4</v>
      </c>
      <c r="DK494" s="223">
        <f t="shared" ca="1" si="1222"/>
        <v>-4.7536243578235335E-4</v>
      </c>
      <c r="DL494" s="223">
        <f t="shared" ca="1" si="1223"/>
        <v>1.3638342860569828E-3</v>
      </c>
      <c r="DM494" s="223">
        <f t="shared" ca="1" si="1224"/>
        <v>-2.2317927992088382E-3</v>
      </c>
      <c r="DN494" s="223">
        <f t="shared" ca="1" si="1225"/>
        <v>3.0661830713020876E-3</v>
      </c>
      <c r="DO494" s="223">
        <f t="shared" ca="1" si="1226"/>
        <v>-3.8544550959914749E-3</v>
      </c>
      <c r="DP494" s="223">
        <f t="shared" ca="1" si="1227"/>
        <v>4.5847525283007652E-3</v>
      </c>
      <c r="DQ494" s="223">
        <f t="shared" ca="1" si="1228"/>
        <v>-5.2460910150849104E-3</v>
      </c>
      <c r="DR494" s="223">
        <f t="shared" ca="1" si="1229"/>
        <v>5.8285234099268559E-3</v>
      </c>
      <c r="DS494" s="223">
        <f t="shared" ca="1" si="1230"/>
        <v>-6.3232893874791401E-3</v>
      </c>
      <c r="DT494" s="223">
        <f t="shared" ca="1" si="1231"/>
        <v>6.7229472069096369E-3</v>
      </c>
      <c r="DU494" s="223">
        <f t="shared" ca="1" si="1232"/>
        <v>-7.0214856426115795E-3</v>
      </c>
      <c r="DV494" s="223">
        <f t="shared" ca="1" si="1233"/>
        <v>7.2144143986315997E-3</v>
      </c>
      <c r="DW494" s="223">
        <f t="shared" ca="1" si="1234"/>
        <v>-7.2988316469007521E-3</v>
      </c>
      <c r="DX494" s="223">
        <f t="shared" ca="1" si="1235"/>
        <v>7.2734676734291584E-3</v>
      </c>
      <c r="DY494" s="223">
        <f t="shared" ca="1" si="1236"/>
        <v>-7.138703975986772E-3</v>
      </c>
      <c r="DZ494" s="223">
        <f t="shared" ca="1" si="1237"/>
        <v>6.8965675260214011E-3</v>
      </c>
      <c r="EA494" s="223">
        <f t="shared" ca="1" si="1238"/>
        <v>-6.5507002811217956E-3</v>
      </c>
      <c r="EB494" s="223">
        <f t="shared" ca="1" si="1239"/>
        <v>6.1063044065853677E-3</v>
      </c>
      <c r="EC494" s="223">
        <f t="shared" ca="1" si="1240"/>
        <v>-5.5700640300102447E-3</v>
      </c>
      <c r="ED494" s="223">
        <f t="shared" ca="1" si="1241"/>
        <v>4.9500447057935484E-3</v>
      </c>
      <c r="EE494" s="223">
        <f t="shared" ca="1" si="1242"/>
        <v>-4.2555721016873131E-3</v>
      </c>
      <c r="EF494" s="223">
        <f t="shared" ca="1" si="1243"/>
        <v>3.4970917320745571E-3</v>
      </c>
      <c r="EG494" s="223">
        <f t="shared" ca="1" si="1244"/>
        <v>-2.6860118477090413E-3</v>
      </c>
      <c r="EH494" s="223">
        <f t="shared" ca="1" si="1245"/>
        <v>1.8345318450072134E-3</v>
      </c>
      <c r="EI494" s="223">
        <f t="shared" ca="1" si="1246"/>
        <v>-9.5545877576949396E-4</v>
      </c>
      <c r="EJ494" s="223">
        <f t="shared" ca="1" si="1247"/>
        <v>6.2014717201120534E-5</v>
      </c>
      <c r="EK494" s="223">
        <f t="shared" ca="1" si="1248"/>
        <v>8.3236210043782918E-4</v>
      </c>
      <c r="EL494" s="223">
        <f t="shared" ca="1" si="1249"/>
        <v>-1.7142194173213991E-3</v>
      </c>
      <c r="EM494" s="223">
        <f t="shared" ca="1" si="1250"/>
        <v>2.5702932785682041E-3</v>
      </c>
      <c r="EN494" s="223">
        <f t="shared" ca="1" si="1251"/>
        <v>-3.387707536470122E-3</v>
      </c>
      <c r="EO494" s="223">
        <f t="shared" ca="1" si="1252"/>
        <v>4.1541675197365995E-3</v>
      </c>
      <c r="EP494" s="223">
        <f t="shared" ca="1" si="1253"/>
        <v>-4.8581449567963774E-3</v>
      </c>
      <c r="EQ494" s="223">
        <f t="shared" ca="1" si="1254"/>
        <v>5.4890513717317851E-3</v>
      </c>
      <c r="ER494" s="223">
        <f t="shared" ca="1" si="1255"/>
        <v>-6.0373973448134555E-3</v>
      </c>
      <c r="ES494" s="223">
        <f t="shared" ca="1" si="1256"/>
        <v>6.4949352422040826E-3</v>
      </c>
      <c r="ET494" s="223">
        <f t="shared" ca="1" si="1257"/>
        <v>-6.8547832680493099E-3</v>
      </c>
      <c r="EU494" s="223">
        <f t="shared" ca="1" si="1258"/>
        <v>7.1115289730932871E-3</v>
      </c>
      <c r="EV494" s="223">
        <f t="shared" ca="1" si="1259"/>
        <v>-7.2613106629523978E-3</v>
      </c>
      <c r="EW494" s="223">
        <f t="shared" ca="1" si="1260"/>
        <v>7.3018754815939758E-3</v>
      </c>
      <c r="EX494" s="223">
        <f t="shared" ca="1" si="1261"/>
        <v>-7.2326132963878706E-3</v>
      </c>
      <c r="EY494" s="223">
        <f t="shared" ca="1" si="1262"/>
        <v>7.0545658750689397E-3</v>
      </c>
      <c r="EZ494" s="223">
        <f t="shared" ca="1" si="1263"/>
        <v>-6.7704112165808284E-3</v>
      </c>
      <c r="FA494" s="223">
        <f t="shared" ca="1" si="1264"/>
        <v>6.3844232714792854E-3</v>
      </c>
      <c r="FB494" s="223">
        <f t="shared" ca="1" si="1265"/>
        <v>-5.9024076577368616E-3</v>
      </c>
      <c r="FC494" s="223">
        <f t="shared" ca="1" si="1266"/>
        <v>5.3316143388457762E-3</v>
      </c>
      <c r="FD494" s="223">
        <f t="shared" ca="1" si="1267"/>
        <v>-4.6806285776183638E-3</v>
      </c>
      <c r="FE494" s="223">
        <f t="shared" ca="1" si="1268"/>
        <v>3.9592418058421132E-3</v>
      </c>
      <c r="FF494" s="223">
        <f t="shared" ca="1" si="1269"/>
        <v>-3.1783043520334942E-3</v>
      </c>
      <c r="FG494" s="223">
        <f t="shared" ca="1" si="1270"/>
        <v>2.349562242396781E-3</v>
      </c>
      <c r="FH494" s="223">
        <f t="shared" ca="1" si="1271"/>
        <v>-1.4854805296554393E-3</v>
      </c>
      <c r="FI494" s="223">
        <f t="shared" ca="1" si="1272"/>
        <v>5.9905580705896374E-4</v>
      </c>
      <c r="FJ494" s="223">
        <f t="shared" ca="1" si="1273"/>
        <v>2.9637927247837129E-4</v>
      </c>
      <c r="FK494" s="223">
        <f t="shared" ca="1" si="1274"/>
        <v>-1.187356531887038E-3</v>
      </c>
      <c r="FL494" s="223">
        <f t="shared" ca="1" si="1275"/>
        <v>2.060474843861597E-3</v>
      </c>
      <c r="FM494" s="223">
        <f t="shared" ca="1" si="1276"/>
        <v>-2.9026016962884049E-3</v>
      </c>
      <c r="FN494" s="223">
        <f t="shared" ca="1" si="1277"/>
        <v>3.7010707174546737E-3</v>
      </c>
      <c r="FO494" s="223">
        <f t="shared" ca="1" si="1278"/>
        <v>-4.4438721900642367E-3</v>
      </c>
      <c r="FP494" s="223">
        <f t="shared" ca="1" si="1279"/>
        <v>5.1198336885675162E-3</v>
      </c>
      <c r="FQ494" s="223">
        <f t="shared" ca="1" si="1280"/>
        <v>-5.7187881228403141E-3</v>
      </c>
      <c r="FR494" s="223">
        <f t="shared" ca="1" si="1281"/>
        <v>6.2317266606828313E-3</v>
      </c>
      <c r="FS494" s="223">
        <f t="shared" ca="1" si="1282"/>
        <v>-6.6509342290413994E-3</v>
      </c>
      <c r="FT494" s="223">
        <f t="shared" ca="1" si="1283"/>
        <v>6.9701055558881696E-3</v>
      </c>
      <c r="FU494" s="223">
        <f t="shared" ca="1" si="1284"/>
        <v>-7.1844400073824647E-3</v>
      </c>
      <c r="FV494" s="223">
        <f t="shared" ca="1" si="1285"/>
        <v>7.2907137938704033E-3</v>
      </c>
      <c r="FW494" s="223">
        <f t="shared" ca="1" si="1286"/>
        <v>-7.2873284586832919E-3</v>
      </c>
      <c r="FX494" s="223">
        <f t="shared" ca="1" si="1287"/>
        <v>7.1743349204134244E-3</v>
      </c>
      <c r="FY494" s="223">
        <f t="shared" ca="1" si="1288"/>
        <v>-6.9534327070510564E-3</v>
      </c>
      <c r="FZ494" s="223">
        <f t="shared" ca="1" si="1289"/>
        <v>6.6279443935015094E-3</v>
      </c>
      <c r="GA494" s="223">
        <f t="shared" ca="1" si="1290"/>
        <v>-6.2027656269663702E-3</v>
      </c>
      <c r="GB494" s="223">
        <f t="shared" ca="1" si="1291"/>
        <v>5.6842914918510332E-3</v>
      </c>
      <c r="GC494" s="223">
        <f t="shared" ca="1" si="1292"/>
        <v>-5.0803203217450492E-3</v>
      </c>
      <c r="GD494" s="223">
        <f t="shared" ca="1" si="1293"/>
        <v>4.3999364052247358E-3</v>
      </c>
      <c r="GE494" s="223">
        <f t="shared" ca="1" si="1294"/>
        <v>-3.6533733496976672E-3</v>
      </c>
      <c r="GF494" s="223">
        <f t="shared" ca="1" si="1295"/>
        <v>2.8518601584217916E-3</v>
      </c>
      <c r="GG494" s="223">
        <f t="shared" ca="1" si="1296"/>
        <v>-2.0074523358444472E-3</v>
      </c>
      <c r="GH494" s="223">
        <f t="shared" ca="1" si="1297"/>
        <v>1.1328505615950022E-3</v>
      </c>
      <c r="GI494" s="223">
        <f t="shared" ca="1" si="1298"/>
        <v>-2.4120966043813868E-4</v>
      </c>
      <c r="GJ494" s="223">
        <f t="shared" ca="1" si="1299"/>
        <v>-6.5405925853028856E-4</v>
      </c>
      <c r="GK494" s="223">
        <f t="shared" ca="1" si="1300"/>
        <v>1.539490517450373E-3</v>
      </c>
      <c r="GL494" s="223">
        <f t="shared" ca="1" si="1301"/>
        <v>-2.4017664060262517E-3</v>
      </c>
      <c r="GM494" s="223">
        <f t="shared" ca="1" si="1302"/>
        <v>3.2279174922851192E-3</v>
      </c>
      <c r="GN494" s="223">
        <f t="shared" ca="1" si="1303"/>
        <v>-4.0055176949060755E-3</v>
      </c>
      <c r="GO494" s="223">
        <f t="shared" ca="1" si="1304"/>
        <v>4.7228711830487914E-3</v>
      </c>
      <c r="GP494" s="223">
        <f t="shared" ca="1" si="1305"/>
        <v>-5.3691882925384453E-3</v>
      </c>
      <c r="GQ494" s="223">
        <f t="shared" ca="1" si="1306"/>
        <v>5.9347478124539849E-3</v>
      </c>
      <c r="GR494" s="223">
        <f t="shared" ca="1" si="1307"/>
        <v>-6.4110432011916171E-3</v>
      </c>
      <c r="GS494" s="223">
        <f t="shared" ca="1" si="1308"/>
        <v>6.790910532767749E-3</v>
      </c>
      <c r="GT494" s="223">
        <f t="shared" ca="1" si="1309"/>
        <v>-7.0686362489339825E-3</v>
      </c>
      <c r="GU494" s="223">
        <f t="shared" ca="1" si="1310"/>
        <v>7.2400430964113648E-3</v>
      </c>
      <c r="GV494" s="223">
        <f t="shared" ca="1" si="1311"/>
        <v>-7.3025529566678894E-3</v>
      </c>
      <c r="GW494" s="223">
        <f t="shared" ca="1" si="1312"/>
        <v>7.2552256232210751E-3</v>
      </c>
      <c r="GX494" s="223">
        <f t="shared" ca="1" si="1313"/>
        <v>-7.0987729432182584E-3</v>
      </c>
      <c r="GY494" s="223">
        <f t="shared" ca="1" si="1314"/>
        <v>6.8355481105932406E-3</v>
      </c>
      <c r="GZ494" s="223">
        <f t="shared" ca="1" si="1315"/>
        <v>-6.469510271839056E-3</v>
      </c>
      <c r="HA494" s="223">
        <f t="shared" ca="1" si="1316"/>
        <v>6.0061649767595348E-3</v>
      </c>
      <c r="HB494" s="223">
        <f t="shared" ca="1" si="1317"/>
        <v>-5.4524813698756678E-3</v>
      </c>
      <c r="HC494" s="223">
        <f t="shared" ca="1" si="1318"/>
        <v>4.8167873680057486E-3</v>
      </c>
      <c r="HD494" s="223">
        <f t="shared" ca="1" si="1319"/>
        <v>-4.1086444006423403E-3</v>
      </c>
      <c r="HE494" s="223">
        <f t="shared" ca="1" si="1320"/>
        <v>3.3387035971564468E-3</v>
      </c>
      <c r="HF494" s="223">
        <f t="shared" ca="1" si="1321"/>
        <v>-2.5185455838953857E-3</v>
      </c>
      <c r="HG494" s="223">
        <f t="shared" ca="1" si="1322"/>
        <v>1.6605063007837993E-3</v>
      </c>
      <c r="HH494" s="223">
        <f t="shared" ca="1" si="1323"/>
        <v>-7.7749145730486927E-4</v>
      </c>
      <c r="HI494" s="223">
        <f t="shared" ca="1" si="1324"/>
        <v>-1.1721758138298274E-4</v>
      </c>
      <c r="HJ494" s="223">
        <f t="shared" ca="1" si="1325"/>
        <v>1.0101635585395854E-3</v>
      </c>
      <c r="HK494" s="223">
        <f t="shared" ca="1" si="1326"/>
        <v>-1.8879157355137315E-3</v>
      </c>
      <c r="HL494" s="223">
        <f t="shared" ca="1" si="1327"/>
        <v>2.7372719025489066E-3</v>
      </c>
      <c r="HM494" s="223">
        <f t="shared" ca="1" si="1328"/>
        <v>-3.5454569523099859E-3</v>
      </c>
      <c r="HN494" s="223">
        <f t="shared" ca="1" si="1329"/>
        <v>4.3003150293878306E-3</v>
      </c>
      <c r="HO494" s="223">
        <f t="shared" ca="1" si="1330"/>
        <v>-4.990492365679341E-3</v>
      </c>
      <c r="HP494" s="223">
        <f t="shared" ca="1" si="1331"/>
        <v>5.6056080516273124E-3</v>
      </c>
      <c r="HQ494" s="223">
        <f t="shared" ca="1" si="1332"/>
        <v>-6.1364101747649561E-3</v>
      </c>
      <c r="HR494" s="223">
        <f t="shared" ca="1" si="1333"/>
        <v>6.5749149770876879E-3</v>
      </c>
      <c r="HS494" s="223">
        <f t="shared" ca="1" si="1334"/>
        <v>-6.9145269382071698E-3</v>
      </c>
      <c r="HT494" s="223">
        <f t="shared" ca="1" si="1335"/>
        <v>7.1501379781164741E-3</v>
      </c>
      <c r="HU494" s="223">
        <f t="shared" ca="1" si="1336"/>
        <v>-7.2782042874680025E-3</v>
      </c>
      <c r="HV494" s="223">
        <f t="shared" ca="1" si="1337"/>
        <v>7.2967996297646533E-3</v>
      </c>
      <c r="HW494" s="223">
        <f t="shared" ca="1" si="1338"/>
        <v>-7.2056443137498288E-3</v>
      </c>
      <c r="HX494" s="223">
        <f t="shared" ca="1" si="1339"/>
        <v>7.0061094002238263E-3</v>
      </c>
      <c r="HY494" s="223">
        <f t="shared" ca="1" si="1340"/>
        <v>-6.7011960800137244E-3</v>
      </c>
      <c r="HZ494" s="223">
        <f t="shared" ca="1" si="1341"/>
        <v>6.2954905332695873E-3</v>
      </c>
      <c r="IA494" s="223">
        <f t="shared" ca="1" si="1342"/>
        <v>-5.7950949490462216E-3</v>
      </c>
      <c r="IB494" s="223">
        <f t="shared" ca="1" si="1343"/>
        <v>5.2075357426998462E-3</v>
      </c>
      <c r="IC494" s="223">
        <f t="shared" ca="1" si="1344"/>
        <v>-4.5416503515955404E-3</v>
      </c>
      <c r="ID494" s="223">
        <f t="shared" ca="1" si="1345"/>
        <v>3.8074543118240627E-3</v>
      </c>
      <c r="IE494" s="223">
        <f t="shared" ca="1" si="1346"/>
        <v>-8.9329873530238219E-3</v>
      </c>
      <c r="IF494" s="223">
        <f t="shared" ca="1" si="1347"/>
        <v>2.1791636124588432E-3</v>
      </c>
      <c r="IG494" s="223">
        <f t="shared" ca="1" si="1348"/>
        <v>-1.3095599606013949E-3</v>
      </c>
      <c r="IH494" s="223">
        <f t="shared" ca="1" si="1349"/>
        <v>4.2025930799470491E-4</v>
      </c>
      <c r="II494" s="223">
        <f t="shared" ca="1" si="1350"/>
        <v>4.7536243578267514E-4</v>
      </c>
      <c r="IJ494" s="223">
        <f t="shared" ca="1" si="1351"/>
        <v>-1.3638342860572993E-3</v>
      </c>
      <c r="IK494" s="223">
        <f t="shared" ca="1" si="1352"/>
        <v>2.2317927992083538E-3</v>
      </c>
      <c r="IL494" s="223">
        <f t="shared" ca="1" si="1353"/>
        <v>-3.0661830713016262E-3</v>
      </c>
      <c r="IM494" s="223">
        <f t="shared" ca="1" si="1354"/>
        <v>3.8544550959913968E-3</v>
      </c>
      <c r="IN494" s="223">
        <f t="shared" ca="1" si="1355"/>
        <v>-4.5847525283006924E-3</v>
      </c>
      <c r="IO494" s="223">
        <f t="shared" ca="1" si="1356"/>
        <v>5.2460910150848453E-3</v>
      </c>
      <c r="IP494" s="223">
        <f t="shared" ca="1" si="1357"/>
        <v>-5.8285234099270502E-3</v>
      </c>
      <c r="IQ494" s="223">
        <f t="shared" ca="1" si="1358"/>
        <v>6.3232893874793005E-3</v>
      </c>
      <c r="IR494" s="223">
        <f t="shared" ca="1" si="1359"/>
        <v>-6.7229472069094383E-3</v>
      </c>
      <c r="IS494" s="223">
        <f t="shared" ca="1" si="1360"/>
        <v>7.0214856426114389E-3</v>
      </c>
      <c r="IT494" s="223">
        <f t="shared" ca="1" si="1361"/>
        <v>-7.2144143986315849E-3</v>
      </c>
      <c r="IU494" s="223">
        <f t="shared" ca="1" si="1362"/>
        <v>7.2988316469007478E-3</v>
      </c>
      <c r="IV494" s="223">
        <f t="shared" ca="1" si="1363"/>
        <v>-7.2734676734291671E-3</v>
      </c>
      <c r="IW494" s="223">
        <f t="shared" ca="1" si="1364"/>
        <v>7.1387039759867044E-3</v>
      </c>
      <c r="IX494" s="223">
        <f t="shared" ca="1" si="1365"/>
        <v>-6.8965675260212961E-3</v>
      </c>
      <c r="IY494" s="223">
        <f t="shared" ca="1" si="1366"/>
        <v>6.5507002811220202E-3</v>
      </c>
      <c r="IZ494" s="223">
        <f t="shared" ca="1" si="1367"/>
        <v>-6.106304406585647E-3</v>
      </c>
      <c r="JA494" s="223">
        <f t="shared" ca="1" si="1368"/>
        <v>5.5700640300103054E-3</v>
      </c>
      <c r="JB494" s="223">
        <f t="shared" ca="1" si="1369"/>
        <v>-4.9500447057936169E-3</v>
      </c>
    </row>
    <row r="495" spans="2:262">
      <c r="B495" s="230">
        <v>134</v>
      </c>
      <c r="C495" s="229">
        <f t="shared" si="1370"/>
        <v>2.6171875000000019E-3</v>
      </c>
      <c r="D495" s="226">
        <f t="shared" ca="1" si="1113"/>
        <v>74.441856991300327</v>
      </c>
      <c r="E495" s="225">
        <f ca="1">EJ361</f>
        <v>-0.55814300869967448</v>
      </c>
      <c r="F495" s="224">
        <v>134</v>
      </c>
      <c r="G495" s="223">
        <f t="shared" ca="1" si="1114"/>
        <v>4.0948571371854552E-3</v>
      </c>
      <c r="H495" s="223">
        <f t="shared" ca="1" si="1115"/>
        <v>-3.2082763089116644E-3</v>
      </c>
      <c r="I495" s="223">
        <f t="shared" ca="1" si="1116"/>
        <v>2.2522459873184019E-3</v>
      </c>
      <c r="J495" s="223">
        <f t="shared" ca="1" si="1117"/>
        <v>-1.2474613417239413E-3</v>
      </c>
      <c r="K495" s="223">
        <f t="shared" ca="1" si="1118"/>
        <v>2.1567292532653857E-4</v>
      </c>
      <c r="L495" s="223">
        <f t="shared" ca="1" si="1119"/>
        <v>8.2078415858715141E-4</v>
      </c>
      <c r="M495" s="223">
        <f t="shared" ca="1" si="1120"/>
        <v>-1.8394737441777501E-3</v>
      </c>
      <c r="N495" s="223">
        <f t="shared" ca="1" si="1121"/>
        <v>2.8183442782880636E-3</v>
      </c>
      <c r="O495" s="223">
        <f t="shared" ca="1" si="1122"/>
        <v>-3.7362061699746409E-3</v>
      </c>
      <c r="P495" s="223">
        <f t="shared" ca="1" si="1123"/>
        <v>4.5731904811607089E-3</v>
      </c>
      <c r="Q495" s="223">
        <f t="shared" ca="1" si="1124"/>
        <v>-5.3111790291427777E-3</v>
      </c>
      <c r="R495" s="223">
        <f t="shared" ca="1" si="1125"/>
        <v>5.9341965905304953E-3</v>
      </c>
      <c r="S495" s="223">
        <f t="shared" ca="1" si="1126"/>
        <v>-6.4287567165889088E-3</v>
      </c>
      <c r="T495" s="223">
        <f t="shared" ca="1" si="1127"/>
        <v>6.7841536741256314E-3</v>
      </c>
      <c r="U495" s="223">
        <f t="shared" ca="1" si="1128"/>
        <v>-6.9926941922837799E-3</v>
      </c>
      <c r="V495" s="223">
        <f t="shared" ca="1" si="1129"/>
        <v>7.049863998622884E-3</v>
      </c>
      <c r="W495" s="223">
        <f t="shared" ca="1" si="1130"/>
        <v>-6.9544255394845041E-3</v>
      </c>
      <c r="X495" s="223">
        <f t="shared" ca="1" si="1131"/>
        <v>6.708444769291548E-3</v>
      </c>
      <c r="Y495" s="223">
        <f t="shared" ca="1" si="1132"/>
        <v>-6.3172464288741171E-3</v>
      </c>
      <c r="Z495" s="223">
        <f t="shared" ca="1" si="1133"/>
        <v>5.7892987809108057E-3</v>
      </c>
      <c r="AA495" s="223">
        <f t="shared" ca="1" si="1134"/>
        <v>-5.1360302976152759E-3</v>
      </c>
      <c r="AB495" s="223">
        <f t="shared" ca="1" si="1135"/>
        <v>4.3715822688261746E-3</v>
      </c>
      <c r="AC495" s="223">
        <f t="shared" ca="1" si="1136"/>
        <v>-3.5125026857874379E-3</v>
      </c>
      <c r="AD495" s="223">
        <f t="shared" ca="1" si="1137"/>
        <v>2.577388027112095E-3</v>
      </c>
      <c r="AE495" s="223">
        <f t="shared" ca="1" si="1138"/>
        <v>-1.5864807011801664E-3</v>
      </c>
      <c r="AF495" s="223">
        <f t="shared" ca="1" si="1139"/>
        <v>5.6123085912755926E-4</v>
      </c>
      <c r="AG495" s="223">
        <f t="shared" ca="1" si="1140"/>
        <v>4.7616793614749676E-4</v>
      </c>
      <c r="AH495" s="223">
        <f t="shared" ca="1" si="1141"/>
        <v>-1.503259133598488E-3</v>
      </c>
      <c r="AI495" s="223">
        <f t="shared" ca="1" si="1142"/>
        <v>2.4978093105438672E-3</v>
      </c>
      <c r="AJ495" s="223">
        <f t="shared" ca="1" si="1143"/>
        <v>-3.4382894591241447E-3</v>
      </c>
      <c r="AK495" s="223">
        <f t="shared" ca="1" si="1144"/>
        <v>4.3043410243062807E-3</v>
      </c>
      <c r="AL495" s="223">
        <f t="shared" ca="1" si="1145"/>
        <v>-5.0772166051189713E-3</v>
      </c>
      <c r="AM495" s="223">
        <f t="shared" ca="1" si="1146"/>
        <v>5.7401857792673469E-3</v>
      </c>
      <c r="AN495" s="223">
        <f t="shared" ca="1" si="1147"/>
        <v>-6.2788972662512575E-3</v>
      </c>
      <c r="AO495" s="223">
        <f t="shared" ca="1" si="1148"/>
        <v>6.6816895892483482E-3</v>
      </c>
      <c r="AP495" s="223">
        <f t="shared" ca="1" si="1149"/>
        <v>-6.9398435108701173E-3</v>
      </c>
      <c r="AQ495" s="223">
        <f t="shared" ca="1" si="1150"/>
        <v>7.0477707783201098E-3</v>
      </c>
      <c r="AR495" s="223">
        <f t="shared" ca="1" si="1151"/>
        <v>-7.003135092190799E-3</v>
      </c>
      <c r="AS495" s="223">
        <f t="shared" ca="1" si="1152"/>
        <v>6.8069026802902652E-3</v>
      </c>
      <c r="AT495" s="223">
        <f t="shared" ca="1" si="1153"/>
        <v>-6.4633213817280556E-3</v>
      </c>
      <c r="AU495" s="223">
        <f t="shared" ca="1" si="1154"/>
        <v>5.9798286940267341E-3</v>
      </c>
      <c r="AV495" s="223">
        <f t="shared" ca="1" si="1155"/>
        <v>-5.3668907737611732E-3</v>
      </c>
      <c r="AW495" s="223">
        <f t="shared" ca="1" si="1156"/>
        <v>4.6377758758757793E-3</v>
      </c>
      <c r="AX495" s="223">
        <f t="shared" ca="1" si="1157"/>
        <v>-3.8082671360343059E-3</v>
      </c>
      <c r="AY495" s="223">
        <f t="shared" ca="1" si="1158"/>
        <v>2.8963209133960376E-3</v>
      </c>
      <c r="AZ495" s="223">
        <f t="shared" ca="1" si="1159"/>
        <v>-1.921678089667889E-3</v>
      </c>
      <c r="BA495" s="223">
        <f t="shared" ca="1" si="1160"/>
        <v>9.0543673863089985E-4</v>
      </c>
      <c r="BB495" s="223">
        <f t="shared" ca="1" si="1161"/>
        <v>1.3040458344227776E-4</v>
      </c>
      <c r="BC495" s="223">
        <f t="shared" ca="1" si="1162"/>
        <v>-1.1634230400965851E-3</v>
      </c>
      <c r="BD495" s="223">
        <f t="shared" ca="1" si="1163"/>
        <v>2.1712569013882413E-3</v>
      </c>
      <c r="BE495" s="223">
        <f t="shared" ca="1" si="1164"/>
        <v>-3.1320896078079396E-3</v>
      </c>
      <c r="BF495" s="223">
        <f t="shared" ca="1" si="1165"/>
        <v>4.0251220329085898E-3</v>
      </c>
      <c r="BG495" s="223">
        <f t="shared" ca="1" si="1166"/>
        <v>-4.8310227215817804E-3</v>
      </c>
      <c r="BH495" s="223">
        <f t="shared" ca="1" si="1167"/>
        <v>5.5323463576810502E-3</v>
      </c>
      <c r="BI495" s="223">
        <f t="shared" ca="1" si="1168"/>
        <v>-6.1139114024328306E-3</v>
      </c>
      <c r="BJ495" s="223">
        <f t="shared" ca="1" si="1169"/>
        <v>6.5631287289036411E-3</v>
      </c>
      <c r="BK495" s="223">
        <f t="shared" ca="1" si="1170"/>
        <v>-6.8702741385802471E-3</v>
      </c>
      <c r="BL495" s="223">
        <f t="shared" ca="1" si="1171"/>
        <v>7.0286988609005504E-3</v>
      </c>
      <c r="BM495" s="223">
        <f t="shared" ca="1" si="1172"/>
        <v>-7.0349734790578176E-3</v>
      </c>
      <c r="BN495" s="223">
        <f t="shared" ca="1" si="1173"/>
        <v>6.8889621665178518E-3</v>
      </c>
      <c r="BO495" s="223">
        <f t="shared" ca="1" si="1174"/>
        <v>-6.5938256272532626E-3</v>
      </c>
      <c r="BP495" s="223">
        <f t="shared" ca="1" si="1175"/>
        <v>6.1559526760476668E-3</v>
      </c>
      <c r="BQ495" s="223">
        <f t="shared" ca="1" si="1176"/>
        <v>-5.5848219399490286E-3</v>
      </c>
      <c r="BR495" s="223">
        <f t="shared" ca="1" si="1177"/>
        <v>4.89279667461936E-3</v>
      </c>
      <c r="BS495" s="223">
        <f t="shared" ca="1" si="1178"/>
        <v>-4.0948571371854934E-3</v>
      </c>
      <c r="BT495" s="223">
        <f t="shared" ca="1" si="1179"/>
        <v>3.2082763089116774E-3</v>
      </c>
      <c r="BU495" s="223">
        <f t="shared" ca="1" si="1180"/>
        <v>-2.2522459873185758E-3</v>
      </c>
      <c r="BV495" s="223">
        <f t="shared" ca="1" si="1181"/>
        <v>1.247461341724084E-3</v>
      </c>
      <c r="BW495" s="223">
        <f t="shared" ca="1" si="1182"/>
        <v>-2.1567292532664742E-4</v>
      </c>
      <c r="BX495" s="223">
        <f t="shared" ca="1" si="1183"/>
        <v>-8.2078415858706901E-4</v>
      </c>
      <c r="BY495" s="223">
        <f t="shared" ca="1" si="1184"/>
        <v>1.8394737441777185E-3</v>
      </c>
      <c r="BZ495" s="223">
        <f t="shared" ca="1" si="1185"/>
        <v>-2.8183442782880558E-3</v>
      </c>
      <c r="CA495" s="223">
        <f t="shared" ca="1" si="1186"/>
        <v>3.736206169974486E-3</v>
      </c>
      <c r="CB495" s="223">
        <f t="shared" ca="1" si="1187"/>
        <v>-4.5731904811606083E-3</v>
      </c>
      <c r="CC495" s="223">
        <f t="shared" ca="1" si="1188"/>
        <v>5.3111790291427239E-3</v>
      </c>
      <c r="CD495" s="223">
        <f t="shared" ca="1" si="1189"/>
        <v>-5.934196590530451E-3</v>
      </c>
      <c r="CE495" s="223">
        <f t="shared" ca="1" si="1190"/>
        <v>6.4287567165888949E-3</v>
      </c>
      <c r="CF495" s="223">
        <f t="shared" ca="1" si="1191"/>
        <v>-6.7841536741255811E-3</v>
      </c>
      <c r="CG495" s="223">
        <f t="shared" ca="1" si="1192"/>
        <v>6.9926941922837816E-3</v>
      </c>
      <c r="CH495" s="223">
        <f t="shared" ca="1" si="1193"/>
        <v>-7.0498639986228857E-3</v>
      </c>
      <c r="CI495" s="223">
        <f t="shared" ca="1" si="1194"/>
        <v>6.9544255394844851E-3</v>
      </c>
      <c r="CJ495" s="223">
        <f t="shared" ca="1" si="1195"/>
        <v>-6.7084447692915741E-3</v>
      </c>
      <c r="CK495" s="223">
        <f t="shared" ca="1" si="1196"/>
        <v>6.3172464288742203E-3</v>
      </c>
      <c r="CL495" s="223">
        <f t="shared" ca="1" si="1197"/>
        <v>-5.7892987809107952E-3</v>
      </c>
      <c r="CM495" s="223">
        <f t="shared" ca="1" si="1198"/>
        <v>5.1360302976154017E-3</v>
      </c>
      <c r="CN495" s="223">
        <f t="shared" ca="1" si="1199"/>
        <v>-4.3715822688260826E-3</v>
      </c>
      <c r="CO495" s="223">
        <f t="shared" ca="1" si="1200"/>
        <v>3.5125026857875099E-3</v>
      </c>
      <c r="CP495" s="223">
        <f t="shared" ca="1" si="1201"/>
        <v>-2.5773880271123591E-3</v>
      </c>
      <c r="CQ495" s="223">
        <f t="shared" ca="1" si="1202"/>
        <v>1.5864807011801499E-3</v>
      </c>
      <c r="CR495" s="223">
        <f t="shared" ca="1" si="1203"/>
        <v>-5.6123085912774184E-4</v>
      </c>
      <c r="CS495" s="223">
        <f t="shared" ca="1" si="1204"/>
        <v>-4.7616793614751411E-4</v>
      </c>
      <c r="CT495" s="223">
        <f t="shared" ca="1" si="1205"/>
        <v>1.5032591335984069E-3</v>
      </c>
      <c r="CU495" s="223">
        <f t="shared" ca="1" si="1206"/>
        <v>-2.497809310543977E-3</v>
      </c>
      <c r="CV495" s="223">
        <f t="shared" ca="1" si="1207"/>
        <v>3.4382894591240718E-3</v>
      </c>
      <c r="CW495" s="223">
        <f t="shared" ca="1" si="1208"/>
        <v>-4.304341024306135E-3</v>
      </c>
      <c r="CX495" s="223">
        <f t="shared" ca="1" si="1209"/>
        <v>5.0772166051189834E-3</v>
      </c>
      <c r="CY495" s="223">
        <f t="shared" ca="1" si="1210"/>
        <v>-5.7401857792672411E-3</v>
      </c>
      <c r="CZ495" s="223">
        <f t="shared" ca="1" si="1211"/>
        <v>6.2788972662513112E-3</v>
      </c>
      <c r="DA495" s="223">
        <f t="shared" ca="1" si="1212"/>
        <v>-6.6816895892483222E-3</v>
      </c>
      <c r="DB495" s="223">
        <f t="shared" ca="1" si="1213"/>
        <v>6.9398435108700678E-3</v>
      </c>
      <c r="DC495" s="223">
        <f t="shared" ca="1" si="1214"/>
        <v>-7.0477707783201098E-3</v>
      </c>
      <c r="DD495" s="223">
        <f t="shared" ca="1" si="1215"/>
        <v>7.0031350921908198E-3</v>
      </c>
      <c r="DE495" s="223">
        <f t="shared" ca="1" si="1216"/>
        <v>-6.806902680290234E-3</v>
      </c>
      <c r="DF495" s="223">
        <f t="shared" ca="1" si="1217"/>
        <v>6.4633213817280894E-3</v>
      </c>
      <c r="DG495" s="223">
        <f t="shared" ca="1" si="1218"/>
        <v>-5.9798286940268841E-3</v>
      </c>
      <c r="DH495" s="223">
        <f t="shared" ca="1" si="1219"/>
        <v>5.366890773761227E-3</v>
      </c>
      <c r="DI495" s="223">
        <f t="shared" ca="1" si="1220"/>
        <v>-4.6377758758759926E-3</v>
      </c>
      <c r="DJ495" s="223">
        <f t="shared" ca="1" si="1221"/>
        <v>3.8082671360342079E-3</v>
      </c>
      <c r="DK495" s="223">
        <f t="shared" ca="1" si="1222"/>
        <v>-2.8963209133961131E-3</v>
      </c>
      <c r="DL495" s="223">
        <f t="shared" ca="1" si="1223"/>
        <v>1.9216780896677763E-3</v>
      </c>
      <c r="DM495" s="223">
        <f t="shared" ca="1" si="1224"/>
        <v>-9.0543673863098181E-4</v>
      </c>
      <c r="DN495" s="223">
        <f t="shared" ca="1" si="1225"/>
        <v>-1.3040458344199457E-4</v>
      </c>
      <c r="DO495" s="223">
        <f t="shared" ca="1" si="1226"/>
        <v>1.1634230400965036E-3</v>
      </c>
      <c r="DP495" s="223">
        <f t="shared" ca="1" si="1227"/>
        <v>-2.1712569013881623E-3</v>
      </c>
      <c r="DQ495" s="223">
        <f t="shared" ca="1" si="1228"/>
        <v>3.1320896078080454E-3</v>
      </c>
      <c r="DR495" s="223">
        <f t="shared" ca="1" si="1229"/>
        <v>-4.0251220329085222E-3</v>
      </c>
      <c r="DS495" s="223">
        <f t="shared" ca="1" si="1230"/>
        <v>4.8310227215815731E-3</v>
      </c>
      <c r="DT495" s="223">
        <f t="shared" ca="1" si="1231"/>
        <v>-5.532346357680999E-3</v>
      </c>
      <c r="DU495" s="223">
        <f t="shared" ca="1" si="1232"/>
        <v>6.1139114024326893E-3</v>
      </c>
      <c r="DV495" s="223">
        <f t="shared" ca="1" si="1233"/>
        <v>-6.5631287289036836E-3</v>
      </c>
      <c r="DW495" s="223">
        <f t="shared" ca="1" si="1234"/>
        <v>6.870274138580228E-3</v>
      </c>
      <c r="DX495" s="223">
        <f t="shared" ca="1" si="1235"/>
        <v>-7.0286988609005582E-3</v>
      </c>
      <c r="DY495" s="223">
        <f t="shared" ca="1" si="1236"/>
        <v>7.0349734790578228E-3</v>
      </c>
      <c r="DZ495" s="223">
        <f t="shared" ca="1" si="1237"/>
        <v>-6.8889621665179116E-3</v>
      </c>
      <c r="EA495" s="223">
        <f t="shared" ca="1" si="1238"/>
        <v>6.593825627253292E-3</v>
      </c>
      <c r="EB495" s="223">
        <f t="shared" ca="1" si="1239"/>
        <v>-6.1559526760477075E-3</v>
      </c>
      <c r="EC495" s="223">
        <f t="shared" ca="1" si="1240"/>
        <v>5.5848219399489566E-3</v>
      </c>
      <c r="ED495" s="223">
        <f t="shared" ca="1" si="1241"/>
        <v>-4.8927966746194198E-3</v>
      </c>
      <c r="EE495" s="223">
        <f t="shared" ca="1" si="1242"/>
        <v>4.0948571371857241E-3</v>
      </c>
      <c r="EF495" s="223">
        <f t="shared" ca="1" si="1243"/>
        <v>-3.2082763089117511E-3</v>
      </c>
      <c r="EG495" s="223">
        <f t="shared" ca="1" si="1244"/>
        <v>2.2522459873186547E-3</v>
      </c>
      <c r="EH495" s="223">
        <f t="shared" ca="1" si="1245"/>
        <v>-1.2474613417239686E-3</v>
      </c>
      <c r="EI495" s="223">
        <f t="shared" ca="1" si="1246"/>
        <v>2.1567292532673026E-4</v>
      </c>
      <c r="EJ495" s="223">
        <f t="shared" ca="1" si="1247"/>
        <v>8.2078415858678798E-4</v>
      </c>
      <c r="EK495" s="223">
        <f t="shared" ca="1" si="1248"/>
        <v>-1.8394737441776378E-3</v>
      </c>
      <c r="EL495" s="223">
        <f t="shared" ca="1" si="1249"/>
        <v>2.8183442782877969E-3</v>
      </c>
      <c r="EM495" s="223">
        <f t="shared" ca="1" si="1250"/>
        <v>-3.7362061699745854E-3</v>
      </c>
      <c r="EN495" s="223">
        <f t="shared" ca="1" si="1251"/>
        <v>4.573190481160545E-3</v>
      </c>
      <c r="EO495" s="223">
        <f t="shared" ca="1" si="1252"/>
        <v>-5.3111790291428002E-3</v>
      </c>
      <c r="EP495" s="223">
        <f t="shared" ca="1" si="1253"/>
        <v>5.9341965905304059E-3</v>
      </c>
      <c r="EQ495" s="223">
        <f t="shared" ca="1" si="1254"/>
        <v>-6.4287567165887786E-3</v>
      </c>
      <c r="ER495" s="223">
        <f t="shared" ca="1" si="1255"/>
        <v>6.7841536741256141E-3</v>
      </c>
      <c r="ES495" s="223">
        <f t="shared" ca="1" si="1256"/>
        <v>-6.9926941922837452E-3</v>
      </c>
      <c r="ET495" s="223">
        <f t="shared" ca="1" si="1257"/>
        <v>7.049863998622884E-3</v>
      </c>
      <c r="EU495" s="223">
        <f t="shared" ca="1" si="1258"/>
        <v>-6.9544255394845319E-3</v>
      </c>
      <c r="EV495" s="223">
        <f t="shared" ca="1" si="1259"/>
        <v>6.7084447692916608E-3</v>
      </c>
      <c r="EW495" s="223">
        <f t="shared" ca="1" si="1260"/>
        <v>-6.3172464288741674E-3</v>
      </c>
      <c r="EX495" s="223">
        <f t="shared" ca="1" si="1261"/>
        <v>5.7892987809109574E-3</v>
      </c>
      <c r="EY495" s="223">
        <f t="shared" ca="1" si="1262"/>
        <v>-5.1360302976153202E-3</v>
      </c>
      <c r="EZ495" s="223">
        <f t="shared" ca="1" si="1263"/>
        <v>4.3715822688263047E-3</v>
      </c>
      <c r="FA495" s="223">
        <f t="shared" ca="1" si="1264"/>
        <v>-3.5125026857874076E-3</v>
      </c>
      <c r="FB495" s="223">
        <f t="shared" ca="1" si="1265"/>
        <v>2.5773880271122498E-3</v>
      </c>
      <c r="FC495" s="223">
        <f t="shared" ca="1" si="1266"/>
        <v>-1.5864807011804253E-3</v>
      </c>
      <c r="FD495" s="223">
        <f t="shared" ca="1" si="1267"/>
        <v>5.6123085912762475E-4</v>
      </c>
      <c r="FE495" s="223">
        <f t="shared" ca="1" si="1268"/>
        <v>4.7616793614723135E-4</v>
      </c>
      <c r="FF495" s="223">
        <f t="shared" ca="1" si="1269"/>
        <v>-1.5032591335981307E-3</v>
      </c>
      <c r="FG495" s="223">
        <f t="shared" ca="1" si="1270"/>
        <v>2.4978093105440862E-3</v>
      </c>
      <c r="FH495" s="223">
        <f t="shared" ca="1" si="1271"/>
        <v>-3.4382894591241742E-3</v>
      </c>
      <c r="FI495" s="223">
        <f t="shared" ca="1" si="1272"/>
        <v>4.3043410243062286E-3</v>
      </c>
      <c r="FJ495" s="223">
        <f t="shared" ca="1" si="1273"/>
        <v>-5.0772166051187865E-3</v>
      </c>
      <c r="FK495" s="223">
        <f t="shared" ca="1" si="1274"/>
        <v>5.7401857792670763E-3</v>
      </c>
      <c r="FL495" s="223">
        <f t="shared" ca="1" si="1275"/>
        <v>-6.2788972662513641E-3</v>
      </c>
      <c r="FM495" s="223">
        <f t="shared" ca="1" si="1276"/>
        <v>6.6816895892483595E-3</v>
      </c>
      <c r="FN495" s="223">
        <f t="shared" ca="1" si="1277"/>
        <v>-6.9398435108700886E-3</v>
      </c>
      <c r="FO495" s="223">
        <f t="shared" ca="1" si="1278"/>
        <v>7.047770778320102E-3</v>
      </c>
      <c r="FP495" s="223">
        <f t="shared" ca="1" si="1279"/>
        <v>-7.0031350921908537E-3</v>
      </c>
      <c r="FQ495" s="223">
        <f t="shared" ca="1" si="1280"/>
        <v>6.8069026802902045E-3</v>
      </c>
      <c r="FR495" s="223">
        <f t="shared" ca="1" si="1281"/>
        <v>-6.4633213817280408E-3</v>
      </c>
      <c r="FS495" s="223">
        <f t="shared" ca="1" si="1282"/>
        <v>5.9798286940268217E-3</v>
      </c>
      <c r="FT495" s="223">
        <f t="shared" ca="1" si="1283"/>
        <v>-5.36689077376141E-3</v>
      </c>
      <c r="FU495" s="223">
        <f t="shared" ca="1" si="1284"/>
        <v>4.6377758758762069E-3</v>
      </c>
      <c r="FV495" s="223">
        <f t="shared" ca="1" si="1285"/>
        <v>-3.8082671360341091E-3</v>
      </c>
      <c r="FW495" s="223">
        <f t="shared" ca="1" si="1286"/>
        <v>2.8963209133960064E-3</v>
      </c>
      <c r="FX495" s="223">
        <f t="shared" ca="1" si="1287"/>
        <v>-1.9216780896680486E-3</v>
      </c>
      <c r="FY495" s="223">
        <f t="shared" ca="1" si="1288"/>
        <v>9.0543673863126197E-4</v>
      </c>
      <c r="FZ495" s="223">
        <f t="shared" ca="1" si="1289"/>
        <v>1.3040458344171094E-4</v>
      </c>
      <c r="GA495" s="223">
        <f t="shared" ca="1" si="1290"/>
        <v>-1.163423040096619E-3</v>
      </c>
      <c r="GB495" s="223">
        <f t="shared" ca="1" si="1291"/>
        <v>2.1712569013882747E-3</v>
      </c>
      <c r="GC495" s="223">
        <f t="shared" ca="1" si="1292"/>
        <v>-3.1320896078077913E-3</v>
      </c>
      <c r="GD495" s="223">
        <f t="shared" ca="1" si="1293"/>
        <v>4.0251220329082888E-3</v>
      </c>
      <c r="GE495" s="223">
        <f t="shared" ca="1" si="1294"/>
        <v>-4.8310227215813675E-3</v>
      </c>
      <c r="GF495" s="223">
        <f t="shared" ca="1" si="1295"/>
        <v>5.532346357681071E-3</v>
      </c>
      <c r="GG495" s="223">
        <f t="shared" ca="1" si="1296"/>
        <v>-6.1139114024327482E-3</v>
      </c>
      <c r="GH495" s="223">
        <f t="shared" ca="1" si="1297"/>
        <v>6.5631287289035804E-3</v>
      </c>
      <c r="GI495" s="223">
        <f t="shared" ca="1" si="1298"/>
        <v>-6.8702741385801638E-3</v>
      </c>
      <c r="GJ495" s="223">
        <f t="shared" ca="1" si="1299"/>
        <v>7.0286988609005677E-3</v>
      </c>
      <c r="GK495" s="223">
        <f t="shared" ca="1" si="1300"/>
        <v>-7.0349734790578159E-3</v>
      </c>
      <c r="GL495" s="223">
        <f t="shared" ca="1" si="1301"/>
        <v>6.8889621665178882E-3</v>
      </c>
      <c r="GM495" s="223">
        <f t="shared" ca="1" si="1302"/>
        <v>-6.5938256272533927E-3</v>
      </c>
      <c r="GN495" s="223">
        <f t="shared" ca="1" si="1303"/>
        <v>6.1559526760478454E-3</v>
      </c>
      <c r="GO495" s="223">
        <f t="shared" ca="1" si="1304"/>
        <v>-5.5848219399488846E-3</v>
      </c>
      <c r="GP495" s="223">
        <f t="shared" ca="1" si="1305"/>
        <v>4.8927966746193348E-3</v>
      </c>
      <c r="GQ495" s="223">
        <f t="shared" ca="1" si="1306"/>
        <v>-4.0948571371856295E-3</v>
      </c>
      <c r="GR495" s="223">
        <f t="shared" ca="1" si="1307"/>
        <v>3.2082763089120022E-3</v>
      </c>
      <c r="GS495" s="223">
        <f t="shared" ca="1" si="1308"/>
        <v>-2.2522459873189223E-3</v>
      </c>
      <c r="GT495" s="223">
        <f t="shared" ca="1" si="1309"/>
        <v>1.247461341723852E-3</v>
      </c>
      <c r="GU495" s="223">
        <f t="shared" ca="1" si="1310"/>
        <v>-2.1567292532661229E-4</v>
      </c>
      <c r="GV495" s="223">
        <f t="shared" ca="1" si="1311"/>
        <v>-8.2078415858690464E-4</v>
      </c>
      <c r="GW495" s="223">
        <f t="shared" ca="1" si="1312"/>
        <v>1.8394737441773646E-3</v>
      </c>
      <c r="GX495" s="223">
        <f t="shared" ca="1" si="1313"/>
        <v>-2.8183442782875366E-3</v>
      </c>
      <c r="GY495" s="223">
        <f t="shared" ca="1" si="1314"/>
        <v>3.7362061699746851E-3</v>
      </c>
      <c r="GZ495" s="223">
        <f t="shared" ca="1" si="1315"/>
        <v>-4.5731904811606352E-3</v>
      </c>
      <c r="HA495" s="223">
        <f t="shared" ca="1" si="1316"/>
        <v>5.3111790291426146E-3</v>
      </c>
      <c r="HB495" s="223">
        <f t="shared" ca="1" si="1317"/>
        <v>-5.9341965905302524E-3</v>
      </c>
      <c r="HC495" s="223">
        <f t="shared" ca="1" si="1318"/>
        <v>6.4287567165886624E-3</v>
      </c>
      <c r="HD495" s="223">
        <f t="shared" ca="1" si="1319"/>
        <v>-6.7841536741256453E-3</v>
      </c>
      <c r="HE495" s="223">
        <f t="shared" ca="1" si="1320"/>
        <v>6.9926941922837608E-3</v>
      </c>
      <c r="HF495" s="223">
        <f t="shared" ca="1" si="1321"/>
        <v>-7.0498639986228892E-3</v>
      </c>
      <c r="HG495" s="223">
        <f t="shared" ca="1" si="1322"/>
        <v>6.9544255394845787E-3</v>
      </c>
      <c r="HH495" s="223">
        <f t="shared" ca="1" si="1323"/>
        <v>-6.7084447692917475E-3</v>
      </c>
      <c r="HI495" s="223">
        <f t="shared" ca="1" si="1324"/>
        <v>6.3172464288741154E-3</v>
      </c>
      <c r="HJ495" s="223">
        <f t="shared" ca="1" si="1325"/>
        <v>-5.7892987809108907E-3</v>
      </c>
      <c r="HK495" s="223">
        <f t="shared" ca="1" si="1326"/>
        <v>5.1360302976155153E-3</v>
      </c>
      <c r="HL495" s="223">
        <f t="shared" ca="1" si="1327"/>
        <v>-4.3715822688265267E-3</v>
      </c>
      <c r="HM495" s="223">
        <f t="shared" ca="1" si="1328"/>
        <v>3.5125026857873057E-3</v>
      </c>
      <c r="HN495" s="223">
        <f t="shared" ca="1" si="1329"/>
        <v>-2.5773880271121406E-3</v>
      </c>
      <c r="HO495" s="223">
        <f t="shared" ca="1" si="1330"/>
        <v>1.5864807011803108E-3</v>
      </c>
      <c r="HP495" s="223">
        <f t="shared" ca="1" si="1331"/>
        <v>-5.6123085912790751E-4</v>
      </c>
      <c r="HQ495" s="223">
        <f t="shared" ca="1" si="1332"/>
        <v>-4.7616793614694902E-4</v>
      </c>
      <c r="HR495" s="223">
        <f t="shared" ca="1" si="1333"/>
        <v>1.5032591335986368E-3</v>
      </c>
      <c r="HS495" s="223">
        <f t="shared" ca="1" si="1334"/>
        <v>-2.4978093105438217E-3</v>
      </c>
      <c r="HT495" s="223">
        <f t="shared" ca="1" si="1335"/>
        <v>3.438289459123927E-3</v>
      </c>
      <c r="HU495" s="223">
        <f t="shared" ca="1" si="1336"/>
        <v>-4.304341024306004E-3</v>
      </c>
      <c r="HV495" s="223">
        <f t="shared" ca="1" si="1337"/>
        <v>5.0772166051185896E-3</v>
      </c>
      <c r="HW495" s="223">
        <f t="shared" ca="1" si="1338"/>
        <v>-5.7401857792673764E-3</v>
      </c>
      <c r="HX495" s="223">
        <f t="shared" ca="1" si="1339"/>
        <v>6.2788972662512358E-3</v>
      </c>
      <c r="HY495" s="223">
        <f t="shared" ca="1" si="1340"/>
        <v>-6.6816895892482693E-3</v>
      </c>
      <c r="HZ495" s="223">
        <f t="shared" ca="1" si="1341"/>
        <v>6.9398435108700383E-3</v>
      </c>
      <c r="IA495" s="223">
        <f t="shared" ca="1" si="1342"/>
        <v>-7.0477707783200933E-3</v>
      </c>
      <c r="IB495" s="223">
        <f t="shared" ca="1" si="1343"/>
        <v>7.0031350921907929E-3</v>
      </c>
      <c r="IC495" s="223">
        <f t="shared" ca="1" si="1344"/>
        <v>-6.8069026802902782E-3</v>
      </c>
      <c r="ID495" s="223">
        <f t="shared" ca="1" si="1345"/>
        <v>6.4633213817281553E-3</v>
      </c>
      <c r="IE495" s="223">
        <f t="shared" ca="1" si="1346"/>
        <v>-9.7684290916937744E-3</v>
      </c>
      <c r="IF495" s="223">
        <f t="shared" ca="1" si="1347"/>
        <v>5.3668907737615948E-3</v>
      </c>
      <c r="IG495" s="223">
        <f t="shared" ca="1" si="1348"/>
        <v>-4.6377758758758166E-3</v>
      </c>
      <c r="IH495" s="223">
        <f t="shared" ca="1" si="1349"/>
        <v>3.8082671360343467E-3</v>
      </c>
      <c r="II495" s="223">
        <f t="shared" ca="1" si="1350"/>
        <v>-2.8963209133962648E-3</v>
      </c>
      <c r="IJ495" s="223">
        <f t="shared" ca="1" si="1351"/>
        <v>1.9216780896683218E-3</v>
      </c>
      <c r="IK495" s="223">
        <f t="shared" ca="1" si="1352"/>
        <v>-9.0543673863154343E-4</v>
      </c>
      <c r="IL495" s="223">
        <f t="shared" ca="1" si="1353"/>
        <v>-1.3040458344222919E-4</v>
      </c>
      <c r="IM495" s="223">
        <f t="shared" ca="1" si="1354"/>
        <v>1.1634230400963397E-3</v>
      </c>
      <c r="IN495" s="223">
        <f t="shared" ca="1" si="1355"/>
        <v>-2.1712569013880045E-3</v>
      </c>
      <c r="IO495" s="223">
        <f t="shared" ca="1" si="1356"/>
        <v>3.132089607807538E-3</v>
      </c>
      <c r="IP495" s="223">
        <f t="shared" ca="1" si="1357"/>
        <v>-4.0251220329087138E-3</v>
      </c>
      <c r="IQ495" s="223">
        <f t="shared" ca="1" si="1358"/>
        <v>4.8310227215817448E-3</v>
      </c>
      <c r="IR495" s="223">
        <f t="shared" ca="1" si="1359"/>
        <v>-5.5323463576808958E-3</v>
      </c>
      <c r="IS495" s="223">
        <f t="shared" ca="1" si="1360"/>
        <v>6.1139114024326069E-3</v>
      </c>
      <c r="IT495" s="223">
        <f t="shared" ca="1" si="1361"/>
        <v>-6.5631287289034772E-3</v>
      </c>
      <c r="IU495" s="223">
        <f t="shared" ca="1" si="1362"/>
        <v>6.8702741385802809E-3</v>
      </c>
      <c r="IV495" s="223">
        <f t="shared" ca="1" si="1363"/>
        <v>-7.0286988609005452E-3</v>
      </c>
      <c r="IW495" s="223">
        <f t="shared" ca="1" si="1364"/>
        <v>7.034973479057835E-3</v>
      </c>
      <c r="IX495" s="223">
        <f t="shared" ca="1" si="1365"/>
        <v>-6.8889621665179472E-3</v>
      </c>
      <c r="IY495" s="223">
        <f t="shared" ca="1" si="1366"/>
        <v>6.5938256272534924E-3</v>
      </c>
      <c r="IZ495" s="223">
        <f t="shared" ca="1" si="1367"/>
        <v>-6.1559526760475922E-3</v>
      </c>
      <c r="JA495" s="223">
        <f t="shared" ca="1" si="1368"/>
        <v>5.5848219399490572E-3</v>
      </c>
      <c r="JB495" s="223">
        <f t="shared" ca="1" si="1369"/>
        <v>-4.8927966746195387E-3</v>
      </c>
    </row>
    <row r="496" spans="2:262">
      <c r="B496" s="230">
        <v>135</v>
      </c>
      <c r="C496" s="229">
        <f t="shared" si="1370"/>
        <v>2.6367187500000019E-3</v>
      </c>
      <c r="D496" s="226">
        <f t="shared" ca="1" si="1113"/>
        <v>74.483325760234351</v>
      </c>
      <c r="E496" s="225">
        <f ca="1">EK361</f>
        <v>-0.51667423976564453</v>
      </c>
      <c r="F496" s="224">
        <v>135</v>
      </c>
      <c r="G496" s="223">
        <f t="shared" ca="1" si="1114"/>
        <v>3.6869899000961143E-3</v>
      </c>
      <c r="H496" s="223">
        <f t="shared" ca="1" si="1115"/>
        <v>-2.7524862616917162E-3</v>
      </c>
      <c r="I496" s="223">
        <f t="shared" ca="1" si="1116"/>
        <v>1.736936449159017E-3</v>
      </c>
      <c r="J496" s="223">
        <f t="shared" ca="1" si="1117"/>
        <v>-6.7024303752190924E-4</v>
      </c>
      <c r="K496" s="223">
        <f t="shared" ca="1" si="1118"/>
        <v>-4.1618548948462635E-4</v>
      </c>
      <c r="L496" s="223">
        <f t="shared" ca="1" si="1119"/>
        <v>1.4903595532737208E-3</v>
      </c>
      <c r="M496" s="223">
        <f t="shared" ca="1" si="1120"/>
        <v>-2.5206504044381082E-3</v>
      </c>
      <c r="N496" s="223">
        <f t="shared" ca="1" si="1121"/>
        <v>3.4767214222693001E-3</v>
      </c>
      <c r="O496" s="223">
        <f t="shared" ca="1" si="1122"/>
        <v>-4.3304213679151368E-3</v>
      </c>
      <c r="P496" s="223">
        <f t="shared" ca="1" si="1123"/>
        <v>5.0566132895909265E-3</v>
      </c>
      <c r="Q496" s="223">
        <f t="shared" ca="1" si="1124"/>
        <v>-5.6339146729663522E-3</v>
      </c>
      <c r="R496" s="223">
        <f t="shared" ca="1" si="1125"/>
        <v>6.0453270432105737E-3</v>
      </c>
      <c r="S496" s="223">
        <f t="shared" ca="1" si="1126"/>
        <v>-6.2787364802428941E-3</v>
      </c>
      <c r="T496" s="223">
        <f t="shared" ca="1" si="1127"/>
        <v>6.3272703096597417E-3</v>
      </c>
      <c r="U496" s="223">
        <f t="shared" ca="1" si="1128"/>
        <v>-6.1894994666752984E-3</v>
      </c>
      <c r="V496" s="223">
        <f t="shared" ca="1" si="1129"/>
        <v>5.8694805745271531E-3</v>
      </c>
      <c r="W496" s="223">
        <f t="shared" ca="1" si="1130"/>
        <v>-5.3766364983603042E-3</v>
      </c>
      <c r="X496" s="223">
        <f t="shared" ca="1" si="1131"/>
        <v>4.7254788916463921E-3</v>
      </c>
      <c r="Y496" s="223">
        <f t="shared" ca="1" si="1132"/>
        <v>-3.9351809046798249E-3</v>
      </c>
      <c r="Z496" s="223">
        <f t="shared" ca="1" si="1133"/>
        <v>3.0290126366274849E-3</v>
      </c>
      <c r="AA496" s="223">
        <f t="shared" ca="1" si="1134"/>
        <v>-2.0336559540853755E-3</v>
      </c>
      <c r="AB496" s="223">
        <f t="shared" ca="1" si="1135"/>
        <v>9.7841885111554132E-4</v>
      </c>
      <c r="AC496" s="223">
        <f t="shared" ca="1" si="1136"/>
        <v>1.0562751629342821E-4</v>
      </c>
      <c r="AD496" s="223">
        <f t="shared" ca="1" si="1137"/>
        <v>-1.1865637115654301E-3</v>
      </c>
      <c r="AE496" s="223">
        <f t="shared" ca="1" si="1138"/>
        <v>2.2325618762575753E-3</v>
      </c>
      <c r="AF496" s="223">
        <f t="shared" ca="1" si="1139"/>
        <v>-3.212822892287478E-3</v>
      </c>
      <c r="AG496" s="223">
        <f t="shared" ca="1" si="1140"/>
        <v>4.0984832531949511E-3</v>
      </c>
      <c r="AH496" s="223">
        <f t="shared" ca="1" si="1141"/>
        <v>-4.8634649418694137E-3</v>
      </c>
      <c r="AI496" s="223">
        <f t="shared" ca="1" si="1142"/>
        <v>5.4852432903378353E-3</v>
      </c>
      <c r="AJ496" s="223">
        <f t="shared" ca="1" si="1143"/>
        <v>-5.9455102121981837E-3</v>
      </c>
      <c r="AK496" s="223">
        <f t="shared" ca="1" si="1144"/>
        <v>6.2307132790101957E-3</v>
      </c>
      <c r="AL496" s="223">
        <f t="shared" ca="1" si="1145"/>
        <v>-6.3324547676910699E-3</v>
      </c>
      <c r="AM496" s="223">
        <f t="shared" ca="1" si="1146"/>
        <v>6.2477389290803561E-3</v>
      </c>
      <c r="AN496" s="223">
        <f t="shared" ca="1" si="1147"/>
        <v>-5.979060196920718E-3</v>
      </c>
      <c r="AO496" s="223">
        <f t="shared" ca="1" si="1148"/>
        <v>5.5343297399668813E-3</v>
      </c>
      <c r="AP496" s="223">
        <f t="shared" ca="1" si="1149"/>
        <v>-4.9266425198743798E-3</v>
      </c>
      <c r="AQ496" s="223">
        <f t="shared" ca="1" si="1150"/>
        <v>4.1738917137830586E-3</v>
      </c>
      <c r="AR496" s="223">
        <f t="shared" ca="1" si="1151"/>
        <v>-3.2982418548113709E-3</v>
      </c>
      <c r="AS496" s="223">
        <f t="shared" ca="1" si="1152"/>
        <v>2.3254762036911693E-3</v>
      </c>
      <c r="AT496" s="223">
        <f t="shared" ca="1" si="1153"/>
        <v>-1.284237567997476E-3</v>
      </c>
      <c r="AU496" s="223">
        <f t="shared" ca="1" si="1154"/>
        <v>2.0518492283637564E-4</v>
      </c>
      <c r="AV496" s="223">
        <f t="shared" ca="1" si="1155"/>
        <v>8.7990933394533743E-4</v>
      </c>
      <c r="AW496" s="223">
        <f t="shared" ca="1" si="1156"/>
        <v>-1.9390949109677489E-3</v>
      </c>
      <c r="AX496" s="223">
        <f t="shared" ca="1" si="1157"/>
        <v>2.9411843905480625E-3</v>
      </c>
      <c r="AY496" s="223">
        <f t="shared" ca="1" si="1158"/>
        <v>-3.8566715333331002E-3</v>
      </c>
      <c r="AZ496" s="223">
        <f t="shared" ca="1" si="1159"/>
        <v>4.6586000811137483E-3</v>
      </c>
      <c r="BA496" s="223">
        <f t="shared" ca="1" si="1160"/>
        <v>-5.3233574761722786E-3</v>
      </c>
      <c r="BB496" s="223">
        <f t="shared" ca="1" si="1161"/>
        <v>5.8313701263193992E-3</v>
      </c>
      <c r="BC496" s="223">
        <f t="shared" ca="1" si="1162"/>
        <v>-6.1676797437422949E-3</v>
      </c>
      <c r="BD496" s="223">
        <f t="shared" ca="1" si="1163"/>
        <v>6.3223837875295017E-3</v>
      </c>
      <c r="BE496" s="223">
        <f t="shared" ca="1" si="1164"/>
        <v>-6.290927041167944E-3</v>
      </c>
      <c r="BF496" s="223">
        <f t="shared" ca="1" si="1165"/>
        <v>6.0742357395960917E-3</v>
      </c>
      <c r="BG496" s="223">
        <f t="shared" ca="1" si="1166"/>
        <v>-5.6786902964798391E-3</v>
      </c>
      <c r="BH496" s="223">
        <f t="shared" ca="1" si="1167"/>
        <v>5.1159374347490415E-3</v>
      </c>
      <c r="BI496" s="223">
        <f t="shared" ca="1" si="1168"/>
        <v>-4.4025472521579817E-3</v>
      </c>
      <c r="BJ496" s="223">
        <f t="shared" ca="1" si="1169"/>
        <v>3.5595253194752245E-3</v>
      </c>
      <c r="BK496" s="223">
        <f t="shared" ca="1" si="1170"/>
        <v>-2.6116941774346099E-3</v>
      </c>
      <c r="BL496" s="223">
        <f t="shared" ca="1" si="1171"/>
        <v>1.5869624440920031E-3</v>
      </c>
      <c r="BM496" s="223">
        <f t="shared" ca="1" si="1172"/>
        <v>-5.1550305351507958E-4</v>
      </c>
      <c r="BN496" s="223">
        <f t="shared" ca="1" si="1173"/>
        <v>-5.7113517766872648E-4</v>
      </c>
      <c r="BO496" s="223">
        <f t="shared" ca="1" si="1174"/>
        <v>1.6409564961927447E-3</v>
      </c>
      <c r="BP496" s="223">
        <f t="shared" ca="1" si="1175"/>
        <v>-2.6624603179946508E-3</v>
      </c>
      <c r="BQ496" s="223">
        <f t="shared" ca="1" si="1176"/>
        <v>3.6055687539428482E-3</v>
      </c>
      <c r="BR496" s="223">
        <f t="shared" ca="1" si="1177"/>
        <v>-4.4425122447174425E-3</v>
      </c>
      <c r="BS496" s="223">
        <f t="shared" ca="1" si="1178"/>
        <v>5.1486472275755714E-3</v>
      </c>
      <c r="BT496" s="223">
        <f t="shared" ca="1" si="1179"/>
        <v>-5.7031817590386061E-3</v>
      </c>
      <c r="BU496" s="223">
        <f t="shared" ca="1" si="1180"/>
        <v>6.089787727746836E-3</v>
      </c>
      <c r="BV496" s="223">
        <f t="shared" ca="1" si="1181"/>
        <v>-6.2970816310483511E-3</v>
      </c>
      <c r="BW496" s="223">
        <f t="shared" ca="1" si="1182"/>
        <v>6.3189597589932344E-3</v>
      </c>
      <c r="BX496" s="223">
        <f t="shared" ca="1" si="1183"/>
        <v>-6.154777916334557E-3</v>
      </c>
      <c r="BY496" s="223">
        <f t="shared" ca="1" si="1184"/>
        <v>5.8093703906739735E-3</v>
      </c>
      <c r="BZ496" s="223">
        <f t="shared" ca="1" si="1185"/>
        <v>-5.2929076082402493E-3</v>
      </c>
      <c r="CA496" s="223">
        <f t="shared" ca="1" si="1186"/>
        <v>4.6205966685849247E-3</v>
      </c>
      <c r="CB496" s="223">
        <f t="shared" ca="1" si="1187"/>
        <v>-3.8122335758668633E-3</v>
      </c>
      <c r="CC496" s="223">
        <f t="shared" ca="1" si="1188"/>
        <v>2.891620351147056E-3</v>
      </c>
      <c r="CD496" s="223">
        <f t="shared" ca="1" si="1189"/>
        <v>-1.8858641886573949E-3</v>
      </c>
      <c r="CE496" s="223">
        <f t="shared" ca="1" si="1190"/>
        <v>8.2457929218513089E-4</v>
      </c>
      <c r="CF496" s="223">
        <f t="shared" ca="1" si="1191"/>
        <v>2.6098510672357706E-4</v>
      </c>
      <c r="CG496" s="223">
        <f t="shared" ca="1" si="1192"/>
        <v>-1.338864873487596E-3</v>
      </c>
      <c r="CH496" s="223">
        <f t="shared" ca="1" si="1193"/>
        <v>2.3773221453308791E-3</v>
      </c>
      <c r="CI496" s="223">
        <f t="shared" ca="1" si="1194"/>
        <v>-3.3457798436136669E-3</v>
      </c>
      <c r="CJ496" s="223">
        <f t="shared" ca="1" si="1195"/>
        <v>4.2157220072056257E-3</v>
      </c>
      <c r="CK496" s="223">
        <f t="shared" ca="1" si="1196"/>
        <v>-4.9615334368395062E-3</v>
      </c>
      <c r="CL496" s="223">
        <f t="shared" ca="1" si="1197"/>
        <v>5.5612539273606452E-3</v>
      </c>
      <c r="CM496" s="223">
        <f t="shared" ca="1" si="1198"/>
        <v>-5.997224879712779E-3</v>
      </c>
      <c r="CN496" s="223">
        <f t="shared" ca="1" si="1199"/>
        <v>6.2566092533587886E-3</v>
      </c>
      <c r="CO496" s="223">
        <f t="shared" ca="1" si="1200"/>
        <v>-6.331769549283597E-3</v>
      </c>
      <c r="CP496" s="223">
        <f t="shared" ca="1" si="1201"/>
        <v>6.2204926939776889E-3</v>
      </c>
      <c r="CQ496" s="223">
        <f t="shared" ca="1" si="1202"/>
        <v>-5.9260552027563607E-3</v>
      </c>
      <c r="CR496" s="223">
        <f t="shared" ca="1" si="1203"/>
        <v>5.4571267036991559E-3</v>
      </c>
      <c r="CS496" s="223">
        <f t="shared" ca="1" si="1204"/>
        <v>-4.8275146629206556E-3</v>
      </c>
      <c r="CT496" s="223">
        <f t="shared" ca="1" si="1205"/>
        <v>4.0557578276618714E-3</v>
      </c>
      <c r="CU496" s="223">
        <f t="shared" ca="1" si="1206"/>
        <v>-3.1645803581577185E-3</v>
      </c>
      <c r="CV496" s="223">
        <f t="shared" ca="1" si="1207"/>
        <v>2.1802227212101132E-3</v>
      </c>
      <c r="CW496" s="223">
        <f t="shared" ca="1" si="1208"/>
        <v>-1.1316690471156912E-3</v>
      </c>
      <c r="CX496" s="223">
        <f t="shared" ca="1" si="1209"/>
        <v>4.9793700203265394E-5</v>
      </c>
      <c r="CY496" s="223">
        <f t="shared" ca="1" si="1210"/>
        <v>1.0335478080315016E-3</v>
      </c>
      <c r="CZ496" s="223">
        <f t="shared" ca="1" si="1211"/>
        <v>-2.0864567953903391E-3</v>
      </c>
      <c r="DA496" s="223">
        <f t="shared" ca="1" si="1212"/>
        <v>3.0779306565859761E-3</v>
      </c>
      <c r="DB496" s="223">
        <f t="shared" ca="1" si="1213"/>
        <v>-3.9787757261246807E-3</v>
      </c>
      <c r="DC496" s="223">
        <f t="shared" ca="1" si="1214"/>
        <v>4.7624668774749806E-3</v>
      </c>
      <c r="DD496" s="223">
        <f t="shared" ca="1" si="1215"/>
        <v>-5.4059285478632729E-3</v>
      </c>
      <c r="DE496" s="223">
        <f t="shared" ca="1" si="1216"/>
        <v>5.8902141916486296E-3</v>
      </c>
      <c r="DF496" s="223">
        <f t="shared" ca="1" si="1217"/>
        <v>-6.201064155963631E-3</v>
      </c>
      <c r="DG496" s="223">
        <f t="shared" ca="1" si="1218"/>
        <v>6.3293255521322169E-3</v>
      </c>
      <c r="DH496" s="223">
        <f t="shared" ca="1" si="1219"/>
        <v>-6.2712217598702141E-3</v>
      </c>
      <c r="DI496" s="223">
        <f t="shared" ca="1" si="1220"/>
        <v>6.0284636287939895E-3</v>
      </c>
      <c r="DJ496" s="223">
        <f t="shared" ca="1" si="1221"/>
        <v>-5.6081991029410978E-3</v>
      </c>
      <c r="DK496" s="223">
        <f t="shared" ca="1" si="1222"/>
        <v>5.0228027515931833E-3</v>
      </c>
      <c r="DL496" s="223">
        <f t="shared" ca="1" si="1223"/>
        <v>-4.2895114036077524E-3</v>
      </c>
      <c r="DM496" s="223">
        <f t="shared" ca="1" si="1224"/>
        <v>3.4299166139010739E-3</v>
      </c>
      <c r="DN496" s="223">
        <f t="shared" ca="1" si="1225"/>
        <v>-2.4693289062624785E-3</v>
      </c>
      <c r="DO496" s="223">
        <f t="shared" ca="1" si="1226"/>
        <v>1.4360325121892475E-3</v>
      </c>
      <c r="DP496" s="223">
        <f t="shared" ca="1" si="1227"/>
        <v>-3.604525497449048E-4</v>
      </c>
      <c r="DQ496" s="223">
        <f t="shared" ca="1" si="1228"/>
        <v>-7.2574083537776208E-4</v>
      </c>
      <c r="DR496" s="223">
        <f t="shared" ca="1" si="1229"/>
        <v>1.790564988278016E-3</v>
      </c>
      <c r="DS496" s="223">
        <f t="shared" ca="1" si="1230"/>
        <v>-2.8026664650113754E-3</v>
      </c>
      <c r="DT496" s="223">
        <f t="shared" ca="1" si="1231"/>
        <v>3.7322442258199036E-3</v>
      </c>
      <c r="DU496" s="223">
        <f t="shared" ca="1" si="1232"/>
        <v>-4.5519271182597812E-3</v>
      </c>
      <c r="DV496" s="223">
        <f t="shared" ca="1" si="1233"/>
        <v>5.2375798129906757E-3</v>
      </c>
      <c r="DW496" s="223">
        <f t="shared" ca="1" si="1234"/>
        <v>-5.7690134616749621E-3</v>
      </c>
      <c r="DX496" s="223">
        <f t="shared" ca="1" si="1235"/>
        <v>6.1305801518676782E-3</v>
      </c>
      <c r="DY496" s="223">
        <f t="shared" ca="1" si="1236"/>
        <v>-6.3116336553423009E-3</v>
      </c>
      <c r="DZ496" s="223">
        <f t="shared" ca="1" si="1237"/>
        <v>6.306842903249019E-3</v>
      </c>
      <c r="EA496" s="223">
        <f t="shared" ca="1" si="1238"/>
        <v>-6.1163489579189228E-3</v>
      </c>
      <c r="EB496" s="223">
        <f t="shared" ca="1" si="1239"/>
        <v>5.745760859323823E-3</v>
      </c>
      <c r="EC496" s="223">
        <f t="shared" ca="1" si="1240"/>
        <v>-5.2059904684915569E-3</v>
      </c>
      <c r="ED496" s="223">
        <f t="shared" ca="1" si="1241"/>
        <v>4.5129311708655123E-3</v>
      </c>
      <c r="EE496" s="223">
        <f t="shared" ca="1" si="1242"/>
        <v>-3.6869899000963259E-3</v>
      </c>
      <c r="EF496" s="223">
        <f t="shared" ca="1" si="1243"/>
        <v>2.7524862616919873E-3</v>
      </c>
      <c r="EG496" s="223">
        <f t="shared" ca="1" si="1244"/>
        <v>-1.7369364491593448E-3</v>
      </c>
      <c r="EH496" s="223">
        <f t="shared" ca="1" si="1245"/>
        <v>6.7024303752229349E-4</v>
      </c>
      <c r="EI496" s="223">
        <f t="shared" ca="1" si="1246"/>
        <v>4.1618548948456693E-4</v>
      </c>
      <c r="EJ496" s="223">
        <f t="shared" ca="1" si="1247"/>
        <v>-1.4903595532736189E-3</v>
      </c>
      <c r="EK496" s="223">
        <f t="shared" ca="1" si="1248"/>
        <v>2.5206504044379707E-3</v>
      </c>
      <c r="EL496" s="223">
        <f t="shared" ca="1" si="1249"/>
        <v>-3.4767214222691371E-3</v>
      </c>
      <c r="EM496" s="223">
        <f t="shared" ca="1" si="1250"/>
        <v>4.3304213679149616E-3</v>
      </c>
      <c r="EN496" s="223">
        <f t="shared" ca="1" si="1251"/>
        <v>-5.0566132895907686E-3</v>
      </c>
      <c r="EO496" s="223">
        <f t="shared" ca="1" si="1252"/>
        <v>5.6339146729662126E-3</v>
      </c>
      <c r="EP496" s="223">
        <f t="shared" ca="1" si="1253"/>
        <v>-6.0453270432104678E-3</v>
      </c>
      <c r="EQ496" s="223">
        <f t="shared" ca="1" si="1254"/>
        <v>6.2787364802428889E-3</v>
      </c>
      <c r="ER496" s="223">
        <f t="shared" ca="1" si="1255"/>
        <v>-6.3272703096597452E-3</v>
      </c>
      <c r="ES496" s="223">
        <f t="shared" ca="1" si="1256"/>
        <v>6.1894994666753245E-3</v>
      </c>
      <c r="ET496" s="223">
        <f t="shared" ca="1" si="1257"/>
        <v>-5.8694805745272173E-3</v>
      </c>
      <c r="EU496" s="223">
        <f t="shared" ca="1" si="1258"/>
        <v>5.3766364983604178E-3</v>
      </c>
      <c r="EV496" s="223">
        <f t="shared" ca="1" si="1259"/>
        <v>-4.7254788916465664E-3</v>
      </c>
      <c r="EW496" s="223">
        <f t="shared" ca="1" si="1260"/>
        <v>3.935180904680066E-3</v>
      </c>
      <c r="EX496" s="223">
        <f t="shared" ca="1" si="1261"/>
        <v>-3.0290126366277542E-3</v>
      </c>
      <c r="EY496" s="223">
        <f t="shared" ca="1" si="1262"/>
        <v>2.0336559540857506E-3</v>
      </c>
      <c r="EZ496" s="223">
        <f t="shared" ca="1" si="1263"/>
        <v>-9.7841885111557819E-4</v>
      </c>
      <c r="FA496" s="223">
        <f t="shared" ca="1" si="1264"/>
        <v>-1.0562751629330114E-4</v>
      </c>
      <c r="FB496" s="223">
        <f t="shared" ca="1" si="1265"/>
        <v>1.1865637115653048E-3</v>
      </c>
      <c r="FC496" s="223">
        <f t="shared" ca="1" si="1266"/>
        <v>-2.2325618762573723E-3</v>
      </c>
      <c r="FD496" s="223">
        <f t="shared" ca="1" si="1267"/>
        <v>3.2128228922872902E-3</v>
      </c>
      <c r="FE496" s="223">
        <f t="shared" ca="1" si="1268"/>
        <v>-4.098483253194991E-3</v>
      </c>
      <c r="FF496" s="223">
        <f t="shared" ca="1" si="1269"/>
        <v>4.8634649418692168E-3</v>
      </c>
      <c r="FG496" s="223">
        <f t="shared" ca="1" si="1270"/>
        <v>-5.4852432903378162E-3</v>
      </c>
      <c r="FH496" s="223">
        <f t="shared" ca="1" si="1271"/>
        <v>5.9455102121980475E-3</v>
      </c>
      <c r="FI496" s="223">
        <f t="shared" ca="1" si="1272"/>
        <v>-6.2307132790101732E-3</v>
      </c>
      <c r="FJ496" s="223">
        <f t="shared" ca="1" si="1273"/>
        <v>6.3324547676910665E-3</v>
      </c>
      <c r="FK496" s="223">
        <f t="shared" ca="1" si="1274"/>
        <v>-6.2477389290803761E-3</v>
      </c>
      <c r="FL496" s="223">
        <f t="shared" ca="1" si="1275"/>
        <v>5.979060196920908E-3</v>
      </c>
      <c r="FM496" s="223">
        <f t="shared" ca="1" si="1276"/>
        <v>-5.5343297399669863E-3</v>
      </c>
      <c r="FN496" s="223">
        <f t="shared" ca="1" si="1277"/>
        <v>4.9266425198743469E-3</v>
      </c>
      <c r="FO496" s="223">
        <f t="shared" ca="1" si="1278"/>
        <v>-4.1738917137832884E-3</v>
      </c>
      <c r="FP496" s="223">
        <f t="shared" ca="1" si="1279"/>
        <v>3.2982418548114026E-3</v>
      </c>
      <c r="FQ496" s="223">
        <f t="shared" ca="1" si="1280"/>
        <v>-2.3254762036915384E-3</v>
      </c>
      <c r="FR496" s="223">
        <f t="shared" ca="1" si="1281"/>
        <v>1.2842375679975124E-3</v>
      </c>
      <c r="FS496" s="223">
        <f t="shared" ca="1" si="1282"/>
        <v>-2.0518492283695244E-4</v>
      </c>
      <c r="FT496" s="223">
        <f t="shared" ca="1" si="1283"/>
        <v>-8.7990933394512232E-4</v>
      </c>
      <c r="FU496" s="223">
        <f t="shared" ca="1" si="1284"/>
        <v>1.9390949109678846E-3</v>
      </c>
      <c r="FV496" s="223">
        <f t="shared" ca="1" si="1285"/>
        <v>-2.9411843905478704E-3</v>
      </c>
      <c r="FW496" s="223">
        <f t="shared" ca="1" si="1286"/>
        <v>3.8566715333330712E-3</v>
      </c>
      <c r="FX496" s="223">
        <f t="shared" ca="1" si="1287"/>
        <v>-4.6586000811134785E-3</v>
      </c>
      <c r="FY496" s="223">
        <f t="shared" ca="1" si="1288"/>
        <v>5.3233574761722587E-3</v>
      </c>
      <c r="FZ496" s="223">
        <f t="shared" ca="1" si="1289"/>
        <v>-5.8313701263192448E-3</v>
      </c>
      <c r="GA496" s="223">
        <f t="shared" ca="1" si="1290"/>
        <v>6.1676797437422871E-3</v>
      </c>
      <c r="GB496" s="223">
        <f t="shared" ca="1" si="1291"/>
        <v>-6.3223837875294687E-3</v>
      </c>
      <c r="GC496" s="223">
        <f t="shared" ca="1" si="1292"/>
        <v>6.2909270411679683E-3</v>
      </c>
      <c r="GD496" s="223">
        <f t="shared" ca="1" si="1293"/>
        <v>-6.0742357395960518E-3</v>
      </c>
      <c r="GE496" s="223">
        <f t="shared" ca="1" si="1294"/>
        <v>5.6786902964799353E-3</v>
      </c>
      <c r="GF496" s="223">
        <f t="shared" ca="1" si="1295"/>
        <v>-5.1159374347490641E-3</v>
      </c>
      <c r="GG496" s="223">
        <f t="shared" ca="1" si="1296"/>
        <v>4.4025472521582671E-3</v>
      </c>
      <c r="GH496" s="223">
        <f t="shared" ca="1" si="1297"/>
        <v>-3.5595253194752553E-3</v>
      </c>
      <c r="GI496" s="223">
        <f t="shared" ca="1" si="1298"/>
        <v>2.6116941774349716E-3</v>
      </c>
      <c r="GJ496" s="223">
        <f t="shared" ca="1" si="1299"/>
        <v>-1.5869624440922134E-3</v>
      </c>
      <c r="GK496" s="223">
        <f t="shared" ca="1" si="1300"/>
        <v>5.1550305351565464E-4</v>
      </c>
      <c r="GL496" s="223">
        <f t="shared" ca="1" si="1301"/>
        <v>5.7113517766851007E-4</v>
      </c>
      <c r="GM496" s="223">
        <f t="shared" ca="1" si="1302"/>
        <v>-1.6409564961928822E-3</v>
      </c>
      <c r="GN496" s="223">
        <f t="shared" ca="1" si="1303"/>
        <v>2.6624603179942899E-3</v>
      </c>
      <c r="GO496" s="223">
        <f t="shared" ca="1" si="1304"/>
        <v>-3.6055687539428174E-3</v>
      </c>
      <c r="GP496" s="223">
        <f t="shared" ca="1" si="1305"/>
        <v>4.4425122447171589E-3</v>
      </c>
      <c r="GQ496" s="223">
        <f t="shared" ca="1" si="1306"/>
        <v>-5.1486472275755497E-3</v>
      </c>
      <c r="GR496" s="223">
        <f t="shared" ca="1" si="1307"/>
        <v>5.7031817590384327E-3</v>
      </c>
      <c r="GS496" s="223">
        <f t="shared" ca="1" si="1308"/>
        <v>-6.0897877277467762E-3</v>
      </c>
      <c r="GT496" s="223">
        <f t="shared" ca="1" si="1309"/>
        <v>6.2970816310482895E-3</v>
      </c>
      <c r="GU496" s="223">
        <f t="shared" ca="1" si="1310"/>
        <v>-6.3189597589932475E-3</v>
      </c>
      <c r="GV496" s="223">
        <f t="shared" ca="1" si="1311"/>
        <v>6.154777916334524E-3</v>
      </c>
      <c r="GW496" s="223">
        <f t="shared" ca="1" si="1312"/>
        <v>-5.8093703906741314E-3</v>
      </c>
      <c r="GX496" s="223">
        <f t="shared" ca="1" si="1313"/>
        <v>5.2929076082402701E-3</v>
      </c>
      <c r="GY496" s="223">
        <f t="shared" ca="1" si="1314"/>
        <v>-4.6205966685851961E-3</v>
      </c>
      <c r="GZ496" s="223">
        <f t="shared" ca="1" si="1315"/>
        <v>3.8122335758668932E-3</v>
      </c>
      <c r="HA496" s="223">
        <f t="shared" ca="1" si="1316"/>
        <v>-2.8916203511475686E-3</v>
      </c>
      <c r="HB496" s="223">
        <f t="shared" ca="1" si="1317"/>
        <v>1.8858641886576014E-3</v>
      </c>
      <c r="HC496" s="223">
        <f t="shared" ca="1" si="1318"/>
        <v>-8.2457929218498951E-4</v>
      </c>
      <c r="HD496" s="223">
        <f t="shared" ca="1" si="1319"/>
        <v>-2.6098510672336022E-4</v>
      </c>
      <c r="HE496" s="223">
        <f t="shared" ca="1" si="1320"/>
        <v>1.3388648734877352E-3</v>
      </c>
      <c r="HF496" s="223">
        <f t="shared" ca="1" si="1321"/>
        <v>-2.3773221453306779E-3</v>
      </c>
      <c r="HG496" s="223">
        <f t="shared" ca="1" si="1322"/>
        <v>3.3457798436137883E-3</v>
      </c>
      <c r="HH496" s="223">
        <f t="shared" ca="1" si="1323"/>
        <v>-4.2157220072051946E-3</v>
      </c>
      <c r="HI496" s="223">
        <f t="shared" ca="1" si="1324"/>
        <v>4.9615334368393708E-3</v>
      </c>
      <c r="HJ496" s="223">
        <f t="shared" ca="1" si="1325"/>
        <v>-5.5612539273603686E-3</v>
      </c>
      <c r="HK496" s="223">
        <f t="shared" ca="1" si="1326"/>
        <v>5.9972248797127096E-3</v>
      </c>
      <c r="HL496" s="223">
        <f t="shared" ca="1" si="1327"/>
        <v>-6.2566092533588103E-3</v>
      </c>
      <c r="HM496" s="223">
        <f t="shared" ca="1" si="1328"/>
        <v>6.3317695492836005E-3</v>
      </c>
      <c r="HN496" s="223">
        <f t="shared" ca="1" si="1329"/>
        <v>-6.2204926939776629E-3</v>
      </c>
      <c r="HO496" s="223">
        <f t="shared" ca="1" si="1330"/>
        <v>5.9260552027564379E-3</v>
      </c>
      <c r="HP496" s="223">
        <f t="shared" ca="1" si="1331"/>
        <v>-5.457126703699266E-3</v>
      </c>
      <c r="HQ496" s="223">
        <f t="shared" ca="1" si="1332"/>
        <v>4.8275146629210295E-3</v>
      </c>
      <c r="HR496" s="223">
        <f t="shared" ca="1" si="1333"/>
        <v>-4.0557578276620388E-3</v>
      </c>
      <c r="HS496" s="223">
        <f t="shared" ca="1" si="1334"/>
        <v>3.164580358158219E-3</v>
      </c>
      <c r="HT496" s="223">
        <f t="shared" ca="1" si="1335"/>
        <v>-2.1802227212103175E-3</v>
      </c>
      <c r="HU496" s="223">
        <f t="shared" ca="1" si="1336"/>
        <v>1.1316690471155507E-3</v>
      </c>
      <c r="HV496" s="223">
        <f t="shared" ca="1" si="1337"/>
        <v>-4.9793700203482234E-5</v>
      </c>
      <c r="HW496" s="223">
        <f t="shared" ca="1" si="1338"/>
        <v>-1.0335478080316421E-3</v>
      </c>
      <c r="HX496" s="223">
        <f t="shared" ca="1" si="1339"/>
        <v>2.0864567953901344E-3</v>
      </c>
      <c r="HY496" s="223">
        <f t="shared" ca="1" si="1340"/>
        <v>-3.077930656585787E-3</v>
      </c>
      <c r="HZ496" s="223">
        <f t="shared" ca="1" si="1341"/>
        <v>3.9787757261242323E-3</v>
      </c>
      <c r="IA496" s="223">
        <f t="shared" ca="1" si="1342"/>
        <v>-4.7624668774748375E-3</v>
      </c>
      <c r="IB496" s="223">
        <f t="shared" ca="1" si="1343"/>
        <v>5.4059285478629728E-3</v>
      </c>
      <c r="IC496" s="223">
        <f t="shared" ca="1" si="1344"/>
        <v>-5.890214191648549E-3</v>
      </c>
      <c r="ID496" s="223">
        <f t="shared" ca="1" si="1345"/>
        <v>6.2010641559636596E-3</v>
      </c>
      <c r="IE496" s="223">
        <f t="shared" ca="1" si="1346"/>
        <v>-5.6698839589015178E-3</v>
      </c>
      <c r="IF496" s="223">
        <f t="shared" ca="1" si="1347"/>
        <v>6.2712217598701941E-3</v>
      </c>
      <c r="IG496" s="223">
        <f t="shared" ca="1" si="1348"/>
        <v>-6.0284636287941673E-3</v>
      </c>
      <c r="IH496" s="223">
        <f t="shared" ca="1" si="1349"/>
        <v>5.6081991029411984E-3</v>
      </c>
      <c r="II496" s="223">
        <f t="shared" ca="1" si="1350"/>
        <v>-5.0228027515935355E-3</v>
      </c>
      <c r="IJ496" s="223">
        <f t="shared" ca="1" si="1351"/>
        <v>4.2895114036079112E-3</v>
      </c>
      <c r="IK496" s="223">
        <f t="shared" ca="1" si="1352"/>
        <v>-3.4299166139009547E-3</v>
      </c>
      <c r="IL496" s="223">
        <f t="shared" ca="1" si="1353"/>
        <v>2.4693289062626793E-3</v>
      </c>
      <c r="IM496" s="223">
        <f t="shared" ca="1" si="1354"/>
        <v>-1.4360325121891082E-3</v>
      </c>
      <c r="IN496" s="223">
        <f t="shared" ca="1" si="1355"/>
        <v>3.6045254974512164E-4</v>
      </c>
      <c r="IO496" s="223">
        <f t="shared" ca="1" si="1356"/>
        <v>7.257408353779039E-4</v>
      </c>
      <c r="IP496" s="223">
        <f t="shared" ca="1" si="1357"/>
        <v>-1.7905649882774626E-3</v>
      </c>
      <c r="IQ496" s="223">
        <f t="shared" ca="1" si="1358"/>
        <v>2.8026664650111811E-3</v>
      </c>
      <c r="IR496" s="223">
        <f t="shared" ca="1" si="1359"/>
        <v>-3.7322442258194378E-3</v>
      </c>
      <c r="IS496" s="223">
        <f t="shared" ca="1" si="1360"/>
        <v>4.5519271182596303E-3</v>
      </c>
      <c r="IT496" s="223">
        <f t="shared" ca="1" si="1361"/>
        <v>-5.2375798129907555E-3</v>
      </c>
      <c r="IU496" s="223">
        <f t="shared" ca="1" si="1362"/>
        <v>5.7690134616748719E-3</v>
      </c>
      <c r="IV496" s="223">
        <f t="shared" ca="1" si="1363"/>
        <v>-6.1305801518677146E-3</v>
      </c>
      <c r="IW496" s="223">
        <f t="shared" ca="1" si="1364"/>
        <v>6.3116336553422827E-3</v>
      </c>
      <c r="IX496" s="223">
        <f t="shared" ca="1" si="1365"/>
        <v>-6.3068429032490381E-3</v>
      </c>
      <c r="IY496" s="223">
        <f t="shared" ca="1" si="1366"/>
        <v>6.1163489579190719E-3</v>
      </c>
      <c r="IZ496" s="223">
        <f t="shared" ca="1" si="1367"/>
        <v>-5.745760859323914E-3</v>
      </c>
      <c r="JA496" s="223">
        <f t="shared" ca="1" si="1368"/>
        <v>5.2059904684918857E-3</v>
      </c>
      <c r="JB496" s="223">
        <f t="shared" ca="1" si="1369"/>
        <v>-4.512931170865664E-3</v>
      </c>
    </row>
    <row r="497" spans="2:262">
      <c r="B497" s="230">
        <v>136</v>
      </c>
      <c r="C497" s="229">
        <f t="shared" si="1370"/>
        <v>2.6562500000000019E-3</v>
      </c>
      <c r="D497" s="226">
        <f t="shared" ca="1" si="1113"/>
        <v>74.473982574678985</v>
      </c>
      <c r="E497" s="225">
        <f ca="1">EL361</f>
        <v>-0.52601742532101481</v>
      </c>
      <c r="F497" s="224">
        <v>136</v>
      </c>
      <c r="G497" s="223">
        <f t="shared" ca="1" si="1114"/>
        <v>3.5476120971178467E-3</v>
      </c>
      <c r="H497" s="223">
        <f t="shared" ca="1" si="1115"/>
        <v>-2.3203859714641603E-3</v>
      </c>
      <c r="I497" s="223">
        <f t="shared" ca="1" si="1116"/>
        <v>1.0039887142145433E-3</v>
      </c>
      <c r="J497" s="223">
        <f t="shared" ca="1" si="1117"/>
        <v>3.5099126627896864E-4</v>
      </c>
      <c r="K497" s="223">
        <f t="shared" ca="1" si="1118"/>
        <v>-1.6924828492475498E-3</v>
      </c>
      <c r="L497" s="223">
        <f t="shared" ca="1" si="1119"/>
        <v>2.9689332654748869E-3</v>
      </c>
      <c r="M497" s="223">
        <f t="shared" ca="1" si="1120"/>
        <v>-4.1312892413069586E-3</v>
      </c>
      <c r="N497" s="223">
        <f t="shared" ca="1" si="1121"/>
        <v>5.1348820884493038E-3</v>
      </c>
      <c r="O497" s="223">
        <f t="shared" ca="1" si="1122"/>
        <v>-5.941144296607595E-3</v>
      </c>
      <c r="P497" s="223">
        <f t="shared" ca="1" si="1123"/>
        <v>6.519091661279364E-3</v>
      </c>
      <c r="Q497" s="223">
        <f t="shared" ca="1" si="1124"/>
        <v>-6.846513989356897E-3</v>
      </c>
      <c r="R497" s="223">
        <f t="shared" ca="1" si="1125"/>
        <v>6.9108286243927154E-3</v>
      </c>
      <c r="S497" s="223">
        <f t="shared" ca="1" si="1126"/>
        <v>-6.7095639910304695E-3</v>
      </c>
      <c r="T497" s="223">
        <f t="shared" ca="1" si="1127"/>
        <v>6.250454576259749E-3</v>
      </c>
      <c r="U497" s="223">
        <f t="shared" ca="1" si="1128"/>
        <v>-5.5511436974186989E-3</v>
      </c>
      <c r="V497" s="223">
        <f t="shared" ca="1" si="1129"/>
        <v>4.6385054794030722E-3</v>
      </c>
      <c r="W497" s="223">
        <f t="shared" ca="1" si="1130"/>
        <v>-3.5476120971178224E-3</v>
      </c>
      <c r="X497" s="223">
        <f t="shared" ca="1" si="1131"/>
        <v>2.3203859714641616E-3</v>
      </c>
      <c r="Y497" s="223">
        <f t="shared" ca="1" si="1132"/>
        <v>-1.0039887142145334E-3</v>
      </c>
      <c r="Z497" s="223">
        <f t="shared" ca="1" si="1133"/>
        <v>-3.5099126627895477E-4</v>
      </c>
      <c r="AA497" s="223">
        <f t="shared" ca="1" si="1134"/>
        <v>1.6924828492476075E-3</v>
      </c>
      <c r="AB497" s="223">
        <f t="shared" ca="1" si="1135"/>
        <v>-2.9689332654748955E-3</v>
      </c>
      <c r="AC497" s="223">
        <f t="shared" ca="1" si="1136"/>
        <v>4.1312892413069464E-3</v>
      </c>
      <c r="AD497" s="223">
        <f t="shared" ca="1" si="1137"/>
        <v>-5.1348820884493437E-3</v>
      </c>
      <c r="AE497" s="223">
        <f t="shared" ca="1" si="1138"/>
        <v>5.9411442966076124E-3</v>
      </c>
      <c r="AF497" s="223">
        <f t="shared" ca="1" si="1139"/>
        <v>-6.5190916612793675E-3</v>
      </c>
      <c r="AG497" s="223">
        <f t="shared" ca="1" si="1140"/>
        <v>6.8465139893568901E-3</v>
      </c>
      <c r="AH497" s="223">
        <f t="shared" ca="1" si="1141"/>
        <v>-6.9108286243927154E-3</v>
      </c>
      <c r="AI497" s="223">
        <f t="shared" ca="1" si="1142"/>
        <v>6.7095639910304669E-3</v>
      </c>
      <c r="AJ497" s="223">
        <f t="shared" ca="1" si="1143"/>
        <v>-6.2504545762597655E-3</v>
      </c>
      <c r="AK497" s="223">
        <f t="shared" ca="1" si="1144"/>
        <v>5.5511436974186642E-3</v>
      </c>
      <c r="AL497" s="223">
        <f t="shared" ca="1" si="1145"/>
        <v>-4.6385054794030652E-3</v>
      </c>
      <c r="AM497" s="223">
        <f t="shared" ca="1" si="1146"/>
        <v>3.5476120971178558E-3</v>
      </c>
      <c r="AN497" s="223">
        <f t="shared" ca="1" si="1147"/>
        <v>-2.3203859714641057E-3</v>
      </c>
      <c r="AO497" s="223">
        <f t="shared" ca="1" si="1148"/>
        <v>1.003988714214523E-3</v>
      </c>
      <c r="AP497" s="223">
        <f t="shared" ca="1" si="1149"/>
        <v>3.5099126627896474E-4</v>
      </c>
      <c r="AQ497" s="223">
        <f t="shared" ca="1" si="1150"/>
        <v>-1.6924828492476175E-3</v>
      </c>
      <c r="AR497" s="223">
        <f t="shared" ca="1" si="1151"/>
        <v>2.9689332654749055E-3</v>
      </c>
      <c r="AS497" s="223">
        <f t="shared" ca="1" si="1152"/>
        <v>-4.1312892413070349E-3</v>
      </c>
      <c r="AT497" s="223">
        <f t="shared" ca="1" si="1153"/>
        <v>5.1348820884492847E-3</v>
      </c>
      <c r="AU497" s="223">
        <f t="shared" ca="1" si="1154"/>
        <v>-5.9411442966076176E-3</v>
      </c>
      <c r="AV497" s="223">
        <f t="shared" ca="1" si="1155"/>
        <v>6.5190916612794039E-3</v>
      </c>
      <c r="AW497" s="223">
        <f t="shared" ca="1" si="1156"/>
        <v>-6.8465139893568918E-3</v>
      </c>
      <c r="AX497" s="223">
        <f t="shared" ca="1" si="1157"/>
        <v>6.9108286243927137E-3</v>
      </c>
      <c r="AY497" s="223">
        <f t="shared" ca="1" si="1158"/>
        <v>-6.70956399103044E-3</v>
      </c>
      <c r="AZ497" s="223">
        <f t="shared" ca="1" si="1159"/>
        <v>6.2504545762597612E-3</v>
      </c>
      <c r="BA497" s="223">
        <f t="shared" ca="1" si="1160"/>
        <v>-5.5511436974186581E-3</v>
      </c>
      <c r="BB497" s="223">
        <f t="shared" ca="1" si="1161"/>
        <v>4.6385054794029846E-3</v>
      </c>
      <c r="BC497" s="223">
        <f t="shared" ca="1" si="1162"/>
        <v>-3.5476120971178471E-3</v>
      </c>
      <c r="BD497" s="223">
        <f t="shared" ca="1" si="1163"/>
        <v>2.3203859714640957E-3</v>
      </c>
      <c r="BE497" s="223">
        <f t="shared" ca="1" si="1164"/>
        <v>-1.0039887142146101E-3</v>
      </c>
      <c r="BF497" s="223">
        <f t="shared" ca="1" si="1165"/>
        <v>-3.5099126627897428E-4</v>
      </c>
      <c r="BG497" s="223">
        <f t="shared" ca="1" si="1166"/>
        <v>1.6924828492476274E-3</v>
      </c>
      <c r="BH497" s="223">
        <f t="shared" ca="1" si="1167"/>
        <v>-2.9689332654748257E-3</v>
      </c>
      <c r="BI497" s="223">
        <f t="shared" ca="1" si="1168"/>
        <v>4.1312892413069638E-3</v>
      </c>
      <c r="BJ497" s="223">
        <f t="shared" ca="1" si="1169"/>
        <v>-5.1348820884493575E-3</v>
      </c>
      <c r="BK497" s="223">
        <f t="shared" ca="1" si="1170"/>
        <v>5.9411442966075725E-3</v>
      </c>
      <c r="BL497" s="223">
        <f t="shared" ca="1" si="1171"/>
        <v>-6.5190916612793744E-3</v>
      </c>
      <c r="BM497" s="223">
        <f t="shared" ca="1" si="1172"/>
        <v>6.8465139893569074E-3</v>
      </c>
      <c r="BN497" s="223">
        <f t="shared" ca="1" si="1173"/>
        <v>-6.9108286243927189E-3</v>
      </c>
      <c r="BO497" s="223">
        <f t="shared" ca="1" si="1174"/>
        <v>6.7095639910304625E-3</v>
      </c>
      <c r="BP497" s="223">
        <f t="shared" ca="1" si="1175"/>
        <v>-6.2504545762597143E-3</v>
      </c>
      <c r="BQ497" s="223">
        <f t="shared" ca="1" si="1176"/>
        <v>5.5511436974187102E-3</v>
      </c>
      <c r="BR497" s="223">
        <f t="shared" ca="1" si="1177"/>
        <v>-4.6385054794030496E-3</v>
      </c>
      <c r="BS497" s="223">
        <f t="shared" ca="1" si="1178"/>
        <v>3.5476120971177543E-3</v>
      </c>
      <c r="BT497" s="223">
        <f t="shared" ca="1" si="1179"/>
        <v>-2.3203859714641798E-3</v>
      </c>
      <c r="BU497" s="223">
        <f t="shared" ca="1" si="1180"/>
        <v>1.003988714214503E-3</v>
      </c>
      <c r="BV497" s="223">
        <f t="shared" ca="1" si="1181"/>
        <v>3.509912662790827E-4</v>
      </c>
      <c r="BW497" s="223">
        <f t="shared" ca="1" si="1182"/>
        <v>-1.6924828492475416E-3</v>
      </c>
      <c r="BX497" s="223">
        <f t="shared" ca="1" si="1183"/>
        <v>2.9689332654749233E-3</v>
      </c>
      <c r="BY497" s="223">
        <f t="shared" ca="1" si="1184"/>
        <v>-4.1312892413070505E-3</v>
      </c>
      <c r="BZ497" s="223">
        <f t="shared" ca="1" si="1185"/>
        <v>5.1348820884492977E-3</v>
      </c>
      <c r="CA497" s="223">
        <f t="shared" ca="1" si="1186"/>
        <v>-5.941144296607628E-3</v>
      </c>
      <c r="CB497" s="223">
        <f t="shared" ca="1" si="1187"/>
        <v>6.5190916612794109E-3</v>
      </c>
      <c r="CC497" s="223">
        <f t="shared" ca="1" si="1188"/>
        <v>-6.8465139893568953E-3</v>
      </c>
      <c r="CD497" s="223">
        <f t="shared" ca="1" si="1189"/>
        <v>6.9108286243927137E-3</v>
      </c>
      <c r="CE497" s="223">
        <f t="shared" ca="1" si="1190"/>
        <v>-6.7095639910304357E-3</v>
      </c>
      <c r="CF497" s="223">
        <f t="shared" ca="1" si="1191"/>
        <v>6.2504545762596675E-3</v>
      </c>
      <c r="CG497" s="223">
        <f t="shared" ca="1" si="1192"/>
        <v>-5.5511436974187631E-3</v>
      </c>
      <c r="CH497" s="223">
        <f t="shared" ca="1" si="1193"/>
        <v>4.6385054794031155E-3</v>
      </c>
      <c r="CI497" s="223">
        <f t="shared" ca="1" si="1194"/>
        <v>-3.5476120971178293E-3</v>
      </c>
      <c r="CJ497" s="223">
        <f t="shared" ca="1" si="1195"/>
        <v>2.3203859714640766E-3</v>
      </c>
      <c r="CK497" s="223">
        <f t="shared" ca="1" si="1196"/>
        <v>-1.003988714214395E-3</v>
      </c>
      <c r="CL497" s="223">
        <f t="shared" ca="1" si="1197"/>
        <v>-3.5099126627919155E-4</v>
      </c>
      <c r="CM497" s="223">
        <f t="shared" ca="1" si="1198"/>
        <v>1.6924828492474561E-3</v>
      </c>
      <c r="CN497" s="223">
        <f t="shared" ca="1" si="1199"/>
        <v>-2.9689332654748444E-3</v>
      </c>
      <c r="CO497" s="223">
        <f t="shared" ca="1" si="1200"/>
        <v>4.1312892413069803E-3</v>
      </c>
      <c r="CP497" s="223">
        <f t="shared" ca="1" si="1201"/>
        <v>-5.1348820884493706E-3</v>
      </c>
      <c r="CQ497" s="223">
        <f t="shared" ca="1" si="1202"/>
        <v>5.9411442966076835E-3</v>
      </c>
      <c r="CR497" s="223">
        <f t="shared" ca="1" si="1203"/>
        <v>-6.5190916612794473E-3</v>
      </c>
      <c r="CS497" s="223">
        <f t="shared" ca="1" si="1204"/>
        <v>6.8465139893568823E-3</v>
      </c>
      <c r="CT497" s="223">
        <f t="shared" ca="1" si="1205"/>
        <v>-6.9108286243927189E-3</v>
      </c>
      <c r="CU497" s="223">
        <f t="shared" ca="1" si="1206"/>
        <v>6.7095639910304573E-3</v>
      </c>
      <c r="CV497" s="223">
        <f t="shared" ca="1" si="1207"/>
        <v>-6.2504545762597065E-3</v>
      </c>
      <c r="CW497" s="223">
        <f t="shared" ca="1" si="1208"/>
        <v>5.5511436974185809E-3</v>
      </c>
      <c r="CX497" s="223">
        <f t="shared" ca="1" si="1209"/>
        <v>-4.6385054794028891E-3</v>
      </c>
      <c r="CY497" s="223">
        <f t="shared" ca="1" si="1210"/>
        <v>3.5476120971179048E-3</v>
      </c>
      <c r="CZ497" s="223">
        <f t="shared" ca="1" si="1211"/>
        <v>-2.3203859714641603E-3</v>
      </c>
      <c r="DA497" s="223">
        <f t="shared" ca="1" si="1212"/>
        <v>1.0039887142144826E-3</v>
      </c>
      <c r="DB497" s="223">
        <f t="shared" ca="1" si="1213"/>
        <v>3.5099126627910352E-4</v>
      </c>
      <c r="DC497" s="223">
        <f t="shared" ca="1" si="1214"/>
        <v>-1.6924828492477519E-3</v>
      </c>
      <c r="DD497" s="223">
        <f t="shared" ca="1" si="1215"/>
        <v>2.9689332654747646E-3</v>
      </c>
      <c r="DE497" s="223">
        <f t="shared" ca="1" si="1216"/>
        <v>-4.1312892413069083E-3</v>
      </c>
      <c r="DF497" s="223">
        <f t="shared" ca="1" si="1217"/>
        <v>5.1348820884493116E-3</v>
      </c>
      <c r="DG497" s="223">
        <f t="shared" ca="1" si="1218"/>
        <v>-5.9411442966076384E-3</v>
      </c>
      <c r="DH497" s="223">
        <f t="shared" ca="1" si="1219"/>
        <v>6.5190916612794178E-3</v>
      </c>
      <c r="DI497" s="223">
        <f t="shared" ca="1" si="1220"/>
        <v>-6.8465139893569265E-3</v>
      </c>
      <c r="DJ497" s="223">
        <f t="shared" ca="1" si="1221"/>
        <v>6.9108286243927224E-3</v>
      </c>
      <c r="DK497" s="223">
        <f t="shared" ca="1" si="1222"/>
        <v>-6.709563991030479E-3</v>
      </c>
      <c r="DL497" s="223">
        <f t="shared" ca="1" si="1223"/>
        <v>6.2504545762597447E-3</v>
      </c>
      <c r="DM497" s="223">
        <f t="shared" ca="1" si="1224"/>
        <v>-5.5511436974186338E-3</v>
      </c>
      <c r="DN497" s="223">
        <f t="shared" ca="1" si="1225"/>
        <v>4.6385054794029542E-3</v>
      </c>
      <c r="DO497" s="223">
        <f t="shared" ca="1" si="1226"/>
        <v>-3.5476120971176437E-3</v>
      </c>
      <c r="DP497" s="223">
        <f t="shared" ca="1" si="1227"/>
        <v>2.3203859714642436E-3</v>
      </c>
      <c r="DQ497" s="223">
        <f t="shared" ca="1" si="1228"/>
        <v>-1.0039887142145698E-3</v>
      </c>
      <c r="DR497" s="223">
        <f t="shared" ca="1" si="1229"/>
        <v>-3.5099126627901548E-4</v>
      </c>
      <c r="DS497" s="223">
        <f t="shared" ca="1" si="1230"/>
        <v>1.6924828492476665E-3</v>
      </c>
      <c r="DT497" s="223">
        <f t="shared" ca="1" si="1231"/>
        <v>-2.9689332654750404E-3</v>
      </c>
      <c r="DU497" s="223">
        <f t="shared" ca="1" si="1232"/>
        <v>4.1312892413071546E-3</v>
      </c>
      <c r="DV497" s="223">
        <f t="shared" ca="1" si="1233"/>
        <v>-5.1348820884492526E-3</v>
      </c>
      <c r="DW497" s="223">
        <f t="shared" ca="1" si="1234"/>
        <v>5.9411442966075933E-3</v>
      </c>
      <c r="DX497" s="223">
        <f t="shared" ca="1" si="1235"/>
        <v>-6.5190916612793883E-3</v>
      </c>
      <c r="DY497" s="223">
        <f t="shared" ca="1" si="1236"/>
        <v>6.8465139893569144E-3</v>
      </c>
      <c r="DZ497" s="223">
        <f t="shared" ca="1" si="1237"/>
        <v>-6.9108286243927067E-3</v>
      </c>
      <c r="EA497" s="223">
        <f t="shared" ca="1" si="1238"/>
        <v>6.7095639910304036E-3</v>
      </c>
      <c r="EB497" s="223">
        <f t="shared" ca="1" si="1239"/>
        <v>-6.250454576259782E-3</v>
      </c>
      <c r="EC497" s="223">
        <f t="shared" ca="1" si="1240"/>
        <v>5.5511436974186867E-3</v>
      </c>
      <c r="ED497" s="223">
        <f t="shared" ca="1" si="1241"/>
        <v>-4.6385054794030193E-3</v>
      </c>
      <c r="EE497" s="223">
        <f t="shared" ca="1" si="1242"/>
        <v>3.5476120971177191E-3</v>
      </c>
      <c r="EF497" s="223">
        <f t="shared" ca="1" si="1243"/>
        <v>-2.3203859714639552E-3</v>
      </c>
      <c r="EG497" s="223">
        <f t="shared" ca="1" si="1244"/>
        <v>1.0039887142146574E-3</v>
      </c>
      <c r="EH497" s="223">
        <f t="shared" ca="1" si="1245"/>
        <v>3.5099126627892744E-4</v>
      </c>
      <c r="EI497" s="223">
        <f t="shared" ca="1" si="1246"/>
        <v>-1.6924828492475806E-3</v>
      </c>
      <c r="EJ497" s="223">
        <f t="shared" ca="1" si="1247"/>
        <v>2.9689332654749606E-3</v>
      </c>
      <c r="EK497" s="223">
        <f t="shared" ca="1" si="1248"/>
        <v>-4.1312892413070835E-3</v>
      </c>
      <c r="EL497" s="223">
        <f t="shared" ca="1" si="1249"/>
        <v>5.1348820884494573E-3</v>
      </c>
      <c r="EM497" s="223">
        <f t="shared" ca="1" si="1250"/>
        <v>-5.9411442966075482E-3</v>
      </c>
      <c r="EN497" s="223">
        <f t="shared" ca="1" si="1251"/>
        <v>6.5190916612793588E-3</v>
      </c>
      <c r="EO497" s="223">
        <f t="shared" ca="1" si="1252"/>
        <v>-6.8465139893569013E-3</v>
      </c>
      <c r="EP497" s="223">
        <f t="shared" ca="1" si="1253"/>
        <v>6.9108286243927111E-3</v>
      </c>
      <c r="EQ497" s="223">
        <f t="shared" ca="1" si="1254"/>
        <v>-6.7095639910304261E-3</v>
      </c>
      <c r="ER497" s="223">
        <f t="shared" ca="1" si="1255"/>
        <v>6.2504545762596519E-3</v>
      </c>
      <c r="ES497" s="223">
        <f t="shared" ca="1" si="1256"/>
        <v>-5.5511436974187388E-3</v>
      </c>
      <c r="ET497" s="223">
        <f t="shared" ca="1" si="1257"/>
        <v>4.6385054794030852E-3</v>
      </c>
      <c r="EU497" s="223">
        <f t="shared" ca="1" si="1258"/>
        <v>-3.5476120971177946E-3</v>
      </c>
      <c r="EV497" s="223">
        <f t="shared" ca="1" si="1259"/>
        <v>2.3203859714640393E-3</v>
      </c>
      <c r="EW497" s="223">
        <f t="shared" ca="1" si="1260"/>
        <v>-1.0039887142143551E-3</v>
      </c>
      <c r="EX497" s="223">
        <f t="shared" ca="1" si="1261"/>
        <v>-3.5099126627923232E-4</v>
      </c>
      <c r="EY497" s="223">
        <f t="shared" ca="1" si="1262"/>
        <v>1.6924828492474952E-3</v>
      </c>
      <c r="EZ497" s="223">
        <f t="shared" ca="1" si="1263"/>
        <v>-2.9689332654748808E-3</v>
      </c>
      <c r="FA497" s="223">
        <f t="shared" ca="1" si="1264"/>
        <v>4.1312892413070124E-3</v>
      </c>
      <c r="FB497" s="223">
        <f t="shared" ca="1" si="1265"/>
        <v>-5.1348820884493983E-3</v>
      </c>
      <c r="FC497" s="223">
        <f t="shared" ca="1" si="1266"/>
        <v>5.9411442966077052E-3</v>
      </c>
      <c r="FD497" s="223">
        <f t="shared" ca="1" si="1267"/>
        <v>-6.5190916612794612E-3</v>
      </c>
      <c r="FE497" s="223">
        <f t="shared" ca="1" si="1268"/>
        <v>6.8465139893569456E-3</v>
      </c>
      <c r="FF497" s="223">
        <f t="shared" ca="1" si="1269"/>
        <v>-6.9108286243926955E-3</v>
      </c>
      <c r="FG497" s="223">
        <f t="shared" ca="1" si="1270"/>
        <v>6.7095639910303507E-3</v>
      </c>
      <c r="FH497" s="223">
        <f t="shared" ca="1" si="1271"/>
        <v>-6.2504545762598574E-3</v>
      </c>
      <c r="FI497" s="223">
        <f t="shared" ca="1" si="1272"/>
        <v>5.5511436974187917E-3</v>
      </c>
      <c r="FJ497" s="223">
        <f t="shared" ca="1" si="1273"/>
        <v>-4.6385054794031502E-3</v>
      </c>
      <c r="FK497" s="223">
        <f t="shared" ca="1" si="1274"/>
        <v>3.5476120971178701E-3</v>
      </c>
      <c r="FL497" s="223">
        <f t="shared" ca="1" si="1275"/>
        <v>-2.3203859714641213E-3</v>
      </c>
      <c r="FM497" s="223">
        <f t="shared" ca="1" si="1276"/>
        <v>1.0039887142144427E-3</v>
      </c>
      <c r="FN497" s="223">
        <f t="shared" ca="1" si="1277"/>
        <v>3.5099126627914385E-4</v>
      </c>
      <c r="FO497" s="223">
        <f t="shared" ca="1" si="1278"/>
        <v>-1.6924828492477909E-3</v>
      </c>
      <c r="FP497" s="223">
        <f t="shared" ca="1" si="1279"/>
        <v>2.9689332654751566E-3</v>
      </c>
      <c r="FQ497" s="223">
        <f t="shared" ca="1" si="1280"/>
        <v>-4.131289241307257E-3</v>
      </c>
      <c r="FR497" s="223">
        <f t="shared" ca="1" si="1281"/>
        <v>5.134882088449603E-3</v>
      </c>
      <c r="FS497" s="223">
        <f t="shared" ca="1" si="1282"/>
        <v>-5.941144296607458E-3</v>
      </c>
      <c r="FT497" s="223">
        <f t="shared" ca="1" si="1283"/>
        <v>6.5190916612792998E-3</v>
      </c>
      <c r="FU497" s="223">
        <f t="shared" ca="1" si="1284"/>
        <v>-6.8465139893568762E-3</v>
      </c>
      <c r="FV497" s="223">
        <f t="shared" ca="1" si="1285"/>
        <v>6.9108286243927198E-3</v>
      </c>
      <c r="FW497" s="223">
        <f t="shared" ca="1" si="1286"/>
        <v>-6.7095639910304677E-3</v>
      </c>
      <c r="FX497" s="223">
        <f t="shared" ca="1" si="1287"/>
        <v>6.2504545762597265E-3</v>
      </c>
      <c r="FY497" s="223">
        <f t="shared" ca="1" si="1288"/>
        <v>-5.5511436974186095E-3</v>
      </c>
      <c r="FZ497" s="223">
        <f t="shared" ca="1" si="1289"/>
        <v>4.6385054794029238E-3</v>
      </c>
      <c r="GA497" s="223">
        <f t="shared" ca="1" si="1290"/>
        <v>-3.5476120971176077E-3</v>
      </c>
      <c r="GB497" s="223">
        <f t="shared" ca="1" si="1291"/>
        <v>2.3203859714638342E-3</v>
      </c>
      <c r="GC497" s="223">
        <f t="shared" ca="1" si="1292"/>
        <v>-1.00398871421414E-3</v>
      </c>
      <c r="GD497" s="223">
        <f t="shared" ca="1" si="1293"/>
        <v>-3.5099126627944829E-4</v>
      </c>
      <c r="GE497" s="223">
        <f t="shared" ca="1" si="1294"/>
        <v>1.6924828492473247E-3</v>
      </c>
      <c r="GF497" s="223">
        <f t="shared" ca="1" si="1295"/>
        <v>-2.9689332654747212E-3</v>
      </c>
      <c r="GG497" s="223">
        <f t="shared" ca="1" si="1296"/>
        <v>4.1312892413068718E-3</v>
      </c>
      <c r="GH497" s="223">
        <f t="shared" ca="1" si="1297"/>
        <v>-5.1348820884492795E-3</v>
      </c>
      <c r="GI497" s="223">
        <f t="shared" ca="1" si="1298"/>
        <v>5.9411442966076141E-3</v>
      </c>
      <c r="GJ497" s="223">
        <f t="shared" ca="1" si="1299"/>
        <v>-6.5190916612794013E-3</v>
      </c>
      <c r="GK497" s="223">
        <f t="shared" ca="1" si="1300"/>
        <v>6.8465139893569196E-3</v>
      </c>
      <c r="GL497" s="223">
        <f t="shared" ca="1" si="1301"/>
        <v>-6.910828624392705E-3</v>
      </c>
      <c r="GM497" s="223">
        <f t="shared" ca="1" si="1302"/>
        <v>6.7095639910303949E-3</v>
      </c>
      <c r="GN497" s="223">
        <f t="shared" ca="1" si="1303"/>
        <v>-6.2504545762595964E-3</v>
      </c>
      <c r="GO497" s="223">
        <f t="shared" ca="1" si="1304"/>
        <v>5.5511436974184274E-3</v>
      </c>
      <c r="GP497" s="223">
        <f t="shared" ca="1" si="1305"/>
        <v>-4.6385054794026975E-3</v>
      </c>
      <c r="GQ497" s="223">
        <f t="shared" ca="1" si="1306"/>
        <v>3.5476120971180219E-3</v>
      </c>
      <c r="GR497" s="223">
        <f t="shared" ca="1" si="1307"/>
        <v>-2.3203859714642874E-3</v>
      </c>
      <c r="GS497" s="223">
        <f t="shared" ca="1" si="1308"/>
        <v>1.0039887142146171E-3</v>
      </c>
      <c r="GT497" s="223">
        <f t="shared" ca="1" si="1309"/>
        <v>3.5099126627896778E-4</v>
      </c>
      <c r="GU497" s="223">
        <f t="shared" ca="1" si="1310"/>
        <v>-1.6924828492476205E-3</v>
      </c>
      <c r="GV497" s="223">
        <f t="shared" ca="1" si="1311"/>
        <v>2.968933265474997E-3</v>
      </c>
      <c r="GW497" s="223">
        <f t="shared" ca="1" si="1312"/>
        <v>-4.1312892413071164E-3</v>
      </c>
      <c r="GX497" s="223">
        <f t="shared" ca="1" si="1313"/>
        <v>5.1348820884494842E-3</v>
      </c>
      <c r="GY497" s="223">
        <f t="shared" ca="1" si="1314"/>
        <v>-5.9411442966077711E-3</v>
      </c>
      <c r="GZ497" s="223">
        <f t="shared" ca="1" si="1315"/>
        <v>6.5190916612795037E-3</v>
      </c>
      <c r="HA497" s="223">
        <f t="shared" ca="1" si="1316"/>
        <v>-6.8465139893569629E-3</v>
      </c>
      <c r="HB497" s="223">
        <f t="shared" ca="1" si="1317"/>
        <v>6.9108286243927293E-3</v>
      </c>
      <c r="HC497" s="223">
        <f t="shared" ca="1" si="1318"/>
        <v>-6.7095639910305111E-3</v>
      </c>
      <c r="HD497" s="223">
        <f t="shared" ca="1" si="1319"/>
        <v>6.2504545762598028E-3</v>
      </c>
      <c r="HE497" s="223">
        <f t="shared" ca="1" si="1320"/>
        <v>-5.5511436974187145E-3</v>
      </c>
      <c r="HF497" s="223">
        <f t="shared" ca="1" si="1321"/>
        <v>4.6385054794030548E-3</v>
      </c>
      <c r="HG497" s="223">
        <f t="shared" ca="1" si="1322"/>
        <v>-3.5476120971177599E-3</v>
      </c>
      <c r="HH497" s="223">
        <f t="shared" ca="1" si="1323"/>
        <v>2.3203859714639999E-3</v>
      </c>
      <c r="HI497" s="223">
        <f t="shared" ca="1" si="1324"/>
        <v>-1.0039887142143144E-3</v>
      </c>
      <c r="HJ497" s="223">
        <f t="shared" ca="1" si="1325"/>
        <v>-3.5099126627927265E-4</v>
      </c>
      <c r="HK497" s="223">
        <f t="shared" ca="1" si="1326"/>
        <v>1.6924828492479158E-3</v>
      </c>
      <c r="HL497" s="223">
        <f t="shared" ca="1" si="1327"/>
        <v>-2.9689332654752728E-3</v>
      </c>
      <c r="HM497" s="223">
        <f t="shared" ca="1" si="1328"/>
        <v>4.1312892413073602E-3</v>
      </c>
      <c r="HN497" s="223">
        <f t="shared" ca="1" si="1329"/>
        <v>-5.1348820884491615E-3</v>
      </c>
      <c r="HO497" s="223">
        <f t="shared" ca="1" si="1330"/>
        <v>5.9411442966075239E-3</v>
      </c>
      <c r="HP497" s="223">
        <f t="shared" ca="1" si="1331"/>
        <v>-6.5190916612793432E-3</v>
      </c>
      <c r="HQ497" s="223">
        <f t="shared" ca="1" si="1332"/>
        <v>6.8465139893568944E-3</v>
      </c>
      <c r="HR497" s="223">
        <f t="shared" ca="1" si="1333"/>
        <v>-6.9108286243927137E-3</v>
      </c>
      <c r="HS497" s="223">
        <f t="shared" ca="1" si="1334"/>
        <v>6.7095639910304374E-3</v>
      </c>
      <c r="HT497" s="223">
        <f t="shared" ca="1" si="1335"/>
        <v>-6.2504545762596718E-3</v>
      </c>
      <c r="HU497" s="223">
        <f t="shared" ca="1" si="1336"/>
        <v>5.5511436974185323E-3</v>
      </c>
      <c r="HV497" s="223">
        <f t="shared" ca="1" si="1337"/>
        <v>-4.6385054794028284E-3</v>
      </c>
      <c r="HW497" s="223">
        <f t="shared" ca="1" si="1338"/>
        <v>3.5476120971174975E-3</v>
      </c>
      <c r="HX497" s="223">
        <f t="shared" ca="1" si="1339"/>
        <v>-2.3203859714637128E-3</v>
      </c>
      <c r="HY497" s="223">
        <f t="shared" ca="1" si="1340"/>
        <v>1.0039887142147914E-3</v>
      </c>
      <c r="HZ497" s="223">
        <f t="shared" ca="1" si="1341"/>
        <v>3.5099126627879213E-4</v>
      </c>
      <c r="IA497" s="223">
        <f t="shared" ca="1" si="1342"/>
        <v>-1.6924828492474496E-3</v>
      </c>
      <c r="IB497" s="223">
        <f t="shared" ca="1" si="1343"/>
        <v>2.9689332654748374E-3</v>
      </c>
      <c r="IC497" s="223">
        <f t="shared" ca="1" si="1344"/>
        <v>-4.1312892413069742E-3</v>
      </c>
      <c r="ID497" s="223">
        <f t="shared" ca="1" si="1345"/>
        <v>5.1348820884493662E-3</v>
      </c>
      <c r="IE497" s="223">
        <f t="shared" ca="1" si="1346"/>
        <v>9.6838272499794454E-5</v>
      </c>
      <c r="IF497" s="223">
        <f t="shared" ca="1" si="1347"/>
        <v>6.5190916612794447E-3</v>
      </c>
      <c r="IG497" s="223">
        <f t="shared" ca="1" si="1348"/>
        <v>-6.8465139893569378E-3</v>
      </c>
      <c r="IH497" s="223">
        <f t="shared" ca="1" si="1349"/>
        <v>6.9108286243926981E-3</v>
      </c>
      <c r="II497" s="223">
        <f t="shared" ca="1" si="1350"/>
        <v>-6.7095639910303628E-3</v>
      </c>
      <c r="IJ497" s="223">
        <f t="shared" ca="1" si="1351"/>
        <v>6.2504545762595409E-3</v>
      </c>
      <c r="IK497" s="223">
        <f t="shared" ca="1" si="1352"/>
        <v>-5.5511436974188203E-3</v>
      </c>
      <c r="IL497" s="223">
        <f t="shared" ca="1" si="1353"/>
        <v>4.6385054794031858E-3</v>
      </c>
      <c r="IM497" s="223">
        <f t="shared" ca="1" si="1354"/>
        <v>-3.5476120971179113E-3</v>
      </c>
      <c r="IN497" s="223">
        <f t="shared" ca="1" si="1355"/>
        <v>2.320385971464166E-3</v>
      </c>
      <c r="IO497" s="223">
        <f t="shared" ca="1" si="1356"/>
        <v>-1.0039887142144891E-3</v>
      </c>
      <c r="IP497" s="223">
        <f t="shared" ca="1" si="1357"/>
        <v>-3.5099126627909701E-4</v>
      </c>
      <c r="IQ497" s="223">
        <f t="shared" ca="1" si="1358"/>
        <v>1.6924828492477458E-3</v>
      </c>
      <c r="IR497" s="223">
        <f t="shared" ca="1" si="1359"/>
        <v>-2.9689332654751132E-3</v>
      </c>
      <c r="IS497" s="223">
        <f t="shared" ca="1" si="1360"/>
        <v>4.1312892413072188E-3</v>
      </c>
      <c r="IT497" s="223">
        <f t="shared" ca="1" si="1361"/>
        <v>-5.1348820884495709E-3</v>
      </c>
      <c r="IU497" s="223">
        <f t="shared" ca="1" si="1362"/>
        <v>5.9411442966078361E-3</v>
      </c>
      <c r="IV497" s="223">
        <f t="shared" ca="1" si="1363"/>
        <v>-6.519091661279547E-3</v>
      </c>
      <c r="IW497" s="223">
        <f t="shared" ca="1" si="1364"/>
        <v>6.8465139893568684E-3</v>
      </c>
      <c r="IX497" s="223">
        <f t="shared" ca="1" si="1365"/>
        <v>-6.9108286243927224E-3</v>
      </c>
      <c r="IY497" s="223">
        <f t="shared" ca="1" si="1366"/>
        <v>6.7095639910304808E-3</v>
      </c>
      <c r="IZ497" s="223">
        <f t="shared" ca="1" si="1367"/>
        <v>-6.2504545762597473E-3</v>
      </c>
      <c r="JA497" s="223">
        <f t="shared" ca="1" si="1368"/>
        <v>5.5511436974186364E-3</v>
      </c>
      <c r="JB497" s="223">
        <f t="shared" ca="1" si="1369"/>
        <v>-4.6385054794029594E-3</v>
      </c>
    </row>
    <row r="498" spans="2:262">
      <c r="B498" s="230">
        <v>137</v>
      </c>
      <c r="C498" s="229">
        <f t="shared" si="1370"/>
        <v>2.6757812500000019E-3</v>
      </c>
      <c r="D498" s="226">
        <f t="shared" ca="1" si="1113"/>
        <v>74.501165953538745</v>
      </c>
      <c r="E498" s="225">
        <f ca="1">EM361</f>
        <v>-0.49883404646125257</v>
      </c>
      <c r="F498" s="224">
        <v>137</v>
      </c>
      <c r="G498" s="223">
        <f t="shared" ca="1" si="1114"/>
        <v>3.6920293201857211E-3</v>
      </c>
      <c r="H498" s="223">
        <f t="shared" ca="1" si="1115"/>
        <v>-2.2466563107660571E-3</v>
      </c>
      <c r="I498" s="223">
        <f t="shared" ca="1" si="1116"/>
        <v>6.921053755721677E-4</v>
      </c>
      <c r="J498" s="223">
        <f t="shared" ca="1" si="1117"/>
        <v>8.9607893245229834E-4</v>
      </c>
      <c r="K498" s="223">
        <f t="shared" ca="1" si="1118"/>
        <v>-2.4407176217248715E-3</v>
      </c>
      <c r="L498" s="223">
        <f t="shared" ca="1" si="1119"/>
        <v>3.8667478322267825E-3</v>
      </c>
      <c r="M498" s="223">
        <f t="shared" ca="1" si="1120"/>
        <v>-5.1048705707261947E-3</v>
      </c>
      <c r="N498" s="223">
        <f t="shared" ca="1" si="1121"/>
        <v>6.0949183466302934E-3</v>
      </c>
      <c r="O498" s="223">
        <f t="shared" ca="1" si="1122"/>
        <v>-6.7887790557099783E-3</v>
      </c>
      <c r="P498" s="223">
        <f t="shared" ca="1" si="1123"/>
        <v>7.1527340234040651E-3</v>
      </c>
      <c r="Q498" s="223">
        <f t="shared" ca="1" si="1124"/>
        <v>-7.1690965887588219E-3</v>
      </c>
      <c r="R498" s="223">
        <f t="shared" ca="1" si="1125"/>
        <v>6.8370716008037983E-3</v>
      </c>
      <c r="S498" s="223">
        <f t="shared" ca="1" si="1126"/>
        <v>-6.1727940595015796E-3</v>
      </c>
      <c r="T498" s="223">
        <f t="shared" ca="1" si="1127"/>
        <v>5.2085450234859035E-3</v>
      </c>
      <c r="U498" s="223">
        <f t="shared" ca="1" si="1128"/>
        <v>-3.9911828881319996E-3</v>
      </c>
      <c r="V498" s="223">
        <f t="shared" ca="1" si="1129"/>
        <v>2.5798662671615356E-3</v>
      </c>
      <c r="W498" s="223">
        <f t="shared" ca="1" si="1130"/>
        <v>-1.0431791360361172E-3</v>
      </c>
      <c r="X498" s="223">
        <f t="shared" ca="1" si="1131"/>
        <v>-5.4420205707715131E-4</v>
      </c>
      <c r="Y498" s="223">
        <f t="shared" ca="1" si="1132"/>
        <v>2.1051373485592175E-3</v>
      </c>
      <c r="Z498" s="223">
        <f t="shared" ca="1" si="1133"/>
        <v>-3.5637719329485321E-3</v>
      </c>
      <c r="AA498" s="223">
        <f t="shared" ca="1" si="1134"/>
        <v>4.8492223833397231E-3</v>
      </c>
      <c r="AB498" s="223">
        <f t="shared" ca="1" si="1135"/>
        <v>-5.8990212839615391E-3</v>
      </c>
      <c r="AC498" s="223">
        <f t="shared" ca="1" si="1136"/>
        <v>6.6621528804680597E-3</v>
      </c>
      <c r="AD498" s="223">
        <f t="shared" ca="1" si="1137"/>
        <v>-7.1015322282684751E-3</v>
      </c>
      <c r="AE498" s="223">
        <f t="shared" ca="1" si="1138"/>
        <v>7.195807362849564E-3</v>
      </c>
      <c r="AF498" s="223">
        <f t="shared" ca="1" si="1139"/>
        <v>-6.9403969142900219E-3</v>
      </c>
      <c r="AG498" s="223">
        <f t="shared" ca="1" si="1140"/>
        <v>6.3477127423216539E-3</v>
      </c>
      <c r="AH498" s="223">
        <f t="shared" ca="1" si="1141"/>
        <v>-5.4465567728218083E-3</v>
      </c>
      <c r="AI498" s="223">
        <f t="shared" ca="1" si="1142"/>
        <v>4.2807213469144246E-3</v>
      </c>
      <c r="AJ498" s="223">
        <f t="shared" ca="1" si="1143"/>
        <v>-2.9068610997498006E-3</v>
      </c>
      <c r="AK498" s="223">
        <f t="shared" ca="1" si="1144"/>
        <v>1.391739786589618E-3</v>
      </c>
      <c r="AL498" s="223">
        <f t="shared" ca="1" si="1145"/>
        <v>1.9101415128008545E-4</v>
      </c>
      <c r="AM498" s="223">
        <f t="shared" ca="1" si="1146"/>
        <v>-1.7644856151325795E-3</v>
      </c>
      <c r="AN498" s="223">
        <f t="shared" ca="1" si="1147"/>
        <v>3.252210594934319E-3</v>
      </c>
      <c r="AO498" s="223">
        <f t="shared" ca="1" si="1148"/>
        <v>-4.5818919944899932E-3</v>
      </c>
      <c r="AP498" s="223">
        <f t="shared" ca="1" si="1149"/>
        <v>5.6889129623264208E-3</v>
      </c>
      <c r="AQ498" s="223">
        <f t="shared" ca="1" si="1150"/>
        <v>-6.5194769954014225E-3</v>
      </c>
      <c r="AR498" s="223">
        <f t="shared" ca="1" si="1151"/>
        <v>7.0332222199742302E-3</v>
      </c>
      <c r="AS498" s="223">
        <f t="shared" ca="1" si="1152"/>
        <v>-7.2051828067249135E-3</v>
      </c>
      <c r="AT498" s="223">
        <f t="shared" ca="1" si="1153"/>
        <v>7.0270022037027587E-3</v>
      </c>
      <c r="AU498" s="223">
        <f t="shared" ca="1" si="1154"/>
        <v>-6.5073392291514374E-3</v>
      </c>
      <c r="AV498" s="223">
        <f t="shared" ca="1" si="1155"/>
        <v>5.6714472898299591E-3</v>
      </c>
      <c r="AW498" s="223">
        <f t="shared" ca="1" si="1156"/>
        <v>-4.5599471730252287E-3</v>
      </c>
      <c r="AX498" s="223">
        <f t="shared" ca="1" si="1157"/>
        <v>3.226853049337809E-3</v>
      </c>
      <c r="AY498" s="223">
        <f t="shared" ca="1" si="1158"/>
        <v>-1.7369476140952156E-3</v>
      </c>
      <c r="AZ498" s="223">
        <f t="shared" ca="1" si="1159"/>
        <v>1.6263392433827706E-4</v>
      </c>
      <c r="BA498" s="223">
        <f t="shared" ca="1" si="1160"/>
        <v>1.4195830813084512E-3</v>
      </c>
      <c r="BB498" s="223">
        <f t="shared" ca="1" si="1161"/>
        <v>-2.9328143967369061E-3</v>
      </c>
      <c r="BC498" s="223">
        <f t="shared" ca="1" si="1162"/>
        <v>4.3035234264992735E-3</v>
      </c>
      <c r="BD498" s="223">
        <f t="shared" ca="1" si="1163"/>
        <v>-5.4650995510751935E-3</v>
      </c>
      <c r="BE498" s="223">
        <f t="shared" ca="1" si="1164"/>
        <v>6.3610951192140759E-3</v>
      </c>
      <c r="BF498" s="223">
        <f t="shared" ca="1" si="1165"/>
        <v>-6.9479685633145336E-3</v>
      </c>
      <c r="BG498" s="223">
        <f t="shared" ca="1" si="1166"/>
        <v>7.1972003341193806E-3</v>
      </c>
      <c r="BH498" s="223">
        <f t="shared" ca="1" si="1167"/>
        <v>-7.0966788293140501E-3</v>
      </c>
      <c r="BI498" s="223">
        <f t="shared" ca="1" si="1168"/>
        <v>6.651288965802726E-3</v>
      </c>
      <c r="BJ498" s="223">
        <f t="shared" ca="1" si="1169"/>
        <v>-5.8826747935567976E-3</v>
      </c>
      <c r="BK498" s="223">
        <f t="shared" ca="1" si="1170"/>
        <v>4.8281876869920148E-3</v>
      </c>
      <c r="BL498" s="223">
        <f t="shared" ca="1" si="1171"/>
        <v>-3.5390712272910167E-3</v>
      </c>
      <c r="BM498" s="223">
        <f t="shared" ca="1" si="1172"/>
        <v>2.077970982659817E-3</v>
      </c>
      <c r="BN498" s="223">
        <f t="shared" ca="1" si="1173"/>
        <v>-5.1589020058785988E-4</v>
      </c>
      <c r="BO498" s="223">
        <f t="shared" ca="1" si="1174"/>
        <v>-1.0712606475006587E-3</v>
      </c>
      <c r="BP498" s="223">
        <f t="shared" ca="1" si="1175"/>
        <v>2.6063527917735531E-3</v>
      </c>
      <c r="BQ498" s="223">
        <f t="shared" ca="1" si="1176"/>
        <v>-4.0147872936299855E-3</v>
      </c>
      <c r="BR498" s="223">
        <f t="shared" ca="1" si="1177"/>
        <v>5.228120236319243E-3</v>
      </c>
      <c r="BS498" s="223">
        <f t="shared" ca="1" si="1178"/>
        <v>-6.1873888077184592E-3</v>
      </c>
      <c r="BT498" s="223">
        <f t="shared" ca="1" si="1179"/>
        <v>6.8459766418156667E-3</v>
      </c>
      <c r="BU498" s="223">
        <f t="shared" ca="1" si="1180"/>
        <v>-7.1718791755086622E-3</v>
      </c>
      <c r="BV498" s="223">
        <f t="shared" ca="1" si="1181"/>
        <v>7.1492589340298746E-3</v>
      </c>
      <c r="BW498" s="223">
        <f t="shared" ca="1" si="1182"/>
        <v>-6.7792151647512022E-3</v>
      </c>
      <c r="BX498" s="223">
        <f t="shared" ca="1" si="1183"/>
        <v>6.0797304184446134E-3</v>
      </c>
      <c r="BY498" s="223">
        <f t="shared" ca="1" si="1184"/>
        <v>-5.0847966739216901E-3</v>
      </c>
      <c r="BZ498" s="223">
        <f t="shared" ca="1" si="1185"/>
        <v>3.8427634726718269E-3</v>
      </c>
      <c r="CA498" s="223">
        <f t="shared" ca="1" si="1186"/>
        <v>-2.4139883371184293E-3</v>
      </c>
      <c r="CB498" s="223">
        <f t="shared" ca="1" si="1187"/>
        <v>8.6790365215758157E-4</v>
      </c>
      <c r="CC498" s="223">
        <f t="shared" ca="1" si="1188"/>
        <v>7.2035745296168642E-4</v>
      </c>
      <c r="CD498" s="223">
        <f t="shared" ca="1" si="1189"/>
        <v>-2.2736122546452757E-3</v>
      </c>
      <c r="CE498" s="223">
        <f t="shared" ca="1" si="1190"/>
        <v>3.7163791865165094E-3</v>
      </c>
      <c r="CF498" s="223">
        <f t="shared" ca="1" si="1191"/>
        <v>-4.9785459219846041E-3</v>
      </c>
      <c r="CG498" s="223">
        <f t="shared" ca="1" si="1192"/>
        <v>5.9987765346337998E-3</v>
      </c>
      <c r="CH498" s="223">
        <f t="shared" ca="1" si="1193"/>
        <v>-6.72749216294986E-3</v>
      </c>
      <c r="CI498" s="223">
        <f t="shared" ca="1" si="1194"/>
        <v>7.1292803317817219E-3</v>
      </c>
      <c r="CJ498" s="223">
        <f t="shared" ca="1" si="1195"/>
        <v>-7.1846158477724825E-3</v>
      </c>
      <c r="CK498" s="223">
        <f t="shared" ca="1" si="1196"/>
        <v>6.8908096405786755E-3</v>
      </c>
      <c r="CL498" s="223">
        <f t="shared" ca="1" si="1197"/>
        <v>-6.2621394402326861E-3</v>
      </c>
      <c r="CM498" s="223">
        <f t="shared" ca="1" si="1198"/>
        <v>5.3291559402881498E-3</v>
      </c>
      <c r="CN498" s="223">
        <f t="shared" ca="1" si="1199"/>
        <v>-4.1371981642602989E-3</v>
      </c>
      <c r="CO498" s="223">
        <f t="shared" ca="1" si="1200"/>
        <v>2.7441901822327077E-3</v>
      </c>
      <c r="CP498" s="223">
        <f t="shared" ca="1" si="1201"/>
        <v>-1.2178262478098755E-3</v>
      </c>
      <c r="CQ498" s="223">
        <f t="shared" ca="1" si="1202"/>
        <v>-3.6771885422246398E-4</v>
      </c>
      <c r="CR498" s="223">
        <f t="shared" ca="1" si="1203"/>
        <v>1.9353943864506462E-3</v>
      </c>
      <c r="CS498" s="223">
        <f t="shared" ca="1" si="1204"/>
        <v>-3.409017996426165E-3</v>
      </c>
      <c r="CT498" s="223">
        <f t="shared" ca="1" si="1205"/>
        <v>4.7169778544550811E-3</v>
      </c>
      <c r="CU498" s="223">
        <f t="shared" ca="1" si="1206"/>
        <v>-5.7957126834463184E-3</v>
      </c>
      <c r="CV498" s="223">
        <f t="shared" ca="1" si="1207"/>
        <v>6.5928005662049373E-3</v>
      </c>
      <c r="CW498" s="223">
        <f t="shared" ca="1" si="1208"/>
        <v>-7.0695064272842754E-3</v>
      </c>
      <c r="CX498" s="223">
        <f t="shared" ca="1" si="1209"/>
        <v>7.2026643926398166E-3</v>
      </c>
      <c r="CY498" s="223">
        <f t="shared" ca="1" si="1210"/>
        <v>-6.9858035524183078E-3</v>
      </c>
      <c r="CZ498" s="223">
        <f t="shared" ca="1" si="1211"/>
        <v>6.42946241961081E-3</v>
      </c>
      <c r="DA498" s="223">
        <f t="shared" ca="1" si="1212"/>
        <v>-5.5606768032153957E-3</v>
      </c>
      <c r="DB498" s="223">
        <f t="shared" ca="1" si="1213"/>
        <v>4.4216659830956431E-3</v>
      </c>
      <c r="DC498" s="223">
        <f t="shared" ca="1" si="1214"/>
        <v>-3.0677810328349382E-3</v>
      </c>
      <c r="DD498" s="223">
        <f t="shared" ca="1" si="1215"/>
        <v>1.564814993362413E-3</v>
      </c>
      <c r="DE498" s="223">
        <f t="shared" ca="1" si="1216"/>
        <v>1.4194388555461603E-5</v>
      </c>
      <c r="DF498" s="223">
        <f t="shared" ca="1" si="1217"/>
        <v>-1.5925139836583304E-3</v>
      </c>
      <c r="DG498" s="223">
        <f t="shared" ca="1" si="1218"/>
        <v>3.0934441833880802E-3</v>
      </c>
      <c r="DH498" s="223">
        <f t="shared" ca="1" si="1219"/>
        <v>-4.4440461741154036E-3</v>
      </c>
      <c r="DI498" s="223">
        <f t="shared" ca="1" si="1220"/>
        <v>5.5786864527601846E-3</v>
      </c>
      <c r="DJ498" s="223">
        <f t="shared" ca="1" si="1221"/>
        <v>-6.442226335434737E-3</v>
      </c>
      <c r="DK498" s="223">
        <f t="shared" ca="1" si="1222"/>
        <v>6.9927014625879528E-3</v>
      </c>
      <c r="DL498" s="223">
        <f t="shared" ca="1" si="1223"/>
        <v>-7.2033610881063713E-3</v>
      </c>
      <c r="DM498" s="223">
        <f t="shared" ca="1" si="1224"/>
        <v>7.0639680516161405E-3</v>
      </c>
      <c r="DN498" s="223">
        <f t="shared" ca="1" si="1225"/>
        <v>-6.5812962608655127E-3</v>
      </c>
      <c r="DO498" s="223">
        <f t="shared" ca="1" si="1226"/>
        <v>5.7788015086661943E-3</v>
      </c>
      <c r="DP498" s="223">
        <f t="shared" ca="1" si="1227"/>
        <v>-4.6954816212851896E-3</v>
      </c>
      <c r="DQ498" s="223">
        <f t="shared" ca="1" si="1228"/>
        <v>3.3839813302235571E-3</v>
      </c>
      <c r="DR498" s="223">
        <f t="shared" ca="1" si="1229"/>
        <v>-1.9080339625339371E-3</v>
      </c>
      <c r="DS498" s="223">
        <f t="shared" ca="1" si="1230"/>
        <v>3.3936427263726214E-4</v>
      </c>
      <c r="DT498" s="223">
        <f t="shared" ca="1" si="1231"/>
        <v>1.2457970751920304E-3</v>
      </c>
      <c r="DU498" s="223">
        <f t="shared" ca="1" si="1232"/>
        <v>-2.770417992358136E-3</v>
      </c>
      <c r="DV498" s="223">
        <f t="shared" ca="1" si="1233"/>
        <v>4.1604083972901348E-3</v>
      </c>
      <c r="DW498" s="223">
        <f t="shared" ca="1" si="1234"/>
        <v>-5.3482206777738708E-3</v>
      </c>
      <c r="DX498" s="223">
        <f t="shared" ca="1" si="1235"/>
        <v>6.2761322171502754E-3</v>
      </c>
      <c r="DY498" s="223">
        <f t="shared" ca="1" si="1236"/>
        <v>-6.8990504675798502E-3</v>
      </c>
      <c r="DZ498" s="223">
        <f t="shared" ca="1" si="1237"/>
        <v>7.1867042557717774E-3</v>
      </c>
      <c r="EA498" s="223">
        <f t="shared" ca="1" si="1238"/>
        <v>-7.1251148330470889E-3</v>
      </c>
      <c r="EB498" s="223">
        <f t="shared" ca="1" si="1239"/>
        <v>6.717275182974488E-3</v>
      </c>
      <c r="EC498" s="223">
        <f t="shared" ca="1" si="1240"/>
        <v>-5.9830045751193698E-3</v>
      </c>
      <c r="ED498" s="223">
        <f t="shared" ca="1" si="1241"/>
        <v>4.9579854329737548E-3</v>
      </c>
      <c r="EE498" s="223">
        <f t="shared" ca="1" si="1242"/>
        <v>-3.6920293201855498E-3</v>
      </c>
      <c r="EF498" s="223">
        <f t="shared" ca="1" si="1243"/>
        <v>2.2466563107660744E-3</v>
      </c>
      <c r="EG498" s="223">
        <f t="shared" ca="1" si="1244"/>
        <v>-6.9210537557199466E-4</v>
      </c>
      <c r="EH498" s="223">
        <f t="shared" ca="1" si="1245"/>
        <v>-8.9607893245225454E-4</v>
      </c>
      <c r="EI498" s="223">
        <f t="shared" ca="1" si="1246"/>
        <v>2.440717621725022E-3</v>
      </c>
      <c r="EJ498" s="223">
        <f t="shared" ca="1" si="1247"/>
        <v>-3.8667478322267235E-3</v>
      </c>
      <c r="EK498" s="223">
        <f t="shared" ca="1" si="1248"/>
        <v>5.1048705707262719E-3</v>
      </c>
      <c r="EL498" s="223">
        <f t="shared" ca="1" si="1249"/>
        <v>-6.0949183466302423E-3</v>
      </c>
      <c r="EM498" s="223">
        <f t="shared" ca="1" si="1250"/>
        <v>6.7887790557100147E-3</v>
      </c>
      <c r="EN498" s="223">
        <f t="shared" ca="1" si="1251"/>
        <v>-7.152734023404053E-3</v>
      </c>
      <c r="EO498" s="223">
        <f t="shared" ca="1" si="1252"/>
        <v>7.1690965887588158E-3</v>
      </c>
      <c r="EP498" s="223">
        <f t="shared" ca="1" si="1253"/>
        <v>-6.8370716008038443E-3</v>
      </c>
      <c r="EQ498" s="223">
        <f t="shared" ca="1" si="1254"/>
        <v>6.1727940595015492E-3</v>
      </c>
      <c r="ER498" s="223">
        <f t="shared" ca="1" si="1255"/>
        <v>-5.2085450234860406E-3</v>
      </c>
      <c r="ES498" s="223">
        <f t="shared" ca="1" si="1256"/>
        <v>3.9911828881319935E-3</v>
      </c>
      <c r="ET498" s="223">
        <f t="shared" ca="1" si="1257"/>
        <v>-2.5798662671617195E-3</v>
      </c>
      <c r="EU498" s="223">
        <f t="shared" ca="1" si="1258"/>
        <v>1.0431791360361094E-3</v>
      </c>
      <c r="EV498" s="223">
        <f t="shared" ca="1" si="1259"/>
        <v>5.4420205707736207E-4</v>
      </c>
      <c r="EW498" s="223">
        <f t="shared" ca="1" si="1260"/>
        <v>-2.1051373485591746E-3</v>
      </c>
      <c r="EX498" s="223">
        <f t="shared" ca="1" si="1261"/>
        <v>3.5637719329487155E-3</v>
      </c>
      <c r="EY498" s="223">
        <f t="shared" ca="1" si="1262"/>
        <v>-4.8492223833396528E-3</v>
      </c>
      <c r="EZ498" s="223">
        <f t="shared" ca="1" si="1263"/>
        <v>5.8990212839616024E-3</v>
      </c>
      <c r="FA498" s="223">
        <f t="shared" ca="1" si="1264"/>
        <v>-6.6621528804680242E-3</v>
      </c>
      <c r="FB498" s="223">
        <f t="shared" ca="1" si="1265"/>
        <v>7.1015322282684933E-3</v>
      </c>
      <c r="FC498" s="223">
        <f t="shared" ca="1" si="1266"/>
        <v>-7.1958073628495475E-3</v>
      </c>
      <c r="FD498" s="223">
        <f t="shared" ca="1" si="1267"/>
        <v>6.9403969142899941E-3</v>
      </c>
      <c r="FE498" s="223">
        <f t="shared" ca="1" si="1268"/>
        <v>-6.347712742321699E-3</v>
      </c>
      <c r="FF498" s="223">
        <f t="shared" ca="1" si="1269"/>
        <v>5.4465567728220728E-3</v>
      </c>
      <c r="FG498" s="223">
        <f t="shared" ca="1" si="1270"/>
        <v>-4.2807213469142546E-3</v>
      </c>
      <c r="FH498" s="223">
        <f t="shared" ca="1" si="1271"/>
        <v>2.9068610997497941E-3</v>
      </c>
      <c r="FI498" s="223">
        <f t="shared" ca="1" si="1272"/>
        <v>-1.391739786589811E-3</v>
      </c>
      <c r="FJ498" s="223">
        <f t="shared" ca="1" si="1273"/>
        <v>-1.9101415127968299E-4</v>
      </c>
      <c r="FK498" s="223">
        <f t="shared" ca="1" si="1274"/>
        <v>1.7644856151327855E-3</v>
      </c>
      <c r="FL498" s="223">
        <f t="shared" ca="1" si="1275"/>
        <v>-3.2522105949343251E-3</v>
      </c>
      <c r="FM498" s="223">
        <f t="shared" ca="1" si="1276"/>
        <v>4.5818919944898406E-3</v>
      </c>
      <c r="FN498" s="223">
        <f t="shared" ca="1" si="1277"/>
        <v>-5.6889129623266766E-3</v>
      </c>
      <c r="FO498" s="223">
        <f t="shared" ca="1" si="1278"/>
        <v>6.5194769954014693E-3</v>
      </c>
      <c r="FP498" s="223">
        <f t="shared" ca="1" si="1279"/>
        <v>-7.0332222199742103E-3</v>
      </c>
      <c r="FQ498" s="223">
        <f t="shared" ca="1" si="1280"/>
        <v>7.2051828067249135E-3</v>
      </c>
      <c r="FR498" s="223">
        <f t="shared" ca="1" si="1281"/>
        <v>-7.0270022037026677E-3</v>
      </c>
      <c r="FS498" s="223">
        <f t="shared" ca="1" si="1282"/>
        <v>6.5073392291514348E-3</v>
      </c>
      <c r="FT498" s="223">
        <f t="shared" ca="1" si="1283"/>
        <v>-5.6714472898300814E-3</v>
      </c>
      <c r="FU498" s="223">
        <f t="shared" ca="1" si="1284"/>
        <v>4.5599471730255392E-3</v>
      </c>
      <c r="FV498" s="223">
        <f t="shared" ca="1" si="1285"/>
        <v>-3.2268530493376191E-3</v>
      </c>
      <c r="FW498" s="223">
        <f t="shared" ca="1" si="1286"/>
        <v>1.7369476140952095E-3</v>
      </c>
      <c r="FX498" s="223">
        <f t="shared" ca="1" si="1287"/>
        <v>-1.6263392433847482E-4</v>
      </c>
      <c r="FY498" s="223">
        <f t="shared" ca="1" si="1288"/>
        <v>-1.4195830813080565E-3</v>
      </c>
      <c r="FZ498" s="223">
        <f t="shared" ca="1" si="1289"/>
        <v>2.9328143967370999E-3</v>
      </c>
      <c r="GA498" s="223">
        <f t="shared" ca="1" si="1290"/>
        <v>-4.3035234264992795E-3</v>
      </c>
      <c r="GB498" s="223">
        <f t="shared" ca="1" si="1291"/>
        <v>5.4650995510750642E-3</v>
      </c>
      <c r="GC498" s="223">
        <f t="shared" ca="1" si="1292"/>
        <v>-6.361095119214271E-3</v>
      </c>
      <c r="GD498" s="223">
        <f t="shared" ca="1" si="1293"/>
        <v>6.94796856331459E-3</v>
      </c>
      <c r="GE498" s="223">
        <f t="shared" ca="1" si="1294"/>
        <v>-7.1972003341193814E-3</v>
      </c>
      <c r="GF498" s="223">
        <f t="shared" ca="1" si="1295"/>
        <v>7.0966788293140848E-3</v>
      </c>
      <c r="GG498" s="223">
        <f t="shared" ca="1" si="1296"/>
        <v>-6.6512889658025647E-3</v>
      </c>
      <c r="GH498" s="223">
        <f t="shared" ca="1" si="1297"/>
        <v>5.8826747935567933E-3</v>
      </c>
      <c r="GI498" s="223">
        <f t="shared" ca="1" si="1298"/>
        <v>-4.8281876869921622E-3</v>
      </c>
      <c r="GJ498" s="223">
        <f t="shared" ca="1" si="1299"/>
        <v>3.5390712272913676E-3</v>
      </c>
      <c r="GK498" s="223">
        <f t="shared" ca="1" si="1300"/>
        <v>-2.0779709826596144E-3</v>
      </c>
      <c r="GL498" s="223">
        <f t="shared" ca="1" si="1301"/>
        <v>5.1589020058785337E-4</v>
      </c>
      <c r="GM498" s="223">
        <f t="shared" ca="1" si="1302"/>
        <v>1.0712606475004631E-3</v>
      </c>
      <c r="GN498" s="223">
        <f t="shared" ca="1" si="1303"/>
        <v>-2.606352791773178E-3</v>
      </c>
      <c r="GO498" s="223">
        <f t="shared" ca="1" si="1304"/>
        <v>4.0147872936301615E-3</v>
      </c>
      <c r="GP498" s="223">
        <f t="shared" ca="1" si="1305"/>
        <v>-5.2281202363192473E-3</v>
      </c>
      <c r="GQ498" s="223">
        <f t="shared" ca="1" si="1306"/>
        <v>6.1873888077183577E-3</v>
      </c>
      <c r="GR498" s="223">
        <f t="shared" ca="1" si="1307"/>
        <v>-6.845976641815796E-3</v>
      </c>
      <c r="GS498" s="223">
        <f t="shared" ca="1" si="1308"/>
        <v>7.171879175508683E-3</v>
      </c>
      <c r="GT498" s="223">
        <f t="shared" ca="1" si="1309"/>
        <v>-7.1492589340298746E-3</v>
      </c>
      <c r="GU498" s="223">
        <f t="shared" ca="1" si="1310"/>
        <v>6.7792151647512681E-3</v>
      </c>
      <c r="GV498" s="223">
        <f t="shared" ca="1" si="1311"/>
        <v>-6.0797304184443896E-3</v>
      </c>
      <c r="GW498" s="223">
        <f t="shared" ca="1" si="1312"/>
        <v>5.08479667392154E-3</v>
      </c>
      <c r="GX498" s="223">
        <f t="shared" ca="1" si="1313"/>
        <v>-3.8427634726718204E-3</v>
      </c>
      <c r="GY498" s="223">
        <f t="shared" ca="1" si="1314"/>
        <v>2.4139883371188092E-3</v>
      </c>
      <c r="GZ498" s="223">
        <f t="shared" ca="1" si="1315"/>
        <v>-8.6790365215737211E-4</v>
      </c>
      <c r="HA498" s="223">
        <f t="shared" ca="1" si="1316"/>
        <v>-7.2035745296169379E-4</v>
      </c>
      <c r="HB498" s="223">
        <f t="shared" ca="1" si="1317"/>
        <v>2.2736122546450884E-3</v>
      </c>
      <c r="HC498" s="223">
        <f t="shared" ca="1" si="1318"/>
        <v>-3.716379186516165E-3</v>
      </c>
      <c r="HD498" s="223">
        <f t="shared" ca="1" si="1319"/>
        <v>4.978545921984906E-3</v>
      </c>
      <c r="HE498" s="223">
        <f t="shared" ca="1" si="1320"/>
        <v>-5.9987765346338024E-3</v>
      </c>
      <c r="HF498" s="223">
        <f t="shared" ca="1" si="1321"/>
        <v>6.7274921629498627E-3</v>
      </c>
      <c r="HG498" s="223">
        <f t="shared" ca="1" si="1322"/>
        <v>-7.1292803317817826E-3</v>
      </c>
      <c r="HH498" s="223">
        <f t="shared" ca="1" si="1323"/>
        <v>7.1846158477724825E-3</v>
      </c>
      <c r="HI498" s="223">
        <f t="shared" ca="1" si="1324"/>
        <v>-6.8908096405786729E-3</v>
      </c>
      <c r="HJ498" s="223">
        <f t="shared" ca="1" si="1325"/>
        <v>6.2621394402328865E-3</v>
      </c>
      <c r="HK498" s="223">
        <f t="shared" ca="1" si="1326"/>
        <v>-5.3291559402878696E-3</v>
      </c>
      <c r="HL498" s="223">
        <f t="shared" ca="1" si="1327"/>
        <v>4.1371981642602928E-3</v>
      </c>
      <c r="HM498" s="223">
        <f t="shared" ca="1" si="1328"/>
        <v>-2.7441901822327008E-3</v>
      </c>
      <c r="HN498" s="223">
        <f t="shared" ca="1" si="1329"/>
        <v>1.2178262478102718E-3</v>
      </c>
      <c r="HO498" s="223">
        <f t="shared" ca="1" si="1330"/>
        <v>3.6771885422288032E-4</v>
      </c>
      <c r="HP498" s="223">
        <f t="shared" ca="1" si="1331"/>
        <v>-1.9353943864506532E-3</v>
      </c>
      <c r="HQ498" s="223">
        <f t="shared" ca="1" si="1332"/>
        <v>3.409017996426171E-3</v>
      </c>
      <c r="HR498" s="223">
        <f t="shared" ca="1" si="1333"/>
        <v>-4.7169778544547767E-3</v>
      </c>
      <c r="HS498" s="223">
        <f t="shared" ca="1" si="1334"/>
        <v>5.7957126834465656E-3</v>
      </c>
      <c r="HT498" s="223">
        <f t="shared" ca="1" si="1335"/>
        <v>-6.5928005662049408E-3</v>
      </c>
      <c r="HU498" s="223">
        <f t="shared" ca="1" si="1336"/>
        <v>7.0695064272842771E-3</v>
      </c>
      <c r="HV498" s="223">
        <f t="shared" ca="1" si="1337"/>
        <v>-7.2026643926398062E-3</v>
      </c>
      <c r="HW498" s="223">
        <f t="shared" ca="1" si="1338"/>
        <v>6.9858035524183052E-3</v>
      </c>
      <c r="HX498" s="223">
        <f t="shared" ca="1" si="1339"/>
        <v>-6.4294624196108074E-3</v>
      </c>
      <c r="HY498" s="223">
        <f t="shared" ca="1" si="1340"/>
        <v>5.5606768032156516E-3</v>
      </c>
      <c r="HZ498" s="223">
        <f t="shared" ca="1" si="1341"/>
        <v>-4.4216659830953135E-3</v>
      </c>
      <c r="IA498" s="223">
        <f t="shared" ca="1" si="1342"/>
        <v>3.0677810328349317E-3</v>
      </c>
      <c r="IB498" s="223">
        <f t="shared" ca="1" si="1343"/>
        <v>-1.564814993362407E-3</v>
      </c>
      <c r="IC498" s="223">
        <f t="shared" ca="1" si="1344"/>
        <v>-1.4194388555059147E-5</v>
      </c>
      <c r="ID498" s="223">
        <f t="shared" ca="1" si="1345"/>
        <v>1.5925139836587372E-3</v>
      </c>
      <c r="IE498" s="223">
        <f t="shared" ca="1" si="1346"/>
        <v>6.2013503697484857E-3</v>
      </c>
      <c r="IF498" s="223">
        <f t="shared" ca="1" si="1347"/>
        <v>4.4440461741154106E-3</v>
      </c>
      <c r="IG498" s="223">
        <f t="shared" ca="1" si="1348"/>
        <v>-5.5786864527599296E-3</v>
      </c>
      <c r="IH498" s="223">
        <f t="shared" ca="1" si="1349"/>
        <v>6.4422263354349234E-3</v>
      </c>
      <c r="II498" s="223">
        <f t="shared" ca="1" si="1350"/>
        <v>-6.9927014625879554E-3</v>
      </c>
      <c r="IJ498" s="223">
        <f t="shared" ca="1" si="1351"/>
        <v>7.2033610881063722E-3</v>
      </c>
      <c r="IK498" s="223">
        <f t="shared" ca="1" si="1352"/>
        <v>-7.0639680516162203E-3</v>
      </c>
      <c r="IL498" s="223">
        <f t="shared" ca="1" si="1353"/>
        <v>6.5812962608655101E-3</v>
      </c>
      <c r="IM498" s="223">
        <f t="shared" ca="1" si="1354"/>
        <v>-5.77880150866619E-3</v>
      </c>
      <c r="IN498" s="223">
        <f t="shared" ca="1" si="1355"/>
        <v>4.695481621285494E-3</v>
      </c>
      <c r="IO498" s="223">
        <f t="shared" ca="1" si="1356"/>
        <v>-3.3839813302231894E-3</v>
      </c>
      <c r="IP498" s="223">
        <f t="shared" ca="1" si="1357"/>
        <v>1.9080339625339297E-3</v>
      </c>
      <c r="IQ498" s="223">
        <f t="shared" ca="1" si="1358"/>
        <v>-3.3936427263725564E-4</v>
      </c>
      <c r="IR498" s="223">
        <f t="shared" ca="1" si="1359"/>
        <v>-1.2457970751916345E-3</v>
      </c>
      <c r="IS498" s="223">
        <f t="shared" ca="1" si="1360"/>
        <v>2.7704179923585203E-3</v>
      </c>
      <c r="IT498" s="223">
        <f t="shared" ca="1" si="1361"/>
        <v>-4.16040839729014E-3</v>
      </c>
      <c r="IU498" s="223">
        <f t="shared" ca="1" si="1362"/>
        <v>5.348220677773876E-3</v>
      </c>
      <c r="IV498" s="223">
        <f t="shared" ca="1" si="1363"/>
        <v>-6.2761322171500777E-3</v>
      </c>
      <c r="IW498" s="223">
        <f t="shared" ca="1" si="1364"/>
        <v>6.8990504675799699E-3</v>
      </c>
      <c r="IX498" s="223">
        <f t="shared" ca="1" si="1365"/>
        <v>-7.1867042557717774E-3</v>
      </c>
      <c r="IY498" s="223">
        <f t="shared" ca="1" si="1366"/>
        <v>7.125114833047088E-3</v>
      </c>
      <c r="IZ498" s="223">
        <f t="shared" ca="1" si="1367"/>
        <v>-6.7172751829746328E-3</v>
      </c>
      <c r="JA498" s="223">
        <f t="shared" ca="1" si="1368"/>
        <v>5.9830045751191373E-3</v>
      </c>
      <c r="JB498" s="223">
        <f t="shared" ca="1" si="1369"/>
        <v>-4.9579854329737496E-3</v>
      </c>
    </row>
    <row r="499" spans="2:262">
      <c r="B499" s="230">
        <v>138</v>
      </c>
      <c r="C499" s="229">
        <f t="shared" si="1370"/>
        <v>2.695312500000002E-3</v>
      </c>
      <c r="D499" s="226">
        <f t="shared" ca="1" si="1113"/>
        <v>74.476406996185034</v>
      </c>
      <c r="E499" s="225">
        <f ca="1">EN361</f>
        <v>-0.5235930038149661</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74.485501523863689</v>
      </c>
      <c r="E500" s="225">
        <f ca="1">EO361</f>
        <v>-0.51449847613630562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74.464012154124518</v>
      </c>
      <c r="E501" s="225">
        <f ca="1">EP361</f>
        <v>-0.53598784587547954</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74.475042622412644</v>
      </c>
      <c r="E502" s="225">
        <f ca="1">EQ361</f>
        <v>-0.5249573775873595</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74.47952081325414</v>
      </c>
      <c r="E503" s="225">
        <f ca="1">ER361</f>
        <v>-0.5204791867458558</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74.497245677982022</v>
      </c>
      <c r="E504" s="225">
        <f ca="1">ES361</f>
        <v>-0.50275432201797976</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74.51990502670894</v>
      </c>
      <c r="E505" s="225">
        <f ca="1">ET361</f>
        <v>-0.48009497329106471</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74.52228828408083</v>
      </c>
      <c r="E506" s="225">
        <f ca="1">EU361</f>
        <v>-0.47771171591916961</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74.540540498802741</v>
      </c>
      <c r="E507" s="225">
        <f ca="1">EV361</f>
        <v>-0.45945950119726281</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74.515058539715241</v>
      </c>
      <c r="E508" s="225">
        <f ca="1">EW361</f>
        <v>-0.48494146028476254</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74.530163031089515</v>
      </c>
      <c r="E509" s="225">
        <f ca="1">EX361</f>
        <v>-0.46983696891048865</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74.496269329226834</v>
      </c>
      <c r="E510" s="225">
        <f ca="1">EY361</f>
        <v>-0.50373067077316314</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74.528893420717594</v>
      </c>
      <c r="E511" s="225">
        <f ca="1">EZ361</f>
        <v>-0.47110657928239874</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74.508213785757547</v>
      </c>
      <c r="E512" s="225">
        <f ca="1">FA361</f>
        <v>-0.49178621424244928</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74.558759511999284</v>
      </c>
      <c r="E513" s="225">
        <f ca="1">FB361</f>
        <v>-0.44124048800072202</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74.54342163050417</v>
      </c>
      <c r="E514" s="225">
        <f ca="1">FC361</f>
        <v>-0.45657836949582609</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74.585445175068415</v>
      </c>
      <c r="E515" s="225">
        <f ca="1">FD361</f>
        <v>-0.41455482493159129</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74.557828283949547</v>
      </c>
      <c r="E516" s="225">
        <f ca="1">FE361</f>
        <v>-0.4421717160504568</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74.576651500970272</v>
      </c>
      <c r="E517" s="225">
        <f ca="1">FF361</f>
        <v>-0.42334849902973426</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74.54591000637194</v>
      </c>
      <c r="E518" s="225">
        <f ca="1">FG361</f>
        <v>-0.4540899936280659</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74.557508996248615</v>
      </c>
      <c r="E519" s="225">
        <f ca="1">FH361</f>
        <v>-0.4424910037513915</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74.549570010178797</v>
      </c>
      <c r="E520" s="225">
        <f ca="1">FI361</f>
        <v>-0.45042998982119609</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74.568431459683453</v>
      </c>
      <c r="E521" s="225">
        <f ca="1">FJ361</f>
        <v>-0.43156854031654474</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74.58569583097939</v>
      </c>
      <c r="E522" s="225">
        <f ca="1">FK361</f>
        <v>-0.41430416902060618</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74.597216065375463</v>
      </c>
      <c r="E523" s="225">
        <f ca="1">FL361</f>
        <v>-0.40278393462454015</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74.616163518382834</v>
      </c>
      <c r="E524" s="225">
        <f ca="1">FM361</f>
        <v>-0.38383648161716472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74.601091163089464</v>
      </c>
      <c r="E525" s="225">
        <f ca="1">FN361</f>
        <v>-0.39890883691054041</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74.611666100227367</v>
      </c>
      <c r="E526" s="225">
        <f ca="1">FO361</f>
        <v>-0.38833389977263966</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74.580890824301818</v>
      </c>
      <c r="E527" s="225">
        <f ca="1">FP361</f>
        <v>-0.41910917569817879</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74.600635718828116</v>
      </c>
      <c r="E528" s="225">
        <f ca="1">FQ361</f>
        <v>-0.39936428117188938</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74.580589286937169</v>
      </c>
      <c r="E529" s="225">
        <f ca="1">FR361</f>
        <v>-0.41941071306283761</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74.619940591522806</v>
      </c>
      <c r="E530" s="225">
        <f ca="1">FS361</f>
        <v>-0.38005940847719405</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74.612846683731632</v>
      </c>
      <c r="E531" s="225">
        <f ca="1">FT361</f>
        <v>-0.38715331626837129</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74.651608527074188</v>
      </c>
      <c r="E532" s="225">
        <f ca="1">FU361</f>
        <v>-0.34839147292581535</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74.637547820003022</v>
      </c>
      <c r="E533" s="225">
        <f ca="1">FV361</f>
        <v>-0.36245217999697193</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74.653602697286971</v>
      </c>
      <c r="E534" s="225">
        <f ca="1">FW361</f>
        <v>-0.34639730271302499</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74.629958629644321</v>
      </c>
      <c r="E535" s="225">
        <f ca="1">FX361</f>
        <v>-0.37004137035568457</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74.632095118499805</v>
      </c>
      <c r="E536" s="225">
        <f ca="1">FY361</f>
        <v>-0.36790488150019529</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74.622264465169195</v>
      </c>
      <c r="E537" s="225">
        <f ca="1">FZ361</f>
        <v>-0.37773553483080635</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74.631799910256731</v>
      </c>
      <c r="E538" s="225">
        <f ca="1">GA361</f>
        <v>-0.36820008974327029</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74.647739998811247</v>
      </c>
      <c r="E539" s="225">
        <f ca="1">GB361</f>
        <v>-0.35226000118875184</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74.660720710157065</v>
      </c>
      <c r="E540" s="225">
        <f ca="1">GC361</f>
        <v>-0.33927928984293326</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74.682999920143999</v>
      </c>
      <c r="E541" s="225">
        <f ca="1">GD361</f>
        <v>-0.31700007985599582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74.677585654609416</v>
      </c>
      <c r="E542" s="225">
        <f ca="1">GE361</f>
        <v>-0.32241434539058283</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74.687063972037024</v>
      </c>
      <c r="E543" s="225">
        <f ca="1">GF361</f>
        <v>-0.3129360279629797</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74.663310271300759</v>
      </c>
      <c r="E544" s="225">
        <f ca="1">GG361</f>
        <v>-0.33668972869924296</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74.670740867716603</v>
      </c>
      <c r="E545" s="225">
        <f ca="1">GH361</f>
        <v>-0.32925913228339421</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74.654574454222569</v>
      </c>
      <c r="E546" s="225">
        <f ca="1">GI361</f>
        <v>-0.34542554577742568</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74.678088290952758</v>
      </c>
      <c r="E547" s="225">
        <f ca="1">GJ361</f>
        <v>-0.32191170904723776</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74.682725862810557</v>
      </c>
      <c r="E548" s="225">
        <f ca="1">GK361</f>
        <v>-0.31727413718943781</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74.711835864109872</v>
      </c>
      <c r="E549" s="225">
        <f ca="1">GL361</f>
        <v>-0.28816413589012901</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74.725419942766507</v>
      </c>
      <c r="E550" s="225">
        <f ca="1">GM361</f>
        <v>-0.27458005723348738</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74.73098034294236</v>
      </c>
      <c r="E551" s="225">
        <f ca="1">GN361</f>
        <v>-0.26901965705764203</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74.799248259809403</v>
      </c>
      <c r="E552" s="225">
        <f ca="1">GO361</f>
        <v>-0.200751740190595</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75.385990298459191</v>
      </c>
      <c r="E553" s="225">
        <f ca="1">GP361</f>
        <v>0.3859902984591897</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75.695890295206368</v>
      </c>
      <c r="E554" s="225">
        <f ca="1">GQ361</f>
        <v>0.69589029520636636</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75.640749936244475</v>
      </c>
      <c r="E555" s="225">
        <f ca="1">GR361</f>
        <v>0.64074993624447174</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75.685502469968782</v>
      </c>
      <c r="E556" s="225">
        <f ca="1">GS361</f>
        <v>0.68550246996878683</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75.688915029800356</v>
      </c>
      <c r="E557" s="225">
        <f ca="1">GT361</f>
        <v>0.68891502980036234</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75.721234874719158</v>
      </c>
      <c r="E558" s="225">
        <f ca="1">GU361</f>
        <v>0.72123487471915548</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75.721907571620918</v>
      </c>
      <c r="E559" s="225">
        <f ca="1">GV361</f>
        <v>0.72190757162091734</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75.735706767934943</v>
      </c>
      <c r="E560" s="225">
        <f ca="1">GW361</f>
        <v>0.73570676793494938</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75.717357804526088</v>
      </c>
      <c r="E561" s="225">
        <f ca="1">GX361</f>
        <v>0.71735780452608355</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75.718522420900953</v>
      </c>
      <c r="E562" s="225">
        <f ca="1">GY361</f>
        <v>0.71852242090095919</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75.698463537895591</v>
      </c>
      <c r="E563" s="225">
        <f ca="1">GZ361</f>
        <v>0.69846353789559124</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75.711049387441449</v>
      </c>
      <c r="E564" s="225">
        <f ca="1">HA361</f>
        <v>0.71104938744144597</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75.707246725972865</v>
      </c>
      <c r="E565" s="225">
        <f ca="1">HB361</f>
        <v>0.70724672597286853</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75.735097754417367</v>
      </c>
      <c r="E566" s="225">
        <f ca="1">HC361</f>
        <v>0.73509775441737357</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75.735136396312711</v>
      </c>
      <c r="E567" s="225">
        <f ca="1">HD361</f>
        <v>0.73513639631270777</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75.756039119098901</v>
      </c>
      <c r="E568" s="225">
        <f ca="1">HE361</f>
        <v>0.75603911909889898</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75.738322160287552</v>
      </c>
      <c r="E569" s="225">
        <f ca="1">HF361</f>
        <v>0.73832216028755182</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75.74223333814318</v>
      </c>
      <c r="E570" s="225">
        <f ca="1">HG361</f>
        <v>0.7422333381431796</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75.712927966575492</v>
      </c>
      <c r="E571" s="225">
        <f ca="1">HH361</f>
        <v>0.71292796657549462</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75.719190258792111</v>
      </c>
      <c r="E572" s="225">
        <f ca="1">HI361</f>
        <v>0.71919025879210841</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75.702042526047364</v>
      </c>
      <c r="E573" s="225">
        <f ca="1">HJ361</f>
        <v>0.70204252604736783</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75.726004727165943</v>
      </c>
      <c r="E574" s="225">
        <f ca="1">HK361</f>
        <v>0.72600472716593756</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75.722696437510891</v>
      </c>
      <c r="E575" s="225">
        <f ca="1">HL361</f>
        <v>0.72269643751088986</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75.748441390441684</v>
      </c>
      <c r="E576" s="225">
        <f ca="1">HM361</f>
        <v>0.74844139044168934</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75.737381323772894</v>
      </c>
      <c r="E577" s="225">
        <f ca="1">HN361</f>
        <v>0.73738132377288779</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75.742947205709314</v>
      </c>
      <c r="E578" s="225">
        <f ca="1">HO361</f>
        <v>0.74294720570931794</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75.718627172299136</v>
      </c>
      <c r="E579" s="225">
        <f ca="1">HP361</f>
        <v>0.71862717229914175</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75.710735910676533</v>
      </c>
      <c r="E580" s="225">
        <f ca="1">HQ361</f>
        <v>0.71073591067653863</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75.696311442551377</v>
      </c>
      <c r="E581" s="225">
        <f ca="1">HR361</f>
        <v>0.69631144255136979</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75.69565216262734</v>
      </c>
      <c r="E582" s="225">
        <f ca="1">HS361</f>
        <v>0.69565216262733842</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75.706839999571415</v>
      </c>
      <c r="E583" s="225">
        <f ca="1">HT361</f>
        <v>0.7068399995714213</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75.709578727616233</v>
      </c>
      <c r="E584" s="225">
        <f ca="1">HU361</f>
        <v>0.70957872761623231</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75.73083015822715</v>
      </c>
      <c r="E585" s="225">
        <f ca="1">HV361</f>
        <v>0.73083015822714448</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75.712753341275999</v>
      </c>
      <c r="E586" s="225">
        <f ca="1">HW361</f>
        <v>0.71275334127599421</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75.725606726623766</v>
      </c>
      <c r="E587" s="225">
        <f ca="1">HX361</f>
        <v>0.72560672662376946</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75.682585829945808</v>
      </c>
      <c r="E588" s="225">
        <f ca="1">HY361</f>
        <v>0.68258582994580197</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75.697096891423172</v>
      </c>
      <c r="E589" s="225">
        <f ca="1">HZ361</f>
        <v>0.69709689142316966</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75.653455597159038</v>
      </c>
      <c r="E590" s="225">
        <f ca="1">IA361</f>
        <v>0.65345559715903245</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75.688554665858533</v>
      </c>
      <c r="E591" s="225">
        <f ca="1">IB361</f>
        <v>0.68855466585852987</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75.659416178685191</v>
      </c>
      <c r="E592" s="225">
        <f ca="1">IC361</f>
        <v>0.65941617868518521</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75.705547024385069</v>
      </c>
      <c r="E593" s="225">
        <f ca="1">ID361</f>
        <v>0.70554702438506423</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75.725256869712297</v>
      </c>
      <c r="E594" s="225">
        <f ca="1">IE361</f>
        <v>0.72525686971229075</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75.705445987425733</v>
      </c>
      <c r="E595" s="225">
        <f ca="1">IF361</f>
        <v>0.70544598742573628</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75.667455250474873</v>
      </c>
      <c r="E596" s="225">
        <f ca="1">IG361</f>
        <v>0.66745525047487697</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75.669591216061235</v>
      </c>
      <c r="E597" s="225">
        <f ca="1">IH361</f>
        <v>0.66959121606124028</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75.641499122627906</v>
      </c>
      <c r="E598" s="225">
        <f ca="1">II361</f>
        <v>0.6414991226278991</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75.635167894581386</v>
      </c>
      <c r="E599" s="225">
        <f ca="1">IJ361</f>
        <v>0.63516789458138934</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75.642571009033318</v>
      </c>
      <c r="E600" s="225">
        <f ca="1">IK361</f>
        <v>0.64257100903331843</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75.632515975305566</v>
      </c>
      <c r="E601" s="225">
        <f ca="1">IL361</f>
        <v>0.63251597530556714</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75.670450668158296</v>
      </c>
      <c r="E602" s="225">
        <f ca="1">IM361</f>
        <v>0.67045066815830134</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75.634872393263208</v>
      </c>
      <c r="E603" s="225">
        <f ca="1">IN361</f>
        <v>0.63487239326320566</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75.680244955592201</v>
      </c>
      <c r="E604" s="225">
        <f ca="1">IO361</f>
        <v>0.680244955592198</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75.606229740701707</v>
      </c>
      <c r="E605" s="225">
        <f ca="1">IP361</f>
        <v>0.60622974070170932</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75.656635707095759</v>
      </c>
      <c r="E606" s="225">
        <f ca="1">IQ361</f>
        <v>0.65663570709576247</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75.565486988091635</v>
      </c>
      <c r="E607" s="225">
        <f ca="1">IR361</f>
        <v>0.565486988091639</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75.6372096517579</v>
      </c>
      <c r="E608" s="225">
        <f ca="1">IS361</f>
        <v>0.63720965175789546</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75.557290855338493</v>
      </c>
      <c r="E609" s="225">
        <f ca="1">IT361</f>
        <v>0.55729085533848832</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75.64509064391946</v>
      </c>
      <c r="E610" s="225">
        <f ca="1">IU361</f>
        <v>0.6450906439194537</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75.579500637191003</v>
      </c>
      <c r="E611" s="225">
        <f ca="1">IV361</f>
        <v>0.57950063719100753</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75.645229302542958</v>
      </c>
      <c r="E612" s="225">
        <f ca="1">IW361</f>
        <v>0.64522930254296496</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75.592655266724179</v>
      </c>
      <c r="E613" s="225">
        <f ca="1">IX361</f>
        <v>0.59265526672418312</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75.594866288634194</v>
      </c>
      <c r="E614" s="225">
        <f ca="1">IY361</f>
        <v>0.59486628863419921</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75.607018044028237</v>
      </c>
      <c r="E615" s="225">
        <f ca="1">IZ361</f>
        <v>0.60701804402823079</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75.456247578882795</v>
      </c>
      <c r="E616" s="225">
        <f ca="1">JA361</f>
        <v>0.45624757888279299</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74.996725820185247</v>
      </c>
      <c r="E617" s="225">
        <f ca="1">JB361</f>
        <v>-3.2741798147590453E-3</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17.4925161479868-4.67818507557563i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-0.248920276596515+0.530053390967844i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0.126961931306388-0.0339255213014822i</v>
      </c>
      <c r="I626" s="227" t="str">
        <f>IMDIV(H626,IMSUM(1,IMPRODUCT(F626,G626,-1)))</f>
        <v>0.00613589445495139+0.0104751940111433i</v>
      </c>
      <c r="J626" s="223" t="str">
        <f>IMPRODUCT(1/Nt_input,O625)</f>
        <v>3.97679258230462E-15-2.5i</v>
      </c>
      <c r="K626" s="246" t="str">
        <f>IMPRODUCT(I626,J626)</f>
        <v>0.0261879850278583-0.0153397361373784i</v>
      </c>
      <c r="L626" s="222">
        <f>20*LOG(IMABS(K626))</f>
        <v>-30.356847004101027</v>
      </c>
      <c r="M626" s="222">
        <f t="shared" ref="M626:M657" si="1635">N626+Vinput2</f>
        <v>450.49008570164779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IMPRODUCT(N626,IMEXP(COMPLEX(0,-2*PI()*3*B626/Nt_input)))</f>
        <v>0.468982775872404-0.142264369729859i</v>
      </c>
      <c r="R626" s="223" t="str">
        <f>IMPRODUCT(N626,IMEXP(COMPLEX(0,-2*PI()*4*B626/Nt_input)))</f>
        <v>0.452780148928838-0.187547678459635i</v>
      </c>
      <c r="S626" s="223" t="str">
        <f>IMPRODUCT(N626,IMEXP(COMPLEX(0,-2*PI()*5*B626/Nt_input)))</f>
        <v>0.432217001636281-0.231024800521853i</v>
      </c>
      <c r="T626" s="223" t="str">
        <f>IMPRODUCT(N626,IMEXP(COMPLEX(0,-2*PI()*6*B626/Nt_input)))</f>
        <v>0.40749136834412-0.272277027464045i</v>
      </c>
      <c r="U626" s="223" t="str">
        <f>IMPRODUCT(N626,IMEXP(COMPLEX(0,-2*PI()*7*B626/Nt_input)))</f>
        <v>0.378841370417363-0.310907077789994i</v>
      </c>
      <c r="V626" s="223" t="str">
        <f>IMPRODUCT(N626,IMEXP(COMPLEX(0,-2*PI()*8*B626/Nt_input)))</f>
        <v>0.346542922997729-0.346542922997728i</v>
      </c>
      <c r="W626" s="223" t="str">
        <f>IMPRODUCT(N626,IMEXP(COMPLEX(0,-2*PI()*9*B626/Nt_input)))</f>
        <v>0.310907077789995-0.378841370417363i</v>
      </c>
      <c r="X626" s="223" t="str">
        <f>IMPRODUCT(N626,IMEXP(COMPLEX(0,-2*PI()*10*B626/Nt_input)))</f>
        <v>0.272277027464046-0.40749136834412i</v>
      </c>
      <c r="Y626" s="223" t="str">
        <f>IMPRODUCT(N626,IMEXP(COMPLEX(0,-2*PI()*11*B626/Nt_input)))</f>
        <v>0.231024800521854-0.432217001636281i</v>
      </c>
      <c r="Z626" s="223" t="str">
        <f>IMPRODUCT(N626,IMEXP(COMPLEX(0,-2*PI()*12*B626/Nt_input)))</f>
        <v>0.187547678459636-0.452780148928838i</v>
      </c>
      <c r="AA626" s="223" t="str">
        <f>IMPRODUCT(N626,IMEXP(COMPLEX(0,-2*PI()*13*B626/Nt_input)))</f>
        <v>0.142264369729861-0.468982775872403i</v>
      </c>
      <c r="AB626" s="223" t="str">
        <f>IMPRODUCT(N626,IMEXP(COMPLEX(0,-2*PI()*14*B626/Nt_input)))</f>
        <v>0.0956109773499724-0.480668842312254i</v>
      </c>
      <c r="AC626" s="223" t="str">
        <f>IMPRODUCT(N626,IMEXP(COMPLEX(0,-2*PI()*15*B626/Nt_input)))</f>
        <v>0.0480367989919217-0.487725805040321i</v>
      </c>
      <c r="AD626" s="223" t="str">
        <f>IMPRODUCT(N626,IMEXP(COMPLEX(0,-2*PI()*16*B626/Nt_input)))</f>
        <v>-1.71111278902136E-15-0.490085701647803i</v>
      </c>
      <c r="AE626" s="223" t="str">
        <f>IMPRODUCT(N626,IMEXP(COMPLEX(0,-2*PI()*17*B626/Nt_input)))</f>
        <v>-0.048036798991925-0.487725805040321i</v>
      </c>
      <c r="AF626" s="223" t="str">
        <f>IMPRODUCT(N626,IMEXP(COMPLEX(0,-2*PI()*18*B626/Nt_input)))</f>
        <v>-0.0956109773499704-0.480668842312254i</v>
      </c>
      <c r="AG626" s="223" t="str">
        <f>IMPRODUCT(N626,IMEXP(COMPLEX(0,-2*PI()*19*B626/Nt_input)))</f>
        <v>-0.14226436972986-0.468982775872404i</v>
      </c>
      <c r="AH626" s="223" t="str">
        <f>IMPRODUCT(N626,IMEXP(COMPLEX(0,-2*PI()*20*B626/Nt_input)))</f>
        <v>-0.187547678459634-0.452780148928838i</v>
      </c>
      <c r="AI626" s="223" t="str">
        <f>IMPRODUCT(N626,IMEXP(COMPLEX(0,-2*PI()*21*B626/Nt_input)))</f>
        <v>-0.231024800521853-0.432217001636282i</v>
      </c>
      <c r="AJ626" s="223" t="str">
        <f>IMPRODUCT(N626,IMEXP(COMPLEX(0,-2*PI()*22*B626/Nt_input)))</f>
        <v>-0.272277027464044-0.40749136834412i</v>
      </c>
      <c r="AK626" s="223" t="str">
        <f>IMPRODUCT(N626,IMEXP(COMPLEX(0,-2*PI()*23*B626/Nt_input)))</f>
        <v>-0.310907077789993-0.378841370417364i</v>
      </c>
      <c r="AL626" s="223" t="str">
        <f>IMPRODUCT(N626,IMEXP(COMPLEX(0,-2*PI()*24*B626/Nt_input)))</f>
        <v>-0.346542922997727-0.34654292299773i</v>
      </c>
      <c r="AM626" s="223" t="str">
        <f>IMPRODUCT(N626,IMEXP(COMPLEX(0,-2*PI()*25*B626/Nt_input)))</f>
        <v>-0.378841370417365-0.310907077789993i</v>
      </c>
      <c r="AN626" s="223" t="str">
        <f>IMPRODUCT(N626,IMEXP(COMPLEX(0,-2*PI()*26*B626/Nt_input)))</f>
        <v>-0.40749136834412-0.272277027464044i</v>
      </c>
      <c r="AO626" s="223" t="str">
        <f>IMPRODUCT(N626,IMEXP(COMPLEX(0,-2*PI()*27*B626/Nt_input)))</f>
        <v>-0.432217001636282-0.231024800521853i</v>
      </c>
      <c r="AP626" s="223" t="str">
        <f>IMPRODUCT(N626,IMEXP(COMPLEX(0,-2*PI()*28*B626/Nt_input)))</f>
        <v>-0.452780148928838-0.187547678459634i</v>
      </c>
      <c r="AQ626" s="223" t="str">
        <f>IMPRODUCT(N626,IMEXP(COMPLEX(0,-2*PI()*29*B626/Nt_input)))</f>
        <v>-0.468982775872404-0.142264369729859i</v>
      </c>
      <c r="AR626" s="223" t="str">
        <f>IMPRODUCT(N626,IMEXP(COMPLEX(0,-2*PI()*30*B626/Nt_input)))</f>
        <v>-0.480668842312254-0.0956109773499704i</v>
      </c>
      <c r="AS626" s="223" t="str">
        <f>IMPRODUCT(N626,IMEXP(COMPLEX(0,-2*PI()*31*B626/Nt_input)))</f>
        <v>-0.487725805040321-0.0480367989919249i</v>
      </c>
      <c r="AT626" s="223" t="str">
        <f>IMPRODUCT(N626,IMEXP(COMPLEX(0,-2*PI()*32*B626/Nt_input)))</f>
        <v>-0.490085701647803-1.58353517803977E-15i</v>
      </c>
      <c r="AU626" s="223" t="str">
        <f>IMPRODUCT(N626,IMEXP(COMPLEX(0,-2*PI()*33*B626/Nt_input)))</f>
        <v>-0.487725805040321+0.0480367989919217i</v>
      </c>
      <c r="AV626" s="223" t="str">
        <f>IMPRODUCT(N626,IMEXP(COMPLEX(0,-2*PI()*34*B626/Nt_input)))</f>
        <v>-0.480668842312254+0.0956109773499724i</v>
      </c>
      <c r="AW626" s="223" t="str">
        <f>IMPRODUCT(N626,IMEXP(COMPLEX(0,-2*PI()*35*B626/Nt_input)))</f>
        <v>-0.468982775872403+0.142264369729861i</v>
      </c>
      <c r="AX626" s="223" t="str">
        <f>IMPRODUCT(N626,IMEXP(COMPLEX(0,-2*PI()*36*B626/Nt_input)))</f>
        <v>-0.452780148928838+0.187547678459636i</v>
      </c>
      <c r="AY626" s="223" t="str">
        <f>IMPRODUCT(N626,IMEXP(COMPLEX(0,-2*PI()*37*B626/Nt_input)))</f>
        <v>-0.432217001636281+0.231024800521854i</v>
      </c>
      <c r="AZ626" s="223" t="str">
        <f>IMPRODUCT(N626,IMEXP(COMPLEX(0,-2*PI()*38*B626/Nt_input)))</f>
        <v>-0.40749136834412+0.272277027464046i</v>
      </c>
      <c r="BA626" s="223" t="str">
        <f>IMPRODUCT(N626,IMEXP(COMPLEX(0,-2*PI()*39*B626/Nt_input)))</f>
        <v>-0.378841370417363+0.310907077789994i</v>
      </c>
      <c r="BB626" s="223" t="str">
        <f>IMPRODUCT(N626,IMEXP(COMPLEX(0,-2*PI()*40*B626/Nt_input)))</f>
        <v>-0.346542922997729+0.346542922997728i</v>
      </c>
      <c r="BC626" s="223" t="str">
        <f>IMPRODUCT(N626,IMEXP(COMPLEX(0,-2*PI()*41*B626/Nt_input)))</f>
        <v>-0.310907077789995+0.378841370417363i</v>
      </c>
      <c r="BD626" s="223" t="str">
        <f>IMPRODUCT(N626,IMEXP(COMPLEX(0,-2*PI()*42*B626/Nt_input)))</f>
        <v>-0.272277027464047+0.407491368344119i</v>
      </c>
      <c r="BE626" s="223" t="str">
        <f>IMPRODUCT(N626,IMEXP(COMPLEX(0,-2*PI()*43*B626/Nt_input)))</f>
        <v>-0.231024800521856+0.43221700163628i</v>
      </c>
      <c r="BF626" s="223" t="str">
        <f>IMPRODUCT(N626,IMEXP(COMPLEX(0,-2*PI()*44*B626/Nt_input)))</f>
        <v>-0.187547678459632+0.452780148928839i</v>
      </c>
      <c r="BG626" s="223" t="str">
        <f>IMPRODUCT(N626,IMEXP(COMPLEX(0,-2*PI()*45*B626/Nt_input)))</f>
        <v>-0.142264369729858+0.468982775872404i</v>
      </c>
      <c r="BH626" s="223" t="str">
        <f>IMPRODUCT(N626,IMEXP(COMPLEX(0,-2*PI()*46*B626/Nt_input)))</f>
        <v>-0.0956109773499689+0.480668842312255i</v>
      </c>
      <c r="BI626" s="223" t="str">
        <f>IMPRODUCT(N626,IMEXP(COMPLEX(0,-2*PI()*47*B626/Nt_input)))</f>
        <v>-0.0480367989919234+0.487725805040321i</v>
      </c>
      <c r="BJ626" s="223" t="str">
        <f>IMPRODUCT(N626,IMEXP(COMPLEX(0,-2*PI()*48*B626/Nt_input)))</f>
        <v>-9.00641610219919E-17+0.490085701647803i</v>
      </c>
      <c r="BK626" s="223" t="str">
        <f>IMPRODUCT(N626,IMEXP(COMPLEX(0,-2*PI()*49*B626/Nt_input)))</f>
        <v>0.0480367989919236+0.487725805040321i</v>
      </c>
      <c r="BL626" s="223" t="str">
        <f>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39">COMPLEX(0,D627)</f>
        <v>628.318530717959i</v>
      </c>
      <c r="F627" s="227" t="str">
        <f t="shared" si="1632"/>
        <v>14.0415254551577-6.43893959878846i</v>
      </c>
      <c r="G627" s="227" t="str">
        <f t="shared" si="1633"/>
        <v>-0.248919282546555+0.26552393896963i</v>
      </c>
      <c r="H627" s="227" t="str">
        <f t="shared" si="1634"/>
        <v>0.10192854782585-0.0466880419860451i</v>
      </c>
      <c r="I627" s="227" t="str">
        <f t="shared" ref="I627:I689" si="1640">IMDIV(H627,IMSUM(1,IMPRODUCT(F627,G627,-1)))</f>
        <v>0.0147269784770126+0.0114246437926469i</v>
      </c>
      <c r="J627" s="223" t="str">
        <f>IMPRODUCT(1/Nt_input,P625)</f>
        <v>-1.49105581397427E-15-4.31512464649303E-17i</v>
      </c>
      <c r="K627" s="246" t="str">
        <f t="shared" ref="K627:K689" si="1641">IMPRODUCT(I627,J627)</f>
        <v>-2.1465759260353E-17-1.76702690275565E-17i</v>
      </c>
      <c r="L627" s="222">
        <f t="shared" ref="L627:L689" si="1642">20*LOG(IMABS(K627))</f>
        <v>-331.11810826911864</v>
      </c>
      <c r="M627" s="222">
        <f t="shared" si="1635"/>
        <v>450.97545161008065</v>
      </c>
      <c r="N627" s="224">
        <f t="shared" si="1636"/>
        <v>0.97545161008064118</v>
      </c>
      <c r="O627" s="223" t="str">
        <f t="shared" si="1637"/>
        <v>0.956708580912724-0.190301168721783i</v>
      </c>
      <c r="P627" s="223" t="str">
        <f t="shared" si="1638"/>
        <v>0.901199777508685-0.373289170251713i</v>
      </c>
      <c r="Q627" s="223" t="str">
        <f t="shared" ref="Q627:Q689" si="1643">IMPRODUCT(N627,IMEXP(COMPLEX(0,-2*PI()*3*B627/Nt_input)))</f>
        <v>0.811058372053644-0.541931878311848i</v>
      </c>
      <c r="R627" s="223" t="str">
        <f t="shared" ref="R627:R689" si="1644">IMPRODUCT(N627,IMEXP(COMPLEX(0,-2*PI()*4*B627/Nt_input)))</f>
        <v>0.689748448207358-0.689748448207357i</v>
      </c>
      <c r="S627" s="223" t="str">
        <f t="shared" ref="S627:S689" si="1645">IMPRODUCT(N627,IMEXP(COMPLEX(0,-2*PI()*5*B627/Nt_input)))</f>
        <v>0.541931878311849-0.811058372053644i</v>
      </c>
      <c r="T627" s="223" t="str">
        <f t="shared" ref="T627:T689" si="1646">IMPRODUCT(N627,IMEXP(COMPLEX(0,-2*PI()*6*B627/Nt_input)))</f>
        <v>0.373289170251715-0.901199777508684i</v>
      </c>
      <c r="U627" s="223" t="str">
        <f t="shared" ref="U627:U689" si="1647">IMPRODUCT(N627,IMEXP(COMPLEX(0,-2*PI()*7*B627/Nt_input)))</f>
        <v>0.190301168721788-0.956708580912724i</v>
      </c>
      <c r="V627" s="223" t="str">
        <f t="shared" ref="V627:V689" si="1648">IMPRODUCT(N627,IMEXP(COMPLEX(0,-2*PI()*8*B627/Nt_input)))</f>
        <v>-3.40574662649505E-15-0.975451610080641i</v>
      </c>
      <c r="W627" s="223" t="str">
        <f t="shared" ref="W627:W689" si="1649">IMPRODUCT(N627,IMEXP(COMPLEX(0,-2*PI()*9*B627/Nt_input)))</f>
        <v>-0.190301168721784-0.956708580912724i</v>
      </c>
      <c r="X627" s="223" t="str">
        <f t="shared" ref="X627:X689" si="1650">IMPRODUCT(N627,IMEXP(COMPLEX(0,-2*PI()*10*B627/Nt_input)))</f>
        <v>-0.373289170251712-0.901199777508685i</v>
      </c>
      <c r="Y627" s="223" t="str">
        <f t="shared" ref="Y627:Y689" si="1651">IMPRODUCT(N627,IMEXP(COMPLEX(0,-2*PI()*11*B627/Nt_input)))</f>
        <v>-0.541931878311846-0.811058372053646i</v>
      </c>
      <c r="Z627" s="223" t="str">
        <f t="shared" ref="Z627:Z689" si="1652">IMPRODUCT(N627,IMEXP(COMPLEX(0,-2*PI()*12*B627/Nt_input)))</f>
        <v>-0.689748448207354-0.689748448207361i</v>
      </c>
      <c r="AA627" s="223" t="str">
        <f t="shared" ref="AA627:AA689" si="1653">IMPRODUCT(N627,IMEXP(COMPLEX(0,-2*PI()*13*B627/Nt_input)))</f>
        <v>-0.811058372053646-0.541931878311846i</v>
      </c>
      <c r="AB627" s="223" t="str">
        <f t="shared" ref="AB627:AB689" si="1654">IMPRODUCT(N627,IMEXP(COMPLEX(0,-2*PI()*14*B627/Nt_input)))</f>
        <v>-0.901199777508685-0.373289170251712i</v>
      </c>
      <c r="AC627" s="223" t="str">
        <f t="shared" ref="AC627:AC689" si="1655">IMPRODUCT(N627,IMEXP(COMPLEX(0,-2*PI()*15*B627/Nt_input)))</f>
        <v>-0.956708580912724-0.190301168721784i</v>
      </c>
      <c r="AD627" s="223" t="str">
        <f t="shared" ref="AD627:AD689" si="1656">IMPRODUCT(N627,IMEXP(COMPLEX(0,-2*PI()*16*B627/Nt_input)))</f>
        <v>-0.975451610080641-3.15182004666663E-15i</v>
      </c>
      <c r="AE627" s="223" t="str">
        <f t="shared" ref="AE627:AE689" si="1657">IMPRODUCT(N627,IMEXP(COMPLEX(0,-2*PI()*17*B627/Nt_input)))</f>
        <v>-0.956708580912724+0.190301168721788i</v>
      </c>
      <c r="AF627" s="223" t="str">
        <f t="shared" ref="AF627:AF689" si="1658">IMPRODUCT(N627,IMEXP(COMPLEX(0,-2*PI()*18*B627/Nt_input)))</f>
        <v>-0.901199777508684+0.373289170251715i</v>
      </c>
      <c r="AG627" s="223" t="str">
        <f t="shared" ref="AG627:AG689" si="1659">IMPRODUCT(N627,IMEXP(COMPLEX(0,-2*PI()*19*B627/Nt_input)))</f>
        <v>-0.811058372053644+0.541931878311849i</v>
      </c>
      <c r="AH627" s="223" t="str">
        <f t="shared" ref="AH627:AH689" si="1660">IMPRODUCT(N627,IMEXP(COMPLEX(0,-2*PI()*20*B627/Nt_input)))</f>
        <v>-0.689748448207359+0.689748448207356i</v>
      </c>
      <c r="AI627" s="223" t="str">
        <f t="shared" ref="AI627:AI689" si="1661">IMPRODUCT(N627,IMEXP(COMPLEX(0,-2*PI()*21*B627/Nt_input)))</f>
        <v>-0.541931878311851+0.811058372053642i</v>
      </c>
      <c r="AJ627" s="223" t="str">
        <f t="shared" ref="AJ627:AJ689" si="1662">IMPRODUCT(N627,IMEXP(COMPLEX(0,-2*PI()*22*B627/Nt_input)))</f>
        <v>-0.373289170251708+0.901199777508687i</v>
      </c>
      <c r="AK627" s="223" t="str">
        <f t="shared" ref="AK627:AK689" si="1663">IMPRODUCT(N627,IMEXP(COMPLEX(0,-2*PI()*23*B627/Nt_input)))</f>
        <v>-0.190301168721781+0.956708580912725i</v>
      </c>
      <c r="AL627" s="223" t="str">
        <f t="shared" ref="AL627:AL689" si="1664">IMPRODUCT(N627,IMEXP(COMPLEX(0,-2*PI()*24*B627/Nt_input)))</f>
        <v>-1.79260954939263E-16+0.975451610080641i</v>
      </c>
      <c r="AM627" s="223" t="str">
        <f t="shared" ref="AM627:AM689" si="1665">IMPRODUCT(N627,IMEXP(COMPLEX(0,-2*PI()*25*B627/Nt_input)))</f>
        <v>0.190301168721782+0.956708580912725i</v>
      </c>
      <c r="AN627" s="223" t="str">
        <f t="shared" ref="AN627:AN689" si="1666">IMPRODUCT(N627,IMEXP(COMPLEX(0,-2*PI()*26*B627/Nt_input)))</f>
        <v>0.373289170251709+0.901199777508686i</v>
      </c>
      <c r="AO627" s="223" t="str">
        <f t="shared" ref="AO627:AO689" si="1667">IMPRODUCT(N627,IMEXP(COMPLEX(0,-2*PI()*27*B627/Nt_input)))</f>
        <v>0.541931878311852+0.811058372053642i</v>
      </c>
      <c r="AP627" s="223" t="str">
        <f t="shared" ref="AP627:AP689" si="1668">IMPRODUCT(N627,IMEXP(COMPLEX(0,-2*PI()*28*B627/Nt_input)))</f>
        <v>0.689748448207359+0.689748448207356i</v>
      </c>
      <c r="AQ627" s="223" t="str">
        <f t="shared" ref="AQ627:AQ689" si="1669">IMPRODUCT(N627,IMEXP(COMPLEX(0,-2*PI()*29*B627/Nt_input)))</f>
        <v>0.811058372053644+0.541931878311848i</v>
      </c>
      <c r="AR627" s="223" t="str">
        <f t="shared" ref="AR627:AR689" si="1670">IMPRODUCT(N627,IMEXP(COMPLEX(0,-2*PI()*30*B627/Nt_input)))</f>
        <v>0.901199777508684+0.373289170251715i</v>
      </c>
      <c r="AS627" s="223" t="str">
        <f t="shared" ref="AS627:AS689" si="1671">IMPRODUCT(N627,IMEXP(COMPLEX(0,-2*PI()*31*B627/Nt_input)))</f>
        <v>0.956708580912724+0.190301168721787i</v>
      </c>
      <c r="AT627" s="223" t="str">
        <f t="shared" ref="AT627:AT689" si="1672">IMPRODUCT(N627,IMEXP(COMPLEX(0,-2*PI()*32*B627/Nt_input)))</f>
        <v>0.975451610080641-3.22648567155578E-15i</v>
      </c>
      <c r="AU627" s="223" t="str">
        <f t="shared" ref="AU627:AU689" si="1673">IMPRODUCT(N627,IMEXP(COMPLEX(0,-2*PI()*33*B627/Nt_input)))</f>
        <v>0.956708580912724-0.190301168721785i</v>
      </c>
      <c r="AV627" s="223" t="str">
        <f t="shared" ref="AV627:AV689" si="1674">IMPRODUCT(N627,IMEXP(COMPLEX(0,-2*PI()*34*B627/Nt_input)))</f>
        <v>0.901199777508685-0.373289170251712i</v>
      </c>
      <c r="AW627" s="223" t="str">
        <f t="shared" ref="AW627:AW689" si="1675">IMPRODUCT(N627,IMEXP(COMPLEX(0,-2*PI()*35*B627/Nt_input)))</f>
        <v>0.811058372053645-0.541931878311846i</v>
      </c>
      <c r="AX627" s="223" t="str">
        <f t="shared" ref="AX627:AX689" si="1676">IMPRODUCT(N627,IMEXP(COMPLEX(0,-2*PI()*36*B627/Nt_input)))</f>
        <v>0.689748448207361-0.689748448207354i</v>
      </c>
      <c r="AY627" s="223" t="str">
        <f t="shared" ref="AY627:AY689" si="1677">IMPRODUCT(N627,IMEXP(COMPLEX(0,-2*PI()*37*B627/Nt_input)))</f>
        <v>0.541931878311845-0.811058372053646i</v>
      </c>
      <c r="AZ627" s="223" t="str">
        <f t="shared" ref="AZ627:AZ689" si="1678">IMPRODUCT(N627,IMEXP(COMPLEX(0,-2*PI()*38*B627/Nt_input)))</f>
        <v>0.373289170251712-0.901199777508685i</v>
      </c>
      <c r="BA627" s="223" t="str">
        <f t="shared" ref="BA627:BA689" si="1679">IMPRODUCT(N627,IMEXP(COMPLEX(0,-2*PI()*39*B627/Nt_input)))</f>
        <v>0.190301168721785-0.956708580912724i</v>
      </c>
      <c r="BB627" s="223" t="str">
        <f t="shared" ref="BB627:BB689" si="1680">IMPRODUCT(N627,IMEXP(COMPLEX(0,-2*PI()*40*B627/Nt_input)))</f>
        <v>2.8978934668382E-15-0.975451610080641i</v>
      </c>
      <c r="BC627" s="223" t="str">
        <f t="shared" ref="BC627:BC689" si="1681">IMPRODUCT(N627,IMEXP(COMPLEX(0,-2*PI()*41*B627/Nt_input)))</f>
        <v>-0.190301168721779-0.956708580912725i</v>
      </c>
      <c r="BD627" s="223" t="str">
        <f t="shared" ref="BD627:BD689" si="1682">IMPRODUCT(N627,IMEXP(COMPLEX(0,-2*PI()*42*B627/Nt_input)))</f>
        <v>-0.373289170251715-0.901199777508684i</v>
      </c>
      <c r="BE627" s="223" t="str">
        <f t="shared" ref="BE627:BE689" si="1683">IMPRODUCT(N627,IMEXP(COMPLEX(0,-2*PI()*43*B627/Nt_input)))</f>
        <v>-0.541931878311849-0.811058372053644i</v>
      </c>
      <c r="BF627" s="223" t="str">
        <f t="shared" ref="BF627:BF689" si="1684">IMPRODUCT(N627,IMEXP(COMPLEX(0,-2*PI()*44*B627/Nt_input)))</f>
        <v>-0.689748448207357-0.689748448207358i</v>
      </c>
      <c r="BG627" s="223" t="str">
        <f t="shared" ref="BG627:BG689" si="1685">IMPRODUCT(N627,IMEXP(COMPLEX(0,-2*PI()*45*B627/Nt_input)))</f>
        <v>-0.811058372053642-0.541931878311851i</v>
      </c>
      <c r="BH627" s="223" t="str">
        <f t="shared" ref="BH627:BH689" si="1686">IMPRODUCT(N627,IMEXP(COMPLEX(0,-2*PI()*46*B627/Nt_input)))</f>
        <v>-0.901199777508682-0.373289170251718i</v>
      </c>
      <c r="BI627" s="223" t="str">
        <f t="shared" ref="BI627:BI689" si="1687">IMPRODUCT(N627,IMEXP(COMPLEX(0,-2*PI()*47*B627/Nt_input)))</f>
        <v>-0.956708580912725-0.190301168721781i</v>
      </c>
      <c r="BJ627" s="223" t="str">
        <f t="shared" ref="BJ627:BJ689" si="1688">IMPRODUCT(N627,IMEXP(COMPLEX(0,-2*PI()*48*B627/Nt_input)))</f>
        <v>-0.975451610080641-3.58521909878527E-16i</v>
      </c>
      <c r="BK627" s="223" t="str">
        <f t="shared" ref="BK627:BK689" si="1689">IMPRODUCT(N627,IMEXP(COMPLEX(0,-2*PI()*49*B627/Nt_input)))</f>
        <v>-0.956708580912725+0.190301168721782i</v>
      </c>
      <c r="BL627" s="223" t="str">
        <f t="shared" ref="BL627:BL689" si="1690">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691">20*LOG(IMABS(J627))</f>
        <v>-296.52648617830772</v>
      </c>
    </row>
    <row r="628" spans="1:86">
      <c r="A628" s="227">
        <f>A627+Div_Nt_input</f>
        <v>9.3749999999999997E-4</v>
      </c>
      <c r="B628" s="228">
        <v>3</v>
      </c>
      <c r="C628" s="228">
        <f t="shared" si="1631"/>
        <v>150</v>
      </c>
      <c r="D628" s="228">
        <f t="shared" ref="D628:D689" si="1692">2*PI()*C628</f>
        <v>942.47779607693792</v>
      </c>
      <c r="E628" s="227" t="str">
        <f t="shared" si="1639"/>
        <v>942.477796076938i</v>
      </c>
      <c r="F628" s="227" t="str">
        <f t="shared" si="1632"/>
        <v>11.4421237265319-6.36221643818843i</v>
      </c>
      <c r="G628" s="227" t="str">
        <f t="shared" si="1633"/>
        <v>-0.248917625806468+0.177568448145283i</v>
      </c>
      <c r="H628" s="227" t="str">
        <f t="shared" si="1634"/>
        <v>0.0830726156741271-0.0461215253738855i</v>
      </c>
      <c r="I628" s="227" t="str">
        <f t="shared" si="1640"/>
        <v>0.0191864003777765+0.0085511236503726i</v>
      </c>
      <c r="J628" s="223" t="str">
        <f>IMPRODUCT(1/Nt_input,Q625)</f>
        <v>1.60282350543037E-15-6.93889390391806E-18i</v>
      </c>
      <c r="K628" s="246" t="str">
        <f t="shared" si="1641"/>
        <v>3.08117488498675E-17+1.35728095880393E-17i</v>
      </c>
      <c r="L628" s="222">
        <f t="shared" si="1642"/>
        <v>-329.45545899002411</v>
      </c>
      <c r="M628" s="222">
        <f t="shared" si="1635"/>
        <v>451.45142338627232</v>
      </c>
      <c r="N628" s="224">
        <f t="shared" si="1636"/>
        <v>1.4514233862723116</v>
      </c>
      <c r="O628" s="223" t="str">
        <f t="shared" si="1637"/>
        <v>1.38892558254901-0.421325969243636i</v>
      </c>
      <c r="P628" s="223" t="str">
        <f t="shared" si="1638"/>
        <v>1.20681444027069-0.806367628921408i</v>
      </c>
      <c r="Q628" s="223" t="str">
        <f t="shared" si="1643"/>
        <v>0.920773248729212-1.12196544984364i</v>
      </c>
      <c r="R628" s="223" t="str">
        <f t="shared" si="1644"/>
        <v>0.555435683273653-1.34094035958521i</v>
      </c>
      <c r="S628" s="223" t="str">
        <f t="shared" si="1645"/>
        <v>0.142264369729853-1.44443438595305i</v>
      </c>
      <c r="T628" s="223" t="str">
        <f t="shared" si="1646"/>
        <v>-0.283158655809606-1.42353469288889i</v>
      </c>
      <c r="U628" s="223" t="str">
        <f t="shared" si="1647"/>
        <v>-0.684196248041705-1.28004114792605i</v>
      </c>
      <c r="V628" s="223" t="str">
        <f t="shared" si="1648"/>
        <v>-1.02631131880589-1.0263113188059i</v>
      </c>
      <c r="W628" s="223" t="str">
        <f t="shared" si="1649"/>
        <v>-1.28004114792605-0.684196248041705i</v>
      </c>
      <c r="X628" s="223" t="str">
        <f t="shared" si="1650"/>
        <v>-1.42353469288889-0.283158655809606i</v>
      </c>
      <c r="Y628" s="223" t="str">
        <f t="shared" si="1651"/>
        <v>-1.44443438595305+0.142264369729853i</v>
      </c>
      <c r="Z628" s="223" t="str">
        <f t="shared" si="1652"/>
        <v>-1.34094035958521+0.555435683273653i</v>
      </c>
      <c r="AA628" s="223" t="str">
        <f t="shared" si="1653"/>
        <v>-1.12196544984364+0.920773248729211i</v>
      </c>
      <c r="AB628" s="223" t="str">
        <f t="shared" si="1654"/>
        <v>-0.806367628921412+1.20681444027068i</v>
      </c>
      <c r="AC628" s="223" t="str">
        <f t="shared" si="1655"/>
        <v>-0.421325969243632+1.38892558254901i</v>
      </c>
      <c r="AD628" s="223" t="str">
        <f t="shared" si="1656"/>
        <v>-2.66731367866464E-16+1.45142338627231i</v>
      </c>
      <c r="AE628" s="223" t="str">
        <f t="shared" si="1657"/>
        <v>0.421325969243632+1.38892558254901i</v>
      </c>
      <c r="AF628" s="223" t="str">
        <f t="shared" si="1658"/>
        <v>0.806367628921414+1.20681444027068i</v>
      </c>
      <c r="AG628" s="223" t="str">
        <f t="shared" si="1659"/>
        <v>1.12196544984364+0.920773248729211i</v>
      </c>
      <c r="AH628" s="223" t="str">
        <f t="shared" si="1660"/>
        <v>1.34094035958521+0.555435683273653i</v>
      </c>
      <c r="AI628" s="223" t="str">
        <f t="shared" si="1661"/>
        <v>1.44443438595305+0.142264369729853i</v>
      </c>
      <c r="AJ628" s="223" t="str">
        <f t="shared" si="1662"/>
        <v>1.42353469288889-0.283158655809607i</v>
      </c>
      <c r="AK628" s="223" t="str">
        <f t="shared" si="1663"/>
        <v>1.28004114792605-0.684196248041705i</v>
      </c>
      <c r="AL628" s="223" t="str">
        <f t="shared" si="1664"/>
        <v>1.0263113188059-1.02631131880589i</v>
      </c>
      <c r="AM628" s="223" t="str">
        <f t="shared" si="1665"/>
        <v>0.684196248041705-1.28004114792605i</v>
      </c>
      <c r="AN628" s="223" t="str">
        <f t="shared" si="1666"/>
        <v>0.283158655809607-1.42353469288889i</v>
      </c>
      <c r="AO628" s="223" t="str">
        <f t="shared" si="1667"/>
        <v>-0.142264369729853-1.44443438595305i</v>
      </c>
      <c r="AP628" s="223" t="str">
        <f t="shared" si="1668"/>
        <v>-0.555435683273653-1.34094035958521i</v>
      </c>
      <c r="AQ628" s="223" t="str">
        <f t="shared" si="1669"/>
        <v>-0.920773248729211-1.12196544984364i</v>
      </c>
      <c r="AR628" s="223" t="str">
        <f t="shared" si="1670"/>
        <v>-1.20681444027068-0.806367628921412i</v>
      </c>
      <c r="AS628" s="223" t="str">
        <f t="shared" si="1671"/>
        <v>-1.38892558254901-0.421325969243631i</v>
      </c>
      <c r="AT628" s="223" t="str">
        <f t="shared" si="1672"/>
        <v>-1.45142338627231-5.33462735732928E-16i</v>
      </c>
      <c r="AU628" s="223" t="str">
        <f t="shared" si="1673"/>
        <v>-1.38892558254901+0.421325969243632i</v>
      </c>
      <c r="AV628" s="223" t="str">
        <f t="shared" si="1674"/>
        <v>-1.20681444027066+0.80636762892145i</v>
      </c>
      <c r="AW628" s="223" t="str">
        <f t="shared" si="1675"/>
        <v>-0.920773248729221+1.12196544984363i</v>
      </c>
      <c r="AX628" s="223" t="str">
        <f t="shared" si="1676"/>
        <v>-0.555435683273586+1.34094035958524i</v>
      </c>
      <c r="AY628" s="223" t="str">
        <f t="shared" si="1677"/>
        <v>-0.142264369729852+1.44443438595305i</v>
      </c>
      <c r="AZ628" s="223" t="str">
        <f t="shared" si="1678"/>
        <v>0.283158655809551+1.42353469288891i</v>
      </c>
      <c r="BA628" s="223" t="str">
        <f t="shared" si="1679"/>
        <v>0.684196248041732+1.28004114792603i</v>
      </c>
      <c r="BB628" s="223" t="str">
        <f t="shared" si="1680"/>
        <v>1.02631131880587+1.02631131880592i</v>
      </c>
      <c r="BC628" s="223" t="str">
        <f t="shared" si="1681"/>
        <v>1.28004114792607+0.684196248041667i</v>
      </c>
      <c r="BD628" s="223" t="str">
        <f t="shared" si="1682"/>
        <v>1.42353469288889+0.28315865580962i</v>
      </c>
      <c r="BE628" s="223" t="str">
        <f t="shared" si="1683"/>
        <v>1.44443438595304-0.142264369729925i</v>
      </c>
      <c r="BF628" s="223" t="str">
        <f t="shared" si="1684"/>
        <v>1.34094035958521-0.555435683273654i</v>
      </c>
      <c r="BG628" s="223" t="str">
        <f t="shared" si="1685"/>
        <v>1.12196544984367-0.920773248729167i</v>
      </c>
      <c r="BH628" s="223" t="str">
        <f t="shared" si="1686"/>
        <v>0.806367628921388-1.2068144402707i</v>
      </c>
      <c r="BI628" s="223" t="str">
        <f t="shared" si="1687"/>
        <v>0.421325969243673-1.38892558254899i</v>
      </c>
      <c r="BJ628" s="223" t="str">
        <f t="shared" si="1688"/>
        <v>-4.30299855005956E-14-1.45142338627231i</v>
      </c>
      <c r="BK628" s="223" t="str">
        <f t="shared" si="1689"/>
        <v>-0.42132596924362-1.38892558254901i</v>
      </c>
      <c r="BL628" s="223" t="str">
        <f t="shared" si="1690"/>
        <v>-0.80636762892146-1.20681444027065i</v>
      </c>
      <c r="BM628" s="176"/>
      <c r="BN628" s="176"/>
      <c r="BO628" s="176"/>
      <c r="BP628" s="176"/>
      <c r="BQ628" s="176"/>
      <c r="BR628" s="176"/>
      <c r="BS628" s="176"/>
      <c r="BT628" s="176"/>
      <c r="BU628" s="176"/>
      <c r="BV628" s="176"/>
      <c r="BW628" s="223"/>
      <c r="BX628" s="223"/>
      <c r="BY628" s="223"/>
      <c r="BZ628" s="223"/>
      <c r="CH628" s="222">
        <f t="shared" si="1691"/>
        <v>-295.90220455172675</v>
      </c>
    </row>
    <row r="629" spans="1:86">
      <c r="A629" s="227">
        <f t="shared" si="1630"/>
        <v>1.25E-3</v>
      </c>
      <c r="B629" s="228">
        <v>4</v>
      </c>
      <c r="C629" s="228">
        <f t="shared" si="1631"/>
        <v>200</v>
      </c>
      <c r="D629" s="228">
        <f t="shared" si="1692"/>
        <v>1256.6370614359173</v>
      </c>
      <c r="E629" s="227" t="str">
        <f t="shared" si="1639"/>
        <v>1256.63706143592i</v>
      </c>
      <c r="F629" s="333" t="str">
        <f t="shared" si="1632"/>
        <v>9.82495230272916-5.74885771623423i</v>
      </c>
      <c r="G629" s="227" t="str">
        <f t="shared" si="1633"/>
        <v>-0.248915306391012+0.133756443193547i</v>
      </c>
      <c r="H629" s="227" t="str">
        <f t="shared" si="1634"/>
        <v>0.071341805322742-0.0416622623718189i</v>
      </c>
      <c r="I629" s="227" t="str">
        <f t="shared" si="1640"/>
        <v>0.0207702051420727+0.00573654672769409i</v>
      </c>
      <c r="J629" s="223" t="str">
        <f>IMPRODUCT(1/Nt_input,R625)</f>
        <v>4.78604108384781E-15+3.61689844741177E-16i</v>
      </c>
      <c r="K629" s="246" t="str">
        <f t="shared" si="1641"/>
        <v>9.73322044346168E-17+3.49677205912353E-17i</v>
      </c>
      <c r="L629" s="222">
        <f t="shared" si="1642"/>
        <v>-319.70766445043569</v>
      </c>
      <c r="M629" s="222">
        <f t="shared" si="1635"/>
        <v>451.91341716182546</v>
      </c>
      <c r="N629" s="224">
        <f t="shared" si="1636"/>
        <v>1.913417161825449</v>
      </c>
      <c r="O629" s="223" t="str">
        <f t="shared" si="1637"/>
        <v>1.76776695296637-0.732233047033632i</v>
      </c>
      <c r="P629" s="223" t="str">
        <f t="shared" si="1638"/>
        <v>1.35299025036549-1.35299025036549i</v>
      </c>
      <c r="Q629" s="223" t="str">
        <f t="shared" si="1643"/>
        <v>0.732233047033635-1.76776695296637i</v>
      </c>
      <c r="R629" s="223" t="str">
        <f t="shared" si="1644"/>
        <v>-6.6806123200986E-15-1.91341716182545i</v>
      </c>
      <c r="S629" s="223" t="str">
        <f t="shared" si="1645"/>
        <v>-0.73223304703363-1.76776695296637i</v>
      </c>
      <c r="T629" s="223" t="str">
        <f t="shared" si="1646"/>
        <v>-1.35299025036549-1.3529902503655i</v>
      </c>
      <c r="U629" s="223" t="str">
        <f t="shared" si="1647"/>
        <v>-1.76776695296637-0.73223304703363i</v>
      </c>
      <c r="V629" s="223" t="str">
        <f t="shared" si="1648"/>
        <v>-1.91341716182545-6.1825174165009E-15i</v>
      </c>
      <c r="W629" s="223" t="str">
        <f t="shared" si="1649"/>
        <v>-1.76776695296637+0.732233047033635i</v>
      </c>
      <c r="X629" s="223" t="str">
        <f t="shared" si="1650"/>
        <v>-1.3529902503655+1.35299025036549i</v>
      </c>
      <c r="Y629" s="223" t="str">
        <f t="shared" si="1651"/>
        <v>-0.732233047033622+1.76776695296637i</v>
      </c>
      <c r="Z629" s="223" t="str">
        <f t="shared" si="1652"/>
        <v>-3.51633011910913E-16+1.91341716182545i</v>
      </c>
      <c r="AA629" s="223" t="str">
        <f t="shared" si="1653"/>
        <v>0.732233047033624+1.76776695296637i</v>
      </c>
      <c r="AB629" s="223" t="str">
        <f t="shared" si="1654"/>
        <v>1.3529902503655+1.35299025036549i</v>
      </c>
      <c r="AC629" s="223" t="str">
        <f t="shared" si="1655"/>
        <v>1.76776695296637+0.732233047033635i</v>
      </c>
      <c r="AD629" s="223" t="str">
        <f t="shared" si="1656"/>
        <v>1.91341716182545-6.32897930818769E-15i</v>
      </c>
      <c r="AE629" s="223" t="str">
        <f t="shared" si="1657"/>
        <v>1.76776695296637-0.73223304703363i</v>
      </c>
      <c r="AF629" s="223" t="str">
        <f t="shared" si="1658"/>
        <v>1.3529902503655-1.35299025036549i</v>
      </c>
      <c r="AG629" s="223" t="str">
        <f t="shared" si="1659"/>
        <v>0.73223304703363-1.76776695296637i</v>
      </c>
      <c r="AH629" s="223" t="str">
        <f t="shared" si="1660"/>
        <v>5.6844225129032E-15-1.91341716182545i</v>
      </c>
      <c r="AI629" s="223" t="str">
        <f t="shared" si="1661"/>
        <v>-0.732233047033635-1.76776695296637i</v>
      </c>
      <c r="AJ629" s="223" t="str">
        <f t="shared" si="1662"/>
        <v>-1.35299025036549-1.35299025036549i</v>
      </c>
      <c r="AK629" s="223" t="str">
        <f t="shared" si="1663"/>
        <v>-1.76776695296636-0.732233047033641i</v>
      </c>
      <c r="AL629" s="223" t="str">
        <f t="shared" si="1664"/>
        <v>-1.91341716182545-7.03266023821826E-16i</v>
      </c>
      <c r="AM629" s="223" t="str">
        <f t="shared" si="1665"/>
        <v>-1.76776695296637+0.732233047033626i</v>
      </c>
      <c r="AN629" s="223" t="str">
        <f t="shared" si="1666"/>
        <v>-1.35299025036553+1.35299025036546i</v>
      </c>
      <c r="AO629" s="223" t="str">
        <f t="shared" si="1667"/>
        <v>-0.732233047033547+1.7677669529664i</v>
      </c>
      <c r="AP629" s="223" t="str">
        <f t="shared" si="1668"/>
        <v>4.67642862406902E-14+1.91341716182545i</v>
      </c>
      <c r="AQ629" s="223" t="str">
        <f t="shared" si="1669"/>
        <v>0.732233047033632+1.76776695296637i</v>
      </c>
      <c r="AR629" s="223" t="str">
        <f t="shared" si="1670"/>
        <v>1.35299025036546+1.35299025036553i</v>
      </c>
      <c r="AS629" s="223" t="str">
        <f t="shared" si="1671"/>
        <v>1.76776695296633+0.732233047033718i</v>
      </c>
      <c r="AT629" s="223" t="str">
        <f t="shared" si="1672"/>
        <v>1.91341716182545-5.34448985607889E-14i</v>
      </c>
      <c r="AU629" s="223" t="str">
        <f t="shared" si="1673"/>
        <v>1.76776695296637-0.732233047033637i</v>
      </c>
      <c r="AV629" s="223" t="str">
        <f t="shared" si="1674"/>
        <v>1.35299025036552-1.35299025036546i</v>
      </c>
      <c r="AW629" s="223" t="str">
        <f t="shared" si="1675"/>
        <v>0.732233047033712-1.76776695296633i</v>
      </c>
      <c r="AX629" s="223" t="str">
        <f t="shared" si="1676"/>
        <v>-5.6726599218853E-14-1.91341716182545i</v>
      </c>
      <c r="AY629" s="223" t="str">
        <f t="shared" si="1677"/>
        <v>-0.732233047033643-1.76776695296636i</v>
      </c>
      <c r="AZ629" s="223" t="str">
        <f t="shared" si="1678"/>
        <v>-1.35299025036547-1.35299025036552i</v>
      </c>
      <c r="BA629" s="223" t="str">
        <f t="shared" si="1679"/>
        <v>-1.76776695296634-0.732233047033704i</v>
      </c>
      <c r="BB629" s="223" t="str">
        <f t="shared" si="1680"/>
        <v>-1.91341716182545+6.34072115389514E-14i</v>
      </c>
      <c r="BC629" s="223" t="str">
        <f t="shared" si="1681"/>
        <v>-1.76776695296636+0.732233047033647i</v>
      </c>
      <c r="BD629" s="223" t="str">
        <f t="shared" si="1682"/>
        <v>-1.35299025036551+1.35299025036547i</v>
      </c>
      <c r="BE629" s="223" t="str">
        <f t="shared" si="1683"/>
        <v>-0.732233047033702+1.76776695296634i</v>
      </c>
      <c r="BF629" s="223" t="str">
        <f t="shared" si="1684"/>
        <v>7.00878238590501E-14+1.91341716182545i</v>
      </c>
      <c r="BG629" s="223" t="str">
        <f t="shared" si="1685"/>
        <v>0.732233047033657+1.76776695296636i</v>
      </c>
      <c r="BH629" s="223" t="str">
        <f t="shared" si="1686"/>
        <v>1.35299025036548+1.35299025036551i</v>
      </c>
      <c r="BI629" s="223" t="str">
        <f t="shared" si="1687"/>
        <v>1.76776695296634+0.732233047033693i</v>
      </c>
      <c r="BJ629" s="223" t="str">
        <f t="shared" si="1688"/>
        <v>1.91341716182545-8.01673478411831E-14i</v>
      </c>
      <c r="BK629" s="223" t="str">
        <f t="shared" si="1689"/>
        <v>1.76776695296636-0.732233047033658i</v>
      </c>
      <c r="BL629" s="223" t="str">
        <f t="shared" si="1690"/>
        <v>1.3529902503655-1.35299025036548i</v>
      </c>
      <c r="BM629" s="176"/>
      <c r="BN629" s="176"/>
      <c r="BO629" s="176"/>
      <c r="BP629" s="176"/>
      <c r="BQ629" s="176"/>
      <c r="BR629" s="176"/>
      <c r="BS629" s="176"/>
      <c r="BT629" s="176"/>
      <c r="BU629" s="176"/>
      <c r="BV629" s="176"/>
      <c r="BW629" s="223"/>
      <c r="BX629" s="223"/>
      <c r="BY629" s="223"/>
      <c r="BZ629" s="223"/>
      <c r="CH629" s="222">
        <f t="shared" si="1691"/>
        <v>-286.37573911792151</v>
      </c>
    </row>
    <row r="630" spans="1:86">
      <c r="A630" s="227">
        <f t="shared" si="1630"/>
        <v>1.5625000000000001E-3</v>
      </c>
      <c r="B630" s="228">
        <v>5</v>
      </c>
      <c r="C630" s="228">
        <f t="shared" si="1631"/>
        <v>250</v>
      </c>
      <c r="D630" s="228">
        <f t="shared" si="1692"/>
        <v>1570.7963267948965</v>
      </c>
      <c r="E630" s="227" t="str">
        <f t="shared" si="1639"/>
        <v>1570.7963267949i</v>
      </c>
      <c r="F630" s="227" t="str">
        <f t="shared" si="1632"/>
        <v>8.83293269742206-5.08979484575959i</v>
      </c>
      <c r="G630" s="227" t="str">
        <f t="shared" si="1633"/>
        <v>-0.248912324320856+0.107601827639601i</v>
      </c>
      <c r="H630" s="227" t="str">
        <f t="shared" si="1634"/>
        <v>0.0641458743765302-0.0368714628232507i</v>
      </c>
      <c r="I630" s="227" t="str">
        <f t="shared" si="1640"/>
        <v>0.0210817449514065+0.00372476930323093i</v>
      </c>
      <c r="J630" s="223" t="str">
        <f>IMPRODUCT(1/Nt_input,S625)</f>
        <v>3.07907318348663E-15+2.43160526436359E-14i</v>
      </c>
      <c r="K630" s="246" t="str">
        <f t="shared" si="1641"/>
        <v>-2.56594509217819E-17+5.24093657334358E-16i</v>
      </c>
      <c r="L630" s="222">
        <f t="shared" si="1642"/>
        <v>-305.60142412889326</v>
      </c>
      <c r="M630" s="222">
        <f t="shared" si="1635"/>
        <v>452.35698368413</v>
      </c>
      <c r="N630" s="224">
        <f t="shared" si="1636"/>
        <v>2.3569836841299887</v>
      </c>
      <c r="O630" s="223" t="str">
        <f t="shared" si="1637"/>
        <v>2.07867403075636-1.11107441745099i</v>
      </c>
      <c r="P630" s="223" t="str">
        <f t="shared" si="1638"/>
        <v>1.3094699746155-1.95976031004699i</v>
      </c>
      <c r="Q630" s="223" t="str">
        <f t="shared" si="1643"/>
        <v>0.231024800521843-2.34563416346173i</v>
      </c>
      <c r="R630" s="223" t="str">
        <f t="shared" si="1644"/>
        <v>-0.901978606271377-2.17756898423074i</v>
      </c>
      <c r="S630" s="223" t="str">
        <f t="shared" si="1645"/>
        <v>-1.8219730262379-1.49525462009534i</v>
      </c>
      <c r="T630" s="223" t="str">
        <f t="shared" si="1646"/>
        <v>-2.31169490354527-0.459824705923682i</v>
      </c>
      <c r="U630" s="223" t="str">
        <f t="shared" si="1647"/>
        <v>-2.25549275800669+0.684196248041716i</v>
      </c>
      <c r="V630" s="223" t="str">
        <f t="shared" si="1648"/>
        <v>-1.66663914619437+1.66663914619436i</v>
      </c>
      <c r="W630" s="223" t="str">
        <f t="shared" si="1649"/>
        <v>-0.6841962480417+2.25549275800669i</v>
      </c>
      <c r="X630" s="223" t="str">
        <f t="shared" si="1650"/>
        <v>0.459824705923677+2.31169490354527i</v>
      </c>
      <c r="Y630" s="223" t="str">
        <f t="shared" si="1651"/>
        <v>1.49525462009536+1.82197302623789i</v>
      </c>
      <c r="Z630" s="223" t="str">
        <f t="shared" si="1652"/>
        <v>2.17756898423074+0.901978606271384i</v>
      </c>
      <c r="AA630" s="223" t="str">
        <f t="shared" si="1653"/>
        <v>2.34563416346173-0.231024800521859i</v>
      </c>
      <c r="AB630" s="223" t="str">
        <f t="shared" si="1654"/>
        <v>1.95976031004699-1.30946997461549i</v>
      </c>
      <c r="AC630" s="223" t="str">
        <f t="shared" si="1655"/>
        <v>1.11107441745099-2.07867403075637i</v>
      </c>
      <c r="AD630" s="223" t="str">
        <f t="shared" si="1656"/>
        <v>7.00217986120283E-15-2.35698368412999i</v>
      </c>
      <c r="AE630" s="223" t="str">
        <f t="shared" si="1657"/>
        <v>-1.111074417451-2.07867403075636i</v>
      </c>
      <c r="AF630" s="223" t="str">
        <f t="shared" si="1658"/>
        <v>-1.95976031004698-1.3094699746155i</v>
      </c>
      <c r="AG630" s="223" t="str">
        <f t="shared" si="1659"/>
        <v>-2.34563416346173-0.23102480052185i</v>
      </c>
      <c r="AH630" s="223" t="str">
        <f t="shared" si="1660"/>
        <v>-2.17756898423075+0.901978606271372i</v>
      </c>
      <c r="AI630" s="223" t="str">
        <f t="shared" si="1661"/>
        <v>-1.49525462009537+1.82197302623788i</v>
      </c>
      <c r="AJ630" s="223" t="str">
        <f t="shared" si="1662"/>
        <v>-0.459824705923712+2.31169490354526i</v>
      </c>
      <c r="AK630" s="223" t="str">
        <f t="shared" si="1663"/>
        <v>0.684196248041664+2.2554927580067i</v>
      </c>
      <c r="AL630" s="223" t="str">
        <f t="shared" si="1664"/>
        <v>1.66663914619433+1.66663914619441i</v>
      </c>
      <c r="AM630" s="223" t="str">
        <f t="shared" si="1665"/>
        <v>2.25549275800667+0.684196248041775i</v>
      </c>
      <c r="AN630" s="223" t="str">
        <f t="shared" si="1666"/>
        <v>2.31169490354529-0.459824705923599i</v>
      </c>
      <c r="AO630" s="223" t="str">
        <f t="shared" si="1667"/>
        <v>1.82197302623796-1.49525462009528i</v>
      </c>
      <c r="AP630" s="223" t="str">
        <f t="shared" si="1668"/>
        <v>0.901978606271478-2.1775689842307i</v>
      </c>
      <c r="AQ630" s="223" t="str">
        <f t="shared" si="1669"/>
        <v>-0.231024800521968-2.34563416346172i</v>
      </c>
      <c r="AR630" s="223" t="str">
        <f t="shared" si="1670"/>
        <v>-1.30946997461558-1.95976031004693i</v>
      </c>
      <c r="AS630" s="223" t="str">
        <f t="shared" si="1671"/>
        <v>-2.07867403075641-1.11107441745092i</v>
      </c>
      <c r="AT630" s="223" t="str">
        <f t="shared" si="1672"/>
        <v>-2.35698368412999+7.81062102060945E-14i</v>
      </c>
      <c r="AU630" s="223" t="str">
        <f t="shared" si="1673"/>
        <v>-2.07867403075633+1.11107441745106i</v>
      </c>
      <c r="AV630" s="223" t="str">
        <f t="shared" si="1674"/>
        <v>-1.30946997461545+1.95976031004702i</v>
      </c>
      <c r="AW630" s="223" t="str">
        <f t="shared" si="1675"/>
        <v>-0.231024800521809+2.34563416346174i</v>
      </c>
      <c r="AX630" s="223" t="str">
        <f t="shared" si="1676"/>
        <v>0.90197860627141+2.17756898423073i</v>
      </c>
      <c r="AY630" s="223" t="str">
        <f t="shared" si="1677"/>
        <v>1.82197302623791+1.49525462009534i</v>
      </c>
      <c r="AZ630" s="223" t="str">
        <f t="shared" si="1678"/>
        <v>2.31169490354527+0.459824705923672i</v>
      </c>
      <c r="BA630" s="223" t="str">
        <f t="shared" si="1679"/>
        <v>2.25549275800669-0.684196248041704i</v>
      </c>
      <c r="BB630" s="223" t="str">
        <f t="shared" si="1680"/>
        <v>1.66663914619438-1.66663914619436i</v>
      </c>
      <c r="BC630" s="223" t="str">
        <f t="shared" si="1681"/>
        <v>0.684196248041735-2.25549275800668i</v>
      </c>
      <c r="BD630" s="223" t="str">
        <f t="shared" si="1682"/>
        <v>-0.459824705923639-2.31169490354528i</v>
      </c>
      <c r="BE630" s="223" t="str">
        <f t="shared" si="1683"/>
        <v>-1.49525462009531-1.82197302623793i</v>
      </c>
      <c r="BF630" s="223" t="str">
        <f t="shared" si="1684"/>
        <v>-2.17756898423072-0.90197860627144i</v>
      </c>
      <c r="BG630" s="223" t="str">
        <f t="shared" si="1685"/>
        <v>-2.34563416346174+0.231024800521776i</v>
      </c>
      <c r="BH630" s="223" t="str">
        <f t="shared" si="1686"/>
        <v>-1.95976031004704+1.30946997461542i</v>
      </c>
      <c r="BI630" s="223" t="str">
        <f t="shared" si="1687"/>
        <v>-1.11107441745109+2.07867403075632i</v>
      </c>
      <c r="BJ630" s="223" t="str">
        <f t="shared" si="1688"/>
        <v>-1.15210531555938E-13+2.35698368412999i</v>
      </c>
      <c r="BK630" s="223" t="str">
        <f t="shared" si="1689"/>
        <v>1.11107441745109+2.07867403075631i</v>
      </c>
      <c r="BL630" s="223" t="str">
        <f t="shared" si="1690"/>
        <v>1.95976031004704+1.30946997461542i</v>
      </c>
      <c r="BM630" s="176"/>
      <c r="BN630" s="176"/>
      <c r="BO630" s="176"/>
      <c r="BP630" s="176"/>
      <c r="BQ630" s="176"/>
      <c r="BR630" s="176"/>
      <c r="BS630" s="176"/>
      <c r="BT630" s="176"/>
      <c r="BU630" s="176"/>
      <c r="BV630" s="176"/>
      <c r="BW630" s="223"/>
      <c r="BX630" s="223"/>
      <c r="BY630" s="223"/>
      <c r="BZ630" s="223"/>
      <c r="CH630" s="222">
        <f t="shared" si="1691"/>
        <v>-272.21305419646495</v>
      </c>
    </row>
    <row r="631" spans="1:86">
      <c r="A631" s="227">
        <f t="shared" si="1630"/>
        <v>1.8750000000000001E-3</v>
      </c>
      <c r="B631" s="228">
        <v>6</v>
      </c>
      <c r="C631" s="228">
        <f t="shared" si="1631"/>
        <v>300</v>
      </c>
      <c r="D631" s="228">
        <f t="shared" si="1692"/>
        <v>1884.9555921538758</v>
      </c>
      <c r="E631" s="227" t="str">
        <f t="shared" si="1639"/>
        <v>1884.95559215388i</v>
      </c>
      <c r="F631" s="227" t="str">
        <f t="shared" si="1632"/>
        <v>8.20332632017532-4.51147431699258i</v>
      </c>
      <c r="G631" s="227" t="str">
        <f t="shared" si="1633"/>
        <v>-0.248908679622577+0.0902759014797726i</v>
      </c>
      <c r="H631" s="227" t="str">
        <f t="shared" si="1634"/>
        <v>0.0595789207365788-0.0326663679942232i</v>
      </c>
      <c r="I631" s="227" t="str">
        <f t="shared" si="1640"/>
        <v>0.0209184946752363+0.00239710231910423i</v>
      </c>
      <c r="J631" s="223" t="str">
        <f>IMPRODUCT(1/Nt_input,T625)</f>
        <v>1.66180410361358E-15+2.77208811461094E-15i</v>
      </c>
      <c r="K631" s="246" t="str">
        <f t="shared" si="1641"/>
        <v>2.81174614444314E-17+6.19714249354438E-17i</v>
      </c>
      <c r="L631" s="222">
        <f t="shared" si="1642"/>
        <v>-323.34320610069034</v>
      </c>
      <c r="M631" s="222">
        <f t="shared" si="1635"/>
        <v>452.77785116509801</v>
      </c>
      <c r="N631" s="224">
        <f t="shared" si="1636"/>
        <v>2.7778511650980113</v>
      </c>
      <c r="O631" s="223" t="str">
        <f t="shared" si="1637"/>
        <v>2.30969883127822-1.54329141908727i</v>
      </c>
      <c r="P631" s="223" t="str">
        <f t="shared" si="1638"/>
        <v>1.06303761845908-2.56639983579668i</v>
      </c>
      <c r="Q631" s="223" t="str">
        <f t="shared" si="1643"/>
        <v>-0.54193187831185-2.72447553387909i</v>
      </c>
      <c r="R631" s="223" t="str">
        <f t="shared" si="1644"/>
        <v>-1.96423739596775-1.96423739596777i</v>
      </c>
      <c r="S631" s="223" t="str">
        <f t="shared" si="1645"/>
        <v>-2.72447553387909-0.54193187831185i</v>
      </c>
      <c r="T631" s="223" t="str">
        <f t="shared" si="1646"/>
        <v>-2.56639983579668+1.06303761845908i</v>
      </c>
      <c r="U631" s="223" t="str">
        <f t="shared" si="1647"/>
        <v>-1.54329141908728+2.30969883127821i</v>
      </c>
      <c r="V631" s="223" t="str">
        <f t="shared" si="1648"/>
        <v>-5.10492009432891E-16+2.77785116509801i</v>
      </c>
      <c r="W631" s="223" t="str">
        <f t="shared" si="1649"/>
        <v>1.54329141908729+2.30969883127821i</v>
      </c>
      <c r="X631" s="223" t="str">
        <f t="shared" si="1650"/>
        <v>2.56639983579668+1.06303761845908i</v>
      </c>
      <c r="Y631" s="223" t="str">
        <f t="shared" si="1651"/>
        <v>2.72447553387909-0.541931878311853i</v>
      </c>
      <c r="Z631" s="223" t="str">
        <f t="shared" si="1652"/>
        <v>1.96423739596777-1.96423739596775i</v>
      </c>
      <c r="AA631" s="223" t="str">
        <f t="shared" si="1653"/>
        <v>0.541931878311853-2.72447553387909i</v>
      </c>
      <c r="AB631" s="223" t="str">
        <f t="shared" si="1654"/>
        <v>-1.06303761845908-2.56639983579668i</v>
      </c>
      <c r="AC631" s="223" t="str">
        <f t="shared" si="1655"/>
        <v>-2.30969883127821-1.54329141908728i</v>
      </c>
      <c r="AD631" s="223" t="str">
        <f t="shared" si="1656"/>
        <v>-2.77785116509801-1.02098401886578E-15i</v>
      </c>
      <c r="AE631" s="223" t="str">
        <f t="shared" si="1657"/>
        <v>-2.30969883127816+1.54329141908736i</v>
      </c>
      <c r="AF631" s="223" t="str">
        <f t="shared" si="1658"/>
        <v>-1.06303761845895+2.56639983579673i</v>
      </c>
      <c r="AG631" s="223" t="str">
        <f t="shared" si="1659"/>
        <v>0.541931878311745+2.72447553387911i</v>
      </c>
      <c r="AH631" s="223" t="str">
        <f t="shared" si="1660"/>
        <v>1.96423739596771+1.9642373959678i</v>
      </c>
      <c r="AI631" s="223" t="str">
        <f t="shared" si="1661"/>
        <v>2.72447553387909+0.541931878311878i</v>
      </c>
      <c r="AJ631" s="223" t="str">
        <f t="shared" si="1662"/>
        <v>2.56639983579668-1.06303761845908i</v>
      </c>
      <c r="AK631" s="223" t="str">
        <f t="shared" si="1663"/>
        <v>1.54329141908724-2.30969883127824i</v>
      </c>
      <c r="AL631" s="223" t="str">
        <f t="shared" si="1664"/>
        <v>-8.23542575429841E-14-2.77785116509801i</v>
      </c>
      <c r="AM631" s="223" t="str">
        <f t="shared" si="1665"/>
        <v>-1.54329141908738-2.30969883127815i</v>
      </c>
      <c r="AN631" s="223" t="str">
        <f t="shared" si="1666"/>
        <v>-2.56639983579664-1.06303761845918i</v>
      </c>
      <c r="AO631" s="223" t="str">
        <f t="shared" si="1667"/>
        <v>-2.72447553387911+0.541931878311772i</v>
      </c>
      <c r="AP631" s="223" t="str">
        <f t="shared" si="1668"/>
        <v>-1.96423739596778+1.96423739596773i</v>
      </c>
      <c r="AQ631" s="223" t="str">
        <f t="shared" si="1669"/>
        <v>-0.541931878311853+2.72447553387909i</v>
      </c>
      <c r="AR631" s="223" t="str">
        <f t="shared" si="1670"/>
        <v>1.06303761845911+2.56639983579667i</v>
      </c>
      <c r="AS631" s="223" t="str">
        <f t="shared" si="1671"/>
        <v>2.30969883127826+1.54329141908722i</v>
      </c>
      <c r="AT631" s="223" t="str">
        <f t="shared" si="1672"/>
        <v>2.77785116509801-1.16384949945256E-13i</v>
      </c>
      <c r="AU631" s="223" t="str">
        <f t="shared" si="1673"/>
        <v>2.30969883127829-1.54329141908717i</v>
      </c>
      <c r="AV631" s="223" t="str">
        <f t="shared" si="1674"/>
        <v>1.06303761845915-2.56639983579665i</v>
      </c>
      <c r="AW631" s="223" t="str">
        <f t="shared" si="1675"/>
        <v>-0.5419318783118-2.7244755338791i</v>
      </c>
      <c r="AX631" s="223" t="str">
        <f t="shared" si="1676"/>
        <v>-1.96423739596775-1.96423739596777i</v>
      </c>
      <c r="AY631" s="223" t="str">
        <f t="shared" si="1677"/>
        <v>-2.7244755338791-0.54193187831182i</v>
      </c>
      <c r="AZ631" s="223" t="str">
        <f t="shared" si="1678"/>
        <v>-2.56639983579666+1.06303761845913i</v>
      </c>
      <c r="BA631" s="223" t="str">
        <f t="shared" si="1679"/>
        <v>-1.54329141908719+2.30969883127828i</v>
      </c>
      <c r="BB631" s="223" t="str">
        <f t="shared" si="1680"/>
        <v>-1.35782742778025E-13+2.77785116509801i</v>
      </c>
      <c r="BC631" s="223" t="str">
        <f t="shared" si="1681"/>
        <v>1.54329141908719+2.30969883127827i</v>
      </c>
      <c r="BD631" s="223" t="str">
        <f t="shared" si="1682"/>
        <v>2.56639983579666+1.06303761845912i</v>
      </c>
      <c r="BE631" s="223" t="str">
        <f t="shared" si="1683"/>
        <v>2.7244755338791-0.541931878311825i</v>
      </c>
      <c r="BF631" s="223" t="str">
        <f t="shared" si="1684"/>
        <v>1.96423739596774-1.96423739596777i</v>
      </c>
      <c r="BG631" s="223" t="str">
        <f t="shared" si="1685"/>
        <v>0.541931878311795-2.7244755338791i</v>
      </c>
      <c r="BH631" s="223" t="str">
        <f t="shared" si="1686"/>
        <v>-1.06303761845916-2.56639983579665i</v>
      </c>
      <c r="BI631" s="223" t="str">
        <f t="shared" si="1687"/>
        <v>-2.30969883127829-1.54329141908717i</v>
      </c>
      <c r="BJ631" s="223" t="str">
        <f t="shared" si="1688"/>
        <v>-2.77785116509801-1.11620960207669E-13i</v>
      </c>
      <c r="BK631" s="223" t="str">
        <f t="shared" si="1689"/>
        <v>-2.30969883127826+1.54329141908722i</v>
      </c>
      <c r="BL631" s="223" t="str">
        <f t="shared" si="1690"/>
        <v>-1.0630376184591+2.56639983579667i</v>
      </c>
      <c r="BM631" s="176"/>
      <c r="BN631" s="176"/>
      <c r="BO631" s="176"/>
      <c r="BP631" s="176"/>
      <c r="BQ631" s="176"/>
      <c r="BR631" s="176"/>
      <c r="BS631" s="176"/>
      <c r="BT631" s="176"/>
      <c r="BU631" s="176"/>
      <c r="BV631" s="176"/>
      <c r="BW631" s="223"/>
      <c r="BX631" s="223"/>
      <c r="BY631" s="223"/>
      <c r="BZ631" s="223"/>
      <c r="CH631" s="222">
        <f t="shared" si="1691"/>
        <v>-289.81047259741172</v>
      </c>
    </row>
    <row r="632" spans="1:86">
      <c r="A632" s="227">
        <f t="shared" si="1630"/>
        <v>2.1875000000000002E-3</v>
      </c>
      <c r="B632" s="228">
        <v>7</v>
      </c>
      <c r="C632" s="228">
        <f t="shared" si="1631"/>
        <v>350</v>
      </c>
      <c r="D632" s="228">
        <f t="shared" si="1692"/>
        <v>2199.114857512855</v>
      </c>
      <c r="E632" s="227" t="str">
        <f t="shared" si="1639"/>
        <v>2199.11485751285i</v>
      </c>
      <c r="F632" s="227" t="str">
        <f t="shared" si="1632"/>
        <v>7.78622417720977-4.0299552530433i</v>
      </c>
      <c r="G632" s="227" t="str">
        <f t="shared" si="1633"/>
        <v>-0.248904372328649+0.0779949351308153i</v>
      </c>
      <c r="H632" s="227" t="str">
        <f t="shared" si="1634"/>
        <v>0.0565535066333278-0.0291634707194758i</v>
      </c>
      <c r="I632" s="227" t="str">
        <f t="shared" si="1640"/>
        <v>0.0206121567874664+0.00153580760156745i</v>
      </c>
      <c r="J632" s="223" t="str">
        <f>IMPRODUCT(1/Nt_input,U625)</f>
        <v>6.93279526668702E-17+1.3990544833753E-15i</v>
      </c>
      <c r="K632" s="246" t="str">
        <f t="shared" si="1641"/>
        <v>-7.1967988045123E-19+2.89440047622464E-17i</v>
      </c>
      <c r="L632" s="222">
        <f t="shared" si="1642"/>
        <v>-330.76614340093602</v>
      </c>
      <c r="M632" s="222">
        <f t="shared" si="1635"/>
        <v>453.17196642081825</v>
      </c>
      <c r="N632" s="224">
        <f t="shared" si="1636"/>
        <v>3.1719664208182281</v>
      </c>
      <c r="O632" s="223" t="str">
        <f t="shared" si="1637"/>
        <v>2.45196320100808-2.01227419495968i</v>
      </c>
      <c r="P632" s="223" t="str">
        <f t="shared" si="1638"/>
        <v>0.618819950461789-3.11101797547184i</v>
      </c>
      <c r="Q632" s="223" t="str">
        <f t="shared" si="1643"/>
        <v>-1.49525462009535-2.79742463631854i</v>
      </c>
      <c r="R632" s="223" t="str">
        <f t="shared" si="1644"/>
        <v>-2.93051485400704-1.21385899726553i</v>
      </c>
      <c r="S632" s="223" t="str">
        <f t="shared" si="1645"/>
        <v>-3.03538261166909+0.920773248729223i</v>
      </c>
      <c r="T632" s="223" t="str">
        <f t="shared" si="1646"/>
        <v>-1.76225012354435+2.63739369015442i</v>
      </c>
      <c r="U632" s="223" t="str">
        <f t="shared" si="1647"/>
        <v>0.310907077789993+3.15669253551538i</v>
      </c>
      <c r="V632" s="223" t="str">
        <f t="shared" si="1648"/>
        <v>2.2429189658566+2.24291896585659i</v>
      </c>
      <c r="W632" s="223" t="str">
        <f t="shared" si="1649"/>
        <v>3.15669253551538+0.31090707778998i</v>
      </c>
      <c r="X632" s="223" t="str">
        <f t="shared" si="1650"/>
        <v>2.63739369015443-1.76225012354433i</v>
      </c>
      <c r="Y632" s="223" t="str">
        <f t="shared" si="1651"/>
        <v>0.920773248729214-3.03538261166909i</v>
      </c>
      <c r="Z632" s="223" t="str">
        <f t="shared" si="1652"/>
        <v>-1.21385899726554-2.93051485400704i</v>
      </c>
      <c r="AA632" s="223" t="str">
        <f t="shared" si="1653"/>
        <v>-2.79742463631854-1.49525462009534i</v>
      </c>
      <c r="AB632" s="223" t="str">
        <f t="shared" si="1654"/>
        <v>-3.11101797547184+0.61881995046177i</v>
      </c>
      <c r="AC632" s="223" t="str">
        <f t="shared" si="1655"/>
        <v>-2.0122741949597+2.45196320100806i</v>
      </c>
      <c r="AD632" s="223" t="str">
        <f t="shared" si="1656"/>
        <v>7.75234740277369E-14+3.17196642081823i</v>
      </c>
      <c r="AE632" s="223" t="str">
        <f t="shared" si="1657"/>
        <v>2.01227419495957+2.45196320100817i</v>
      </c>
      <c r="AF632" s="223" t="str">
        <f t="shared" si="1658"/>
        <v>3.11101797547183+0.618819950461808i</v>
      </c>
      <c r="AG632" s="223" t="str">
        <f t="shared" si="1659"/>
        <v>2.7974246363185-1.49525462009542i</v>
      </c>
      <c r="AH632" s="223" t="str">
        <f t="shared" si="1660"/>
        <v>1.21385899726566-2.93051485400699i</v>
      </c>
      <c r="AI632" s="223" t="str">
        <f t="shared" si="1661"/>
        <v>-0.920773248729175-3.0353826116691i</v>
      </c>
      <c r="AJ632" s="223" t="str">
        <f t="shared" si="1662"/>
        <v>-2.63739369015446-1.76225012354429i</v>
      </c>
      <c r="AK632" s="223" t="str">
        <f t="shared" si="1663"/>
        <v>-3.15669253551539+0.310907077789846i</v>
      </c>
      <c r="AL632" s="223" t="str">
        <f t="shared" si="1664"/>
        <v>-2.24291896585662+2.24291896585656i</v>
      </c>
      <c r="AM632" s="223" t="str">
        <f t="shared" si="1665"/>
        <v>-0.310907077789934+3.15669253551538i</v>
      </c>
      <c r="AN632" s="223" t="str">
        <f t="shared" si="1666"/>
        <v>1.76225012354448+2.63739369015433i</v>
      </c>
      <c r="AO632" s="223" t="str">
        <f t="shared" si="1667"/>
        <v>3.03538261166907+0.920773248729264i</v>
      </c>
      <c r="AP632" s="223" t="str">
        <f t="shared" si="1668"/>
        <v>2.93051485400703-1.21385899726557i</v>
      </c>
      <c r="AQ632" s="223" t="str">
        <f t="shared" si="1669"/>
        <v>1.49525462009549-2.79742463631846i</v>
      </c>
      <c r="AR632" s="223" t="str">
        <f t="shared" si="1670"/>
        <v>-0.618819950461719-3.11101797547185i</v>
      </c>
      <c r="AS632" s="223" t="str">
        <f t="shared" si="1671"/>
        <v>-2.45196320100811-2.01227419495964i</v>
      </c>
      <c r="AT632" s="223" t="str">
        <f t="shared" si="1672"/>
        <v>-3.17196642081823+1.55046948055474E-13i</v>
      </c>
      <c r="AU632" s="223" t="str">
        <f t="shared" si="1673"/>
        <v>-2.45196320100812+2.01227419495963i</v>
      </c>
      <c r="AV632" s="223" t="str">
        <f t="shared" si="1674"/>
        <v>-0.618819950461735+3.11101797547184i</v>
      </c>
      <c r="AW632" s="223" t="str">
        <f t="shared" si="1675"/>
        <v>1.49525462009548+2.79742463631847i</v>
      </c>
      <c r="AX632" s="223" t="str">
        <f t="shared" si="1676"/>
        <v>2.93051485400702+1.21385899726559i</v>
      </c>
      <c r="AY632" s="223" t="str">
        <f t="shared" si="1677"/>
        <v>3.03538261166908-0.920773248729248i</v>
      </c>
      <c r="AZ632" s="223" t="str">
        <f t="shared" si="1678"/>
        <v>1.76225012354422-2.6373936901545i</v>
      </c>
      <c r="BA632" s="223" t="str">
        <f t="shared" si="1679"/>
        <v>-0.310907077789917-3.15669253551538i</v>
      </c>
      <c r="BB632" s="223" t="str">
        <f t="shared" si="1680"/>
        <v>-2.24291896585661-2.24291896585657i</v>
      </c>
      <c r="BC632" s="223" t="str">
        <f t="shared" si="1681"/>
        <v>-3.15669253551539-0.310907077789862i</v>
      </c>
      <c r="BD632" s="223" t="str">
        <f t="shared" si="1682"/>
        <v>-2.63739369015447+1.76225012354427i</v>
      </c>
      <c r="BE632" s="223" t="str">
        <f t="shared" si="1683"/>
        <v>-0.920773248729185+3.0353826116691i</v>
      </c>
      <c r="BF632" s="223" t="str">
        <f t="shared" si="1684"/>
        <v>1.21385899726564+2.930514854007i</v>
      </c>
      <c r="BG632" s="223" t="str">
        <f t="shared" si="1685"/>
        <v>2.7974246363185+1.49525462009543i</v>
      </c>
      <c r="BH632" s="223" t="str">
        <f t="shared" si="1686"/>
        <v>3.11101797547183-0.618819950461789i</v>
      </c>
      <c r="BI632" s="223" t="str">
        <f t="shared" si="1687"/>
        <v>2.0122741949596-2.45196320100815i</v>
      </c>
      <c r="BJ632" s="223" t="str">
        <f t="shared" si="1688"/>
        <v>8.85985999369877E-14-3.17196642081823i</v>
      </c>
      <c r="BK632" s="223" t="str">
        <f t="shared" si="1689"/>
        <v>-2.01227419495968-2.45196320100807i</v>
      </c>
      <c r="BL632" s="223" t="str">
        <f t="shared" si="1690"/>
        <v>-3.11101797547186-0.618819950461656i</v>
      </c>
      <c r="BM632" s="176"/>
      <c r="BN632" s="176"/>
      <c r="BO632" s="176"/>
      <c r="BP632" s="176"/>
      <c r="BQ632" s="176"/>
      <c r="BR632" s="176"/>
      <c r="BS632" s="176"/>
      <c r="BT632" s="176"/>
      <c r="BU632" s="176"/>
      <c r="BV632" s="176"/>
      <c r="BW632" s="223"/>
      <c r="BX632" s="223"/>
      <c r="BY632" s="223"/>
      <c r="BZ632" s="223"/>
      <c r="CH632" s="222">
        <f t="shared" si="1691"/>
        <v>-297.07265623434739</v>
      </c>
    </row>
    <row r="633" spans="1:86">
      <c r="A633" s="227">
        <f t="shared" si="1630"/>
        <v>2.5000000000000001E-3</v>
      </c>
      <c r="B633" s="228">
        <v>8</v>
      </c>
      <c r="C633" s="228">
        <f t="shared" si="1631"/>
        <v>400</v>
      </c>
      <c r="D633" s="228">
        <f t="shared" si="1692"/>
        <v>2513.2741228718346</v>
      </c>
      <c r="E633" s="227" t="str">
        <f t="shared" si="1639"/>
        <v>2513.27412287183i</v>
      </c>
      <c r="F633" s="227" t="str">
        <f t="shared" si="1632"/>
        <v>7.49846066701773-3.63352998043288i</v>
      </c>
      <c r="G633" s="227" t="str">
        <f t="shared" si="1633"/>
        <v>-0.248899402477452+0.0688670629172342i</v>
      </c>
      <c r="H633" s="227" t="str">
        <f t="shared" si="1634"/>
        <v>0.0544663499386543-0.0262778438760473i</v>
      </c>
      <c r="I633" s="227" t="str">
        <f t="shared" si="1640"/>
        <v>0.0202900836569459+0.000974686875283944i</v>
      </c>
      <c r="J633" s="223" t="str">
        <f>IMPRODUCT(1/Nt_input,V625)</f>
        <v>-5.34387665411875E-15-9.08127739673859E-16i</v>
      </c>
      <c r="K633" s="246" t="str">
        <f t="shared" si="1641"/>
        <v>-1.07542564175528E-16-2.36345942470816E-17i</v>
      </c>
      <c r="L633" s="222">
        <f t="shared" si="1642"/>
        <v>-319.16354174227092</v>
      </c>
      <c r="M633" s="222">
        <f t="shared" si="1635"/>
        <v>453.53553390593271</v>
      </c>
      <c r="N633" s="224">
        <f t="shared" si="1636"/>
        <v>3.5355339059327373</v>
      </c>
      <c r="O633" s="223" t="str">
        <f t="shared" si="1637"/>
        <v>2.5-2.5i</v>
      </c>
      <c r="P633" s="223" t="str">
        <f t="shared" si="1638"/>
        <v>-1.23441619743637E-14-3.53553390593274i</v>
      </c>
      <c r="Q633" s="223" t="str">
        <f t="shared" si="1643"/>
        <v>-2.49999999999999-2.50000000000001i</v>
      </c>
      <c r="R633" s="223" t="str">
        <f t="shared" si="1644"/>
        <v>-3.53553390593274-1.14238026009995E-14i</v>
      </c>
      <c r="S633" s="223" t="str">
        <f t="shared" si="1645"/>
        <v>-2.5+2.49999999999999i</v>
      </c>
      <c r="T633" s="223" t="str">
        <f t="shared" si="1646"/>
        <v>-6.4973308531958E-16+3.53553390593274i</v>
      </c>
      <c r="U633" s="223" t="str">
        <f t="shared" si="1647"/>
        <v>2.5+2.49999999999999i</v>
      </c>
      <c r="V633" s="223" t="str">
        <f t="shared" si="1648"/>
        <v>3.53553390593274-1.16944288890441E-14i</v>
      </c>
      <c r="W633" s="223" t="str">
        <f t="shared" si="1649"/>
        <v>2.50000000000001-2.49999999999999i</v>
      </c>
      <c r="X633" s="223" t="str">
        <f t="shared" si="1650"/>
        <v>1.05034432276353E-14-3.53553390593274i</v>
      </c>
      <c r="Y633" s="223" t="str">
        <f t="shared" si="1651"/>
        <v>-2.5-2.5i</v>
      </c>
      <c r="Z633" s="223" t="str">
        <f t="shared" si="1652"/>
        <v>-3.53553390593274-1.29946617063916E-15i</v>
      </c>
      <c r="AA633" s="223" t="str">
        <f t="shared" si="1653"/>
        <v>-2.50000000000007+2.49999999999993i</v>
      </c>
      <c r="AB633" s="223" t="str">
        <f t="shared" si="1654"/>
        <v>8.64091338205457E-14+3.53553390593274i</v>
      </c>
      <c r="AC633" s="223" t="str">
        <f t="shared" si="1655"/>
        <v>2.49999999999994+2.50000000000006i</v>
      </c>
      <c r="AD633" s="223" t="str">
        <f t="shared" si="1656"/>
        <v>3.53553390593274-9.87532957949095E-14i</v>
      </c>
      <c r="AE633" s="223" t="str">
        <f t="shared" si="1657"/>
        <v>2.50000000000005-2.49999999999995i</v>
      </c>
      <c r="AF633" s="223" t="str">
        <f t="shared" si="1658"/>
        <v>-1.04817087934538E-13-3.53553390593274i</v>
      </c>
      <c r="AG633" s="223" t="str">
        <f t="shared" si="1659"/>
        <v>-2.49999999999996-2.50000000000004i</v>
      </c>
      <c r="AH633" s="223" t="str">
        <f t="shared" si="1660"/>
        <v>-3.53553390593274+1.17161249908901E-13i</v>
      </c>
      <c r="AI633" s="223" t="str">
        <f t="shared" si="1661"/>
        <v>-2.50000000000003+2.49999999999997i</v>
      </c>
      <c r="AJ633" s="223" t="str">
        <f t="shared" si="1662"/>
        <v>1.29505411883265E-13+3.53553390593274i</v>
      </c>
      <c r="AK633" s="223" t="str">
        <f t="shared" si="1663"/>
        <v>2.49999999999997+2.50000000000003i</v>
      </c>
      <c r="AL633" s="223" t="str">
        <f t="shared" si="1664"/>
        <v>3.53553390593274-1.48129943692364E-13i</v>
      </c>
      <c r="AM633" s="223" t="str">
        <f t="shared" si="1665"/>
        <v>2.50000000000002-2.49999999999998i</v>
      </c>
      <c r="AN633" s="223" t="str">
        <f t="shared" si="1666"/>
        <v>-1.54193735831993E-13-3.53553390593274i</v>
      </c>
      <c r="AO633" s="223" t="str">
        <f t="shared" si="1667"/>
        <v>-2.49999999999999-2.50000000000001i</v>
      </c>
      <c r="AP633" s="223" t="str">
        <f t="shared" si="1668"/>
        <v>-3.53553390593274+1.72818267641091E-13i</v>
      </c>
      <c r="AQ633" s="223" t="str">
        <f t="shared" si="1669"/>
        <v>-2.5+2.5i</v>
      </c>
      <c r="AR633" s="223" t="str">
        <f t="shared" si="1670"/>
        <v>-1.72818650964446E-13+3.53553390593274i</v>
      </c>
      <c r="AS633" s="223" t="str">
        <f t="shared" si="1671"/>
        <v>2.5+2.49999999999999i</v>
      </c>
      <c r="AT633" s="223" t="str">
        <f t="shared" si="1672"/>
        <v>3.53553390593274+1.66754858824817E-13i</v>
      </c>
      <c r="AU633" s="223" t="str">
        <f t="shared" si="1673"/>
        <v>2.49999999999998-2.50000000000002i</v>
      </c>
      <c r="AV633" s="223" t="str">
        <f t="shared" si="1674"/>
        <v>1.48130327015718E-13-3.53553390593274i</v>
      </c>
      <c r="AW633" s="223" t="str">
        <f t="shared" si="1675"/>
        <v>-2.50000000000002-2.49999999999998i</v>
      </c>
      <c r="AX633" s="223" t="str">
        <f t="shared" si="1676"/>
        <v>-3.53553390593274-1.4206653487609E-13i</v>
      </c>
      <c r="AY633" s="223" t="str">
        <f t="shared" si="1677"/>
        <v>-2.49999999999997+2.50000000000003i</v>
      </c>
      <c r="AZ633" s="223" t="str">
        <f t="shared" si="1678"/>
        <v>-1.23442003066991E-13+3.53553390593274i</v>
      </c>
      <c r="BA633" s="223" t="str">
        <f t="shared" si="1679"/>
        <v>2.50000000000004+2.49999999999996i</v>
      </c>
      <c r="BB633" s="223" t="str">
        <f t="shared" si="1680"/>
        <v>3.53553390593274+1.17378210927362E-13i</v>
      </c>
      <c r="BC633" s="223" t="str">
        <f t="shared" si="1681"/>
        <v>2.49999999999996-2.50000000000004i</v>
      </c>
      <c r="BD633" s="223" t="str">
        <f t="shared" si="1682"/>
        <v>9.87536791182635E-14-3.53553390593274i</v>
      </c>
      <c r="BE633" s="223" t="str">
        <f t="shared" si="1683"/>
        <v>-2.50000000000007-2.49999999999993i</v>
      </c>
      <c r="BF633" s="223" t="str">
        <f t="shared" si="1684"/>
        <v>-3.53553390593274-9.2689886978635E-14i</v>
      </c>
      <c r="BG633" s="223" t="str">
        <f t="shared" si="1685"/>
        <v>-2.49999999999993+2.50000000000007i</v>
      </c>
      <c r="BH633" s="223" t="str">
        <f t="shared" si="1686"/>
        <v>-8.66260948390065E-14+3.53553390593274i</v>
      </c>
      <c r="BI633" s="223" t="str">
        <f t="shared" si="1687"/>
        <v>2.50000000000007+2.49999999999993i</v>
      </c>
      <c r="BJ633" s="223" t="str">
        <f t="shared" si="1688"/>
        <v>3.53553390593274+5.54408233604373E-14i</v>
      </c>
      <c r="BK633" s="223" t="str">
        <f t="shared" si="1689"/>
        <v>2.49999999999992-2.50000000000008i</v>
      </c>
      <c r="BL633" s="223" t="str">
        <f t="shared" si="1690"/>
        <v>4.93770312208088E-14-3.53553390593274i</v>
      </c>
      <c r="BM633" s="176"/>
      <c r="BN633" s="176"/>
      <c r="BO633" s="176"/>
      <c r="BP633" s="176"/>
      <c r="BQ633" s="176"/>
      <c r="BR633" s="176"/>
      <c r="BS633" s="176"/>
      <c r="BT633" s="176"/>
      <c r="BU633" s="176"/>
      <c r="BV633" s="176"/>
      <c r="BW633" s="223"/>
      <c r="BX633" s="223"/>
      <c r="BY633" s="223"/>
      <c r="BZ633" s="223"/>
      <c r="CH633" s="222">
        <f t="shared" si="1691"/>
        <v>-285.31922877617603</v>
      </c>
    </row>
    <row r="634" spans="1:86">
      <c r="A634" s="227">
        <f t="shared" si="1630"/>
        <v>2.8124999999999999E-3</v>
      </c>
      <c r="B634" s="228">
        <v>9</v>
      </c>
      <c r="C634" s="228">
        <f t="shared" si="1631"/>
        <v>450</v>
      </c>
      <c r="D634" s="228">
        <f t="shared" si="1692"/>
        <v>2827.4333882308138</v>
      </c>
      <c r="E634" s="227" t="str">
        <f t="shared" si="1639"/>
        <v>2827.43338823081i</v>
      </c>
      <c r="F634" s="227" t="str">
        <f t="shared" si="1632"/>
        <v>7.29272316264302-3.30626986390922i</v>
      </c>
      <c r="G634" s="227" t="str">
        <f t="shared" si="1633"/>
        <v>-0.248893770113268+0.0618412475670877i</v>
      </c>
      <c r="H634" s="227" t="str">
        <f t="shared" si="1634"/>
        <v>0.052974245503832-0.0238939415427075i</v>
      </c>
      <c r="I634" s="227" t="str">
        <f t="shared" si="1640"/>
        <v>0.0199963748453978+0.000605007207214448i</v>
      </c>
      <c r="J634" s="223" t="str">
        <f>IMPRODUCT(1/Nt_input,W625)</f>
        <v>1.29782726991483E-14+8.72218963721138E-15i</v>
      </c>
      <c r="K634" s="246" t="str">
        <f t="shared" si="1641"/>
        <v>2.54241418144758E-16+1.82264121978502E-16i</v>
      </c>
      <c r="L634" s="222">
        <f t="shared" si="1642"/>
        <v>-310.09399630987207</v>
      </c>
      <c r="M634" s="222">
        <f t="shared" si="1635"/>
        <v>453.86505226681368</v>
      </c>
      <c r="N634" s="224">
        <f t="shared" si="1636"/>
        <v>3.8650522668136849</v>
      </c>
      <c r="O634" s="223" t="str">
        <f t="shared" si="1637"/>
        <v>2.45196320100808-2.98772580504032i</v>
      </c>
      <c r="P634" s="223" t="str">
        <f t="shared" si="1638"/>
        <v>-0.754034291341851-3.79078637128i</v>
      </c>
      <c r="Q634" s="223" t="str">
        <f t="shared" si="1643"/>
        <v>-3.4086717819208-1.82197302623789i</v>
      </c>
      <c r="R634" s="223" t="str">
        <f t="shared" si="1644"/>
        <v>-3.57084268139551+1.47909146773474i</v>
      </c>
      <c r="S634" s="223" t="str">
        <f t="shared" si="1645"/>
        <v>-1.12196544984363+3.69862441382723i</v>
      </c>
      <c r="T634" s="223" t="str">
        <f t="shared" si="1646"/>
        <v>2.14730798850664+3.21367350981664i</v>
      </c>
      <c r="U634" s="223" t="str">
        <f t="shared" si="1647"/>
        <v>3.84644098372273+0.378841370417346i</v>
      </c>
      <c r="V634" s="223" t="str">
        <f t="shared" si="1648"/>
        <v>2.73300466750441-2.73300466750438i</v>
      </c>
      <c r="W634" s="223" t="str">
        <f t="shared" si="1649"/>
        <v>-0.378841370417347-3.84644098372273i</v>
      </c>
      <c r="X634" s="223" t="str">
        <f t="shared" si="1650"/>
        <v>-3.21367350981664-2.14730798850663i</v>
      </c>
      <c r="Y634" s="223" t="str">
        <f t="shared" si="1651"/>
        <v>-3.69862441382723+1.12196544984363i</v>
      </c>
      <c r="Z634" s="223" t="str">
        <f t="shared" si="1652"/>
        <v>-1.47909146773456+3.57084268139559i</v>
      </c>
      <c r="AA634" s="223" t="str">
        <f t="shared" si="1653"/>
        <v>1.82197302623796+3.40867178192077i</v>
      </c>
      <c r="AB634" s="223" t="str">
        <f t="shared" si="1654"/>
        <v>3.79078637127999+0.75403429134189i</v>
      </c>
      <c r="AC634" s="223" t="str">
        <f t="shared" si="1655"/>
        <v>2.98772580504042-2.45196320100796i</v>
      </c>
      <c r="AD634" s="223" t="str">
        <f t="shared" si="1656"/>
        <v>-1.14586236223724E-13-3.86505226681368i</v>
      </c>
      <c r="AE634" s="223" t="str">
        <f t="shared" si="1657"/>
        <v>-2.98772580504032-2.45196320100807i</v>
      </c>
      <c r="AF634" s="223" t="str">
        <f t="shared" si="1658"/>
        <v>-3.79078637128002+0.754034291341743i</v>
      </c>
      <c r="AG634" s="223" t="str">
        <f t="shared" si="1659"/>
        <v>-1.82197302623775+3.40867178192088i</v>
      </c>
      <c r="AH634" s="223" t="str">
        <f t="shared" si="1660"/>
        <v>1.47909146773478+3.57084268139549i</v>
      </c>
      <c r="AI634" s="223" t="str">
        <f t="shared" si="1661"/>
        <v>3.6986244138272+1.1219654498437i</v>
      </c>
      <c r="AJ634" s="223" t="str">
        <f t="shared" si="1662"/>
        <v>3.21367350981674-2.14730798850647i</v>
      </c>
      <c r="AK634" s="223" t="str">
        <f t="shared" si="1663"/>
        <v>0.378841370417262-3.84644098372274i</v>
      </c>
      <c r="AL634" s="223" t="str">
        <f t="shared" si="1664"/>
        <v>-2.73300466750438-2.73300466750441i</v>
      </c>
      <c r="AM634" s="223" t="str">
        <f t="shared" si="1665"/>
        <v>-3.84644098372274+0.378841370417236i</v>
      </c>
      <c r="AN634" s="223" t="str">
        <f t="shared" si="1666"/>
        <v>-2.1473079885065+3.21367350981673i</v>
      </c>
      <c r="AO634" s="223" t="str">
        <f t="shared" si="1667"/>
        <v>1.12196544984366+3.69862441382722i</v>
      </c>
      <c r="AP634" s="223" t="str">
        <f t="shared" si="1668"/>
        <v>3.57084268139549+1.47909146773481i</v>
      </c>
      <c r="AQ634" s="223" t="str">
        <f t="shared" si="1669"/>
        <v>3.40867178192071-1.82197302623807i</v>
      </c>
      <c r="AR634" s="223" t="str">
        <f t="shared" si="1670"/>
        <v>0.754034291341774-3.79078637128001i</v>
      </c>
      <c r="AS634" s="223" t="str">
        <f t="shared" si="1671"/>
        <v>-2.45196320100805-2.98772580504034i</v>
      </c>
      <c r="AT634" s="223" t="str">
        <f t="shared" si="1672"/>
        <v>-3.86505226681368-1.55307401165012E-13i</v>
      </c>
      <c r="AU634" s="223" t="str">
        <f t="shared" si="1673"/>
        <v>-2.45196320100798+2.9877258050404i</v>
      </c>
      <c r="AV634" s="223" t="str">
        <f t="shared" si="1674"/>
        <v>0.754034291341863+3.79078637128i</v>
      </c>
      <c r="AW634" s="223" t="str">
        <f t="shared" si="1675"/>
        <v>3.40867178192075+1.82197302623799i</v>
      </c>
      <c r="AX634" s="223" t="str">
        <f t="shared" si="1676"/>
        <v>3.57084268139545-1.47909146773489i</v>
      </c>
      <c r="AY634" s="223" t="str">
        <f t="shared" si="1677"/>
        <v>1.12196544984359-3.69862441382723i</v>
      </c>
      <c r="AZ634" s="223" t="str">
        <f t="shared" si="1678"/>
        <v>-2.14730798850657-3.21367350981668i</v>
      </c>
      <c r="BA634" s="223" t="str">
        <f t="shared" si="1679"/>
        <v>-3.84644098372272-0.378841370417531i</v>
      </c>
      <c r="BB634" s="223" t="str">
        <f t="shared" si="1680"/>
        <v>-2.73300466750432+2.73300466750447i</v>
      </c>
      <c r="BC634" s="223" t="str">
        <f t="shared" si="1681"/>
        <v>0.378841370417363+3.84644098372273i</v>
      </c>
      <c r="BD634" s="223" t="str">
        <f t="shared" si="1682"/>
        <v>3.21367350981657+2.14730798850673i</v>
      </c>
      <c r="BE634" s="223" t="str">
        <f t="shared" si="1683"/>
        <v>3.69862441382718-1.12196544984377i</v>
      </c>
      <c r="BF634" s="223" t="str">
        <f t="shared" si="1684"/>
        <v>1.4790914677347-3.57084268139553i</v>
      </c>
      <c r="BG634" s="223" t="str">
        <f t="shared" si="1685"/>
        <v>-1.82197302623783-3.40867178192084i</v>
      </c>
      <c r="BH634" s="223" t="str">
        <f t="shared" si="1686"/>
        <v>-3.79078637127996-0.754034291342025i</v>
      </c>
      <c r="BI634" s="223" t="str">
        <f t="shared" si="1687"/>
        <v>-2.98772580504028+2.45196320100813i</v>
      </c>
      <c r="BJ634" s="223" t="str">
        <f t="shared" si="1688"/>
        <v>-4.07211649412873E-14+3.86505226681368i</v>
      </c>
      <c r="BK634" s="223" t="str">
        <f t="shared" si="1689"/>
        <v>2.98772580504023+2.45196320100819i</v>
      </c>
      <c r="BL634" s="223" t="str">
        <f t="shared" si="1690"/>
        <v>3.79078637127998-0.754034291341975i</v>
      </c>
      <c r="BM634" s="176"/>
      <c r="BN634" s="176"/>
      <c r="BO634" s="176"/>
      <c r="BP634" s="176"/>
      <c r="BQ634" s="176"/>
      <c r="BR634" s="176"/>
      <c r="BS634" s="176"/>
      <c r="BT634" s="176"/>
      <c r="BU634" s="176"/>
      <c r="BV634" s="176"/>
      <c r="BW634" s="223"/>
      <c r="BX634" s="223"/>
      <c r="BY634" s="223"/>
      <c r="BZ634" s="223"/>
      <c r="CH634" s="222">
        <f t="shared" si="1691"/>
        <v>-276.11699547896939</v>
      </c>
    </row>
    <row r="635" spans="1:86">
      <c r="A635" s="227">
        <f t="shared" si="1630"/>
        <v>3.1249999999999997E-3</v>
      </c>
      <c r="B635" s="228">
        <v>10</v>
      </c>
      <c r="C635" s="228">
        <f t="shared" si="1631"/>
        <v>500</v>
      </c>
      <c r="D635" s="228">
        <f t="shared" si="1692"/>
        <v>3141.5926535897929</v>
      </c>
      <c r="E635" s="227" t="str">
        <f t="shared" si="1639"/>
        <v>3141.59265358979i</v>
      </c>
      <c r="F635" s="227" t="str">
        <f t="shared" si="1632"/>
        <v>7.14104846290225-3.03404008901285i</v>
      </c>
      <c r="G635" s="227" t="str">
        <f t="shared" si="1633"/>
        <v>-0.248887475286283+0.0562868660103122i</v>
      </c>
      <c r="H635" s="227" t="str">
        <f t="shared" si="1634"/>
        <v>0.0518743486454054-0.0219092301493247i</v>
      </c>
      <c r="I635" s="227" t="str">
        <f t="shared" si="1640"/>
        <v>0.0197424664040723+0.000358489950454048i</v>
      </c>
      <c r="J635" s="223" t="str">
        <f>IMPRODUCT(1/Nt_input,X625)</f>
        <v>-3.72624701277039E-15+4.561455380081E-15i</v>
      </c>
      <c r="K635" s="246" t="str">
        <f t="shared" si="1641"/>
        <v>-7.52005423760978E-17+8.87185574879364E-17i</v>
      </c>
      <c r="L635" s="222">
        <f t="shared" si="1642"/>
        <v>-318.68827277152087</v>
      </c>
      <c r="M635" s="222">
        <f t="shared" si="1635"/>
        <v>454.15734806151272</v>
      </c>
      <c r="N635" s="224">
        <f t="shared" si="1636"/>
        <v>4.1573480615127263</v>
      </c>
      <c r="O635" s="223" t="str">
        <f t="shared" si="1637"/>
        <v>2.30969883127822-3.45670858091272i</v>
      </c>
      <c r="P635" s="223" t="str">
        <f t="shared" si="1638"/>
        <v>-1.59094822571604-3.84088878355708i</v>
      </c>
      <c r="Q635" s="223" t="str">
        <f t="shared" si="1643"/>
        <v>-4.07746578424458-0.811058372053647i</v>
      </c>
      <c r="R635" s="223" t="str">
        <f t="shared" si="1644"/>
        <v>-2.9396890060484+2.93968900604839i</v>
      </c>
      <c r="S635" s="223" t="str">
        <f t="shared" si="1645"/>
        <v>0.811058372053639+4.07746578424459i</v>
      </c>
      <c r="T635" s="223" t="str">
        <f t="shared" si="1646"/>
        <v>3.84088878355708+1.59094822571605i</v>
      </c>
      <c r="U635" s="223" t="str">
        <f t="shared" si="1647"/>
        <v>3.45670858091273-2.30969883127821i</v>
      </c>
      <c r="V635" s="223" t="str">
        <f t="shared" si="1648"/>
        <v>1.23507426327732E-14-4.15734806151273i</v>
      </c>
      <c r="W635" s="223" t="str">
        <f t="shared" si="1649"/>
        <v>-3.45670858091272-2.30969883127823i</v>
      </c>
      <c r="X635" s="223" t="str">
        <f t="shared" si="1650"/>
        <v>-3.84088878355709+1.59094822571603i</v>
      </c>
      <c r="Y635" s="223" t="str">
        <f t="shared" si="1651"/>
        <v>-0.811058372053701+4.07746578424458i</v>
      </c>
      <c r="Z635" s="223" t="str">
        <f t="shared" si="1652"/>
        <v>2.93968900604832+2.93968900604847i</v>
      </c>
      <c r="AA635" s="223" t="str">
        <f t="shared" si="1653"/>
        <v>4.07746578424461-0.811058372053502i</v>
      </c>
      <c r="AB635" s="223" t="str">
        <f t="shared" si="1654"/>
        <v>1.59094822571622-3.84088878355701i</v>
      </c>
      <c r="AC635" s="223" t="str">
        <f t="shared" si="1655"/>
        <v>-2.30969883127837-3.45670858091262i</v>
      </c>
      <c r="AD635" s="223" t="str">
        <f t="shared" si="1656"/>
        <v>-4.15734806151273+1.37767055316835E-13i</v>
      </c>
      <c r="AE635" s="223" t="str">
        <f t="shared" si="1657"/>
        <v>-2.30969883127813+3.45670858091278i</v>
      </c>
      <c r="AF635" s="223" t="str">
        <f t="shared" si="1658"/>
        <v>1.5909482257161+3.84088878355706i</v>
      </c>
      <c r="AG635" s="223" t="str">
        <f t="shared" si="1659"/>
        <v>4.07746578424459+0.811058372053631i</v>
      </c>
      <c r="AH635" s="223" t="str">
        <f t="shared" si="1660"/>
        <v>2.93968900604842-2.93968900604838i</v>
      </c>
      <c r="AI635" s="223" t="str">
        <f t="shared" si="1661"/>
        <v>-0.811058372053573-4.0774657842446i</v>
      </c>
      <c r="AJ635" s="223" t="str">
        <f t="shared" si="1662"/>
        <v>-3.84088878355704-1.59094822571615i</v>
      </c>
      <c r="AK635" s="223" t="str">
        <f t="shared" si="1663"/>
        <v>-3.45670858091282+2.30969883127808i</v>
      </c>
      <c r="AL635" s="223" t="str">
        <f t="shared" si="1664"/>
        <v>-2.03213235312118E-13+4.15734806151273i</v>
      </c>
      <c r="AM635" s="223" t="str">
        <f t="shared" si="1665"/>
        <v>3.45670858091282+2.30969883127808i</v>
      </c>
      <c r="AN635" s="223" t="str">
        <f t="shared" si="1666"/>
        <v>3.84088878355703-1.59094822571616i</v>
      </c>
      <c r="AO635" s="223" t="str">
        <f t="shared" si="1667"/>
        <v>0.811058372053564-4.0774657842446i</v>
      </c>
      <c r="AP635" s="223" t="str">
        <f t="shared" si="1668"/>
        <v>-2.93968900604842-2.93968900604837i</v>
      </c>
      <c r="AQ635" s="223" t="str">
        <f t="shared" si="1669"/>
        <v>-4.07746578424459+0.811058372053639i</v>
      </c>
      <c r="AR635" s="223" t="str">
        <f t="shared" si="1670"/>
        <v>-1.59094822571609+3.84088878355706i</v>
      </c>
      <c r="AS635" s="223" t="str">
        <f t="shared" si="1671"/>
        <v>2.30969883127814+3.45670858091278i</v>
      </c>
      <c r="AT635" s="223" t="str">
        <f t="shared" si="1672"/>
        <v>4.15734806151273+1.38022174485119E-13i</v>
      </c>
      <c r="AU635" s="223" t="str">
        <f t="shared" si="1673"/>
        <v>2.30969883127836-3.45670858091263i</v>
      </c>
      <c r="AV635" s="223" t="str">
        <f t="shared" si="1674"/>
        <v>-1.59094822571623-3.840888783557i</v>
      </c>
      <c r="AW635" s="223" t="str">
        <f t="shared" si="1675"/>
        <v>-4.07746578424462-0.81105837205349i</v>
      </c>
      <c r="AX635" s="223" t="str">
        <f t="shared" si="1676"/>
        <v>-2.93968900604832+2.93968900604848i</v>
      </c>
      <c r="AY635" s="223" t="str">
        <f t="shared" si="1677"/>
        <v>0.811058372053714+4.07746578424457i</v>
      </c>
      <c r="AZ635" s="223" t="str">
        <f t="shared" si="1678"/>
        <v>3.84088878355709+1.59094822571601i</v>
      </c>
      <c r="BA635" s="223" t="str">
        <f t="shared" si="1679"/>
        <v>3.45670858091273-2.3096988312782i</v>
      </c>
      <c r="BB635" s="223" t="str">
        <f t="shared" si="1680"/>
        <v>5.8061246332448E-14-4.15734806151273i</v>
      </c>
      <c r="BC635" s="223" t="str">
        <f t="shared" si="1681"/>
        <v>-3.45670858091267-2.3096988312783i</v>
      </c>
      <c r="BD635" s="223" t="str">
        <f t="shared" si="1682"/>
        <v>-3.84088878355714+1.59094822571591i</v>
      </c>
      <c r="BE635" s="223" t="str">
        <f t="shared" si="1683"/>
        <v>-0.81105837205383+4.07746578424455i</v>
      </c>
      <c r="BF635" s="223" t="str">
        <f t="shared" si="1684"/>
        <v>2.93968900604852+2.93968900604827i</v>
      </c>
      <c r="BG635" s="223" t="str">
        <f t="shared" si="1685"/>
        <v>4.07746578424456-0.811058372053781i</v>
      </c>
      <c r="BH635" s="223" t="str">
        <f t="shared" si="1686"/>
        <v>1.59094822571596-3.84088878355712i</v>
      </c>
      <c r="BI635" s="223" t="str">
        <f t="shared" si="1687"/>
        <v>-2.30969883127826-3.45670858091269i</v>
      </c>
      <c r="BJ635" s="223" t="str">
        <f t="shared" si="1688"/>
        <v>-4.15734806151273+7.12981449455151E-15i</v>
      </c>
      <c r="BK635" s="223" t="str">
        <f t="shared" si="1689"/>
        <v>-2.30969883127825+3.4567085809127i</v>
      </c>
      <c r="BL635" s="223" t="str">
        <f t="shared" si="1690"/>
        <v>1.59094822571597+3.84088878355711i</v>
      </c>
      <c r="BM635" s="176"/>
      <c r="BN635" s="176"/>
      <c r="BO635" s="176"/>
      <c r="BP635" s="176"/>
      <c r="BQ635" s="176"/>
      <c r="BR635" s="176"/>
      <c r="BS635" s="176"/>
      <c r="BT635" s="176"/>
      <c r="BU635" s="176"/>
      <c r="BV635" s="176"/>
      <c r="BW635" s="223"/>
      <c r="BX635" s="223"/>
      <c r="BY635" s="223"/>
      <c r="BZ635" s="223"/>
      <c r="CH635" s="222">
        <f t="shared" si="1691"/>
        <v>-284.59773266345746</v>
      </c>
    </row>
    <row r="636" spans="1:86">
      <c r="A636" s="227">
        <f t="shared" si="1630"/>
        <v>3.4374999999999996E-3</v>
      </c>
      <c r="B636" s="228">
        <v>11</v>
      </c>
      <c r="C636" s="228">
        <f t="shared" si="1631"/>
        <v>550</v>
      </c>
      <c r="D636" s="228">
        <f t="shared" si="1692"/>
        <v>3455.7519189487725</v>
      </c>
      <c r="E636" s="227" t="str">
        <f t="shared" si="1639"/>
        <v>3455.75191894877i</v>
      </c>
      <c r="F636" s="227" t="str">
        <f t="shared" si="1632"/>
        <v>7.02624881793548-2.80552826612455i</v>
      </c>
      <c r="G636" s="227" t="str">
        <f t="shared" si="1633"/>
        <v>-0.248880518052582+0.051802612014346i</v>
      </c>
      <c r="H636" s="227" t="str">
        <f t="shared" si="1634"/>
        <v>0.0510419796533598-0.0202416499563636i</v>
      </c>
      <c r="I636" s="227" t="str">
        <f t="shared" si="1640"/>
        <v>0.0195276521839311+0.000192443576220745i</v>
      </c>
      <c r="J636" s="223" t="str">
        <f>IMPRODUCT(1/Nt_input,Y625)</f>
        <v>-8.16682062688284E-16-4.62997695738208E-15i</v>
      </c>
      <c r="K636" s="246" t="str">
        <f t="shared" si="1641"/>
        <v>-1.5056873941534E-17-9.05697448601519E-17i</v>
      </c>
      <c r="L636" s="222">
        <f t="shared" si="1642"/>
        <v>-320.7419364414522</v>
      </c>
      <c r="M636" s="222">
        <f t="shared" si="1635"/>
        <v>454.40960632174176</v>
      </c>
      <c r="N636" s="224">
        <f t="shared" si="1636"/>
        <v>4.4096063217417747</v>
      </c>
      <c r="O636" s="223" t="str">
        <f t="shared" si="1637"/>
        <v>2.07867403075637-3.888925582549i</v>
      </c>
      <c r="P636" s="223" t="str">
        <f t="shared" si="1638"/>
        <v>-2.44984601169478-3.66645365874549i</v>
      </c>
      <c r="Q636" s="223" t="str">
        <f t="shared" si="1643"/>
        <v>-4.38837286203458+0.432217001636262i</v>
      </c>
      <c r="R636" s="223" t="str">
        <f t="shared" si="1644"/>
        <v>-1.68748328258292+4.07394502708962i</v>
      </c>
      <c r="S636" s="223" t="str">
        <f t="shared" si="1645"/>
        <v>2.79742463631855+3.40867178192079i</v>
      </c>
      <c r="T636" s="223" t="str">
        <f t="shared" si="1646"/>
        <v>4.32487697273736-0.860271517272965i</v>
      </c>
      <c r="U636" s="223" t="str">
        <f t="shared" si="1647"/>
        <v>1.28004114792605-4.21973015397444i</v>
      </c>
      <c r="V636" s="223" t="str">
        <f t="shared" si="1648"/>
        <v>-3.11806253246668-3.11806253246668i</v>
      </c>
      <c r="W636" s="223" t="str">
        <f t="shared" si="1649"/>
        <v>-4.21973015397445+1.28004114792603i</v>
      </c>
      <c r="X636" s="223" t="str">
        <f t="shared" si="1650"/>
        <v>-0.860271517273018+4.32487697273735i</v>
      </c>
      <c r="Y636" s="223" t="str">
        <f t="shared" si="1651"/>
        <v>3.40867178192079+2.79742463631856i</v>
      </c>
      <c r="Z636" s="223" t="str">
        <f t="shared" si="1652"/>
        <v>4.0739450270896-1.68748328258295i</v>
      </c>
      <c r="AA636" s="223" t="str">
        <f t="shared" si="1653"/>
        <v>0.432217001636227-4.38837286203458i</v>
      </c>
      <c r="AB636" s="223" t="str">
        <f t="shared" si="1654"/>
        <v>-3.66645365874553-2.44984601169472i</v>
      </c>
      <c r="AC636" s="223" t="str">
        <f t="shared" si="1655"/>
        <v>-3.88892558254894+2.07867403075648i</v>
      </c>
      <c r="AD636" s="223" t="str">
        <f t="shared" si="1656"/>
        <v>1.6152238901795E-13+4.40960632174177i</v>
      </c>
      <c r="AE636" s="223" t="str">
        <f t="shared" si="1657"/>
        <v>3.8889255825491+2.07867403075618i</v>
      </c>
      <c r="AF636" s="223" t="str">
        <f t="shared" si="1658"/>
        <v>3.6664536587456-2.44984601169462i</v>
      </c>
      <c r="AG636" s="223" t="str">
        <f t="shared" si="1659"/>
        <v>-0.432217001636113-4.3883728620346i</v>
      </c>
      <c r="AH636" s="223" t="str">
        <f t="shared" si="1660"/>
        <v>-4.07394502708956-1.68748328258306i</v>
      </c>
      <c r="AI636" s="223" t="str">
        <f t="shared" si="1661"/>
        <v>-3.40867178192086+2.79742463631846i</v>
      </c>
      <c r="AJ636" s="223" t="str">
        <f t="shared" si="1662"/>
        <v>0.860271517272913+4.32487697273738i</v>
      </c>
      <c r="AK636" s="223" t="str">
        <f t="shared" si="1663"/>
        <v>4.21973015397444+1.28004114792606i</v>
      </c>
      <c r="AL636" s="223" t="str">
        <f t="shared" si="1664"/>
        <v>3.11806253246666-3.1180625324667i</v>
      </c>
      <c r="AM636" s="223" t="str">
        <f t="shared" si="1665"/>
        <v>-1.28004114792611-4.21973015397443i</v>
      </c>
      <c r="AN636" s="223" t="str">
        <f t="shared" si="1666"/>
        <v>-4.32487697273738-0.860271517272851i</v>
      </c>
      <c r="AO636" s="223" t="str">
        <f t="shared" si="1667"/>
        <v>-2.79742463631843+3.40867178192089i</v>
      </c>
      <c r="AP636" s="223" t="str">
        <f t="shared" si="1668"/>
        <v>1.6874832825831+4.07394502708954i</v>
      </c>
      <c r="AQ636" s="223" t="str">
        <f t="shared" si="1669"/>
        <v>4.3883728620346+0.432217001636067i</v>
      </c>
      <c r="AR636" s="223" t="str">
        <f t="shared" si="1670"/>
        <v>2.44984601169494-3.66645365874539i</v>
      </c>
      <c r="AS636" s="223" t="str">
        <f t="shared" si="1671"/>
        <v>-2.07867403075623-3.88892558254908i</v>
      </c>
      <c r="AT636" s="223" t="str">
        <f t="shared" si="1672"/>
        <v>-4.40960632174177-1.15605145490661E-13i</v>
      </c>
      <c r="AU636" s="223" t="str">
        <f t="shared" si="1673"/>
        <v>-2.07867403075644+3.88892558254897i</v>
      </c>
      <c r="AV636" s="223" t="str">
        <f t="shared" si="1674"/>
        <v>2.44984601169477+3.6664536587455i</v>
      </c>
      <c r="AW636" s="223" t="str">
        <f t="shared" si="1675"/>
        <v>4.38837286203458-0.432217001636289i</v>
      </c>
      <c r="AX636" s="223" t="str">
        <f t="shared" si="1676"/>
        <v>1.68748328258291-4.07394502708962i</v>
      </c>
      <c r="AY636" s="223" t="str">
        <f t="shared" si="1677"/>
        <v>-2.79742463631859-3.40867178192076i</v>
      </c>
      <c r="AZ636" s="223" t="str">
        <f t="shared" si="1678"/>
        <v>-4.32487697273734+0.860271517273054i</v>
      </c>
      <c r="BA636" s="223" t="str">
        <f t="shared" si="1679"/>
        <v>-1.28004114792589+4.21973015397449i</v>
      </c>
      <c r="BB636" s="223" t="str">
        <f t="shared" si="1680"/>
        <v>3.11806253246681+3.11806253246654i</v>
      </c>
      <c r="BC636" s="223" t="str">
        <f t="shared" si="1681"/>
        <v>4.21973015397451-1.28004114792584i</v>
      </c>
      <c r="BD636" s="223" t="str">
        <f t="shared" si="1682"/>
        <v>0.860271517273137-4.32487697273733i</v>
      </c>
      <c r="BE636" s="223" t="str">
        <f t="shared" si="1683"/>
        <v>-3.40867178192072-2.79742463631863i</v>
      </c>
      <c r="BF636" s="223" t="str">
        <f t="shared" si="1684"/>
        <v>-4.07394502708964+1.68748328258285i</v>
      </c>
      <c r="BG636" s="223" t="str">
        <f t="shared" si="1685"/>
        <v>-0.432217001636342+4.38837286203457i</v>
      </c>
      <c r="BH636" s="223" t="str">
        <f t="shared" si="1686"/>
        <v>3.66645365874547+2.44984601169481i</v>
      </c>
      <c r="BI636" s="223" t="str">
        <f t="shared" si="1687"/>
        <v>3.88892558254901-2.07867403075636i</v>
      </c>
      <c r="BJ636" s="223" t="str">
        <f t="shared" si="1688"/>
        <v>-6.15833122246657E-14-4.40960632174177i</v>
      </c>
      <c r="BK636" s="223" t="str">
        <f t="shared" si="1689"/>
        <v>-3.88892558254905-2.07867403075628i</v>
      </c>
      <c r="BL636" s="223" t="str">
        <f t="shared" si="1690"/>
        <v>-3.66645365874542+2.44984601169489i</v>
      </c>
      <c r="BM636" s="176"/>
      <c r="BN636" s="176"/>
      <c r="BO636" s="176"/>
      <c r="BP636" s="176"/>
      <c r="BQ636" s="176"/>
      <c r="BR636" s="176"/>
      <c r="BS636" s="176"/>
      <c r="BT636" s="176"/>
      <c r="BU636" s="176"/>
      <c r="BV636" s="176"/>
      <c r="BW636" s="223"/>
      <c r="BX636" s="223"/>
      <c r="BY636" s="223"/>
      <c r="BZ636" s="223"/>
      <c r="CH636" s="222">
        <f t="shared" si="1691"/>
        <v>-286.55535882708114</v>
      </c>
    </row>
    <row r="637" spans="1:86">
      <c r="A637" s="227">
        <f t="shared" si="1630"/>
        <v>3.7499999999999994E-3</v>
      </c>
      <c r="B637" s="228">
        <v>12</v>
      </c>
      <c r="C637" s="228">
        <f t="shared" si="1631"/>
        <v>600</v>
      </c>
      <c r="D637" s="228">
        <f t="shared" si="1692"/>
        <v>3769.9111843077517</v>
      </c>
      <c r="E637" s="227" t="str">
        <f t="shared" si="1639"/>
        <v>3769.91118430775i</v>
      </c>
      <c r="F637" s="227" t="str">
        <f t="shared" si="1632"/>
        <v>6.93736695896898-2.61196443627081i</v>
      </c>
      <c r="G637" s="227" t="str">
        <f t="shared" si="1633"/>
        <v>-0.248872898474153+0.0481209475019483i</v>
      </c>
      <c r="H637" s="227" t="str">
        <f t="shared" si="1634"/>
        <v>0.0503976546400076-0.0188275839808687i</v>
      </c>
      <c r="I637" s="227" t="str">
        <f t="shared" si="1640"/>
        <v>0.0193472821968226+0.0000799039413621914i</v>
      </c>
      <c r="J637" s="223" t="str">
        <f>IMPRODUCT(1/Nt_input,Z625)</f>
        <v>2.64625967623042E-15-9.67975699595058E-15i</v>
      </c>
      <c r="K637" s="246" t="str">
        <f t="shared" si="1641"/>
        <v>5.1971383457507E-17-1.87065543619325E-16i</v>
      </c>
      <c r="L637" s="222">
        <f t="shared" si="1642"/>
        <v>-314.23721525578475</v>
      </c>
      <c r="M637" s="222">
        <f t="shared" si="1635"/>
        <v>454.61939766255642</v>
      </c>
      <c r="N637" s="224">
        <f t="shared" si="1636"/>
        <v>4.619397662556433</v>
      </c>
      <c r="O637" s="223" t="str">
        <f t="shared" si="1637"/>
        <v>1.76776695296638-4.26776695296636i</v>
      </c>
      <c r="P637" s="223" t="str">
        <f t="shared" si="1638"/>
        <v>-3.26640741219092-3.26640741219096i</v>
      </c>
      <c r="Q637" s="223" t="str">
        <f t="shared" si="1643"/>
        <v>-4.26776695296636+1.76776695296638i</v>
      </c>
      <c r="R637" s="223" t="str">
        <f t="shared" si="1644"/>
        <v>-8.48917186333426E-16+4.61939766255643i</v>
      </c>
      <c r="S637" s="223" t="str">
        <f t="shared" si="1645"/>
        <v>4.26776695296636+1.76776695296638i</v>
      </c>
      <c r="T637" s="223" t="str">
        <f t="shared" si="1646"/>
        <v>3.26640741219096-3.26640741219092i</v>
      </c>
      <c r="U637" s="223" t="str">
        <f t="shared" si="1647"/>
        <v>-1.76776695296638-4.26776695296636i</v>
      </c>
      <c r="V637" s="223" t="str">
        <f t="shared" si="1648"/>
        <v>-4.61939766255643-1.69783437266685E-15i</v>
      </c>
      <c r="W637" s="223" t="str">
        <f t="shared" si="1649"/>
        <v>-1.76776695296617+4.26776695296645i</v>
      </c>
      <c r="X637" s="223" t="str">
        <f t="shared" si="1650"/>
        <v>3.26640741219086+3.26640741219102i</v>
      </c>
      <c r="Y637" s="223" t="str">
        <f t="shared" si="1651"/>
        <v>4.26776695296636-1.76776695296638i</v>
      </c>
      <c r="Z637" s="223" t="str">
        <f t="shared" si="1652"/>
        <v>-1.36950125181458E-13-4.61939766255643i</v>
      </c>
      <c r="AA637" s="223" t="str">
        <f t="shared" si="1653"/>
        <v>-4.2677669529663-1.76776695296654i</v>
      </c>
      <c r="AB637" s="223" t="str">
        <f t="shared" si="1654"/>
        <v>-3.26640741219098+3.2664074121909i</v>
      </c>
      <c r="AC637" s="223" t="str">
        <f t="shared" si="1655"/>
        <v>1.76776695296643+4.26776695296634i</v>
      </c>
      <c r="AD637" s="223" t="str">
        <f t="shared" si="1656"/>
        <v>4.61939766255643-1.93541098417666E-13i</v>
      </c>
      <c r="AE637" s="223" t="str">
        <f t="shared" si="1657"/>
        <v>1.76776695296651-4.26776695296631i</v>
      </c>
      <c r="AF637" s="223" t="str">
        <f t="shared" si="1658"/>
        <v>-3.26640741219092-3.26640741219096i</v>
      </c>
      <c r="AG637" s="223" t="str">
        <f t="shared" si="1659"/>
        <v>-4.26776695296633+1.76776695296647i</v>
      </c>
      <c r="AH637" s="223" t="str">
        <f t="shared" si="1660"/>
        <v>-2.25798448990042E-13+4.61939766255643i</v>
      </c>
      <c r="AI637" s="223" t="str">
        <f t="shared" si="1661"/>
        <v>4.26776695296633+1.76776695296646i</v>
      </c>
      <c r="AJ637" s="223" t="str">
        <f t="shared" si="1662"/>
        <v>3.26640741219092-3.26640741219096i</v>
      </c>
      <c r="AK637" s="223" t="str">
        <f t="shared" si="1663"/>
        <v>-1.76776695296652-4.2677669529663i</v>
      </c>
      <c r="AL637" s="223" t="str">
        <f t="shared" si="1664"/>
        <v>-4.61939766255643-1.85618873017417E-13i</v>
      </c>
      <c r="AM637" s="223" t="str">
        <f t="shared" si="1665"/>
        <v>-1.76776695296642+4.26776695296635i</v>
      </c>
      <c r="AN637" s="223" t="str">
        <f t="shared" si="1666"/>
        <v>3.26640741219099+3.26640741219089i</v>
      </c>
      <c r="AO637" s="223" t="str">
        <f t="shared" si="1667"/>
        <v>4.26776695296629-1.76776695296655i</v>
      </c>
      <c r="AP637" s="223" t="str">
        <f t="shared" si="1668"/>
        <v>1.29027899781209E-13-4.61939766255643i</v>
      </c>
      <c r="AQ637" s="223" t="str">
        <f t="shared" si="1669"/>
        <v>-4.26776695296636-1.76776695296638i</v>
      </c>
      <c r="AR637" s="223" t="str">
        <f t="shared" si="1670"/>
        <v>-3.26640741219085+3.26640741219103i</v>
      </c>
      <c r="AS637" s="223" t="str">
        <f t="shared" si="1671"/>
        <v>1.76776695296617+4.26776695296645i</v>
      </c>
      <c r="AT637" s="223" t="str">
        <f t="shared" si="1672"/>
        <v>4.61939766255643+7.24369265450004E-14i</v>
      </c>
      <c r="AU637" s="223" t="str">
        <f t="shared" si="1673"/>
        <v>1.76776695296633-4.26776695296638i</v>
      </c>
      <c r="AV637" s="223" t="str">
        <f t="shared" si="1674"/>
        <v>-3.26640741219105-3.26640741219083i</v>
      </c>
      <c r="AW637" s="223" t="str">
        <f t="shared" si="1675"/>
        <v>-4.26776695296643+1.76776695296622i</v>
      </c>
      <c r="AX637" s="223" t="str">
        <f t="shared" si="1676"/>
        <v>-4.86687478359591E-14+4.61939766255643i</v>
      </c>
      <c r="AY637" s="223" t="str">
        <f t="shared" si="1677"/>
        <v>4.26776695296641+1.76776695296628i</v>
      </c>
      <c r="AZ637" s="223" t="str">
        <f t="shared" si="1678"/>
        <v>3.26640741219112-3.26640741219076i</v>
      </c>
      <c r="BA637" s="223" t="str">
        <f t="shared" si="1679"/>
        <v>-1.76776695296627-4.26776695296641i</v>
      </c>
      <c r="BB637" s="223" t="str">
        <f t="shared" si="1680"/>
        <v>-4.61939766255643+7.92222540024904E-15i</v>
      </c>
      <c r="BC637" s="223" t="str">
        <f t="shared" si="1681"/>
        <v>-1.76776695296626+4.26776695296642i</v>
      </c>
      <c r="BD637" s="223" t="str">
        <f t="shared" si="1682"/>
        <v>3.2664074121908+3.26640741219108i</v>
      </c>
      <c r="BE637" s="223" t="str">
        <f t="shared" si="1683"/>
        <v>4.2677669529664-1.7677669529663i</v>
      </c>
      <c r="BF637" s="223" t="str">
        <f t="shared" si="1684"/>
        <v>-6.4513198636457E-14-4.61939766255643i</v>
      </c>
      <c r="BG637" s="223" t="str">
        <f t="shared" si="1685"/>
        <v>-4.26776695296643-1.7677669529662i</v>
      </c>
      <c r="BH637" s="223" t="str">
        <f t="shared" si="1686"/>
        <v>-3.26640741219106+3.26640741219082i</v>
      </c>
      <c r="BI637" s="223" t="str">
        <f t="shared" si="1687"/>
        <v>1.76776695296635+4.26776695296638i</v>
      </c>
      <c r="BJ637" s="223" t="str">
        <f t="shared" si="1688"/>
        <v>4.61939766255643-8.82813773454987E-14i</v>
      </c>
      <c r="BK637" s="223" t="str">
        <f t="shared" si="1689"/>
        <v>1.76776695296658-4.26776695296628i</v>
      </c>
      <c r="BL637" s="223" t="str">
        <f t="shared" si="1690"/>
        <v>-3.26640741219086-3.26640741219102i</v>
      </c>
      <c r="BM637" s="176"/>
      <c r="BN637" s="176"/>
      <c r="BO637" s="176"/>
      <c r="BP637" s="176"/>
      <c r="BQ637" s="176"/>
      <c r="BR637" s="176"/>
      <c r="BS637" s="176"/>
      <c r="BT637" s="176"/>
      <c r="BU637" s="176"/>
      <c r="BV637" s="176"/>
      <c r="BW637" s="223"/>
      <c r="BX637" s="223"/>
      <c r="BY637" s="223"/>
      <c r="BZ637" s="223"/>
      <c r="CH637" s="222">
        <f t="shared" si="1691"/>
        <v>-279.96968865697613</v>
      </c>
    </row>
    <row r="638" spans="1:86">
      <c r="A638" s="227">
        <f t="shared" si="1630"/>
        <v>4.0624999999999993E-3</v>
      </c>
      <c r="B638" s="228">
        <v>13</v>
      </c>
      <c r="C638" s="228">
        <f t="shared" si="1631"/>
        <v>650</v>
      </c>
      <c r="D638" s="228">
        <f t="shared" si="1692"/>
        <v>4084.0704496667308</v>
      </c>
      <c r="E638" s="227" t="str">
        <f t="shared" si="1639"/>
        <v>4084.07044966673i</v>
      </c>
      <c r="F638" s="227" t="str">
        <f t="shared" si="1632"/>
        <v>6.86718432856773-2.44659666445093i</v>
      </c>
      <c r="G638" s="227" t="str">
        <f t="shared" si="1633"/>
        <v>-0.248864616618875+0.0450566532608033i</v>
      </c>
      <c r="H638" s="227" t="str">
        <f t="shared" si="1634"/>
        <v>0.0498890102767736-0.0176180539577184i</v>
      </c>
      <c r="I638" s="227" t="str">
        <f t="shared" si="1640"/>
        <v>0.0191959481522892+3.56786229936309E-06i</v>
      </c>
      <c r="J638" s="223" t="str">
        <f>IMPRODUCT(1/Nt_input,AA625)</f>
        <v>1.50741371425164E-15-2.02962646689286E-15i</v>
      </c>
      <c r="K638" s="246" t="str">
        <f t="shared" si="1641"/>
        <v>2.89434769305772E-17-3.89552261824286E-17i</v>
      </c>
      <c r="L638" s="222">
        <f t="shared" si="1642"/>
        <v>-326.27965844961204</v>
      </c>
      <c r="M638" s="222">
        <f t="shared" si="1635"/>
        <v>454.78470167866107</v>
      </c>
      <c r="N638" s="224">
        <f t="shared" si="1636"/>
        <v>4.7847016786610439</v>
      </c>
      <c r="O638" s="223" t="str">
        <f t="shared" si="1637"/>
        <v>1.38892558254902-4.57867403075636i</v>
      </c>
      <c r="P638" s="223" t="str">
        <f t="shared" si="1638"/>
        <v>-3.97833404973964-2.65823782654299i</v>
      </c>
      <c r="Q638" s="223" t="str">
        <f t="shared" si="1643"/>
        <v>-3.69862441382722+3.03538261166908i</v>
      </c>
      <c r="R638" s="223" t="str">
        <f t="shared" si="1644"/>
        <v>1.831026061233+4.42048795008734i</v>
      </c>
      <c r="S638" s="223" t="str">
        <f t="shared" si="1645"/>
        <v>4.76166203228629-0.468982775872414i</v>
      </c>
      <c r="T638" s="223" t="str">
        <f t="shared" si="1646"/>
        <v>0.933448991241101-4.69276497755138i</v>
      </c>
      <c r="U638" s="223" t="str">
        <f t="shared" si="1647"/>
        <v>-4.21973015397444-2.25549275800671i</v>
      </c>
      <c r="V638" s="223" t="str">
        <f t="shared" si="1648"/>
        <v>-3.38329500293597+3.38329500293579i</v>
      </c>
      <c r="W638" s="223" t="str">
        <f t="shared" si="1649"/>
        <v>2.25549275800677+4.2197301539744i</v>
      </c>
      <c r="X638" s="223" t="str">
        <f t="shared" si="1650"/>
        <v>4.69276497755141-0.933448991240929i</v>
      </c>
      <c r="Y638" s="223" t="str">
        <f t="shared" si="1651"/>
        <v>0.468982775872345-4.7616620322863i</v>
      </c>
      <c r="Z638" s="223" t="str">
        <f t="shared" si="1652"/>
        <v>-4.42048795008726-1.8310260612332i</v>
      </c>
      <c r="AA638" s="223" t="str">
        <f t="shared" si="1653"/>
        <v>-3.03538261166908+3.69862441382723i</v>
      </c>
      <c r="AB638" s="223" t="str">
        <f t="shared" si="1654"/>
        <v>2.6582378265428+3.97833404973977i</v>
      </c>
      <c r="AC638" s="223" t="str">
        <f t="shared" si="1655"/>
        <v>4.57867403075636-1.388925582549i</v>
      </c>
      <c r="AD638" s="223" t="str">
        <f t="shared" si="1656"/>
        <v>-2.08673158369759E-13-4.78470167866104i</v>
      </c>
      <c r="AE638" s="223" t="str">
        <f t="shared" si="1657"/>
        <v>-4.57867403075635-1.38892558254905i</v>
      </c>
      <c r="AF638" s="223" t="str">
        <f t="shared" si="1658"/>
        <v>-2.65823782654284+3.97833404973974i</v>
      </c>
      <c r="AG638" s="223" t="str">
        <f t="shared" si="1659"/>
        <v>3.03538261166903+3.69862441382727i</v>
      </c>
      <c r="AH638" s="223" t="str">
        <f t="shared" si="1660"/>
        <v>4.42048795008728-1.83102606123315i</v>
      </c>
      <c r="AI638" s="223" t="str">
        <f t="shared" si="1661"/>
        <v>-0.468982775872287-4.7616620322863i</v>
      </c>
      <c r="AJ638" s="223" t="str">
        <f t="shared" si="1662"/>
        <v>-4.6927649775514-0.933448991240976i</v>
      </c>
      <c r="AK638" s="223" t="str">
        <f t="shared" si="1663"/>
        <v>-2.25549275800682+4.21973015397438i</v>
      </c>
      <c r="AL638" s="223" t="str">
        <f t="shared" si="1664"/>
        <v>3.38329500293594+3.38329500293583i</v>
      </c>
      <c r="AM638" s="223" t="str">
        <f t="shared" si="1665"/>
        <v>4.21973015397453-2.25549275800653i</v>
      </c>
      <c r="AN638" s="223" t="str">
        <f t="shared" si="1666"/>
        <v>-0.933448991241125-4.69276497755137i</v>
      </c>
      <c r="AO638" s="223" t="str">
        <f t="shared" si="1667"/>
        <v>-4.76166203228627-0.468982775872611i</v>
      </c>
      <c r="AP638" s="223" t="str">
        <f t="shared" si="1668"/>
        <v>-1.83102606123299+4.42048795008734i</v>
      </c>
      <c r="AQ638" s="223" t="str">
        <f t="shared" si="1669"/>
        <v>3.69862441382706+3.03538261166928i</v>
      </c>
      <c r="AR638" s="223" t="str">
        <f t="shared" si="1670"/>
        <v>3.97833404973964-2.65823782654298i</v>
      </c>
      <c r="AS638" s="223" t="str">
        <f t="shared" si="1671"/>
        <v>-1.38892558254918-4.57867403075631i</v>
      </c>
      <c r="AT638" s="223" t="str">
        <f t="shared" si="1672"/>
        <v>-4.78470167866104-5.86165861377297E-14i</v>
      </c>
      <c r="AU638" s="223" t="str">
        <f t="shared" si="1673"/>
        <v>-1.38892558254884+4.57867403075641i</v>
      </c>
      <c r="AV638" s="223" t="str">
        <f t="shared" si="1674"/>
        <v>3.97833404973958+2.65823782654308i</v>
      </c>
      <c r="AW638" s="223" t="str">
        <f t="shared" si="1675"/>
        <v>3.69862441382714-3.03538261166919i</v>
      </c>
      <c r="AX638" s="223" t="str">
        <f t="shared" si="1676"/>
        <v>-1.83102606123292-4.42048795008737i</v>
      </c>
      <c r="AY638" s="223" t="str">
        <f t="shared" si="1677"/>
        <v>-4.76166203228628+0.468982775872495i</v>
      </c>
      <c r="AZ638" s="223" t="str">
        <f t="shared" si="1678"/>
        <v>-0.93344899124124+4.69276497755135i</v>
      </c>
      <c r="BA638" s="223" t="str">
        <f t="shared" si="1679"/>
        <v>4.21973015397447+2.25549275800664i</v>
      </c>
      <c r="BB638" s="223" t="str">
        <f t="shared" si="1680"/>
        <v>3.38329500293602-3.38329500293574i</v>
      </c>
      <c r="BC638" s="223" t="str">
        <f t="shared" si="1681"/>
        <v>-2.25549275800672-4.21973015397443i</v>
      </c>
      <c r="BD638" s="223" t="str">
        <f t="shared" si="1682"/>
        <v>-4.69276497755143+0.933448991240862i</v>
      </c>
      <c r="BE638" s="223" t="str">
        <f t="shared" si="1683"/>
        <v>-0.468982775872404+4.76166203228629i</v>
      </c>
      <c r="BF638" s="223" t="str">
        <f t="shared" si="1684"/>
        <v>4.42048795008724+1.83102606123324i</v>
      </c>
      <c r="BG638" s="223" t="str">
        <f t="shared" si="1685"/>
        <v>3.03538261166912-3.69862441382719i</v>
      </c>
      <c r="BH638" s="223" t="str">
        <f t="shared" si="1686"/>
        <v>-2.65823782654316-3.97833404973953i</v>
      </c>
      <c r="BI638" s="223" t="str">
        <f t="shared" si="1687"/>
        <v>-4.57867403075639+1.38892558254893i</v>
      </c>
      <c r="BJ638" s="223" t="str">
        <f t="shared" si="1688"/>
        <v>1.50056572232028E-13+4.78470167866104i</v>
      </c>
      <c r="BK638" s="223" t="str">
        <f t="shared" si="1689"/>
        <v>4.57867403075633+1.38892558254909i</v>
      </c>
      <c r="BL638" s="223" t="str">
        <f t="shared" si="1690"/>
        <v>2.65823782654291-3.9783340497397i</v>
      </c>
      <c r="BM638" s="176"/>
      <c r="BN638" s="176"/>
      <c r="BO638" s="176"/>
      <c r="BP638" s="176"/>
      <c r="BQ638" s="176"/>
      <c r="BR638" s="176"/>
      <c r="BS638" s="176"/>
      <c r="BT638" s="176"/>
      <c r="BU638" s="176"/>
      <c r="BV638" s="176"/>
      <c r="BW638" s="223"/>
      <c r="BX638" s="223"/>
      <c r="BY638" s="223"/>
      <c r="BZ638" s="223"/>
      <c r="CH638" s="222">
        <f t="shared" si="1691"/>
        <v>-291.9438499645413</v>
      </c>
    </row>
    <row r="639" spans="1:86">
      <c r="A639" s="227">
        <f t="shared" si="1630"/>
        <v>4.3749999999999995E-3</v>
      </c>
      <c r="B639" s="228">
        <v>14</v>
      </c>
      <c r="C639" s="228">
        <f t="shared" si="1631"/>
        <v>700</v>
      </c>
      <c r="D639" s="228">
        <f t="shared" si="1692"/>
        <v>4398.22971502571</v>
      </c>
      <c r="E639" s="227" t="str">
        <f t="shared" si="1639"/>
        <v>4398.22971502571i</v>
      </c>
      <c r="F639" s="227" t="str">
        <f t="shared" si="1632"/>
        <v>6.81080448870881-2.30420969401533i</v>
      </c>
      <c r="G639" s="227" t="str">
        <f t="shared" si="1633"/>
        <v>-0.248855672560536+0.042477429349025i</v>
      </c>
      <c r="H639" s="227" t="str">
        <f t="shared" si="1634"/>
        <v>0.0494805278559909-0.0165752286651478i</v>
      </c>
      <c r="I639" s="227" t="str">
        <f t="shared" si="1640"/>
        <v>0.0190686347394239-0.0000478680388691999i</v>
      </c>
      <c r="J639" s="223" t="str">
        <f>IMPRODUCT(1/Nt_input,AB625)</f>
        <v>2.32186638622275E-15+8.94770368908838E-15i</v>
      </c>
      <c r="K639" s="246" t="str">
        <f t="shared" si="1641"/>
        <v>4.47031310606071E-17+1.70509350213397E-16i</v>
      </c>
      <c r="L639" s="222">
        <f t="shared" si="1642"/>
        <v>-315.07633469265971</v>
      </c>
      <c r="M639" s="222">
        <f t="shared" si="1635"/>
        <v>454.90392640201617</v>
      </c>
      <c r="N639" s="224">
        <f t="shared" si="1636"/>
        <v>4.9039264020161522</v>
      </c>
      <c r="O639" s="223" t="str">
        <f t="shared" si="1637"/>
        <v>0.956708580912748-4.80969883127821i</v>
      </c>
      <c r="P639" s="223" t="str">
        <f t="shared" si="1638"/>
        <v>-4.53063723176444-1.87665138758932i</v>
      </c>
      <c r="Q639" s="223" t="str">
        <f t="shared" si="1643"/>
        <v>-2.72447553387911+4.07746578424457i</v>
      </c>
      <c r="R639" s="223" t="str">
        <f t="shared" si="1644"/>
        <v>3.46759961330538+3.46759961330536i</v>
      </c>
      <c r="S639" s="223" t="str">
        <f t="shared" si="1645"/>
        <v>4.07746578424459-2.72447553387908i</v>
      </c>
      <c r="T639" s="223" t="str">
        <f t="shared" si="1646"/>
        <v>-1.87665138758934-4.53063723176444i</v>
      </c>
      <c r="U639" s="223" t="str">
        <f t="shared" si="1647"/>
        <v>-4.80969883127822+0.956708580912718i</v>
      </c>
      <c r="V639" s="223" t="str">
        <f t="shared" si="1648"/>
        <v>1.19852911608871E-13+4.90392640201615i</v>
      </c>
      <c r="W639" s="223" t="str">
        <f t="shared" si="1649"/>
        <v>4.8096988312782+0.956708580912777i</v>
      </c>
      <c r="X639" s="223" t="str">
        <f t="shared" si="1650"/>
        <v>1.87665138758953-4.53063723176435i</v>
      </c>
      <c r="Y639" s="223" t="str">
        <f t="shared" si="1651"/>
        <v>-4.07746578424464-2.72447553387901i</v>
      </c>
      <c r="Z639" s="223" t="str">
        <f t="shared" si="1652"/>
        <v>-3.46759961330542+3.46759961330532i</v>
      </c>
      <c r="AA639" s="223" t="str">
        <f t="shared" si="1653"/>
        <v>2.72447553387931+4.07746578424444i</v>
      </c>
      <c r="AB639" s="223" t="str">
        <f t="shared" si="1654"/>
        <v>4.53063723176441-1.8766513875894i</v>
      </c>
      <c r="AC639" s="223" t="str">
        <f t="shared" si="1655"/>
        <v>-0.95670858091264-4.80969883127823i</v>
      </c>
      <c r="AD639" s="223" t="str">
        <f t="shared" si="1656"/>
        <v>-4.90392640201615+2.39705823217741E-13i</v>
      </c>
      <c r="AE639" s="223" t="str">
        <f t="shared" si="1657"/>
        <v>-0.956708580912664+4.80969883127823i</v>
      </c>
      <c r="AF639" s="223" t="str">
        <f t="shared" si="1658"/>
        <v>4.5306372317644+1.87665138758942i</v>
      </c>
      <c r="AG639" s="223" t="str">
        <f t="shared" si="1659"/>
        <v>2.72447553387891-4.07746578424471i</v>
      </c>
      <c r="AH639" s="223" t="str">
        <f t="shared" si="1660"/>
        <v>-3.4675996133054-3.46759961330534i</v>
      </c>
      <c r="AI639" s="223" t="str">
        <f t="shared" si="1661"/>
        <v>-4.07746578424465+2.72447553387899i</v>
      </c>
      <c r="AJ639" s="223" t="str">
        <f t="shared" si="1662"/>
        <v>1.8766513875895+4.53063723176437i</v>
      </c>
      <c r="AK639" s="223" t="str">
        <f t="shared" si="1663"/>
        <v>4.80969883127821-0.956708580912748i</v>
      </c>
      <c r="AL639" s="223" t="str">
        <f t="shared" si="1664"/>
        <v>1.36975287809189E-13-4.90392640201615i</v>
      </c>
      <c r="AM639" s="223" t="str">
        <f t="shared" si="1665"/>
        <v>-4.80969883127825-0.956708580912542i</v>
      </c>
      <c r="AN639" s="223" t="str">
        <f t="shared" si="1666"/>
        <v>-1.8766513875893+4.53063723176445i</v>
      </c>
      <c r="AO639" s="223" t="str">
        <f t="shared" si="1667"/>
        <v>4.07746578424449+2.72447553387923i</v>
      </c>
      <c r="AP639" s="223" t="str">
        <f t="shared" si="1668"/>
        <v>3.46759961330526-3.46759961330548i</v>
      </c>
      <c r="AQ639" s="223" t="str">
        <f t="shared" si="1669"/>
        <v>-2.72447553387909-4.07746578424459i</v>
      </c>
      <c r="AR639" s="223" t="str">
        <f t="shared" si="1670"/>
        <v>-4.5306372317645+1.87665138758917i</v>
      </c>
      <c r="AS639" s="223" t="str">
        <f t="shared" si="1671"/>
        <v>0.956708580912875+4.80969883127818i</v>
      </c>
      <c r="AT639" s="223" t="str">
        <f t="shared" si="1672"/>
        <v>4.90392640201615+4.32557458127294E-14i</v>
      </c>
      <c r="AU639" s="223" t="str">
        <f t="shared" si="1673"/>
        <v>0.956708580912924-4.80969883127818i</v>
      </c>
      <c r="AV639" s="223" t="str">
        <f t="shared" si="1674"/>
        <v>-4.53063723176448-1.87665138758921i</v>
      </c>
      <c r="AW639" s="223" t="str">
        <f t="shared" si="1675"/>
        <v>-2.72447553387913+4.07746578424456i</v>
      </c>
      <c r="AX639" s="223" t="str">
        <f t="shared" si="1676"/>
        <v>3.46759961330522+3.46759961330551i</v>
      </c>
      <c r="AY639" s="223" t="str">
        <f t="shared" si="1677"/>
        <v>4.07746578424452-2.72447553387919i</v>
      </c>
      <c r="AZ639" s="223" t="str">
        <f t="shared" si="1678"/>
        <v>-1.87665138758925-4.53063723176447i</v>
      </c>
      <c r="BA639" s="223" t="str">
        <f t="shared" si="1679"/>
        <v>-4.80969883127826+0.956708580912488i</v>
      </c>
      <c r="BB639" s="223" t="str">
        <f t="shared" si="1680"/>
        <v>8.53082890002781E-14+4.90392640201615i</v>
      </c>
      <c r="BC639" s="223" t="str">
        <f t="shared" si="1681"/>
        <v>4.8096988312782+0.956708580912802i</v>
      </c>
      <c r="BD639" s="223" t="str">
        <f t="shared" si="1682"/>
        <v>1.8766513875891-4.53063723176453i</v>
      </c>
      <c r="BE639" s="223" t="str">
        <f t="shared" si="1683"/>
        <v>-4.07746578424463-2.72447553387902i</v>
      </c>
      <c r="BF639" s="223" t="str">
        <f t="shared" si="1684"/>
        <v>-3.46759961330545+3.46759961330529i</v>
      </c>
      <c r="BG639" s="223" t="str">
        <f t="shared" si="1685"/>
        <v>2.72447553387927+4.07746578424447i</v>
      </c>
      <c r="BH639" s="223" t="str">
        <f t="shared" si="1686"/>
        <v>4.53063723176442-1.87665138758937i</v>
      </c>
      <c r="BI639" s="223" t="str">
        <f t="shared" si="1687"/>
        <v>-0.956708580912581-4.80969883127824i</v>
      </c>
      <c r="BJ639" s="223" t="str">
        <f t="shared" si="1688"/>
        <v>-4.90392640201615+2.13872323813285E-13i</v>
      </c>
      <c r="BK639" s="223" t="str">
        <f t="shared" si="1689"/>
        <v>-0.956708580912708+4.80969883127822i</v>
      </c>
      <c r="BL639" s="223" t="str">
        <f t="shared" si="1690"/>
        <v>4.5306372317644+1.87665138758943i</v>
      </c>
      <c r="BM639" s="176"/>
      <c r="BN639" s="176"/>
      <c r="BO639" s="176"/>
      <c r="BP639" s="176"/>
      <c r="BQ639" s="176"/>
      <c r="BR639" s="176"/>
      <c r="BS639" s="176"/>
      <c r="BT639" s="176"/>
      <c r="BU639" s="176"/>
      <c r="BV639" s="176"/>
      <c r="BW639" s="223"/>
      <c r="BX639" s="223"/>
      <c r="BY639" s="223"/>
      <c r="BZ639" s="223"/>
      <c r="CH639" s="222">
        <f t="shared" si="1691"/>
        <v>-280.68275405808373</v>
      </c>
    </row>
    <row r="640" spans="1:86">
      <c r="A640" s="227">
        <f t="shared" si="1630"/>
        <v>4.6874999999999998E-3</v>
      </c>
      <c r="B640" s="228">
        <v>15</v>
      </c>
      <c r="C640" s="228">
        <f t="shared" si="1631"/>
        <v>750</v>
      </c>
      <c r="D640" s="228">
        <f t="shared" si="1692"/>
        <v>4712.3889803846896</v>
      </c>
      <c r="E640" s="227" t="str">
        <f t="shared" si="1639"/>
        <v>4712.38898038469i</v>
      </c>
      <c r="F640" s="227" t="str">
        <f t="shared" si="1632"/>
        <v>6.76481904234815-2.18074426780787i</v>
      </c>
      <c r="G640" s="227" t="str">
        <f t="shared" si="1633"/>
        <v>-0.248846066378808+0.0402862553384619i</v>
      </c>
      <c r="H640" s="227" t="str">
        <f t="shared" si="1634"/>
        <v>0.0491474828975089-0.0156696624855795i</v>
      </c>
      <c r="I640" s="227" t="str">
        <f t="shared" si="1640"/>
        <v>0.0189610556612194-0.0000819217383536928i</v>
      </c>
      <c r="J640" s="223" t="str">
        <f>IMPRODUCT(1/Nt_input,AC625)</f>
        <v>-1.26510808122829E-15-2.05131051034258E-15i</v>
      </c>
      <c r="K640" s="246" t="str">
        <f t="shared" si="1641"/>
        <v>-2.41558316685385E-17-3.87913729118305E-17i</v>
      </c>
      <c r="L640" s="222">
        <f t="shared" si="1642"/>
        <v>-326.80212348959265</v>
      </c>
      <c r="M640" s="222">
        <f t="shared" si="1635"/>
        <v>454.97592363336099</v>
      </c>
      <c r="N640" s="224">
        <f t="shared" si="1636"/>
        <v>4.9759236333609849</v>
      </c>
      <c r="O640" s="223" t="str">
        <f t="shared" si="1637"/>
        <v>0.487725805040298-4.95196320100808i</v>
      </c>
      <c r="P640" s="223" t="str">
        <f t="shared" si="1638"/>
        <v>-4.88031265601101-0.970754543960061i</v>
      </c>
      <c r="Q640" s="223" t="str">
        <f t="shared" si="1643"/>
        <v>-1.44443438595303+4.7616620322863i</v>
      </c>
      <c r="R640" s="223" t="str">
        <f t="shared" si="1644"/>
        <v>4.59715400020141+1.90420353520116i</v>
      </c>
      <c r="S640" s="223" t="str">
        <f t="shared" si="1645"/>
        <v>2.34563416346172-4.38837286203459i</v>
      </c>
      <c r="T640" s="223" t="str">
        <f t="shared" si="1646"/>
        <v>-4.13732929427772-2.76447505247412i</v>
      </c>
      <c r="U640" s="223" t="str">
        <f t="shared" si="1647"/>
        <v>-3.15669253551541+3.8464409837227i</v>
      </c>
      <c r="V640" s="223" t="str">
        <f t="shared" si="1648"/>
        <v>3.51850934381587+3.51850934381604i</v>
      </c>
      <c r="W640" s="223" t="str">
        <f t="shared" si="1649"/>
        <v>3.84644098372286-3.15669253551522i</v>
      </c>
      <c r="X640" s="223" t="str">
        <f t="shared" si="1650"/>
        <v>-2.76447505247429-4.13732929427761i</v>
      </c>
      <c r="Y640" s="223" t="str">
        <f t="shared" si="1651"/>
        <v>-4.38837286203451+2.34563416346186i</v>
      </c>
      <c r="Z640" s="223" t="str">
        <f t="shared" si="1652"/>
        <v>1.90420353520122+4.59715400020138i</v>
      </c>
      <c r="AA640" s="223" t="str">
        <f t="shared" si="1653"/>
        <v>4.76166203228629-1.44443438595304i</v>
      </c>
      <c r="AB640" s="223" t="str">
        <f t="shared" si="1654"/>
        <v>-0.970754543959972-4.88031265601103i</v>
      </c>
      <c r="AC640" s="223" t="str">
        <f t="shared" si="1655"/>
        <v>-4.95196320100809+0.487725805040157i</v>
      </c>
      <c r="AD640" s="223" t="str">
        <f t="shared" si="1656"/>
        <v>-2.43225615281628E-13+4.97592363336098i</v>
      </c>
      <c r="AE640" s="223" t="str">
        <f t="shared" si="1657"/>
        <v>4.95196320100809+0.487725805040148i</v>
      </c>
      <c r="AF640" s="223" t="str">
        <f t="shared" si="1658"/>
        <v>0.970754543959962-4.88031265601103i</v>
      </c>
      <c r="AG640" s="223" t="str">
        <f t="shared" si="1659"/>
        <v>-4.7616620322863-1.44443438595303i</v>
      </c>
      <c r="AH640" s="223" t="str">
        <f t="shared" si="1660"/>
        <v>-1.90420353520121+4.59715400020139i</v>
      </c>
      <c r="AI640" s="223" t="str">
        <f t="shared" si="1661"/>
        <v>4.38837286203452+2.34563416346185i</v>
      </c>
      <c r="AJ640" s="223" t="str">
        <f t="shared" si="1662"/>
        <v>2.76447505247428-4.13732929427762i</v>
      </c>
      <c r="AK640" s="223" t="str">
        <f t="shared" si="1663"/>
        <v>-3.84644098372287-3.15669253551521i</v>
      </c>
      <c r="AL640" s="223" t="str">
        <f t="shared" si="1664"/>
        <v>-3.51850934381586+3.51850934381605i</v>
      </c>
      <c r="AM640" s="223" t="str">
        <f t="shared" si="1665"/>
        <v>3.15669253551542+3.84644098372269i</v>
      </c>
      <c r="AN640" s="223" t="str">
        <f t="shared" si="1666"/>
        <v>4.13732929427774-2.76447505247409i</v>
      </c>
      <c r="AO640" s="223" t="str">
        <f t="shared" si="1667"/>
        <v>-2.34563416346165-4.38837286203463i</v>
      </c>
      <c r="AP640" s="223" t="str">
        <f t="shared" si="1668"/>
        <v>-4.59715400020148+1.90420353520099i</v>
      </c>
      <c r="AQ640" s="223" t="str">
        <f t="shared" si="1669"/>
        <v>1.44443438595328+4.76166203228622i</v>
      </c>
      <c r="AR640" s="223" t="str">
        <f t="shared" si="1670"/>
        <v>4.88031265601098-0.97075454396022i</v>
      </c>
      <c r="AS640" s="223" t="str">
        <f t="shared" si="1671"/>
        <v>-0.487725805040407-4.95196320100807i</v>
      </c>
      <c r="AT640" s="223" t="str">
        <f t="shared" si="1672"/>
        <v>-4.97592363336098+8.53366423017501E-15i</v>
      </c>
      <c r="AU640" s="223" t="str">
        <f t="shared" si="1673"/>
        <v>-0.48772580504039+4.95196320100807i</v>
      </c>
      <c r="AV640" s="223" t="str">
        <f t="shared" si="1674"/>
        <v>4.88031265601099+0.9707545439602i</v>
      </c>
      <c r="AW640" s="223" t="str">
        <f t="shared" si="1675"/>
        <v>1.44443438595326-4.76166203228623i</v>
      </c>
      <c r="AX640" s="223" t="str">
        <f t="shared" si="1676"/>
        <v>-4.59715400020148-1.90420353520097i</v>
      </c>
      <c r="AY640" s="223" t="str">
        <f t="shared" si="1677"/>
        <v>-2.34563416346163+4.38837286203464i</v>
      </c>
      <c r="AZ640" s="223" t="str">
        <f t="shared" si="1678"/>
        <v>4.13732929427775+2.76447505247408i</v>
      </c>
      <c r="BA640" s="223" t="str">
        <f t="shared" si="1679"/>
        <v>3.15669253551541-3.8464409837227i</v>
      </c>
      <c r="BB640" s="223" t="str">
        <f t="shared" si="1680"/>
        <v>-3.51850934381587-3.51850934381604i</v>
      </c>
      <c r="BC640" s="223" t="str">
        <f t="shared" si="1681"/>
        <v>-3.84644098372286+3.15669253551522i</v>
      </c>
      <c r="BD640" s="223" t="str">
        <f t="shared" si="1682"/>
        <v>2.76447505247429+4.13732929427761i</v>
      </c>
      <c r="BE640" s="223" t="str">
        <f t="shared" si="1683"/>
        <v>4.38837286203452-2.34563416346185i</v>
      </c>
      <c r="BF640" s="223" t="str">
        <f t="shared" si="1684"/>
        <v>-1.90420353520124-4.59715400020137i</v>
      </c>
      <c r="BG640" s="223" t="str">
        <f t="shared" si="1685"/>
        <v>-4.76166203228629+1.44443438595306i</v>
      </c>
      <c r="BH640" s="223" t="str">
        <f t="shared" si="1686"/>
        <v>0.970754543959996+4.88031265601103i</v>
      </c>
      <c r="BI640" s="223" t="str">
        <f t="shared" si="1687"/>
        <v>4.95196320100809-0.487725805040182i</v>
      </c>
      <c r="BJ640" s="223" t="str">
        <f t="shared" si="1688"/>
        <v>2.17013919094545E-13-4.97592363336098i</v>
      </c>
      <c r="BK640" s="223" t="str">
        <f t="shared" si="1689"/>
        <v>-4.9519632010081-0.487725805040122i</v>
      </c>
      <c r="BL640" s="223" t="str">
        <f t="shared" si="1690"/>
        <v>-0.970754543959937+4.88031265601104i</v>
      </c>
      <c r="BM640" s="176"/>
      <c r="BN640" s="176"/>
      <c r="BO640" s="176"/>
      <c r="BP640" s="176"/>
      <c r="BQ640" s="176"/>
      <c r="BR640" s="176"/>
      <c r="BS640" s="176"/>
      <c r="BT640" s="176"/>
      <c r="BU640" s="176"/>
      <c r="BV640" s="176"/>
      <c r="BW640" s="223"/>
      <c r="BX640" s="223"/>
      <c r="BY640" s="223"/>
      <c r="BZ640" s="223"/>
      <c r="CH640" s="222">
        <f t="shared" si="1691"/>
        <v>-292.35945482080183</v>
      </c>
    </row>
    <row r="641" spans="1:86">
      <c r="A641" s="227">
        <f t="shared" si="1630"/>
        <v>5.0000000000000001E-3</v>
      </c>
      <c r="B641" s="228">
        <v>16</v>
      </c>
      <c r="C641" s="228">
        <f t="shared" si="1631"/>
        <v>800</v>
      </c>
      <c r="D641" s="228">
        <f t="shared" si="1692"/>
        <v>5026.5482457436692</v>
      </c>
      <c r="E641" s="227" t="str">
        <f t="shared" si="1639"/>
        <v>5026.54824574367i</v>
      </c>
      <c r="F641" s="227" t="str">
        <f t="shared" si="1632"/>
        <v>6.72680029856023-2.07301089209681i</v>
      </c>
      <c r="G641" s="227" t="str">
        <f t="shared" si="1633"/>
        <v>-0.248835798159267+0.0384103654667776i</v>
      </c>
      <c r="H641" s="227" t="str">
        <f t="shared" si="1634"/>
        <v>0.0488722649486464-0.0148782190531403i</v>
      </c>
      <c r="I641" s="227" t="str">
        <f t="shared" si="1640"/>
        <v>0.0188696759686762-0.000103680667101545i</v>
      </c>
      <c r="J641" s="223" t="str">
        <f>IMPRODUCT(1/Nt_input,AD625)</f>
        <v>-6.9133145337145E-15-4.31078783780136E-16i</v>
      </c>
      <c r="K641" s="246" t="str">
        <f t="shared" si="1641"/>
        <v>-1.30496699656608E-16-7.41753990416387E-18i</v>
      </c>
      <c r="L641" s="222">
        <f t="shared" si="1642"/>
        <v>-317.67400052344607</v>
      </c>
      <c r="M641" s="222">
        <f t="shared" si="1635"/>
        <v>455</v>
      </c>
      <c r="N641" s="224">
        <f t="shared" si="1636"/>
        <v>5</v>
      </c>
      <c r="O641" s="223" t="str">
        <f t="shared" si="1637"/>
        <v>-1.74572812802753E-14-5i</v>
      </c>
      <c r="P641" s="223" t="str">
        <f t="shared" si="1638"/>
        <v>-5-1.61556965722065E-14i</v>
      </c>
      <c r="Q641" s="223" t="str">
        <f t="shared" si="1643"/>
        <v>-9.18861341181465E-16+5i</v>
      </c>
      <c r="R641" s="223" t="str">
        <f t="shared" si="1644"/>
        <v>5-1.65384199390939E-14i</v>
      </c>
      <c r="S641" s="223" t="str">
        <f t="shared" si="1645"/>
        <v>1.48541118641377E-14-5i</v>
      </c>
      <c r="T641" s="223" t="str">
        <f t="shared" si="1646"/>
        <v>-5-1.83772268236293E-15i</v>
      </c>
      <c r="U641" s="223" t="str">
        <f t="shared" si="1647"/>
        <v>1.22200968961927E-13+5i</v>
      </c>
      <c r="V641" s="223" t="str">
        <f t="shared" si="1648"/>
        <v>5-1.39658250242203E-13i</v>
      </c>
      <c r="W641" s="223" t="str">
        <f t="shared" si="1649"/>
        <v>-1.48233747325477E-13-5i</v>
      </c>
      <c r="X641" s="223" t="str">
        <f t="shared" si="1650"/>
        <v>-5+1.65691028605752E-13i</v>
      </c>
      <c r="Y641" s="223" t="str">
        <f t="shared" si="1651"/>
        <v>1.83148309886027E-13+5i</v>
      </c>
      <c r="Z641" s="223" t="str">
        <f t="shared" si="1652"/>
        <v>5-2.09487375363304E-13i</v>
      </c>
      <c r="AA641" s="223" t="str">
        <f t="shared" si="1653"/>
        <v>-2.18062872446579E-13-5i</v>
      </c>
      <c r="AB641" s="223" t="str">
        <f t="shared" si="1654"/>
        <v>-5+2.44401937923855E-13i</v>
      </c>
      <c r="AC641" s="223" t="str">
        <f t="shared" si="1655"/>
        <v>-2.44402480024941E-13+5i</v>
      </c>
      <c r="AD641" s="223" t="str">
        <f t="shared" si="1656"/>
        <v>5+2.35826982941667E-13i</v>
      </c>
      <c r="AE641" s="223" t="str">
        <f t="shared" si="1657"/>
        <v>2.0948791746439E-13-5i</v>
      </c>
      <c r="AF641" s="223" t="str">
        <f t="shared" si="1658"/>
        <v>-5-2.00912420381116E-13i</v>
      </c>
      <c r="AG641" s="223" t="str">
        <f t="shared" si="1659"/>
        <v>-1.74573354903839E-13+5i</v>
      </c>
      <c r="AH641" s="223" t="str">
        <f t="shared" si="1660"/>
        <v>5+1.65997857820566E-13i</v>
      </c>
      <c r="AI641" s="223" t="str">
        <f t="shared" si="1661"/>
        <v>1.39658792343289E-13-5i</v>
      </c>
      <c r="AJ641" s="223" t="str">
        <f t="shared" si="1662"/>
        <v>-5-1.31083295260015E-13i</v>
      </c>
      <c r="AK641" s="223" t="str">
        <f t="shared" si="1663"/>
        <v>-1.22507798176741E-13+5i</v>
      </c>
      <c r="AL641" s="223" t="str">
        <f t="shared" si="1664"/>
        <v>5+7.84051643054615E-14i</v>
      </c>
      <c r="AM641" s="223" t="str">
        <f t="shared" si="1665"/>
        <v>6.98296672221875E-14-5i</v>
      </c>
      <c r="AN641" s="223" t="str">
        <f t="shared" si="1666"/>
        <v>-5-6.12541701389135E-14i</v>
      </c>
      <c r="AO641" s="223" t="str">
        <f t="shared" si="1667"/>
        <v>-5.26786730556395E-14+5i</v>
      </c>
      <c r="AP641" s="223" t="str">
        <f t="shared" si="1668"/>
        <v>5+4.41031759723653E-14i</v>
      </c>
      <c r="AQ641" s="223" t="str">
        <f t="shared" si="1669"/>
        <v>5.4210108624275E-19-5i</v>
      </c>
      <c r="AR641" s="223" t="str">
        <f t="shared" si="1670"/>
        <v>-5+8.57495498218785E-15i</v>
      </c>
      <c r="AS641" s="223" t="str">
        <f t="shared" si="1671"/>
        <v>1.71504520654619E-14+5i</v>
      </c>
      <c r="AT641" s="223" t="str">
        <f t="shared" si="1672"/>
        <v>5-2.5725949148736E-14i</v>
      </c>
      <c r="AU641" s="223" t="str">
        <f t="shared" si="1673"/>
        <v>-6.9828583020015E-14-5i</v>
      </c>
      <c r="AV641" s="223" t="str">
        <f t="shared" si="1674"/>
        <v>-5+7.84040801032895E-14i</v>
      </c>
      <c r="AW641" s="223" t="str">
        <f t="shared" si="1675"/>
        <v>8.69795771865635E-14+5i</v>
      </c>
      <c r="AX641" s="223" t="str">
        <f t="shared" si="1676"/>
        <v>5-9.55550742698375E-14i</v>
      </c>
      <c r="AY641" s="223" t="str">
        <f t="shared" si="1677"/>
        <v>-1.39657708141117E-13-5i</v>
      </c>
      <c r="AZ641" s="223" t="str">
        <f t="shared" si="1678"/>
        <v>-5+1.48233205224391E-13i</v>
      </c>
      <c r="BA641" s="223" t="str">
        <f t="shared" si="1679"/>
        <v>1.56808702307664E-13+5i</v>
      </c>
      <c r="BB641" s="223" t="str">
        <f t="shared" si="1680"/>
        <v>5-1.65384199390939E-13i</v>
      </c>
      <c r="BC641" s="223" t="str">
        <f t="shared" si="1681"/>
        <v>-1.73959696474213E-13-5i</v>
      </c>
      <c r="BD641" s="223" t="str">
        <f t="shared" si="1682"/>
        <v>-5+2.18062330345492E-13i</v>
      </c>
      <c r="BE641" s="223" t="str">
        <f t="shared" si="1683"/>
        <v>2.62164964216771E-13+5i</v>
      </c>
      <c r="BF641" s="223" t="str">
        <f t="shared" si="1684"/>
        <v>5+2.6216659052003E-13i</v>
      </c>
      <c r="BG641" s="223" t="str">
        <f t="shared" si="1685"/>
        <v>2.18063956648751E-13-5i</v>
      </c>
      <c r="BH641" s="223" t="str">
        <f t="shared" si="1686"/>
        <v>-5-2.45015596353481E-13i</v>
      </c>
      <c r="BI641" s="223" t="str">
        <f t="shared" si="1687"/>
        <v>-2.00912962482202E-13+5i</v>
      </c>
      <c r="BJ641" s="223" t="str">
        <f t="shared" si="1688"/>
        <v>5+1.56810328610924E-13i</v>
      </c>
      <c r="BK641" s="223" t="str">
        <f t="shared" si="1689"/>
        <v>1.83761968315655E-13-5i</v>
      </c>
      <c r="BL641" s="223" t="str">
        <f t="shared" si="1690"/>
        <v>-5-1.39659334444376E-13i</v>
      </c>
      <c r="BM641" s="176"/>
      <c r="BN641" s="176"/>
      <c r="BO641" s="176"/>
      <c r="BP641" s="176"/>
      <c r="BQ641" s="176"/>
      <c r="BR641" s="176"/>
      <c r="BS641" s="176"/>
      <c r="BT641" s="176"/>
      <c r="BU641" s="176"/>
      <c r="BV641" s="176"/>
      <c r="BW641" s="223"/>
      <c r="BX641" s="223"/>
      <c r="BY641" s="223"/>
      <c r="BZ641" s="223"/>
      <c r="CH641" s="222">
        <f t="shared" si="1691"/>
        <v>-283.18942048595596</v>
      </c>
    </row>
    <row r="642" spans="1:86">
      <c r="A642" s="227">
        <f t="shared" si="1630"/>
        <v>5.3125000000000004E-3</v>
      </c>
      <c r="B642" s="228">
        <v>17</v>
      </c>
      <c r="C642" s="228">
        <f t="shared" si="1631"/>
        <v>850</v>
      </c>
      <c r="D642" s="228">
        <f t="shared" si="1692"/>
        <v>5340.7075111026479</v>
      </c>
      <c r="E642" s="227" t="str">
        <f t="shared" si="1639"/>
        <v>5340.70751110265i</v>
      </c>
      <c r="F642" s="227" t="str">
        <f t="shared" si="1632"/>
        <v>6.69498338687077-1.97847826109188i</v>
      </c>
      <c r="G642" s="227" t="str">
        <f t="shared" si="1633"/>
        <v>-0.248824867993379+0.0367941149123308i</v>
      </c>
      <c r="H642" s="227" t="str">
        <f t="shared" si="1634"/>
        <v>0.0486420716459695-0.0141825364880281i</v>
      </c>
      <c r="I642" s="227" t="str">
        <f t="shared" si="1640"/>
        <v>0.0187916264121302-0.000116643657203926i</v>
      </c>
      <c r="J642" s="223" t="str">
        <f>IMPRODUCT(1/Nt_input,AE625)</f>
        <v>-2.5244089045702E-15+1.40946282423115E-15i</v>
      </c>
      <c r="K642" s="246" t="str">
        <f t="shared" si="1641"/>
        <v>-4.72733441476267E-17+2.67805551216449E-17i</v>
      </c>
      <c r="L642" s="222">
        <f t="shared" si="1642"/>
        <v>-325.29888472440166</v>
      </c>
      <c r="M642" s="222">
        <f t="shared" si="1635"/>
        <v>454.97592363336099</v>
      </c>
      <c r="N642" s="224">
        <f t="shared" si="1636"/>
        <v>4.9759236333609849</v>
      </c>
      <c r="O642" s="223" t="str">
        <f t="shared" si="1637"/>
        <v>-0.487725805040332-4.95196320100808i</v>
      </c>
      <c r="P642" s="223" t="str">
        <f t="shared" si="1638"/>
        <v>-4.88031265601101+0.970754543960081i</v>
      </c>
      <c r="Q642" s="223" t="str">
        <f t="shared" si="1643"/>
        <v>1.44443438595303+4.7616620322863i</v>
      </c>
      <c r="R642" s="223" t="str">
        <f t="shared" si="1644"/>
        <v>4.59715400020141-1.90420353520115i</v>
      </c>
      <c r="S642" s="223" t="str">
        <f t="shared" si="1645"/>
        <v>-2.34563416346174-4.38837286203458i</v>
      </c>
      <c r="T642" s="223" t="str">
        <f t="shared" si="1646"/>
        <v>-4.13732929427763+2.76447505247425i</v>
      </c>
      <c r="U642" s="223" t="str">
        <f t="shared" si="1647"/>
        <v>3.15669253551521+3.84644098372287i</v>
      </c>
      <c r="V642" s="223" t="str">
        <f t="shared" si="1648"/>
        <v>3.51850934381603-3.51850934381588i</v>
      </c>
      <c r="W642" s="223" t="str">
        <f t="shared" si="1649"/>
        <v>-3.84644098372274-3.15669253551537i</v>
      </c>
      <c r="X642" s="223" t="str">
        <f t="shared" si="1650"/>
        <v>-2.76447505247401+4.1373292942778i</v>
      </c>
      <c r="Y642" s="223" t="str">
        <f t="shared" si="1651"/>
        <v>4.38837286203469+2.34563416346152i</v>
      </c>
      <c r="Z642" s="223" t="str">
        <f t="shared" si="1652"/>
        <v>1.9042035352013-4.59715400020135i</v>
      </c>
      <c r="AA642" s="223" t="str">
        <f t="shared" si="1653"/>
        <v>-4.76166203228628-1.44443438595309i</v>
      </c>
      <c r="AB642" s="223" t="str">
        <f t="shared" si="1654"/>
        <v>-0.970754543959996+4.88031265601103i</v>
      </c>
      <c r="AC642" s="223" t="str">
        <f t="shared" si="1655"/>
        <v>4.95196320100809+0.487725805040148i</v>
      </c>
      <c r="AD642" s="223" t="str">
        <f t="shared" si="1656"/>
        <v>2.08479175882927E-13-4.97592363336098i</v>
      </c>
      <c r="AE642" s="223" t="str">
        <f t="shared" si="1657"/>
        <v>-4.95196320100809+0.487725805040226i</v>
      </c>
      <c r="AF642" s="223" t="str">
        <f t="shared" si="1658"/>
        <v>0.970754543960076+4.88031265601101i</v>
      </c>
      <c r="AG642" s="223" t="str">
        <f t="shared" si="1659"/>
        <v>4.76166203228625-1.44443438595317i</v>
      </c>
      <c r="AH642" s="223" t="str">
        <f t="shared" si="1660"/>
        <v>-1.90420353520138-4.59715400020132i</v>
      </c>
      <c r="AI642" s="223" t="str">
        <f t="shared" si="1661"/>
        <v>-4.38837286203465+2.34563416346159i</v>
      </c>
      <c r="AJ642" s="223" t="str">
        <f t="shared" si="1662"/>
        <v>2.76447505247409+4.13732929427774i</v>
      </c>
      <c r="AK642" s="223" t="str">
        <f t="shared" si="1663"/>
        <v>3.84644098372269-3.15669253551543i</v>
      </c>
      <c r="AL642" s="223" t="str">
        <f t="shared" si="1664"/>
        <v>-3.51850934381607-3.51850934381584i</v>
      </c>
      <c r="AM642" s="223" t="str">
        <f t="shared" si="1665"/>
        <v>-3.15669253551553+3.8464409837226i</v>
      </c>
      <c r="AN642" s="223" t="str">
        <f t="shared" si="1666"/>
        <v>4.13732929427767+2.7644750524742i</v>
      </c>
      <c r="AO642" s="223" t="str">
        <f t="shared" si="1667"/>
        <v>2.34563416346171-4.38837286203459i</v>
      </c>
      <c r="AP642" s="223" t="str">
        <f t="shared" si="1668"/>
        <v>-4.59715400020146-1.90420353520104i</v>
      </c>
      <c r="AQ642" s="223" t="str">
        <f t="shared" si="1669"/>
        <v>-1.4444343859528+4.76166203228637i</v>
      </c>
      <c r="AR642" s="223" t="str">
        <f t="shared" si="1670"/>
        <v>4.88031265601099+0.9707545439602i</v>
      </c>
      <c r="AS642" s="223" t="str">
        <f t="shared" si="1671"/>
        <v>0.487725805040373-4.95196320100807i</v>
      </c>
      <c r="AT642" s="223" t="str">
        <f t="shared" si="1672"/>
        <v>-4.97592363336098+7.80265430275772E-14i</v>
      </c>
      <c r="AU642" s="223" t="str">
        <f t="shared" si="1673"/>
        <v>0.487725805040493+4.95196320100806i</v>
      </c>
      <c r="AV642" s="223" t="str">
        <f t="shared" si="1674"/>
        <v>4.88031265601105-0.970754543959872i</v>
      </c>
      <c r="AW642" s="223" t="str">
        <f t="shared" si="1675"/>
        <v>-1.44443438595295-4.76166203228632i</v>
      </c>
      <c r="AX642" s="223" t="str">
        <f t="shared" si="1676"/>
        <v>-4.5971540002014+1.90420353520118i</v>
      </c>
      <c r="AY642" s="223" t="str">
        <f t="shared" si="1677"/>
        <v>2.34563416346185+4.38837286203452i</v>
      </c>
      <c r="AZ642" s="223" t="str">
        <f t="shared" si="1678"/>
        <v>4.13732929427788-2.76447505247388i</v>
      </c>
      <c r="BA642" s="223" t="str">
        <f t="shared" si="1679"/>
        <v>-3.15669253551524-3.84644098372284i</v>
      </c>
      <c r="BB642" s="223" t="str">
        <f t="shared" si="1680"/>
        <v>-3.51850934381596+3.51850934381595i</v>
      </c>
      <c r="BC642" s="223" t="str">
        <f t="shared" si="1681"/>
        <v>3.84644098372279+3.15669253551531i</v>
      </c>
      <c r="BD642" s="223" t="str">
        <f t="shared" si="1682"/>
        <v>2.76447505247396-4.13732929427783i</v>
      </c>
      <c r="BE642" s="223" t="str">
        <f t="shared" si="1683"/>
        <v>-4.38837286203448-2.34563416346192i</v>
      </c>
      <c r="BF642" s="223" t="str">
        <f t="shared" si="1684"/>
        <v>-1.9042035352012+4.59715400020139i</v>
      </c>
      <c r="BG642" s="223" t="str">
        <f t="shared" si="1685"/>
        <v>4.7616620322863+1.444434385953i</v>
      </c>
      <c r="BH642" s="223" t="str">
        <f t="shared" si="1686"/>
        <v>0.970754543959922-4.88031265601104i</v>
      </c>
      <c r="BI642" s="223" t="str">
        <f t="shared" si="1687"/>
        <v>-4.9519632010081-0.487725805040088i</v>
      </c>
      <c r="BJ642" s="223" t="str">
        <f t="shared" si="1688"/>
        <v>-1.65808696769167E-13+4.97592363336098i</v>
      </c>
      <c r="BK642" s="223" t="str">
        <f t="shared" si="1689"/>
        <v>4.95196320100808-0.487725805040321i</v>
      </c>
      <c r="BL642" s="223" t="str">
        <f t="shared" si="1690"/>
        <v>-0.970754543960151-4.880312656011i</v>
      </c>
      <c r="BM642" s="176"/>
      <c r="BN642" s="176"/>
      <c r="BO642" s="176"/>
      <c r="BP642" s="176"/>
      <c r="BQ642" s="176"/>
      <c r="BR642" s="176"/>
      <c r="BS642" s="176"/>
      <c r="BT642" s="176"/>
      <c r="BU642" s="176"/>
      <c r="BV642" s="176"/>
      <c r="BW642" s="223"/>
      <c r="BX642" s="223"/>
      <c r="BY642" s="223"/>
      <c r="BZ642" s="223"/>
      <c r="CH642" s="222">
        <f t="shared" si="1691"/>
        <v>-290.77833944956916</v>
      </c>
    </row>
    <row r="643" spans="1:86">
      <c r="A643" s="227">
        <f t="shared" si="1630"/>
        <v>5.6250000000000007E-3</v>
      </c>
      <c r="B643" s="228">
        <v>18</v>
      </c>
      <c r="C643" s="228">
        <f t="shared" si="1631"/>
        <v>900</v>
      </c>
      <c r="D643" s="228">
        <f t="shared" si="1692"/>
        <v>5654.8667764616275</v>
      </c>
      <c r="E643" s="227" t="str">
        <f t="shared" si="1639"/>
        <v>5654.86677646163i</v>
      </c>
      <c r="F643" s="227" t="str">
        <f t="shared" si="1632"/>
        <v>6.66806164590539-1.89511731901564i</v>
      </c>
      <c r="G643" s="227" t="str">
        <f t="shared" si="1633"/>
        <v>-0.248813275978496+0.0353942239774371i</v>
      </c>
      <c r="H643" s="227" t="str">
        <f t="shared" si="1634"/>
        <v>0.0484474244673839-0.0135678962249315i</v>
      </c>
      <c r="I643" s="227" t="str">
        <f t="shared" si="1640"/>
        <v>0.0187245923142286-0.000123253163685957i</v>
      </c>
      <c r="J643" s="223" t="str">
        <f>IMPRODUCT(1/Nt_input,AF625)</f>
        <v>9.09032370861527E-15+3.65879201935647E-14i</v>
      </c>
      <c r="K643" s="246" t="str">
        <f t="shared" si="1641"/>
        <v>1.74722182364734E-16+6.83973478094015E-16i</v>
      </c>
      <c r="L643" s="222">
        <f t="shared" si="1642"/>
        <v>-303.02467664003427</v>
      </c>
      <c r="M643" s="222">
        <f t="shared" si="1635"/>
        <v>454.90392640201617</v>
      </c>
      <c r="N643" s="224">
        <f t="shared" si="1636"/>
        <v>4.9039264020161522</v>
      </c>
      <c r="O643" s="223" t="str">
        <f t="shared" si="1637"/>
        <v>-0.956708580912728-4.80969883127821i</v>
      </c>
      <c r="P643" s="223" t="str">
        <f t="shared" si="1638"/>
        <v>-4.53063723176444+1.87665138758934i</v>
      </c>
      <c r="Q643" s="223" t="str">
        <f t="shared" si="1643"/>
        <v>2.72447553387911+4.07746578424457i</v>
      </c>
      <c r="R643" s="223" t="str">
        <f t="shared" si="1644"/>
        <v>3.46759961330539-3.46759961330535i</v>
      </c>
      <c r="S643" s="223" t="str">
        <f t="shared" si="1645"/>
        <v>-4.07746578424457-2.72447553387911i</v>
      </c>
      <c r="T643" s="223" t="str">
        <f t="shared" si="1646"/>
        <v>-1.87665138758911+4.53063723176453i</v>
      </c>
      <c r="U643" s="223" t="str">
        <f t="shared" si="1647"/>
        <v>4.8096988312782+0.956708580912777i</v>
      </c>
      <c r="V643" s="223" t="str">
        <f t="shared" si="1648"/>
        <v>-1.4538547743584E-13-4.90392640201615i</v>
      </c>
      <c r="W643" s="223" t="str">
        <f t="shared" si="1649"/>
        <v>-4.80969883127824+0.956708580912591i</v>
      </c>
      <c r="X643" s="223" t="str">
        <f t="shared" si="1650"/>
        <v>1.87665138758939+4.53063723176441i</v>
      </c>
      <c r="Y643" s="223" t="str">
        <f t="shared" si="1651"/>
        <v>4.07746578424471-2.72447553387891i</v>
      </c>
      <c r="Z643" s="223" t="str">
        <f t="shared" si="1652"/>
        <v>-3.46759961330535-3.46759961330539i</v>
      </c>
      <c r="AA643" s="223" t="str">
        <f t="shared" si="1653"/>
        <v>-2.72447553387894+4.07746578424469i</v>
      </c>
      <c r="AB643" s="223" t="str">
        <f t="shared" si="1654"/>
        <v>4.5306372317644+1.87665138758942i</v>
      </c>
      <c r="AC643" s="223" t="str">
        <f t="shared" si="1655"/>
        <v>0.95670858091263-4.80969883127823i</v>
      </c>
      <c r="AD643" s="223" t="str">
        <f t="shared" si="1656"/>
        <v>-4.90392640201615-1.97051944559985E-13i</v>
      </c>
      <c r="AE643" s="223" t="str">
        <f t="shared" si="1657"/>
        <v>0.956708580912743+4.80969883127821i</v>
      </c>
      <c r="AF643" s="223" t="str">
        <f t="shared" si="1658"/>
        <v>4.53063723176436-1.87665138758952i</v>
      </c>
      <c r="AG643" s="223" t="str">
        <f t="shared" si="1659"/>
        <v>-2.72447553387903-4.07746578424463i</v>
      </c>
      <c r="AH643" s="223" t="str">
        <f t="shared" si="1660"/>
        <v>-3.46759961330527+3.46759961330546i</v>
      </c>
      <c r="AI643" s="223" t="str">
        <f t="shared" si="1661"/>
        <v>4.07746578424449+2.72447553387923i</v>
      </c>
      <c r="AJ643" s="223" t="str">
        <f t="shared" si="1662"/>
        <v>1.87665138758929-4.53063723176446i</v>
      </c>
      <c r="AK643" s="223" t="str">
        <f t="shared" si="1663"/>
        <v>-4.80969883127817-0.956708580912949i</v>
      </c>
      <c r="AL643" s="223" t="str">
        <f t="shared" si="1664"/>
        <v>-5.16664671241455E-14+4.90392640201615i</v>
      </c>
      <c r="AM643" s="223" t="str">
        <f t="shared" si="1665"/>
        <v>4.80969883127818-0.956708580912885i</v>
      </c>
      <c r="AN643" s="223" t="str">
        <f t="shared" si="1666"/>
        <v>-1.87665138758922-4.53063723176448i</v>
      </c>
      <c r="AO643" s="223" t="str">
        <f t="shared" si="1667"/>
        <v>-4.07746578424454+2.72447553387915i</v>
      </c>
      <c r="AP643" s="223" t="str">
        <f t="shared" si="1668"/>
        <v>3.46759961330522+3.46759961330551i</v>
      </c>
      <c r="AQ643" s="223" t="str">
        <f t="shared" si="1669"/>
        <v>2.72447553387912-4.07746578424457i</v>
      </c>
      <c r="AR643" s="223" t="str">
        <f t="shared" si="1670"/>
        <v>-4.53063723176451-1.87665138758915i</v>
      </c>
      <c r="AS643" s="223" t="str">
        <f t="shared" si="1671"/>
        <v>-0.956708580912807+4.8096988312782i</v>
      </c>
      <c r="AT643" s="223" t="str">
        <f t="shared" si="1672"/>
        <v>4.90392640201615-9.37190103116941E-14i</v>
      </c>
      <c r="AU643" s="223" t="str">
        <f t="shared" si="1673"/>
        <v>-0.956708580912547-4.80969883127825i</v>
      </c>
      <c r="AV643" s="223" t="str">
        <f t="shared" si="1674"/>
        <v>-4.53063723176443+1.87665138758936i</v>
      </c>
      <c r="AW643" s="223" t="str">
        <f t="shared" si="1675"/>
        <v>2.72447553387887+4.07746578424474i</v>
      </c>
      <c r="AX643" s="223" t="str">
        <f t="shared" si="1676"/>
        <v>3.46759961330541-3.46759961330533i</v>
      </c>
      <c r="AY643" s="223" t="str">
        <f t="shared" si="1677"/>
        <v>-4.07746578424465-2.72447553387899i</v>
      </c>
      <c r="AZ643" s="223" t="str">
        <f t="shared" si="1678"/>
        <v>-1.87665138758947+4.53063723176438i</v>
      </c>
      <c r="BA643" s="223" t="str">
        <f t="shared" si="1679"/>
        <v>4.80969883127823+0.956708580912664i</v>
      </c>
      <c r="BB643" s="223" t="str">
        <f t="shared" si="1680"/>
        <v>2.13873918867583E-13-4.90392640201615i</v>
      </c>
      <c r="BC643" s="223" t="str">
        <f t="shared" si="1681"/>
        <v>-4.80969883127821+0.956708580912723i</v>
      </c>
      <c r="BD643" s="223" t="str">
        <f t="shared" si="1682"/>
        <v>1.87665138758946+4.53063723176438i</v>
      </c>
      <c r="BE643" s="223" t="str">
        <f t="shared" si="1683"/>
        <v>4.07746578424466-2.72447553387898i</v>
      </c>
      <c r="BF643" s="223" t="str">
        <f t="shared" si="1684"/>
        <v>-3.46759961330543-3.46759961330531i</v>
      </c>
      <c r="BG643" s="223" t="str">
        <f t="shared" si="1685"/>
        <v>-2.72447553387925+4.07746578424448i</v>
      </c>
      <c r="BH643" s="223" t="str">
        <f t="shared" si="1686"/>
        <v>4.53063723176445+1.8766513875893i</v>
      </c>
      <c r="BI643" s="223" t="str">
        <f t="shared" si="1687"/>
        <v>0.956708580912556-4.80969883127825i</v>
      </c>
      <c r="BJ643" s="223" t="str">
        <f t="shared" si="1688"/>
        <v>-4.90392640201615-1.03332934248291E-13i</v>
      </c>
      <c r="BK643" s="223" t="str">
        <f t="shared" si="1689"/>
        <v>0.956708580912831+4.80969883127819i</v>
      </c>
      <c r="BL643" s="223" t="str">
        <f t="shared" si="1690"/>
        <v>4.5306372317645-1.87665138758918i</v>
      </c>
      <c r="BM643" s="176"/>
      <c r="BN643" s="176"/>
      <c r="BO643" s="176"/>
      <c r="BP643" s="176"/>
      <c r="BQ643" s="176"/>
      <c r="BR643" s="176"/>
      <c r="BS643" s="176"/>
      <c r="BT643" s="176"/>
      <c r="BU643" s="176"/>
      <c r="BV643" s="176"/>
      <c r="BW643" s="223"/>
      <c r="BX643" s="223"/>
      <c r="BY643" s="223"/>
      <c r="BZ643" s="223"/>
      <c r="CH643" s="222">
        <f t="shared" si="1691"/>
        <v>-268.47311222209959</v>
      </c>
    </row>
    <row r="644" spans="1:86">
      <c r="A644" s="227">
        <f t="shared" si="1630"/>
        <v>5.9375000000000009E-3</v>
      </c>
      <c r="B644" s="228">
        <v>19</v>
      </c>
      <c r="C644" s="228">
        <f t="shared" si="1631"/>
        <v>950</v>
      </c>
      <c r="D644" s="228">
        <f t="shared" si="1692"/>
        <v>5969.0260418206071</v>
      </c>
      <c r="E644" s="227" t="str">
        <f t="shared" si="1639"/>
        <v>5969.02604182061i</v>
      </c>
      <c r="F644" s="227" t="str">
        <f t="shared" si="1632"/>
        <v>6.64505167753279-1.82128589151992i</v>
      </c>
      <c r="G644" s="227" t="str">
        <f t="shared" si="1633"/>
        <v>-0.248801022217868+0.0341765241085059i</v>
      </c>
      <c r="H644" s="227" t="str">
        <f t="shared" si="1634"/>
        <v>0.0482811898367626-0.0130223861309148i</v>
      </c>
      <c r="I644" s="227" t="str">
        <f t="shared" si="1640"/>
        <v>0.0186667079999691-0.000125237580394072i</v>
      </c>
      <c r="J644" s="223" t="str">
        <f>IMPRODUCT(1/Nt_input,AG625)</f>
        <v>-1.73828575773978E-14+1.80385220649448E-14i</v>
      </c>
      <c r="K644" s="246" t="str">
        <f t="shared" si="1641"/>
        <v>-3.22221625745036E-16+3.38896811160652E-16i</v>
      </c>
      <c r="L644" s="222">
        <f t="shared" si="1642"/>
        <v>-306.6019525488291</v>
      </c>
      <c r="M644" s="222">
        <f t="shared" si="1635"/>
        <v>454.78470167866107</v>
      </c>
      <c r="N644" s="224">
        <f t="shared" si="1636"/>
        <v>4.7847016786610439</v>
      </c>
      <c r="O644" s="223" t="str">
        <f t="shared" si="1637"/>
        <v>-1.38892558254901-4.57867403075636i</v>
      </c>
      <c r="P644" s="223" t="str">
        <f t="shared" si="1638"/>
        <v>-3.97833404973963+2.658237826543i</v>
      </c>
      <c r="Q644" s="223" t="str">
        <f t="shared" si="1643"/>
        <v>3.69862441382723+3.03538261166908i</v>
      </c>
      <c r="R644" s="223" t="str">
        <f t="shared" si="1644"/>
        <v>1.83102606123301-4.42048795008734i</v>
      </c>
      <c r="S644" s="223" t="str">
        <f t="shared" si="1645"/>
        <v>-4.76166203228629-0.468982775872396i</v>
      </c>
      <c r="T644" s="223" t="str">
        <f t="shared" si="1646"/>
        <v>0.933448991240914+4.69276497755142i</v>
      </c>
      <c r="U644" s="223" t="str">
        <f t="shared" si="1647"/>
        <v>4.21973015397439-2.25549275800679i</v>
      </c>
      <c r="V644" s="223" t="str">
        <f t="shared" si="1648"/>
        <v>-3.38329500293582-3.38329500293594i</v>
      </c>
      <c r="W644" s="223" t="str">
        <f t="shared" si="1649"/>
        <v>-2.25549275800651+4.21973015397454i</v>
      </c>
      <c r="X644" s="223" t="str">
        <f t="shared" si="1650"/>
        <v>4.69276497755138+0.933448991241077i</v>
      </c>
      <c r="Y644" s="223" t="str">
        <f t="shared" si="1651"/>
        <v>-0.468982775872221-4.76166203228631i</v>
      </c>
      <c r="Z644" s="223" t="str">
        <f t="shared" si="1652"/>
        <v>-4.42048795008729+1.83102606123312i</v>
      </c>
      <c r="AA644" s="223" t="str">
        <f t="shared" si="1653"/>
        <v>3.03538261166903+3.69862441382727i</v>
      </c>
      <c r="AB644" s="223" t="str">
        <f t="shared" si="1654"/>
        <v>2.65823782654282-3.97833404973975i</v>
      </c>
      <c r="AC644" s="223" t="str">
        <f t="shared" si="1655"/>
        <v>-4.57867403075637-1.38892558254899i</v>
      </c>
      <c r="AD644" s="223" t="str">
        <f t="shared" si="1656"/>
        <v>-1.67056284851578E-13+4.78470167866104i</v>
      </c>
      <c r="AE644" s="223" t="str">
        <f t="shared" si="1657"/>
        <v>4.57867403075632-1.38892558254912i</v>
      </c>
      <c r="AF644" s="223" t="str">
        <f t="shared" si="1658"/>
        <v>-2.65823782654293-3.97833404973968i</v>
      </c>
      <c r="AG644" s="223" t="str">
        <f t="shared" si="1659"/>
        <v>-3.03538261166892+3.69862441382736i</v>
      </c>
      <c r="AH644" s="223" t="str">
        <f t="shared" si="1660"/>
        <v>4.42048795008734+1.83102606123298i</v>
      </c>
      <c r="AI644" s="223" t="str">
        <f t="shared" si="1661"/>
        <v>0.468982775872553-4.76166203228628i</v>
      </c>
      <c r="AJ644" s="223" t="str">
        <f t="shared" si="1662"/>
        <v>-4.69276497755136+0.933448991241197i</v>
      </c>
      <c r="AK644" s="223" t="str">
        <f t="shared" si="1663"/>
        <v>2.25549275800662+4.21973015397448i</v>
      </c>
      <c r="AL644" s="223" t="str">
        <f t="shared" si="1664"/>
        <v>3.38329500293607-3.3832950029357i</v>
      </c>
      <c r="AM644" s="223" t="str">
        <f t="shared" si="1665"/>
        <v>-4.21973015397446-2.25549275800666i</v>
      </c>
      <c r="AN644" s="223" t="str">
        <f t="shared" si="1666"/>
        <v>-0.93344899124124+4.69276497755135i</v>
      </c>
      <c r="AO644" s="223" t="str">
        <f t="shared" si="1667"/>
        <v>4.76166203228628-0.468982775872545i</v>
      </c>
      <c r="AP644" s="223" t="str">
        <f t="shared" si="1668"/>
        <v>-1.83102606123294-4.42048795008736i</v>
      </c>
      <c r="AQ644" s="223" t="str">
        <f t="shared" si="1669"/>
        <v>-3.69862441382708+3.03538261166925i</v>
      </c>
      <c r="AR644" s="223" t="str">
        <f t="shared" si="1670"/>
        <v>3.97833404973965+2.65823782654297i</v>
      </c>
      <c r="AS644" s="223" t="str">
        <f t="shared" si="1671"/>
        <v>1.38892558254915-4.57867403075632i</v>
      </c>
      <c r="AT644" s="223" t="str">
        <f t="shared" si="1672"/>
        <v>-4.78470167866104+1.4185033317409E-13i</v>
      </c>
      <c r="AU644" s="223" t="str">
        <f t="shared" si="1673"/>
        <v>1.38892558254897+4.57867403075637i</v>
      </c>
      <c r="AV644" s="223" t="str">
        <f t="shared" si="1674"/>
        <v>3.9783340497395-2.65823782654321i</v>
      </c>
      <c r="AW644" s="223" t="str">
        <f t="shared" si="1675"/>
        <v>-3.69862441382727-3.03538261166904i</v>
      </c>
      <c r="AX644" s="223" t="str">
        <f t="shared" si="1676"/>
        <v>-1.83102606123315+4.42048795008728i</v>
      </c>
      <c r="AY644" s="223" t="str">
        <f t="shared" si="1677"/>
        <v>4.76166203228631+0.468982775872229i</v>
      </c>
      <c r="AZ644" s="223" t="str">
        <f t="shared" si="1678"/>
        <v>-0.933448991241053-4.69276497755139i</v>
      </c>
      <c r="BA644" s="223" t="str">
        <f t="shared" si="1679"/>
        <v>-4.21973015397457+2.25549275800646i</v>
      </c>
      <c r="BB644" s="223" t="str">
        <f t="shared" si="1680"/>
        <v>3.38329500293593+3.38329500293584i</v>
      </c>
      <c r="BC644" s="223" t="str">
        <f t="shared" si="1681"/>
        <v>2.25549275800682-4.21973015397437i</v>
      </c>
      <c r="BD644" s="223" t="str">
        <f t="shared" si="1682"/>
        <v>-4.69276497755142-0.933448991240919i</v>
      </c>
      <c r="BE644" s="223" t="str">
        <f t="shared" si="1683"/>
        <v>0.468982775872362+4.7616620322863i</v>
      </c>
      <c r="BF644" s="223" t="str">
        <f t="shared" si="1684"/>
        <v>4.42048795008743-1.83102606123278i</v>
      </c>
      <c r="BG644" s="223" t="str">
        <f t="shared" si="1685"/>
        <v>-3.03538261166914-3.69862441382718i</v>
      </c>
      <c r="BH644" s="223" t="str">
        <f t="shared" si="1686"/>
        <v>-2.65823782654312+3.97833404973955i</v>
      </c>
      <c r="BI644" s="223" t="str">
        <f t="shared" si="1687"/>
        <v>4.57867403075641+1.38892558254884i</v>
      </c>
      <c r="BJ644" s="223" t="str">
        <f t="shared" si="1688"/>
        <v>4.22046267802475E-14-4.78470167866104i</v>
      </c>
      <c r="BK644" s="223" t="str">
        <f t="shared" si="1689"/>
        <v>-4.57867403075642+1.38892558254882i</v>
      </c>
      <c r="BL644" s="223" t="str">
        <f t="shared" si="1690"/>
        <v>2.65823782654305+3.9783340497396i</v>
      </c>
      <c r="BM644" s="176"/>
      <c r="BN644" s="176"/>
      <c r="BO644" s="176"/>
      <c r="BP644" s="176"/>
      <c r="BQ644" s="176"/>
      <c r="BR644" s="176"/>
      <c r="BS644" s="176"/>
      <c r="BT644" s="176"/>
      <c r="BU644" s="176"/>
      <c r="BV644" s="176"/>
      <c r="BW644" s="223"/>
      <c r="BX644" s="223"/>
      <c r="BY644" s="223"/>
      <c r="BZ644" s="223"/>
      <c r="CH644" s="222">
        <f t="shared" si="1691"/>
        <v>-272.02350271030025</v>
      </c>
    </row>
    <row r="645" spans="1:86">
      <c r="A645" s="227">
        <f t="shared" si="1630"/>
        <v>6.2500000000000012E-3</v>
      </c>
      <c r="B645" s="228">
        <v>20</v>
      </c>
      <c r="C645" s="228">
        <f t="shared" si="1631"/>
        <v>1000</v>
      </c>
      <c r="D645" s="228">
        <f t="shared" si="1692"/>
        <v>6283.1853071795858</v>
      </c>
      <c r="E645" s="227" t="str">
        <f t="shared" si="1639"/>
        <v>6283.18530717959i</v>
      </c>
      <c r="F645" s="227" t="str">
        <f t="shared" si="1632"/>
        <v>6.62520236362289-1.75564272748604i</v>
      </c>
      <c r="G645" s="227" t="str">
        <f t="shared" si="1633"/>
        <v>-0.248788106820626+0.0331136801101384i</v>
      </c>
      <c r="H645" s="227" t="str">
        <f t="shared" si="1634"/>
        <v>0.0481379191327719-0.0125362769658184i</v>
      </c>
      <c r="I645" s="227" t="str">
        <f t="shared" si="1640"/>
        <v>0.0186164665593627-0.000123835170093911i</v>
      </c>
      <c r="J645" s="223" t="str">
        <f>IMPRODUCT(1/Nt_input,AH625)</f>
        <v>-3.56312811829358E-14+1.02340011465251E-14i</v>
      </c>
      <c r="K645" s="246" t="str">
        <f t="shared" si="1641"/>
        <v>-6.62061225336653E-16+1.94933345878717E-16i</v>
      </c>
      <c r="L645" s="222">
        <f t="shared" si="1642"/>
        <v>-303.22097466856997</v>
      </c>
      <c r="M645" s="222">
        <f t="shared" si="1635"/>
        <v>454.61939766255642</v>
      </c>
      <c r="N645" s="224">
        <f t="shared" si="1636"/>
        <v>4.619397662556433</v>
      </c>
      <c r="O645" s="223" t="str">
        <f t="shared" si="1637"/>
        <v>-1.76776695296636-4.26776695296637i</v>
      </c>
      <c r="P645" s="223" t="str">
        <f t="shared" si="1638"/>
        <v>-3.26640741219095+3.26640741219093i</v>
      </c>
      <c r="Q645" s="223" t="str">
        <f t="shared" si="1643"/>
        <v>4.26776695296636+1.76776695296638i</v>
      </c>
      <c r="R645" s="223" t="str">
        <f t="shared" si="1644"/>
        <v>1.37234099249098E-14-4.61939766255643i</v>
      </c>
      <c r="S645" s="223" t="str">
        <f t="shared" si="1645"/>
        <v>-4.26776695296637+1.76776695296636i</v>
      </c>
      <c r="T645" s="223" t="str">
        <f t="shared" si="1646"/>
        <v>3.26640741219086+3.26640741219102i</v>
      </c>
      <c r="U645" s="223" t="str">
        <f t="shared" si="1647"/>
        <v>1.76776695296656-4.26776695296629i</v>
      </c>
      <c r="V645" s="223" t="str">
        <f t="shared" si="1648"/>
        <v>-4.61939766255643+1.53078550049596E-13i</v>
      </c>
      <c r="W645" s="223" t="str">
        <f t="shared" si="1649"/>
        <v>1.76776695296643+4.26776695296634i</v>
      </c>
      <c r="X645" s="223" t="str">
        <f t="shared" si="1650"/>
        <v>3.26640741219096-3.26640741219092i</v>
      </c>
      <c r="Y645" s="223" t="str">
        <f t="shared" si="1651"/>
        <v>-4.26776695296632-1.76776695296649i</v>
      </c>
      <c r="Z645" s="223" t="str">
        <f t="shared" si="1652"/>
        <v>-2.25798448990042E-13+4.61939766255643i</v>
      </c>
      <c r="AA645" s="223" t="str">
        <f t="shared" si="1653"/>
        <v>4.26776695296631-1.76776695296649i</v>
      </c>
      <c r="AB645" s="223" t="str">
        <f t="shared" si="1654"/>
        <v>-3.26640741219097-3.26640741219091i</v>
      </c>
      <c r="AC645" s="223" t="str">
        <f t="shared" si="1655"/>
        <v>-1.76776695296642+4.26776695296635i</v>
      </c>
      <c r="AD645" s="223" t="str">
        <f t="shared" si="1656"/>
        <v>4.61939766255643+1.53362023281139E-13i</v>
      </c>
      <c r="AE645" s="223" t="str">
        <f t="shared" si="1657"/>
        <v>-1.76776695296658-4.26776695296628i</v>
      </c>
      <c r="AF645" s="223" t="str">
        <f t="shared" si="1658"/>
        <v>-3.26640741219085+3.26640741219103i</v>
      </c>
      <c r="AG645" s="223" t="str">
        <f t="shared" si="1659"/>
        <v>4.26776695296638+1.76776695296634i</v>
      </c>
      <c r="AH645" s="223" t="str">
        <f t="shared" si="1660"/>
        <v>6.45142003086533E-14-4.61939766255643i</v>
      </c>
      <c r="AI645" s="223" t="str">
        <f t="shared" si="1661"/>
        <v>-4.26776695296643+1.76776695296622i</v>
      </c>
      <c r="AJ645" s="223" t="str">
        <f t="shared" si="1662"/>
        <v>3.26640741219108+3.2664074121908i</v>
      </c>
      <c r="AK645" s="223" t="str">
        <f t="shared" si="1663"/>
        <v>1.76776695296627-4.26776695296641i</v>
      </c>
      <c r="AL645" s="223" t="str">
        <f t="shared" si="1664"/>
        <v>-4.61939766255643+7.92222540024904E-15i</v>
      </c>
      <c r="AM645" s="223" t="str">
        <f t="shared" si="1665"/>
        <v>1.76776695296629+4.2677669529664i</v>
      </c>
      <c r="AN645" s="223" t="str">
        <f t="shared" si="1666"/>
        <v>3.26640741219107-3.26640741219081i</v>
      </c>
      <c r="AO645" s="223" t="str">
        <f t="shared" si="1667"/>
        <v>-4.26776695296643-1.7677669529662i</v>
      </c>
      <c r="AP645" s="223" t="str">
        <f t="shared" si="1668"/>
        <v>8.03586511091516E-14+4.61939766255643i</v>
      </c>
      <c r="AQ645" s="223" t="str">
        <f t="shared" si="1669"/>
        <v>4.26776695296637-1.76776695296636i</v>
      </c>
      <c r="AR645" s="223" t="str">
        <f t="shared" si="1670"/>
        <v>-3.26640741219086-3.26640741219102i</v>
      </c>
      <c r="AS645" s="223" t="str">
        <f t="shared" si="1671"/>
        <v>-1.76776695296656+4.26776695296629i</v>
      </c>
      <c r="AT645" s="223" t="str">
        <f t="shared" si="1672"/>
        <v>4.61939766255643-1.52795076818054E-13i</v>
      </c>
      <c r="AU645" s="223" t="str">
        <f t="shared" si="1673"/>
        <v>-1.76776695296645-4.26776695296633i</v>
      </c>
      <c r="AV645" s="223" t="str">
        <f t="shared" si="1674"/>
        <v>-3.26640741219095+3.26640741219093i</v>
      </c>
      <c r="AW645" s="223" t="str">
        <f t="shared" si="1675"/>
        <v>4.26776695296633+1.76776695296647i</v>
      </c>
      <c r="AX645" s="223" t="str">
        <f t="shared" si="1676"/>
        <v>2.0146482632621E-13-4.61939766255643i</v>
      </c>
      <c r="AY645" s="223" t="str">
        <f t="shared" si="1677"/>
        <v>-4.2677669529663+1.76776695296652i</v>
      </c>
      <c r="AZ645" s="223" t="str">
        <f t="shared" si="1678"/>
        <v>3.26640741219098+3.2664074121909i</v>
      </c>
      <c r="BA645" s="223" t="str">
        <f t="shared" si="1679"/>
        <v>1.7677669529664-4.26776695296636i</v>
      </c>
      <c r="BB645" s="223" t="str">
        <f t="shared" si="1680"/>
        <v>-4.61939766255643-1.29028400617307E-13i</v>
      </c>
      <c r="BC645" s="223" t="str">
        <f t="shared" si="1681"/>
        <v>1.76776695296616+4.26776695296646i</v>
      </c>
      <c r="BD645" s="223" t="str">
        <f t="shared" si="1682"/>
        <v>3.26640741219085-3.26640741219104i</v>
      </c>
      <c r="BE645" s="223" t="str">
        <f t="shared" si="1683"/>
        <v>-4.26776695296638-1.76776695296633i</v>
      </c>
      <c r="BF645" s="223" t="str">
        <f t="shared" si="1684"/>
        <v>-5.65919749084046E-14+4.61939766255643i</v>
      </c>
      <c r="BG645" s="223" t="str">
        <f t="shared" si="1685"/>
        <v>4.26776695296643-1.76776695296623i</v>
      </c>
      <c r="BH645" s="223" t="str">
        <f t="shared" si="1686"/>
        <v>-3.26640741219076-3.26640741219112i</v>
      </c>
      <c r="BI645" s="223" t="str">
        <f t="shared" si="1687"/>
        <v>-1.76776695296626+4.26776695296641i</v>
      </c>
      <c r="BJ645" s="223" t="str">
        <f t="shared" si="1688"/>
        <v>4.61939766255643-1.58444508004981E-14i</v>
      </c>
      <c r="BK645" s="223" t="str">
        <f t="shared" si="1689"/>
        <v>-1.7677669529663-4.2677669529664i</v>
      </c>
      <c r="BL645" s="223" t="str">
        <f t="shared" si="1690"/>
        <v>-3.26640741219107+3.26640741219081i</v>
      </c>
      <c r="BM645" s="176"/>
      <c r="BN645" s="176"/>
      <c r="BO645" s="176"/>
      <c r="BP645" s="176"/>
      <c r="BQ645" s="176"/>
      <c r="BR645" s="176"/>
      <c r="BS645" s="176"/>
      <c r="BT645" s="176"/>
      <c r="BU645" s="176"/>
      <c r="BV645" s="176"/>
      <c r="BW645" s="223"/>
      <c r="BX645" s="223"/>
      <c r="BY645" s="223"/>
      <c r="BZ645" s="223"/>
      <c r="CH645" s="222">
        <f t="shared" si="1691"/>
        <v>-268.61911192190132</v>
      </c>
    </row>
    <row r="646" spans="1:86">
      <c r="A646" s="227">
        <f t="shared" si="1630"/>
        <v>6.5625000000000015E-3</v>
      </c>
      <c r="B646" s="228">
        <v>21</v>
      </c>
      <c r="C646" s="228">
        <f t="shared" si="1631"/>
        <v>1050</v>
      </c>
      <c r="D646" s="228">
        <f t="shared" si="1692"/>
        <v>6597.3445725385654</v>
      </c>
      <c r="E646" s="227" t="str">
        <f t="shared" si="1639"/>
        <v>6597.34457253857i</v>
      </c>
      <c r="F646" s="227" t="str">
        <f t="shared" si="1632"/>
        <v>6.60793228430009-1.69708290077035i</v>
      </c>
      <c r="G646" s="227" t="str">
        <f t="shared" si="1633"/>
        <v>-0.24877452990179+0.0321835631552093i</v>
      </c>
      <c r="H646" s="227" t="str">
        <f t="shared" si="1634"/>
        <v>0.0480133947217478-0.0121015537874079i</v>
      </c>
      <c r="I646" s="227" t="str">
        <f t="shared" si="1640"/>
        <v>0.0185726462665128-0.000119942942413809i</v>
      </c>
      <c r="J646" s="223" t="str">
        <f>IMPRODUCT(1/Nt_input,AI625)</f>
        <v>9.45003014100714E-14+7.63330371134075E-14i</v>
      </c>
      <c r="K646" s="246" t="str">
        <f t="shared" si="1641"/>
        <v>1.76427627924286E-15+1.4063718525458E-15i</v>
      </c>
      <c r="L646" s="222">
        <f t="shared" si="1642"/>
        <v>-292.93235072638896</v>
      </c>
      <c r="M646" s="222">
        <f t="shared" si="1635"/>
        <v>454.40960632174176</v>
      </c>
      <c r="N646" s="224">
        <f t="shared" si="1636"/>
        <v>4.4096063217417738</v>
      </c>
      <c r="O646" s="223" t="str">
        <f t="shared" si="1637"/>
        <v>-2.07867403075636-3.88892558254901i</v>
      </c>
      <c r="P646" s="223" t="str">
        <f t="shared" si="1638"/>
        <v>-2.4498460116948+3.66645365874548i</v>
      </c>
      <c r="Q646" s="223" t="str">
        <f t="shared" si="1643"/>
        <v>4.38837286203458+0.432217001636261i</v>
      </c>
      <c r="R646" s="223" t="str">
        <f t="shared" si="1644"/>
        <v>-1.68748328258295-4.0739450270896i</v>
      </c>
      <c r="S646" s="223" t="str">
        <f t="shared" si="1645"/>
        <v>-2.79742463631857+3.40867178192077i</v>
      </c>
      <c r="T646" s="223" t="str">
        <f t="shared" si="1646"/>
        <v>4.32487697273735+0.860271517273005i</v>
      </c>
      <c r="U646" s="223" t="str">
        <f t="shared" si="1647"/>
        <v>-1.280041147926-4.21973015397446i</v>
      </c>
      <c r="V646" s="223" t="str">
        <f t="shared" si="1648"/>
        <v>-3.11806253246672+3.11806253246664i</v>
      </c>
      <c r="W646" s="223" t="str">
        <f t="shared" si="1649"/>
        <v>4.21973015397442+1.28004114792612i</v>
      </c>
      <c r="X646" s="223" t="str">
        <f t="shared" si="1650"/>
        <v>-0.860271517272881-4.32487697273738i</v>
      </c>
      <c r="Y646" s="223" t="str">
        <f t="shared" si="1651"/>
        <v>-3.40867178192086+2.79742463631846i</v>
      </c>
      <c r="Z646" s="223" t="str">
        <f t="shared" si="1652"/>
        <v>4.07394502708957+1.68748328258303i</v>
      </c>
      <c r="AA646" s="223" t="str">
        <f t="shared" si="1653"/>
        <v>-0.432217001636173-4.38837286203459i</v>
      </c>
      <c r="AB646" s="223" t="str">
        <f t="shared" si="1654"/>
        <v>-3.66645365874555+2.4498460116947i</v>
      </c>
      <c r="AC646" s="223" t="str">
        <f t="shared" si="1655"/>
        <v>3.88892558254895+2.07867403075647i</v>
      </c>
      <c r="AD646" s="223" t="str">
        <f t="shared" si="1656"/>
        <v>1.23168058720758E-13-4.40960632174177i</v>
      </c>
      <c r="AE646" s="223" t="str">
        <f t="shared" si="1657"/>
        <v>-3.88892558254907+2.07867403075624i</v>
      </c>
      <c r="AF646" s="223" t="str">
        <f t="shared" si="1658"/>
        <v>3.6664536587454+2.44984601169492i</v>
      </c>
      <c r="AG646" s="223" t="str">
        <f t="shared" si="1659"/>
        <v>0.432217001636419-4.38837286203457i</v>
      </c>
      <c r="AH646" s="223" t="str">
        <f t="shared" si="1660"/>
        <v>-4.07394502708966+1.6874832825828i</v>
      </c>
      <c r="AI646" s="223" t="str">
        <f t="shared" si="1661"/>
        <v>3.40867178192069+2.79742463631867i</v>
      </c>
      <c r="AJ646" s="223" t="str">
        <f t="shared" si="1662"/>
        <v>0.860271517273137-4.32487697273733i</v>
      </c>
      <c r="AK646" s="223" t="str">
        <f t="shared" si="1663"/>
        <v>-4.21973015397449+1.28004114792589i</v>
      </c>
      <c r="AL646" s="223" t="str">
        <f t="shared" si="1664"/>
        <v>3.11806253246655+3.11806253246681i</v>
      </c>
      <c r="AM646" s="223" t="str">
        <f t="shared" si="1665"/>
        <v>1.28004114792624-4.21973015397439i</v>
      </c>
      <c r="AN646" s="223" t="str">
        <f t="shared" si="1666"/>
        <v>-4.32487697273741+0.860271517272745i</v>
      </c>
      <c r="AO646" s="223" t="str">
        <f t="shared" si="1667"/>
        <v>2.79742463631836+3.40867178192094i</v>
      </c>
      <c r="AP646" s="223" t="str">
        <f t="shared" si="1668"/>
        <v>1.68748328258273-4.07394502708969i</v>
      </c>
      <c r="AQ646" s="223" t="str">
        <f t="shared" si="1669"/>
        <v>-4.3883728620346+0.432217001636051i</v>
      </c>
      <c r="AR646" s="223" t="str">
        <f t="shared" si="1670"/>
        <v>2.44984601169458+3.66645365874562i</v>
      </c>
      <c r="AS646" s="223" t="str">
        <f t="shared" si="1671"/>
        <v>2.07867403075618-3.8889255825491i</v>
      </c>
      <c r="AT646" s="223" t="str">
        <f t="shared" si="1672"/>
        <v>-4.40960632174177+1.92313806085045E-13i</v>
      </c>
      <c r="AU646" s="223" t="str">
        <f t="shared" si="1673"/>
        <v>2.07867403075654+3.88892558254891i</v>
      </c>
      <c r="AV646" s="223" t="str">
        <f t="shared" si="1674"/>
        <v>2.44984601169465-3.66645365874558i</v>
      </c>
      <c r="AW646" s="223" t="str">
        <f t="shared" si="1675"/>
        <v>-4.3883728620346-0.432217001636105i</v>
      </c>
      <c r="AX646" s="223" t="str">
        <f t="shared" si="1676"/>
        <v>1.68748328258306+4.07394502708955i</v>
      </c>
      <c r="AY646" s="223" t="str">
        <f t="shared" si="1677"/>
        <v>2.79742463631842-3.40867178192089i</v>
      </c>
      <c r="AZ646" s="223" t="str">
        <f t="shared" si="1678"/>
        <v>-4.3248769727374-0.860271517272798i</v>
      </c>
      <c r="BA646" s="223" t="str">
        <f t="shared" si="1679"/>
        <v>1.28004114792616+4.21973015397441i</v>
      </c>
      <c r="BB646" s="223" t="str">
        <f t="shared" si="1680"/>
        <v>3.11806253246659-3.11806253246677i</v>
      </c>
      <c r="BC646" s="223" t="str">
        <f t="shared" si="1681"/>
        <v>-4.21973015397447-1.28004114792597i</v>
      </c>
      <c r="BD646" s="223" t="str">
        <f t="shared" si="1682"/>
        <v>0.860271517273053+4.32487697273734i</v>
      </c>
      <c r="BE646" s="223" t="str">
        <f t="shared" si="1683"/>
        <v>3.40867178192072-2.79742463631863i</v>
      </c>
      <c r="BF646" s="223" t="str">
        <f t="shared" si="1684"/>
        <v>-4.07394502708963-1.68748328258288i</v>
      </c>
      <c r="BG646" s="223" t="str">
        <f t="shared" si="1685"/>
        <v>0.432217001636365+4.38837286203457i</v>
      </c>
      <c r="BH646" s="223" t="str">
        <f t="shared" si="1686"/>
        <v>3.66645365874543-2.44984601169487i</v>
      </c>
      <c r="BI646" s="223" t="str">
        <f t="shared" si="1687"/>
        <v>-3.88892558254903-2.07867403075632i</v>
      </c>
      <c r="BJ646" s="223" t="str">
        <f t="shared" si="1688"/>
        <v>6.91457473642871E-14+4.40960632174177i</v>
      </c>
      <c r="BK646" s="223" t="str">
        <f t="shared" si="1689"/>
        <v>3.88892558254855-2.07867403075721i</v>
      </c>
      <c r="BL646" s="223" t="str">
        <f t="shared" si="1690"/>
        <v>-3.66645365874526-2.44984601169512i</v>
      </c>
      <c r="BM646" s="176"/>
      <c r="BN646" s="176"/>
      <c r="BO646" s="176"/>
      <c r="BP646" s="176"/>
      <c r="BQ646" s="176"/>
      <c r="BR646" s="176"/>
      <c r="BS646" s="176"/>
      <c r="BT646" s="176"/>
      <c r="BU646" s="176"/>
      <c r="BV646" s="176"/>
      <c r="BW646" s="223"/>
      <c r="BX646" s="223"/>
      <c r="BY646" s="223"/>
      <c r="BZ646" s="223"/>
      <c r="CH646" s="222">
        <f t="shared" si="1691"/>
        <v>-258.31000759614096</v>
      </c>
    </row>
    <row r="647" spans="1:86">
      <c r="A647" s="227">
        <f t="shared" si="1630"/>
        <v>6.8750000000000018E-3</v>
      </c>
      <c r="B647" s="228">
        <v>22</v>
      </c>
      <c r="C647" s="228">
        <f t="shared" si="1631"/>
        <v>1100</v>
      </c>
      <c r="D647" s="228">
        <f t="shared" si="1692"/>
        <v>6911.5038378975451</v>
      </c>
      <c r="E647" s="227" t="str">
        <f t="shared" si="1639"/>
        <v>6911.50383789755i</v>
      </c>
      <c r="F647" s="227" t="str">
        <f t="shared" si="1632"/>
        <v>6.59278588167513-1.64468881389307i</v>
      </c>
      <c r="G647" s="227" t="str">
        <f t="shared" si="1633"/>
        <v>-0.24876029158226+0.031368067519474i</v>
      </c>
      <c r="H647" s="227" t="str">
        <f t="shared" si="1634"/>
        <v>0.0479043119700183-0.0117115605328034i</v>
      </c>
      <c r="I647" s="227" t="str">
        <f t="shared" si="1640"/>
        <v>0.0185342519361426-0.000114217160653683i</v>
      </c>
      <c r="J647" s="223" t="str">
        <f>IMPRODUCT(1/Nt_input,AJ625)</f>
        <v>1.89859385808441E-15-2.14411821630736E-15i</v>
      </c>
      <c r="K647" s="246" t="str">
        <f t="shared" si="1641"/>
        <v>3.4944121795377E-17-3.99564792016182E-17i</v>
      </c>
      <c r="L647" s="222">
        <f t="shared" si="1642"/>
        <v>-325.50118830512588</v>
      </c>
      <c r="M647" s="222">
        <f t="shared" si="1635"/>
        <v>454.15734806151272</v>
      </c>
      <c r="N647" s="224">
        <f t="shared" si="1636"/>
        <v>4.1573480615127245</v>
      </c>
      <c r="O647" s="223" t="str">
        <f t="shared" si="1637"/>
        <v>-2.30969883127821-3.45670858091273i</v>
      </c>
      <c r="P647" s="223" t="str">
        <f t="shared" si="1638"/>
        <v>-1.59094822571602+3.84088878355709i</v>
      </c>
      <c r="Q647" s="223" t="str">
        <f t="shared" si="1643"/>
        <v>4.07746578424458-0.811058372053651i</v>
      </c>
      <c r="R647" s="223" t="str">
        <f t="shared" si="1644"/>
        <v>-2.93968900604839-2.9396890060484i</v>
      </c>
      <c r="S647" s="223" t="str">
        <f t="shared" si="1645"/>
        <v>-0.811058372053701+4.07746578424457i</v>
      </c>
      <c r="T647" s="223" t="str">
        <f t="shared" si="1646"/>
        <v>3.84088878355707-1.59094822571606i</v>
      </c>
      <c r="U647" s="223" t="str">
        <f t="shared" si="1647"/>
        <v>-3.45670858091277-2.30969883127815i</v>
      </c>
      <c r="V647" s="223" t="str">
        <f t="shared" si="1648"/>
        <v>1.52282254214802E-13+4.15734806151272i</v>
      </c>
      <c r="W647" s="223" t="str">
        <f t="shared" si="1649"/>
        <v>3.45670858091283-2.30969883127806i</v>
      </c>
      <c r="X647" s="223" t="str">
        <f t="shared" si="1650"/>
        <v>-3.84088878355704-1.59094822571615i</v>
      </c>
      <c r="Y647" s="223" t="str">
        <f t="shared" si="1651"/>
        <v>0.811058372053601+4.07746578424459i</v>
      </c>
      <c r="Z647" s="223" t="str">
        <f t="shared" si="1652"/>
        <v>2.93968900604838-2.93968900604841i</v>
      </c>
      <c r="AA647" s="223" t="str">
        <f t="shared" si="1653"/>
        <v>-4.0774657842446-0.811058372053543i</v>
      </c>
      <c r="AB647" s="223" t="str">
        <f t="shared" si="1654"/>
        <v>1.59094822571619+3.84088878355702i</v>
      </c>
      <c r="AC647" s="223" t="str">
        <f t="shared" si="1655"/>
        <v>2.30969883127836-3.45670858091263i</v>
      </c>
      <c r="AD647" s="223" t="str">
        <f t="shared" si="1656"/>
        <v>-4.15734806151272-1.08991776689185E-13i</v>
      </c>
      <c r="AE647" s="223" t="str">
        <f t="shared" si="1657"/>
        <v>2.3096988312782+3.45670858091273i</v>
      </c>
      <c r="AF647" s="223" t="str">
        <f t="shared" si="1658"/>
        <v>1.59094822571601-3.84088878355709i</v>
      </c>
      <c r="AG647" s="223" t="str">
        <f t="shared" si="1659"/>
        <v>-4.07746578424457+0.811058372053734i</v>
      </c>
      <c r="AH647" s="223" t="str">
        <f t="shared" si="1660"/>
        <v>2.93968900604852+2.93968900604827i</v>
      </c>
      <c r="AI647" s="223" t="str">
        <f t="shared" si="1661"/>
        <v>0.811058372053813-4.07746578424455i</v>
      </c>
      <c r="AJ647" s="223" t="str">
        <f t="shared" si="1662"/>
        <v>-3.84088878355711+1.59094822571596i</v>
      </c>
      <c r="AK647" s="223" t="str">
        <f t="shared" si="1663"/>
        <v>3.45670858091271+2.30969883127824i</v>
      </c>
      <c r="AL647" s="223" t="str">
        <f t="shared" si="1664"/>
        <v>-5.80603448512879E-14-4.15734806151272i</v>
      </c>
      <c r="AM647" s="223" t="str">
        <f t="shared" si="1665"/>
        <v>-3.45670858091266+2.30969883127831i</v>
      </c>
      <c r="AN647" s="223" t="str">
        <f t="shared" si="1666"/>
        <v>3.84088878355716+1.59094822571586i</v>
      </c>
      <c r="AO647" s="223" t="str">
        <f t="shared" si="1667"/>
        <v>-0.811058372053493-4.07746578424462i</v>
      </c>
      <c r="AP647" s="223" t="str">
        <f t="shared" si="1668"/>
        <v>-2.93968900604846+2.93968900604833i</v>
      </c>
      <c r="AQ647" s="223" t="str">
        <f t="shared" si="1669"/>
        <v>4.07746578424458+0.811058372053651i</v>
      </c>
      <c r="AR647" s="223" t="str">
        <f t="shared" si="1670"/>
        <v>-1.59094822571612-3.84088878355705i</v>
      </c>
      <c r="AS647" s="223" t="str">
        <f t="shared" si="1671"/>
        <v>-2.3096988312781+3.4567085809128i</v>
      </c>
      <c r="AT647" s="223" t="str">
        <f t="shared" si="1672"/>
        <v>4.15734806151272+2.17983553378369E-13i</v>
      </c>
      <c r="AU647" s="223" t="str">
        <f t="shared" si="1673"/>
        <v>-2.30969883127808-3.45670858091281i</v>
      </c>
      <c r="AV647" s="223" t="str">
        <f t="shared" si="1674"/>
        <v>-1.59094822571608+3.84088878355706i</v>
      </c>
      <c r="AW647" s="223" t="str">
        <f t="shared" si="1675"/>
        <v>4.07746578424458-0.81105837205366i</v>
      </c>
      <c r="AX647" s="223" t="str">
        <f t="shared" si="1676"/>
        <v>-2.93968900604845-2.93968900604834i</v>
      </c>
      <c r="AY647" s="223" t="str">
        <f t="shared" si="1677"/>
        <v>-0.811058372053518+4.07746578424461i</v>
      </c>
      <c r="AZ647" s="223" t="str">
        <f t="shared" si="1678"/>
        <v>3.84088878355716-1.59094822571583i</v>
      </c>
      <c r="BA647" s="223" t="str">
        <f t="shared" si="1679"/>
        <v>-3.45670858091266-2.30969883127831i</v>
      </c>
      <c r="BB647" s="223" t="str">
        <f t="shared" si="1680"/>
        <v>-5.09314318378967E-14+4.15734806151272i</v>
      </c>
      <c r="BC647" s="223" t="str">
        <f t="shared" si="1681"/>
        <v>3.45670858091272-2.30969883127822i</v>
      </c>
      <c r="BD647" s="223" t="str">
        <f t="shared" si="1682"/>
        <v>-3.84088878355711-1.59094822571598i</v>
      </c>
      <c r="BE647" s="223" t="str">
        <f t="shared" si="1683"/>
        <v>0.811058372053418+4.07746578424463i</v>
      </c>
      <c r="BF647" s="223" t="str">
        <f t="shared" si="1684"/>
        <v>2.93968900604852-2.93968900604827i</v>
      </c>
      <c r="BG647" s="223" t="str">
        <f t="shared" si="1685"/>
        <v>-4.07746578424456-0.811058372053759i</v>
      </c>
      <c r="BH647" s="223" t="str">
        <f t="shared" si="1686"/>
        <v>1.59094822571599+3.8408887835571i</v>
      </c>
      <c r="BI647" s="223" t="str">
        <f t="shared" si="1687"/>
        <v>2.30969883127891-3.45670858091226i</v>
      </c>
      <c r="BJ647" s="223" t="str">
        <f t="shared" si="1688"/>
        <v>-4.15734806151272-7.10991880535E-13i</v>
      </c>
      <c r="BK647" s="223" t="str">
        <f t="shared" si="1689"/>
        <v>2.30969883127767+3.45670858091308i</v>
      </c>
      <c r="BL647" s="223" t="str">
        <f t="shared" si="1690"/>
        <v>1.59094822571659-3.84088878355685i</v>
      </c>
      <c r="BM647" s="176"/>
      <c r="BN647" s="176"/>
      <c r="BO647" s="176"/>
      <c r="BP647" s="176"/>
      <c r="BQ647" s="176"/>
      <c r="BR647" s="176"/>
      <c r="BS647" s="176"/>
      <c r="BT647" s="176"/>
      <c r="BU647" s="176"/>
      <c r="BV647" s="176"/>
      <c r="BW647" s="223"/>
      <c r="BX647" s="223"/>
      <c r="BY647" s="223"/>
      <c r="BZ647" s="223"/>
      <c r="CH647" s="222">
        <f t="shared" si="1691"/>
        <v>-290.86085447277748</v>
      </c>
    </row>
    <row r="648" spans="1:86">
      <c r="A648" s="227">
        <f t="shared" si="1630"/>
        <v>7.187500000000002E-3</v>
      </c>
      <c r="B648" s="228">
        <v>23</v>
      </c>
      <c r="C648" s="228">
        <f t="shared" si="1631"/>
        <v>1150</v>
      </c>
      <c r="D648" s="228">
        <f t="shared" si="1692"/>
        <v>7225.6631032565238</v>
      </c>
      <c r="E648" s="227" t="str">
        <f t="shared" si="1639"/>
        <v>7225.66310325652i</v>
      </c>
      <c r="F648" s="227" t="str">
        <f t="shared" si="1632"/>
        <v>6.57940224033725-1.59769268564078i</v>
      </c>
      <c r="G648" s="227" t="str">
        <f t="shared" si="1633"/>
        <v>-0.248745391988822+0.0306522359941138i</v>
      </c>
      <c r="H648" s="227" t="str">
        <f t="shared" si="1634"/>
        <v>0.0478080527780257-0.0113607279040587i</v>
      </c>
      <c r="I648" s="227" t="str">
        <f t="shared" si="1640"/>
        <v>0.0185004686885944-0.000107142175035489i</v>
      </c>
      <c r="J648" s="223" t="str">
        <f>IMPRODUCT(1/Nt_input,AK625)</f>
        <v>-2.94648881031881E-15-1.70747964378659E-13i</v>
      </c>
      <c r="K648" s="246" t="str">
        <f t="shared" si="1641"/>
        <v>-7.28057322630086E-17-3.15860167540876E-15i</v>
      </c>
      <c r="L648" s="222">
        <f t="shared" si="1642"/>
        <v>-290.00779596966203</v>
      </c>
      <c r="M648" s="222">
        <f t="shared" si="1635"/>
        <v>453.86505226681368</v>
      </c>
      <c r="N648" s="224">
        <f t="shared" si="1636"/>
        <v>3.8650522668136826</v>
      </c>
      <c r="O648" s="223" t="str">
        <f t="shared" si="1637"/>
        <v>-2.45196320100807-2.98772580504033i</v>
      </c>
      <c r="P648" s="223" t="str">
        <f t="shared" si="1638"/>
        <v>-0.754034291341839+3.79078637128i</v>
      </c>
      <c r="Q648" s="223" t="str">
        <f t="shared" si="1643"/>
        <v>3.4086717819208-1.82197302623789i</v>
      </c>
      <c r="R648" s="223" t="str">
        <f t="shared" si="1644"/>
        <v>-3.5708426813955-1.47909146773475i</v>
      </c>
      <c r="S648" s="223" t="str">
        <f t="shared" si="1645"/>
        <v>1.12196544984357+3.69862441382724i</v>
      </c>
      <c r="T648" s="223" t="str">
        <f t="shared" si="1646"/>
        <v>2.14730798850656-3.21367350981668i</v>
      </c>
      <c r="U648" s="223" t="str">
        <f t="shared" si="1647"/>
        <v>-3.84644098372275+0.378841370417182i</v>
      </c>
      <c r="V648" s="223" t="str">
        <f t="shared" si="1648"/>
        <v>2.73300466750436+2.73300466750442i</v>
      </c>
      <c r="W648" s="223" t="str">
        <f t="shared" si="1649"/>
        <v>0.378841370417262-3.84644098372274i</v>
      </c>
      <c r="X648" s="223" t="str">
        <f t="shared" si="1650"/>
        <v>-3.21367350981673+2.14730798850649i</v>
      </c>
      <c r="Y648" s="223" t="str">
        <f t="shared" si="1651"/>
        <v>3.69862441382722+1.12196544984365i</v>
      </c>
      <c r="Z648" s="223" t="str">
        <f t="shared" si="1652"/>
        <v>-1.47909146773486-3.57084268139546i</v>
      </c>
      <c r="AA648" s="223" t="str">
        <f t="shared" si="1653"/>
        <v>-1.821973026238+3.40867178192074i</v>
      </c>
      <c r="AB648" s="223" t="str">
        <f t="shared" si="1654"/>
        <v>3.79078637127999-0.754034291341866i</v>
      </c>
      <c r="AC648" s="223" t="str">
        <f t="shared" si="1655"/>
        <v>-2.98772580504043-2.45196320100795i</v>
      </c>
      <c r="AD648" s="223" t="str">
        <f t="shared" si="1656"/>
        <v>-9.46998086090732E-14+3.86505226681368i</v>
      </c>
      <c r="AE648" s="223" t="str">
        <f t="shared" si="1657"/>
        <v>2.98772580504028-2.45196320100812i</v>
      </c>
      <c r="AF648" s="223" t="str">
        <f t="shared" si="1658"/>
        <v>-3.79078637127996-0.754034291342025i</v>
      </c>
      <c r="AG648" s="223" t="str">
        <f t="shared" si="1659"/>
        <v>1.82197302623784+3.40867178192083i</v>
      </c>
      <c r="AH648" s="223" t="str">
        <f t="shared" si="1660"/>
        <v>1.47909146773465-3.57084268139555i</v>
      </c>
      <c r="AI648" s="223" t="str">
        <f t="shared" si="1661"/>
        <v>-3.69862441382726+1.1219654498435i</v>
      </c>
      <c r="AJ648" s="223" t="str">
        <f t="shared" si="1662"/>
        <v>3.21367350981663+2.14730798850664i</v>
      </c>
      <c r="AK648" s="223" t="str">
        <f t="shared" si="1663"/>
        <v>-0.378841370417484-3.84644098372272i</v>
      </c>
      <c r="AL648" s="223" t="str">
        <f t="shared" si="1664"/>
        <v>-2.73300466750449+2.73300466750429i</v>
      </c>
      <c r="AM648" s="223" t="str">
        <f t="shared" si="1665"/>
        <v>3.84644098372273+0.378841370417356i</v>
      </c>
      <c r="AN648" s="223" t="str">
        <f t="shared" si="1666"/>
        <v>-2.14730798850675-3.21367350981656i</v>
      </c>
      <c r="AO648" s="223" t="str">
        <f t="shared" si="1667"/>
        <v>-1.12196544984374+3.69862441382719i</v>
      </c>
      <c r="AP648" s="223" t="str">
        <f t="shared" si="1668"/>
        <v>3.5708426813955-1.47909146773477i</v>
      </c>
      <c r="AQ648" s="223" t="str">
        <f t="shared" si="1669"/>
        <v>-3.40867178192089-1.82197302623773i</v>
      </c>
      <c r="AR648" s="223" t="str">
        <f t="shared" si="1670"/>
        <v>0.7540342913418+3.79078637128001i</v>
      </c>
      <c r="AS648" s="223" t="str">
        <f t="shared" si="1671"/>
        <v>2.451963201008-2.98772580504038i</v>
      </c>
      <c r="AT648" s="223" t="str">
        <f t="shared" si="1672"/>
        <v>-3.86505226681368-1.89399617218146E-13i</v>
      </c>
      <c r="AU648" s="223" t="str">
        <f t="shared" si="1673"/>
        <v>2.45196320100804+2.98772580504035i</v>
      </c>
      <c r="AV648" s="223" t="str">
        <f t="shared" si="1674"/>
        <v>0.754034291341742-3.79078637128002i</v>
      </c>
      <c r="AW648" s="223" t="str">
        <f t="shared" si="1675"/>
        <v>-3.40867178192086+1.82197302623778i</v>
      </c>
      <c r="AX648" s="223" t="str">
        <f t="shared" si="1676"/>
        <v>3.57084268139552+1.47909146773471i</v>
      </c>
      <c r="AY648" s="223" t="str">
        <f t="shared" si="1677"/>
        <v>-1.12196544984375-3.69862441382719i</v>
      </c>
      <c r="AZ648" s="223" t="str">
        <f t="shared" si="1678"/>
        <v>-2.14730798850672+3.21367350981658i</v>
      </c>
      <c r="BA648" s="223" t="str">
        <f t="shared" si="1679"/>
        <v>3.84644098372273-0.37884137041739i</v>
      </c>
      <c r="BB648" s="223" t="str">
        <f t="shared" si="1680"/>
        <v>-2.73300466750452-2.73300466750427i</v>
      </c>
      <c r="BC648" s="223" t="str">
        <f t="shared" si="1681"/>
        <v>-0.378841370417423+3.84644098372272i</v>
      </c>
      <c r="BD648" s="223" t="str">
        <f t="shared" si="1682"/>
        <v>3.2136735098166-2.14730798850669i</v>
      </c>
      <c r="BE648" s="223" t="str">
        <f t="shared" si="1683"/>
        <v>-3.69862441382716-1.12196544984383i</v>
      </c>
      <c r="BF648" s="223" t="str">
        <f t="shared" si="1684"/>
        <v>1.47909146773468+3.57084268139553i</v>
      </c>
      <c r="BG648" s="223" t="str">
        <f t="shared" si="1685"/>
        <v>1.82197302623747-3.40867178192102i</v>
      </c>
      <c r="BH648" s="223" t="str">
        <f t="shared" si="1686"/>
        <v>-3.79078637127965+0.754034291343594i</v>
      </c>
      <c r="BI648" s="223" t="str">
        <f t="shared" si="1687"/>
        <v>2.98772580503984+2.45196320100866i</v>
      </c>
      <c r="BJ648" s="223" t="str">
        <f t="shared" si="1688"/>
        <v>-5.39786017628054E-13-3.86505226681368i</v>
      </c>
      <c r="BK648" s="223" t="str">
        <f t="shared" si="1689"/>
        <v>-2.98772580503919+2.45196320100946i</v>
      </c>
      <c r="BL648" s="223" t="str">
        <f t="shared" si="1690"/>
        <v>3.79078637127985+0.754034291342589i</v>
      </c>
      <c r="BM648" s="176"/>
      <c r="BN648" s="176"/>
      <c r="BO648" s="176"/>
      <c r="BP648" s="176"/>
      <c r="BQ648" s="176"/>
      <c r="BR648" s="176"/>
      <c r="BS648" s="176"/>
      <c r="BT648" s="176"/>
      <c r="BU648" s="176"/>
      <c r="BV648" s="176"/>
      <c r="BW648" s="223"/>
      <c r="BX648" s="223"/>
      <c r="BY648" s="223"/>
      <c r="BZ648" s="223"/>
      <c r="CH648" s="222">
        <f t="shared" si="1691"/>
        <v>-255.35159624514421</v>
      </c>
    </row>
    <row r="649" spans="1:86">
      <c r="A649" s="227">
        <f t="shared" si="1630"/>
        <v>7.5000000000000023E-3</v>
      </c>
      <c r="B649" s="228">
        <v>24</v>
      </c>
      <c r="C649" s="228">
        <f t="shared" si="1631"/>
        <v>1200</v>
      </c>
      <c r="D649" s="228">
        <f t="shared" si="1692"/>
        <v>7539.8223686155034</v>
      </c>
      <c r="E649" s="227" t="str">
        <f t="shared" si="1639"/>
        <v>7539.8223686155i</v>
      </c>
      <c r="F649" s="227" t="str">
        <f t="shared" si="1632"/>
        <v>6.56749251314177-1.55544756458404i</v>
      </c>
      <c r="G649" s="227" t="str">
        <f t="shared" si="1633"/>
        <v>-0.248729831254135+0.0300236039451476i</v>
      </c>
      <c r="H649" s="227" t="str">
        <f t="shared" si="1634"/>
        <v>0.0477225218273062-0.0110443631006112i</v>
      </c>
      <c r="I649" s="227" t="str">
        <f t="shared" si="1640"/>
        <v>0.0184706256523522-0.0000990782007403353i</v>
      </c>
      <c r="J649" s="223" t="str">
        <f>IMPRODUCT(1/Nt_input,AL625)</f>
        <v>8.09829024043911E-14+4.62355848052098E-14i</v>
      </c>
      <c r="K649" s="246" t="str">
        <f t="shared" si="1641"/>
        <v>1.50038581310516E-15+8.45976538493657E-16i</v>
      </c>
      <c r="L649" s="222">
        <f t="shared" si="1642"/>
        <v>-295.277067684364</v>
      </c>
      <c r="M649" s="222">
        <f t="shared" si="1635"/>
        <v>453.53553390593271</v>
      </c>
      <c r="N649" s="224">
        <f t="shared" si="1636"/>
        <v>3.5355339059327346</v>
      </c>
      <c r="O649" s="223" t="str">
        <f t="shared" si="1637"/>
        <v>-2.49999999999999-2.50000000000001i</v>
      </c>
      <c r="P649" s="223" t="str">
        <f t="shared" si="1638"/>
        <v>-6.49733085319579E-16+3.53553390593273i</v>
      </c>
      <c r="Q649" s="223" t="str">
        <f t="shared" si="1643"/>
        <v>2.50000000000001-2.49999999999999i</v>
      </c>
      <c r="R649" s="223" t="str">
        <f t="shared" si="1644"/>
        <v>-3.53553390593273-1.29946617063916E-15i</v>
      </c>
      <c r="S649" s="223" t="str">
        <f t="shared" si="1645"/>
        <v>2.49999999999994+2.50000000000006i</v>
      </c>
      <c r="T649" s="223" t="str">
        <f t="shared" si="1646"/>
        <v>-1.04817087934538E-13-3.53553390593273i</v>
      </c>
      <c r="U649" s="223" t="str">
        <f t="shared" si="1647"/>
        <v>-2.50000000000003+2.49999999999996i</v>
      </c>
      <c r="V649" s="223" t="str">
        <f t="shared" si="1648"/>
        <v>3.53553390593273-1.48129943692364E-13i</v>
      </c>
      <c r="W649" s="223" t="str">
        <f t="shared" si="1649"/>
        <v>-2.49999999999999-2.50000000000001i</v>
      </c>
      <c r="X649" s="223" t="str">
        <f t="shared" si="1650"/>
        <v>-1.72818650964445E-13+3.53553390593273i</v>
      </c>
      <c r="Y649" s="223" t="str">
        <f t="shared" si="1651"/>
        <v>2.49999999999998-2.50000000000001i</v>
      </c>
      <c r="Z649" s="223" t="str">
        <f t="shared" si="1652"/>
        <v>-3.53553390593273-1.4206653487609E-13i</v>
      </c>
      <c r="AA649" s="223" t="str">
        <f t="shared" si="1653"/>
        <v>2.50000000000004+2.49999999999996i</v>
      </c>
      <c r="AB649" s="223" t="str">
        <f t="shared" si="1654"/>
        <v>9.87536791182634E-14-3.53553390593273i</v>
      </c>
      <c r="AC649" s="223" t="str">
        <f t="shared" si="1655"/>
        <v>-2.49999999999993+2.50000000000007i</v>
      </c>
      <c r="AD649" s="223" t="str">
        <f t="shared" si="1656"/>
        <v>3.53553390593273+5.54408233604372E-14i</v>
      </c>
      <c r="AE649" s="223" t="str">
        <f t="shared" si="1657"/>
        <v>-2.50000000000008-2.49999999999991i</v>
      </c>
      <c r="AF649" s="223" t="str">
        <f t="shared" si="1658"/>
        <v>-3.72494469415517E-14+3.53553390593273i</v>
      </c>
      <c r="AG649" s="223" t="str">
        <f t="shared" si="1659"/>
        <v>2.50000000000013-2.49999999999986i</v>
      </c>
      <c r="AH649" s="223" t="str">
        <f t="shared" si="1660"/>
        <v>-3.53553390593273+6.06340881627439E-15i</v>
      </c>
      <c r="AI649" s="223" t="str">
        <f t="shared" si="1661"/>
        <v>2.49999999999989+2.5000000000001i</v>
      </c>
      <c r="AJ649" s="223" t="str">
        <f t="shared" si="1662"/>
        <v>-4.93762645741004E-14-3.53553390593273i</v>
      </c>
      <c r="AK649" s="223" t="str">
        <f t="shared" si="1663"/>
        <v>-2.50000000000009+2.4999999999999i</v>
      </c>
      <c r="AL649" s="223" t="str">
        <f t="shared" si="1664"/>
        <v>3.53553390593273-6.75676409929862E-14i</v>
      </c>
      <c r="AM649" s="223" t="str">
        <f t="shared" si="1665"/>
        <v>-2.49999999999994-2.50000000000006i</v>
      </c>
      <c r="AN649" s="223" t="str">
        <f t="shared" si="1666"/>
        <v>1.10880496750812E-13+3.53553390593273i</v>
      </c>
      <c r="AO649" s="223" t="str">
        <f t="shared" si="1667"/>
        <v>2.50000000000003-2.49999999999997i</v>
      </c>
      <c r="AP649" s="223" t="str">
        <f t="shared" si="1668"/>
        <v>-3.53553390593273+1.54193352508638E-13i</v>
      </c>
      <c r="AQ649" s="223" t="str">
        <f t="shared" si="1669"/>
        <v>2.49999999999998+2.50000000000002i</v>
      </c>
      <c r="AR649" s="223" t="str">
        <f t="shared" si="1670"/>
        <v>1.54194502478701E-13-3.53553390593273i</v>
      </c>
      <c r="AS649" s="223" t="str">
        <f t="shared" si="1671"/>
        <v>-2.49999999999999+2.50000000000001i</v>
      </c>
      <c r="AT649" s="223" t="str">
        <f t="shared" si="1672"/>
        <v>3.53553390593273+1.10881646720875E-13i</v>
      </c>
      <c r="AU649" s="223" t="str">
        <f t="shared" si="1673"/>
        <v>-2.50000000000004-2.49999999999995i</v>
      </c>
      <c r="AV649" s="223" t="str">
        <f t="shared" si="1674"/>
        <v>-1.17811749640929E-13+3.53553390593273i</v>
      </c>
      <c r="AW649" s="223" t="str">
        <f t="shared" si="1675"/>
        <v>2.49999999999993-2.50000000000007i</v>
      </c>
      <c r="AX649" s="223" t="str">
        <f t="shared" si="1676"/>
        <v>-3.53553390593273-7.44988938831035E-14i</v>
      </c>
      <c r="AY649" s="223" t="str">
        <f t="shared" si="1677"/>
        <v>2.5000000000001+2.49999999999989i</v>
      </c>
      <c r="AZ649" s="223" t="str">
        <f t="shared" si="1678"/>
        <v>3.11860381252773E-14-3.53553390593273i</v>
      </c>
      <c r="BA649" s="223" t="str">
        <f t="shared" si="1679"/>
        <v>-2.50000000000011+2.49999999999988i</v>
      </c>
      <c r="BB649" s="223" t="str">
        <f t="shared" si="1680"/>
        <v>3.53553390593273-1.21268176325488E-14i</v>
      </c>
      <c r="BC649" s="223" t="str">
        <f t="shared" si="1681"/>
        <v>-2.49999999999988-2.50000000000012i</v>
      </c>
      <c r="BD649" s="223" t="str">
        <f t="shared" si="1682"/>
        <v>5.54396733903749E-14+3.53553390593273i</v>
      </c>
      <c r="BE649" s="223" t="str">
        <f t="shared" si="1683"/>
        <v>2.49999999999959-2.50000000000041i</v>
      </c>
      <c r="BF649" s="223" t="str">
        <f t="shared" si="1684"/>
        <v>-3.53553390593273-6.0464889234213E-13i</v>
      </c>
      <c r="BG649" s="223" t="str">
        <f t="shared" si="1685"/>
        <v>2.50000000000118+2.49999999999881i</v>
      </c>
      <c r="BH649" s="223" t="str">
        <f t="shared" si="1686"/>
        <v>-4.93766095651194E-13-3.53553390593273i</v>
      </c>
      <c r="BI649" s="223" t="str">
        <f t="shared" si="1687"/>
        <v>-2.50000000000052+2.49999999999947i</v>
      </c>
      <c r="BJ649" s="223" t="str">
        <f t="shared" si="1688"/>
        <v>3.53553390593273-1.59218108364451E-12i</v>
      </c>
      <c r="BK649" s="223" t="str">
        <f t="shared" si="1689"/>
        <v>-2.50000000000025-2.49999999999975i</v>
      </c>
      <c r="BL649" s="223" t="str">
        <f t="shared" si="1690"/>
        <v>-8.76653994491699E-13+3.53553390593273i</v>
      </c>
      <c r="BM649" s="176"/>
      <c r="BN649" s="176"/>
      <c r="BO649" s="176"/>
      <c r="BP649" s="176"/>
      <c r="BQ649" s="176"/>
      <c r="BR649" s="176"/>
      <c r="BS649" s="176"/>
      <c r="BT649" s="176"/>
      <c r="BU649" s="176"/>
      <c r="BV649" s="176"/>
      <c r="BW649" s="223"/>
      <c r="BX649" s="223"/>
      <c r="BY649" s="223"/>
      <c r="BZ649" s="223"/>
      <c r="CH649" s="222">
        <f t="shared" si="1691"/>
        <v>-260.60682477382619</v>
      </c>
    </row>
    <row r="650" spans="1:86">
      <c r="A650" s="227">
        <f t="shared" si="1630"/>
        <v>7.8125000000000017E-3</v>
      </c>
      <c r="B650" s="228">
        <v>25</v>
      </c>
      <c r="C650" s="228">
        <f t="shared" si="1631"/>
        <v>1250</v>
      </c>
      <c r="D650" s="228">
        <f t="shared" si="1692"/>
        <v>7853.981633974483</v>
      </c>
      <c r="E650" s="227" t="str">
        <f t="shared" si="1639"/>
        <v>7853.98163397448i</v>
      </c>
      <c r="F650" s="227" t="str">
        <f t="shared" si="1632"/>
        <v>6.55682336919438-1.51740472947605i</v>
      </c>
      <c r="G650" s="227" t="str">
        <f t="shared" si="1633"/>
        <v>-0.248713609516735+0.0294717007985935i</v>
      </c>
      <c r="H650" s="227" t="str">
        <f t="shared" si="1634"/>
        <v>0.0476460265123977-0.0107584858820786i</v>
      </c>
      <c r="I650" s="227" t="str">
        <f t="shared" si="1640"/>
        <v>0.0184441674802766-0.0000902948983924022i</v>
      </c>
      <c r="J650" s="223" t="str">
        <f>IMPRODUCT(1/Nt_input,AM625)</f>
        <v>1.13207444178524E-14+1.56584814559045E-14i</v>
      </c>
      <c r="K650" s="246" t="str">
        <f t="shared" si="1641"/>
        <v>2.10215587036316E-16+2.87785448992572E-16i</v>
      </c>
      <c r="L650" s="222">
        <f t="shared" si="1642"/>
        <v>-308.96158467371021</v>
      </c>
      <c r="M650" s="222">
        <f t="shared" si="1635"/>
        <v>453.17196642081825</v>
      </c>
      <c r="N650" s="224">
        <f t="shared" si="1636"/>
        <v>3.1719664208182259</v>
      </c>
      <c r="O650" s="223" t="str">
        <f t="shared" si="1637"/>
        <v>-2.45196320100808-2.01227419495967i</v>
      </c>
      <c r="P650" s="223" t="str">
        <f t="shared" si="1638"/>
        <v>0.61881995046177+3.11101797547184i</v>
      </c>
      <c r="Q650" s="223" t="str">
        <f t="shared" si="1643"/>
        <v>1.49525462009535-2.79742463631854i</v>
      </c>
      <c r="R650" s="223" t="str">
        <f t="shared" si="1644"/>
        <v>-2.93051485400705+1.21385899726552i</v>
      </c>
      <c r="S650" s="223" t="str">
        <f t="shared" si="1645"/>
        <v>3.03538261166906+0.920773248729302i</v>
      </c>
      <c r="T650" s="223" t="str">
        <f t="shared" si="1646"/>
        <v>-1.76225012354445-2.63739369015435i</v>
      </c>
      <c r="U650" s="223" t="str">
        <f t="shared" si="1647"/>
        <v>-0.310907077789934+3.15669253551538i</v>
      </c>
      <c r="V650" s="223" t="str">
        <f t="shared" si="1648"/>
        <v>2.2429189658566-2.24291896585658i</v>
      </c>
      <c r="W650" s="223" t="str">
        <f t="shared" si="1649"/>
        <v>-3.15669253551538+0.310907077789889i</v>
      </c>
      <c r="X650" s="223" t="str">
        <f t="shared" si="1650"/>
        <v>2.63739369015449+1.76225012354423i</v>
      </c>
      <c r="Y650" s="223" t="str">
        <f t="shared" si="1651"/>
        <v>-0.920773248729254-3.03538261166907i</v>
      </c>
      <c r="Z650" s="223" t="str">
        <f t="shared" si="1652"/>
        <v>-1.21385899726556+2.93051485400703i</v>
      </c>
      <c r="AA650" s="223" t="str">
        <f t="shared" si="1653"/>
        <v>2.79742463631859-1.49525462009524i</v>
      </c>
      <c r="AB650" s="223" t="str">
        <f t="shared" si="1654"/>
        <v>-3.11101797547186-0.618819950461655i</v>
      </c>
      <c r="AC650" s="223" t="str">
        <f t="shared" si="1655"/>
        <v>2.01227419495971+2.45196320100805i</v>
      </c>
      <c r="AD650" s="223" t="str">
        <f t="shared" si="1656"/>
        <v>4.4299471921138E-14-3.17196642081823i</v>
      </c>
      <c r="AE650" s="223" t="str">
        <f t="shared" si="1657"/>
        <v>-2.01227419495978+2.45196320100799i</v>
      </c>
      <c r="AF650" s="223" t="str">
        <f t="shared" si="1658"/>
        <v>3.11101797547181-0.618819950461877i</v>
      </c>
      <c r="AG650" s="223" t="str">
        <f t="shared" si="1659"/>
        <v>-2.79742463631855-1.49525462009533i</v>
      </c>
      <c r="AH650" s="223" t="str">
        <f t="shared" si="1660"/>
        <v>1.21385899726547+2.93051485400706i</v>
      </c>
      <c r="AI650" s="223" t="str">
        <f t="shared" si="1661"/>
        <v>0.920773248729349-3.03538261166904i</v>
      </c>
      <c r="AJ650" s="223" t="str">
        <f t="shared" si="1662"/>
        <v>-2.63739369015437+1.76225012354441i</v>
      </c>
      <c r="AK650" s="223" t="str">
        <f t="shared" si="1663"/>
        <v>3.15669253551537+0.310907077789989i</v>
      </c>
      <c r="AL650" s="223" t="str">
        <f t="shared" si="1664"/>
        <v>-2.24291896585653-2.24291896585664i</v>
      </c>
      <c r="AM650" s="223" t="str">
        <f t="shared" si="1665"/>
        <v>0.310907077789834+3.15669253551539i</v>
      </c>
      <c r="AN650" s="223" t="str">
        <f t="shared" si="1666"/>
        <v>1.76225012354427-2.63739369015446i</v>
      </c>
      <c r="AO650" s="223" t="str">
        <f t="shared" si="1667"/>
        <v>-3.03538261166908+0.920773248729222i</v>
      </c>
      <c r="AP650" s="223" t="str">
        <f t="shared" si="1668"/>
        <v>2.93051485400701+1.21385899726559i</v>
      </c>
      <c r="AQ650" s="223" t="str">
        <f t="shared" si="1669"/>
        <v>-1.49525462009522-2.79742463631861i</v>
      </c>
      <c r="AR650" s="223" t="str">
        <f t="shared" si="1670"/>
        <v>-0.618819950461696+3.11101797547185i</v>
      </c>
      <c r="AS650" s="223" t="str">
        <f t="shared" si="1671"/>
        <v>2.45196320100808-2.01227419495967i</v>
      </c>
      <c r="AT650" s="223" t="str">
        <f t="shared" si="1672"/>
        <v>-3.17196642081823-8.85989438422763E-14i</v>
      </c>
      <c r="AU650" s="223" t="str">
        <f t="shared" si="1673"/>
        <v>2.45196320100817+2.01227419495957i</v>
      </c>
      <c r="AV650" s="223" t="str">
        <f t="shared" si="1674"/>
        <v>-0.618819950461833-3.11101797547182i</v>
      </c>
      <c r="AW650" s="223" t="str">
        <f t="shared" si="1675"/>
        <v>-1.49525462009537+2.79742463631853i</v>
      </c>
      <c r="AX650" s="223" t="str">
        <f t="shared" si="1676"/>
        <v>2.93051485400708-1.21385899726543i</v>
      </c>
      <c r="AY650" s="223" t="str">
        <f t="shared" si="1677"/>
        <v>-3.03538261166912-0.920773248729089i</v>
      </c>
      <c r="AZ650" s="223" t="str">
        <f t="shared" si="1678"/>
        <v>1.76225012354437+2.6373936901544i</v>
      </c>
      <c r="BA650" s="223" t="str">
        <f t="shared" si="1679"/>
        <v>0.310907077790033-3.15669253551537i</v>
      </c>
      <c r="BB650" s="223" t="str">
        <f t="shared" si="1680"/>
        <v>-2.24291896585668+2.2429189658565i</v>
      </c>
      <c r="BC650" s="223" t="str">
        <f t="shared" si="1681"/>
        <v>3.15669253551539-0.31090707778979i</v>
      </c>
      <c r="BD650" s="223" t="str">
        <f t="shared" si="1682"/>
        <v>-2.63739369015426-1.76225012354458i</v>
      </c>
      <c r="BE650" s="223" t="str">
        <f t="shared" si="1683"/>
        <v>0.920773248728854+3.03538261166919i</v>
      </c>
      <c r="BF650" s="223" t="str">
        <f t="shared" si="1684"/>
        <v>1.21385899726595-2.93051485400687i</v>
      </c>
      <c r="BG650" s="223" t="str">
        <f t="shared" si="1685"/>
        <v>-2.79742463631879+1.49525462009488i</v>
      </c>
      <c r="BH650" s="223" t="str">
        <f t="shared" si="1686"/>
        <v>3.11101797547171+0.618819950462382i</v>
      </c>
      <c r="BI650" s="223" t="str">
        <f t="shared" si="1687"/>
        <v>-2.01227419495913-2.45196320100852i</v>
      </c>
      <c r="BJ650" s="223" t="str">
        <f t="shared" si="1688"/>
        <v>-7.86505548295748E-13+3.17196642081823i</v>
      </c>
      <c r="BK650" s="223" t="str">
        <f t="shared" si="1689"/>
        <v>2.01227419496035-2.45196320100752i</v>
      </c>
      <c r="BL650" s="223" t="str">
        <f t="shared" si="1690"/>
        <v>-3.11101797547202+0.61881995046084i</v>
      </c>
      <c r="BM650" s="176"/>
      <c r="BN650" s="176"/>
      <c r="BO650" s="176"/>
      <c r="BP650" s="176"/>
      <c r="BQ650" s="176"/>
      <c r="BR650" s="176"/>
      <c r="BS650" s="176"/>
      <c r="BT650" s="176"/>
      <c r="BU650" s="176"/>
      <c r="BV650" s="176"/>
      <c r="BW650" s="223"/>
      <c r="BX650" s="223"/>
      <c r="BY650" s="223"/>
      <c r="BZ650" s="223"/>
      <c r="CH650" s="222">
        <f t="shared" si="1691"/>
        <v>-274.27886990112705</v>
      </c>
    </row>
    <row r="651" spans="1:86">
      <c r="A651" s="227">
        <f t="shared" si="1630"/>
        <v>8.125000000000002E-3</v>
      </c>
      <c r="B651" s="228">
        <v>26</v>
      </c>
      <c r="C651" s="228">
        <f t="shared" si="1631"/>
        <v>1300</v>
      </c>
      <c r="D651" s="228">
        <f t="shared" si="1692"/>
        <v>8168.1408993334617</v>
      </c>
      <c r="E651" s="227" t="str">
        <f t="shared" si="1639"/>
        <v>8168.14089933346i</v>
      </c>
      <c r="F651" s="227" t="str">
        <f t="shared" si="1632"/>
        <v>6.54720470080964-1.48309591742302i</v>
      </c>
      <c r="G651" s="227" t="str">
        <f t="shared" si="1633"/>
        <v>-0.248696726921038+0.028987666567519i</v>
      </c>
      <c r="H651" s="227" t="str">
        <f t="shared" si="1634"/>
        <v>0.0475771877672901-0.0104996996516441i</v>
      </c>
      <c r="I651" s="227" t="str">
        <f t="shared" si="1640"/>
        <v>0.018420631955549-0.0000809952518342868i</v>
      </c>
      <c r="J651" s="223" t="str">
        <f>IMPRODUCT(1/Nt_input,AN625)</f>
        <v>-8.8049420456527E-14+7.04124258898986E-14i</v>
      </c>
      <c r="K651" s="246" t="str">
        <f t="shared" si="1641"/>
        <v>-1.61622289596186E-15+1.30417296739893E-15i</v>
      </c>
      <c r="L651" s="222">
        <f t="shared" si="1642"/>
        <v>-293.65216153787583</v>
      </c>
      <c r="M651" s="222">
        <f t="shared" si="1635"/>
        <v>452.77785116509801</v>
      </c>
      <c r="N651" s="224">
        <f t="shared" si="1636"/>
        <v>2.7778511650980087</v>
      </c>
      <c r="O651" s="223" t="str">
        <f t="shared" si="1637"/>
        <v>-2.30969883127822-1.54329141908727i</v>
      </c>
      <c r="P651" s="223" t="str">
        <f t="shared" si="1638"/>
        <v>1.06303761845906+2.56639983579668i</v>
      </c>
      <c r="Q651" s="223" t="str">
        <f t="shared" si="1643"/>
        <v>0.541931878311852-2.72447553387909i</v>
      </c>
      <c r="R651" s="223" t="str">
        <f t="shared" si="1644"/>
        <v>-1.96423739596781+1.9642373959677i</v>
      </c>
      <c r="S651" s="223" t="str">
        <f t="shared" si="1645"/>
        <v>2.72447553387911-0.541931878311752i</v>
      </c>
      <c r="T651" s="223" t="str">
        <f t="shared" si="1646"/>
        <v>-2.56639983579664-1.06303761845918i</v>
      </c>
      <c r="U651" s="223" t="str">
        <f t="shared" si="1647"/>
        <v>1.54329141908716+2.30969883127829i</v>
      </c>
      <c r="V651" s="223" t="str">
        <f t="shared" si="1648"/>
        <v>-1.21149240858069E-13-2.77785116509801i</v>
      </c>
      <c r="W651" s="223" t="str">
        <f t="shared" si="1649"/>
        <v>-1.54329141908718+2.30969883127828i</v>
      </c>
      <c r="X651" s="223" t="str">
        <f t="shared" si="1650"/>
        <v>2.56639983579665-1.06303761845915i</v>
      </c>
      <c r="Y651" s="223" t="str">
        <f t="shared" si="1651"/>
        <v>-2.7244755338791-0.54193187831178i</v>
      </c>
      <c r="Z651" s="223" t="str">
        <f t="shared" si="1652"/>
        <v>1.96423739596779+1.96423739596772i</v>
      </c>
      <c r="AA651" s="223" t="str">
        <f t="shared" si="1653"/>
        <v>-0.541931878311866-2.72447553387909i</v>
      </c>
      <c r="AB651" s="223" t="str">
        <f t="shared" si="1654"/>
        <v>-1.06303761845906+2.56639983579669i</v>
      </c>
      <c r="AC651" s="223" t="str">
        <f t="shared" si="1655"/>
        <v>2.30969883127822-1.54329141908727i</v>
      </c>
      <c r="AD651" s="223" t="str">
        <f t="shared" si="1656"/>
        <v>-2.77785116509801-3.40309935774985E-14i</v>
      </c>
      <c r="AE651" s="223" t="str">
        <f t="shared" si="1657"/>
        <v>2.30969883127818+1.54329141908732i</v>
      </c>
      <c r="AF651" s="223" t="str">
        <f t="shared" si="1658"/>
        <v>-1.06303761845901-2.5663998357967i</v>
      </c>
      <c r="AG651" s="223" t="str">
        <f t="shared" si="1659"/>
        <v>-0.541931878311933+2.72447553387907i</v>
      </c>
      <c r="AH651" s="223" t="str">
        <f t="shared" si="1660"/>
        <v>1.96423739596783-1.96423739596767i</v>
      </c>
      <c r="AI651" s="223" t="str">
        <f t="shared" si="1661"/>
        <v>-2.72447553387912+0.541931878311714i</v>
      </c>
      <c r="AJ651" s="223" t="str">
        <f t="shared" si="1662"/>
        <v>2.56639983579663+1.0630376184592i</v>
      </c>
      <c r="AK651" s="223" t="str">
        <f t="shared" si="1663"/>
        <v>-1.54329141908737-2.30969883127815i</v>
      </c>
      <c r="AL651" s="223" t="str">
        <f t="shared" si="1664"/>
        <v>8.71182472805705E-14+2.77785116509801i</v>
      </c>
      <c r="AM651" s="223" t="str">
        <f t="shared" si="1665"/>
        <v>1.54329141908722-2.30969883127825i</v>
      </c>
      <c r="AN651" s="223" t="str">
        <f t="shared" si="1666"/>
        <v>-2.56639983579667+1.06303761845911i</v>
      </c>
      <c r="AO651" s="223" t="str">
        <f t="shared" si="1667"/>
        <v>2.7244755338791+0.541931878311814i</v>
      </c>
      <c r="AP651" s="223" t="str">
        <f t="shared" si="1668"/>
        <v>-1.96423739596777-1.96423739596773i</v>
      </c>
      <c r="AQ651" s="223" t="str">
        <f t="shared" si="1669"/>
        <v>0.541931878311833+2.7244755338791i</v>
      </c>
      <c r="AR651" s="223" t="str">
        <f t="shared" si="1670"/>
        <v>1.06303761845909-2.56639983579667i</v>
      </c>
      <c r="AS651" s="223" t="str">
        <f t="shared" si="1671"/>
        <v>-2.30969883127825+1.54329141908722i</v>
      </c>
      <c r="AT651" s="223" t="str">
        <f t="shared" si="1672"/>
        <v>2.77785116509801+6.8061987154997E-14i</v>
      </c>
      <c r="AU651" s="223" t="str">
        <f t="shared" si="1673"/>
        <v>-2.30969883127818-1.54329141908733i</v>
      </c>
      <c r="AV651" s="223" t="str">
        <f t="shared" si="1674"/>
        <v>1.06303761845896+2.56639983579673i</v>
      </c>
      <c r="AW651" s="223" t="str">
        <f t="shared" si="1675"/>
        <v>0.541931878311966-2.72447553387907i</v>
      </c>
      <c r="AX651" s="223" t="str">
        <f t="shared" si="1676"/>
        <v>-1.96423739596784+1.96423739596766i</v>
      </c>
      <c r="AY651" s="223" t="str">
        <f t="shared" si="1677"/>
        <v>2.72447553387907-0.541931878311952i</v>
      </c>
      <c r="AZ651" s="223" t="str">
        <f t="shared" si="1678"/>
        <v>-2.56639983579672-1.06303761845898i</v>
      </c>
      <c r="BA651" s="223" t="str">
        <f t="shared" si="1679"/>
        <v>1.54329141908732+2.30969883127818i</v>
      </c>
      <c r="BB651" s="223" t="str">
        <f t="shared" si="1680"/>
        <v>7.75901172177839E-13-2.77785116509801i</v>
      </c>
      <c r="BC651" s="223" t="str">
        <f t="shared" si="1681"/>
        <v>-1.54329141908723+2.30969883127824i</v>
      </c>
      <c r="BD651" s="223" t="str">
        <f t="shared" si="1682"/>
        <v>2.56639983579636-1.06303761845984i</v>
      </c>
      <c r="BE651" s="223" t="str">
        <f t="shared" si="1683"/>
        <v>-2.72447553387888-0.541931878312933i</v>
      </c>
      <c r="BF651" s="223" t="str">
        <f t="shared" si="1684"/>
        <v>1.96423739596755+1.96423739596795i</v>
      </c>
      <c r="BG651" s="223" t="str">
        <f t="shared" si="1685"/>
        <v>-0.541931878312341-2.72447553387899i</v>
      </c>
      <c r="BH651" s="223" t="str">
        <f t="shared" si="1686"/>
        <v>-1.06303761845784+2.56639983579719i</v>
      </c>
      <c r="BI651" s="223" t="str">
        <f t="shared" si="1687"/>
        <v>2.30969883127858-1.54329141908673i</v>
      </c>
      <c r="BJ651" s="223" t="str">
        <f t="shared" si="1688"/>
        <v>-2.77785116509801+1.74236494561141E-13i</v>
      </c>
      <c r="BK651" s="223" t="str">
        <f t="shared" si="1689"/>
        <v>2.30969883127877+1.54329141908644i</v>
      </c>
      <c r="BL651" s="223" t="str">
        <f t="shared" si="1690"/>
        <v>-1.06303761845816-2.56639983579706i</v>
      </c>
      <c r="BM651" s="176"/>
      <c r="BN651" s="176"/>
      <c r="BO651" s="176"/>
      <c r="BP651" s="176"/>
      <c r="BQ651" s="176"/>
      <c r="BR651" s="176"/>
      <c r="BS651" s="176"/>
      <c r="BT651" s="176"/>
      <c r="BU651" s="176"/>
      <c r="BV651" s="176"/>
      <c r="BW651" s="223"/>
      <c r="BX651" s="223"/>
      <c r="BY651" s="223"/>
      <c r="BZ651" s="223"/>
      <c r="CH651" s="222">
        <f t="shared" si="1691"/>
        <v>-258.95833600994672</v>
      </c>
    </row>
    <row r="652" spans="1:86">
      <c r="A652" s="227">
        <f t="shared" si="1630"/>
        <v>8.4375000000000023E-3</v>
      </c>
      <c r="B652" s="228">
        <v>27</v>
      </c>
      <c r="C652" s="228">
        <f t="shared" si="1631"/>
        <v>1350</v>
      </c>
      <c r="D652" s="228">
        <f t="shared" si="1692"/>
        <v>8482.3001646924422</v>
      </c>
      <c r="E652" s="227" t="str">
        <f t="shared" si="1639"/>
        <v>8482.30016469244i</v>
      </c>
      <c r="F652" s="227" t="str">
        <f t="shared" si="1632"/>
        <v>6.53848038484212-1.45211923372804i</v>
      </c>
      <c r="G652" s="227" t="str">
        <f t="shared" si="1633"/>
        <v>-0.248679183617323+0.0285639535953093i</v>
      </c>
      <c r="H652" s="227" t="str">
        <f t="shared" si="1634"/>
        <v>0.0475148730482514-0.0102650892462502i</v>
      </c>
      <c r="I652" s="227" t="str">
        <f t="shared" si="1640"/>
        <v>0.0183996323275238-0.0000713327309938556i</v>
      </c>
      <c r="J652" s="223" t="str">
        <f>IMPRODUCT(1/Nt_input,AO625)</f>
        <v>3.65314806942234E-14-5.68906900755284E-14i</v>
      </c>
      <c r="K652" s="246" t="str">
        <f t="shared" si="1641"/>
        <v>6.68107644862532E-16-1.049373670534E-15i</v>
      </c>
      <c r="L652" s="222">
        <f t="shared" si="1642"/>
        <v>-298.10354489400436</v>
      </c>
      <c r="M652" s="222">
        <f t="shared" si="1635"/>
        <v>452.35698368413</v>
      </c>
      <c r="N652" s="224">
        <f t="shared" si="1636"/>
        <v>2.3569836841299852</v>
      </c>
      <c r="O652" s="223" t="str">
        <f t="shared" si="1637"/>
        <v>-2.07867403075636-1.11107441745099i</v>
      </c>
      <c r="P652" s="223" t="str">
        <f t="shared" si="1638"/>
        <v>1.30946997461551+1.95976031004698i</v>
      </c>
      <c r="Q652" s="223" t="str">
        <f t="shared" si="1643"/>
        <v>-0.231024800521844-2.34563416346173i</v>
      </c>
      <c r="R652" s="223" t="str">
        <f t="shared" si="1644"/>
        <v>-0.901978606271274+2.17756898423078i</v>
      </c>
      <c r="S652" s="223" t="str">
        <f t="shared" si="1645"/>
        <v>1.82197302623795-1.49525462009528i</v>
      </c>
      <c r="T652" s="223" t="str">
        <f t="shared" si="1646"/>
        <v>-2.31169490354528+0.459824705923615i</v>
      </c>
      <c r="U652" s="223" t="str">
        <f t="shared" si="1647"/>
        <v>2.25549275800668+0.684196248041746i</v>
      </c>
      <c r="V652" s="223" t="str">
        <f t="shared" si="1648"/>
        <v>-1.66663914619436-1.66663914619437i</v>
      </c>
      <c r="W652" s="223" t="str">
        <f t="shared" si="1649"/>
        <v>0.684196248041722+2.25549275800668i</v>
      </c>
      <c r="X652" s="223" t="str">
        <f t="shared" si="1650"/>
        <v>0.459824705923634-2.31169490354528i</v>
      </c>
      <c r="Y652" s="223" t="str">
        <f t="shared" si="1651"/>
        <v>-1.49525462009529+1.82197302623794i</v>
      </c>
      <c r="Z652" s="223" t="str">
        <f t="shared" si="1652"/>
        <v>2.1775689842307-0.901978606271472i</v>
      </c>
      <c r="AA652" s="223" t="str">
        <f t="shared" si="1653"/>
        <v>-2.34563416346172-0.231024800521956i</v>
      </c>
      <c r="AB652" s="223" t="str">
        <f t="shared" si="1654"/>
        <v>1.95976031004694+1.30946997461556i</v>
      </c>
      <c r="AC652" s="223" t="str">
        <f t="shared" si="1655"/>
        <v>-1.11107441745095-2.07867403075638i</v>
      </c>
      <c r="AD652" s="223" t="str">
        <f t="shared" si="1656"/>
        <v>-2.4832554578752E-14+2.35698368412999i</v>
      </c>
      <c r="AE652" s="223" t="str">
        <f t="shared" si="1657"/>
        <v>1.11107441745098-2.07867403075636i</v>
      </c>
      <c r="AF652" s="223" t="str">
        <f t="shared" si="1658"/>
        <v>-1.95976031004696+1.30946997461552i</v>
      </c>
      <c r="AG652" s="223" t="str">
        <f t="shared" si="1659"/>
        <v>2.34563416346172-0.231024800521923i</v>
      </c>
      <c r="AH652" s="223" t="str">
        <f t="shared" si="1660"/>
        <v>-2.17756898423077-0.901978606271293i</v>
      </c>
      <c r="AI652" s="223" t="str">
        <f t="shared" si="1661"/>
        <v>1.49525462009525+1.82197302623797i</v>
      </c>
      <c r="AJ652" s="223" t="str">
        <f t="shared" si="1662"/>
        <v>-0.459824705923594-2.31169490354528i</v>
      </c>
      <c r="AK652" s="223" t="str">
        <f t="shared" si="1663"/>
        <v>-0.684196248041769+2.25549275800667i</v>
      </c>
      <c r="AL652" s="223" t="str">
        <f t="shared" si="1664"/>
        <v>1.66663914619438-1.66663914619434i</v>
      </c>
      <c r="AM652" s="223" t="str">
        <f t="shared" si="1665"/>
        <v>-2.25549275800668+0.684196248041715i</v>
      </c>
      <c r="AN652" s="223" t="str">
        <f t="shared" si="1666"/>
        <v>2.31169490354527+0.45982470592365i</v>
      </c>
      <c r="AO652" s="223" t="str">
        <f t="shared" si="1667"/>
        <v>-1.82197302623792-1.49525462009531i</v>
      </c>
      <c r="AP652" s="223" t="str">
        <f t="shared" si="1668"/>
        <v>0.901978606271441+2.17756898423071i</v>
      </c>
      <c r="AQ652" s="223" t="str">
        <f t="shared" si="1669"/>
        <v>0.231024800521964-2.34563416346172i</v>
      </c>
      <c r="AR652" s="223" t="str">
        <f t="shared" si="1670"/>
        <v>-1.30946997461557+1.95976031004693i</v>
      </c>
      <c r="AS652" s="223" t="str">
        <f t="shared" si="1671"/>
        <v>2.07867403075639-1.11107441745093i</v>
      </c>
      <c r="AT652" s="223" t="str">
        <f t="shared" si="1672"/>
        <v>-2.35698368412999-4.96651091575041E-14i</v>
      </c>
      <c r="AU652" s="223" t="str">
        <f t="shared" si="1673"/>
        <v>2.07867403075635+1.11107441745102i</v>
      </c>
      <c r="AV652" s="223" t="str">
        <f t="shared" si="1674"/>
        <v>-1.30946997461552-1.95976031004697i</v>
      </c>
      <c r="AW652" s="223" t="str">
        <f t="shared" si="1675"/>
        <v>0.231024800521898+2.34563416346172i</v>
      </c>
      <c r="AX652" s="223" t="str">
        <f t="shared" si="1676"/>
        <v>0.901978606271317-2.17756898423077i</v>
      </c>
      <c r="AY652" s="223" t="str">
        <f t="shared" si="1677"/>
        <v>-1.82197302623784+1.49525462009542i</v>
      </c>
      <c r="AZ652" s="223" t="str">
        <f t="shared" si="1678"/>
        <v>2.31169490354515-0.459824705924277i</v>
      </c>
      <c r="BA652" s="223" t="str">
        <f t="shared" si="1679"/>
        <v>-2.2554927580066-0.684196248042003i</v>
      </c>
      <c r="BB652" s="223" t="str">
        <f t="shared" si="1680"/>
        <v>1.66663914619515+1.66663914619357i</v>
      </c>
      <c r="BC652" s="223" t="str">
        <f t="shared" si="1681"/>
        <v>-0.684196248041899-2.25549275800663i</v>
      </c>
      <c r="BD652" s="223" t="str">
        <f t="shared" si="1682"/>
        <v>-0.459824705924381+2.31169490354513i</v>
      </c>
      <c r="BE652" s="223" t="str">
        <f t="shared" si="1683"/>
        <v>1.49525462009477-1.82197302623837i</v>
      </c>
      <c r="BF652" s="223" t="str">
        <f t="shared" si="1684"/>
        <v>-2.17756898423081+0.901978606271218i</v>
      </c>
      <c r="BG652" s="223" t="str">
        <f t="shared" si="1685"/>
        <v>2.34563416346162+0.231024800522939i</v>
      </c>
      <c r="BH652" s="223" t="str">
        <f t="shared" si="1686"/>
        <v>-1.95976031004717-1.30946997461522i</v>
      </c>
      <c r="BI652" s="223" t="str">
        <f t="shared" si="1687"/>
        <v>1.11107441745051+2.07867403075662i</v>
      </c>
      <c r="BJ652" s="223" t="str">
        <f t="shared" si="1688"/>
        <v>-8.80102788250017E-13-2.35698368412999i</v>
      </c>
      <c r="BK652" s="223" t="str">
        <f t="shared" si="1689"/>
        <v>-1.11107441745103+2.07867403075634i</v>
      </c>
      <c r="BL652" s="223" t="str">
        <f t="shared" si="1690"/>
        <v>1.95976031004749-1.30946997461473i</v>
      </c>
      <c r="BM652" s="176"/>
      <c r="BN652" s="176"/>
      <c r="BO652" s="176"/>
      <c r="BP652" s="176"/>
      <c r="BQ652" s="176"/>
      <c r="BR652" s="176"/>
      <c r="BS652" s="176"/>
      <c r="BT652" s="176"/>
      <c r="BU652" s="176"/>
      <c r="BV652" s="176"/>
      <c r="BW652" s="223"/>
      <c r="BX652" s="223"/>
      <c r="BY652" s="223"/>
      <c r="BZ652" s="223"/>
      <c r="CH652" s="222">
        <f t="shared" si="1691"/>
        <v>-263.39979306331395</v>
      </c>
    </row>
    <row r="653" spans="1:86">
      <c r="A653" s="227">
        <f t="shared" si="1630"/>
        <v>8.7500000000000026E-3</v>
      </c>
      <c r="B653" s="228">
        <v>28</v>
      </c>
      <c r="C653" s="228">
        <f t="shared" si="1631"/>
        <v>1400</v>
      </c>
      <c r="D653" s="228">
        <f t="shared" si="1692"/>
        <v>8796.45943005142</v>
      </c>
      <c r="E653" s="227" t="str">
        <f t="shared" si="1639"/>
        <v>8796.45943005142i</v>
      </c>
      <c r="F653" s="227" t="str">
        <f t="shared" si="1632"/>
        <v>6.53052126299655-1.4241278935736i</v>
      </c>
      <c r="G653" s="227" t="str">
        <f t="shared" si="1633"/>
        <v>-0.248660979761737+0.028194092211096i</v>
      </c>
      <c r="H653" s="227" t="str">
        <f t="shared" si="1634"/>
        <v>0.047458145413096-0.010052139268912i</v>
      </c>
      <c r="I653" s="227" t="str">
        <f t="shared" si="1640"/>
        <v>0.0183808433207509-0.0000614237524403844i</v>
      </c>
      <c r="J653" s="223" t="str">
        <f>IMPRODUCT(1/Nt_input,AP625)</f>
        <v>3.75402223955039E-14-1.27350387180146E-14i</v>
      </c>
      <c r="K653" s="246" t="str">
        <f t="shared" si="1641"/>
        <v>6.89238712212367E-16-2.36386612686501E-16i</v>
      </c>
      <c r="L653" s="222">
        <f t="shared" si="1642"/>
        <v>-302.7496385245355</v>
      </c>
      <c r="M653" s="222">
        <f t="shared" si="1635"/>
        <v>451.91341716182546</v>
      </c>
      <c r="N653" s="224">
        <f t="shared" si="1636"/>
        <v>1.9134171618254454</v>
      </c>
      <c r="O653" s="223" t="str">
        <f t="shared" si="1637"/>
        <v>-1.76776695296637-0.732233047033628i</v>
      </c>
      <c r="P653" s="223" t="str">
        <f t="shared" si="1638"/>
        <v>1.35299025036549+1.35299025036549i</v>
      </c>
      <c r="Q653" s="223" t="str">
        <f t="shared" si="1643"/>
        <v>-0.732233047033634-1.76776695296636i</v>
      </c>
      <c r="R653" s="223" t="str">
        <f t="shared" si="1644"/>
        <v>4.67642862406901E-14+1.91341716182545i</v>
      </c>
      <c r="S653" s="223" t="str">
        <f t="shared" si="1645"/>
        <v>0.732233047033711-1.76776695296633i</v>
      </c>
      <c r="T653" s="223" t="str">
        <f t="shared" si="1646"/>
        <v>-1.35299025036551+1.35299025036547i</v>
      </c>
      <c r="U653" s="223" t="str">
        <f t="shared" si="1647"/>
        <v>1.76776695296635-0.732233047033657i</v>
      </c>
      <c r="V653" s="223" t="str">
        <f t="shared" si="1648"/>
        <v>-1.91341716182545+9.35285724813803E-14i</v>
      </c>
      <c r="W653" s="223" t="str">
        <f t="shared" si="1649"/>
        <v>1.76776695296635+0.732233047033667i</v>
      </c>
      <c r="X653" s="223" t="str">
        <f t="shared" si="1650"/>
        <v>-1.3529902503655-1.35299025036548i</v>
      </c>
      <c r="Y653" s="223" t="str">
        <f t="shared" si="1651"/>
        <v>0.732233047033697+1.76776695296634i</v>
      </c>
      <c r="Z653" s="223" t="str">
        <f t="shared" si="1652"/>
        <v>5.34451060138931E-14-1.91341716182545i</v>
      </c>
      <c r="AA653" s="223" t="str">
        <f t="shared" si="1653"/>
        <v>-0.732233047033621+1.76776695296637i</v>
      </c>
      <c r="AB653" s="223" t="str">
        <f t="shared" si="1654"/>
        <v>1.35299025036545-1.35299025036553i</v>
      </c>
      <c r="AC653" s="223" t="str">
        <f t="shared" si="1655"/>
        <v>-1.76776695296639+0.732233047033569i</v>
      </c>
      <c r="AD653" s="223" t="str">
        <f t="shared" si="1656"/>
        <v>1.91341716182545+1.68775547593063E-14i</v>
      </c>
      <c r="AE653" s="223" t="str">
        <f t="shared" si="1657"/>
        <v>-1.76776695296638-0.732233047033586i</v>
      </c>
      <c r="AF653" s="223" t="str">
        <f t="shared" si="1658"/>
        <v>1.35299025036543+1.35299025036555i</v>
      </c>
      <c r="AG653" s="223" t="str">
        <f t="shared" si="1659"/>
        <v>-0.732233047033602-1.76776695296638i</v>
      </c>
      <c r="AH653" s="223" t="str">
        <f t="shared" si="1660"/>
        <v>3.32856431434183E-14+1.91341716182545i</v>
      </c>
      <c r="AI653" s="223" t="str">
        <f t="shared" si="1661"/>
        <v>0.73223304703354-1.7677669529664i</v>
      </c>
      <c r="AJ653" s="223" t="str">
        <f t="shared" si="1662"/>
        <v>-1.35299025036552+1.35299025036546i</v>
      </c>
      <c r="AK653" s="223" t="str">
        <f t="shared" si="1663"/>
        <v>1.76776695296636-0.732233047033648i</v>
      </c>
      <c r="AL653" s="223" t="str">
        <f t="shared" si="1664"/>
        <v>-1.91341716182545+8.34488410461428E-14i</v>
      </c>
      <c r="AM653" s="223" t="str">
        <f t="shared" si="1665"/>
        <v>1.76776695296635+0.73223304703367i</v>
      </c>
      <c r="AN653" s="223" t="str">
        <f t="shared" si="1666"/>
        <v>-1.3529902503655-1.35299025036548i</v>
      </c>
      <c r="AO653" s="223" t="str">
        <f t="shared" si="1667"/>
        <v>0.732233047033682+1.76776695296634i</v>
      </c>
      <c r="AP653" s="223" t="str">
        <f t="shared" si="1668"/>
        <v>7.03226607731994E-14-1.91341716182545i</v>
      </c>
      <c r="AQ653" s="223" t="str">
        <f t="shared" si="1669"/>
        <v>-0.732233047033636+1.76776695296636i</v>
      </c>
      <c r="AR653" s="223" t="str">
        <f t="shared" si="1670"/>
        <v>1.35299025036545-1.35299025036553i</v>
      </c>
      <c r="AS653" s="223" t="str">
        <f t="shared" si="1671"/>
        <v>-1.76776695296639+0.732233047033565i</v>
      </c>
      <c r="AT653" s="223" t="str">
        <f t="shared" si="1672"/>
        <v>1.91341716182545+3.37551095186125E-14i</v>
      </c>
      <c r="AU653" s="223" t="str">
        <f t="shared" si="1673"/>
        <v>-1.76776695296638-0.732233047033602i</v>
      </c>
      <c r="AV653" s="223" t="str">
        <f t="shared" si="1674"/>
        <v>1.35299025036556+1.35299025036542i</v>
      </c>
      <c r="AW653" s="223" t="str">
        <f t="shared" si="1675"/>
        <v>-0.7322330470336-1.76776695296638i</v>
      </c>
      <c r="AX653" s="223" t="str">
        <f t="shared" si="1676"/>
        <v>3.00037350322497E-14+1.91341716182545i</v>
      </c>
      <c r="AY653" s="223" t="str">
        <f t="shared" si="1677"/>
        <v>0.73223304703284-1.76776695296669i</v>
      </c>
      <c r="AZ653" s="223" t="str">
        <f t="shared" si="1678"/>
        <v>-1.35299025036497+1.35299025036601i</v>
      </c>
      <c r="BA653" s="223" t="str">
        <f t="shared" si="1679"/>
        <v>1.76776695296615-0.73223304703416i</v>
      </c>
      <c r="BB653" s="223" t="str">
        <f t="shared" si="1680"/>
        <v>-1.91341716182545+4.47249392434694E-13i</v>
      </c>
      <c r="BC653" s="223" t="str">
        <f t="shared" si="1681"/>
        <v>1.76776695296649+0.732233047033334i</v>
      </c>
      <c r="BD653" s="223" t="str">
        <f t="shared" si="1682"/>
        <v>-1.35299025036563-1.35299025036535i</v>
      </c>
      <c r="BE653" s="223" t="str">
        <f t="shared" si="1683"/>
        <v>0.732233047033692+1.76776695296634i</v>
      </c>
      <c r="BF653" s="223" t="str">
        <f t="shared" si="1684"/>
        <v>8.72002155325056E-14-1.91341716182545i</v>
      </c>
      <c r="BG653" s="223" t="str">
        <f t="shared" si="1685"/>
        <v>-0.732233047033827+1.76776695296628i</v>
      </c>
      <c r="BH653" s="223" t="str">
        <f t="shared" si="1686"/>
        <v>1.35299025036573-1.35299025036525i</v>
      </c>
      <c r="BI653" s="223" t="str">
        <f t="shared" si="1687"/>
        <v>-1.76776695296656+0.732233047033173i</v>
      </c>
      <c r="BJ653" s="223" t="str">
        <f t="shared" si="1688"/>
        <v>1.91341716182545+5.9445853020343E-13i</v>
      </c>
      <c r="BK653" s="223" t="str">
        <f t="shared" si="1689"/>
        <v>-1.76776695296608-0.732233047034321i</v>
      </c>
      <c r="BL653" s="223" t="str">
        <f t="shared" si="1690"/>
        <v>1.35299025036489+1.35299025036609i</v>
      </c>
      <c r="BM653" s="176"/>
      <c r="BN653" s="176"/>
      <c r="BO653" s="176"/>
      <c r="BP653" s="176"/>
      <c r="BQ653" s="176"/>
      <c r="BR653" s="176"/>
      <c r="BS653" s="176"/>
      <c r="BT653" s="176"/>
      <c r="BU653" s="176"/>
      <c r="BV653" s="176"/>
      <c r="BW653" s="223"/>
      <c r="BX653" s="223"/>
      <c r="BY653" s="223"/>
      <c r="BZ653" s="223"/>
      <c r="CH653" s="222">
        <f t="shared" si="1691"/>
        <v>-268.03699568490225</v>
      </c>
    </row>
    <row r="654" spans="1:86">
      <c r="A654" s="227">
        <f t="shared" si="1630"/>
        <v>9.0625000000000028E-3</v>
      </c>
      <c r="B654" s="228">
        <v>29</v>
      </c>
      <c r="C654" s="228">
        <f t="shared" si="1631"/>
        <v>1450</v>
      </c>
      <c r="D654" s="228">
        <f t="shared" si="1692"/>
        <v>9110.6186954103996</v>
      </c>
      <c r="E654" s="227" t="str">
        <f t="shared" si="1639"/>
        <v>9110.6186954104i</v>
      </c>
      <c r="F654" s="227" t="str">
        <f t="shared" si="1632"/>
        <v>6.52321975364724-1.39882115991918i</v>
      </c>
      <c r="G654" s="227" t="str">
        <f t="shared" si="1633"/>
        <v>-0.248642115516301+0.027872504870276i</v>
      </c>
      <c r="H654" s="227" t="str">
        <f t="shared" si="1634"/>
        <v>0.047406224435401-0.00985866835234218i</v>
      </c>
      <c r="I654" s="227" t="str">
        <f t="shared" si="1640"/>
        <v>0.018363990001836-0.0000513568104284427i</v>
      </c>
      <c r="J654" s="223" t="str">
        <f>IMPRODUCT(1/Nt_input,AQ625)</f>
        <v>3.77388482335033E-14+5.04717795335452E-14i</v>
      </c>
      <c r="K654" s="246" t="str">
        <f t="shared" si="1641"/>
        <v>6.95627901254351E-16+9.24925107854379E-16i</v>
      </c>
      <c r="L654" s="222">
        <f t="shared" si="1642"/>
        <v>-298.7309468838759</v>
      </c>
      <c r="M654" s="222">
        <f t="shared" si="1635"/>
        <v>451.45142338627232</v>
      </c>
      <c r="N654" s="224">
        <f t="shared" si="1636"/>
        <v>1.4514233862723076</v>
      </c>
      <c r="O654" s="223" t="str">
        <f t="shared" si="1637"/>
        <v>-1.388925582549-0.421325969243635i</v>
      </c>
      <c r="P654" s="223" t="str">
        <f t="shared" si="1638"/>
        <v>1.20681444027068+0.806367628921406i</v>
      </c>
      <c r="Q654" s="223" t="str">
        <f t="shared" si="1643"/>
        <v>-0.920773248729208-1.12196544984364i</v>
      </c>
      <c r="R654" s="223" t="str">
        <f t="shared" si="1644"/>
        <v>0.555435683273649+1.34094035958521i</v>
      </c>
      <c r="S654" s="223" t="str">
        <f t="shared" si="1645"/>
        <v>-0.142264369729786-1.44443438595305i</v>
      </c>
      <c r="T654" s="223" t="str">
        <f t="shared" si="1646"/>
        <v>-0.283158655809606+1.42353469288889i</v>
      </c>
      <c r="U654" s="223" t="str">
        <f t="shared" si="1647"/>
        <v>0.68419624804177-1.28004114792601i</v>
      </c>
      <c r="V654" s="223" t="str">
        <f t="shared" si="1648"/>
        <v>-1.02631131880589+1.02631131880589i</v>
      </c>
      <c r="W654" s="223" t="str">
        <f t="shared" si="1649"/>
        <v>1.28004114792608-0.684196248041638i</v>
      </c>
      <c r="X654" s="223" t="str">
        <f t="shared" si="1650"/>
        <v>-1.42353469288889+0.283158655809602i</v>
      </c>
      <c r="Y654" s="223" t="str">
        <f t="shared" si="1651"/>
        <v>1.44443438595303+0.142264369729932i</v>
      </c>
      <c r="Z654" s="223" t="str">
        <f t="shared" si="1652"/>
        <v>-1.34094035958521-0.555435683273653i</v>
      </c>
      <c r="AA654" s="223" t="str">
        <f t="shared" si="1653"/>
        <v>1.12196544984368+0.920773248729156i</v>
      </c>
      <c r="AB654" s="223" t="str">
        <f t="shared" si="1654"/>
        <v>-0.806367628921404-1.20681444027068i</v>
      </c>
      <c r="AC654" s="223" t="str">
        <f t="shared" si="1655"/>
        <v>0.421325969243565+1.38892558254902i</v>
      </c>
      <c r="AD654" s="223" t="str">
        <f t="shared" si="1656"/>
        <v>1.5736363885927E-19-1.45142338627231i</v>
      </c>
      <c r="AE654" s="223" t="str">
        <f t="shared" si="1657"/>
        <v>-0.421325969243565+1.38892558254902i</v>
      </c>
      <c r="AF654" s="223" t="str">
        <f t="shared" si="1658"/>
        <v>0.806367628921413-1.20681444027068i</v>
      </c>
      <c r="AG654" s="223" t="str">
        <f t="shared" si="1659"/>
        <v>-1.12196544984368+0.920773248729148i</v>
      </c>
      <c r="AH654" s="223" t="str">
        <f t="shared" si="1660"/>
        <v>1.34094035958521-0.555435683273644i</v>
      </c>
      <c r="AI654" s="223" t="str">
        <f t="shared" si="1661"/>
        <v>-1.44443438595303+0.142264369729927i</v>
      </c>
      <c r="AJ654" s="223" t="str">
        <f t="shared" si="1662"/>
        <v>1.42353469288889+0.283158655809606i</v>
      </c>
      <c r="AK654" s="223" t="str">
        <f t="shared" si="1663"/>
        <v>-1.28004114792601-0.68419624804177i</v>
      </c>
      <c r="AL654" s="223" t="str">
        <f t="shared" si="1664"/>
        <v>1.02631131880588+1.0263113188059i</v>
      </c>
      <c r="AM654" s="223" t="str">
        <f t="shared" si="1665"/>
        <v>-0.684196248041643-1.28004114792608i</v>
      </c>
      <c r="AN654" s="223" t="str">
        <f t="shared" si="1666"/>
        <v>0.283158655809596+1.42353469288889i</v>
      </c>
      <c r="AO654" s="223" t="str">
        <f t="shared" si="1667"/>
        <v>0.142264369729927-1.44443438595303i</v>
      </c>
      <c r="AP654" s="223" t="str">
        <f t="shared" si="1668"/>
        <v>-0.555435683273653+1.34094035958521i</v>
      </c>
      <c r="AQ654" s="223" t="str">
        <f t="shared" si="1669"/>
        <v>0.920773248729164-1.12196544984367i</v>
      </c>
      <c r="AR654" s="223" t="str">
        <f t="shared" si="1670"/>
        <v>-1.20681444027068+0.806367628921404i</v>
      </c>
      <c r="AS654" s="223" t="str">
        <f t="shared" si="1671"/>
        <v>1.38892558254898-0.421325969243693i</v>
      </c>
      <c r="AT654" s="223" t="str">
        <f t="shared" si="1672"/>
        <v>-1.45142338627231-3.14727277718541E-19i</v>
      </c>
      <c r="AU654" s="223" t="str">
        <f t="shared" si="1673"/>
        <v>1.38892558254902+0.421325969243576i</v>
      </c>
      <c r="AV654" s="223" t="str">
        <f t="shared" si="1674"/>
        <v>-1.20681444027068-0.806367628921404i</v>
      </c>
      <c r="AW654" s="223" t="str">
        <f t="shared" si="1675"/>
        <v>0.920773248729148+1.12196544984368i</v>
      </c>
      <c r="AX654" s="223" t="str">
        <f t="shared" si="1676"/>
        <v>-0.555435683273634-1.34094035958521i</v>
      </c>
      <c r="AY654" s="223" t="str">
        <f t="shared" si="1677"/>
        <v>0.142264369730214+1.44443438595301i</v>
      </c>
      <c r="AZ654" s="223" t="str">
        <f t="shared" si="1678"/>
        <v>0.283158655810325-1.42353469288875i</v>
      </c>
      <c r="BA654" s="223" t="str">
        <f t="shared" si="1679"/>
        <v>-0.684196248042025+1.28004114792587i</v>
      </c>
      <c r="BB654" s="223" t="str">
        <f t="shared" si="1680"/>
        <v>1.0263113188059-1.02631131880588i</v>
      </c>
      <c r="BC654" s="223" t="str">
        <f t="shared" si="1681"/>
        <v>-1.28004114792587+0.684196248042025i</v>
      </c>
      <c r="BD654" s="223" t="str">
        <f t="shared" si="1682"/>
        <v>1.42353469288875-0.283158655810304i</v>
      </c>
      <c r="BE654" s="223" t="str">
        <f t="shared" si="1683"/>
        <v>-1.444434385953-0.142264369730235i</v>
      </c>
      <c r="BF654" s="223" t="str">
        <f t="shared" si="1684"/>
        <v>1.34094035958521+0.555435683273653i</v>
      </c>
      <c r="BG654" s="223" t="str">
        <f t="shared" si="1685"/>
        <v>-1.12196544984387-0.920773248728925i</v>
      </c>
      <c r="BH654" s="223" t="str">
        <f t="shared" si="1686"/>
        <v>0.806367628920803+1.20681444027109i</v>
      </c>
      <c r="BI654" s="223" t="str">
        <f t="shared" si="1687"/>
        <v>-0.42132596924328-1.38892558254911i</v>
      </c>
      <c r="BJ654" s="223" t="str">
        <f t="shared" si="1688"/>
        <v>-2.06264389634788E-14+1.45142338627231i</v>
      </c>
      <c r="BK654" s="223" t="str">
        <f t="shared" si="1689"/>
        <v>0.42132596924328-1.38892558254911i</v>
      </c>
      <c r="BL654" s="223" t="str">
        <f t="shared" si="1690"/>
        <v>-0.806367628922004+1.20681444027028i</v>
      </c>
      <c r="BM654" s="176"/>
      <c r="BN654" s="176"/>
      <c r="BO654" s="176"/>
      <c r="BP654" s="176"/>
      <c r="BQ654" s="176"/>
      <c r="BR654" s="176"/>
      <c r="BS654" s="176"/>
      <c r="BT654" s="176"/>
      <c r="BU654" s="176"/>
      <c r="BV654" s="176"/>
      <c r="BW654" s="223"/>
      <c r="BX654" s="223"/>
      <c r="BY654" s="223"/>
      <c r="BZ654" s="223"/>
      <c r="CH654" s="222">
        <f t="shared" si="1691"/>
        <v>-264.01032180279208</v>
      </c>
    </row>
    <row r="655" spans="1:86">
      <c r="A655" s="227">
        <f t="shared" si="1630"/>
        <v>9.3750000000000031E-3</v>
      </c>
      <c r="B655" s="228">
        <v>30</v>
      </c>
      <c r="C655" s="228">
        <f t="shared" si="1631"/>
        <v>1500</v>
      </c>
      <c r="D655" s="228">
        <f t="shared" si="1692"/>
        <v>9424.7779607693792</v>
      </c>
      <c r="E655" s="227" t="str">
        <f t="shared" si="1639"/>
        <v>9424.77796076938i</v>
      </c>
      <c r="F655" s="227" t="str">
        <f t="shared" si="1632"/>
        <v>6.51648567667349-1.37593699816518i</v>
      </c>
      <c r="G655" s="227" t="str">
        <f t="shared" si="1633"/>
        <v>-0.248622591048887+0.0275943574669291i</v>
      </c>
      <c r="H655" s="227" t="str">
        <f t="shared" si="1634"/>
        <v>0.0473584559179215-0.00968277587597707i</v>
      </c>
      <c r="I655" s="227" t="str">
        <f t="shared" si="1640"/>
        <v>0.0183488388767428-0.0000411992259510862i</v>
      </c>
      <c r="J655" s="223" t="str">
        <f>IMPRODUCT(1/Nt_input,AR625)</f>
        <v>-1.12280586846321E-14-3.086615164849E-14i</v>
      </c>
      <c r="K655" s="246" t="str">
        <f t="shared" si="1641"/>
        <v>-2.07293501258934E-16-5.65895456016512E-16i</v>
      </c>
      <c r="L655" s="222">
        <f t="shared" si="1642"/>
        <v>-304.39844280058702</v>
      </c>
      <c r="M655" s="222">
        <f t="shared" si="1635"/>
        <v>450.97545161008065</v>
      </c>
      <c r="N655" s="224">
        <f t="shared" si="1636"/>
        <v>0.97545161008063652</v>
      </c>
      <c r="O655" s="223" t="str">
        <f t="shared" si="1637"/>
        <v>-0.956708580912719-0.190301168721783i</v>
      </c>
      <c r="P655" s="223" t="str">
        <f t="shared" si="1638"/>
        <v>0.90119977750868+0.373289170251713i</v>
      </c>
      <c r="Q655" s="223" t="str">
        <f t="shared" si="1643"/>
        <v>-0.811058372053638-0.541931878311848i</v>
      </c>
      <c r="R655" s="223" t="str">
        <f t="shared" si="1644"/>
        <v>0.689748448207337+0.689748448207371i</v>
      </c>
      <c r="S655" s="223" t="str">
        <f t="shared" si="1645"/>
        <v>-0.54193187831188-0.811058372053617i</v>
      </c>
      <c r="T655" s="223" t="str">
        <f t="shared" si="1646"/>
        <v>0.373289170251724+0.901199777508675i</v>
      </c>
      <c r="U655" s="223" t="str">
        <f t="shared" si="1647"/>
        <v>-0.190301168721765-0.956708580912723i</v>
      </c>
      <c r="V655" s="223" t="str">
        <f t="shared" si="1648"/>
        <v>-4.76805585296059E-14+0.975451610080637i</v>
      </c>
      <c r="W655" s="223" t="str">
        <f t="shared" si="1649"/>
        <v>0.190301168721763-0.956708580912723i</v>
      </c>
      <c r="X655" s="223" t="str">
        <f t="shared" si="1650"/>
        <v>-0.373289170251722+0.901199777508676i</v>
      </c>
      <c r="Y655" s="223" t="str">
        <f t="shared" si="1651"/>
        <v>0.541931878311878-0.811058372053619i</v>
      </c>
      <c r="Z655" s="223" t="str">
        <f t="shared" si="1652"/>
        <v>-0.689748448207335+0.689748448207373i</v>
      </c>
      <c r="AA655" s="223" t="str">
        <f t="shared" si="1653"/>
        <v>0.811058372053642-0.541931878311842i</v>
      </c>
      <c r="AB655" s="223" t="str">
        <f t="shared" si="1654"/>
        <v>-0.901199777508693+0.37328917025168i</v>
      </c>
      <c r="AC655" s="223" t="str">
        <f t="shared" si="1655"/>
        <v>0.956708580912713-0.190301168721814i</v>
      </c>
      <c r="AD655" s="223" t="str">
        <f t="shared" si="1656"/>
        <v>-0.975451610080637+1.67289072874882E-15i</v>
      </c>
      <c r="AE655" s="223" t="str">
        <f t="shared" si="1657"/>
        <v>0.956708580912714+0.19030116872181i</v>
      </c>
      <c r="AF655" s="223" t="str">
        <f t="shared" si="1658"/>
        <v>-0.901199777508694-0.373289170251676i</v>
      </c>
      <c r="AG655" s="223" t="str">
        <f t="shared" si="1659"/>
        <v>0.811058372053644+0.54193187831184i</v>
      </c>
      <c r="AH655" s="223" t="str">
        <f t="shared" si="1660"/>
        <v>-0.689748448207337-0.689748448207371i</v>
      </c>
      <c r="AI655" s="223" t="str">
        <f t="shared" si="1661"/>
        <v>0.54193187831188+0.811058372053617i</v>
      </c>
      <c r="AJ655" s="223" t="str">
        <f t="shared" si="1662"/>
        <v>-0.373289170251729-0.901199777508673i</v>
      </c>
      <c r="AK655" s="223" t="str">
        <f t="shared" si="1663"/>
        <v>0.19030116872177+0.956708580912722i</v>
      </c>
      <c r="AL655" s="223" t="str">
        <f t="shared" si="1664"/>
        <v>4.25421675227157E-14-0.975451610080637i</v>
      </c>
      <c r="AM655" s="223" t="str">
        <f t="shared" si="1665"/>
        <v>-0.190301168721758+0.956708580912724i</v>
      </c>
      <c r="AN655" s="223" t="str">
        <f t="shared" si="1666"/>
        <v>0.373289170251717-0.901199777508678i</v>
      </c>
      <c r="AO655" s="223" t="str">
        <f t="shared" si="1667"/>
        <v>-0.541931878311876+0.81105837205362i</v>
      </c>
      <c r="AP655" s="223" t="str">
        <f t="shared" si="1668"/>
        <v>0.689748448207334-0.689748448207374i</v>
      </c>
      <c r="AQ655" s="223" t="str">
        <f t="shared" si="1669"/>
        <v>-0.811058372053641+0.541931878311844i</v>
      </c>
      <c r="AR655" s="223" t="str">
        <f t="shared" si="1670"/>
        <v>0.901199777508693-0.373289170251681i</v>
      </c>
      <c r="AS655" s="223" t="str">
        <f t="shared" si="1671"/>
        <v>-0.956708580912713+0.190301168721815i</v>
      </c>
      <c r="AT655" s="223" t="str">
        <f t="shared" si="1672"/>
        <v>0.975451610080637-3.34578145749765E-15i</v>
      </c>
      <c r="AU655" s="223" t="str">
        <f t="shared" si="1673"/>
        <v>-0.956708580912714-0.190301168721809i</v>
      </c>
      <c r="AV655" s="223" t="str">
        <f t="shared" si="1674"/>
        <v>0.901199777508807+0.373289170251406i</v>
      </c>
      <c r="AW655" s="223" t="str">
        <f t="shared" si="1675"/>
        <v>-0.811058372053591-0.541931878311919i</v>
      </c>
      <c r="AX655" s="223" t="str">
        <f t="shared" si="1676"/>
        <v>0.689748448207681+0.689748448207027i</v>
      </c>
      <c r="AY655" s="223" t="str">
        <f t="shared" si="1677"/>
        <v>-0.541931878311882-0.811058372053616i</v>
      </c>
      <c r="AZ655" s="223" t="str">
        <f t="shared" si="1678"/>
        <v>0.373289170251365+0.901199777508824i</v>
      </c>
      <c r="BA655" s="223" t="str">
        <f t="shared" si="1679"/>
        <v>-0.190301168721956-0.956708580912685i</v>
      </c>
      <c r="BB655" s="223" t="str">
        <f t="shared" si="1680"/>
        <v>-2.41868292926171E-13+0.975451610080637i</v>
      </c>
      <c r="BC655" s="223" t="str">
        <f t="shared" si="1681"/>
        <v>0.190301168721479-0.95670858091278i</v>
      </c>
      <c r="BD655" s="223" t="str">
        <f t="shared" si="1682"/>
        <v>-0.373289170251812+0.901199777508639i</v>
      </c>
      <c r="BE655" s="223" t="str">
        <f t="shared" si="1683"/>
        <v>0.541931878311477-0.811058372053886i</v>
      </c>
      <c r="BF655" s="223" t="str">
        <f t="shared" si="1684"/>
        <v>-0.689748448207327+0.689748448207381i</v>
      </c>
      <c r="BG655" s="223" t="str">
        <f t="shared" si="1685"/>
        <v>0.811058372053852-0.541931878311528i</v>
      </c>
      <c r="BH655" s="223" t="str">
        <f t="shared" si="1686"/>
        <v>-0.901199777508615+0.373289170251868i</v>
      </c>
      <c r="BI655" s="223" t="str">
        <f t="shared" si="1687"/>
        <v>0.956708580912768-0.190301168721538i</v>
      </c>
      <c r="BJ655" s="223" t="str">
        <f t="shared" si="1688"/>
        <v>-0.975451610080637+3.03051696106411E-13i</v>
      </c>
      <c r="BK655" s="223" t="str">
        <f t="shared" si="1689"/>
        <v>0.956708580912697+0.190301168721896i</v>
      </c>
      <c r="BL655" s="223" t="str">
        <f t="shared" si="1690"/>
        <v>-0.901199777508847-0.373289170251309i</v>
      </c>
      <c r="BM655" s="176"/>
      <c r="BN655" s="176"/>
      <c r="BO655" s="176"/>
      <c r="BP655" s="176"/>
      <c r="BQ655" s="176"/>
      <c r="BR655" s="176"/>
      <c r="BS655" s="176"/>
      <c r="BT655" s="176"/>
      <c r="BU655" s="176"/>
      <c r="BV655" s="176"/>
      <c r="BW655" s="223"/>
      <c r="BX655" s="223"/>
      <c r="BY655" s="223"/>
      <c r="BZ655" s="223"/>
      <c r="CH655" s="222">
        <f t="shared" si="1691"/>
        <v>-269.67063643746911</v>
      </c>
    </row>
    <row r="656" spans="1:86">
      <c r="A656" s="227">
        <f t="shared" si="1630"/>
        <v>9.6875000000000034E-3</v>
      </c>
      <c r="B656" s="228">
        <v>31</v>
      </c>
      <c r="C656" s="228">
        <f t="shared" si="1631"/>
        <v>1550</v>
      </c>
      <c r="D656" s="228">
        <f t="shared" si="1692"/>
        <v>9738.9372261283588</v>
      </c>
      <c r="E656" s="227" t="str">
        <f t="shared" si="1639"/>
        <v>9738.93722612836i</v>
      </c>
      <c r="F656" s="227" t="str">
        <f t="shared" si="1632"/>
        <v>6.51024298957796-1.35524608295279i</v>
      </c>
      <c r="G656" s="227" t="str">
        <f t="shared" si="1633"/>
        <v>-0.248602406533231+0.0273554394244843i</v>
      </c>
      <c r="H656" s="227" t="str">
        <f t="shared" si="1634"/>
        <v>0.0473142882164409-0.00952279849137731i</v>
      </c>
      <c r="I656" s="227" t="str">
        <f t="shared" si="1640"/>
        <v>0.0183351907357059-0.000031002175104656i</v>
      </c>
      <c r="J656" s="223" t="str">
        <f>IMPRODUCT(1/Nt_input,AS625)</f>
        <v>2.14766830079586E-14+4.46902714487663E-14i</v>
      </c>
      <c r="K656" s="246" t="str">
        <f t="shared" si="1641"/>
        <v>3.95164574942144E-16+8.18738827156322E-16i</v>
      </c>
      <c r="L656" s="222">
        <f t="shared" si="1642"/>
        <v>-300.82763285638657</v>
      </c>
      <c r="M656" s="222">
        <f t="shared" si="1635"/>
        <v>450.49008570164779</v>
      </c>
      <c r="N656" s="224">
        <f t="shared" si="1636"/>
        <v>0.49008570164779752</v>
      </c>
      <c r="O656" s="223" t="str">
        <f t="shared" si="1637"/>
        <v>-0.487725805040315-0.0480367989919243i</v>
      </c>
      <c r="P656" s="223" t="str">
        <f t="shared" si="1638"/>
        <v>0.480668842312249+0.0956109773499708i</v>
      </c>
      <c r="Q656" s="223" t="str">
        <f t="shared" si="1643"/>
        <v>-0.468982775872399-0.142264369729856i</v>
      </c>
      <c r="R656" s="223" t="str">
        <f t="shared" si="1644"/>
        <v>0.452780148928824+0.187547678459655i</v>
      </c>
      <c r="S656" s="223" t="str">
        <f t="shared" si="1645"/>
        <v>-0.432217001636285-0.231024800521835i</v>
      </c>
      <c r="T656" s="223" t="str">
        <f t="shared" si="1646"/>
        <v>0.407491368344122+0.272277027464032i</v>
      </c>
      <c r="U656" s="223" t="str">
        <f t="shared" si="1647"/>
        <v>-0.378841370417364-0.310907077789985i</v>
      </c>
      <c r="V656" s="223" t="str">
        <f t="shared" si="1648"/>
        <v>0.346542922997725+0.346542922997724i</v>
      </c>
      <c r="W656" s="223" t="str">
        <f t="shared" si="1649"/>
        <v>-0.310907077789988-0.378841370417362i</v>
      </c>
      <c r="X656" s="223" t="str">
        <f t="shared" si="1650"/>
        <v>0.272277027464033+0.407491368344121i</v>
      </c>
      <c r="Y656" s="223" t="str">
        <f t="shared" si="1651"/>
        <v>-0.231024800521837-0.432217001636284i</v>
      </c>
      <c r="Z656" s="223" t="str">
        <f t="shared" si="1652"/>
        <v>0.187547678459611+0.452780148928842i</v>
      </c>
      <c r="AA656" s="223" t="str">
        <f t="shared" si="1653"/>
        <v>-0.142264369729876-0.468982775872393i</v>
      </c>
      <c r="AB656" s="223" t="str">
        <f t="shared" si="1654"/>
        <v>0.095610977349984+0.480668842312246i</v>
      </c>
      <c r="AC656" s="223" t="str">
        <f t="shared" si="1655"/>
        <v>-0.0480367989919319-0.487725805040314i</v>
      </c>
      <c r="AD656" s="223" t="str">
        <f t="shared" si="1656"/>
        <v>1.68103826681577E-15+0.490085701647798i</v>
      </c>
      <c r="AE656" s="223" t="str">
        <f t="shared" si="1657"/>
        <v>0.0480367989919285-0.487725805040315i</v>
      </c>
      <c r="AF656" s="223" t="str">
        <f t="shared" si="1658"/>
        <v>-0.0956109773499772+0.480668842312247i</v>
      </c>
      <c r="AG656" s="223" t="str">
        <f t="shared" si="1659"/>
        <v>0.142264369729872-0.468982775872394i</v>
      </c>
      <c r="AH656" s="223" t="str">
        <f t="shared" si="1660"/>
        <v>-0.187547678459653+0.452780148928824i</v>
      </c>
      <c r="AI656" s="223" t="str">
        <f t="shared" si="1661"/>
        <v>0.231024800521831-0.432217001636287i</v>
      </c>
      <c r="AJ656" s="223" t="str">
        <f t="shared" si="1662"/>
        <v>-0.272277027464029+0.407491368344124i</v>
      </c>
      <c r="AK656" s="223" t="str">
        <f t="shared" si="1663"/>
        <v>0.310907077789981-0.378841370417367i</v>
      </c>
      <c r="AL656" s="223" t="str">
        <f t="shared" si="1664"/>
        <v>-0.346542922997723+0.346542922997726i</v>
      </c>
      <c r="AM656" s="223" t="str">
        <f t="shared" si="1665"/>
        <v>0.378841370417359-0.31090707778999i</v>
      </c>
      <c r="AN656" s="223" t="str">
        <f t="shared" si="1666"/>
        <v>-0.407491368344121+0.272277027464033i</v>
      </c>
      <c r="AO656" s="223" t="str">
        <f t="shared" si="1667"/>
        <v>0.432217001636283-0.231024800521838i</v>
      </c>
      <c r="AP656" s="223" t="str">
        <f t="shared" si="1668"/>
        <v>-0.45278014892884+0.187547678459616i</v>
      </c>
      <c r="AQ656" s="223" t="str">
        <f t="shared" si="1669"/>
        <v>0.468982775872393-0.142264369729877i</v>
      </c>
      <c r="AR656" s="223" t="str">
        <f t="shared" si="1670"/>
        <v>-0.480668842312246+0.0956109773499855i</v>
      </c>
      <c r="AS656" s="223" t="str">
        <f t="shared" si="1671"/>
        <v>0.487725805040314-0.048036798991937i</v>
      </c>
      <c r="AT656" s="223" t="str">
        <f t="shared" si="1672"/>
        <v>-0.490085701647798+3.36207653363154E-15i</v>
      </c>
      <c r="AU656" s="223" t="str">
        <f t="shared" si="1673"/>
        <v>0.487725805040329+0.0480367989917778i</v>
      </c>
      <c r="AV656" s="223" t="str">
        <f t="shared" si="1674"/>
        <v>-0.480668842312267-0.0956109773498767i</v>
      </c>
      <c r="AW656" s="223" t="str">
        <f t="shared" si="1675"/>
        <v>0.468982775872409+0.142264369729824i</v>
      </c>
      <c r="AX656" s="223" t="str">
        <f t="shared" si="1676"/>
        <v>-0.452780148928826-0.187547678459648i</v>
      </c>
      <c r="AY656" s="223" t="str">
        <f t="shared" si="1677"/>
        <v>0.43221700163624+0.231024800521919i</v>
      </c>
      <c r="AZ656" s="223" t="str">
        <f t="shared" si="1678"/>
        <v>-0.407491368344044-0.272277027464149i</v>
      </c>
      <c r="BA656" s="223" t="str">
        <f t="shared" si="1679"/>
        <v>0.37884137041724+0.310907077790136i</v>
      </c>
      <c r="BB656" s="223" t="str">
        <f t="shared" si="1680"/>
        <v>-0.346542922997555-0.346542922997894i</v>
      </c>
      <c r="BC656" s="223" t="str">
        <f t="shared" si="1681"/>
        <v>0.310907077790142+0.378841370417235i</v>
      </c>
      <c r="BD656" s="223" t="str">
        <f t="shared" si="1682"/>
        <v>-0.272277027464162-0.407491368344035i</v>
      </c>
      <c r="BE656" s="223" t="str">
        <f t="shared" si="1683"/>
        <v>0.231024800521926+0.432217001636237i</v>
      </c>
      <c r="BF656" s="223" t="str">
        <f t="shared" si="1684"/>
        <v>-0.187547678459662-0.452780148928821i</v>
      </c>
      <c r="BG656" s="223" t="str">
        <f t="shared" si="1685"/>
        <v>0.142264369729839+0.468982775872404i</v>
      </c>
      <c r="BH656" s="223" t="str">
        <f t="shared" si="1686"/>
        <v>-0.0956109773498851-0.480668842312266i</v>
      </c>
      <c r="BI656" s="223" t="str">
        <f t="shared" si="1687"/>
        <v>0.0480367989917862+0.487725805040329i</v>
      </c>
      <c r="BJ656" s="223" t="str">
        <f t="shared" si="1688"/>
        <v>1.89963912914764E-13-0.490085701647798i</v>
      </c>
      <c r="BK656" s="223" t="str">
        <f t="shared" si="1689"/>
        <v>-0.0480367989921643+0.487725805040292i</v>
      </c>
      <c r="BL656" s="223" t="str">
        <f t="shared" si="1690"/>
        <v>0.0956109773497792-0.480668842312287i</v>
      </c>
      <c r="BM656" s="176"/>
      <c r="BN656" s="176"/>
      <c r="BO656" s="176"/>
      <c r="BP656" s="176"/>
      <c r="BQ656" s="176"/>
      <c r="BR656" s="176"/>
      <c r="BS656" s="176"/>
      <c r="BT656" s="176"/>
      <c r="BU656" s="176"/>
      <c r="BV656" s="176"/>
      <c r="BW656" s="223"/>
      <c r="BX656" s="223"/>
      <c r="BY656" s="223"/>
      <c r="BZ656" s="223"/>
      <c r="CH656" s="222">
        <f t="shared" si="1691"/>
        <v>-266.09335391603781</v>
      </c>
    </row>
    <row r="657" spans="1:86">
      <c r="A657" s="227">
        <f t="shared" si="1630"/>
        <v>1.0000000000000004E-2</v>
      </c>
      <c r="B657" s="228">
        <v>32</v>
      </c>
      <c r="C657" s="228">
        <f t="shared" si="1631"/>
        <v>1600</v>
      </c>
      <c r="D657" s="228">
        <f t="shared" si="1692"/>
        <v>10053.096491487338</v>
      </c>
      <c r="E657" s="227" t="str">
        <f t="shared" si="1639"/>
        <v>10053.0964914873i</v>
      </c>
      <c r="F657" s="227" t="str">
        <f t="shared" si="1632"/>
        <v>6.50442721488028-1.33654687758517i</v>
      </c>
      <c r="G657" s="227" t="str">
        <f t="shared" si="1633"/>
        <v>-0.248581562148928+0.0271520662693891i</v>
      </c>
      <c r="H657" s="227" t="str">
        <f t="shared" si="1634"/>
        <v>0.0472732535781226-0.00937727442840866i</v>
      </c>
      <c r="I657" s="227" t="str">
        <f t="shared" si="1640"/>
        <v>0.0183228748734872-0.0000208044631704004i</v>
      </c>
      <c r="J657" s="223" t="str">
        <f>IMPRODUCT(1/Nt_input,AT625)</f>
        <v>4.49232393905791E-16-2.23232582033847E-14i</v>
      </c>
      <c r="K657" s="246" t="str">
        <f t="shared" si="1641"/>
        <v>7.76680553951727E-18-4.09035612867958E-16i</v>
      </c>
      <c r="L657" s="222">
        <f t="shared" si="1642"/>
        <v>-307.76321200991782</v>
      </c>
      <c r="M657" s="222">
        <f t="shared" si="1635"/>
        <v>450</v>
      </c>
      <c r="N657" s="224">
        <f t="shared" si="1636"/>
        <v>-6.0487639202966292E-15</v>
      </c>
      <c r="O657" s="223" t="str">
        <f t="shared" si="1637"/>
        <v>6.04876392029663E-15+1.95443989066445E-29i</v>
      </c>
      <c r="P657" s="223" t="str">
        <f t="shared" si="1638"/>
        <v>-6.04876392029663E-15+2.00073995652611E-29i</v>
      </c>
      <c r="Q657" s="223" t="str">
        <f t="shared" si="1643"/>
        <v>6.04876392029663E-15+2.22319013131753E-30i</v>
      </c>
      <c r="R657" s="223" t="str">
        <f t="shared" si="1644"/>
        <v>-6.04876392029663E-15+1.68951957047359E-28i</v>
      </c>
      <c r="S657" s="223" t="str">
        <f t="shared" si="1645"/>
        <v>6.04876392029663E-15-2.00445183149462E-28i</v>
      </c>
      <c r="T657" s="223" t="str">
        <f t="shared" si="1646"/>
        <v>-6.04876392029663E-15+2.53427935571038E-28i</v>
      </c>
      <c r="U657" s="223" t="str">
        <f t="shared" si="1647"/>
        <v>6.04876392029663E-15-2.95665924832878E-28i</v>
      </c>
      <c r="V657" s="223" t="str">
        <f t="shared" si="1648"/>
        <v>-6.04876392029663E-15-2.85292349169993E-28i</v>
      </c>
      <c r="W657" s="223" t="str">
        <f t="shared" si="1649"/>
        <v>6.04876392029663E-15+2.43054359908153E-28i</v>
      </c>
      <c r="X657" s="223" t="str">
        <f t="shared" si="1650"/>
        <v>-6.04876392029663E-15-2.00816370646313E-28i</v>
      </c>
      <c r="Y657" s="223" t="str">
        <f t="shared" si="1651"/>
        <v>6.04876392029663E-15+1.58578381384474E-28i</v>
      </c>
      <c r="Z657" s="223" t="str">
        <f t="shared" si="1652"/>
        <v>-6.04876392029663E-15-9.48508658031609E-29i</v>
      </c>
      <c r="AA657" s="223" t="str">
        <f t="shared" si="1653"/>
        <v>6.04876392029663E-15+7.41024028607942E-29i</v>
      </c>
      <c r="AB657" s="223" t="str">
        <f t="shared" si="1654"/>
        <v>-6.04876392029663E-15-5.33539399184273E-29i</v>
      </c>
      <c r="AC657" s="223" t="str">
        <f t="shared" si="1655"/>
        <v>6.04876392029663E-15-1.03735756628851E-29i</v>
      </c>
      <c r="AD657" s="223" t="str">
        <f t="shared" si="1656"/>
        <v>-6.04876392029663E-15+3.11220386052521E-29i</v>
      </c>
      <c r="AE657" s="223" t="str">
        <f t="shared" si="1657"/>
        <v>6.04876392029663E-15-9.48495541865649E-29i</v>
      </c>
      <c r="AF657" s="223" t="str">
        <f t="shared" si="1658"/>
        <v>-6.04876392029663E-15+1.15598017128932E-28i</v>
      </c>
      <c r="AG657" s="223" t="str">
        <f t="shared" si="1659"/>
        <v>6.04876392029663E-15-1.79325532710244E-28i</v>
      </c>
      <c r="AH657" s="223" t="str">
        <f t="shared" si="1660"/>
        <v>-6.04876392029663E-15+2.00073995652611E-28i</v>
      </c>
      <c r="AI657" s="223" t="str">
        <f t="shared" si="1661"/>
        <v>6.04876392029663E-15-2.63801511233923E-28i</v>
      </c>
      <c r="AJ657" s="223" t="str">
        <f t="shared" si="1662"/>
        <v>-6.04876392029663E-15-3.17156762768948E-28i</v>
      </c>
      <c r="AK657" s="223" t="str">
        <f t="shared" si="1663"/>
        <v>6.04876392029663E-15+2.9640829982658E-28i</v>
      </c>
      <c r="AL657" s="223" t="str">
        <f t="shared" si="1664"/>
        <v>-6.04876392029663E-15-1.89701731606322E-28i</v>
      </c>
      <c r="AM657" s="223" t="str">
        <f t="shared" si="1665"/>
        <v>6.04876392029663E-15+1.68953268663956E-28i</v>
      </c>
      <c r="AN657" s="223" t="str">
        <f t="shared" si="1666"/>
        <v>-6.04876392029663E-15-1.48204805721588E-28i</v>
      </c>
      <c r="AO657" s="223" t="str">
        <f t="shared" si="1667"/>
        <v>6.04876392029663E-15+1.27456342779222E-28i</v>
      </c>
      <c r="AP657" s="223" t="str">
        <f t="shared" si="1668"/>
        <v>-6.04876392029663E-15-1.06707879836854E-28i</v>
      </c>
      <c r="AQ657" s="223" t="str">
        <f t="shared" si="1669"/>
        <v>6.04876392029663E-15+1.31161659664751E-33i</v>
      </c>
      <c r="AR657" s="223" t="str">
        <f t="shared" si="1670"/>
        <v>-6.04876392029663E-15+2.07471513257703E-29i</v>
      </c>
      <c r="AS657" s="223" t="str">
        <f t="shared" si="1671"/>
        <v>6.04876392029663E-15-4.14956142681372E-29i</v>
      </c>
      <c r="AT657" s="223" t="str">
        <f t="shared" si="1672"/>
        <v>-6.04876392029663E-15-2.34458287057045E-27i</v>
      </c>
      <c r="AU657" s="223" t="str">
        <f t="shared" si="1673"/>
        <v>6.04876392029663E-15+1.03446282845971E-27i</v>
      </c>
      <c r="AV657" s="223" t="str">
        <f t="shared" si="1674"/>
        <v>-6.04876392029663E-15+1.89699108373129E-28i</v>
      </c>
      <c r="AW657" s="223" t="str">
        <f t="shared" si="1675"/>
        <v>6.04876392029663E-15-1.41386104520597E-27i</v>
      </c>
      <c r="AX657" s="223" t="str">
        <f t="shared" si="1676"/>
        <v>-6.04876392029663E-15+2.7239810873167E-27i</v>
      </c>
      <c r="AY657" s="223" t="str">
        <f t="shared" si="1677"/>
        <v>6.04876392029663E-15+2.15488245058072E-27i</v>
      </c>
      <c r="AZ657" s="223" t="str">
        <f t="shared" si="1678"/>
        <v>-6.04876392029663E-15-8.44762408469989E-28i</v>
      </c>
      <c r="BA657" s="223" t="str">
        <f t="shared" si="1679"/>
        <v>6.04876392029663E-15-3.79399528362855E-28i</v>
      </c>
      <c r="BB657" s="223" t="str">
        <f t="shared" si="1680"/>
        <v>-6.04876392029663E-15+1.6035614651957E-27i</v>
      </c>
      <c r="BC657" s="223" t="str">
        <f t="shared" si="1681"/>
        <v>6.04876392029663E-15-2.82772340202854E-27i</v>
      </c>
      <c r="BD657" s="223" t="str">
        <f t="shared" si="1682"/>
        <v>-6.04876392029663E-15-1.8792239253131E-27i</v>
      </c>
      <c r="BE657" s="223" t="str">
        <f t="shared" si="1683"/>
        <v>6.04876392029663E-15+7.41020093758155E-28i</v>
      </c>
      <c r="BF657" s="223" t="str">
        <f t="shared" si="1684"/>
        <v>-6.04876392029663E-15+5.69099948352581E-28i</v>
      </c>
      <c r="BG657" s="223" t="str">
        <f t="shared" si="1685"/>
        <v>6.04876392029663E-15-1.87921999046332E-27i</v>
      </c>
      <c r="BH657" s="223" t="str">
        <f t="shared" si="1686"/>
        <v>-6.04876392029663E-15-2.99964354743411E-27i</v>
      </c>
      <c r="BI657" s="223" t="str">
        <f t="shared" si="1687"/>
        <v>6.04876392029663E-15+1.68952350532338E-27i</v>
      </c>
      <c r="BJ657" s="223" t="str">
        <f t="shared" si="1688"/>
        <v>-6.04876392029663E-15-3.79403463212645E-28i</v>
      </c>
      <c r="BK657" s="223" t="str">
        <f t="shared" si="1689"/>
        <v>6.04876392029663E-15-7.58800368342305E-28i</v>
      </c>
      <c r="BL657" s="223" t="str">
        <f t="shared" si="1690"/>
        <v>-6.04876392029663E-15+2.06892041045304E-27i</v>
      </c>
      <c r="BM657" s="176"/>
      <c r="BN657" s="176"/>
      <c r="BO657" s="176"/>
      <c r="BP657" s="176"/>
      <c r="BQ657" s="176"/>
      <c r="BR657" s="176"/>
      <c r="BS657" s="176"/>
      <c r="BT657" s="176"/>
      <c r="BU657" s="176"/>
      <c r="BV657" s="176"/>
      <c r="BW657" s="223"/>
      <c r="BX657" s="223"/>
      <c r="BY657" s="223"/>
      <c r="BZ657" s="223"/>
      <c r="CH657" s="222">
        <f t="shared" si="1691"/>
        <v>-273.0230899253911</v>
      </c>
    </row>
    <row r="658" spans="1:86">
      <c r="A658" s="227">
        <f t="shared" ref="A658:A689" si="1693">A657+Div_Nt_input</f>
        <v>1.0312500000000004E-2</v>
      </c>
      <c r="B658" s="228">
        <v>33</v>
      </c>
      <c r="C658" s="228">
        <f t="shared" ref="C658:C689" si="1694">C657+Fline</f>
        <v>1650</v>
      </c>
      <c r="D658" s="228">
        <f t="shared" si="1692"/>
        <v>10367.255756846318</v>
      </c>
      <c r="E658" s="227" t="str">
        <f t="shared" si="1639"/>
        <v>10367.2557568463i</v>
      </c>
      <c r="F658" s="227" t="str">
        <f t="shared" ref="F658:F689" si="1695">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6.49898339667375-1.31966157016562i</v>
      </c>
      <c r="G658" s="227" t="str">
        <f t="shared" ref="G658:G689" si="1696">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-0.248560058081417+0.026980999918661i</v>
      </c>
      <c r="H658" s="227" t="str">
        <f t="shared" ref="H658:H686" si="1697">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0.047234953318403-0.00924491401603609i</v>
      </c>
      <c r="I658" s="227" t="str">
        <f t="shared" si="1640"/>
        <v>0.0183117443970828-0.0000106353766168113i</v>
      </c>
      <c r="J658" s="223" t="str">
        <f>IMPRODUCT(1/Nt_input,AU625)</f>
        <v>-2.57904002245058E-13+1.46733753619844E-14i</v>
      </c>
      <c r="K658" s="246" t="str">
        <f t="shared" si="1641"/>
        <v>-4.72251611122296E-15+2.7143800526597E-16i</v>
      </c>
      <c r="L658" s="222">
        <f t="shared" si="1642"/>
        <v>-286.50220710083079</v>
      </c>
      <c r="M658" s="222">
        <f t="shared" ref="M658:M689" si="1698">N658+Vinput2</f>
        <v>449.50991429835221</v>
      </c>
      <c r="N658" s="224">
        <f t="shared" ref="N658:N689" si="1699">0.5*Vinac*SIN(2*PI()*Fline*A658)</f>
        <v>-0.49008570164780951</v>
      </c>
      <c r="O658" s="223" t="str">
        <f t="shared" ref="O658:O689" si="1700">IMPRODUCT(N658,IMEXP(COMPLEX(0,-2*PI()*1*B658/Nt_input)))</f>
        <v>0.487725805040327-0.0480367989919224i</v>
      </c>
      <c r="P658" s="223" t="str">
        <f t="shared" ref="P658:P689" si="1701">IMPRODUCT(N658,IMEXP(COMPLEX(0,-2*PI()*2*B658/Nt_input)))</f>
        <v>-0.480668842312261+0.0956109773499722i</v>
      </c>
      <c r="Q658" s="223" t="str">
        <f t="shared" si="1643"/>
        <v>0.468982775872411-0.142264369729859i</v>
      </c>
      <c r="R658" s="223" t="str">
        <f t="shared" si="1644"/>
        <v>-0.452780148928843+0.187547678459639i</v>
      </c>
      <c r="S658" s="223" t="str">
        <f t="shared" si="1645"/>
        <v>0.43221700163628-0.23102480052187i</v>
      </c>
      <c r="T658" s="223" t="str">
        <f t="shared" si="1646"/>
        <v>-0.407491368344137+0.27227702746403i</v>
      </c>
      <c r="U658" s="223" t="str">
        <f t="shared" si="1647"/>
        <v>0.378841370417375-0.31090707778999i</v>
      </c>
      <c r="V658" s="223" t="str">
        <f t="shared" si="1648"/>
        <v>-0.346542922997731+0.346542922997735i</v>
      </c>
      <c r="W658" s="223" t="str">
        <f t="shared" si="1649"/>
        <v>0.310907077789986-0.378841370417378i</v>
      </c>
      <c r="X658" s="223" t="str">
        <f t="shared" si="1650"/>
        <v>-0.272277027464065+0.407491368344114i</v>
      </c>
      <c r="Y658" s="223" t="str">
        <f t="shared" si="1651"/>
        <v>0.231024800521865-0.432217001636282i</v>
      </c>
      <c r="Z658" s="223" t="str">
        <f t="shared" si="1652"/>
        <v>-0.187547678459633+0.452780148928846i</v>
      </c>
      <c r="AA658" s="223" t="str">
        <f t="shared" si="1653"/>
        <v>0.142264369729844-0.468982775872415i</v>
      </c>
      <c r="AB658" s="223" t="str">
        <f t="shared" si="1654"/>
        <v>-0.0956109773499913+0.480668842312257i</v>
      </c>
      <c r="AC658" s="223" t="str">
        <f t="shared" si="1655"/>
        <v>0.0480367989919313-0.487725805040326i</v>
      </c>
      <c r="AD658" s="223" t="str">
        <f t="shared" si="1656"/>
        <v>6.84439802088727E-15+0.49008570164781i</v>
      </c>
      <c r="AE658" s="223" t="str">
        <f t="shared" si="1657"/>
        <v>-0.0480367989919415-0.487725805040325i</v>
      </c>
      <c r="AF658" s="223" t="str">
        <f t="shared" si="1658"/>
        <v>0.0956109773499536+0.480668842312264i</v>
      </c>
      <c r="AG658" s="223" t="str">
        <f t="shared" si="1659"/>
        <v>-0.142264369729857-0.468982775872411i</v>
      </c>
      <c r="AH658" s="223" t="str">
        <f t="shared" si="1660"/>
        <v>0.187547678459646+0.45278014892884i</v>
      </c>
      <c r="AI658" s="223" t="str">
        <f t="shared" si="1661"/>
        <v>-0.231024800521877-0.432217001636276i</v>
      </c>
      <c r="AJ658" s="223" t="str">
        <f t="shared" si="1662"/>
        <v>0.272277027464033+0.407491368344136i</v>
      </c>
      <c r="AK658" s="223" t="str">
        <f t="shared" si="1663"/>
        <v>-0.310907077789994-0.378841370417372i</v>
      </c>
      <c r="AL658" s="223" t="str">
        <f t="shared" si="1664"/>
        <v>0.346542922997739+0.346542922997727i</v>
      </c>
      <c r="AM658" s="223" t="str">
        <f t="shared" si="1665"/>
        <v>-0.378841370417382-0.310907077789981i</v>
      </c>
      <c r="AN658" s="223" t="str">
        <f t="shared" si="1666"/>
        <v>0.407491368344118+0.272277027464059i</v>
      </c>
      <c r="AO658" s="223" t="str">
        <f t="shared" si="1667"/>
        <v>-0.432217001636284-0.231024800521862i</v>
      </c>
      <c r="AP658" s="223" t="str">
        <f t="shared" si="1668"/>
        <v>0.452780148928847+0.18754767845963i</v>
      </c>
      <c r="AQ658" s="223" t="str">
        <f t="shared" si="1669"/>
        <v>-0.468982775872416-0.142264369729841i</v>
      </c>
      <c r="AR658" s="223" t="str">
        <f t="shared" si="1670"/>
        <v>0.480668842312258+0.0956109773499849i</v>
      </c>
      <c r="AS658" s="223" t="str">
        <f t="shared" si="1671"/>
        <v>-0.487725805040341-0.048036798991779i</v>
      </c>
      <c r="AT658" s="223" t="str">
        <f t="shared" si="1672"/>
        <v>0.49008570164781+8.38147178158334E-14i</v>
      </c>
      <c r="AU658" s="223" t="str">
        <f t="shared" si="1673"/>
        <v>-0.48772580504031+0.0480367989920973i</v>
      </c>
      <c r="AV658" s="223" t="str">
        <f t="shared" si="1674"/>
        <v>0.480668842312273-0.0956109773499089i</v>
      </c>
      <c r="AW658" s="223" t="str">
        <f t="shared" si="1675"/>
        <v>-0.468982775872354+0.142264369730047i</v>
      </c>
      <c r="AX658" s="223" t="str">
        <f t="shared" si="1676"/>
        <v>0.452780148928858-0.187547678459604i</v>
      </c>
      <c r="AY658" s="223" t="str">
        <f t="shared" si="1677"/>
        <v>-0.432217001636182+0.231024800522052i</v>
      </c>
      <c r="AZ658" s="223" t="str">
        <f t="shared" si="1678"/>
        <v>0.40749136834413-0.272277027464042i</v>
      </c>
      <c r="BA658" s="223" t="str">
        <f t="shared" si="1679"/>
        <v>-0.378841370417524+0.310907077789809i</v>
      </c>
      <c r="BB658" s="223" t="str">
        <f t="shared" si="1680"/>
        <v>0.34654292299772-0.346542922997747i</v>
      </c>
      <c r="BC658" s="223" t="str">
        <f t="shared" si="1681"/>
        <v>-0.310907077790167+0.37884137041723i</v>
      </c>
      <c r="BD658" s="223" t="str">
        <f t="shared" si="1682"/>
        <v>0.27227702746401-0.407491368344151i</v>
      </c>
      <c r="BE658" s="223" t="str">
        <f t="shared" si="1683"/>
        <v>-0.231024800522025+0.432217001636197i</v>
      </c>
      <c r="BF658" s="223" t="str">
        <f t="shared" si="1684"/>
        <v>0.187547678459582-0.452780148928867i</v>
      </c>
      <c r="BG658" s="223" t="str">
        <f t="shared" si="1685"/>
        <v>-0.142264369730017+0.468982775872363i</v>
      </c>
      <c r="BH658" s="223" t="str">
        <f t="shared" si="1686"/>
        <v>0.0956109773498859-0.480668842312278i</v>
      </c>
      <c r="BI658" s="223" t="str">
        <f t="shared" si="1687"/>
        <v>-0.0480367989920598+0.487725805040314i</v>
      </c>
      <c r="BJ658" s="223" t="str">
        <f t="shared" si="1688"/>
        <v>-1.14554439568212E-13-0.49008570164781i</v>
      </c>
      <c r="BK658" s="223" t="str">
        <f t="shared" si="1689"/>
        <v>0.0480367989918026+0.487725805040339i</v>
      </c>
      <c r="BL658" s="223" t="str">
        <f t="shared" si="1690"/>
        <v>-0.0956109773501104-0.480668842312233i</v>
      </c>
      <c r="BM658" s="176"/>
      <c r="BN658" s="176"/>
      <c r="BO658" s="176"/>
      <c r="BP658" s="176"/>
      <c r="BQ658" s="176"/>
      <c r="BR658" s="176"/>
      <c r="BS658" s="176"/>
      <c r="BT658" s="176"/>
      <c r="BU658" s="176"/>
      <c r="BV658" s="176"/>
      <c r="BW658" s="223"/>
      <c r="BX658" s="223"/>
      <c r="BY658" s="223"/>
      <c r="BZ658" s="223"/>
      <c r="CH658" s="222">
        <f t="shared" si="1691"/>
        <v>-251.75680291873556</v>
      </c>
    </row>
    <row r="659" spans="1:86">
      <c r="A659" s="227">
        <f t="shared" si="1693"/>
        <v>1.0625000000000004E-2</v>
      </c>
      <c r="B659" s="228">
        <v>34</v>
      </c>
      <c r="C659" s="228">
        <f t="shared" si="1694"/>
        <v>1700</v>
      </c>
      <c r="D659" s="228">
        <f t="shared" si="1692"/>
        <v>10681.415022205296</v>
      </c>
      <c r="E659" s="227" t="str">
        <f t="shared" si="1639"/>
        <v>10681.4150222053i</v>
      </c>
      <c r="F659" s="227" t="str">
        <f t="shared" si="1695"/>
        <v>6.49386446571158-1.30443269846381i</v>
      </c>
      <c r="G659" s="227" t="str">
        <f t="shared" si="1696"/>
        <v>-0.248537894521992+0.0268393830343472i</v>
      </c>
      <c r="H659" s="227" t="str">
        <f t="shared" si="1697"/>
        <v>0.0471990459613523-0.00912457519914159i</v>
      </c>
      <c r="I659" s="227" t="str">
        <f t="shared" si="1640"/>
        <v>0.0183016723974089-5.16851846983493E-07i</v>
      </c>
      <c r="J659" s="223" t="str">
        <f>IMPRODUCT(1/Nt_input,AV625)</f>
        <v>5.96423342029244E-14+6.50881258612567E-14i</v>
      </c>
      <c r="K659" s="246" t="str">
        <f t="shared" si="1641"/>
        <v>1.09158810251677E-15+1.19119073022345E-15i</v>
      </c>
      <c r="L659" s="222">
        <f t="shared" si="1642"/>
        <v>-295.83276312214463</v>
      </c>
      <c r="M659" s="222">
        <f t="shared" si="1698"/>
        <v>449.02454838991935</v>
      </c>
      <c r="N659" s="224">
        <f t="shared" si="1699"/>
        <v>-0.97545161008064829</v>
      </c>
      <c r="O659" s="223" t="str">
        <f t="shared" si="1700"/>
        <v>0.956708580912731-0.190301168721789i</v>
      </c>
      <c r="P659" s="223" t="str">
        <f t="shared" si="1701"/>
        <v>-0.901199777508692+0.373289170251715i</v>
      </c>
      <c r="Q659" s="223" t="str">
        <f t="shared" si="1643"/>
        <v>0.811058372053631-0.54193187831188i</v>
      </c>
      <c r="R659" s="223" t="str">
        <f t="shared" si="1644"/>
        <v>-0.689748448207377+0.689748448207348i</v>
      </c>
      <c r="S659" s="223" t="str">
        <f t="shared" si="1645"/>
        <v>0.541931878311832-0.811058372053664i</v>
      </c>
      <c r="T659" s="223" t="str">
        <f t="shared" si="1646"/>
        <v>-0.373289170251745+0.901199777508679i</v>
      </c>
      <c r="U659" s="223" t="str">
        <f t="shared" si="1647"/>
        <v>0.190301168721772-0.956708580912734i</v>
      </c>
      <c r="V659" s="223" t="str">
        <f t="shared" si="1648"/>
        <v>-4.08690652766163E-14+0.975451610080648i</v>
      </c>
      <c r="W659" s="223" t="str">
        <f t="shared" si="1649"/>
        <v>-0.190301168721788-0.956708580912731i</v>
      </c>
      <c r="X659" s="223" t="str">
        <f t="shared" si="1650"/>
        <v>0.37328917025176+0.901199777508673i</v>
      </c>
      <c r="Y659" s="223" t="str">
        <f t="shared" si="1651"/>
        <v>-0.541931878311848-0.811058372053653i</v>
      </c>
      <c r="Z659" s="223" t="str">
        <f t="shared" si="1652"/>
        <v>0.689748448207385+0.689748448207339i</v>
      </c>
      <c r="AA659" s="223" t="str">
        <f t="shared" si="1653"/>
        <v>-0.811058372053639-0.541931878311869i</v>
      </c>
      <c r="AB659" s="223" t="str">
        <f t="shared" si="1654"/>
        <v>0.9011997775087+0.373289170251694i</v>
      </c>
      <c r="AC659" s="223" t="str">
        <f t="shared" si="1655"/>
        <v>-0.956708580912726-0.190301168721812i</v>
      </c>
      <c r="AD659" s="223" t="str">
        <f t="shared" si="1656"/>
        <v>0.975451610080648-1.52958772347292E-14i</v>
      </c>
      <c r="AE659" s="223" t="str">
        <f t="shared" si="1657"/>
        <v>-0.956708580912739+0.190301168721748i</v>
      </c>
      <c r="AF659" s="223" t="str">
        <f t="shared" si="1658"/>
        <v>0.901199777508689-0.373289170251722i</v>
      </c>
      <c r="AG659" s="223" t="str">
        <f t="shared" si="1659"/>
        <v>-0.811058372053679+0.541931878311808i</v>
      </c>
      <c r="AH659" s="223" t="str">
        <f t="shared" si="1660"/>
        <v>0.689748448207364-0.689748448207361i</v>
      </c>
      <c r="AI659" s="223" t="str">
        <f t="shared" si="1661"/>
        <v>-0.541931878311822+0.81105837205367i</v>
      </c>
      <c r="AJ659" s="223" t="str">
        <f t="shared" si="1662"/>
        <v>0.373289170251725-0.901199777508688i</v>
      </c>
      <c r="AK659" s="223" t="str">
        <f t="shared" si="1663"/>
        <v>-0.190301168721758+0.956708580912737i</v>
      </c>
      <c r="AL659" s="223" t="str">
        <f t="shared" si="1664"/>
        <v>3.25041885981701E-14-0.975451610080648i</v>
      </c>
      <c r="AM659" s="223" t="str">
        <f t="shared" si="1665"/>
        <v>0.190301168721803+0.956708580912728i</v>
      </c>
      <c r="AN659" s="223" t="str">
        <f t="shared" si="1666"/>
        <v>-0.373289170251678-0.901199777508707i</v>
      </c>
      <c r="AO659" s="223" t="str">
        <f t="shared" si="1667"/>
        <v>0.54193187831186+0.811058372053644i</v>
      </c>
      <c r="AP659" s="223" t="str">
        <f t="shared" si="1668"/>
        <v>-0.689748448207328-0.689748448207397i</v>
      </c>
      <c r="AQ659" s="223" t="str">
        <f t="shared" si="1669"/>
        <v>0.811058372053651+0.541931878311851i</v>
      </c>
      <c r="AR659" s="223" t="str">
        <f t="shared" si="1670"/>
        <v>-0.901199777508817-0.373289170251411i</v>
      </c>
      <c r="AS659" s="223" t="str">
        <f t="shared" si="1671"/>
        <v>0.956708580912768+0.190301168721601i</v>
      </c>
      <c r="AT659" s="223" t="str">
        <f t="shared" si="1672"/>
        <v>-0.975451610080648+3.05917544694582E-14i</v>
      </c>
      <c r="AU659" s="223" t="str">
        <f t="shared" si="1673"/>
        <v>0.956708580912756-0.19030116872166i</v>
      </c>
      <c r="AV659" s="223" t="str">
        <f t="shared" si="1674"/>
        <v>-0.901199777508794+0.373289170251467i</v>
      </c>
      <c r="AW659" s="223" t="str">
        <f t="shared" si="1675"/>
        <v>0.811058372053887-0.541931878311498i</v>
      </c>
      <c r="AX659" s="223" t="str">
        <f t="shared" si="1676"/>
        <v>-0.689748448207078+0.689748448207647i</v>
      </c>
      <c r="AY659" s="223" t="str">
        <f t="shared" si="1677"/>
        <v>0.541931878311648-0.811058372053787i</v>
      </c>
      <c r="AZ659" s="223" t="str">
        <f t="shared" si="1678"/>
        <v>-0.373289170251621+0.901199777508731i</v>
      </c>
      <c r="BA659" s="223" t="str">
        <f t="shared" si="1679"/>
        <v>0.190301168721852-0.956708580912718i</v>
      </c>
      <c r="BB659" s="223" t="str">
        <f t="shared" si="1680"/>
        <v>-1.97414325826798E-13+0.975451610080648i</v>
      </c>
      <c r="BC659" s="223" t="str">
        <f t="shared" si="1681"/>
        <v>-0.190301168721437-0.9567085809128i</v>
      </c>
      <c r="BD659" s="223" t="str">
        <f t="shared" si="1682"/>
        <v>0.37328917025214+0.901199777508516i</v>
      </c>
      <c r="BE659" s="223" t="str">
        <f t="shared" si="1683"/>
        <v>-0.541931878312103-0.811058372053482i</v>
      </c>
      <c r="BF659" s="223" t="str">
        <f t="shared" si="1684"/>
        <v>0.689748448207485+0.68974844820724i</v>
      </c>
      <c r="BG659" s="223" t="str">
        <f t="shared" si="1685"/>
        <v>-0.81105837205366-0.541931878311838i</v>
      </c>
      <c r="BH659" s="223" t="str">
        <f t="shared" si="1686"/>
        <v>0.901199777508638+0.373289170251845i</v>
      </c>
      <c r="BI659" s="223" t="str">
        <f t="shared" si="1687"/>
        <v>-0.956708580912673-0.190301168722075i</v>
      </c>
      <c r="BJ659" s="223" t="str">
        <f t="shared" si="1688"/>
        <v>0.975451610080648+4.53144408348188E-13i</v>
      </c>
      <c r="BK659" s="223" t="str">
        <f t="shared" si="1689"/>
        <v>-0.956708580912656+0.190301168722166i</v>
      </c>
      <c r="BL659" s="223" t="str">
        <f t="shared" si="1690"/>
        <v>0.901199777508603-0.37328917025193i</v>
      </c>
      <c r="BM659" s="176"/>
      <c r="BN659" s="176"/>
      <c r="BO659" s="176"/>
      <c r="BP659" s="176"/>
      <c r="BQ659" s="176"/>
      <c r="BR659" s="176"/>
      <c r="BS659" s="176"/>
      <c r="BT659" s="176"/>
      <c r="BU659" s="176"/>
      <c r="BV659" s="176"/>
      <c r="BW659" s="223"/>
      <c r="BX659" s="223"/>
      <c r="BY659" s="223"/>
      <c r="BZ659" s="223"/>
      <c r="CH659" s="222">
        <f t="shared" si="1691"/>
        <v>-261.08257866861049</v>
      </c>
    </row>
    <row r="660" spans="1:86">
      <c r="A660" s="227">
        <f t="shared" si="1693"/>
        <v>1.0937500000000005E-2</v>
      </c>
      <c r="B660" s="228">
        <v>35</v>
      </c>
      <c r="C660" s="228">
        <f t="shared" si="1694"/>
        <v>1750</v>
      </c>
      <c r="D660" s="228">
        <f t="shared" si="1692"/>
        <v>10995.574287564275</v>
      </c>
      <c r="E660" s="227" t="str">
        <f t="shared" si="1639"/>
        <v>10995.5742875643i</v>
      </c>
      <c r="F660" s="227" t="str">
        <f t="shared" si="1695"/>
        <v>6.48902992241906-1.29072033188823i</v>
      </c>
      <c r="G660" s="227" t="str">
        <f t="shared" si="1696"/>
        <v>-0.24851507166779+0.0267246846315083i</v>
      </c>
      <c r="H660" s="227" t="str">
        <f t="shared" si="1697"/>
        <v>0.0471652376862655-0.00901524309658349i</v>
      </c>
      <c r="I660" s="227" t="str">
        <f t="shared" si="1640"/>
        <v>0.0182925488107714+9.53486610867588E-06i</v>
      </c>
      <c r="J660" s="223" t="str">
        <f>IMPRODUCT(1/Nt_input,AW625)</f>
        <v>6.0709223021968E-16+6.28793891954681E-15i</v>
      </c>
      <c r="K660" s="246" t="str">
        <f t="shared" si="1641"/>
        <v>1.10453095982362E-17+1.1502821814809E-16i</v>
      </c>
      <c r="L660" s="222">
        <f t="shared" si="1642"/>
        <v>-318.74405219859125</v>
      </c>
      <c r="M660" s="222">
        <f t="shared" si="1698"/>
        <v>448.54857661372768</v>
      </c>
      <c r="N660" s="224">
        <f t="shared" si="1699"/>
        <v>-1.4514233862723191</v>
      </c>
      <c r="O660" s="223" t="str">
        <f t="shared" si="1700"/>
        <v>1.38892558254901-0.421325969243644i</v>
      </c>
      <c r="P660" s="223" t="str">
        <f t="shared" si="1701"/>
        <v>-1.20681444027069+0.806367628921409i</v>
      </c>
      <c r="Q660" s="223" t="str">
        <f t="shared" si="1643"/>
        <v>0.920773248729226-1.12196544984364i</v>
      </c>
      <c r="R660" s="223" t="str">
        <f t="shared" si="1644"/>
        <v>-0.555435683273714+1.34094035958519i</v>
      </c>
      <c r="S660" s="223" t="str">
        <f t="shared" si="1645"/>
        <v>0.142264369729832-1.44443438595306i</v>
      </c>
      <c r="T660" s="223" t="str">
        <f t="shared" si="1646"/>
        <v>0.283158655809581+1.42353469288891i</v>
      </c>
      <c r="U660" s="223" t="str">
        <f t="shared" si="1647"/>
        <v>-0.684196248041769-1.28004114792602i</v>
      </c>
      <c r="V660" s="223" t="str">
        <f t="shared" si="1648"/>
        <v>1.02631131880591+1.02631131880589i</v>
      </c>
      <c r="W660" s="223" t="str">
        <f t="shared" si="1649"/>
        <v>-1.28004114792604-0.684196248041746i</v>
      </c>
      <c r="X660" s="223" t="str">
        <f t="shared" si="1650"/>
        <v>1.42353469288891+0.283158655809552i</v>
      </c>
      <c r="Y660" s="223" t="str">
        <f t="shared" si="1651"/>
        <v>-1.44443438595305+0.142264369729862i</v>
      </c>
      <c r="Z660" s="223" t="str">
        <f t="shared" si="1652"/>
        <v>1.34094035958524-0.555435683273606i</v>
      </c>
      <c r="AA660" s="223" t="str">
        <f t="shared" si="1653"/>
        <v>-1.12196544984362+0.920773248729247i</v>
      </c>
      <c r="AB660" s="223" t="str">
        <f t="shared" si="1654"/>
        <v>0.806367628921424-1.20681444027069i</v>
      </c>
      <c r="AC660" s="223" t="str">
        <f t="shared" si="1655"/>
        <v>-0.421325969243702+1.38892558254899i</v>
      </c>
      <c r="AD660" s="223" t="str">
        <f t="shared" si="1656"/>
        <v>-2.52488384913313E-14-1.45142338627232i</v>
      </c>
      <c r="AE660" s="223" t="str">
        <f t="shared" si="1657"/>
        <v>0.421325969243612+1.38892558254902i</v>
      </c>
      <c r="AF660" s="223" t="str">
        <f t="shared" si="1658"/>
        <v>-0.806367628921464-1.20681444027066i</v>
      </c>
      <c r="AG660" s="223" t="str">
        <f t="shared" si="1659"/>
        <v>1.12196544984366+0.920773248729201i</v>
      </c>
      <c r="AH660" s="223" t="str">
        <f t="shared" si="1660"/>
        <v>-1.34094035958521-0.555435683273683i</v>
      </c>
      <c r="AI660" s="223" t="str">
        <f t="shared" si="1661"/>
        <v>1.44443438595306+0.142264369729802i</v>
      </c>
      <c r="AJ660" s="223" t="str">
        <f t="shared" si="1662"/>
        <v>-1.4235346928889+0.283158655809611i</v>
      </c>
      <c r="AK660" s="223" t="str">
        <f t="shared" si="1663"/>
        <v>1.28004114792608-0.684196248041668i</v>
      </c>
      <c r="AL660" s="223" t="str">
        <f t="shared" si="1664"/>
        <v>-1.02631131880587+1.02631131880593i</v>
      </c>
      <c r="AM660" s="223" t="str">
        <f t="shared" si="1665"/>
        <v>0.68419624804172-1.28004114792605i</v>
      </c>
      <c r="AN660" s="223" t="str">
        <f t="shared" si="1666"/>
        <v>-0.283158655809668+1.42353469288889i</v>
      </c>
      <c r="AO660" s="223" t="str">
        <f t="shared" si="1667"/>
        <v>-0.142264369729888-1.44443438595305i</v>
      </c>
      <c r="AP660" s="223" t="str">
        <f t="shared" si="1668"/>
        <v>0.55543568327363+1.34094035958523i</v>
      </c>
      <c r="AQ660" s="223" t="str">
        <f t="shared" si="1669"/>
        <v>-0.920773248729266-1.1219654498436i</v>
      </c>
      <c r="AR660" s="223" t="str">
        <f t="shared" si="1670"/>
        <v>1.20681444027062+0.806367628921522i</v>
      </c>
      <c r="AS660" s="223" t="str">
        <f t="shared" si="1671"/>
        <v>-1.38892558254904-0.42132596924354i</v>
      </c>
      <c r="AT660" s="223" t="str">
        <f t="shared" si="1672"/>
        <v>1.45142338627232-3.39261213198536E-13i</v>
      </c>
      <c r="AU660" s="223" t="str">
        <f t="shared" si="1673"/>
        <v>-1.38892558254885+0.421325969244189i</v>
      </c>
      <c r="AV660" s="223" t="str">
        <f t="shared" si="1674"/>
        <v>1.20681444027105-0.806367628920885i</v>
      </c>
      <c r="AW660" s="223" t="str">
        <f t="shared" si="1675"/>
        <v>-0.920773248729523+1.12196544984339i</v>
      </c>
      <c r="AX660" s="223" t="str">
        <f t="shared" si="1676"/>
        <v>0.555435683273802-1.34094035958516i</v>
      </c>
      <c r="AY660" s="223" t="str">
        <f t="shared" si="1677"/>
        <v>-0.142264369729787+1.44443438595306i</v>
      </c>
      <c r="AZ660" s="223" t="str">
        <f t="shared" si="1678"/>
        <v>-0.283158655809929-1.42353469288884i</v>
      </c>
      <c r="BA660" s="223" t="str">
        <f t="shared" si="1679"/>
        <v>0.684196248042209+1.28004114792579i</v>
      </c>
      <c r="BB660" s="223" t="str">
        <f t="shared" si="1680"/>
        <v>-1.02631131880544-1.02631131880635i</v>
      </c>
      <c r="BC660" s="223" t="str">
        <f t="shared" si="1681"/>
        <v>1.28004114792586+0.68419624804207i</v>
      </c>
      <c r="BD660" s="223" t="str">
        <f t="shared" si="1682"/>
        <v>-1.42353469288887-0.283158655809776i</v>
      </c>
      <c r="BE660" s="223" t="str">
        <f t="shared" si="1683"/>
        <v>1.44443438595305-0.142264369729923i</v>
      </c>
      <c r="BF660" s="223" t="str">
        <f t="shared" si="1684"/>
        <v>-1.3409403595851+0.555435683273929i</v>
      </c>
      <c r="BG660" s="223" t="str">
        <f t="shared" si="1685"/>
        <v>1.1219654498433-0.920773248729629i</v>
      </c>
      <c r="BH660" s="223" t="str">
        <f t="shared" si="1686"/>
        <v>-0.806367628921972+1.20681444027032i</v>
      </c>
      <c r="BI660" s="223" t="str">
        <f t="shared" si="1687"/>
        <v>0.421325969244058-1.38892558254889i</v>
      </c>
      <c r="BJ660" s="223" t="str">
        <f t="shared" si="1688"/>
        <v>-2.02704037305599E-13+1.45142338627232i</v>
      </c>
      <c r="BK660" s="223" t="str">
        <f t="shared" si="1689"/>
        <v>-0.42132596924367-1.388925582549i</v>
      </c>
      <c r="BL660" s="223" t="str">
        <f t="shared" si="1690"/>
        <v>0.806367628921636+1.20681444027054i</v>
      </c>
      <c r="BM660" s="176"/>
      <c r="BN660" s="176"/>
      <c r="BO660" s="176"/>
      <c r="BP660" s="176"/>
      <c r="BQ660" s="176"/>
      <c r="BR660" s="176"/>
      <c r="BS660" s="176"/>
      <c r="BT660" s="176"/>
      <c r="BU660" s="176"/>
      <c r="BV660" s="176"/>
      <c r="BW660" s="223"/>
      <c r="BX660" s="223"/>
      <c r="BY660" s="223"/>
      <c r="BZ660" s="223"/>
      <c r="CH660" s="222">
        <f t="shared" si="1691"/>
        <v>-283.98953782960638</v>
      </c>
    </row>
    <row r="661" spans="1:86">
      <c r="A661" s="227">
        <f t="shared" si="1693"/>
        <v>1.1250000000000005E-2</v>
      </c>
      <c r="B661" s="228">
        <v>36</v>
      </c>
      <c r="C661" s="228">
        <f t="shared" si="1694"/>
        <v>1800</v>
      </c>
      <c r="D661" s="228">
        <f t="shared" si="1692"/>
        <v>11309.733552923255</v>
      </c>
      <c r="E661" s="227" t="str">
        <f t="shared" si="1639"/>
        <v>11309.7335529233i</v>
      </c>
      <c r="F661" s="227" t="str">
        <f t="shared" si="1695"/>
        <v>6.48444476919152-1.27839970674977i</v>
      </c>
      <c r="G661" s="227" t="str">
        <f t="shared" si="1696"/>
        <v>-0.248491589721791+0.0266346547515427i</v>
      </c>
      <c r="H661" s="227" t="str">
        <f t="shared" si="1697"/>
        <v>0.0471332745825702-0.00891601284742199i</v>
      </c>
      <c r="I661" s="227" t="str">
        <f t="shared" si="1640"/>
        <v>0.0182842778337282+0.000019507948309421i</v>
      </c>
      <c r="J661" s="223" t="str">
        <f>IMPRODUCT(1/Nt_input,AX625)</f>
        <v>6.30085651080573E-14-3.43522953138997E-14i</v>
      </c>
      <c r="K661" s="246" t="str">
        <f t="shared" si="1641"/>
        <v>1.15273625314157E-15-6.26877743914443E-16i</v>
      </c>
      <c r="L661" s="222">
        <f t="shared" si="1642"/>
        <v>-297.64023205081526</v>
      </c>
      <c r="M661" s="222">
        <f t="shared" si="1698"/>
        <v>448.08658283817454</v>
      </c>
      <c r="N661" s="224">
        <f t="shared" si="1699"/>
        <v>-1.9134171618254565</v>
      </c>
      <c r="O661" s="223" t="str">
        <f t="shared" si="1700"/>
        <v>1.76776695296637-0.732233047033638i</v>
      </c>
      <c r="P661" s="223" t="str">
        <f t="shared" si="1701"/>
        <v>-1.3529902503655+1.35299025036549i</v>
      </c>
      <c r="Q661" s="223" t="str">
        <f t="shared" si="1643"/>
        <v>0.73223304703355-1.76776695296641i</v>
      </c>
      <c r="R661" s="223" t="str">
        <f t="shared" si="1644"/>
        <v>5.67265992188532E-14+1.91341716182546i</v>
      </c>
      <c r="S661" s="223" t="str">
        <f t="shared" si="1645"/>
        <v>-0.732233047033659-1.76776695296636i</v>
      </c>
      <c r="T661" s="223" t="str">
        <f t="shared" si="1646"/>
        <v>1.35299025036549+1.3529902503655i</v>
      </c>
      <c r="U661" s="223" t="str">
        <f t="shared" si="1647"/>
        <v>-1.76776695296636-0.732233047033671i</v>
      </c>
      <c r="V661" s="223" t="str">
        <f t="shared" si="1648"/>
        <v>1.91341716182546+7.68858546362238E-14i</v>
      </c>
      <c r="W661" s="223" t="str">
        <f t="shared" si="1649"/>
        <v>-1.76776695296634+0.732233047033711i</v>
      </c>
      <c r="X661" s="223" t="str">
        <f t="shared" si="1650"/>
        <v>1.35299025036546-1.35299025036554i</v>
      </c>
      <c r="Y661" s="223" t="str">
        <f t="shared" si="1651"/>
        <v>-0.732233047033619+1.76776695296638i</v>
      </c>
      <c r="Z661" s="223" t="str">
        <f t="shared" si="1652"/>
        <v>2.01592554173706E-14-1.91341716182546i</v>
      </c>
      <c r="AA661" s="223" t="str">
        <f t="shared" si="1653"/>
        <v>0.732233047033594+1.76776695296639i</v>
      </c>
      <c r="AB661" s="223" t="str">
        <f t="shared" si="1654"/>
        <v>-1.35299025036544-1.35299025036555i</v>
      </c>
      <c r="AC661" s="223" t="str">
        <f t="shared" si="1655"/>
        <v>1.7677669529664+0.732233047033566i</v>
      </c>
      <c r="AD661" s="223" t="str">
        <f t="shared" si="1656"/>
        <v>-1.91341716182546+3.65673438014826E-14i</v>
      </c>
      <c r="AE661" s="223" t="str">
        <f t="shared" si="1657"/>
        <v>1.76776695296637-0.732233047033646i</v>
      </c>
      <c r="AF661" s="223" t="str">
        <f t="shared" si="1658"/>
        <v>-1.35299025036551+1.35299025036548i</v>
      </c>
      <c r="AG661" s="223" t="str">
        <f t="shared" si="1659"/>
        <v>0.73223304703369-1.76776695296635i</v>
      </c>
      <c r="AH661" s="223" t="str">
        <f t="shared" si="1660"/>
        <v>-8.34494634054565E-14+1.91341716182546i</v>
      </c>
      <c r="AI661" s="223" t="str">
        <f t="shared" si="1661"/>
        <v>-0.732233047033686-1.76776695296635i</v>
      </c>
      <c r="AJ661" s="223" t="str">
        <f t="shared" si="1662"/>
        <v>1.35299025036552+1.35299025036547i</v>
      </c>
      <c r="AK661" s="223" t="str">
        <f t="shared" si="1663"/>
        <v>-1.76776695296638-0.732233047033625i</v>
      </c>
      <c r="AL661" s="223" t="str">
        <f t="shared" si="1664"/>
        <v>1.91341716182546+4.03185108347412E-14i</v>
      </c>
      <c r="AM661" s="223" t="str">
        <f t="shared" si="1665"/>
        <v>-1.7677669529664+0.732233047033575i</v>
      </c>
      <c r="AN661" s="223" t="str">
        <f t="shared" si="1666"/>
        <v>1.35299025036556-1.35299025036544i</v>
      </c>
      <c r="AO661" s="223" t="str">
        <f t="shared" si="1667"/>
        <v>-0.732233047033585+1.7677669529664i</v>
      </c>
      <c r="AP661" s="223" t="str">
        <f t="shared" si="1668"/>
        <v>-3.00037350322499E-14-1.91341716182546i</v>
      </c>
      <c r="AQ661" s="223" t="str">
        <f t="shared" si="1669"/>
        <v>0.732233047033615+1.76776695296638i</v>
      </c>
      <c r="AR661" s="223" t="str">
        <f t="shared" si="1670"/>
        <v>-1.35299025036614-1.35299025036486i</v>
      </c>
      <c r="AS661" s="223" t="str">
        <f t="shared" si="1671"/>
        <v>1.76776695296635+0.732233047033696i</v>
      </c>
      <c r="AT661" s="223" t="str">
        <f t="shared" si="1672"/>
        <v>-1.91341716182546+8.61682193194961E-13i</v>
      </c>
      <c r="AU661" s="223" t="str">
        <f t="shared" si="1673"/>
        <v>1.76776695296643-0.732233047033504i</v>
      </c>
      <c r="AV661" s="223" t="str">
        <f t="shared" si="1674"/>
        <v>-1.35299025036494+1.35299025036606i</v>
      </c>
      <c r="AW661" s="223" t="str">
        <f t="shared" si="1675"/>
        <v>0.732233047033832-1.76776695296629i</v>
      </c>
      <c r="AX661" s="223" t="str">
        <f t="shared" si="1676"/>
        <v>7.14474092691746E-13+1.91341716182546i</v>
      </c>
      <c r="AY661" s="223" t="str">
        <f t="shared" si="1677"/>
        <v>-0.732233047033369-1.76776695296649i</v>
      </c>
      <c r="AZ661" s="223" t="str">
        <f t="shared" si="1678"/>
        <v>1.35299025036595+1.35299025036505i</v>
      </c>
      <c r="BA661" s="223" t="str">
        <f t="shared" si="1679"/>
        <v>-1.76776695296625-0.732233047033943i</v>
      </c>
      <c r="BB661" s="223" t="str">
        <f t="shared" si="1680"/>
        <v>1.91341716182546-5.94457285484808E-13i</v>
      </c>
      <c r="BC661" s="223" t="str">
        <f t="shared" si="1681"/>
        <v>-1.76776695296654+0.732233047033233i</v>
      </c>
      <c r="BD661" s="223" t="str">
        <f t="shared" si="1682"/>
        <v>1.35299025036515-1.35299025036585i</v>
      </c>
      <c r="BE661" s="223" t="str">
        <f t="shared" si="1683"/>
        <v>-0.732233047034078+1.76776695296619i</v>
      </c>
      <c r="BF661" s="223" t="str">
        <f t="shared" si="1684"/>
        <v>-4.47249184981592E-13-1.91341716182546i</v>
      </c>
      <c r="BG661" s="223" t="str">
        <f t="shared" si="1685"/>
        <v>0.732233047033147+1.76776695296658i</v>
      </c>
      <c r="BH661" s="223" t="str">
        <f t="shared" si="1686"/>
        <v>-1.35299025036578-1.35299025036521i</v>
      </c>
      <c r="BI661" s="223" t="str">
        <f t="shared" si="1687"/>
        <v>1.76776695296614+0.732233047034214i</v>
      </c>
      <c r="BJ661" s="223" t="str">
        <f t="shared" si="1688"/>
        <v>-1.91341716182546+3.00041084478377E-13i</v>
      </c>
      <c r="BK661" s="223" t="str">
        <f t="shared" si="1689"/>
        <v>1.76776695296663-0.732233047033011i</v>
      </c>
      <c r="BL661" s="223" t="str">
        <f t="shared" si="1690"/>
        <v>-1.35299025036532+1.35299025036568i</v>
      </c>
      <c r="BM661" s="176"/>
      <c r="BN661" s="176"/>
      <c r="BO661" s="176"/>
      <c r="BP661" s="176"/>
      <c r="BQ661" s="176"/>
      <c r="BR661" s="176"/>
      <c r="BS661" s="176"/>
      <c r="BT661" s="176"/>
      <c r="BU661" s="176"/>
      <c r="BV661" s="176"/>
      <c r="BW661" s="223"/>
      <c r="BX661" s="223"/>
      <c r="BY661" s="223"/>
      <c r="BZ661" s="223"/>
      <c r="CH661" s="222">
        <f t="shared" si="1691"/>
        <v>-262.88179323191184</v>
      </c>
    </row>
    <row r="662" spans="1:86">
      <c r="A662" s="227">
        <f t="shared" si="1693"/>
        <v>1.1562500000000005E-2</v>
      </c>
      <c r="B662" s="228">
        <v>37</v>
      </c>
      <c r="C662" s="228">
        <f t="shared" si="1694"/>
        <v>1850</v>
      </c>
      <c r="D662" s="228">
        <f t="shared" si="1692"/>
        <v>11623.892818282235</v>
      </c>
      <c r="E662" s="227" t="str">
        <f t="shared" si="1639"/>
        <v>11623.8928182822i</v>
      </c>
      <c r="F662" s="227" t="str">
        <f t="shared" si="1695"/>
        <v>6.48007863954661-1.26735923241058i</v>
      </c>
      <c r="G662" s="227" t="str">
        <f t="shared" si="1696"/>
        <v>-0.248467448892812+0.0265672864857859i</v>
      </c>
      <c r="H662" s="227" t="str">
        <f t="shared" si="1697"/>
        <v>0.0471029363327108-0.00882607514754301i</v>
      </c>
      <c r="I662" s="227" t="str">
        <f t="shared" si="1640"/>
        <v>0.0182767757840541+0.0000293939967036653i</v>
      </c>
      <c r="J662" s="223" t="str">
        <f>IMPRODUCT(1/Nt_input,AY625)</f>
        <v>-1.07258880867756E-13-3.06417217987855E-14i</v>
      </c>
      <c r="K662" s="246" t="str">
        <f t="shared" si="1641"/>
        <v>-1.959445833799E-15-5.63184646144431E-16i</v>
      </c>
      <c r="L662" s="222">
        <f t="shared" si="1642"/>
        <v>-293.81261252539042</v>
      </c>
      <c r="M662" s="222">
        <f t="shared" si="1698"/>
        <v>447.64301631587</v>
      </c>
      <c r="N662" s="224">
        <f t="shared" si="1699"/>
        <v>-2.3569836841299958</v>
      </c>
      <c r="O662" s="223" t="str">
        <f t="shared" si="1700"/>
        <v>2.07867403075637-1.111074417451i</v>
      </c>
      <c r="P662" s="223" t="str">
        <f t="shared" si="1701"/>
        <v>-1.30946997461549+1.959760310047i</v>
      </c>
      <c r="Q662" s="223" t="str">
        <f t="shared" si="1643"/>
        <v>0.231024800521842-2.34563416346174i</v>
      </c>
      <c r="R662" s="223" t="str">
        <f t="shared" si="1644"/>
        <v>0.901978606271396+2.17756898423074i</v>
      </c>
      <c r="S662" s="223" t="str">
        <f t="shared" si="1645"/>
        <v>-1.82197302623792-1.49525462009534i</v>
      </c>
      <c r="T662" s="223" t="str">
        <f t="shared" si="1646"/>
        <v>2.31169490354528+0.459824705923657i</v>
      </c>
      <c r="U662" s="223" t="str">
        <f t="shared" si="1647"/>
        <v>-2.25549275800669+0.684196248041737i</v>
      </c>
      <c r="V662" s="223" t="str">
        <f t="shared" si="1648"/>
        <v>1.66663914619435-1.66663914619439i</v>
      </c>
      <c r="W662" s="223" t="str">
        <f t="shared" si="1649"/>
        <v>-0.684196248041683+2.2554927580067i</v>
      </c>
      <c r="X662" s="223" t="str">
        <f t="shared" si="1650"/>
        <v>-0.459824705923721-2.31169490354527i</v>
      </c>
      <c r="Y662" s="223" t="str">
        <f t="shared" si="1651"/>
        <v>1.49525462009539+1.82197302623788i</v>
      </c>
      <c r="Z662" s="223" t="str">
        <f t="shared" si="1652"/>
        <v>-2.17756898423077-0.901978606271335i</v>
      </c>
      <c r="AA662" s="223" t="str">
        <f t="shared" si="1653"/>
        <v>2.34563416346173-0.2310248005219i</v>
      </c>
      <c r="AB662" s="223" t="str">
        <f t="shared" si="1654"/>
        <v>-1.95976031004696+1.30946997461555i</v>
      </c>
      <c r="AC662" s="223" t="str">
        <f t="shared" si="1655"/>
        <v>1.11107441745095-2.0786740307564i</v>
      </c>
      <c r="AD662" s="223" t="str">
        <f t="shared" si="1656"/>
        <v>6.58341878903201E-14+2.35698368413i</v>
      </c>
      <c r="AE662" s="223" t="str">
        <f t="shared" si="1657"/>
        <v>-1.11107441745105-2.07867403075634i</v>
      </c>
      <c r="AF662" s="223" t="str">
        <f t="shared" si="1658"/>
        <v>1.95976031004702+1.30946997461545i</v>
      </c>
      <c r="AG662" s="223" t="str">
        <f t="shared" si="1659"/>
        <v>-2.34563416346175-0.231024800521769i</v>
      </c>
      <c r="AH662" s="223" t="str">
        <f t="shared" si="1660"/>
        <v>2.17756898423072-0.901978606271457i</v>
      </c>
      <c r="AI662" s="223" t="str">
        <f t="shared" si="1661"/>
        <v>-1.4952546200953+1.82197302623795i</v>
      </c>
      <c r="AJ662" s="223" t="str">
        <f t="shared" si="1662"/>
        <v>0.45982470592361-2.31169490354529i</v>
      </c>
      <c r="AK662" s="223" t="str">
        <f t="shared" si="1663"/>
        <v>0.684196248041777+2.25549275800668i</v>
      </c>
      <c r="AL662" s="223" t="str">
        <f t="shared" si="1664"/>
        <v>-1.66663914619444-1.6666391461943i</v>
      </c>
      <c r="AM662" s="223" t="str">
        <f t="shared" si="1665"/>
        <v>2.25549275800672+0.684196248041619i</v>
      </c>
      <c r="AN662" s="223" t="str">
        <f t="shared" si="1666"/>
        <v>-2.31169490354526+0.45982470592377i</v>
      </c>
      <c r="AO662" s="223" t="str">
        <f t="shared" si="1667"/>
        <v>1.82197302623785-1.49525462009542i</v>
      </c>
      <c r="AP662" s="223" t="str">
        <f t="shared" si="1668"/>
        <v>-0.901978606270408+2.17756898423115i</v>
      </c>
      <c r="AQ662" s="223" t="str">
        <f t="shared" si="1669"/>
        <v>-0.231024800522432-2.34563416346168i</v>
      </c>
      <c r="AR662" s="223" t="str">
        <f t="shared" si="1670"/>
        <v>1.30946997461559+1.95976031004693i</v>
      </c>
      <c r="AS662" s="223" t="str">
        <f t="shared" si="1671"/>
        <v>-2.0786740307562-1.11107441745132i</v>
      </c>
      <c r="AT662" s="223" t="str">
        <f t="shared" si="1672"/>
        <v>2.35698368413+8.39679452556274E-13i</v>
      </c>
      <c r="AU662" s="223" t="str">
        <f t="shared" si="1673"/>
        <v>-2.07867403075587+1.11107441745194i</v>
      </c>
      <c r="AV662" s="223" t="str">
        <f t="shared" si="1674"/>
        <v>1.30946997461501-1.95976031004732i</v>
      </c>
      <c r="AW662" s="223" t="str">
        <f t="shared" si="1675"/>
        <v>-0.231024800521736+2.34563416346175i</v>
      </c>
      <c r="AX662" s="223" t="str">
        <f t="shared" si="1676"/>
        <v>-0.901978606271054-2.17756898423089i</v>
      </c>
      <c r="AY662" s="223" t="str">
        <f t="shared" si="1677"/>
        <v>1.8219730262374+1.49525462009597i</v>
      </c>
      <c r="AZ662" s="223" t="str">
        <f t="shared" si="1678"/>
        <v>-2.31169490354549-0.459824705922592i</v>
      </c>
      <c r="BA662" s="223" t="str">
        <f t="shared" si="1679"/>
        <v>2.25549275800652-0.684196248042289i</v>
      </c>
      <c r="BB662" s="223" t="str">
        <f t="shared" si="1680"/>
        <v>-1.66663914619425+1.66663914619449i</v>
      </c>
      <c r="BC662" s="223" t="str">
        <f t="shared" si="1681"/>
        <v>0.684196248042036-2.2554927580066i</v>
      </c>
      <c r="BD662" s="223" t="str">
        <f t="shared" si="1682"/>
        <v>0.459824705922915+2.31169490354543i</v>
      </c>
      <c r="BE662" s="223" t="str">
        <f t="shared" si="1683"/>
        <v>-1.49525462009622-1.82197302623719i</v>
      </c>
      <c r="BF662" s="223" t="str">
        <f t="shared" si="1684"/>
        <v>2.17756898423099+0.901978606270812i</v>
      </c>
      <c r="BG662" s="223" t="str">
        <f t="shared" si="1685"/>
        <v>-2.34563416346172+0.231024800522031i</v>
      </c>
      <c r="BH662" s="223" t="str">
        <f t="shared" si="1686"/>
        <v>1.95976031004718-1.30946997461523i</v>
      </c>
      <c r="BI662" s="223" t="str">
        <f t="shared" si="1687"/>
        <v>-1.11107441745168+2.07867403075601i</v>
      </c>
      <c r="BJ662" s="223" t="str">
        <f t="shared" si="1688"/>
        <v>-1.1353556393066E-12-2.35698368413i</v>
      </c>
      <c r="BK662" s="223" t="str">
        <f t="shared" si="1689"/>
        <v>1.11107441745155+2.07867403075607i</v>
      </c>
      <c r="BL662" s="223" t="str">
        <f t="shared" si="1690"/>
        <v>-1.9597603100471-1.30946997461535i</v>
      </c>
      <c r="BM662" s="176"/>
      <c r="BN662" s="176"/>
      <c r="BO662" s="176"/>
      <c r="BP662" s="176"/>
      <c r="BQ662" s="176"/>
      <c r="BR662" s="176"/>
      <c r="BS662" s="176"/>
      <c r="BT662" s="176"/>
      <c r="BU662" s="176"/>
      <c r="BV662" s="176"/>
      <c r="BW662" s="223"/>
      <c r="BX662" s="223"/>
      <c r="BY662" s="223"/>
      <c r="BZ662" s="223"/>
      <c r="CH662" s="222">
        <f t="shared" si="1691"/>
        <v>-259.05061543913399</v>
      </c>
    </row>
    <row r="663" spans="1:86">
      <c r="A663" s="227">
        <f t="shared" si="1693"/>
        <v>1.1875000000000005E-2</v>
      </c>
      <c r="B663" s="228">
        <v>38</v>
      </c>
      <c r="C663" s="228">
        <f t="shared" si="1694"/>
        <v>1900</v>
      </c>
      <c r="D663" s="228">
        <f t="shared" si="1692"/>
        <v>11938.052083641214</v>
      </c>
      <c r="E663" s="227" t="str">
        <f t="shared" si="1639"/>
        <v>11938.0520836412i</v>
      </c>
      <c r="F663" s="227" t="str">
        <f t="shared" si="1695"/>
        <v>6.47590508377083-1.25749880251026i</v>
      </c>
      <c r="G663" s="227" t="str">
        <f t="shared" si="1696"/>
        <v>-0.248442649395498+0.026520783995387i</v>
      </c>
      <c r="H663" s="227" t="str">
        <f t="shared" si="1697"/>
        <v>0.0470740310302425-0.00874470399930756i</v>
      </c>
      <c r="I663" s="227" t="str">
        <f t="shared" si="1640"/>
        <v>0.0182699693230192+0.0000391872797348497i</v>
      </c>
      <c r="J663" s="223" t="str">
        <f>IMPRODUCT(1/Nt_input,AZ625)</f>
        <v>-3.62540469108116E-14+1.28820565326038E-14i</v>
      </c>
      <c r="K663" s="246" t="str">
        <f t="shared" si="1641"/>
        <v>-6.6286513764873E-16+2.33934080190256E-16i</v>
      </c>
      <c r="L663" s="222">
        <f t="shared" si="1642"/>
        <v>-303.06171659033248</v>
      </c>
      <c r="M663" s="222">
        <f t="shared" si="1698"/>
        <v>447.22214883490199</v>
      </c>
      <c r="N663" s="224">
        <f t="shared" si="1699"/>
        <v>-2.7778511650980189</v>
      </c>
      <c r="O663" s="223" t="str">
        <f t="shared" si="1700"/>
        <v>2.30969883127822-1.54329141908728i</v>
      </c>
      <c r="P663" s="223" t="str">
        <f t="shared" si="1701"/>
        <v>-1.06303761845907+2.56639983579669i</v>
      </c>
      <c r="Q663" s="223" t="str">
        <f t="shared" si="1643"/>
        <v>-0.541931878311746-2.72447553387912i</v>
      </c>
      <c r="R663" s="223" t="str">
        <f t="shared" si="1644"/>
        <v>1.96423739596773+1.9642373959678i</v>
      </c>
      <c r="S663" s="223" t="str">
        <f t="shared" si="1645"/>
        <v>-2.7244755338791-0.541931878311841i</v>
      </c>
      <c r="T663" s="223" t="str">
        <f t="shared" si="1646"/>
        <v>2.56639983579667-1.06303761845913i</v>
      </c>
      <c r="U663" s="223" t="str">
        <f t="shared" si="1647"/>
        <v>-1.54329141908717+2.30969883127829i</v>
      </c>
      <c r="V663" s="223" t="str">
        <f t="shared" si="1648"/>
        <v>9.69877594629401E-14-2.77785116509802i</v>
      </c>
      <c r="W663" s="223" t="str">
        <f t="shared" si="1649"/>
        <v>1.54329141908724+2.30969883127825i</v>
      </c>
      <c r="X663" s="223" t="str">
        <f t="shared" si="1650"/>
        <v>-2.5663998357967-1.06303761845905i</v>
      </c>
      <c r="Y663" s="223" t="str">
        <f t="shared" si="1651"/>
        <v>2.72447553387909-0.54193187831191i</v>
      </c>
      <c r="Z663" s="223" t="str">
        <f t="shared" si="1652"/>
        <v>-1.96423739596787+1.96423739596765i</v>
      </c>
      <c r="AA663" s="223" t="str">
        <f t="shared" si="1653"/>
        <v>0.541931878311935-2.72447553387908i</v>
      </c>
      <c r="AB663" s="223" t="str">
        <f t="shared" si="1654"/>
        <v>1.06303761845903+2.56639983579671i</v>
      </c>
      <c r="AC663" s="223" t="str">
        <f t="shared" si="1655"/>
        <v>-2.30969883127823-1.54329141908727i</v>
      </c>
      <c r="AD663" s="223" t="str">
        <f t="shared" si="1656"/>
        <v>2.77785116509802-8.23539563677574E-14i</v>
      </c>
      <c r="AE663" s="223" t="str">
        <f t="shared" si="1657"/>
        <v>-2.30969883127814+1.5432914190874i</v>
      </c>
      <c r="AF663" s="223" t="str">
        <f t="shared" si="1658"/>
        <v>1.06303761845915-2.56639983579666i</v>
      </c>
      <c r="AG663" s="223" t="str">
        <f t="shared" si="1659"/>
        <v>0.541931878311827+2.7244755338791i</v>
      </c>
      <c r="AH663" s="223" t="str">
        <f t="shared" si="1660"/>
        <v>-1.96423739596779-1.96423739596773i</v>
      </c>
      <c r="AI663" s="223" t="str">
        <f t="shared" si="1661"/>
        <v>2.72447553387912+0.541931878311749i</v>
      </c>
      <c r="AJ663" s="223" t="str">
        <f t="shared" si="1662"/>
        <v>-2.56639983579675+1.06303761845894i</v>
      </c>
      <c r="AK663" s="223" t="str">
        <f t="shared" si="1663"/>
        <v>1.54329141908735-2.30969883127818i</v>
      </c>
      <c r="AL663" s="223" t="str">
        <f t="shared" si="1664"/>
        <v>-2.45027129270984E-14+2.77785116509802i</v>
      </c>
      <c r="AM663" s="223" t="str">
        <f t="shared" si="1665"/>
        <v>-1.54329141908731-2.3096988312782i</v>
      </c>
      <c r="AN663" s="223" t="str">
        <f t="shared" si="1666"/>
        <v>2.56639983579673+1.06303761845898i</v>
      </c>
      <c r="AO663" s="223" t="str">
        <f t="shared" si="1667"/>
        <v>-2.72447553387896+0.541931878312554i</v>
      </c>
      <c r="AP663" s="223" t="str">
        <f t="shared" si="1668"/>
        <v>1.96423739596701-1.96423739596851i</v>
      </c>
      <c r="AQ663" s="223" t="str">
        <f t="shared" si="1669"/>
        <v>-0.541931878310518+2.72447553387937i</v>
      </c>
      <c r="AR663" s="223" t="str">
        <f t="shared" si="1670"/>
        <v>-1.06303761845809-2.5663998357971i</v>
      </c>
      <c r="AS663" s="223" t="str">
        <f t="shared" si="1671"/>
        <v>2.30969883127782+1.54329141908788i</v>
      </c>
      <c r="AT663" s="223" t="str">
        <f t="shared" si="1672"/>
        <v>-2.77785116509802-3.87951037851762E-13i</v>
      </c>
      <c r="AU663" s="223" t="str">
        <f t="shared" si="1673"/>
        <v>2.30969883127825-1.54329141908724i</v>
      </c>
      <c r="AV663" s="223" t="str">
        <f t="shared" si="1674"/>
        <v>-1.0630376184588+2.5663998357968i</v>
      </c>
      <c r="AW663" s="223" t="str">
        <f t="shared" si="1675"/>
        <v>-0.541931878312468-2.72447553387898i</v>
      </c>
      <c r="AX663" s="223" t="str">
        <f t="shared" si="1676"/>
        <v>1.96423739596842+1.9642373959671i</v>
      </c>
      <c r="AY663" s="223" t="str">
        <f t="shared" si="1677"/>
        <v>-2.72447553387936-0.541931878310566i</v>
      </c>
      <c r="AZ663" s="223" t="str">
        <f t="shared" si="1678"/>
        <v>2.56639983579713-1.06303761845801i</v>
      </c>
      <c r="BA663" s="223" t="str">
        <f t="shared" si="1679"/>
        <v>-1.54329141908799+2.30969883127775i</v>
      </c>
      <c r="BB663" s="223" t="str">
        <f t="shared" si="1680"/>
        <v>4.75069887482785E-13-2.77785116509802i</v>
      </c>
      <c r="BC663" s="223" t="str">
        <f t="shared" si="1681"/>
        <v>1.54329141908713+2.30969883127832i</v>
      </c>
      <c r="BD663" s="223" t="str">
        <f t="shared" si="1682"/>
        <v>-2.56639983579677-1.06303761845889i</v>
      </c>
      <c r="BE663" s="223" t="str">
        <f t="shared" si="1683"/>
        <v>2.724475533879-0.541931878312343i</v>
      </c>
      <c r="BF663" s="223" t="str">
        <f t="shared" si="1684"/>
        <v>-1.96423739596719+1.96423739596833i</v>
      </c>
      <c r="BG663" s="223" t="str">
        <f t="shared" si="1685"/>
        <v>0.54193187831069-2.72447553387933i</v>
      </c>
      <c r="BH663" s="223" t="str">
        <f t="shared" si="1686"/>
        <v>1.06303761845789+2.56639983579718i</v>
      </c>
      <c r="BI663" s="223" t="str">
        <f t="shared" si="1687"/>
        <v>-2.30969883127772-1.54329141908803i</v>
      </c>
      <c r="BJ663" s="223" t="str">
        <f t="shared" si="1688"/>
        <v>2.77785116509802+6.01664376441473E-13i</v>
      </c>
      <c r="BK663" s="223" t="str">
        <f t="shared" si="1689"/>
        <v>-2.30969883127835+1.5432914190871i</v>
      </c>
      <c r="BL663" s="223" t="str">
        <f t="shared" si="1690"/>
        <v>1.063037618459-2.56639983579672i</v>
      </c>
      <c r="BM663" s="176"/>
      <c r="BN663" s="176"/>
      <c r="BO663" s="176"/>
      <c r="BP663" s="176"/>
      <c r="BQ663" s="176"/>
      <c r="BR663" s="176"/>
      <c r="BS663" s="176"/>
      <c r="BT663" s="176"/>
      <c r="BU663" s="176"/>
      <c r="BV663" s="176"/>
      <c r="BW663" s="223"/>
      <c r="BX663" s="223"/>
      <c r="BY663" s="223"/>
      <c r="BZ663" s="223"/>
      <c r="CH663" s="222">
        <f t="shared" si="1691"/>
        <v>-268.2964929330891</v>
      </c>
    </row>
    <row r="664" spans="1:86">
      <c r="A664" s="227">
        <f t="shared" si="1693"/>
        <v>1.2187500000000006E-2</v>
      </c>
      <c r="B664" s="228">
        <v>39</v>
      </c>
      <c r="C664" s="228">
        <f t="shared" si="1694"/>
        <v>1950</v>
      </c>
      <c r="D664" s="228">
        <f t="shared" si="1692"/>
        <v>12252.211349000194</v>
      </c>
      <c r="E664" s="227" t="str">
        <f t="shared" si="1639"/>
        <v>12252.2113490002i</v>
      </c>
      <c r="F664" s="227" t="str">
        <f t="shared" si="1695"/>
        <v>6.47190097976625-1.24872835841i</v>
      </c>
      <c r="G664" s="227" t="str">
        <f t="shared" si="1696"/>
        <v>-0.248417191450334+0.0264935354512094i</v>
      </c>
      <c r="H664" s="227" t="str">
        <f t="shared" si="1697"/>
        <v>0.0470463909061239-0.00867124629078724i</v>
      </c>
      <c r="I664" s="227" t="str">
        <f t="shared" si="1640"/>
        <v>0.0182637939716536+0.0000488841369729126i</v>
      </c>
      <c r="J664" s="223" t="str">
        <f>IMPRODUCT(1/Nt_input,BA625)</f>
        <v>-1.75086250294061E-14-4.5775015722338E-14i</v>
      </c>
      <c r="K664" s="246" t="str">
        <f t="shared" si="1641"/>
        <v>-3.17536248125503E-16-8.3688135022613E-16i</v>
      </c>
      <c r="L664" s="222">
        <f t="shared" si="1642"/>
        <v>-300.96259241926407</v>
      </c>
      <c r="M664" s="222">
        <f t="shared" si="1698"/>
        <v>446.82803357918175</v>
      </c>
      <c r="N664" s="224">
        <f t="shared" si="1699"/>
        <v>-3.1719664208182352</v>
      </c>
      <c r="O664" s="223" t="str">
        <f t="shared" si="1700"/>
        <v>2.45196320100808-2.01227419495968i</v>
      </c>
      <c r="P664" s="223" t="str">
        <f t="shared" si="1701"/>
        <v>-0.618819950461781+3.11101797547184i</v>
      </c>
      <c r="Q664" s="223" t="str">
        <f t="shared" si="1643"/>
        <v>-1.49525462009541-2.79742463631852i</v>
      </c>
      <c r="R664" s="223" t="str">
        <f t="shared" si="1644"/>
        <v>2.930514854007+1.21385899726565i</v>
      </c>
      <c r="S664" s="223" t="str">
        <f t="shared" si="1645"/>
        <v>-3.0353826116691+0.920773248729209i</v>
      </c>
      <c r="T664" s="223" t="str">
        <f t="shared" si="1646"/>
        <v>1.76225012354424-2.6373936901545i</v>
      </c>
      <c r="U664" s="223" t="str">
        <f t="shared" si="1647"/>
        <v>0.310907077789918+3.15669253551539i</v>
      </c>
      <c r="V664" s="223" t="str">
        <f t="shared" si="1648"/>
        <v>-2.24291896585663-2.24291896585656i</v>
      </c>
      <c r="W664" s="223" t="str">
        <f t="shared" si="1649"/>
        <v>3.15669253551537+0.310907077790133i</v>
      </c>
      <c r="X664" s="223" t="str">
        <f t="shared" si="1650"/>
        <v>-2.63739369015444+1.76225012354433i</v>
      </c>
      <c r="Y664" s="223" t="str">
        <f t="shared" si="1651"/>
        <v>0.920773248729101-3.03538261166913i</v>
      </c>
      <c r="Z664" s="223" t="str">
        <f t="shared" si="1652"/>
        <v>1.21385899726547+2.93051485400708i</v>
      </c>
      <c r="AA664" s="223" t="str">
        <f t="shared" si="1653"/>
        <v>-2.79742463631856-1.49525462009532i</v>
      </c>
      <c r="AB664" s="223" t="str">
        <f t="shared" si="1654"/>
        <v>3.11101797547187-0.618819950461622i</v>
      </c>
      <c r="AC664" s="223" t="str">
        <f t="shared" si="1655"/>
        <v>-2.0122741949597+2.45196320100806i</v>
      </c>
      <c r="AD664" s="223" t="str">
        <f t="shared" si="1656"/>
        <v>-9.94783876423989E-14-3.17196642081824i</v>
      </c>
      <c r="AE664" s="223" t="str">
        <f t="shared" si="1657"/>
        <v>2.0122741949596+2.45196320100815i</v>
      </c>
      <c r="AF664" s="223" t="str">
        <f t="shared" si="1658"/>
        <v>-3.11101797547185-0.618819950461736i</v>
      </c>
      <c r="AG664" s="223" t="str">
        <f t="shared" si="1659"/>
        <v>2.79742463631863-1.4952546200952i</v>
      </c>
      <c r="AH664" s="223" t="str">
        <f t="shared" si="1660"/>
        <v>-1.21385899726555+2.93051485400704i</v>
      </c>
      <c r="AI664" s="223" t="str">
        <f t="shared" si="1661"/>
        <v>-0.920773248729292-3.03538261166907i</v>
      </c>
      <c r="AJ664" s="223" t="str">
        <f t="shared" si="1662"/>
        <v>2.63739369015439+1.76225012354441i</v>
      </c>
      <c r="AK664" s="223" t="str">
        <f t="shared" si="1663"/>
        <v>-3.15669253551538+0.310907077790017i</v>
      </c>
      <c r="AL664" s="223" t="str">
        <f t="shared" si="1664"/>
        <v>2.2429189658567-2.24291896585649i</v>
      </c>
      <c r="AM664" s="223" t="str">
        <f t="shared" si="1665"/>
        <v>-0.310907077790034+3.15669253551538i</v>
      </c>
      <c r="AN664" s="223" t="str">
        <f t="shared" si="1666"/>
        <v>-1.76225012354439-2.63739369015439i</v>
      </c>
      <c r="AO664" s="223" t="str">
        <f t="shared" si="1667"/>
        <v>3.03538261166897+0.920773248729612i</v>
      </c>
      <c r="AP664" s="223" t="str">
        <f t="shared" si="1668"/>
        <v>-2.93051485400669+1.21385899726641i</v>
      </c>
      <c r="AQ664" s="223" t="str">
        <f t="shared" si="1669"/>
        <v>1.49525462009605-2.79742463631817i</v>
      </c>
      <c r="AR664" s="223" t="str">
        <f t="shared" si="1670"/>
        <v>0.618819950462339+3.11101797547173i</v>
      </c>
      <c r="AS664" s="223" t="str">
        <f t="shared" si="1671"/>
        <v>-2.45196320100731-2.01227419496062i</v>
      </c>
      <c r="AT664" s="223" t="str">
        <f t="shared" si="1672"/>
        <v>3.17196642081824-1.98956775284798E-13i</v>
      </c>
      <c r="AU664" s="223" t="str">
        <f t="shared" si="1673"/>
        <v>-2.45196320100909+2.01227419495846i</v>
      </c>
      <c r="AV664" s="223" t="str">
        <f t="shared" si="1674"/>
        <v>0.618819950461993-3.1110179754718i</v>
      </c>
      <c r="AW664" s="223" t="str">
        <f t="shared" si="1675"/>
        <v>1.49525462009644+2.79742463631796i</v>
      </c>
      <c r="AX664" s="223" t="str">
        <f t="shared" si="1676"/>
        <v>-2.93051485400684-1.21385899726604i</v>
      </c>
      <c r="AY664" s="223" t="str">
        <f t="shared" si="1677"/>
        <v>3.03538261166886-0.920773248729993i</v>
      </c>
      <c r="AZ664" s="223" t="str">
        <f t="shared" si="1678"/>
        <v>-1.76225012354515+2.63739369015389i</v>
      </c>
      <c r="BA664" s="223" t="str">
        <f t="shared" si="1679"/>
        <v>-0.310907077790475-3.15669253551533i</v>
      </c>
      <c r="BB664" s="223" t="str">
        <f t="shared" si="1680"/>
        <v>2.24291896585567+2.24291896585752i</v>
      </c>
      <c r="BC664" s="223" t="str">
        <f t="shared" si="1681"/>
        <v>-3.15669253551539-0.310907077789935i</v>
      </c>
      <c r="BD664" s="223" t="str">
        <f t="shared" si="1682"/>
        <v>2.63739369015364-1.76225012354553i</v>
      </c>
      <c r="BE664" s="223" t="str">
        <f t="shared" si="1683"/>
        <v>-0.920773248729558+3.03538261166899i</v>
      </c>
      <c r="BF664" s="223" t="str">
        <f t="shared" si="1684"/>
        <v>-1.21385899726654-2.93051485400663i</v>
      </c>
      <c r="BG664" s="223" t="str">
        <f t="shared" si="1685"/>
        <v>2.79742463631822+1.49525462009597i</v>
      </c>
      <c r="BH664" s="223" t="str">
        <f t="shared" si="1686"/>
        <v>-3.11101797547171+0.618819950462437i</v>
      </c>
      <c r="BI664" s="223" t="str">
        <f t="shared" si="1687"/>
        <v>2.01227419496055-2.45196320100737i</v>
      </c>
      <c r="BJ664" s="223" t="str">
        <f t="shared" si="1688"/>
        <v>3.43511516894945E-13+3.17196642081824i</v>
      </c>
      <c r="BK664" s="223" t="str">
        <f t="shared" si="1689"/>
        <v>-2.01227419495857-2.451963201009i</v>
      </c>
      <c r="BL664" s="223" t="str">
        <f t="shared" si="1690"/>
        <v>3.11101797547183+0.618819950461851i</v>
      </c>
      <c r="BM664" s="176"/>
      <c r="BN664" s="176"/>
      <c r="BO664" s="176"/>
      <c r="BP664" s="176"/>
      <c r="BQ664" s="176"/>
      <c r="BR664" s="176"/>
      <c r="BS664" s="176"/>
      <c r="BT664" s="176"/>
      <c r="BU664" s="176"/>
      <c r="BV664" s="176"/>
      <c r="BW664" s="223"/>
      <c r="BX664" s="223"/>
      <c r="BY664" s="223"/>
      <c r="BZ664" s="223"/>
      <c r="CH664" s="222">
        <f t="shared" si="1691"/>
        <v>-266.19444351918685</v>
      </c>
    </row>
    <row r="665" spans="1:86">
      <c r="A665" s="227">
        <f t="shared" si="1693"/>
        <v>1.2500000000000006E-2</v>
      </c>
      <c r="B665" s="228">
        <v>40</v>
      </c>
      <c r="C665" s="228">
        <f t="shared" si="1694"/>
        <v>2000</v>
      </c>
      <c r="D665" s="228">
        <f t="shared" si="1692"/>
        <v>12566.370614359172</v>
      </c>
      <c r="E665" s="227" t="str">
        <f t="shared" si="1639"/>
        <v>12566.3706143592i</v>
      </c>
      <c r="F665" s="227" t="str">
        <f t="shared" si="1695"/>
        <v>6.46804604466119-1.24096666216182i</v>
      </c>
      <c r="G665" s="227" t="str">
        <f t="shared" si="1696"/>
        <v>-0.248391075283624+0.0264840900327477i</v>
      </c>
      <c r="H665" s="227" t="str">
        <f t="shared" si="1697"/>
        <v>0.0470198687859508-0.00860511289489197i</v>
      </c>
      <c r="I665" s="227" t="str">
        <f t="shared" si="1640"/>
        <v>0.0182581928672937+0.0000584825138156228i</v>
      </c>
      <c r="J665" s="223" t="str">
        <f>IMPRODUCT(1/Nt_input,BB625)</f>
        <v>3.14999152521527E-14+1.17180570802235E-14i</v>
      </c>
      <c r="K665" s="246" t="str">
        <f t="shared" si="1641"/>
        <v>5.74446226542124E-16+2.15792740429602E-16i</v>
      </c>
      <c r="L665" s="222">
        <f t="shared" si="1642"/>
        <v>-304.24171611318275</v>
      </c>
      <c r="M665" s="222">
        <f t="shared" si="1698"/>
        <v>446.46446609406723</v>
      </c>
      <c r="N665" s="224">
        <f t="shared" si="1699"/>
        <v>-3.5355339059327449</v>
      </c>
      <c r="O665" s="223" t="str">
        <f t="shared" si="1700"/>
        <v>2.50000000000001-2.5i</v>
      </c>
      <c r="P665" s="223" t="str">
        <f t="shared" si="1701"/>
        <v>-1.05034432276353E-14+3.53553390593274i</v>
      </c>
      <c r="Q665" s="223" t="str">
        <f t="shared" si="1643"/>
        <v>-2.49999999999994-2.50000000000007i</v>
      </c>
      <c r="R665" s="223" t="str">
        <f t="shared" si="1644"/>
        <v>3.53553390593274-1.17161249908902E-13i</v>
      </c>
      <c r="S665" s="223" t="str">
        <f t="shared" si="1645"/>
        <v>-2.50000000000002+2.49999999999999i</v>
      </c>
      <c r="T665" s="223" t="str">
        <f t="shared" si="1646"/>
        <v>1.72818650964446E-13-3.53553390593274i</v>
      </c>
      <c r="U665" s="223" t="str">
        <f t="shared" si="1647"/>
        <v>2.50000000000003+2.49999999999998i</v>
      </c>
      <c r="V665" s="223" t="str">
        <f t="shared" si="1648"/>
        <v>-3.53553390593274-1.17378210927362E-13i</v>
      </c>
      <c r="W665" s="223" t="str">
        <f t="shared" si="1649"/>
        <v>2.49999999999994-2.50000000000007i</v>
      </c>
      <c r="X665" s="223" t="str">
        <f t="shared" si="1650"/>
        <v>-4.93770312208089E-14+3.53553390593274i</v>
      </c>
      <c r="Y665" s="223" t="str">
        <f t="shared" si="1651"/>
        <v>-2.50000000000011-2.4999999999999i</v>
      </c>
      <c r="Z665" s="223" t="str">
        <f t="shared" si="1652"/>
        <v>3.53553390593274-6.06340881627441E-15i</v>
      </c>
      <c r="AA665" s="223" t="str">
        <f t="shared" si="1653"/>
        <v>-2.50000000000011+2.4999999999999i</v>
      </c>
      <c r="AB665" s="223" t="str">
        <f t="shared" si="1654"/>
        <v>-6.15038488533579E-14-3.53553390593274i</v>
      </c>
      <c r="AC665" s="223" t="str">
        <f t="shared" si="1655"/>
        <v>2.49999999999994+2.50000000000007i</v>
      </c>
      <c r="AD665" s="223" t="str">
        <f t="shared" si="1656"/>
        <v>-3.53553390593274+1.16944288890441E-13i</v>
      </c>
      <c r="AE665" s="223" t="str">
        <f t="shared" si="1657"/>
        <v>2.50000000000001-2.5i</v>
      </c>
      <c r="AF665" s="223" t="str">
        <f t="shared" si="1658"/>
        <v>-1.54194502478701E-13+3.53553390593274i</v>
      </c>
      <c r="AG665" s="223" t="str">
        <f t="shared" si="1659"/>
        <v>-2.50000000000004-2.49999999999997i</v>
      </c>
      <c r="AH665" s="223" t="str">
        <f t="shared" si="1660"/>
        <v>3.53553390593274+9.87540624416181E-14i</v>
      </c>
      <c r="AI665" s="223" t="str">
        <f t="shared" si="1661"/>
        <v>-2.49999999999993+2.50000000000008i</v>
      </c>
      <c r="AJ665" s="223" t="str">
        <f t="shared" si="1662"/>
        <v>4.33136224045347E-14-3.53553390593274i</v>
      </c>
      <c r="AK665" s="223" t="str">
        <f t="shared" si="1663"/>
        <v>2.49999999999987+2.50000000000014i</v>
      </c>
      <c r="AL665" s="223" t="str">
        <f t="shared" si="1664"/>
        <v>-3.53553390593274+1.21268176325488E-14i</v>
      </c>
      <c r="AM665" s="223" t="str">
        <f t="shared" si="1665"/>
        <v>2.5000000000001-2.49999999999991i</v>
      </c>
      <c r="AN665" s="223" t="str">
        <f t="shared" si="1666"/>
        <v>-9.87534874565867E-13+3.53553390593274i</v>
      </c>
      <c r="AO665" s="223" t="str">
        <f t="shared" si="1667"/>
        <v>-2.50000000000119-2.49999999999882i</v>
      </c>
      <c r="AP665" s="223" t="str">
        <f t="shared" si="1668"/>
        <v>3.53553390593274-8.26409119197047E-13i</v>
      </c>
      <c r="AQ665" s="223" t="str">
        <f t="shared" si="1669"/>
        <v>-2.50000000000002+2.49999999999999i</v>
      </c>
      <c r="AR665" s="223" t="str">
        <f t="shared" si="1670"/>
        <v>8.76653994491701E-13-3.53553390593274i</v>
      </c>
      <c r="AS665" s="223" t="str">
        <f t="shared" si="1671"/>
        <v>2.49999999999878+2.50000000000123i</v>
      </c>
      <c r="AT665" s="223" t="str">
        <f t="shared" si="1672"/>
        <v>-3.53553390593274+9.37289999271216E-13i</v>
      </c>
      <c r="AU665" s="223" t="str">
        <f t="shared" si="1673"/>
        <v>2.49999999999991-2.5000000000001i</v>
      </c>
      <c r="AV665" s="223" t="str">
        <f t="shared" si="1674"/>
        <v>-7.15530155739651E-13+3.53553390593274i</v>
      </c>
      <c r="AW665" s="223" t="str">
        <f t="shared" si="1675"/>
        <v>-2.4999999999989-2.50000000000111i</v>
      </c>
      <c r="AX665" s="223" t="str">
        <f t="shared" si="1676"/>
        <v>3.53553390593274-1.09841383802326E-12i</v>
      </c>
      <c r="AY665" s="223" t="str">
        <f t="shared" si="1677"/>
        <v>-2.49999999999983+2.50000000000018i</v>
      </c>
      <c r="AZ665" s="223" t="str">
        <f t="shared" si="1678"/>
        <v>6.04649275665485E-13-3.53553390593274i</v>
      </c>
      <c r="BA665" s="223" t="str">
        <f t="shared" si="1679"/>
        <v>2.49999999999897+2.50000000000104i</v>
      </c>
      <c r="BB665" s="223" t="str">
        <f t="shared" si="1680"/>
        <v>-3.53553390593274+1.20929471809743E-12i</v>
      </c>
      <c r="BC665" s="223" t="str">
        <f t="shared" si="1681"/>
        <v>2.49999999999975-2.50000000000026i</v>
      </c>
      <c r="BD665" s="223" t="str">
        <f t="shared" si="1682"/>
        <v>-4.93768395591319E-13+3.53553390593274i</v>
      </c>
      <c r="BE665" s="223" t="str">
        <f t="shared" si="1683"/>
        <v>-2.49999999999905-2.50000000000096i</v>
      </c>
      <c r="BF665" s="223" t="str">
        <f t="shared" si="1684"/>
        <v>3.53553390593274-1.3201755981716E-12i</v>
      </c>
      <c r="BG665" s="223" t="str">
        <f t="shared" si="1685"/>
        <v>-2.49999999999967+2.50000000000034i</v>
      </c>
      <c r="BH665" s="223" t="str">
        <f t="shared" si="1686"/>
        <v>3.82887515517153E-13-3.53553390593274i</v>
      </c>
      <c r="BI665" s="223" t="str">
        <f t="shared" si="1687"/>
        <v>2.49999999999913+2.50000000000088i</v>
      </c>
      <c r="BJ665" s="223" t="str">
        <f t="shared" si="1688"/>
        <v>-3.53553390593274+1.43105647824576E-12i</v>
      </c>
      <c r="BK665" s="223" t="str">
        <f t="shared" si="1689"/>
        <v>2.4999999999996-2.50000000000041i</v>
      </c>
      <c r="BL665" s="223" t="str">
        <f t="shared" si="1690"/>
        <v>-2.72006635442985E-13+3.53553390593274i</v>
      </c>
      <c r="BM665" s="176"/>
      <c r="BN665" s="176"/>
      <c r="BO665" s="176"/>
      <c r="BP665" s="176"/>
      <c r="BQ665" s="176"/>
      <c r="BR665" s="176"/>
      <c r="BS665" s="176"/>
      <c r="BT665" s="176"/>
      <c r="BU665" s="176"/>
      <c r="BV665" s="176"/>
      <c r="BW665" s="223"/>
      <c r="BX665" s="223"/>
      <c r="BY665" s="223"/>
      <c r="BZ665" s="223"/>
      <c r="CH665" s="222">
        <f t="shared" si="1691"/>
        <v>-269.47091647768059</v>
      </c>
    </row>
    <row r="666" spans="1:86">
      <c r="A666" s="227">
        <f t="shared" si="1693"/>
        <v>1.2812500000000006E-2</v>
      </c>
      <c r="B666" s="228">
        <v>41</v>
      </c>
      <c r="C666" s="228">
        <f t="shared" si="1694"/>
        <v>2050</v>
      </c>
      <c r="D666" s="228">
        <f t="shared" si="1692"/>
        <v>12880.529879718151</v>
      </c>
      <c r="E666" s="227" t="str">
        <f t="shared" si="1639"/>
        <v>12880.5298797182i</v>
      </c>
      <c r="F666" s="227" t="str">
        <f t="shared" si="1695"/>
        <v>6.4643224279816-1.23414024433836i</v>
      </c>
      <c r="G666" s="227" t="str">
        <f t="shared" si="1696"/>
        <v>-0.248364301127492+0.0264911382930618i</v>
      </c>
      <c r="H666" s="227" t="str">
        <f t="shared" si="1697"/>
        <v>0.0469943351388304-0.00854577103693334i</v>
      </c>
      <c r="I666" s="227" t="str">
        <f t="shared" si="1640"/>
        <v>0.0182531157173688+0.0000679815967741157i</v>
      </c>
      <c r="J666" s="223" t="str">
        <f>IMPRODUCT(1/Nt_input,BC625)</f>
        <v>2.32781933377606E-14-1.8326486161957E-14i</v>
      </c>
      <c r="K666" s="246" t="str">
        <f t="shared" si="1641"/>
        <v>4.26145420477976E-16-3.32932983853842E-16i</v>
      </c>
      <c r="L666" s="222">
        <f t="shared" si="1642"/>
        <v>-305.33956852173782</v>
      </c>
      <c r="M666" s="222">
        <f t="shared" si="1698"/>
        <v>446.13494773318632</v>
      </c>
      <c r="N666" s="224">
        <f t="shared" si="1699"/>
        <v>-3.8650522668136915</v>
      </c>
      <c r="O666" s="223" t="str">
        <f t="shared" si="1700"/>
        <v>2.45196320100809-2.98772580504032i</v>
      </c>
      <c r="P666" s="223" t="str">
        <f t="shared" si="1701"/>
        <v>0.754034291341833+3.79078637128001i</v>
      </c>
      <c r="Q666" s="223" t="str">
        <f t="shared" si="1643"/>
        <v>-3.40867178192086-1.82197302623779i</v>
      </c>
      <c r="R666" s="223" t="str">
        <f t="shared" si="1644"/>
        <v>3.57084268139551-1.47909146773477i</v>
      </c>
      <c r="S666" s="223" t="str">
        <f t="shared" si="1645"/>
        <v>-1.12196544984369+3.69862441382721i</v>
      </c>
      <c r="T666" s="223" t="str">
        <f t="shared" si="1646"/>
        <v>-2.14730798850651-3.21367350981673i</v>
      </c>
      <c r="U666" s="223" t="str">
        <f t="shared" si="1647"/>
        <v>3.84644098372275+0.378841370417203i</v>
      </c>
      <c r="V666" s="223" t="str">
        <f t="shared" si="1648"/>
        <v>-2.73300466750435+2.73300466750445i</v>
      </c>
      <c r="W666" s="223" t="str">
        <f t="shared" si="1649"/>
        <v>-0.378841370417364-3.84644098372274i</v>
      </c>
      <c r="X666" s="223" t="str">
        <f t="shared" si="1650"/>
        <v>3.2136735098166+2.1473079885067i</v>
      </c>
      <c r="Y666" s="223" t="str">
        <f t="shared" si="1651"/>
        <v>-3.69862441382728+1.12196544984346i</v>
      </c>
      <c r="Z666" s="223" t="str">
        <f t="shared" si="1652"/>
        <v>1.47909146773464-3.57084268139556i</v>
      </c>
      <c r="AA666" s="223" t="str">
        <f t="shared" si="1653"/>
        <v>1.82197302623793+3.40867178192079i</v>
      </c>
      <c r="AB666" s="223" t="str">
        <f t="shared" si="1654"/>
        <v>-3.79078637127999-0.75403429134191i</v>
      </c>
      <c r="AC666" s="223" t="str">
        <f t="shared" si="1655"/>
        <v>2.98772580504042-2.45196320100796i</v>
      </c>
      <c r="AD666" s="223" t="str">
        <f t="shared" si="1656"/>
        <v>1.34472663838376E-13+3.86505226681369i</v>
      </c>
      <c r="AE666" s="223" t="str">
        <f t="shared" si="1657"/>
        <v>-2.98772580504037-2.45196320100803i</v>
      </c>
      <c r="AF666" s="223" t="str">
        <f t="shared" si="1658"/>
        <v>3.79078637128001-0.754034291341849i</v>
      </c>
      <c r="AG666" s="223" t="str">
        <f t="shared" si="1659"/>
        <v>-1.82197302623801+3.40867178192075i</v>
      </c>
      <c r="AH666" s="223" t="str">
        <f t="shared" si="1660"/>
        <v>-1.47909146773456-3.5708426813956i</v>
      </c>
      <c r="AI666" s="223" t="str">
        <f t="shared" si="1661"/>
        <v>3.69862441382725+1.12196544984357i</v>
      </c>
      <c r="AJ666" s="223" t="str">
        <f t="shared" si="1662"/>
        <v>-3.21367350981665+2.14730798850663i</v>
      </c>
      <c r="AK666" s="223" t="str">
        <f t="shared" si="1663"/>
        <v>0.378841370417424-3.84644098372273i</v>
      </c>
      <c r="AL666" s="223" t="str">
        <f t="shared" si="1664"/>
        <v>2.73300466750427+2.73300466750453i</v>
      </c>
      <c r="AM666" s="223" t="str">
        <f t="shared" si="1665"/>
        <v>-3.84644098372276+0.378841370417115i</v>
      </c>
      <c r="AN666" s="223" t="str">
        <f t="shared" si="1666"/>
        <v>2.14730798850657-3.21367350981669i</v>
      </c>
      <c r="AO666" s="223" t="str">
        <f t="shared" si="1667"/>
        <v>1.12196544984396+3.69862441382713i</v>
      </c>
      <c r="AP666" s="223" t="str">
        <f t="shared" si="1668"/>
        <v>-3.57084268139577-1.47909146773414i</v>
      </c>
      <c r="AQ666" s="223" t="str">
        <f t="shared" si="1669"/>
        <v>3.40867178192035-1.82197302623875i</v>
      </c>
      <c r="AR666" s="223" t="str">
        <f t="shared" si="1670"/>
        <v>-0.754034291340646+3.79078637128025i</v>
      </c>
      <c r="AS666" s="223" t="str">
        <f t="shared" si="1671"/>
        <v>-2.45196320100927-2.98772580503934i</v>
      </c>
      <c r="AT666" s="223" t="str">
        <f t="shared" si="1672"/>
        <v>3.86505226681369-1.80686482212659E-12i</v>
      </c>
      <c r="AU666" s="223" t="str">
        <f t="shared" si="1673"/>
        <v>-2.45196320100941+2.98772580503924i</v>
      </c>
      <c r="AV666" s="223" t="str">
        <f t="shared" si="1674"/>
        <v>-0.754034291340473-3.79078637128028i</v>
      </c>
      <c r="AW666" s="223" t="str">
        <f t="shared" si="1675"/>
        <v>3.4086717819203+1.82197302623886i</v>
      </c>
      <c r="AX666" s="223" t="str">
        <f t="shared" si="1676"/>
        <v>-3.57084268139586+1.47909146773392i</v>
      </c>
      <c r="AY666" s="223" t="str">
        <f t="shared" si="1677"/>
        <v>1.12196544984418-3.69862441382707i</v>
      </c>
      <c r="AZ666" s="223" t="str">
        <f t="shared" si="1678"/>
        <v>2.14730798850642+3.21367350981679i</v>
      </c>
      <c r="BA666" s="223" t="str">
        <f t="shared" si="1679"/>
        <v>-3.84644098372275-0.37884137041729i</v>
      </c>
      <c r="BB666" s="223" t="str">
        <f t="shared" si="1680"/>
        <v>2.73300466750412-2.73300466750467i</v>
      </c>
      <c r="BC666" s="223" t="str">
        <f t="shared" si="1681"/>
        <v>0.378841370418069+3.84644098372267i</v>
      </c>
      <c r="BD666" s="223" t="str">
        <f t="shared" si="1682"/>
        <v>-3.21367350981722-2.14730798850577i</v>
      </c>
      <c r="BE666" s="223" t="str">
        <f t="shared" si="1683"/>
        <v>3.69862441382687-1.12196544984482i</v>
      </c>
      <c r="BF666" s="223" t="str">
        <f t="shared" si="1684"/>
        <v>-1.4790914677333+3.57084268139611i</v>
      </c>
      <c r="BG666" s="223" t="str">
        <f t="shared" si="1685"/>
        <v>-1.82197302623955-3.40867178191993i</v>
      </c>
      <c r="BH666" s="223" t="str">
        <f t="shared" si="1686"/>
        <v>3.79078637127969+0.754034291343476i</v>
      </c>
      <c r="BI666" s="223" t="str">
        <f t="shared" si="1687"/>
        <v>-2.98772580504125+2.45196320100696i</v>
      </c>
      <c r="BJ666" s="223" t="str">
        <f t="shared" si="1688"/>
        <v>1.13450150293471E-12-3.86505226681369i</v>
      </c>
      <c r="BK666" s="223" t="str">
        <f t="shared" si="1689"/>
        <v>2.98772580503981+2.45196320100871i</v>
      </c>
      <c r="BL666" s="223" t="str">
        <f t="shared" si="1690"/>
        <v>-3.79078637128011+0.754034291341358i</v>
      </c>
      <c r="BM666" s="176"/>
      <c r="BN666" s="176"/>
      <c r="BO666" s="176"/>
      <c r="BP666" s="176"/>
      <c r="BQ666" s="176"/>
      <c r="BR666" s="176"/>
      <c r="BS666" s="176"/>
      <c r="BT666" s="176"/>
      <c r="BU666" s="176"/>
      <c r="BV666" s="176"/>
      <c r="BW666" s="223"/>
      <c r="BX666" s="223"/>
      <c r="BY666" s="223"/>
      <c r="BZ666" s="223"/>
      <c r="CH666" s="222">
        <f t="shared" si="1691"/>
        <v>-270.56636890362086</v>
      </c>
    </row>
    <row r="667" spans="1:86">
      <c r="A667" s="227">
        <f t="shared" si="1693"/>
        <v>1.3125000000000006E-2</v>
      </c>
      <c r="B667" s="228">
        <v>42</v>
      </c>
      <c r="C667" s="228">
        <f t="shared" si="1694"/>
        <v>2100</v>
      </c>
      <c r="D667" s="228">
        <f t="shared" si="1692"/>
        <v>13194.689145077131</v>
      </c>
      <c r="E667" s="227" t="str">
        <f t="shared" si="1639"/>
        <v>13194.6891450771i</v>
      </c>
      <c r="F667" s="227" t="str">
        <f t="shared" si="1695"/>
        <v>6.46071437119659-1.2281824984352i</v>
      </c>
      <c r="G667" s="227" t="str">
        <f t="shared" si="1696"/>
        <v>-0.248336869219888+0.026513495328723i</v>
      </c>
      <c r="H667" s="227" t="str">
        <f t="shared" si="1697"/>
        <v>0.046969675607732-0.00849273772542366i</v>
      </c>
      <c r="I667" s="227" t="str">
        <f t="shared" si="1640"/>
        <v>0.0182485179157816+0.0000773815268936548i</v>
      </c>
      <c r="J667" s="223" t="str">
        <f>IMPRODUCT(1/Nt_input,BD625)</f>
        <v>-3.95691034734031E-14-2.94599414307763E-14i</v>
      </c>
      <c r="K667" s="246" t="str">
        <f t="shared" si="1641"/>
        <v>-7.19797838395701E-16-5.40662186641983E-16i</v>
      </c>
      <c r="L667" s="222">
        <f t="shared" si="1642"/>
        <v>-300.91287423137703</v>
      </c>
      <c r="M667" s="222">
        <f t="shared" si="1698"/>
        <v>445.84265193848728</v>
      </c>
      <c r="N667" s="224">
        <f t="shared" si="1699"/>
        <v>-4.1573480615127316</v>
      </c>
      <c r="O667" s="223" t="str">
        <f t="shared" si="1700"/>
        <v>2.30969883127823-3.45670858091272i</v>
      </c>
      <c r="P667" s="223" t="str">
        <f t="shared" si="1701"/>
        <v>1.59094822571605+3.84088878355708i</v>
      </c>
      <c r="Q667" s="223" t="str">
        <f t="shared" si="1643"/>
        <v>-4.07746578424458-0.81105837205369i</v>
      </c>
      <c r="R667" s="223" t="str">
        <f t="shared" si="1644"/>
        <v>2.93968900604844-2.93968900604836i</v>
      </c>
      <c r="S667" s="223" t="str">
        <f t="shared" si="1645"/>
        <v>0.811058372053574+4.07746578424461i</v>
      </c>
      <c r="T667" s="223" t="str">
        <f t="shared" si="1646"/>
        <v>-3.84088878355705-1.59094822571612i</v>
      </c>
      <c r="U667" s="223" t="str">
        <f t="shared" si="1647"/>
        <v>3.45670858091279-2.30969883127814i</v>
      </c>
      <c r="V667" s="223" t="str">
        <f t="shared" si="1648"/>
        <v>-1.16122041924316E-13+4.15734806151273i</v>
      </c>
      <c r="W667" s="223" t="str">
        <f t="shared" si="1649"/>
        <v>-3.45670858091265-2.30969883127834i</v>
      </c>
      <c r="X667" s="223" t="str">
        <f t="shared" si="1650"/>
        <v>3.84088878355714-1.59094822571591i</v>
      </c>
      <c r="Y667" s="223" t="str">
        <f t="shared" si="1651"/>
        <v>-0.811058372053815+4.07746578424456i</v>
      </c>
      <c r="Z667" s="223" t="str">
        <f t="shared" si="1652"/>
        <v>-2.93968900604828-2.93968900604852i</v>
      </c>
      <c r="AA667" s="223" t="str">
        <f t="shared" si="1653"/>
        <v>4.07746578424463-0.811058372053445i</v>
      </c>
      <c r="AB667" s="223" t="str">
        <f t="shared" si="1654"/>
        <v>-1.59094822571585+3.84088878355717i</v>
      </c>
      <c r="AC667" s="223" t="str">
        <f t="shared" si="1655"/>
        <v>-2.30969883127803-3.45670858091286i</v>
      </c>
      <c r="AD667" s="223" t="str">
        <f t="shared" si="1656"/>
        <v>4.15734806151273-1.81312201270156E-13i</v>
      </c>
      <c r="AE667" s="223" t="str">
        <f t="shared" si="1657"/>
        <v>-2.30969883127809+3.45670858091282i</v>
      </c>
      <c r="AF667" s="223" t="str">
        <f t="shared" si="1658"/>
        <v>-1.59094822571616-3.84088878355704i</v>
      </c>
      <c r="AG667" s="223" t="str">
        <f t="shared" si="1659"/>
        <v>4.07746578424462+0.811058372053495i</v>
      </c>
      <c r="AH667" s="223" t="str">
        <f t="shared" si="1660"/>
        <v>-2.93968900604832+2.93968900604849i</v>
      </c>
      <c r="AI667" s="223" t="str">
        <f t="shared" si="1661"/>
        <v>-0.811058372053736-4.07746578424457i</v>
      </c>
      <c r="AJ667" s="223" t="str">
        <f t="shared" si="1662"/>
        <v>3.84088878355711+1.59094822571598i</v>
      </c>
      <c r="AK667" s="223" t="str">
        <f t="shared" si="1663"/>
        <v>-3.45670858091268+2.3096988312783i</v>
      </c>
      <c r="AL667" s="223" t="str">
        <f t="shared" si="1664"/>
        <v>-6.51901593458397E-14-4.15734806151273i</v>
      </c>
      <c r="AM667" s="223" t="str">
        <f t="shared" si="1665"/>
        <v>3.45670858091252+2.30969883127853i</v>
      </c>
      <c r="AN667" s="223" t="str">
        <f t="shared" si="1666"/>
        <v>-3.84088878355661+1.5909482257172i</v>
      </c>
      <c r="AO667" s="223" t="str">
        <f t="shared" si="1667"/>
        <v>0.811058372054883-4.07746578424434i</v>
      </c>
      <c r="AP667" s="223" t="str">
        <f t="shared" si="1668"/>
        <v>2.9396890060487+2.9396890060481i</v>
      </c>
      <c r="AQ667" s="223" t="str">
        <f t="shared" si="1669"/>
        <v>-4.077465784245+0.811058372051595i</v>
      </c>
      <c r="AR667" s="223" t="str">
        <f t="shared" si="1670"/>
        <v>1.59094822571647-3.84088878355691i</v>
      </c>
      <c r="AS667" s="223" t="str">
        <f t="shared" si="1671"/>
        <v>2.30969883127923+3.45670858091205i</v>
      </c>
      <c r="AT667" s="223" t="str">
        <f t="shared" si="1672"/>
        <v>-4.15734806151273-1.29160073793484E-12i</v>
      </c>
      <c r="AU667" s="223" t="str">
        <f t="shared" si="1673"/>
        <v>2.30969883127789-3.45670858091295i</v>
      </c>
      <c r="AV667" s="223" t="str">
        <f t="shared" si="1674"/>
        <v>1.59094822571785+3.84088878355634i</v>
      </c>
      <c r="AW667" s="223" t="str">
        <f t="shared" si="1675"/>
        <v>-4.07746578424449-0.811058372054131i</v>
      </c>
      <c r="AX667" s="223" t="str">
        <f t="shared" si="1676"/>
        <v>2.93968900604764-2.93968900604916i</v>
      </c>
      <c r="AY667" s="223" t="str">
        <f t="shared" si="1677"/>
        <v>0.811058372052293+4.07746578424486i</v>
      </c>
      <c r="AZ667" s="223" t="str">
        <f t="shared" si="1678"/>
        <v>-3.8408887835572-1.59094822571576i</v>
      </c>
      <c r="BA667" s="223" t="str">
        <f t="shared" si="1679"/>
        <v>3.45670858091169-2.30969883127977i</v>
      </c>
      <c r="BB667" s="223" t="str">
        <f t="shared" si="1680"/>
        <v>-5.80610209621582E-13+4.15734806151273i</v>
      </c>
      <c r="BC667" s="223" t="str">
        <f t="shared" si="1681"/>
        <v>-3.45670858091334-2.3096988312773i</v>
      </c>
      <c r="BD667" s="223" t="str">
        <f t="shared" si="1682"/>
        <v>3.84088878355765-1.59094822571469i</v>
      </c>
      <c r="BE667" s="223" t="str">
        <f t="shared" si="1683"/>
        <v>-0.811058372053432+4.07746578424463i</v>
      </c>
      <c r="BF667" s="223" t="str">
        <f t="shared" si="1684"/>
        <v>-2.93968900604966-2.93968900604714i</v>
      </c>
      <c r="BG667" s="223" t="str">
        <f t="shared" si="1685"/>
        <v>4.07746578424472-0.811058372052992i</v>
      </c>
      <c r="BH667" s="223" t="str">
        <f t="shared" si="1686"/>
        <v>-1.59094822571511+3.84088878355747i</v>
      </c>
      <c r="BI667" s="223" t="str">
        <f t="shared" si="1687"/>
        <v>-2.30969883127693-3.45670858091359i</v>
      </c>
      <c r="BJ667" s="223" t="str">
        <f t="shared" si="1688"/>
        <v>4.15734806151273-1.30380318691679E-13i</v>
      </c>
      <c r="BK667" s="223" t="str">
        <f t="shared" si="1689"/>
        <v>-2.30969883127671+3.45670858091374i</v>
      </c>
      <c r="BL667" s="223" t="str">
        <f t="shared" si="1690"/>
        <v>-1.59094822571535-3.84088878355737i</v>
      </c>
      <c r="BM667" s="176"/>
      <c r="BN667" s="176"/>
      <c r="BO667" s="176"/>
      <c r="BP667" s="176"/>
      <c r="BQ667" s="176"/>
      <c r="BR667" s="176"/>
      <c r="BS667" s="176"/>
      <c r="BT667" s="176"/>
      <c r="BU667" s="176"/>
      <c r="BV667" s="176"/>
      <c r="BW667" s="223"/>
      <c r="BX667" s="223"/>
      <c r="BY667" s="223"/>
      <c r="BZ667" s="223"/>
      <c r="CH667" s="222">
        <f t="shared" si="1691"/>
        <v>-266.13750428745504</v>
      </c>
    </row>
    <row r="668" spans="1:86">
      <c r="A668" s="227">
        <f t="shared" si="1693"/>
        <v>1.3437500000000007E-2</v>
      </c>
      <c r="B668" s="228">
        <v>43</v>
      </c>
      <c r="C668" s="228">
        <f t="shared" si="1694"/>
        <v>2150</v>
      </c>
      <c r="D668" s="228">
        <f t="shared" si="1692"/>
        <v>13508.84841043611</v>
      </c>
      <c r="E668" s="227" t="str">
        <f t="shared" si="1639"/>
        <v>13508.8484104361i</v>
      </c>
      <c r="F668" s="227" t="str">
        <f t="shared" si="1695"/>
        <v>6.45720792155606-1.22303289864979i</v>
      </c>
      <c r="G668" s="227" t="str">
        <f t="shared" si="1696"/>
        <v>-0.248308779804562+0.026550086298142i</v>
      </c>
      <c r="H668" s="227" t="str">
        <f t="shared" si="1697"/>
        <v>0.0469457889336731-0.00844557407784676i</v>
      </c>
      <c r="I668" s="227" t="str">
        <f t="shared" si="1640"/>
        <v>0.0182443597938732+0.000086683174126385i</v>
      </c>
      <c r="J668" s="223" t="str">
        <f>IMPRODUCT(1/Nt_input,BE625)</f>
        <v>2.37808294649248E-14+2.49678749897342E-14i</v>
      </c>
      <c r="K668" s="246" t="str">
        <f t="shared" si="1641"/>
        <v>4.31701714299528E-16+4.57584292382537E-16i</v>
      </c>
      <c r="L668" s="222">
        <f t="shared" si="1642"/>
        <v>-304.02579345586287</v>
      </c>
      <c r="M668" s="222">
        <f t="shared" si="1698"/>
        <v>445.59039367825824</v>
      </c>
      <c r="N668" s="224">
        <f t="shared" si="1699"/>
        <v>-4.4096063217417809</v>
      </c>
      <c r="O668" s="223" t="str">
        <f t="shared" si="1700"/>
        <v>2.07867403075638-3.888925582549i</v>
      </c>
      <c r="P668" s="223" t="str">
        <f t="shared" si="1701"/>
        <v>2.4498460116948+3.66645365874549i</v>
      </c>
      <c r="Q668" s="223" t="str">
        <f t="shared" si="1643"/>
        <v>-4.38837286203456+0.432217001636481i</v>
      </c>
      <c r="R668" s="223" t="str">
        <f t="shared" si="1644"/>
        <v>1.68748328258311-4.07394502708954i</v>
      </c>
      <c r="S668" s="223" t="str">
        <f t="shared" si="1645"/>
        <v>2.79742463631846+3.40867178192087i</v>
      </c>
      <c r="T668" s="223" t="str">
        <f t="shared" si="1646"/>
        <v>-4.32487697273738+0.860271517272923i</v>
      </c>
      <c r="U668" s="223" t="str">
        <f t="shared" si="1647"/>
        <v>1.28004114792601-4.21973015397446i</v>
      </c>
      <c r="V668" s="223" t="str">
        <f t="shared" si="1648"/>
        <v>3.11806253246676+3.1180625324666i</v>
      </c>
      <c r="W668" s="223" t="str">
        <f t="shared" si="1649"/>
        <v>-4.2197301539744+1.2800411479262i</v>
      </c>
      <c r="X668" s="223" t="str">
        <f t="shared" si="1650"/>
        <v>0.860271517273156-4.32487697273733i</v>
      </c>
      <c r="Y668" s="223" t="str">
        <f t="shared" si="1651"/>
        <v>3.40867178192073+2.79742463631864i</v>
      </c>
      <c r="Z668" s="223" t="str">
        <f t="shared" si="1652"/>
        <v>-4.07394502708964+1.68748328258287i</v>
      </c>
      <c r="AA668" s="223" t="str">
        <f t="shared" si="1653"/>
        <v>0.432217001636282-4.38837286203459i</v>
      </c>
      <c r="AB668" s="223" t="str">
        <f t="shared" si="1654"/>
        <v>3.66645365874553+2.44984601169473i</v>
      </c>
      <c r="AC668" s="223" t="str">
        <f t="shared" si="1655"/>
        <v>-3.88892558254895+2.07867403075647i</v>
      </c>
      <c r="AD668" s="223" t="str">
        <f t="shared" si="1656"/>
        <v>-2.31208856709896E-13-4.40960632174178i</v>
      </c>
      <c r="AE668" s="223" t="str">
        <f t="shared" si="1657"/>
        <v>3.88892558254892+2.07867403075654i</v>
      </c>
      <c r="AF668" s="223" t="str">
        <f t="shared" si="1658"/>
        <v>-3.66645365874556+2.44984601169469i</v>
      </c>
      <c r="AG668" s="223" t="str">
        <f t="shared" si="1659"/>
        <v>-0.432217001636243-4.38837286203459i</v>
      </c>
      <c r="AH668" s="223" t="str">
        <f t="shared" si="1660"/>
        <v>4.07394502708963+1.68748328258291i</v>
      </c>
      <c r="AI668" s="223" t="str">
        <f t="shared" si="1661"/>
        <v>-3.40867178192073+2.79742463631863i</v>
      </c>
      <c r="AJ668" s="223" t="str">
        <f t="shared" si="1662"/>
        <v>-0.86027151727272-4.32487697273742i</v>
      </c>
      <c r="AK668" s="223" t="str">
        <f t="shared" si="1663"/>
        <v>4.21973015397438+1.28004114792627i</v>
      </c>
      <c r="AL668" s="223" t="str">
        <f t="shared" si="1664"/>
        <v>-3.11806253246617+3.11806253246719i</v>
      </c>
      <c r="AM668" s="223" t="str">
        <f t="shared" si="1665"/>
        <v>-1.28004114792555-4.2197301539746i</v>
      </c>
      <c r="AN668" s="223" t="str">
        <f t="shared" si="1666"/>
        <v>4.32487697273703+0.860271517274682i</v>
      </c>
      <c r="AO668" s="223" t="str">
        <f t="shared" si="1667"/>
        <v>-2.79742463631746+3.40867178192169i</v>
      </c>
      <c r="AP668" s="223" t="str">
        <f t="shared" si="1668"/>
        <v>-1.68748328258309-4.07394502708955i</v>
      </c>
      <c r="AQ668" s="223" t="str">
        <f t="shared" si="1669"/>
        <v>4.38837286203447+0.432217001637424i</v>
      </c>
      <c r="AR668" s="223" t="str">
        <f t="shared" si="1670"/>
        <v>-2.44984601169313+3.6664536587466i</v>
      </c>
      <c r="AS668" s="223" t="str">
        <f t="shared" si="1671"/>
        <v>-2.07867403075704-3.88892558254865i</v>
      </c>
      <c r="AT668" s="223" t="str">
        <f t="shared" si="1672"/>
        <v>4.40960632174178+5.40210683212349E-13i</v>
      </c>
      <c r="AU668" s="223" t="str">
        <f t="shared" si="1673"/>
        <v>-2.07867403075788+3.8889255825482i</v>
      </c>
      <c r="AV668" s="223" t="str">
        <f t="shared" si="1674"/>
        <v>-2.44984601169593-3.66645365874473i</v>
      </c>
      <c r="AW668" s="223" t="str">
        <f t="shared" si="1675"/>
        <v>4.38837286203457-0.432217001636473i</v>
      </c>
      <c r="AX668" s="223" t="str">
        <f t="shared" si="1676"/>
        <v>-1.68748328258397+4.07394502708918i</v>
      </c>
      <c r="AY668" s="223" t="str">
        <f t="shared" si="1677"/>
        <v>-2.79742463632017-3.40867178191947i</v>
      </c>
      <c r="AZ668" s="223" t="str">
        <f t="shared" si="1678"/>
        <v>4.32487697273721-0.860271517273743i</v>
      </c>
      <c r="BA668" s="223" t="str">
        <f t="shared" si="1679"/>
        <v>-1.28004114792653+4.21973015397431i</v>
      </c>
      <c r="BB668" s="223" t="str">
        <f t="shared" si="1680"/>
        <v>-3.11806253246549-3.11806253246787i</v>
      </c>
      <c r="BC668" s="223" t="str">
        <f t="shared" si="1681"/>
        <v>4.21973015397404-1.2800411479274i</v>
      </c>
      <c r="BD668" s="223" t="str">
        <f t="shared" si="1682"/>
        <v>-0.860271517272733+4.32487697273742i</v>
      </c>
      <c r="BE668" s="223" t="str">
        <f t="shared" si="1683"/>
        <v>-3.40867178192013-2.79742463631937i</v>
      </c>
      <c r="BF668" s="223" t="str">
        <f t="shared" si="1684"/>
        <v>4.07394502709052-1.68748328258075i</v>
      </c>
      <c r="BG668" s="223" t="str">
        <f t="shared" si="1685"/>
        <v>-0.432217001635447+4.38837286203467i</v>
      </c>
      <c r="BH668" s="223" t="str">
        <f t="shared" si="1686"/>
        <v>-3.66645365874523-2.44984601169518i</v>
      </c>
      <c r="BI668" s="223" t="str">
        <f t="shared" si="1687"/>
        <v>3.88892558254978-2.07867403075492i</v>
      </c>
      <c r="BJ668" s="223" t="str">
        <f t="shared" si="1688"/>
        <v>1.4455978676038E-12+4.40960632174178i</v>
      </c>
      <c r="BK668" s="223" t="str">
        <f t="shared" si="1689"/>
        <v>-3.88892558254914-2.07867403075613i</v>
      </c>
      <c r="BL668" s="223" t="str">
        <f t="shared" si="1690"/>
        <v>3.66645365874606-2.44984601169394i</v>
      </c>
      <c r="BM668" s="176"/>
      <c r="BN668" s="176"/>
      <c r="BO668" s="176"/>
      <c r="BP668" s="176"/>
      <c r="BQ668" s="176"/>
      <c r="BR668" s="176"/>
      <c r="BS668" s="176"/>
      <c r="BT668" s="176"/>
      <c r="BU668" s="176"/>
      <c r="BV668" s="176"/>
      <c r="BW668" s="223"/>
      <c r="BX668" s="223"/>
      <c r="BY668" s="223"/>
      <c r="BZ668" s="223"/>
      <c r="CH668" s="222">
        <f t="shared" si="1691"/>
        <v>-269.24846405925689</v>
      </c>
    </row>
    <row r="669" spans="1:86">
      <c r="A669" s="227">
        <f t="shared" si="1693"/>
        <v>1.3750000000000007E-2</v>
      </c>
      <c r="B669" s="228">
        <v>44</v>
      </c>
      <c r="C669" s="228">
        <f t="shared" si="1694"/>
        <v>2200</v>
      </c>
      <c r="D669" s="228">
        <f t="shared" si="1692"/>
        <v>13823.00767579509</v>
      </c>
      <c r="E669" s="227" t="str">
        <f t="shared" si="1639"/>
        <v>13823.0076757951i</v>
      </c>
      <c r="F669" s="227" t="str">
        <f t="shared" si="1695"/>
        <v>6.45379069055678-1.21863632192854i</v>
      </c>
      <c r="G669" s="227" t="str">
        <f t="shared" si="1696"/>
        <v>-0.248280033131079+0.0265999339146765i</v>
      </c>
      <c r="H669" s="227" t="str">
        <f t="shared" si="1697"/>
        <v>0.0469225852036386-0.00840388040278898i</v>
      </c>
      <c r="I669" s="227" t="str">
        <f t="shared" si="1640"/>
        <v>0.0182406059832239+0.0000958879594353403i</v>
      </c>
      <c r="J669" s="223" t="str">
        <f>IMPRODUCT(1/Nt_input,BF625)</f>
        <v>-6.06075113056617E-15+4.16567821903691E-14i</v>
      </c>
      <c r="K669" s="246" t="str">
        <f t="shared" si="1641"/>
        <v>-1.14546157175913E-16+7.59263797404946E-16i</v>
      </c>
      <c r="L669" s="222">
        <f t="shared" si="1642"/>
        <v>-302.29440804346308</v>
      </c>
      <c r="M669" s="222">
        <f t="shared" si="1698"/>
        <v>445.38060233744358</v>
      </c>
      <c r="N669" s="224">
        <f t="shared" si="1699"/>
        <v>-4.6193976625564375</v>
      </c>
      <c r="O669" s="223" t="str">
        <f t="shared" si="1700"/>
        <v>1.76776695296635-4.26776695296638i</v>
      </c>
      <c r="P669" s="223" t="str">
        <f t="shared" si="1701"/>
        <v>3.26640741219094+3.26640741219095i</v>
      </c>
      <c r="Q669" s="223" t="str">
        <f t="shared" si="1643"/>
        <v>-4.26776695296636+1.76776695296639i</v>
      </c>
      <c r="R669" s="223" t="str">
        <f t="shared" si="1644"/>
        <v>-1.69206974917736E-13-4.61939766255644i</v>
      </c>
      <c r="S669" s="223" t="str">
        <f t="shared" si="1645"/>
        <v>4.26776695296632+1.76776695296649i</v>
      </c>
      <c r="T669" s="223" t="str">
        <f t="shared" si="1646"/>
        <v>-3.26640741219092+3.26640741219096i</v>
      </c>
      <c r="U669" s="223" t="str">
        <f t="shared" si="1647"/>
        <v>-1.76776695296653-4.2677669529663i</v>
      </c>
      <c r="V669" s="223" t="str">
        <f t="shared" si="1648"/>
        <v>4.61939766255644+1.21105173544862E-13i</v>
      </c>
      <c r="W669" s="223" t="str">
        <f t="shared" si="1649"/>
        <v>-1.76776695296633+4.26776695296639i</v>
      </c>
      <c r="X669" s="223" t="str">
        <f t="shared" si="1650"/>
        <v>-3.26640741219108-3.2664074121908i</v>
      </c>
      <c r="Y669" s="223" t="str">
        <f t="shared" si="1651"/>
        <v>4.26776695296641-1.76776695296628i</v>
      </c>
      <c r="Z669" s="223" t="str">
        <f t="shared" si="1652"/>
        <v>6.45131986364571E-14+4.61939766255644i</v>
      </c>
      <c r="AA669" s="223" t="str">
        <f t="shared" si="1653"/>
        <v>-4.26776695296646-1.76776695296616i</v>
      </c>
      <c r="AB669" s="223" t="str">
        <f t="shared" si="1654"/>
        <v>3.26640741219102-3.26640741219087i</v>
      </c>
      <c r="AC669" s="223" t="str">
        <f t="shared" si="1655"/>
        <v>1.76776695296645+4.26776695296634i</v>
      </c>
      <c r="AD669" s="223" t="str">
        <f t="shared" si="1656"/>
        <v>-4.61939766255644-2.42210347089723E-13i</v>
      </c>
      <c r="AE669" s="223" t="str">
        <f t="shared" si="1657"/>
        <v>1.76776695296641-4.26776695296635i</v>
      </c>
      <c r="AF669" s="223" t="str">
        <f t="shared" si="1658"/>
        <v>3.266407412191+3.26640741219089i</v>
      </c>
      <c r="AG669" s="223" t="str">
        <f t="shared" si="1659"/>
        <v>-4.26776695296647+1.76776695296614i</v>
      </c>
      <c r="AH669" s="223" t="str">
        <f t="shared" si="1660"/>
        <v>5.65919749084046E-14-4.61939766255644i</v>
      </c>
      <c r="AI669" s="223" t="str">
        <f t="shared" si="1661"/>
        <v>4.2677669529664+1.7677669529663i</v>
      </c>
      <c r="AJ669" s="223" t="str">
        <f t="shared" si="1662"/>
        <v>-3.26640741219108+3.26640741219081i</v>
      </c>
      <c r="AK669" s="223" t="str">
        <f t="shared" si="1663"/>
        <v>-1.76776695296631-4.2677669529664i</v>
      </c>
      <c r="AL669" s="223" t="str">
        <f t="shared" si="1664"/>
        <v>4.61939766255644+7.90011849487751E-13i</v>
      </c>
      <c r="AM669" s="223" t="str">
        <f t="shared" si="1665"/>
        <v>-1.76776695296698+4.26776695296612i</v>
      </c>
      <c r="AN669" s="223" t="str">
        <f t="shared" si="1666"/>
        <v>-3.26640741219061-3.26640741219127i</v>
      </c>
      <c r="AO669" s="223" t="str">
        <f t="shared" si="1667"/>
        <v>4.2677669529665-1.76776695296606i</v>
      </c>
      <c r="AP669" s="223" t="str">
        <f t="shared" si="1668"/>
        <v>-2.10519942980433E-13+4.61939766255644i</v>
      </c>
      <c r="AQ669" s="223" t="str">
        <f t="shared" si="1669"/>
        <v>-4.26776695296636-1.76776695296639i</v>
      </c>
      <c r="AR669" s="223" t="str">
        <f t="shared" si="1670"/>
        <v>3.26640741219082-3.26640741219107i</v>
      </c>
      <c r="AS669" s="223" t="str">
        <f t="shared" si="1671"/>
        <v>1.76776695296665+4.26776695296625i</v>
      </c>
      <c r="AT669" s="223" t="str">
        <f t="shared" si="1672"/>
        <v>-4.61939766255644+4.34617552581219E-13i</v>
      </c>
      <c r="AU669" s="223" t="str">
        <f t="shared" si="1673"/>
        <v>1.76776695296585-4.26776695296659i</v>
      </c>
      <c r="AV669" s="223" t="str">
        <f t="shared" si="1674"/>
        <v>3.26640741219152+3.26640741219036i</v>
      </c>
      <c r="AW669" s="223" t="str">
        <f t="shared" si="1675"/>
        <v>-4.26776695296601+1.76776695296725i</v>
      </c>
      <c r="AX669" s="223" t="str">
        <f t="shared" si="1676"/>
        <v>-1.07975504814287E-12-4.61939766255644i</v>
      </c>
      <c r="AY669" s="223" t="str">
        <f t="shared" si="1677"/>
        <v>4.26776695296684+1.76776695296525i</v>
      </c>
      <c r="AZ669" s="223" t="str">
        <f t="shared" si="1678"/>
        <v>-3.26640741219+3.26640741219189i</v>
      </c>
      <c r="BA669" s="223" t="str">
        <f t="shared" si="1679"/>
        <v>-1.76776695296785-4.26776695296576i</v>
      </c>
      <c r="BB669" s="223" t="str">
        <f t="shared" si="1680"/>
        <v>4.61939766255644-1.72489254370452E-12i</v>
      </c>
      <c r="BC669" s="223" t="str">
        <f t="shared" si="1681"/>
        <v>-1.76776695296466+4.26776695296708i</v>
      </c>
      <c r="BD669" s="223" t="str">
        <f t="shared" si="1682"/>
        <v>-3.26640741219235-3.26640741218954i</v>
      </c>
      <c r="BE669" s="223" t="str">
        <f t="shared" si="1683"/>
        <v>4.26776695296733-1.76776695296408i</v>
      </c>
      <c r="BF669" s="223" t="str">
        <f t="shared" si="1684"/>
        <v>-2.22516119453715E-12+4.61939766255644i</v>
      </c>
      <c r="BG669" s="223" t="str">
        <f t="shared" si="1685"/>
        <v>-4.26776695296557-1.76776695296831i</v>
      </c>
      <c r="BH669" s="223" t="str">
        <f t="shared" si="1686"/>
        <v>3.26640741219234-3.26640741218955i</v>
      </c>
      <c r="BI669" s="223" t="str">
        <f t="shared" si="1687"/>
        <v>1.76776695296467+4.26776695296707i</v>
      </c>
      <c r="BJ669" s="223" t="str">
        <f t="shared" si="1688"/>
        <v>-4.61939766255644-1.5800236989755E-12i</v>
      </c>
      <c r="BK669" s="223" t="str">
        <f t="shared" si="1689"/>
        <v>1.76776695296771-4.26776695296582i</v>
      </c>
      <c r="BL669" s="223" t="str">
        <f t="shared" si="1690"/>
        <v>3.26640741219001+3.26640741219188i</v>
      </c>
      <c r="BM669" s="176"/>
      <c r="BN669" s="176"/>
      <c r="BO669" s="176"/>
      <c r="BP669" s="176"/>
      <c r="BQ669" s="176"/>
      <c r="BR669" s="176"/>
      <c r="BS669" s="176"/>
      <c r="BT669" s="176"/>
      <c r="BU669" s="176"/>
      <c r="BV669" s="176"/>
      <c r="BW669" s="223"/>
      <c r="BX669" s="223"/>
      <c r="BY669" s="223"/>
      <c r="BZ669" s="223"/>
      <c r="CH669" s="222">
        <f t="shared" si="1691"/>
        <v>-267.51531330068582</v>
      </c>
    </row>
    <row r="670" spans="1:86">
      <c r="A670" s="227">
        <f t="shared" si="1693"/>
        <v>1.4062500000000007E-2</v>
      </c>
      <c r="B670" s="228">
        <v>45</v>
      </c>
      <c r="C670" s="228">
        <f t="shared" si="1694"/>
        <v>2250</v>
      </c>
      <c r="D670" s="228">
        <f t="shared" si="1692"/>
        <v>14137.16694115407</v>
      </c>
      <c r="E670" s="227" t="str">
        <f t="shared" si="1639"/>
        <v>14137.1669411541i</v>
      </c>
      <c r="F670" s="227" t="str">
        <f t="shared" si="1695"/>
        <v>6.45045164926184-1.21494245847103i</v>
      </c>
      <c r="G670" s="227" t="str">
        <f t="shared" si="1696"/>
        <v>-0.24825062945481+0.0266621476073237i</v>
      </c>
      <c r="H670" s="227" t="str">
        <f t="shared" si="1697"/>
        <v>0.0468999843658348-0.00836729192373665i</v>
      </c>
      <c r="I670" s="227" t="str">
        <f t="shared" si="1640"/>
        <v>0.0182372248717437+0.000104997714408217i</v>
      </c>
      <c r="J670" s="223" t="str">
        <f>IMPRODUCT(1/Nt_input,BG625)</f>
        <v>-9.71259273637067E-14-8.11165370984134E-14i</v>
      </c>
      <c r="K670" s="246" t="str">
        <f t="shared" si="1641"/>
        <v>-1.76279032721252E-15-1.48953852826387E-15i</v>
      </c>
      <c r="L670" s="222">
        <f t="shared" si="1642"/>
        <v>-292.73586218189229</v>
      </c>
      <c r="M670" s="222">
        <f t="shared" si="1698"/>
        <v>445.21529832133893</v>
      </c>
      <c r="N670" s="224">
        <f t="shared" si="1699"/>
        <v>-4.7847016786610483</v>
      </c>
      <c r="O670" s="223" t="str">
        <f t="shared" si="1700"/>
        <v>1.38892558254899-4.57867403075637i</v>
      </c>
      <c r="P670" s="223" t="str">
        <f t="shared" si="1701"/>
        <v>3.97833404973963+2.65823782654301i</v>
      </c>
      <c r="Q670" s="223" t="str">
        <f t="shared" si="1643"/>
        <v>-3.69862441382735+3.03538261166894i</v>
      </c>
      <c r="R670" s="223" t="str">
        <f t="shared" si="1644"/>
        <v>-1.83102606123308-4.42048795008731i</v>
      </c>
      <c r="S670" s="223" t="str">
        <f t="shared" si="1645"/>
        <v>4.76166203228631-0.468982775872246i</v>
      </c>
      <c r="T670" s="223" t="str">
        <f t="shared" si="1646"/>
        <v>-0.933448991241001+4.6927649775514i</v>
      </c>
      <c r="U670" s="223" t="str">
        <f t="shared" si="1647"/>
        <v>-4.21973015397439-2.25549275800681i</v>
      </c>
      <c r="V670" s="223" t="str">
        <f t="shared" si="1648"/>
        <v>3.38329500293579-3.38329500293598i</v>
      </c>
      <c r="W670" s="223" t="str">
        <f t="shared" si="1649"/>
        <v>2.25549275800661+4.21973015397449i</v>
      </c>
      <c r="X670" s="223" t="str">
        <f t="shared" si="1650"/>
        <v>-4.69276497755135+0.93344899124125i</v>
      </c>
      <c r="Y670" s="223" t="str">
        <f t="shared" si="1651"/>
        <v>0.468982775872471-4.76166203228629i</v>
      </c>
      <c r="Z670" s="223" t="str">
        <f t="shared" si="1652"/>
        <v>4.42048795008741+1.83102606123285i</v>
      </c>
      <c r="AA670" s="223" t="str">
        <f t="shared" si="1653"/>
        <v>-3.03538261166912+3.6986244138272i</v>
      </c>
      <c r="AB670" s="223" t="str">
        <f t="shared" si="1654"/>
        <v>-2.65823782654317-3.97833404973952i</v>
      </c>
      <c r="AC670" s="223" t="str">
        <f t="shared" si="1655"/>
        <v>4.57867403075636-1.38892558254902i</v>
      </c>
      <c r="AD670" s="223" t="str">
        <f t="shared" si="1656"/>
        <v>-2.0867419588655E-13+4.78470167866105i</v>
      </c>
      <c r="AE670" s="223" t="str">
        <f t="shared" si="1657"/>
        <v>-4.57867403075638-1.38892558254897i</v>
      </c>
      <c r="AF670" s="223" t="str">
        <f t="shared" si="1658"/>
        <v>2.65823782654315-3.97833404973954i</v>
      </c>
      <c r="AG670" s="223" t="str">
        <f t="shared" si="1659"/>
        <v>3.03538261166914+3.69862441382718i</v>
      </c>
      <c r="AH670" s="223" t="str">
        <f t="shared" si="1660"/>
        <v>-4.4204879500874+1.83102606123287i</v>
      </c>
      <c r="AI670" s="223" t="str">
        <f t="shared" si="1661"/>
        <v>-0.468982775872496-4.76166203228629i</v>
      </c>
      <c r="AJ670" s="223" t="str">
        <f t="shared" si="1662"/>
        <v>4.69276497755136+0.933448991241226i</v>
      </c>
      <c r="AK670" s="223" t="str">
        <f t="shared" si="1663"/>
        <v>-2.25549275800617+4.21973015397473i</v>
      </c>
      <c r="AL670" s="223" t="str">
        <f t="shared" si="1664"/>
        <v>-3.38329500293749-3.38329500293428i</v>
      </c>
      <c r="AM670" s="223" t="str">
        <f t="shared" si="1665"/>
        <v>4.21973015397483-2.25549275800598i</v>
      </c>
      <c r="AN670" s="223" t="str">
        <f t="shared" si="1666"/>
        <v>0.933448991241944+4.69276497755121i</v>
      </c>
      <c r="AO670" s="223" t="str">
        <f t="shared" si="1667"/>
        <v>-4.76166203228608-0.468982775874607i</v>
      </c>
      <c r="AP670" s="223" t="str">
        <f t="shared" si="1668"/>
        <v>1.83102606123351-4.42048795008713i</v>
      </c>
      <c r="AQ670" s="223" t="str">
        <f t="shared" si="1669"/>
        <v>3.698624413828+3.03538261166815i</v>
      </c>
      <c r="AR670" s="223" t="str">
        <f t="shared" si="1670"/>
        <v>-3.97833404974068+2.65823782654144i</v>
      </c>
      <c r="AS670" s="223" t="str">
        <f t="shared" si="1671"/>
        <v>-1.38892558254882-4.57867403075642i</v>
      </c>
      <c r="AT670" s="223" t="str">
        <f t="shared" si="1672"/>
        <v>4.78470167866105-1.48650321973589E-12i</v>
      </c>
      <c r="AU670" s="223" t="str">
        <f t="shared" si="1673"/>
        <v>-1.38892558255053+4.5786740307559i</v>
      </c>
      <c r="AV670" s="223" t="str">
        <f t="shared" si="1674"/>
        <v>-3.97833404973969-2.65823782654293i</v>
      </c>
      <c r="AW670" s="223" t="str">
        <f t="shared" si="1675"/>
        <v>3.69862441382611-3.03538261167045i</v>
      </c>
      <c r="AX670" s="223" t="str">
        <f t="shared" si="1676"/>
        <v>1.8310260612318+4.42048795008784i</v>
      </c>
      <c r="AY670" s="223" t="str">
        <f t="shared" si="1677"/>
        <v>-4.76166203228626+0.468982775872762i</v>
      </c>
      <c r="AZ670" s="223" t="str">
        <f t="shared" si="1678"/>
        <v>0.933448991239097-4.69276497755178i</v>
      </c>
      <c r="BA670" s="223" t="str">
        <f t="shared" si="1679"/>
        <v>4.21973015397396+2.25549275800761i</v>
      </c>
      <c r="BB670" s="223" t="str">
        <f t="shared" si="1680"/>
        <v>-3.38329500293544+3.38329500293633i</v>
      </c>
      <c r="BC670" s="223" t="str">
        <f t="shared" si="1681"/>
        <v>-2.25549275800453-4.2197301539756i</v>
      </c>
      <c r="BD670" s="223" t="str">
        <f t="shared" si="1682"/>
        <v>4.69276497755153-0.933448991240341i</v>
      </c>
      <c r="BE670" s="223" t="str">
        <f t="shared" si="1683"/>
        <v>-0.468982775871499+4.76166203228638i</v>
      </c>
      <c r="BF670" s="223" t="str">
        <f t="shared" si="1684"/>
        <v>-4.42048795008651-1.83102606123502i</v>
      </c>
      <c r="BG670" s="223" t="str">
        <f t="shared" si="1685"/>
        <v>3.03538261166947-3.69862441382691i</v>
      </c>
      <c r="BH670" s="223" t="str">
        <f t="shared" si="1686"/>
        <v>2.65823782654398+3.97833404973898i</v>
      </c>
      <c r="BI670" s="223" t="str">
        <f t="shared" si="1687"/>
        <v>-4.57867403075692+1.38892558254719i</v>
      </c>
      <c r="BJ670" s="223" t="str">
        <f t="shared" si="1688"/>
        <v>2.18054385193437E-13-4.78470167866105i</v>
      </c>
      <c r="BK670" s="223" t="str">
        <f t="shared" si="1689"/>
        <v>4.57867403075679+1.38892558254761i</v>
      </c>
      <c r="BL670" s="223" t="str">
        <f t="shared" si="1690"/>
        <v>-2.65823782654435+3.97833404973874i</v>
      </c>
      <c r="BM670" s="176"/>
      <c r="BN670" s="176"/>
      <c r="BO670" s="176"/>
      <c r="BP670" s="176"/>
      <c r="BQ670" s="176"/>
      <c r="BR670" s="176"/>
      <c r="BS670" s="176"/>
      <c r="BT670" s="176"/>
      <c r="BU670" s="176"/>
      <c r="BV670" s="176"/>
      <c r="BW670" s="223"/>
      <c r="BX670" s="223"/>
      <c r="BY670" s="223"/>
      <c r="BZ670" s="223"/>
      <c r="CH670" s="222">
        <f t="shared" si="1691"/>
        <v>-257.95518119740268</v>
      </c>
    </row>
    <row r="671" spans="1:86">
      <c r="A671" s="227">
        <f t="shared" si="1693"/>
        <v>1.4375000000000008E-2</v>
      </c>
      <c r="B671" s="228">
        <v>46</v>
      </c>
      <c r="C671" s="228">
        <f t="shared" si="1694"/>
        <v>2300</v>
      </c>
      <c r="D671" s="228">
        <f t="shared" si="1692"/>
        <v>14451.326206513048</v>
      </c>
      <c r="E671" s="227" t="str">
        <f t="shared" si="1639"/>
        <v>14451.326206513i</v>
      </c>
      <c r="F671" s="227" t="str">
        <f t="shared" si="1695"/>
        <v>6.44718095419183-1.21190529755405i</v>
      </c>
      <c r="G671" s="227" t="str">
        <f t="shared" si="1696"/>
        <v>-0.24822056903692+0.0267359140952415i</v>
      </c>
      <c r="H671" s="227" t="str">
        <f t="shared" si="1697"/>
        <v>0.0468779149667091-0.0083354750492429i</v>
      </c>
      <c r="I671" s="227" t="str">
        <f t="shared" si="1640"/>
        <v>0.0182341881378746+0.000114014570443451i</v>
      </c>
      <c r="J671" s="223" t="str">
        <f>IMPRODUCT(1/Nt_input,BH625)</f>
        <v>-9.27064008242675E-15+6.11507372516584E-14i</v>
      </c>
      <c r="K671" s="246" t="str">
        <f t="shared" si="1641"/>
        <v>-1.76014670461539E-16+1.11397705976974E-15i</v>
      </c>
      <c r="L671" s="222">
        <f t="shared" si="1642"/>
        <v>-298.95538136574356</v>
      </c>
      <c r="M671" s="222">
        <f t="shared" si="1698"/>
        <v>445.09607359798383</v>
      </c>
      <c r="N671" s="224">
        <f t="shared" si="1699"/>
        <v>-4.9039264020161539</v>
      </c>
      <c r="O671" s="223" t="str">
        <f t="shared" si="1700"/>
        <v>0.956708580912714-4.80969883127822i</v>
      </c>
      <c r="P671" s="223" t="str">
        <f t="shared" si="1701"/>
        <v>4.53063723176443+1.87665138758935i</v>
      </c>
      <c r="Q671" s="223" t="str">
        <f t="shared" si="1643"/>
        <v>-2.72447553387902+4.07746578424463i</v>
      </c>
      <c r="R671" s="223" t="str">
        <f t="shared" si="1644"/>
        <v>-3.46759961330533-3.46759961330541i</v>
      </c>
      <c r="S671" s="223" t="str">
        <f t="shared" si="1645"/>
        <v>4.07746578424469-2.72447553387894i</v>
      </c>
      <c r="T671" s="223" t="str">
        <f t="shared" si="1646"/>
        <v>1.87665138758948+4.53063723176437i</v>
      </c>
      <c r="U671" s="223" t="str">
        <f t="shared" si="1647"/>
        <v>-4.80969883127821+0.956708580912748i</v>
      </c>
      <c r="V671" s="223" t="str">
        <f t="shared" si="1648"/>
        <v>1.20153845186357E-13-4.90392640201615i</v>
      </c>
      <c r="W671" s="223" t="str">
        <f t="shared" si="1649"/>
        <v>4.80969883127817+0.956708580912949i</v>
      </c>
      <c r="X671" s="223" t="str">
        <f t="shared" si="1650"/>
        <v>-1.87665138758923+4.53063723176448i</v>
      </c>
      <c r="Y671" s="223" t="str">
        <f t="shared" si="1651"/>
        <v>-4.07746578424457-2.72447553387912i</v>
      </c>
      <c r="Z671" s="223" t="str">
        <f t="shared" si="1652"/>
        <v>3.4675996133055-3.46759961330524i</v>
      </c>
      <c r="AA671" s="223" t="str">
        <f t="shared" si="1653"/>
        <v>2.72447553387926+4.07746578424448i</v>
      </c>
      <c r="AB671" s="223" t="str">
        <f t="shared" si="1654"/>
        <v>-4.53063723176442+1.87665138758937i</v>
      </c>
      <c r="AC671" s="223" t="str">
        <f t="shared" si="1655"/>
        <v>-0.956708580912665-4.80969883127823i</v>
      </c>
      <c r="AD671" s="223" t="str">
        <f t="shared" si="1656"/>
        <v>4.90392640201615+2.40307690372714E-13i</v>
      </c>
      <c r="AE671" s="223" t="str">
        <f t="shared" si="1657"/>
        <v>-0.956708580912591+4.80969883127825i</v>
      </c>
      <c r="AF671" s="223" t="str">
        <f t="shared" si="1658"/>
        <v>-4.53063723176445-1.8766513875893i</v>
      </c>
      <c r="AG671" s="223" t="str">
        <f t="shared" si="1659"/>
        <v>2.72447553387922-4.0774657842445i</v>
      </c>
      <c r="AH671" s="223" t="str">
        <f t="shared" si="1660"/>
        <v>3.46759961330553+3.46759961330521i</v>
      </c>
      <c r="AI671" s="223" t="str">
        <f t="shared" si="1661"/>
        <v>-4.07746578424453+2.72447553387919i</v>
      </c>
      <c r="AJ671" s="223" t="str">
        <f t="shared" si="1662"/>
        <v>-1.87665138758926-4.53063723176447i</v>
      </c>
      <c r="AK671" s="223" t="str">
        <f t="shared" si="1663"/>
        <v>4.80969883127778-0.95670858091494i</v>
      </c>
      <c r="AL671" s="223" t="str">
        <f t="shared" si="1664"/>
        <v>6.84873248937354E-13+4.90392640201615i</v>
      </c>
      <c r="AM671" s="223" t="str">
        <f t="shared" si="1665"/>
        <v>-4.80969883127803-0.956708580913665i</v>
      </c>
      <c r="AN671" s="223" t="str">
        <f t="shared" si="1666"/>
        <v>1.87665138758716-4.53063723176534i</v>
      </c>
      <c r="AO671" s="223" t="str">
        <f t="shared" si="1667"/>
        <v>4.07746578424498+2.72447553387851i</v>
      </c>
      <c r="AP671" s="223" t="str">
        <f t="shared" si="1668"/>
        <v>-3.46759961330599+3.46759961330475i</v>
      </c>
      <c r="AQ671" s="223" t="str">
        <f t="shared" si="1669"/>
        <v>-2.72447553388111-4.07746578424324i</v>
      </c>
      <c r="AR671" s="223" t="str">
        <f t="shared" si="1670"/>
        <v>4.53063723176411-1.87665138759012i</v>
      </c>
      <c r="AS671" s="223" t="str">
        <f t="shared" si="1671"/>
        <v>0.956708580911885+4.80969883127839i</v>
      </c>
      <c r="AT671" s="223" t="str">
        <f t="shared" si="1672"/>
        <v>-4.90392640201615-2.43190697847209E-12i</v>
      </c>
      <c r="AU671" s="223" t="str">
        <f t="shared" si="1673"/>
        <v>0.95670858091187-4.80969883127839i</v>
      </c>
      <c r="AV671" s="223" t="str">
        <f t="shared" si="1674"/>
        <v>4.53063723176417+1.87665138758998i</v>
      </c>
      <c r="AW671" s="223" t="str">
        <f t="shared" si="1675"/>
        <v>-2.72447553388099+4.07746578424332i</v>
      </c>
      <c r="AX671" s="223" t="str">
        <f t="shared" si="1676"/>
        <v>-3.4675996133061-3.46759961330464i</v>
      </c>
      <c r="AY671" s="223" t="str">
        <f t="shared" si="1677"/>
        <v>4.07746578424497-2.72447553387852i</v>
      </c>
      <c r="AZ671" s="223" t="str">
        <f t="shared" si="1678"/>
        <v>1.87665138758724+4.53063723176531i</v>
      </c>
      <c r="BA671" s="223" t="str">
        <f t="shared" si="1679"/>
        <v>-4.80969883127802+0.956708580913748i</v>
      </c>
      <c r="BB671" s="223" t="str">
        <f t="shared" si="1680"/>
        <v>5.31080240298692E-13-4.90392640201615i</v>
      </c>
      <c r="BC671" s="223" t="str">
        <f t="shared" si="1681"/>
        <v>4.80969883127781+0.956708580914788i</v>
      </c>
      <c r="BD671" s="223" t="str">
        <f t="shared" si="1682"/>
        <v>-1.87665138758822+4.5306372317649i</v>
      </c>
      <c r="BE671" s="223" t="str">
        <f t="shared" si="1683"/>
        <v>-4.0774657842443-2.72447553387952i</v>
      </c>
      <c r="BF671" s="223" t="str">
        <f t="shared" si="1684"/>
        <v>3.46759961330685-3.46759961330389i</v>
      </c>
      <c r="BG671" s="223" t="str">
        <f t="shared" si="1685"/>
        <v>2.7244755338801+4.07746578424391i</v>
      </c>
      <c r="BH671" s="223" t="str">
        <f t="shared" si="1686"/>
        <v>-4.53063723176458+1.87665138758899i</v>
      </c>
      <c r="BI671" s="223" t="str">
        <f t="shared" si="1687"/>
        <v>-0.956708580910826-4.80969883127859i</v>
      </c>
      <c r="BJ671" s="223" t="str">
        <f t="shared" si="1688"/>
        <v>4.90392640201615-1.3697464978747E-12i</v>
      </c>
      <c r="BK671" s="223" t="str">
        <f t="shared" si="1689"/>
        <v>-0.956708580913062+4.80969883127815i</v>
      </c>
      <c r="BL671" s="223" t="str">
        <f t="shared" si="1690"/>
        <v>-4.53063723176371-1.8766513875911i</v>
      </c>
      <c r="BM671" s="176"/>
      <c r="BN671" s="176"/>
      <c r="BO671" s="176"/>
      <c r="BP671" s="176"/>
      <c r="BQ671" s="176"/>
      <c r="BR671" s="176"/>
      <c r="BS671" s="176"/>
      <c r="BT671" s="176"/>
      <c r="BU671" s="176"/>
      <c r="BV671" s="176"/>
      <c r="BW671" s="223"/>
      <c r="BX671" s="223"/>
      <c r="BY671" s="223"/>
      <c r="BZ671" s="223"/>
      <c r="CH671" s="222">
        <f t="shared" si="1691"/>
        <v>-264.1732797898261</v>
      </c>
    </row>
    <row r="672" spans="1:86">
      <c r="A672" s="227">
        <f t="shared" si="1693"/>
        <v>1.4687500000000008E-2</v>
      </c>
      <c r="B672" s="228">
        <v>47</v>
      </c>
      <c r="C672" s="228">
        <f t="shared" si="1694"/>
        <v>2350</v>
      </c>
      <c r="D672" s="228">
        <f t="shared" si="1692"/>
        <v>14765.485471872027</v>
      </c>
      <c r="E672" s="227" t="str">
        <f t="shared" si="1639"/>
        <v>14765.485471872i</v>
      </c>
      <c r="F672" s="227" t="str">
        <f t="shared" si="1695"/>
        <v>6.44396979868036-1.2094826777141i</v>
      </c>
      <c r="G672" s="227" t="str">
        <f t="shared" si="1696"/>
        <v>-0.248189852144363+0.026820489165523i</v>
      </c>
      <c r="H672" s="227" t="str">
        <f t="shared" si="1697"/>
        <v>0.0468563130726897-0.0083081241099494i</v>
      </c>
      <c r="I672" s="227" t="str">
        <f t="shared" si="1640"/>
        <v>0.0182314703504184+0.000122940871317145i</v>
      </c>
      <c r="J672" s="223" t="str">
        <f>IMPRODUCT(1/Nt_input,BI625)</f>
        <v>-3.50539503023509E-15-3.99237934378683E-14i</v>
      </c>
      <c r="K672" s="246" t="str">
        <f t="shared" si="1641"/>
        <v>-5.90002396086978E-17-7.28300412658052E-16i</v>
      </c>
      <c r="L672" s="222">
        <f t="shared" si="1642"/>
        <v>-302.72538029810772</v>
      </c>
      <c r="M672" s="222">
        <f t="shared" si="1698"/>
        <v>445.02407636663901</v>
      </c>
      <c r="N672" s="224">
        <f t="shared" si="1699"/>
        <v>-4.9759236333609858</v>
      </c>
      <c r="O672" s="223" t="str">
        <f t="shared" si="1700"/>
        <v>0.487725805040316-4.95196320100808i</v>
      </c>
      <c r="P672" s="223" t="str">
        <f t="shared" si="1701"/>
        <v>4.88031265601102+0.970754543960046i</v>
      </c>
      <c r="Q672" s="223" t="str">
        <f t="shared" si="1643"/>
        <v>-1.44443438595317+4.76166203228626i</v>
      </c>
      <c r="R672" s="223" t="str">
        <f t="shared" si="1644"/>
        <v>-4.59715400020134-1.90420353520131i</v>
      </c>
      <c r="S672" s="223" t="str">
        <f t="shared" si="1645"/>
        <v>2.34563416346192-4.38837286203448i</v>
      </c>
      <c r="T672" s="223" t="str">
        <f t="shared" si="1646"/>
        <v>4.13732929427786+2.76447505247391i</v>
      </c>
      <c r="U672" s="223" t="str">
        <f t="shared" si="1647"/>
        <v>-3.15669253551524+3.84644098372284i</v>
      </c>
      <c r="V672" s="223" t="str">
        <f t="shared" si="1648"/>
        <v>-3.51850934381606-3.51850934381586i</v>
      </c>
      <c r="W672" s="223" t="str">
        <f t="shared" si="1649"/>
        <v>3.84644098372268-3.15669253551544i</v>
      </c>
      <c r="X672" s="223" t="str">
        <f t="shared" si="1650"/>
        <v>2.76447505247416+4.13732929427769i</v>
      </c>
      <c r="Y672" s="223" t="str">
        <f t="shared" si="1651"/>
        <v>-4.38837286203458+2.34563416346173i</v>
      </c>
      <c r="Z672" s="223" t="str">
        <f t="shared" si="1652"/>
        <v>-1.90420353520113-4.59715400020142i</v>
      </c>
      <c r="AA672" s="223" t="str">
        <f t="shared" si="1653"/>
        <v>4.76166203228632-1.44443438595296i</v>
      </c>
      <c r="AB672" s="223" t="str">
        <f t="shared" si="1654"/>
        <v>0.970754543959912+4.88031265601104i</v>
      </c>
      <c r="AC672" s="223" t="str">
        <f t="shared" si="1655"/>
        <v>-4.95196320100809+0.487725805040182i</v>
      </c>
      <c r="AD672" s="223" t="str">
        <f t="shared" si="1656"/>
        <v>1.99945511652752E-13-4.97592363336099i</v>
      </c>
      <c r="AE672" s="223" t="str">
        <f t="shared" si="1657"/>
        <v>4.9519632010081+0.487725805040088i</v>
      </c>
      <c r="AF672" s="223" t="str">
        <f t="shared" si="1658"/>
        <v>-0.970754543959887+4.88031265601105i</v>
      </c>
      <c r="AG672" s="223" t="str">
        <f t="shared" si="1659"/>
        <v>-4.76166203228634-1.44443438595287i</v>
      </c>
      <c r="AH672" s="223" t="str">
        <f t="shared" si="1660"/>
        <v>1.90420353520104-4.59715400020146i</v>
      </c>
      <c r="AI672" s="223" t="str">
        <f t="shared" si="1661"/>
        <v>4.38837286203461+2.34563416346168i</v>
      </c>
      <c r="AJ672" s="223" t="str">
        <f t="shared" si="1662"/>
        <v>-2.76447505247493+4.13732929427718i</v>
      </c>
      <c r="AK672" s="223" t="str">
        <f t="shared" si="1663"/>
        <v>-3.84644098372211-3.15669253551613i</v>
      </c>
      <c r="AL672" s="223" t="str">
        <f t="shared" si="1664"/>
        <v>3.5185093438167-3.51850934381522i</v>
      </c>
      <c r="AM672" s="223" t="str">
        <f t="shared" si="1665"/>
        <v>3.15669253551452+3.84644098372343i</v>
      </c>
      <c r="AN672" s="223" t="str">
        <f t="shared" si="1666"/>
        <v>-4.13732929427838+2.76447505247314i</v>
      </c>
      <c r="AO672" s="223" t="str">
        <f t="shared" si="1667"/>
        <v>-2.34563416346071-4.38837286203512i</v>
      </c>
      <c r="AP672" s="223" t="str">
        <f t="shared" si="1668"/>
        <v>4.5971540002019-1.90420353519996i</v>
      </c>
      <c r="AQ672" s="223" t="str">
        <f t="shared" si="1669"/>
        <v>1.44443438595182+4.76166203228666i</v>
      </c>
      <c r="AR672" s="223" t="str">
        <f t="shared" si="1670"/>
        <v>-4.88031265601126+0.970754543958812i</v>
      </c>
      <c r="AS672" s="223" t="str">
        <f t="shared" si="1671"/>
        <v>-0.487725805038928-4.95196320100821i</v>
      </c>
      <c r="AT672" s="223" t="str">
        <f t="shared" si="1672"/>
        <v>4.97592363336099+1.38986081289237E-12i</v>
      </c>
      <c r="AU672" s="223" t="str">
        <f t="shared" si="1673"/>
        <v>-0.487725805041695+4.95196320100794i</v>
      </c>
      <c r="AV672" s="223" t="str">
        <f t="shared" si="1674"/>
        <v>-4.88031265601072-0.970754543961539i</v>
      </c>
      <c r="AW672" s="223" t="str">
        <f t="shared" si="1675"/>
        <v>1.44443438595448-4.76166203228586i</v>
      </c>
      <c r="AX672" s="223" t="str">
        <f t="shared" si="1676"/>
        <v>4.59715400020078+1.90420353520266i</v>
      </c>
      <c r="AY672" s="223" t="str">
        <f t="shared" si="1677"/>
        <v>-2.34563416346317+4.38837286203381i</v>
      </c>
      <c r="AZ672" s="223" t="str">
        <f t="shared" si="1678"/>
        <v>-4.13732929427683-2.76447505247545i</v>
      </c>
      <c r="BA672" s="223" t="str">
        <f t="shared" si="1679"/>
        <v>3.15669253551673-3.84644098372162i</v>
      </c>
      <c r="BB672" s="223" t="str">
        <f t="shared" si="1680"/>
        <v>3.51850934381473+3.51850934381718i</v>
      </c>
      <c r="BC672" s="223" t="str">
        <f t="shared" si="1681"/>
        <v>-3.84644098372392+3.15669253551393i</v>
      </c>
      <c r="BD672" s="223" t="str">
        <f t="shared" si="1682"/>
        <v>-2.76447505247256-4.13732929427876i</v>
      </c>
      <c r="BE672" s="223" t="str">
        <f t="shared" si="1683"/>
        <v>4.38837286203545-2.3456341634601i</v>
      </c>
      <c r="BF672" s="223" t="str">
        <f t="shared" si="1684"/>
        <v>1.90420353519932+4.59715400020217i</v>
      </c>
      <c r="BG672" s="223" t="str">
        <f t="shared" si="1685"/>
        <v>-4.76166203228687+1.44443438595116i</v>
      </c>
      <c r="BH672" s="223" t="str">
        <f t="shared" si="1686"/>
        <v>-0.970754543958131-4.8803126560114i</v>
      </c>
      <c r="BI672" s="223" t="str">
        <f t="shared" si="1687"/>
        <v>4.95196320100828-0.487725805038236i</v>
      </c>
      <c r="BJ672" s="223" t="str">
        <f t="shared" si="1688"/>
        <v>-2.08479121933855E-12+4.97592363336099i</v>
      </c>
      <c r="BK672" s="223" t="str">
        <f t="shared" si="1689"/>
        <v>-4.95196320100786-0.487725805042527i</v>
      </c>
      <c r="BL672" s="223" t="str">
        <f t="shared" si="1690"/>
        <v>0.970754543962221-4.88031265601059i</v>
      </c>
      <c r="BM672" s="176"/>
      <c r="BN672" s="176"/>
      <c r="BO672" s="176"/>
      <c r="BP672" s="176"/>
      <c r="BQ672" s="176"/>
      <c r="BR672" s="176"/>
      <c r="BS672" s="176"/>
      <c r="BT672" s="176"/>
      <c r="BU672" s="176"/>
      <c r="BV672" s="176"/>
      <c r="BW672" s="223"/>
      <c r="BX672" s="223"/>
      <c r="BY672" s="223"/>
      <c r="BZ672" s="223"/>
      <c r="CH672" s="222">
        <f t="shared" si="1691"/>
        <v>-267.94201168826748</v>
      </c>
    </row>
    <row r="673" spans="1:123">
      <c r="A673" s="227">
        <f t="shared" si="1693"/>
        <v>1.5000000000000008E-2</v>
      </c>
      <c r="B673" s="228">
        <v>48</v>
      </c>
      <c r="C673" s="228">
        <f t="shared" si="1694"/>
        <v>2400</v>
      </c>
      <c r="D673" s="228">
        <f t="shared" si="1692"/>
        <v>15079.644737231007</v>
      </c>
      <c r="E673" s="227" t="str">
        <f t="shared" si="1639"/>
        <v>15079.644737231i</v>
      </c>
      <c r="F673" s="227" t="str">
        <f t="shared" si="1695"/>
        <v>6.44081028553025-1.2076358921084i</v>
      </c>
      <c r="G673" s="227" t="str">
        <f t="shared" si="1696"/>
        <v>-0.248158479049894+0.0269151904787545i</v>
      </c>
      <c r="H673" s="227" t="str">
        <f t="shared" si="1697"/>
        <v>0.0468351213464382-0.00828495849587312i</v>
      </c>
      <c r="I673" s="227" t="str">
        <f t="shared" si="1640"/>
        <v>0.018229048623701+0.000131779104283183i</v>
      </c>
      <c r="J673" s="223" t="str">
        <f>IMPRODUCT(1/Nt_input,BJ625)</f>
        <v>-6.68631141379916E-14+3.46103354309512E-14i</v>
      </c>
      <c r="K673" s="246" t="str">
        <f t="shared" si="1641"/>
        <v>-1.22341187775555E-15+6.22102326162722E-16i</v>
      </c>
      <c r="L673" s="222">
        <f t="shared" si="1642"/>
        <v>-297.2497721263772</v>
      </c>
      <c r="M673" s="222">
        <f t="shared" si="1698"/>
        <v>445</v>
      </c>
      <c r="N673" s="224">
        <f t="shared" si="1699"/>
        <v>-5</v>
      </c>
      <c r="O673" s="223" t="str">
        <f t="shared" si="1700"/>
        <v>9.18861341181465E-16-5i</v>
      </c>
      <c r="P673" s="223" t="str">
        <f t="shared" si="1701"/>
        <v>5+1.83772268236293E-15i</v>
      </c>
      <c r="Q673" s="223" t="str">
        <f t="shared" si="1643"/>
        <v>1.48233747325477E-13+5i</v>
      </c>
      <c r="R673" s="223" t="str">
        <f t="shared" si="1644"/>
        <v>-5+2.09487375363304E-13i</v>
      </c>
      <c r="S673" s="223" t="str">
        <f t="shared" si="1645"/>
        <v>2.44402480024941E-13-5i</v>
      </c>
      <c r="T673" s="223" t="str">
        <f t="shared" si="1646"/>
        <v>5+2.00912420381116E-13i</v>
      </c>
      <c r="U673" s="223" t="str">
        <f t="shared" si="1647"/>
        <v>-1.39658792343289E-13+5i</v>
      </c>
      <c r="V673" s="223" t="str">
        <f t="shared" si="1648"/>
        <v>-5-7.84051643054615E-14i</v>
      </c>
      <c r="W673" s="223" t="str">
        <f t="shared" si="1649"/>
        <v>5.26786730556395E-14-5i</v>
      </c>
      <c r="X673" s="223" t="str">
        <f t="shared" si="1650"/>
        <v>5-8.57495498218785E-15i</v>
      </c>
      <c r="Y673" s="223" t="str">
        <f t="shared" si="1651"/>
        <v>6.9828583020015E-14+5i</v>
      </c>
      <c r="Z673" s="223" t="str">
        <f t="shared" si="1652"/>
        <v>-5+9.55550742698375E-14i</v>
      </c>
      <c r="AA673" s="223" t="str">
        <f t="shared" si="1653"/>
        <v>-1.56808702307664E-13-5i</v>
      </c>
      <c r="AB673" s="223" t="str">
        <f t="shared" si="1654"/>
        <v>5-2.18062330345492E-13i</v>
      </c>
      <c r="AC673" s="223" t="str">
        <f t="shared" si="1655"/>
        <v>-2.18063956648751E-13+5i</v>
      </c>
      <c r="AD673" s="223" t="str">
        <f t="shared" si="1656"/>
        <v>-5-1.56810328610924E-13i</v>
      </c>
      <c r="AE673" s="223" t="str">
        <f t="shared" si="1657"/>
        <v>1.66610974149106E-13-5i</v>
      </c>
      <c r="AF673" s="223" t="str">
        <f t="shared" si="1658"/>
        <v>5+1.05357346111279E-13i</v>
      </c>
      <c r="AG673" s="223" t="str">
        <f t="shared" si="1659"/>
        <v>-4.41037180734516E-14+5i</v>
      </c>
      <c r="AH673" s="223" t="str">
        <f t="shared" si="1660"/>
        <v>-5+1.71499099643757E-14i</v>
      </c>
      <c r="AI673" s="223" t="str">
        <f t="shared" si="1661"/>
        <v>-7.8403538002203E-14-5i</v>
      </c>
      <c r="AJ673" s="223" t="str">
        <f t="shared" si="1662"/>
        <v>5+8.5510266402411E-13i</v>
      </c>
      <c r="AK673" s="223" t="str">
        <f t="shared" si="1663"/>
        <v>6.9829070910993E-13+5i</v>
      </c>
      <c r="AL673" s="223" t="str">
        <f t="shared" si="1664"/>
        <v>-5+2.25168408224397E-12i</v>
      </c>
      <c r="AM673" s="223" t="str">
        <f t="shared" si="1665"/>
        <v>1.23977596851871E-12-5i</v>
      </c>
      <c r="AN673" s="223" t="str">
        <f t="shared" si="1666"/>
        <v>5-3.13617404615329E-13i</v>
      </c>
      <c r="AO673" s="223" t="str">
        <f t="shared" si="1667"/>
        <v>1.86701077774936E-12+5i</v>
      </c>
      <c r="AP673" s="223" t="str">
        <f t="shared" si="1668"/>
        <v>-5-1.55339499943729E-12i</v>
      </c>
      <c r="AQ673" s="223" t="str">
        <f t="shared" si="1669"/>
        <v>7.10558998792685E-14-5i</v>
      </c>
      <c r="AR673" s="223" t="str">
        <f t="shared" si="1670"/>
        <v>5-1.55339174683078E-12i</v>
      </c>
      <c r="AS673" s="223" t="str">
        <f t="shared" si="1671"/>
        <v>-1.9380683039319E-12+5i</v>
      </c>
      <c r="AT673" s="223" t="str">
        <f t="shared" si="1672"/>
        <v>-5-3.13620657221847E-13i</v>
      </c>
      <c r="AU673" s="223" t="str">
        <f t="shared" si="1673"/>
        <v>-1.16871844233618E-12-5i</v>
      </c>
      <c r="AV673" s="223" t="str">
        <f t="shared" si="1674"/>
        <v>5+2.32274160842649E-12i</v>
      </c>
      <c r="AW673" s="223" t="str">
        <f t="shared" si="1675"/>
        <v>-6.98293961716445E-13+5i</v>
      </c>
      <c r="AX673" s="223" t="str">
        <f t="shared" si="1676"/>
        <v>-5+7.8404513784158E-13i</v>
      </c>
      <c r="AY673" s="223" t="str">
        <f t="shared" si="1677"/>
        <v>-2.40849278455163E-12-5i</v>
      </c>
      <c r="AZ673" s="223" t="str">
        <f t="shared" si="1678"/>
        <v>5+1.08296726621105E-12i</v>
      </c>
      <c r="BA673" s="223" t="str">
        <f t="shared" si="1679"/>
        <v>5.41480380499005E-13+5i</v>
      </c>
      <c r="BB673" s="223" t="str">
        <f t="shared" si="1680"/>
        <v>-5+2.02381948005703E-12i</v>
      </c>
      <c r="BC673" s="223" t="str">
        <f t="shared" si="1681"/>
        <v>1.46764057070564E-12-5i</v>
      </c>
      <c r="BD673" s="223" t="str">
        <f t="shared" si="1682"/>
        <v>5-1.56807076004406E-13i</v>
      </c>
      <c r="BE673" s="223" t="str">
        <f t="shared" si="1683"/>
        <v>1.63914617556243E-12+5i</v>
      </c>
      <c r="BF673" s="223" t="str">
        <f t="shared" si="1684"/>
        <v>-5-1.71020532804822E-12i</v>
      </c>
      <c r="BG673" s="223" t="str">
        <f t="shared" si="1685"/>
        <v>2.27866228490192E-13-5i</v>
      </c>
      <c r="BH673" s="223" t="str">
        <f t="shared" si="1686"/>
        <v>5-1.39658141821986E-12i</v>
      </c>
      <c r="BI673" s="223" t="str">
        <f t="shared" si="1687"/>
        <v>-2.09487863254282E-12+5i</v>
      </c>
      <c r="BJ673" s="223" t="str">
        <f t="shared" si="1688"/>
        <v>-5-6.1253953298479E-13i</v>
      </c>
      <c r="BK673" s="223" t="str">
        <f t="shared" si="1689"/>
        <v>-1.01190811372526E-12-5i</v>
      </c>
      <c r="BL673" s="223" t="str">
        <f t="shared" si="1690"/>
        <v>5+2.47955193703741E-12i</v>
      </c>
      <c r="BM673" s="176"/>
      <c r="BN673" s="176"/>
      <c r="BO673" s="176"/>
      <c r="BP673" s="176"/>
      <c r="BQ673" s="176"/>
      <c r="BR673" s="176"/>
      <c r="BS673" s="176"/>
      <c r="BT673" s="176"/>
      <c r="BU673" s="176"/>
      <c r="BV673" s="176"/>
      <c r="BW673" s="223"/>
      <c r="BX673" s="223"/>
      <c r="BY673" s="223"/>
      <c r="BZ673" s="223"/>
      <c r="CH673" s="222">
        <f t="shared" si="1691"/>
        <v>-262.46527914776658</v>
      </c>
    </row>
    <row r="674" spans="1:123">
      <c r="A674" s="227">
        <f t="shared" si="1693"/>
        <v>1.5312500000000008E-2</v>
      </c>
      <c r="B674" s="228">
        <v>49</v>
      </c>
      <c r="C674" s="228">
        <f t="shared" si="1694"/>
        <v>2450</v>
      </c>
      <c r="D674" s="228">
        <f t="shared" si="1692"/>
        <v>15393.804002589986</v>
      </c>
      <c r="E674" s="227" t="str">
        <f t="shared" si="1639"/>
        <v>15393.80400259i</v>
      </c>
      <c r="F674" s="227" t="str">
        <f t="shared" si="1695"/>
        <v>6.43769531755311-1.20632934133657i</v>
      </c>
      <c r="G674" s="227" t="str">
        <f t="shared" si="1696"/>
        <v>-0.248126450032042+0.0270193912555258i</v>
      </c>
      <c r="H674" s="227" t="str">
        <f t="shared" si="1697"/>
        <v>0.0468142882528292-0.00826572013797105i</v>
      </c>
      <c r="I674" s="227" t="str">
        <f t="shared" si="1640"/>
        <v>0.0182269023195474+0.000140531845896473i</v>
      </c>
      <c r="J674" s="223" t="str">
        <f>IMPRODUCT(1/Nt_input,BK625)</f>
        <v>6.69931165121589E-14-3.55800458540223E-14i</v>
      </c>
      <c r="K674" s="246" t="str">
        <f t="shared" si="1641"/>
        <v>1.22607712027013E-15-6.39099353980471E-16i</v>
      </c>
      <c r="L674" s="222">
        <f t="shared" si="1642"/>
        <v>-297.18577286310426</v>
      </c>
      <c r="M674" s="222">
        <f t="shared" si="1698"/>
        <v>445.02407636663901</v>
      </c>
      <c r="N674" s="224">
        <f t="shared" si="1699"/>
        <v>-4.9759236333609831</v>
      </c>
      <c r="O674" s="223" t="str">
        <f t="shared" si="1700"/>
        <v>-0.487725805040318-4.95196320100808i</v>
      </c>
      <c r="P674" s="223" t="str">
        <f t="shared" si="1701"/>
        <v>4.88031265601102-0.970754543960051i</v>
      </c>
      <c r="Q674" s="223" t="str">
        <f t="shared" si="1643"/>
        <v>1.44443438595299+4.76166203228631i</v>
      </c>
      <c r="R674" s="223" t="str">
        <f t="shared" si="1644"/>
        <v>-4.59715400020138+1.90420353520122i</v>
      </c>
      <c r="S674" s="223" t="str">
        <f t="shared" si="1645"/>
        <v>-2.34563416346193-4.38837286203447i</v>
      </c>
      <c r="T674" s="223" t="str">
        <f t="shared" si="1646"/>
        <v>4.1373292942778-2.76447505247401i</v>
      </c>
      <c r="U674" s="223" t="str">
        <f t="shared" si="1647"/>
        <v>3.15669253551538+3.84644098372273i</v>
      </c>
      <c r="V674" s="223" t="str">
        <f t="shared" si="1648"/>
        <v>-3.51850934381584+3.51850934381607i</v>
      </c>
      <c r="W674" s="223" t="str">
        <f t="shared" si="1649"/>
        <v>-3.84644098372261-3.15669253551552i</v>
      </c>
      <c r="X674" s="223" t="str">
        <f t="shared" si="1650"/>
        <v>2.76447505247415-4.1373292942777i</v>
      </c>
      <c r="Y674" s="223" t="str">
        <f t="shared" si="1651"/>
        <v>4.38837286203463+2.34563416346164i</v>
      </c>
      <c r="Z674" s="223" t="str">
        <f t="shared" si="1652"/>
        <v>-1.90420353520092+4.5971540002015i</v>
      </c>
      <c r="AA674" s="223" t="str">
        <f t="shared" si="1653"/>
        <v>-4.76166203228626-1.44443438595314i</v>
      </c>
      <c r="AB674" s="223" t="str">
        <f t="shared" si="1654"/>
        <v>0.970754543960041-4.88031265601102i</v>
      </c>
      <c r="AC674" s="223" t="str">
        <f t="shared" si="1655"/>
        <v>4.9519632010081+0.487725805040121i</v>
      </c>
      <c r="AD674" s="223" t="str">
        <f t="shared" si="1656"/>
        <v>-1.82877104210959E-13+4.97592363336098i</v>
      </c>
      <c r="AE674" s="223" t="str">
        <f t="shared" si="1657"/>
        <v>-4.95196320100808+0.487725805040321i</v>
      </c>
      <c r="AF674" s="223" t="str">
        <f t="shared" si="1658"/>
        <v>-0.970754543960165-4.88031265601099i</v>
      </c>
      <c r="AG674" s="223" t="str">
        <f t="shared" si="1659"/>
        <v>4.76166203228635-1.44443438595285i</v>
      </c>
      <c r="AH674" s="223" t="str">
        <f t="shared" si="1660"/>
        <v>1.90420353520107+4.59715400020144i</v>
      </c>
      <c r="AI674" s="223" t="str">
        <f t="shared" si="1661"/>
        <v>-4.38837286203407+2.34563416346269i</v>
      </c>
      <c r="AJ674" s="223" t="str">
        <f t="shared" si="1662"/>
        <v>-2.76447505247346-4.13732929427816i</v>
      </c>
      <c r="AK674" s="223" t="str">
        <f t="shared" si="1663"/>
        <v>3.84644098372127-3.15669253551715i</v>
      </c>
      <c r="AL674" s="223" t="str">
        <f t="shared" si="1664"/>
        <v>3.51850934381631+3.5185093438156i</v>
      </c>
      <c r="AM674" s="223" t="str">
        <f t="shared" si="1665"/>
        <v>-3.15669253551643+3.84644098372187i</v>
      </c>
      <c r="AN674" s="223" t="str">
        <f t="shared" si="1666"/>
        <v>-4.13732929427872-2.76447505247262i</v>
      </c>
      <c r="AO674" s="223" t="str">
        <f t="shared" si="1667"/>
        <v>2.3456341634618-4.38837286203454i</v>
      </c>
      <c r="AP674" s="223" t="str">
        <f t="shared" si="1668"/>
        <v>4.59715400020066+1.90420353520295i</v>
      </c>
      <c r="AQ674" s="223" t="str">
        <f t="shared" si="1669"/>
        <v>-1.44443438595182+4.76166203228666i</v>
      </c>
      <c r="AR674" s="223" t="str">
        <f t="shared" si="1670"/>
        <v>-4.8803126560109-0.970754543960638i</v>
      </c>
      <c r="AS674" s="223" t="str">
        <f t="shared" si="1671"/>
        <v>0.487725805042767-4.95196320100784i</v>
      </c>
      <c r="AT674" s="223" t="str">
        <f t="shared" si="1672"/>
        <v>4.97592363336098-6.24215581164942E-13i</v>
      </c>
      <c r="AU674" s="223" t="str">
        <f t="shared" si="1673"/>
        <v>0.487725805039083+4.9519632010082i</v>
      </c>
      <c r="AV674" s="223" t="str">
        <f t="shared" si="1674"/>
        <v>-4.88031265601063+0.970754543962001i</v>
      </c>
      <c r="AW674" s="223" t="str">
        <f t="shared" si="1675"/>
        <v>-1.44443438595315-4.76166203228626i</v>
      </c>
      <c r="AX674" s="223" t="str">
        <f t="shared" si="1676"/>
        <v>4.59715400020208-1.90420353519953i</v>
      </c>
      <c r="AY674" s="223" t="str">
        <f t="shared" si="1677"/>
        <v>2.3456341634629+4.38837286203395i</v>
      </c>
      <c r="AZ674" s="223" t="str">
        <f t="shared" si="1678"/>
        <v>-4.13732929427795+2.76447505247378i</v>
      </c>
      <c r="BA674" s="223" t="str">
        <f t="shared" si="1679"/>
        <v>-3.15669253551362-3.84644098372417i</v>
      </c>
      <c r="BB674" s="223" t="str">
        <f t="shared" si="1680"/>
        <v>3.51850934381538-3.51850934381653i</v>
      </c>
      <c r="BC674" s="223" t="str">
        <f t="shared" si="1681"/>
        <v>3.84644098372206+3.15669253551619i</v>
      </c>
      <c r="BD674" s="223" t="str">
        <f t="shared" si="1682"/>
        <v>-2.7644750524723+4.13732929427894i</v>
      </c>
      <c r="BE674" s="223" t="str">
        <f t="shared" si="1683"/>
        <v>-4.38837286203472-2.34563416346146i</v>
      </c>
      <c r="BF674" s="223" t="str">
        <f t="shared" si="1684"/>
        <v>1.90420353520259-4.59715400020081i</v>
      </c>
      <c r="BG674" s="223" t="str">
        <f t="shared" si="1685"/>
        <v>4.76166203228673+1.44443438595159i</v>
      </c>
      <c r="BH674" s="223" t="str">
        <f t="shared" si="1686"/>
        <v>-0.970754543960399+4.88031265601095i</v>
      </c>
      <c r="BI674" s="223" t="str">
        <f t="shared" si="1687"/>
        <v>-4.95196320100786-0.487725805042526i</v>
      </c>
      <c r="BJ674" s="223" t="str">
        <f t="shared" si="1688"/>
        <v>-1.00703549957505E-12-4.97592363336098i</v>
      </c>
      <c r="BK674" s="223" t="str">
        <f t="shared" si="1689"/>
        <v>4.95196320100816-0.487725805039464i</v>
      </c>
      <c r="BL674" s="223" t="str">
        <f t="shared" si="1690"/>
        <v>0.970754543962235+4.88031265601058i</v>
      </c>
      <c r="BM674" s="176"/>
      <c r="BN674" s="176"/>
      <c r="BO674" s="176"/>
      <c r="BP674" s="176"/>
      <c r="BQ674" s="176"/>
      <c r="BR674" s="176"/>
      <c r="BS674" s="176"/>
      <c r="BT674" s="176"/>
      <c r="BU674" s="176"/>
      <c r="BV674" s="176"/>
      <c r="BW674" s="223"/>
      <c r="BX674" s="223"/>
      <c r="BY674" s="223"/>
      <c r="BZ674" s="223"/>
      <c r="CH674" s="222">
        <f t="shared" si="1691"/>
        <v>-262.40028834961174</v>
      </c>
    </row>
    <row r="675" spans="1:123">
      <c r="A675" s="227">
        <f t="shared" si="1693"/>
        <v>1.5625000000000007E-2</v>
      </c>
      <c r="B675" s="228">
        <v>50</v>
      </c>
      <c r="C675" s="228">
        <f t="shared" si="1694"/>
        <v>2500</v>
      </c>
      <c r="D675" s="228">
        <f t="shared" si="1692"/>
        <v>15707.963267948966</v>
      </c>
      <c r="E675" s="227" t="str">
        <f t="shared" si="1639"/>
        <v>15707.963267949i</v>
      </c>
      <c r="F675" s="227" t="str">
        <f t="shared" si="1695"/>
        <v>6.43461850318115-1.20553022721137i</v>
      </c>
      <c r="G675" s="227" t="str">
        <f t="shared" si="1696"/>
        <v>-0.248093765375116+0.027132514720564i</v>
      </c>
      <c r="H675" s="227" t="str">
        <f t="shared" si="1697"/>
        <v>0.0467937673742638-0.00825017128675012i</v>
      </c>
      <c r="I675" s="227" t="str">
        <f t="shared" si="1640"/>
        <v>0.0182250127889807+0.000149201719553651i</v>
      </c>
      <c r="J675" s="223" t="str">
        <f>IMPRODUCT(1/Nt_input,BL625)</f>
        <v>3.68116385355936E-14+4.72981029342458E-14i</v>
      </c>
      <c r="K675" s="246" t="str">
        <f t="shared" si="1641"/>
        <v>6.63835624805113E-16+8.67500890640253E-16i</v>
      </c>
      <c r="L675" s="222">
        <f t="shared" si="1642"/>
        <v>-299.23273822749348</v>
      </c>
      <c r="M675" s="222">
        <f t="shared" si="1698"/>
        <v>445.09607359798383</v>
      </c>
      <c r="N675" s="224">
        <f t="shared" si="1699"/>
        <v>-4.9039264020161504</v>
      </c>
      <c r="O675" s="223" t="str">
        <f t="shared" si="1700"/>
        <v>-0.956708580912718-4.80969883127822i</v>
      </c>
      <c r="P675" s="223" t="str">
        <f t="shared" si="1701"/>
        <v>4.53063723176444-1.87665138758931i</v>
      </c>
      <c r="Q675" s="223" t="str">
        <f t="shared" si="1643"/>
        <v>2.72447553387927+4.07746578424447i</v>
      </c>
      <c r="R675" s="223" t="str">
        <f t="shared" si="1644"/>
        <v>-3.46759961330539+3.46759961330535i</v>
      </c>
      <c r="S675" s="223" t="str">
        <f t="shared" si="1645"/>
        <v>-4.0774657842447-2.72447553387893i</v>
      </c>
      <c r="T675" s="223" t="str">
        <f t="shared" si="1646"/>
        <v>1.87665138758938-4.53063723176441i</v>
      </c>
      <c r="U675" s="223" t="str">
        <f t="shared" si="1647"/>
        <v>4.80969883127825+0.956708580912541i</v>
      </c>
      <c r="V675" s="223" t="str">
        <f t="shared" si="1648"/>
        <v>-6.84879097469774E-14+4.90392640201615i</v>
      </c>
      <c r="W675" s="223" t="str">
        <f t="shared" si="1649"/>
        <v>-4.80969883127818+0.956708580912885i</v>
      </c>
      <c r="X675" s="223" t="str">
        <f t="shared" si="1650"/>
        <v>-1.87665138758924-4.53063723176447i</v>
      </c>
      <c r="Y675" s="223" t="str">
        <f t="shared" si="1651"/>
        <v>4.07746578424451-2.7244755338792i</v>
      </c>
      <c r="Z675" s="223" t="str">
        <f t="shared" si="1652"/>
        <v>3.46759961330528+3.46759961330545i</v>
      </c>
      <c r="AA675" s="223" t="str">
        <f t="shared" si="1653"/>
        <v>-2.724475533879+4.07746578424465i</v>
      </c>
      <c r="AB675" s="223" t="str">
        <f t="shared" si="1654"/>
        <v>-4.53063723176439-1.87665138758943i</v>
      </c>
      <c r="AC675" s="223" t="str">
        <f t="shared" si="1655"/>
        <v>0.956708580912605-4.80969883127824i</v>
      </c>
      <c r="AD675" s="223" t="str">
        <f t="shared" si="1656"/>
        <v>4.90392640201615+1.36975819493955E-13i</v>
      </c>
      <c r="AE675" s="223" t="str">
        <f t="shared" si="1657"/>
        <v>0.956708580912816+4.8096988312782i</v>
      </c>
      <c r="AF675" s="223" t="str">
        <f t="shared" si="1658"/>
        <v>-4.5306372317645+1.87665138758917i</v>
      </c>
      <c r="AG675" s="223" t="str">
        <f t="shared" si="1659"/>
        <v>-2.72447553387915-4.07746578424454i</v>
      </c>
      <c r="AH675" s="223" t="str">
        <f t="shared" si="1660"/>
        <v>3.4675996133055-3.46759961330523i</v>
      </c>
      <c r="AI675" s="223" t="str">
        <f t="shared" si="1661"/>
        <v>4.07746578424434+2.72447553387946i</v>
      </c>
      <c r="AJ675" s="223" t="str">
        <f t="shared" si="1662"/>
        <v>-1.87665138758997+4.53063723176417i</v>
      </c>
      <c r="AK675" s="223" t="str">
        <f t="shared" si="1663"/>
        <v>-4.80969883127803-0.956708580913664i</v>
      </c>
      <c r="AL675" s="223" t="str">
        <f t="shared" si="1664"/>
        <v>1.21595402092081E-12-4.90392640201615i</v>
      </c>
      <c r="AM675" s="223" t="str">
        <f t="shared" si="1665"/>
        <v>4.8096988312785-0.956708580911281i</v>
      </c>
      <c r="AN675" s="223" t="str">
        <f t="shared" si="1666"/>
        <v>1.87665138758773+4.5306372317651i</v>
      </c>
      <c r="AO675" s="223" t="str">
        <f t="shared" si="1667"/>
        <v>-4.07746578424565+2.7244755338775i</v>
      </c>
      <c r="AP675" s="223" t="str">
        <f t="shared" si="1668"/>
        <v>-3.46759961330383-3.4675996133069i</v>
      </c>
      <c r="AQ675" s="223" t="str">
        <f t="shared" si="1669"/>
        <v>2.72447553388111-4.07746578424323i</v>
      </c>
      <c r="AR675" s="223" t="str">
        <f t="shared" si="1670"/>
        <v>4.53063723176528+1.8766513875873i</v>
      </c>
      <c r="AS675" s="223" t="str">
        <f t="shared" si="1671"/>
        <v>-0.956708580910825+4.80969883127859i</v>
      </c>
      <c r="AT675" s="223" t="str">
        <f t="shared" si="1672"/>
        <v>-4.90392640201615+1.67733995873874E-12i</v>
      </c>
      <c r="AU675" s="223" t="str">
        <f t="shared" si="1673"/>
        <v>-0.956708580914115-4.80969883127794i</v>
      </c>
      <c r="AV675" s="223" t="str">
        <f t="shared" si="1674"/>
        <v>4.53063723176399-1.8766513875904i</v>
      </c>
      <c r="AW675" s="223" t="str">
        <f t="shared" si="1675"/>
        <v>2.72447553387985+4.07746578424408i</v>
      </c>
      <c r="AX675" s="223" t="str">
        <f t="shared" si="1676"/>
        <v>-3.46759961330491+3.46759961330583i</v>
      </c>
      <c r="AY675" s="223" t="str">
        <f t="shared" si="1677"/>
        <v>-4.0774657842448-2.72447553387877i</v>
      </c>
      <c r="AZ675" s="223" t="str">
        <f t="shared" si="1678"/>
        <v>1.8766513875892-4.53063723176449i</v>
      </c>
      <c r="BA675" s="223" t="str">
        <f t="shared" si="1679"/>
        <v>4.80969883127819+0.956708580912841i</v>
      </c>
      <c r="BB675" s="223" t="str">
        <f t="shared" si="1680"/>
        <v>-3.77284041551435E-13+4.90392640201615i</v>
      </c>
      <c r="BC675" s="223" t="str">
        <f t="shared" si="1681"/>
        <v>-4.80969883127834+0.9567085809121i</v>
      </c>
      <c r="BD675" s="223" t="str">
        <f t="shared" si="1682"/>
        <v>-1.8766513875885-4.53063723176478i</v>
      </c>
      <c r="BE675" s="223" t="str">
        <f t="shared" si="1683"/>
        <v>4.07746578424522-2.72447553387814i</v>
      </c>
      <c r="BF675" s="223" t="str">
        <f t="shared" si="1684"/>
        <v>3.46759961330437+3.46759961330636i</v>
      </c>
      <c r="BG675" s="223" t="str">
        <f t="shared" si="1685"/>
        <v>-2.72447553388047+4.07746578424366i</v>
      </c>
      <c r="BH675" s="223" t="str">
        <f t="shared" si="1686"/>
        <v>-4.5306372317637-1.8766513875911i</v>
      </c>
      <c r="BI675" s="223" t="str">
        <f t="shared" si="1687"/>
        <v>0.956708580914856-4.80969883127779i</v>
      </c>
      <c r="BJ675" s="223" t="str">
        <f t="shared" si="1688"/>
        <v>4.90392640201615+2.43190804184161E-12i</v>
      </c>
      <c r="BK675" s="223" t="str">
        <f t="shared" si="1689"/>
        <v>0.956708580914871+4.80969883127779i</v>
      </c>
      <c r="BL675" s="223" t="str">
        <f t="shared" si="1690"/>
        <v>-4.5306372317637+1.87665138759111i</v>
      </c>
      <c r="BM675" s="176"/>
      <c r="BN675" s="176"/>
      <c r="BO675" s="176"/>
      <c r="BP675" s="176"/>
      <c r="BQ675" s="176"/>
      <c r="BR675" s="176"/>
      <c r="BS675" s="176"/>
      <c r="BT675" s="176"/>
      <c r="BU675" s="176"/>
      <c r="BV675" s="176"/>
      <c r="BW675" s="223"/>
      <c r="BX675" s="223"/>
      <c r="BY675" s="223"/>
      <c r="BZ675" s="223"/>
      <c r="CH675" s="222">
        <f t="shared" si="1691"/>
        <v>-264.44638612188606</v>
      </c>
    </row>
    <row r="676" spans="1:123" s="336" customFormat="1">
      <c r="A676" s="334">
        <f t="shared" si="1693"/>
        <v>1.5937500000000007E-2</v>
      </c>
      <c r="B676" s="335">
        <v>51</v>
      </c>
      <c r="C676" s="335">
        <f t="shared" si="1694"/>
        <v>2550</v>
      </c>
      <c r="D676" s="335">
        <f t="shared" si="1692"/>
        <v>16022.122533307946</v>
      </c>
      <c r="E676" s="334" t="str">
        <f t="shared" si="1639"/>
        <v>16022.1225333079i</v>
      </c>
      <c r="F676" s="334" t="str">
        <f t="shared" si="1695"/>
        <v>6.43157407482716-1.2052082819662i</v>
      </c>
      <c r="G676" s="334" t="str">
        <f t="shared" si="1696"/>
        <v>-0.248060425369202+0.0272540292005003i</v>
      </c>
      <c r="H676" s="334" t="str">
        <f t="shared" si="1697"/>
        <v>0.0467735168184576-0.00823809254793354i</v>
      </c>
      <c r="I676" s="334" t="str">
        <f t="shared" si="1640"/>
        <v>0.0182233631477414+0.000157791362374114i</v>
      </c>
      <c r="J676" s="336" t="str">
        <f>IMPRODUCT(1/Nt_input,BM625)</f>
        <v>0</v>
      </c>
      <c r="K676" s="336" t="str">
        <f t="shared" si="1641"/>
        <v>0</v>
      </c>
      <c r="L676" s="336" t="e">
        <f t="shared" si="1642"/>
        <v>#NUM!</v>
      </c>
      <c r="M676" s="336">
        <f t="shared" si="1698"/>
        <v>445.21529832133893</v>
      </c>
      <c r="N676" s="337">
        <f t="shared" si="1699"/>
        <v>-4.7847016786610403</v>
      </c>
      <c r="O676" s="336" t="str">
        <f t="shared" si="1700"/>
        <v>-1.38892558254899-4.57867403075636i</v>
      </c>
      <c r="P676" s="336" t="str">
        <f t="shared" si="1701"/>
        <v>3.97833404973954-2.65823782654313i</v>
      </c>
      <c r="Q676" s="336" t="str">
        <f t="shared" si="1643"/>
        <v>3.69862441382722+3.03538261166908i</v>
      </c>
      <c r="R676" s="336" t="str">
        <f t="shared" si="1644"/>
        <v>-1.83102606123316+4.42048795008727i</v>
      </c>
      <c r="S676" s="336" t="str">
        <f t="shared" si="1645"/>
        <v>-4.7616620322863-0.468982775872237i</v>
      </c>
      <c r="T676" s="336" t="str">
        <f t="shared" si="1646"/>
        <v>-0.93344899124111-4.69276497755137i</v>
      </c>
      <c r="U676" s="336" t="str">
        <f t="shared" si="1647"/>
        <v>4.21973015397451-2.25549275800656i</v>
      </c>
      <c r="V676" s="336" t="str">
        <f t="shared" si="1648"/>
        <v>3.38329500293599+3.38329500293577i</v>
      </c>
      <c r="W676" s="336" t="str">
        <f t="shared" si="1649"/>
        <v>-2.25549275800667+4.21973015397445i</v>
      </c>
      <c r="X676" s="336" t="str">
        <f t="shared" si="1650"/>
        <v>-4.69276497755135-0.933448991241229i</v>
      </c>
      <c r="Y676" s="336" t="str">
        <f t="shared" si="1651"/>
        <v>-0.468982775872569-4.76166203228627i</v>
      </c>
      <c r="Z676" s="336" t="str">
        <f t="shared" si="1652"/>
        <v>4.42048795008732-1.83102606123304i</v>
      </c>
      <c r="AA676" s="336" t="str">
        <f t="shared" si="1653"/>
        <v>3.03538261166895+3.69862441382732i</v>
      </c>
      <c r="AB676" s="336" t="str">
        <f t="shared" si="1654"/>
        <v>-2.65823782654285+3.97833404973973i</v>
      </c>
      <c r="AC676" s="336" t="str">
        <f t="shared" si="1655"/>
        <v>-4.57867403075637-1.38892558254896i</v>
      </c>
      <c r="AD676" s="336" t="str">
        <f t="shared" si="1656"/>
        <v>1.59436761538916E-13-4.78470167866104i</v>
      </c>
      <c r="AE676" s="336" t="str">
        <f t="shared" si="1657"/>
        <v>4.57867403075631-1.38892558254918i</v>
      </c>
      <c r="AF676" s="336" t="str">
        <f t="shared" si="1658"/>
        <v>2.65823782654304+3.9783340497396i</v>
      </c>
      <c r="AG676" s="336" t="str">
        <f t="shared" si="1659"/>
        <v>-3.0353826116692+3.69862441382712i</v>
      </c>
      <c r="AH676" s="336" t="str">
        <f t="shared" si="1660"/>
        <v>-4.42048795008795-1.83102606123152i</v>
      </c>
      <c r="AI676" s="336" t="str">
        <f t="shared" si="1661"/>
        <v>0.46898277587424-4.76166203228611i</v>
      </c>
      <c r="AJ676" s="336" t="str">
        <f t="shared" si="1662"/>
        <v>4.6927649775515-0.933448991240483i</v>
      </c>
      <c r="AK676" s="336" t="str">
        <f t="shared" si="1663"/>
        <v>2.25549275800728+4.21973015397412i</v>
      </c>
      <c r="AL676" s="336" t="str">
        <f t="shared" si="1664"/>
        <v>-3.38329500293448+3.38329500293727i</v>
      </c>
      <c r="AM676" s="336" t="str">
        <f t="shared" si="1665"/>
        <v>-4.2197301539737-2.25549275800807i</v>
      </c>
      <c r="AN676" s="336" t="str">
        <f t="shared" si="1666"/>
        <v>0.933448991241421-4.69276497755131i</v>
      </c>
      <c r="AO676" s="336" t="str">
        <f t="shared" si="1667"/>
        <v>4.76166203228619-0.468982775873358i</v>
      </c>
      <c r="AP676" s="336" t="str">
        <f t="shared" si="1668"/>
        <v>1.8310260612351+4.42048795008647i</v>
      </c>
      <c r="AQ676" s="336" t="str">
        <f t="shared" si="1669"/>
        <v>-3.69862441382799+3.03538261166815i</v>
      </c>
      <c r="AR676" s="336" t="str">
        <f t="shared" si="1670"/>
        <v>-3.97833404973968-2.65823782654293i</v>
      </c>
      <c r="AS676" s="336" t="str">
        <f t="shared" si="1671"/>
        <v>1.38892558254769-4.57867403075676i</v>
      </c>
      <c r="AT676" s="336" t="str">
        <f t="shared" si="1672"/>
        <v>4.78470167866104+2.22272513458682E-12i</v>
      </c>
      <c r="AU676" s="336" t="str">
        <f t="shared" si="1673"/>
        <v>1.38892558254812+4.57867403075663i</v>
      </c>
      <c r="AV676" s="336" t="str">
        <f t="shared" si="1674"/>
        <v>-3.97833404973943+2.6582378265433i</v>
      </c>
      <c r="AW676" s="336" t="str">
        <f t="shared" si="1675"/>
        <v>-3.69862441382827-3.0353826116678i</v>
      </c>
      <c r="AX676" s="336" t="str">
        <f t="shared" si="1676"/>
        <v>1.83102606123468-4.42048795008664i</v>
      </c>
      <c r="AY676" s="336" t="str">
        <f t="shared" si="1677"/>
        <v>4.76166203228624+0.46898277587291i</v>
      </c>
      <c r="AZ676" s="336" t="str">
        <f t="shared" si="1678"/>
        <v>0.933448991241727+4.69276497755125i</v>
      </c>
      <c r="BA676" s="336" t="str">
        <f t="shared" si="1679"/>
        <v>-4.21973015397352+2.2554927580084i</v>
      </c>
      <c r="BB676" s="336" t="str">
        <f t="shared" si="1680"/>
        <v>-3.3832950029348-3.38329500293695i</v>
      </c>
      <c r="BC676" s="336" t="str">
        <f t="shared" si="1681"/>
        <v>2.25549275800689-4.21973015397434i</v>
      </c>
      <c r="BD676" s="336" t="str">
        <f t="shared" si="1682"/>
        <v>4.69276497755158+0.933448991240043i</v>
      </c>
      <c r="BE676" s="336" t="str">
        <f t="shared" si="1683"/>
        <v>0.468982775874756+4.76166203228606i</v>
      </c>
      <c r="BF676" s="336" t="str">
        <f t="shared" si="1684"/>
        <v>-4.42048795008781+1.83102606123187i</v>
      </c>
      <c r="BG676" s="336" t="str">
        <f t="shared" si="1685"/>
        <v>-3.03538261166913-3.69862441382718i</v>
      </c>
      <c r="BH676" s="336" t="str">
        <f t="shared" si="1686"/>
        <v>2.65823782654187-3.97833404974038i</v>
      </c>
      <c r="BI676" s="336" t="str">
        <f t="shared" si="1687"/>
        <v>4.57867403075575+1.38892558255103i</v>
      </c>
      <c r="BJ676" s="336" t="str">
        <f t="shared" si="1688"/>
        <v>-8.18283786671925E-13+4.78470167866104i</v>
      </c>
      <c r="BK676" s="336" t="str">
        <f t="shared" si="1689"/>
        <v>-4.57867403075626+1.38892558254933i</v>
      </c>
      <c r="BL676" s="336" t="str">
        <f t="shared" si="1690"/>
        <v>-2.65823782654435-3.97833404973872i</v>
      </c>
      <c r="BM676" s="176"/>
      <c r="BN676" s="176"/>
      <c r="BO676" s="176"/>
      <c r="BP676" s="176"/>
      <c r="BQ676" s="176"/>
      <c r="BR676" s="176"/>
      <c r="BS676" s="176"/>
      <c r="BT676" s="176"/>
      <c r="BU676" s="176"/>
      <c r="BV676" s="176"/>
      <c r="CH676" s="336" t="e">
        <f t="shared" si="1691"/>
        <v>#NUM!</v>
      </c>
    </row>
    <row r="677" spans="1:123" s="336" customFormat="1">
      <c r="A677" s="334">
        <f t="shared" si="1693"/>
        <v>1.6250000000000007E-2</v>
      </c>
      <c r="B677" s="335">
        <v>52</v>
      </c>
      <c r="C677" s="335">
        <f t="shared" si="1694"/>
        <v>2600</v>
      </c>
      <c r="D677" s="335">
        <f t="shared" si="1692"/>
        <v>16336.281798666923</v>
      </c>
      <c r="E677" s="334" t="str">
        <f t="shared" si="1639"/>
        <v>16336.2817986669i</v>
      </c>
      <c r="F677" s="334" t="str">
        <f t="shared" si="1695"/>
        <v>6.42855681806239-1.20533552821632i</v>
      </c>
      <c r="G677" s="334" t="str">
        <f t="shared" si="1696"/>
        <v>-0.248026430310147+0.0273834437872813i</v>
      </c>
      <c r="H677" s="334" t="str">
        <f t="shared" si="1697"/>
        <v>0.0467534987047019-0.00822928114121584i</v>
      </c>
      <c r="I677" s="334" t="str">
        <f t="shared" si="1640"/>
        <v>0.0182219380806819+0.00016630339953338i</v>
      </c>
      <c r="J677" s="336" t="str">
        <f>IMPRODUCT(1/Nt_input,BN625)</f>
        <v>0</v>
      </c>
      <c r="K677" s="336" t="str">
        <f t="shared" si="1641"/>
        <v>0</v>
      </c>
      <c r="L677" s="336" t="e">
        <f t="shared" si="1642"/>
        <v>#NUM!</v>
      </c>
      <c r="M677" s="336">
        <f t="shared" si="1698"/>
        <v>445.38060233744358</v>
      </c>
      <c r="N677" s="337">
        <f t="shared" si="1699"/>
        <v>-4.6193976625564295</v>
      </c>
      <c r="O677" s="336" t="str">
        <f t="shared" si="1700"/>
        <v>-1.76776695296635-4.26776695296637i</v>
      </c>
      <c r="P677" s="336" t="str">
        <f t="shared" si="1701"/>
        <v>3.26640741219103-3.26640741219085i</v>
      </c>
      <c r="Q677" s="336" t="str">
        <f t="shared" si="1643"/>
        <v>4.26776695296629+1.76776695296654i</v>
      </c>
      <c r="R677" s="336" t="str">
        <f t="shared" si="1644"/>
        <v>2.01463824654013E-13+4.61939766255643i</v>
      </c>
      <c r="S677" s="336" t="str">
        <f t="shared" si="1645"/>
        <v>-4.26776695296631+1.76776695296649i</v>
      </c>
      <c r="T677" s="336" t="str">
        <f t="shared" si="1646"/>
        <v>-3.26640741219099-3.26640741219089i</v>
      </c>
      <c r="U677" s="336" t="str">
        <f t="shared" si="1647"/>
        <v>1.76776695296635-4.26776695296638i</v>
      </c>
      <c r="V677" s="336" t="str">
        <f t="shared" si="1648"/>
        <v>4.61939766255643+5.65914740723062E-14i</v>
      </c>
      <c r="W677" s="336" t="str">
        <f t="shared" si="1649"/>
        <v>1.76776695296627+4.2677669529664i</v>
      </c>
      <c r="X677" s="336" t="str">
        <f t="shared" si="1650"/>
        <v>-3.26640741219107+3.26640741219081i</v>
      </c>
      <c r="Y677" s="336" t="str">
        <f t="shared" si="1651"/>
        <v>-4.26776695296627-1.76776695296659i</v>
      </c>
      <c r="Z677" s="336" t="str">
        <f t="shared" si="1652"/>
        <v>-1.44872350581706E-13-4.61939766255643i</v>
      </c>
      <c r="AA677" s="336" t="str">
        <f t="shared" si="1653"/>
        <v>4.26776695296634-1.76776695296643i</v>
      </c>
      <c r="AB677" s="336" t="str">
        <f t="shared" si="1654"/>
        <v>3.26640741219097+3.2664074121909i</v>
      </c>
      <c r="AC677" s="336" t="str">
        <f t="shared" si="1655"/>
        <v>-1.7677669529664+4.26776695296635i</v>
      </c>
      <c r="AD677" s="336" t="str">
        <f t="shared" si="1656"/>
        <v>-4.61939766255643-1.13182948144612E-13i</v>
      </c>
      <c r="AE677" s="336" t="str">
        <f t="shared" si="1657"/>
        <v>-1.76776695296619-4.26776695296644i</v>
      </c>
      <c r="AF677" s="336" t="str">
        <f t="shared" si="1658"/>
        <v>3.26640741219109-3.26640741219079i</v>
      </c>
      <c r="AG677" s="336" t="str">
        <f t="shared" si="1659"/>
        <v>4.26776695296643+1.76776695296621i</v>
      </c>
      <c r="AH677" s="336" t="str">
        <f t="shared" si="1660"/>
        <v>-1.2902764936316E-12+4.61939766255643i</v>
      </c>
      <c r="AI677" s="336" t="str">
        <f t="shared" si="1661"/>
        <v>-4.26776695296584+1.76776695296765i</v>
      </c>
      <c r="AJ677" s="336" t="str">
        <f t="shared" si="1662"/>
        <v>-3.26640741219061-3.26640741219127i</v>
      </c>
      <c r="AK677" s="336" t="str">
        <f t="shared" si="1663"/>
        <v>1.76776695296433-4.26776695296721i</v>
      </c>
      <c r="AL677" s="336" t="str">
        <f t="shared" si="1664"/>
        <v>4.61939766255643-2.89744701163413E-13i</v>
      </c>
      <c r="AM677" s="336" t="str">
        <f t="shared" si="1665"/>
        <v>1.76776695296486+4.26776695296699i</v>
      </c>
      <c r="AN677" s="336" t="str">
        <f t="shared" si="1666"/>
        <v>-3.2664074121902+3.26640741219168i</v>
      </c>
      <c r="AO677" s="336" t="str">
        <f t="shared" si="1667"/>
        <v>-4.26776695296606-1.76776695296711i</v>
      </c>
      <c r="AP677" s="336" t="str">
        <f t="shared" si="1668"/>
        <v>-1.93541148501276E-12-4.61939766255643i</v>
      </c>
      <c r="AQ677" s="336" t="str">
        <f t="shared" si="1669"/>
        <v>4.26776695296638-1.76776695296632i</v>
      </c>
      <c r="AR677" s="336" t="str">
        <f t="shared" si="1670"/>
        <v>3.26640741218959+3.26640741219228i</v>
      </c>
      <c r="AS677" s="336" t="str">
        <f t="shared" si="1671"/>
        <v>-1.76776695296571+4.26776695296663i</v>
      </c>
      <c r="AT677" s="336" t="str">
        <f t="shared" si="1672"/>
        <v>-4.61939766255643-1.14540414304989E-12i</v>
      </c>
      <c r="AU677" s="336" t="str">
        <f t="shared" si="1673"/>
        <v>-1.76776695296784-4.26776695296576i</v>
      </c>
      <c r="AV677" s="336" t="str">
        <f t="shared" si="1674"/>
        <v>3.26640741219121-3.26640741219066i</v>
      </c>
      <c r="AW677" s="336" t="str">
        <f t="shared" si="1675"/>
        <v>4.26776695296551+1.76776695296844i</v>
      </c>
      <c r="AX677" s="336" t="str">
        <f t="shared" si="1676"/>
        <v>5.00262640799454E-13+4.61939766255643i</v>
      </c>
      <c r="AY677" s="336" t="str">
        <f t="shared" si="1677"/>
        <v>-4.26776695296693+1.767766952965i</v>
      </c>
      <c r="AZ677" s="336" t="str">
        <f t="shared" si="1678"/>
        <v>-3.26640741219183-3.26640741219005i</v>
      </c>
      <c r="BA677" s="336" t="str">
        <f t="shared" si="1679"/>
        <v>1.76776695296704-4.26776695296609i</v>
      </c>
      <c r="BB677" s="336" t="str">
        <f t="shared" si="1680"/>
        <v>4.61939766255643-2.01463824654013E-12i</v>
      </c>
      <c r="BC677" s="336" t="str">
        <f t="shared" si="1681"/>
        <v>1.76776695296652+4.2677669529663i</v>
      </c>
      <c r="BD677" s="336" t="str">
        <f t="shared" si="1682"/>
        <v>-3.26640741219223+3.26640741218965i</v>
      </c>
      <c r="BE677" s="336" t="str">
        <f t="shared" si="1683"/>
        <v>-4.26776695296672-1.76776695296552i</v>
      </c>
      <c r="BF677" s="336" t="str">
        <f t="shared" si="1684"/>
        <v>9.34886203413849E-13-4.61939766255643i</v>
      </c>
      <c r="BG677" s="336" t="str">
        <f t="shared" si="1685"/>
        <v>4.26776695296572-1.76776695296792i</v>
      </c>
      <c r="BH677" s="336" t="str">
        <f t="shared" si="1686"/>
        <v>3.26640741219081+3.26640741219107i</v>
      </c>
      <c r="BI677" s="336" t="str">
        <f t="shared" si="1687"/>
        <v>-1.76776695296836+4.26776695296554i</v>
      </c>
      <c r="BJ677" s="336" t="str">
        <f t="shared" si="1688"/>
        <v>-4.61939766255643+5.79489402326828E-13i</v>
      </c>
      <c r="BK677" s="336" t="str">
        <f t="shared" si="1689"/>
        <v>-1.76776695296519-4.26776695296685i</v>
      </c>
      <c r="BL677" s="336" t="str">
        <f t="shared" si="1690"/>
        <v>3.26640741218999-3.26640741219188i</v>
      </c>
      <c r="BM677" s="176"/>
      <c r="BN677" s="176"/>
      <c r="BO677" s="176"/>
      <c r="BP677" s="176"/>
      <c r="BQ677" s="176"/>
      <c r="BR677" s="176"/>
      <c r="BS677" s="176"/>
      <c r="BT677" s="176"/>
      <c r="BU677" s="176"/>
      <c r="BV677" s="176"/>
      <c r="CH677" s="336" t="e">
        <f t="shared" si="1691"/>
        <v>#NUM!</v>
      </c>
    </row>
    <row r="678" spans="1:123" s="336" customFormat="1">
      <c r="A678" s="334">
        <f t="shared" si="1693"/>
        <v>1.6562500000000008E-2</v>
      </c>
      <c r="B678" s="335">
        <v>53</v>
      </c>
      <c r="C678" s="335">
        <f t="shared" si="1694"/>
        <v>2650</v>
      </c>
      <c r="D678" s="335">
        <f t="shared" si="1692"/>
        <v>16650.441064025905</v>
      </c>
      <c r="E678" s="334" t="str">
        <f t="shared" si="1639"/>
        <v>16650.4410640259i</v>
      </c>
      <c r="F678" s="334" t="str">
        <f t="shared" si="1695"/>
        <v>6.42556201000711-1.20588606568419i</v>
      </c>
      <c r="G678" s="334" t="str">
        <f t="shared" si="1696"/>
        <v>-0.247991780499566+0.0275203044925193i</v>
      </c>
      <c r="H678" s="334" t="str">
        <f t="shared" si="1697"/>
        <v>0.0467336787169536-0.00822354935316295i</v>
      </c>
      <c r="I678" s="334" t="str">
        <f t="shared" si="1640"/>
        <v>0.0182207236708896+0.000174740424548356i</v>
      </c>
      <c r="J678" s="336" t="str">
        <f>IMPRODUCT(1/Nt_input,BO625)</f>
        <v>0</v>
      </c>
      <c r="K678" s="336" t="str">
        <f t="shared" si="1641"/>
        <v>0</v>
      </c>
      <c r="L678" s="336" t="e">
        <f t="shared" si="1642"/>
        <v>#NUM!</v>
      </c>
      <c r="M678" s="336">
        <f t="shared" si="1698"/>
        <v>445.59039367825824</v>
      </c>
      <c r="N678" s="337">
        <f t="shared" si="1699"/>
        <v>-4.4096063217417694</v>
      </c>
      <c r="O678" s="336" t="str">
        <f t="shared" si="1700"/>
        <v>-2.07867403075634-3.88892558254901i</v>
      </c>
      <c r="P678" s="336" t="str">
        <f t="shared" si="1701"/>
        <v>2.44984601169475-3.66645365874551i</v>
      </c>
      <c r="Q678" s="336" t="str">
        <f t="shared" si="1643"/>
        <v>4.38837286203458+0.432217001636212i</v>
      </c>
      <c r="R678" s="336" t="str">
        <f t="shared" si="1644"/>
        <v>1.68748328258302+4.07394502708957i</v>
      </c>
      <c r="S678" s="336" t="str">
        <f t="shared" si="1645"/>
        <v>-2.79742463631845+3.40867178192086i</v>
      </c>
      <c r="T678" s="336" t="str">
        <f t="shared" si="1646"/>
        <v>-4.32487697273739-0.860271517272819i</v>
      </c>
      <c r="U678" s="336" t="str">
        <f t="shared" si="1647"/>
        <v>-1.28004114792619-4.2197301539744i</v>
      </c>
      <c r="V678" s="336" t="str">
        <f t="shared" si="1648"/>
        <v>3.11806253246654-3.1180625324668i</v>
      </c>
      <c r="W678" s="336" t="str">
        <f t="shared" si="1649"/>
        <v>4.21973015397449+1.28004114792587i</v>
      </c>
      <c r="X678" s="336" t="str">
        <f t="shared" si="1650"/>
        <v>0.86027151727274+4.3248769727374i</v>
      </c>
      <c r="Y678" s="336" t="str">
        <f t="shared" si="1651"/>
        <v>-3.40867178192092+2.79742463631839i</v>
      </c>
      <c r="Z678" s="336" t="str">
        <f t="shared" si="1652"/>
        <v>-4.07394502708953-1.68748328258312i</v>
      </c>
      <c r="AA678" s="336" t="str">
        <f t="shared" si="1653"/>
        <v>-0.43221700163612-4.38837286203459i</v>
      </c>
      <c r="AB678" s="336" t="str">
        <f t="shared" si="1654"/>
        <v>3.66645365874556-2.44984601169468i</v>
      </c>
      <c r="AC678" s="336" t="str">
        <f t="shared" si="1655"/>
        <v>3.88892558254895+2.07867403075645i</v>
      </c>
      <c r="AD678" s="336" t="str">
        <f t="shared" si="1656"/>
        <v>-6.91476597261886E-14+4.40960632174177i</v>
      </c>
      <c r="AE678" s="336" t="str">
        <f t="shared" si="1657"/>
        <v>-3.88892558254905+2.07867403075627i</v>
      </c>
      <c r="AF678" s="336" t="str">
        <f t="shared" si="1658"/>
        <v>-3.66645365874544-2.44984601169484i</v>
      </c>
      <c r="AG678" s="336" t="str">
        <f t="shared" si="1659"/>
        <v>0.432217001636319-4.38837286203457i</v>
      </c>
      <c r="AH678" s="336" t="str">
        <f t="shared" si="1660"/>
        <v>4.07394502708943-1.68748328258334i</v>
      </c>
      <c r="AI678" s="336" t="str">
        <f t="shared" si="1661"/>
        <v>3.40867178192081+2.79742463631851i</v>
      </c>
      <c r="AJ678" s="336" t="str">
        <f t="shared" si="1662"/>
        <v>-0.860271517273335+4.32487697273728i</v>
      </c>
      <c r="AK678" s="336" t="str">
        <f t="shared" si="1663"/>
        <v>-4.21973015397467+1.28004114792529i</v>
      </c>
      <c r="AL678" s="336" t="str">
        <f t="shared" si="1664"/>
        <v>-3.11806253246578-3.11806253246757i</v>
      </c>
      <c r="AM678" s="336" t="str">
        <f t="shared" si="1665"/>
        <v>1.28004114792758-4.21973015397397i</v>
      </c>
      <c r="AN678" s="336" t="str">
        <f t="shared" si="1666"/>
        <v>4.32487697273776-0.860271517270918i</v>
      </c>
      <c r="AO678" s="336" t="str">
        <f t="shared" si="1667"/>
        <v>2.79742463632005+3.40867178191955i</v>
      </c>
      <c r="AP678" s="336" t="str">
        <f t="shared" si="1668"/>
        <v>-1.68748328258156+4.07394502709017i</v>
      </c>
      <c r="AQ678" s="336" t="str">
        <f t="shared" si="1669"/>
        <v>-4.38837286203447+0.432217001637298i</v>
      </c>
      <c r="AR678" s="336" t="str">
        <f t="shared" si="1670"/>
        <v>-2.44984601169535-3.66645365874511i</v>
      </c>
      <c r="AS678" s="336" t="str">
        <f t="shared" si="1671"/>
        <v>2.07867403075618-3.8889255825491i</v>
      </c>
      <c r="AT678" s="336" t="str">
        <f t="shared" si="1672"/>
        <v>4.40960632174177+1.38295319452377E-13i</v>
      </c>
      <c r="AU678" s="336" t="str">
        <f t="shared" si="1673"/>
        <v>2.07867403075582+3.88892558254929i</v>
      </c>
      <c r="AV678" s="336" t="str">
        <f t="shared" si="1674"/>
        <v>-2.44984601169568+3.66645365874488i</v>
      </c>
      <c r="AW678" s="336" t="str">
        <f t="shared" si="1675"/>
        <v>-4.38837286203443-0.432217001637698i</v>
      </c>
      <c r="AX678" s="336" t="str">
        <f t="shared" si="1676"/>
        <v>-1.68748328258119-4.07394502709032i</v>
      </c>
      <c r="AY678" s="336" t="str">
        <f t="shared" si="1677"/>
        <v>2.79742463631687-3.40867178192216i</v>
      </c>
      <c r="AZ678" s="336" t="str">
        <f t="shared" si="1678"/>
        <v>4.32487697273769+0.860271517271311i</v>
      </c>
      <c r="BA678" s="336" t="str">
        <f t="shared" si="1679"/>
        <v>1.28004114792732+4.21973015397405i</v>
      </c>
      <c r="BB678" s="336" t="str">
        <f t="shared" si="1680"/>
        <v>-3.11806253246606+3.11806253246728i</v>
      </c>
      <c r="BC678" s="336" t="str">
        <f t="shared" si="1681"/>
        <v>-4.21973015397459-1.28004114792555i</v>
      </c>
      <c r="BD678" s="336" t="str">
        <f t="shared" si="1682"/>
        <v>-0.860271517273-4.32487697273735i</v>
      </c>
      <c r="BE678" s="336" t="str">
        <f t="shared" si="1683"/>
        <v>3.40867178192106-2.79742463631821i</v>
      </c>
      <c r="BF678" s="336" t="str">
        <f t="shared" si="1684"/>
        <v>4.07394502708931+1.68748328258365i</v>
      </c>
      <c r="BG678" s="336" t="str">
        <f t="shared" si="1685"/>
        <v>0.432217001635046+4.38837286203469i</v>
      </c>
      <c r="BH678" s="336" t="str">
        <f t="shared" si="1686"/>
        <v>-3.66645365874636+2.44984601169347i</v>
      </c>
      <c r="BI678" s="336" t="str">
        <f t="shared" si="1687"/>
        <v>-3.88892558254803-2.07867403075817i</v>
      </c>
      <c r="BJ678" s="336" t="str">
        <f t="shared" si="1688"/>
        <v>-1.98580663845423E-12-4.40960632174177i</v>
      </c>
      <c r="BK678" s="336" t="str">
        <f t="shared" si="1689"/>
        <v>3.88892558254829-2.0786740307577i</v>
      </c>
      <c r="BL678" s="336" t="str">
        <f t="shared" si="1690"/>
        <v>3.66645365874606+2.44984601169392i</v>
      </c>
      <c r="BM678" s="176"/>
      <c r="BN678" s="176"/>
      <c r="BO678" s="176"/>
      <c r="BP678" s="176"/>
      <c r="BQ678" s="176"/>
      <c r="BR678" s="176"/>
      <c r="BS678" s="176"/>
      <c r="BT678" s="176"/>
      <c r="BU678" s="176"/>
      <c r="BV678" s="176"/>
      <c r="CH678" s="336" t="e">
        <f t="shared" si="1691"/>
        <v>#NUM!</v>
      </c>
    </row>
    <row r="679" spans="1:123" s="336" customFormat="1">
      <c r="A679" s="334">
        <f t="shared" si="1693"/>
        <v>1.6875000000000008E-2</v>
      </c>
      <c r="B679" s="335">
        <v>54</v>
      </c>
      <c r="C679" s="335">
        <f t="shared" si="1694"/>
        <v>2700</v>
      </c>
      <c r="D679" s="335">
        <f t="shared" si="1692"/>
        <v>16964.600329384884</v>
      </c>
      <c r="E679" s="334" t="str">
        <f t="shared" si="1639"/>
        <v>16964.6003293849i</v>
      </c>
      <c r="F679" s="334" t="str">
        <f t="shared" si="1695"/>
        <v>6.42258536558826-1.20683588127793i</v>
      </c>
      <c r="G679" s="334" t="str">
        <f t="shared" si="1696"/>
        <v>-0.247956476244825+0.0276641908291371i</v>
      </c>
      <c r="H679" s="334" t="str">
        <f t="shared" si="1697"/>
        <v>0.0467140257139944-0.00822072315951671i</v>
      </c>
      <c r="I679" s="334" t="str">
        <f t="shared" si="1640"/>
        <v>0.018219707250045+0.000183104984315149i</v>
      </c>
      <c r="J679" s="336" t="str">
        <f>IMPRODUCT(1/Nt_input,BP625)</f>
        <v>0</v>
      </c>
      <c r="K679" s="336" t="str">
        <f t="shared" si="1641"/>
        <v>0</v>
      </c>
      <c r="L679" s="336" t="e">
        <f t="shared" si="1642"/>
        <v>#NUM!</v>
      </c>
      <c r="M679" s="336">
        <f t="shared" si="1698"/>
        <v>445.84265193848728</v>
      </c>
      <c r="N679" s="337">
        <f t="shared" si="1699"/>
        <v>-4.1573480615127201</v>
      </c>
      <c r="O679" s="336" t="str">
        <f t="shared" si="1700"/>
        <v>-2.30969883127823-3.45670858091271i</v>
      </c>
      <c r="P679" s="336" t="str">
        <f t="shared" si="1701"/>
        <v>1.59094822571586-3.84088878355715i</v>
      </c>
      <c r="Q679" s="336" t="str">
        <f t="shared" si="1643"/>
        <v>4.0774657842446-0.81105837205353i</v>
      </c>
      <c r="R679" s="336" t="str">
        <f t="shared" si="1644"/>
        <v>2.93968900604838+2.93968900604841i</v>
      </c>
      <c r="S679" s="336" t="str">
        <f t="shared" si="1645"/>
        <v>-0.811058372053563+4.07746578424459i</v>
      </c>
      <c r="T679" s="336" t="str">
        <f t="shared" si="1646"/>
        <v>-3.84088878355701+1.59094822571621i</v>
      </c>
      <c r="U679" s="336" t="str">
        <f t="shared" si="1647"/>
        <v>-3.45670858091264-2.30969883127833i</v>
      </c>
      <c r="V679" s="336" t="str">
        <f t="shared" si="1648"/>
        <v>4.38007158621851E-14-4.15734806151272i</v>
      </c>
      <c r="W679" s="336" t="str">
        <f t="shared" si="1649"/>
        <v>3.45670858091269-2.30969883127826i</v>
      </c>
      <c r="X679" s="336" t="str">
        <f t="shared" si="1650"/>
        <v>3.84088878355714+1.59094822571589i</v>
      </c>
      <c r="Y679" s="336" t="str">
        <f t="shared" si="1651"/>
        <v>0.811058372053492+4.07746578424461i</v>
      </c>
      <c r="Z679" s="336" t="str">
        <f t="shared" si="1652"/>
        <v>-2.93968900604843+2.93968900604836i</v>
      </c>
      <c r="AA679" s="336" t="str">
        <f t="shared" si="1653"/>
        <v>-4.07746578424459-0.811058372053592i</v>
      </c>
      <c r="AB679" s="336" t="str">
        <f t="shared" si="1654"/>
        <v>-1.59094822571615-3.84088878355703i</v>
      </c>
      <c r="AC679" s="336" t="str">
        <f t="shared" si="1655"/>
        <v>2.30969883127835-3.45670858091263i</v>
      </c>
      <c r="AD679" s="336" t="str">
        <f t="shared" si="1656"/>
        <v>4.15734806151272+8.76014317243701E-14i</v>
      </c>
      <c r="AE679" s="336" t="str">
        <f t="shared" si="1657"/>
        <v>2.30969883127825+3.45670858091269i</v>
      </c>
      <c r="AF679" s="336" t="str">
        <f t="shared" si="1658"/>
        <v>-1.59094822571593+3.84088878355712i</v>
      </c>
      <c r="AG679" s="336" t="str">
        <f t="shared" si="1659"/>
        <v>-4.07746578424437+0.811058372054698i</v>
      </c>
      <c r="AH679" s="336" t="str">
        <f t="shared" si="1660"/>
        <v>-2.93968900604979-2.939689006047i</v>
      </c>
      <c r="AI679" s="336" t="str">
        <f t="shared" si="1661"/>
        <v>0.811058372054881-4.07746578424433i</v>
      </c>
      <c r="AJ679" s="336" t="str">
        <f t="shared" si="1662"/>
        <v>3.84088878355719-1.59094822571576i</v>
      </c>
      <c r="AK679" s="336" t="str">
        <f t="shared" si="1663"/>
        <v>3.45670858091305+2.30969883127772i</v>
      </c>
      <c r="AL679" s="336" t="str">
        <f t="shared" si="1664"/>
        <v>1.55236272753994E-12+4.15734806151272i</v>
      </c>
      <c r="AM679" s="336" t="str">
        <f t="shared" si="1665"/>
        <v>-3.45670858091362+2.30969883127686i</v>
      </c>
      <c r="AN679" s="336" t="str">
        <f t="shared" si="1666"/>
        <v>-3.8408887835568-1.59094822571671i</v>
      </c>
      <c r="AO679" s="336" t="str">
        <f t="shared" si="1667"/>
        <v>-0.811058372053812-4.07746578424454i</v>
      </c>
      <c r="AP679" s="336" t="str">
        <f t="shared" si="1668"/>
        <v>2.93968900604763-2.93968900604915i</v>
      </c>
      <c r="AQ679" s="336" t="str">
        <f t="shared" si="1669"/>
        <v>4.07746578424416+0.811058372055766i</v>
      </c>
      <c r="AR679" s="336" t="str">
        <f t="shared" si="1670"/>
        <v>1.59094822571498+3.84088878355751i</v>
      </c>
      <c r="AS679" s="336" t="str">
        <f t="shared" si="1671"/>
        <v>-2.30969883127842+3.45670858091258i</v>
      </c>
      <c r="AT679" s="336" t="str">
        <f t="shared" si="1672"/>
        <v>-4.15734806151272+6.51909706788833E-13i</v>
      </c>
      <c r="AU679" s="336" t="str">
        <f t="shared" si="1673"/>
        <v>-2.3096988312796-3.45670858091179i</v>
      </c>
      <c r="AV679" s="336" t="str">
        <f t="shared" si="1674"/>
        <v>1.59094822571749-3.84088878355648i</v>
      </c>
      <c r="AW679" s="336" t="str">
        <f t="shared" si="1675"/>
        <v>4.07746578424471-0.811058372052989i</v>
      </c>
      <c r="AX679" s="336" t="str">
        <f t="shared" si="1676"/>
        <v>2.93968900604856+2.93968900604823i</v>
      </c>
      <c r="AY679" s="336" t="str">
        <f t="shared" si="1677"/>
        <v>-0.811058372052536+4.0774657842448i</v>
      </c>
      <c r="AZ679" s="336" t="str">
        <f t="shared" si="1678"/>
        <v>-3.84088878355784+1.5909482257142i</v>
      </c>
      <c r="BA679" s="336" t="str">
        <f t="shared" si="1679"/>
        <v>-3.45670858091212-2.30969883127912i</v>
      </c>
      <c r="BB679" s="336" t="str">
        <f t="shared" si="1680"/>
        <v>1.89463844659583E-13-4.15734806151272i</v>
      </c>
      <c r="BC679" s="336" t="str">
        <f t="shared" si="1681"/>
        <v>3.45670858091232-2.3096988312788i</v>
      </c>
      <c r="BD679" s="336" t="str">
        <f t="shared" si="1682"/>
        <v>3.84088878355774+1.59094822571444i</v>
      </c>
      <c r="BE679" s="336" t="str">
        <f t="shared" si="1683"/>
        <v>0.811058372052162+4.07746578424487i</v>
      </c>
      <c r="BF679" s="336" t="str">
        <f t="shared" si="1684"/>
        <v>-2.93968900604882+2.93968900604796i</v>
      </c>
      <c r="BG679" s="336" t="str">
        <f t="shared" si="1685"/>
        <v>-4.07746578424464-0.811058372053359i</v>
      </c>
      <c r="BH679" s="336" t="str">
        <f t="shared" si="1686"/>
        <v>-1.59094822571714-3.84088878355662i</v>
      </c>
      <c r="BI679" s="336" t="str">
        <f t="shared" si="1687"/>
        <v>2.30969883127982-3.45670858091165i</v>
      </c>
      <c r="BJ679" s="336" t="str">
        <f t="shared" si="1688"/>
        <v>4.15734806151272+1.030837396108E-12i</v>
      </c>
      <c r="BK679" s="336" t="str">
        <f t="shared" si="1689"/>
        <v>2.3096988312781+3.45670858091279i</v>
      </c>
      <c r="BL679" s="336" t="str">
        <f t="shared" si="1690"/>
        <v>-1.59094822571533+3.84088878355737i</v>
      </c>
      <c r="BM679" s="176"/>
      <c r="BN679" s="176"/>
      <c r="BO679" s="176"/>
      <c r="BP679" s="176"/>
      <c r="BQ679" s="176"/>
      <c r="BR679" s="176"/>
      <c r="BS679" s="176"/>
      <c r="BT679" s="176"/>
      <c r="BU679" s="176"/>
      <c r="BV679" s="176"/>
      <c r="CH679" s="336" t="e">
        <f t="shared" si="1691"/>
        <v>#NUM!</v>
      </c>
    </row>
    <row r="680" spans="1:123" s="336" customFormat="1">
      <c r="A680" s="334">
        <f t="shared" si="1693"/>
        <v>1.7187500000000008E-2</v>
      </c>
      <c r="B680" s="335">
        <v>55</v>
      </c>
      <c r="C680" s="335">
        <f t="shared" si="1694"/>
        <v>2750</v>
      </c>
      <c r="D680" s="335">
        <f t="shared" si="1692"/>
        <v>17278.75959474386</v>
      </c>
      <c r="E680" s="334" t="str">
        <f t="shared" si="1639"/>
        <v>17278.7595947439i</v>
      </c>
      <c r="F680" s="334" t="str">
        <f t="shared" si="1695"/>
        <v>6.41962299053888-1.20816267959953i</v>
      </c>
      <c r="G680" s="334" t="str">
        <f t="shared" si="1696"/>
        <v>-0.247920517859047+0.027814712765929i</v>
      </c>
      <c r="H680" s="334" t="str">
        <f t="shared" si="1697"/>
        <v>0.0466945113884907-0.00822064099569562i</v>
      </c>
      <c r="I680" s="334" t="str">
        <f t="shared" si="1640"/>
        <v>0.0182188772670619+0.000191399567942323i</v>
      </c>
      <c r="J680" s="336" t="str">
        <f>IMPRODUCT(1/Nt_input,BQ625)</f>
        <v>0</v>
      </c>
      <c r="K680" s="336" t="str">
        <f t="shared" si="1641"/>
        <v>0</v>
      </c>
      <c r="L680" s="336" t="e">
        <f t="shared" si="1642"/>
        <v>#NUM!</v>
      </c>
      <c r="M680" s="336">
        <f t="shared" si="1698"/>
        <v>446.13494773318632</v>
      </c>
      <c r="N680" s="337">
        <f t="shared" si="1699"/>
        <v>-3.865052266813676</v>
      </c>
      <c r="O680" s="336" t="str">
        <f t="shared" si="1700"/>
        <v>-2.45196320100808-2.98772580504031i</v>
      </c>
      <c r="P680" s="336" t="str">
        <f t="shared" si="1701"/>
        <v>0.7540342913419-3.79078637127998i</v>
      </c>
      <c r="Q680" s="336" t="str">
        <f t="shared" si="1643"/>
        <v>3.40867178192074-1.82197302623799i</v>
      </c>
      <c r="R680" s="336" t="str">
        <f t="shared" si="1644"/>
        <v>3.57084268139547+1.47909146773483i</v>
      </c>
      <c r="S680" s="336" t="str">
        <f t="shared" si="1645"/>
        <v>1.12196544984369+3.6986244138272i</v>
      </c>
      <c r="T680" s="336" t="str">
        <f t="shared" si="1646"/>
        <v>-2.14730798850675+3.21367350981655i</v>
      </c>
      <c r="U680" s="336" t="str">
        <f t="shared" si="1647"/>
        <v>-3.84644098372272+0.378841370417369i</v>
      </c>
      <c r="V680" s="336" t="str">
        <f t="shared" si="1648"/>
        <v>-2.73300466750451-2.73300466750427i</v>
      </c>
      <c r="W680" s="336" t="str">
        <f t="shared" si="1649"/>
        <v>0.378841370417416-3.84644098372272i</v>
      </c>
      <c r="X680" s="336" t="str">
        <f t="shared" si="1650"/>
        <v>3.21367350981658-2.1473079885067i</v>
      </c>
      <c r="Y680" s="336" t="str">
        <f t="shared" si="1651"/>
        <v>3.69862441382718+1.12196544984375i</v>
      </c>
      <c r="Z680" s="336" t="str">
        <f t="shared" si="1652"/>
        <v>1.4790914677348+3.57084268139548i</v>
      </c>
      <c r="AA680" s="336" t="str">
        <f t="shared" si="1653"/>
        <v>-1.82197302623802+3.40867178192072i</v>
      </c>
      <c r="AB680" s="336" t="str">
        <f t="shared" si="1654"/>
        <v>-3.79078637127999+0.754034291341861i</v>
      </c>
      <c r="AC680" s="336" t="str">
        <f t="shared" si="1655"/>
        <v>-2.98772580504018-2.45196320100823i</v>
      </c>
      <c r="AD680" s="336" t="str">
        <f t="shared" si="1656"/>
        <v>4.73505328792463E-14-3.86505226681368i</v>
      </c>
      <c r="AE680" s="336" t="str">
        <f t="shared" si="1657"/>
        <v>2.98772580504024-2.45196320100816i</v>
      </c>
      <c r="AF680" s="336" t="str">
        <f t="shared" si="1658"/>
        <v>3.79078637127997+0.754034291341954i</v>
      </c>
      <c r="AG680" s="336" t="str">
        <f t="shared" si="1659"/>
        <v>1.82197302623896+3.40867178192022i</v>
      </c>
      <c r="AH680" s="336" t="str">
        <f t="shared" si="1660"/>
        <v>-1.47909146773524+3.5708426813953i</v>
      </c>
      <c r="AI680" s="336" t="str">
        <f t="shared" si="1661"/>
        <v>-3.69862441382677+1.1219654498451i</v>
      </c>
      <c r="AJ680" s="336" t="str">
        <f t="shared" si="1662"/>
        <v>-3.21367350981651-2.14730798850681i</v>
      </c>
      <c r="AK680" s="336" t="str">
        <f t="shared" si="1663"/>
        <v>-0.378841370415382-3.84644098372292i</v>
      </c>
      <c r="AL680" s="336" t="str">
        <f t="shared" si="1664"/>
        <v>2.73300466750428-2.73300466750449i</v>
      </c>
      <c r="AM680" s="336" t="str">
        <f t="shared" si="1665"/>
        <v>3.84644098372257+0.378841370418966i</v>
      </c>
      <c r="AN680" s="336" t="str">
        <f t="shared" si="1666"/>
        <v>2.14730798850701+3.21367350981638i</v>
      </c>
      <c r="AO680" s="336" t="str">
        <f t="shared" si="1667"/>
        <v>-1.12196544984487+3.69862441382684i</v>
      </c>
      <c r="AP680" s="336" t="str">
        <f t="shared" si="1668"/>
        <v>-3.5708426813952+1.47909146773546i</v>
      </c>
      <c r="AQ680" s="336" t="str">
        <f t="shared" si="1669"/>
        <v>-3.40867178192034-1.82197302623874i</v>
      </c>
      <c r="AR680" s="336" t="str">
        <f t="shared" si="1670"/>
        <v>-0.754034291342943-3.79078637127977i</v>
      </c>
      <c r="AS680" s="336" t="str">
        <f t="shared" si="1671"/>
        <v>2.45196320100857-2.98772580503991i</v>
      </c>
      <c r="AT680" s="336" t="str">
        <f t="shared" si="1672"/>
        <v>3.86505226681368-1.44321842869134E-12i</v>
      </c>
      <c r="AU680" s="336" t="str">
        <f t="shared" si="1673"/>
        <v>2.45196320100783+2.98772580504051i</v>
      </c>
      <c r="AV680" s="336" t="str">
        <f t="shared" si="1674"/>
        <v>-0.754034291340114+3.79078637128034i</v>
      </c>
      <c r="AW680" s="336" t="str">
        <f t="shared" si="1675"/>
        <v>-3.40867178192079+1.8219730262379i</v>
      </c>
      <c r="AX680" s="336" t="str">
        <f t="shared" si="1676"/>
        <v>-3.57084268139484-1.47909146773635i</v>
      </c>
      <c r="AY680" s="336" t="str">
        <f t="shared" si="1677"/>
        <v>-1.12196544984395-3.69862441382712i</v>
      </c>
      <c r="AZ680" s="336" t="str">
        <f t="shared" si="1678"/>
        <v>2.14730798850781-3.21367350981585i</v>
      </c>
      <c r="BA680" s="336" t="str">
        <f t="shared" si="1679"/>
        <v>3.84644098372266-0.378841370418013i</v>
      </c>
      <c r="BB680" s="336" t="str">
        <f t="shared" si="1680"/>
        <v>2.7330046675036+2.73300466750517i</v>
      </c>
      <c r="BC680" s="336" t="str">
        <f t="shared" si="1681"/>
        <v>-0.37884137041639+3.84644098372282i</v>
      </c>
      <c r="BD680" s="336" t="str">
        <f t="shared" si="1682"/>
        <v>-3.21367350981708+2.14730798850597i</v>
      </c>
      <c r="BE680" s="336" t="str">
        <f t="shared" si="1683"/>
        <v>-3.69862441382759-1.12196544984239i</v>
      </c>
      <c r="BF680" s="336" t="str">
        <f t="shared" si="1684"/>
        <v>-1.4790914677343-3.57084268139568i</v>
      </c>
      <c r="BG680" s="336" t="str">
        <f t="shared" si="1685"/>
        <v>1.82197302623646-3.40867178192156i</v>
      </c>
      <c r="BH680" s="336" t="str">
        <f t="shared" si="1686"/>
        <v>3.79078637128002-0.754034291341714i</v>
      </c>
      <c r="BI680" s="336" t="str">
        <f t="shared" si="1687"/>
        <v>2.98772580504155+2.45196320100657i</v>
      </c>
      <c r="BJ680" s="336" t="str">
        <f t="shared" si="1688"/>
        <v>2.97353971205072E-13+3.86505226681368i</v>
      </c>
      <c r="BK680" s="336" t="str">
        <f t="shared" si="1689"/>
        <v>-2.98772580504124+2.45196320100694i</v>
      </c>
      <c r="BL680" s="336" t="str">
        <f t="shared" si="1690"/>
        <v>-3.79078637128009-0.754034291341347i</v>
      </c>
      <c r="BM680" s="176"/>
      <c r="BN680" s="176"/>
      <c r="BO680" s="176"/>
      <c r="BP680" s="176"/>
      <c r="BQ680" s="176"/>
      <c r="BR680" s="176"/>
      <c r="BS680" s="176"/>
      <c r="BT680" s="176"/>
      <c r="BU680" s="176"/>
      <c r="BV680" s="176"/>
      <c r="CH680" s="336" t="e">
        <f t="shared" si="1691"/>
        <v>#NUM!</v>
      </c>
    </row>
    <row r="681" spans="1:123" s="336" customFormat="1">
      <c r="A681" s="334">
        <f t="shared" si="1693"/>
        <v>1.7500000000000009E-2</v>
      </c>
      <c r="B681" s="335">
        <v>56</v>
      </c>
      <c r="C681" s="335">
        <f t="shared" si="1694"/>
        <v>2800</v>
      </c>
      <c r="D681" s="335">
        <f t="shared" si="1692"/>
        <v>17592.91886010284</v>
      </c>
      <c r="E681" s="334" t="str">
        <f t="shared" si="1639"/>
        <v>17592.9188601028i</v>
      </c>
      <c r="F681" s="334" t="str">
        <f t="shared" si="1695"/>
        <v>6.41667134018937-1.20984573136886i</v>
      </c>
      <c r="G681" s="334" t="str">
        <f t="shared" si="1696"/>
        <v>-0.247883905661096+0.0279715080084195i</v>
      </c>
      <c r="H681" s="334" t="str">
        <f t="shared" si="1697"/>
        <v>0.0466751099680731-0.00822315265725768i</v>
      </c>
      <c r="I681" s="334" t="str">
        <f t="shared" si="1640"/>
        <v>0.0182182231725173+0.000199626598611943i</v>
      </c>
      <c r="J681" s="336" t="str">
        <f>IMPRODUCT(1/Nt_input,BR625)</f>
        <v>0</v>
      </c>
      <c r="K681" s="336" t="str">
        <f t="shared" si="1641"/>
        <v>0</v>
      </c>
      <c r="L681" s="336" t="e">
        <f t="shared" si="1642"/>
        <v>#NUM!</v>
      </c>
      <c r="M681" s="336">
        <f t="shared" si="1698"/>
        <v>446.46446609406729</v>
      </c>
      <c r="N681" s="337">
        <f t="shared" si="1699"/>
        <v>-3.5355339059327289</v>
      </c>
      <c r="O681" s="336" t="str">
        <f t="shared" si="1700"/>
        <v>-2.5-2.49999999999999i</v>
      </c>
      <c r="P681" s="336" t="str">
        <f t="shared" si="1701"/>
        <v>-8.64091338205455E-14-3.53553390593273i</v>
      </c>
      <c r="Q681" s="336" t="str">
        <f t="shared" si="1643"/>
        <v>2.50000000000003-2.49999999999996i</v>
      </c>
      <c r="R681" s="336" t="str">
        <f t="shared" si="1644"/>
        <v>3.53553390593273-1.72818267641091E-13i</v>
      </c>
      <c r="S681" s="336" t="str">
        <f t="shared" si="1645"/>
        <v>2.50000000000002+2.49999999999997i</v>
      </c>
      <c r="T681" s="336" t="str">
        <f t="shared" si="1646"/>
        <v>-9.87536791182633E-14+3.53553390593273i</v>
      </c>
      <c r="U681" s="336" t="str">
        <f t="shared" si="1647"/>
        <v>-2.49999999999991+2.50000000000007i</v>
      </c>
      <c r="V681" s="336" t="str">
        <f t="shared" si="1648"/>
        <v>-3.53553390593273-3.11856548019231E-14i</v>
      </c>
      <c r="W681" s="336" t="str">
        <f t="shared" si="1649"/>
        <v>-2.49999999999989-2.5000000000001i</v>
      </c>
      <c r="X681" s="336" t="str">
        <f t="shared" si="1650"/>
        <v>-6.15038488533576E-14-3.53553390593273i</v>
      </c>
      <c r="Y681" s="336" t="str">
        <f t="shared" si="1651"/>
        <v>2.50000000000005-2.49999999999994i</v>
      </c>
      <c r="Z681" s="336" t="str">
        <f t="shared" si="1652"/>
        <v>3.53553390593273-1.54193352508638E-13i</v>
      </c>
      <c r="AA681" s="336" t="str">
        <f t="shared" si="1653"/>
        <v>2.50000000000002+2.49999999999997i</v>
      </c>
      <c r="AB681" s="336" t="str">
        <f t="shared" si="1654"/>
        <v>-1.29939333920186E-13+3.53553390593273i</v>
      </c>
      <c r="AC681" s="336" t="str">
        <f t="shared" si="1655"/>
        <v>-2.49999999999992+2.50000000000007i</v>
      </c>
      <c r="AD681" s="336" t="str">
        <f t="shared" si="1656"/>
        <v>-3.53553390593273-6.2371309603846E-14i</v>
      </c>
      <c r="AE681" s="336" t="str">
        <f t="shared" si="1657"/>
        <v>-2.50000000000012-2.49999999999987i</v>
      </c>
      <c r="AF681" s="336" t="str">
        <f t="shared" si="1658"/>
        <v>-5.54396733903748E-14-3.53553390593273i</v>
      </c>
      <c r="AG681" s="336" t="str">
        <f t="shared" si="1659"/>
        <v>2.49999999999904-2.50000000000095i</v>
      </c>
      <c r="AH681" s="336" t="str">
        <f t="shared" si="1660"/>
        <v>3.53553390593273-8.26409119197043E-13i</v>
      </c>
      <c r="AI681" s="336" t="str">
        <f t="shared" si="1661"/>
        <v>2.50000000000025+2.49999999999974i</v>
      </c>
      <c r="AJ681" s="336" t="str">
        <f t="shared" si="1662"/>
        <v>-1.61124988722109E-13+3.53553390593273i</v>
      </c>
      <c r="AK681" s="336" t="str">
        <f t="shared" si="1663"/>
        <v>-2.50000000000044+2.49999999999955i</v>
      </c>
      <c r="AL681" s="336" t="str">
        <f t="shared" si="1664"/>
        <v>-3.53553390593273-1.09841613796338E-12i</v>
      </c>
      <c r="AM681" s="336" t="str">
        <f t="shared" si="1665"/>
        <v>-2.49999999999889-2.5000000000011i</v>
      </c>
      <c r="AN681" s="336" t="str">
        <f t="shared" si="1666"/>
        <v>-1.48129982024699E-12-3.53553390593273i</v>
      </c>
      <c r="AO681" s="336" t="str">
        <f t="shared" si="1667"/>
        <v>2.49999999999935-2.50000000000064i</v>
      </c>
      <c r="AP681" s="336" t="str">
        <f t="shared" si="1668"/>
        <v>3.53553390593273-4.43522753649956E-13i</v>
      </c>
      <c r="AQ681" s="336" t="str">
        <f t="shared" si="1669"/>
        <v>2.49999999999997+2.50000000000001i</v>
      </c>
      <c r="AR681" s="336" t="str">
        <f t="shared" si="1670"/>
        <v>-4.93768395591316E-13+3.53553390593273i</v>
      </c>
      <c r="AS681" s="336" t="str">
        <f t="shared" si="1671"/>
        <v>-2.50000000000067+2.49999999999931i</v>
      </c>
      <c r="AT681" s="336" t="str">
        <f t="shared" si="1672"/>
        <v>-3.53553390593273-1.53154546218835E-12i</v>
      </c>
      <c r="AU681" s="336" t="str">
        <f t="shared" si="1673"/>
        <v>-2.50000000000107-2.49999999999892i</v>
      </c>
      <c r="AV681" s="336" t="str">
        <f t="shared" si="1674"/>
        <v>-1.04817049602202E-12-3.53553390593273i</v>
      </c>
      <c r="AW681" s="336" t="str">
        <f t="shared" si="1675"/>
        <v>2.49999999999959-2.5000000000004i</v>
      </c>
      <c r="AX681" s="336" t="str">
        <f t="shared" si="1676"/>
        <v>3.53553390593273-1.1087934678075E-13i</v>
      </c>
      <c r="AY681" s="336" t="str">
        <f t="shared" si="1677"/>
        <v>2.49999999999974+2.50000000000025i</v>
      </c>
      <c r="AZ681" s="336" t="str">
        <f t="shared" si="1678"/>
        <v>-9.26897719816285E-13+3.53553390593273i</v>
      </c>
      <c r="BA681" s="336" t="str">
        <f t="shared" si="1679"/>
        <v>-2.50000000000098+2.49999999999901i</v>
      </c>
      <c r="BB681" s="336" t="str">
        <f t="shared" si="1680"/>
        <v>-3.53553390593273+1.65281823839409E-12i</v>
      </c>
      <c r="BC681" s="336" t="str">
        <f t="shared" si="1681"/>
        <v>-2.50000000000083-2.49999999999916i</v>
      </c>
      <c r="BD681" s="336" t="str">
        <f t="shared" si="1682"/>
        <v>-7.15527089152814E-13-3.53553390593273i</v>
      </c>
      <c r="BE681" s="336" t="str">
        <f t="shared" si="1683"/>
        <v>2.49999999999982-2.50000000000017i</v>
      </c>
      <c r="BF681" s="336" t="str">
        <f t="shared" si="1684"/>
        <v>3.53553390593273+3.22249977444219E-13i</v>
      </c>
      <c r="BG681" s="336" t="str">
        <f t="shared" si="1685"/>
        <v>2.49999999999943+2.50000000000055i</v>
      </c>
      <c r="BH681" s="336" t="str">
        <f t="shared" si="1686"/>
        <v>-1.25954112668549E-12+3.53553390593273i</v>
      </c>
      <c r="BI681" s="336" t="str">
        <f t="shared" si="1687"/>
        <v>-2.50000000000129+2.4999999999987i</v>
      </c>
      <c r="BJ681" s="336" t="str">
        <f t="shared" si="1688"/>
        <v>-3.53553390593273+1.21968891416912E-12i</v>
      </c>
      <c r="BK681" s="336" t="str">
        <f t="shared" si="1689"/>
        <v>-2.5000000000006-2.49999999999939i</v>
      </c>
      <c r="BL681" s="336" t="str">
        <f t="shared" si="1690"/>
        <v>-2.82397764927847E-13-3.53553390593273i</v>
      </c>
      <c r="BM681" s="176"/>
      <c r="BN681" s="176"/>
      <c r="BO681" s="176"/>
      <c r="BP681" s="176"/>
      <c r="BQ681" s="176"/>
      <c r="BR681" s="176"/>
      <c r="BS681" s="176"/>
      <c r="BT681" s="176"/>
      <c r="BU681" s="176"/>
      <c r="BV681" s="176"/>
      <c r="CH681" s="336" t="e">
        <f t="shared" si="1691"/>
        <v>#NUM!</v>
      </c>
    </row>
    <row r="682" spans="1:123" s="336" customFormat="1">
      <c r="A682" s="334">
        <f t="shared" si="1693"/>
        <v>1.7812500000000009E-2</v>
      </c>
      <c r="B682" s="335">
        <v>57</v>
      </c>
      <c r="C682" s="335">
        <f t="shared" si="1694"/>
        <v>2850</v>
      </c>
      <c r="D682" s="335">
        <f t="shared" si="1692"/>
        <v>17907.07812546182</v>
      </c>
      <c r="E682" s="334" t="str">
        <f t="shared" si="1639"/>
        <v>17907.0781254618i</v>
      </c>
      <c r="F682" s="334" t="str">
        <f t="shared" si="1695"/>
        <v>6.41372718324927-1.21186573759674i</v>
      </c>
      <c r="G682" s="334" t="str">
        <f t="shared" si="1696"/>
        <v>-0.247846639975573+0.0281342395659504i</v>
      </c>
      <c r="H682" s="334" t="str">
        <f t="shared" si="1697"/>
        <v>0.0466557979526125-0.00822811831460551i</v>
      </c>
      <c r="I682" s="334" t="str">
        <f t="shared" si="1640"/>
        <v>0.01821773531674+0.000207788427852177i</v>
      </c>
      <c r="J682" s="336" t="str">
        <f>IMPRODUCT(1/Nt_input,BS625)</f>
        <v>0</v>
      </c>
      <c r="K682" s="336" t="str">
        <f t="shared" si="1641"/>
        <v>0</v>
      </c>
      <c r="L682" s="336" t="e">
        <f t="shared" si="1642"/>
        <v>#NUM!</v>
      </c>
      <c r="M682" s="336">
        <f t="shared" si="1698"/>
        <v>446.82803357918181</v>
      </c>
      <c r="N682" s="337">
        <f t="shared" si="1699"/>
        <v>-3.1719664208182157</v>
      </c>
      <c r="O682" s="336" t="str">
        <f t="shared" si="1700"/>
        <v>-2.45196320100807-2.01227419495967i</v>
      </c>
      <c r="P682" s="336" t="str">
        <f t="shared" si="1701"/>
        <v>-0.618819950461653-3.11101797547185i</v>
      </c>
      <c r="Q682" s="336" t="str">
        <f t="shared" si="1643"/>
        <v>1.49525462009523-2.79742463631859i</v>
      </c>
      <c r="R682" s="336" t="str">
        <f t="shared" si="1644"/>
        <v>2.930514854007-1.21385899726559i</v>
      </c>
      <c r="S682" s="336" t="str">
        <f t="shared" si="1645"/>
        <v>3.03538261166908+0.920773248729197i</v>
      </c>
      <c r="T682" s="336" t="str">
        <f t="shared" si="1646"/>
        <v>1.76225012354429+2.63739369015444i</v>
      </c>
      <c r="U682" s="336" t="str">
        <f t="shared" si="1647"/>
        <v>-0.310907077790092+3.15669253551535i</v>
      </c>
      <c r="V682" s="336" t="str">
        <f t="shared" si="1648"/>
        <v>-2.2429189658567+2.24291896585646i</v>
      </c>
      <c r="W682" s="336" t="str">
        <f t="shared" si="1649"/>
        <v>-3.15669253551535+0.310907077790087i</v>
      </c>
      <c r="X682" s="336" t="str">
        <f t="shared" si="1650"/>
        <v>-2.63739369015443-1.76225012354431i</v>
      </c>
      <c r="Y682" s="336" t="str">
        <f t="shared" si="1651"/>
        <v>-0.920773248729181-3.03538261166908i</v>
      </c>
      <c r="Z682" s="336" t="str">
        <f t="shared" si="1652"/>
        <v>1.21385899726562-2.930514854007i</v>
      </c>
      <c r="AA682" s="336" t="str">
        <f t="shared" si="1653"/>
        <v>2.79742463631846-1.49525462009547i</v>
      </c>
      <c r="AB682" s="336" t="str">
        <f t="shared" si="1654"/>
        <v>3.11101797547185+0.618819950461656i</v>
      </c>
      <c r="AC682" s="336" t="str">
        <f t="shared" si="1655"/>
        <v>2.01227419495971+2.45196320100804i</v>
      </c>
      <c r="AD682" s="336" t="str">
        <f t="shared" si="1656"/>
        <v>-2.79791025524444E-14+3.17196642081822i</v>
      </c>
      <c r="AE682" s="336" t="str">
        <f t="shared" si="1657"/>
        <v>-2.01227419495975+2.451963201008i</v>
      </c>
      <c r="AF682" s="336" t="str">
        <f t="shared" si="1658"/>
        <v>-3.11101797547167+0.618819950462576i</v>
      </c>
      <c r="AG682" s="336" t="str">
        <f t="shared" si="1659"/>
        <v>-2.79742463631918-1.49525462009413i</v>
      </c>
      <c r="AH682" s="336" t="str">
        <f t="shared" si="1660"/>
        <v>-1.2138589972644-2.9305148540075i</v>
      </c>
      <c r="AI682" s="336" t="str">
        <f t="shared" si="1661"/>
        <v>0.920773248729838-3.03538261166889i</v>
      </c>
      <c r="AJ682" s="336" t="str">
        <f t="shared" si="1662"/>
        <v>2.63739369015445-1.76225012354428i</v>
      </c>
      <c r="AK682" s="336" t="str">
        <f t="shared" si="1663"/>
        <v>3.15669253551541+0.310907077789537i</v>
      </c>
      <c r="AL682" s="336" t="str">
        <f t="shared" si="1664"/>
        <v>2.24291896585733+2.24291896585583i</v>
      </c>
      <c r="AM682" s="336" t="str">
        <f t="shared" si="1665"/>
        <v>0.310907077788511+3.15669253551551i</v>
      </c>
      <c r="AN682" s="336" t="str">
        <f t="shared" si="1666"/>
        <v>-1.76225012354514+2.63739369015387i</v>
      </c>
      <c r="AO682" s="336" t="str">
        <f t="shared" si="1667"/>
        <v>-3.03538261166918+0.920773248728851i</v>
      </c>
      <c r="AP682" s="336" t="str">
        <f t="shared" si="1668"/>
        <v>-2.93051485400712-1.21385899726531i</v>
      </c>
      <c r="AQ682" s="336" t="str">
        <f t="shared" si="1669"/>
        <v>-1.495254620096-2.79742463631817i</v>
      </c>
      <c r="AR682" s="336" t="str">
        <f t="shared" si="1670"/>
        <v>0.618819950460448-3.11101797547209i</v>
      </c>
      <c r="AS682" s="336" t="str">
        <f t="shared" si="1671"/>
        <v>2.45196320100889-2.01227419495867i</v>
      </c>
      <c r="AT682" s="336" t="str">
        <f t="shared" si="1672"/>
        <v>3.17196642081822+6.87027160653347E-13i</v>
      </c>
      <c r="AU682" s="336" t="str">
        <f t="shared" si="1673"/>
        <v>2.45196320100801+2.01227419495974i</v>
      </c>
      <c r="AV682" s="336" t="str">
        <f t="shared" si="1674"/>
        <v>0.618819950462193+3.11101797547174i</v>
      </c>
      <c r="AW682" s="336" t="str">
        <f t="shared" si="1675"/>
        <v>-1.49525462009443+2.79742463631902i</v>
      </c>
      <c r="AX682" s="336" t="str">
        <f t="shared" si="1676"/>
        <v>-2.93051485400761+1.21385899726412i</v>
      </c>
      <c r="AY682" s="336" t="str">
        <f t="shared" si="1677"/>
        <v>-3.03538261166878-0.920773248730168i</v>
      </c>
      <c r="AZ682" s="336" t="str">
        <f t="shared" si="1678"/>
        <v>-1.762250123544-2.63739369015464i</v>
      </c>
      <c r="BA682" s="336" t="str">
        <f t="shared" si="1679"/>
        <v>0.310907077789789-3.15669253551538i</v>
      </c>
      <c r="BB682" s="336" t="str">
        <f t="shared" si="1680"/>
        <v>2.24291896585607-2.24291896585709i</v>
      </c>
      <c r="BC682" s="336" t="str">
        <f t="shared" si="1681"/>
        <v>3.15669253551523-0.310907077791309i</v>
      </c>
      <c r="BD682" s="336" t="str">
        <f t="shared" si="1682"/>
        <v>2.63739369015368+1.76225012354543i</v>
      </c>
      <c r="BE682" s="336" t="str">
        <f t="shared" si="1683"/>
        <v>0.920773248728525+3.03538261166928i</v>
      </c>
      <c r="BF682" s="336" t="str">
        <f t="shared" si="1684"/>
        <v>-1.21385899726563+2.93051485400699i</v>
      </c>
      <c r="BG682" s="336" t="str">
        <f t="shared" si="1685"/>
        <v>-2.79742463631834+1.4952546200957i</v>
      </c>
      <c r="BH682" s="336" t="str">
        <f t="shared" si="1686"/>
        <v>-3.111017975472-0.618819950460873i</v>
      </c>
      <c r="BI682" s="336" t="str">
        <f t="shared" si="1687"/>
        <v>-2.01227419496085-2.4519632010071i</v>
      </c>
      <c r="BJ682" s="336" t="str">
        <f t="shared" si="1688"/>
        <v>9.40388033044525E-13-3.17196642081822i</v>
      </c>
      <c r="BK682" s="336" t="str">
        <f t="shared" si="1689"/>
        <v>2.01227419496007-2.45196320100774i</v>
      </c>
      <c r="BL682" s="336" t="str">
        <f t="shared" si="1690"/>
        <v>3.11101797547181-0.618819950461856i</v>
      </c>
      <c r="BM682" s="176"/>
      <c r="BN682" s="176"/>
      <c r="BO682" s="176"/>
      <c r="BP682" s="176"/>
      <c r="BQ682" s="176"/>
      <c r="BR682" s="176"/>
      <c r="BS682" s="176"/>
      <c r="BT682" s="176"/>
      <c r="BU682" s="176"/>
      <c r="BV682" s="176"/>
      <c r="CH682" s="336" t="e">
        <f t="shared" si="1691"/>
        <v>#NUM!</v>
      </c>
    </row>
    <row r="683" spans="1:123" s="336" customFormat="1">
      <c r="A683" s="334">
        <f t="shared" si="1693"/>
        <v>1.8125000000000009E-2</v>
      </c>
      <c r="B683" s="335">
        <v>58</v>
      </c>
      <c r="C683" s="335">
        <f t="shared" si="1694"/>
        <v>2900</v>
      </c>
      <c r="D683" s="335">
        <f t="shared" si="1692"/>
        <v>18221.237390820799</v>
      </c>
      <c r="E683" s="334" t="str">
        <f t="shared" si="1639"/>
        <v>18221.2373908208i</v>
      </c>
      <c r="F683" s="334" t="str">
        <f t="shared" si="1695"/>
        <v>6.41078756990197-1.21420470763391i</v>
      </c>
      <c r="G683" s="334" t="str">
        <f t="shared" si="1696"/>
        <v>-0.247808721132815+0.0283025935704516i</v>
      </c>
      <c r="H683" s="334" t="str">
        <f t="shared" si="1697"/>
        <v>0.0466365538827844-0.00823540762834815i</v>
      </c>
      <c r="I683" s="334" t="str">
        <f t="shared" si="1640"/>
        <v>0.0182174048597556+0.000215887331726914i</v>
      </c>
      <c r="J683" s="336" t="str">
        <f>IMPRODUCT(1/Nt_input,BT625)</f>
        <v>0</v>
      </c>
      <c r="K683" s="336" t="str">
        <f t="shared" si="1641"/>
        <v>0</v>
      </c>
      <c r="L683" s="336" t="e">
        <f t="shared" si="1642"/>
        <v>#NUM!</v>
      </c>
      <c r="M683" s="336">
        <f t="shared" si="1698"/>
        <v>447.22214883490199</v>
      </c>
      <c r="N683" s="337">
        <f t="shared" si="1699"/>
        <v>-2.7778511650979998</v>
      </c>
      <c r="O683" s="336" t="str">
        <f t="shared" si="1700"/>
        <v>-2.30969883127821-1.54329141908727i</v>
      </c>
      <c r="P683" s="336" t="str">
        <f t="shared" si="1701"/>
        <v>-1.06303761845907-2.56639983579667i</v>
      </c>
      <c r="Q683" s="336" t="str">
        <f t="shared" si="1643"/>
        <v>0.541931878311851-2.72447553387908i</v>
      </c>
      <c r="R683" s="336" t="str">
        <f t="shared" si="1644"/>
        <v>1.96423739596775-1.96423739596775i</v>
      </c>
      <c r="S683" s="336" t="str">
        <f t="shared" si="1645"/>
        <v>2.72447553387908-0.541931878311842i</v>
      </c>
      <c r="T683" s="336" t="str">
        <f t="shared" si="1646"/>
        <v>2.56639983579667+1.06303761845908i</v>
      </c>
      <c r="U683" s="336" t="str">
        <f t="shared" si="1647"/>
        <v>1.54329141908727+2.30969883127821i</v>
      </c>
      <c r="V683" s="336" t="str">
        <f t="shared" si="1648"/>
        <v>-3.01175226804063E-19+2.777851165098i</v>
      </c>
      <c r="W683" s="336" t="str">
        <f t="shared" si="1649"/>
        <v>-1.54329141908728+2.3096988312782i</v>
      </c>
      <c r="X683" s="336" t="str">
        <f t="shared" si="1650"/>
        <v>-2.56639983579668+1.06303761845906i</v>
      </c>
      <c r="Y683" s="336" t="str">
        <f t="shared" si="1651"/>
        <v>-2.72447553387908-0.541931878311851i</v>
      </c>
      <c r="Z683" s="336" t="str">
        <f t="shared" si="1652"/>
        <v>-1.96423739596773-1.96423739596776i</v>
      </c>
      <c r="AA683" s="336" t="str">
        <f t="shared" si="1653"/>
        <v>-0.541931878311831-2.72447553387909i</v>
      </c>
      <c r="AB683" s="336" t="str">
        <f t="shared" si="1654"/>
        <v>1.06303761845908-2.56639983579667i</v>
      </c>
      <c r="AC683" s="336" t="str">
        <f t="shared" si="1655"/>
        <v>2.30969883127821-1.54329141908727i</v>
      </c>
      <c r="AD683" s="336" t="str">
        <f t="shared" si="1656"/>
        <v>2.777851165098+6.02350453608128E-19i</v>
      </c>
      <c r="AE683" s="336" t="str">
        <f t="shared" si="1657"/>
        <v>2.30969883127821+1.54329141908727i</v>
      </c>
      <c r="AF683" s="336" t="str">
        <f t="shared" si="1658"/>
        <v>1.06303761845904+2.56639983579668i</v>
      </c>
      <c r="AG683" s="336" t="str">
        <f t="shared" si="1659"/>
        <v>-0.541931878313226+2.72447553387881i</v>
      </c>
      <c r="AH683" s="336" t="str">
        <f t="shared" si="1660"/>
        <v>-1.96423739596776+1.96423739596773i</v>
      </c>
      <c r="AI683" s="336" t="str">
        <f t="shared" si="1661"/>
        <v>-2.72447553387882+0.541931878313187i</v>
      </c>
      <c r="AJ683" s="336" t="str">
        <f t="shared" si="1662"/>
        <v>-2.56639983579667-1.06303761845908i</v>
      </c>
      <c r="AK683" s="336" t="str">
        <f t="shared" si="1663"/>
        <v>-1.54329141908612-2.30969883127898i</v>
      </c>
      <c r="AL683" s="336" t="str">
        <f t="shared" si="1664"/>
        <v>3.94765428533426E-14-2.777851165098i</v>
      </c>
      <c r="AM683" s="336" t="str">
        <f t="shared" si="1665"/>
        <v>1.54329141908841-2.30969883127744i</v>
      </c>
      <c r="AN683" s="336" t="str">
        <f t="shared" si="1666"/>
        <v>2.56639983579668-1.06303761845904i</v>
      </c>
      <c r="AO683" s="336" t="str">
        <f t="shared" si="1667"/>
        <v>2.7244755338788+0.541931878313265i</v>
      </c>
      <c r="AP683" s="336" t="str">
        <f t="shared" si="1668"/>
        <v>1.96423739596773+1.96423739596776i</v>
      </c>
      <c r="AQ683" s="336" t="str">
        <f t="shared" si="1669"/>
        <v>0.541931878313226+2.72447553387881i</v>
      </c>
      <c r="AR683" s="336" t="str">
        <f t="shared" si="1670"/>
        <v>-1.06303761845908+2.56639983579667i</v>
      </c>
      <c r="AS683" s="336" t="str">
        <f t="shared" si="1671"/>
        <v>-2.30969883127747+1.54329141908838i</v>
      </c>
      <c r="AT683" s="336" t="str">
        <f t="shared" si="1672"/>
        <v>-2.777851165098-1.20470090721626E-18i</v>
      </c>
      <c r="AU683" s="336" t="str">
        <f t="shared" si="1673"/>
        <v>-2.30969883127896-1.54329141908615i</v>
      </c>
      <c r="AV683" s="336" t="str">
        <f t="shared" si="1674"/>
        <v>-1.06303761845908-2.56639983579667i</v>
      </c>
      <c r="AW683" s="336" t="str">
        <f t="shared" si="1675"/>
        <v>0.541931878313226-2.72447553387881i</v>
      </c>
      <c r="AX683" s="336" t="str">
        <f t="shared" si="1676"/>
        <v>1.96423739596779-1.9642373959677i</v>
      </c>
      <c r="AY683" s="336" t="str">
        <f t="shared" si="1677"/>
        <v>2.72447553387882-0.541931878313187i</v>
      </c>
      <c r="AZ683" s="336" t="str">
        <f t="shared" si="1678"/>
        <v>2.56639983579665+1.06303761845911i</v>
      </c>
      <c r="BA683" s="336" t="str">
        <f t="shared" si="1679"/>
        <v>1.54329141908612+2.30969883127898i</v>
      </c>
      <c r="BB683" s="336" t="str">
        <f t="shared" si="1680"/>
        <v>-3.94771452037962E-14+2.777851165098i</v>
      </c>
      <c r="BC683" s="336" t="str">
        <f t="shared" si="1681"/>
        <v>-1.54329141908848+2.3096988312774i</v>
      </c>
      <c r="BD683" s="336" t="str">
        <f t="shared" si="1682"/>
        <v>-2.56639983579668+1.06303761845904i</v>
      </c>
      <c r="BE683" s="336" t="str">
        <f t="shared" si="1683"/>
        <v>-2.72447553387936-0.541931878310476i</v>
      </c>
      <c r="BF683" s="336" t="str">
        <f t="shared" si="1684"/>
        <v>-1.96423739596773-1.96423739596776i</v>
      </c>
      <c r="BG683" s="336" t="str">
        <f t="shared" si="1685"/>
        <v>-0.541931878313226-2.72447553387881i</v>
      </c>
      <c r="BH683" s="336" t="str">
        <f t="shared" si="1686"/>
        <v>1.06303761845915-2.56639983579664i</v>
      </c>
      <c r="BI683" s="336" t="str">
        <f t="shared" si="1687"/>
        <v>2.30969883127742-1.54329141908845i</v>
      </c>
      <c r="BJ683" s="336" t="str">
        <f t="shared" si="1688"/>
        <v>2.777851165098+7.89530857066854E-14i</v>
      </c>
      <c r="BK683" s="336" t="str">
        <f t="shared" si="1689"/>
        <v>2.30969883127742+1.54329141908845i</v>
      </c>
      <c r="BL683" s="336" t="str">
        <f t="shared" si="1690"/>
        <v>1.063037618459+2.5663998357967i</v>
      </c>
      <c r="BM683" s="176"/>
      <c r="BN683" s="176"/>
      <c r="BO683" s="176"/>
      <c r="BP683" s="176"/>
      <c r="BQ683" s="176"/>
      <c r="BR683" s="176"/>
      <c r="BS683" s="176"/>
      <c r="BT683" s="176"/>
      <c r="BU683" s="176"/>
      <c r="BV683" s="176"/>
      <c r="CH683" s="336" t="e">
        <f t="shared" si="1691"/>
        <v>#NUM!</v>
      </c>
    </row>
    <row r="684" spans="1:123" s="336" customFormat="1">
      <c r="A684" s="334">
        <f t="shared" si="1693"/>
        <v>1.8437500000000009E-2</v>
      </c>
      <c r="B684" s="335">
        <v>59</v>
      </c>
      <c r="C684" s="335">
        <f t="shared" si="1694"/>
        <v>2950</v>
      </c>
      <c r="D684" s="335">
        <f t="shared" si="1692"/>
        <v>18535.396656179779</v>
      </c>
      <c r="E684" s="334" t="str">
        <f t="shared" si="1639"/>
        <v>18535.3966561798i</v>
      </c>
      <c r="F684" s="334" t="str">
        <f t="shared" si="1695"/>
        <v>6.40784980363424-1.21684584947279i</v>
      </c>
      <c r="G684" s="334" t="str">
        <f t="shared" si="1696"/>
        <v>-0.247770149468886+0.028476277317033i</v>
      </c>
      <c r="H684" s="334" t="str">
        <f t="shared" si="1697"/>
        <v>0.0466173581357255-0.0082448989535439i</v>
      </c>
      <c r="I684" s="334" t="str">
        <f t="shared" si="1640"/>
        <v>0.0182172236915413+0.000223925508543474i</v>
      </c>
      <c r="J684" s="336" t="str">
        <f>IMPRODUCT(1/Nt_input,BU625)</f>
        <v>0</v>
      </c>
      <c r="K684" s="336" t="str">
        <f t="shared" si="1641"/>
        <v>0</v>
      </c>
      <c r="L684" s="336" t="e">
        <f t="shared" si="1642"/>
        <v>#NUM!</v>
      </c>
      <c r="M684" s="336">
        <f t="shared" si="1698"/>
        <v>447.64301631587</v>
      </c>
      <c r="N684" s="337">
        <f t="shared" si="1699"/>
        <v>-2.3569836841299741</v>
      </c>
      <c r="O684" s="336" t="str">
        <f t="shared" si="1700"/>
        <v>-2.07867403075635-1.11107441745099i</v>
      </c>
      <c r="P684" s="336" t="str">
        <f t="shared" si="1701"/>
        <v>-1.30946997461556-1.95976031004693i</v>
      </c>
      <c r="Q684" s="336" t="str">
        <f t="shared" si="1643"/>
        <v>-0.231024800521746-2.34563416346173i</v>
      </c>
      <c r="R684" s="336" t="str">
        <f t="shared" si="1644"/>
        <v>0.90197860627143-2.17756898423071i</v>
      </c>
      <c r="S684" s="336" t="str">
        <f t="shared" si="1645"/>
        <v>1.82197302623789-1.49525462009533i</v>
      </c>
      <c r="T684" s="336" t="str">
        <f t="shared" si="1646"/>
        <v>2.31169490354525-0.459824705923714i</v>
      </c>
      <c r="U684" s="336" t="str">
        <f t="shared" si="1647"/>
        <v>2.2554927580067+0.684196248041641i</v>
      </c>
      <c r="V684" s="336" t="str">
        <f t="shared" si="1648"/>
        <v>1.66663914619427+1.66663914619444i</v>
      </c>
      <c r="W684" s="336" t="str">
        <f t="shared" si="1649"/>
        <v>0.684196248041629+2.2554927580067i</v>
      </c>
      <c r="X684" s="336" t="str">
        <f t="shared" si="1650"/>
        <v>-0.459824705923709+2.31169490354525i</v>
      </c>
      <c r="Y684" s="336" t="str">
        <f t="shared" si="1651"/>
        <v>-1.49525462009533+1.82197302623789i</v>
      </c>
      <c r="Z684" s="336" t="str">
        <f t="shared" si="1652"/>
        <v>-2.1775689842307+0.901978606271442i</v>
      </c>
      <c r="AA684" s="336" t="str">
        <f t="shared" si="1653"/>
        <v>-2.34563416346173-0.23102480052175i</v>
      </c>
      <c r="AB684" s="336" t="str">
        <f t="shared" si="1654"/>
        <v>-1.95976031004692-1.30946997461558i</v>
      </c>
      <c r="AC684" s="336" t="str">
        <f t="shared" si="1655"/>
        <v>-1.11107441745095-2.07867403075637i</v>
      </c>
      <c r="AD684" s="336" t="str">
        <f t="shared" si="1656"/>
        <v>1.27054260982862E-14-2.35698368412997i</v>
      </c>
      <c r="AE684" s="336" t="str">
        <f t="shared" si="1657"/>
        <v>1.11107441745094-2.07867403075637i</v>
      </c>
      <c r="AF684" s="336" t="str">
        <f t="shared" si="1658"/>
        <v>1.95976031004732-1.30946997461497i</v>
      </c>
      <c r="AG684" s="336" t="str">
        <f t="shared" si="1659"/>
        <v>2.34563416346182-0.231024800520825i</v>
      </c>
      <c r="AH684" s="336" t="str">
        <f t="shared" si="1660"/>
        <v>2.17756898423106+0.901978606270567i</v>
      </c>
      <c r="AI684" s="336" t="str">
        <f t="shared" si="1661"/>
        <v>1.4952546200957+1.82197302623759i</v>
      </c>
      <c r="AJ684" s="336" t="str">
        <f t="shared" si="1662"/>
        <v>0.4598247059237+2.31169490354525i</v>
      </c>
      <c r="AK684" s="336" t="str">
        <f t="shared" si="1663"/>
        <v>-0.684196248042101+2.25549275800656i</v>
      </c>
      <c r="AL684" s="336" t="str">
        <f t="shared" si="1664"/>
        <v>-1.66663914619496+1.66663914619375i</v>
      </c>
      <c r="AM684" s="336" t="str">
        <f t="shared" si="1665"/>
        <v>-2.25549275800635+0.68419624804277i</v>
      </c>
      <c r="AN684" s="336" t="str">
        <f t="shared" si="1666"/>
        <v>-2.31169490354539-0.459824705923016i</v>
      </c>
      <c r="AO684" s="336" t="str">
        <f t="shared" si="1667"/>
        <v>-1.82197302623803-1.49525462009516i</v>
      </c>
      <c r="AP684" s="336" t="str">
        <f t="shared" si="1668"/>
        <v>-0.901978606271183-2.17756898423081i</v>
      </c>
      <c r="AQ684" s="336" t="str">
        <f t="shared" si="1669"/>
        <v>0.231024800522429-2.34563416346166i</v>
      </c>
      <c r="AR684" s="336" t="str">
        <f t="shared" si="1670"/>
        <v>1.30946997461634-1.95976031004641i</v>
      </c>
      <c r="AS684" s="336" t="str">
        <f t="shared" si="1671"/>
        <v>2.07867403075593-1.11107441745177i</v>
      </c>
      <c r="AT684" s="336" t="str">
        <f t="shared" si="1672"/>
        <v>2.35698368412997-4.43515685621245E-13i</v>
      </c>
      <c r="AU684" s="336" t="str">
        <f t="shared" si="1673"/>
        <v>2.07867403075638+1.11107441745092i</v>
      </c>
      <c r="AV684" s="336" t="str">
        <f t="shared" si="1674"/>
        <v>1.30946997461518+1.95976031004718i</v>
      </c>
      <c r="AW684" s="336" t="str">
        <f t="shared" si="1675"/>
        <v>0.231024800521046+2.3456341634618i</v>
      </c>
      <c r="AX684" s="336" t="str">
        <f t="shared" si="1676"/>
        <v>-0.901978606270362+2.17756898423115i</v>
      </c>
      <c r="AY684" s="336" t="str">
        <f t="shared" si="1677"/>
        <v>-1.82197302623743+1.4952546200959i</v>
      </c>
      <c r="AZ684" s="336" t="str">
        <f t="shared" si="1678"/>
        <v>-2.3116949035452+0.459824705923952i</v>
      </c>
      <c r="BA684" s="336" t="str">
        <f t="shared" si="1679"/>
        <v>-2.25549275800663-0.684196248041858i</v>
      </c>
      <c r="BB684" s="336" t="str">
        <f t="shared" si="1680"/>
        <v>-1.66663914619393-1.66663914619478i</v>
      </c>
      <c r="BC684" s="336" t="str">
        <f t="shared" si="1681"/>
        <v>-0.684196248040708-2.25549275800698i</v>
      </c>
      <c r="BD684" s="336" t="str">
        <f t="shared" si="1682"/>
        <v>0.459824705922764-2.31169490354544i</v>
      </c>
      <c r="BE684" s="336" t="str">
        <f t="shared" si="1683"/>
        <v>1.49525462009496-1.8219730262382i</v>
      </c>
      <c r="BF684" s="336" t="str">
        <f t="shared" si="1684"/>
        <v>2.17756898423071-0.901978606271418i</v>
      </c>
      <c r="BG684" s="336" t="str">
        <f t="shared" si="1685"/>
        <v>2.34563416346168+0.231024800522242i</v>
      </c>
      <c r="BH684" s="336" t="str">
        <f t="shared" si="1686"/>
        <v>1.95976031004651+1.30946997461618i</v>
      </c>
      <c r="BI684" s="336" t="str">
        <f t="shared" si="1687"/>
        <v>1.11107441745199+2.07867403075581i</v>
      </c>
      <c r="BJ684" s="336" t="str">
        <f t="shared" si="1688"/>
        <v>6.98768281133139E-13+2.35698368412997i</v>
      </c>
      <c r="BK684" s="336" t="str">
        <f t="shared" si="1689"/>
        <v>-1.11107441745076+2.07867403075647i</v>
      </c>
      <c r="BL684" s="336" t="str">
        <f t="shared" si="1690"/>
        <v>-1.95976031004708+1.30946997461534i</v>
      </c>
      <c r="BM684" s="176"/>
      <c r="BN684" s="176"/>
      <c r="BO684" s="176"/>
      <c r="BP684" s="176"/>
      <c r="BQ684" s="176"/>
      <c r="BR684" s="176"/>
      <c r="BS684" s="176"/>
      <c r="BT684" s="176"/>
      <c r="BU684" s="176"/>
      <c r="BV684" s="176"/>
      <c r="CH684" s="336" t="e">
        <f t="shared" si="1691"/>
        <v>#NUM!</v>
      </c>
    </row>
    <row r="685" spans="1:123" s="336" customFormat="1">
      <c r="A685" s="334">
        <f t="shared" si="1693"/>
        <v>1.875000000000001E-2</v>
      </c>
      <c r="B685" s="335">
        <v>60</v>
      </c>
      <c r="C685" s="335">
        <f t="shared" si="1694"/>
        <v>3000</v>
      </c>
      <c r="D685" s="335">
        <f t="shared" si="1692"/>
        <v>18849.555921538758</v>
      </c>
      <c r="E685" s="334" t="str">
        <f t="shared" si="1639"/>
        <v>18849.5559215388i</v>
      </c>
      <c r="F685" s="334" t="str">
        <f t="shared" si="1695"/>
        <v>6.40491141630994-1.21977347089187i</v>
      </c>
      <c r="G685" s="334" t="str">
        <f t="shared" si="1696"/>
        <v>-0.247730925325567+0.0286550175005199i</v>
      </c>
      <c r="H685" s="334" t="str">
        <f t="shared" si="1697"/>
        <v>0.0465981927442223-0.00825647862259537i</v>
      </c>
      <c r="I685" s="334" t="str">
        <f t="shared" si="1640"/>
        <v>0.018217184361268+0.00023190507775769i</v>
      </c>
      <c r="J685" s="336" t="str">
        <f>IMPRODUCT(1/Nt_input,BV625)</f>
        <v>0</v>
      </c>
      <c r="K685" s="336" t="str">
        <f t="shared" si="1641"/>
        <v>0</v>
      </c>
      <c r="L685" s="336" t="e">
        <f t="shared" si="1642"/>
        <v>#NUM!</v>
      </c>
      <c r="M685" s="336">
        <f t="shared" si="1698"/>
        <v>448.08658283817454</v>
      </c>
      <c r="N685" s="337">
        <f t="shared" si="1699"/>
        <v>-1.9134171618254356</v>
      </c>
      <c r="O685" s="336" t="str">
        <f t="shared" si="1700"/>
        <v>-1.76776695296636-0.73223304703363i</v>
      </c>
      <c r="P685" s="336" t="str">
        <f t="shared" si="1701"/>
        <v>-1.35299025036545-1.35299025036552i</v>
      </c>
      <c r="Q685" s="336" t="str">
        <f t="shared" si="1643"/>
        <v>-0.732233047033651-1.76776695296635i</v>
      </c>
      <c r="R685" s="336" t="str">
        <f t="shared" si="1644"/>
        <v>9.35287799344841E-14-1.91341716182544i</v>
      </c>
      <c r="S685" s="336" t="str">
        <f t="shared" si="1645"/>
        <v>0.732233047033648-1.76776695296635i</v>
      </c>
      <c r="T685" s="336" t="str">
        <f t="shared" si="1646"/>
        <v>1.35299025036545-1.35299025036552i</v>
      </c>
      <c r="U685" s="336" t="str">
        <f t="shared" si="1647"/>
        <v>1.76776695296638-0.732233047033565i</v>
      </c>
      <c r="V685" s="336" t="str">
        <f t="shared" si="1648"/>
        <v>1.91341716182544-3.28149320495975E-15i</v>
      </c>
      <c r="W685" s="336" t="str">
        <f t="shared" si="1649"/>
        <v>1.76776695296638+0.732233047033558i</v>
      </c>
      <c r="X685" s="336" t="str">
        <f t="shared" si="1650"/>
        <v>1.35299025036545+1.35299025036552i</v>
      </c>
      <c r="Y685" s="336" t="str">
        <f t="shared" si="1651"/>
        <v>0.732233047033661+1.76776695296634i</v>
      </c>
      <c r="Z685" s="336" t="str">
        <f t="shared" si="1652"/>
        <v>-8.34494634054556E-14+1.91341716182544i</v>
      </c>
      <c r="AA685" s="336" t="str">
        <f t="shared" si="1653"/>
        <v>-0.732233047033638+1.76776695296635i</v>
      </c>
      <c r="AB685" s="336" t="str">
        <f t="shared" si="1654"/>
        <v>-1.35299025036544+1.35299025036552i</v>
      </c>
      <c r="AC685" s="336" t="str">
        <f t="shared" si="1655"/>
        <v>-1.76776695296638+0.732233047033567i</v>
      </c>
      <c r="AD685" s="336" t="str">
        <f t="shared" si="1656"/>
        <v>-1.91341716182544+6.5629864099195E-15i</v>
      </c>
      <c r="AE685" s="336" t="str">
        <f t="shared" si="1657"/>
        <v>-1.7677669529666-0.732233047033028i</v>
      </c>
      <c r="AF685" s="336" t="str">
        <f t="shared" si="1658"/>
        <v>-1.35299025036612-1.35299025036484i</v>
      </c>
      <c r="AG685" s="336" t="str">
        <f t="shared" si="1659"/>
        <v>-0.732233047032947-1.76776695296664i</v>
      </c>
      <c r="AH685" s="336" t="str">
        <f t="shared" si="1660"/>
        <v>4.7444172299649E-13-1.91341716182544i</v>
      </c>
      <c r="AI685" s="336" t="str">
        <f t="shared" si="1661"/>
        <v>0.732233047033824-1.76776695296627i</v>
      </c>
      <c r="AJ685" s="336" t="str">
        <f t="shared" si="1662"/>
        <v>1.35299025036543-1.35299025036554i</v>
      </c>
      <c r="AK685" s="336" t="str">
        <f t="shared" si="1663"/>
        <v>1.76776695296623-0.732233047033935i</v>
      </c>
      <c r="AL685" s="336" t="str">
        <f t="shared" si="1664"/>
        <v>1.91341716182544-5.94457285484801E-13i</v>
      </c>
      <c r="AM685" s="336" t="str">
        <f t="shared" si="1665"/>
        <v>1.76776695296668+0.732233047032836i</v>
      </c>
      <c r="AN685" s="336" t="str">
        <f t="shared" si="1666"/>
        <v>1.35299025036493+1.35299025036604i</v>
      </c>
      <c r="AO685" s="336" t="str">
        <f t="shared" si="1667"/>
        <v>0.732233047033139+1.76776695296656i</v>
      </c>
      <c r="AP685" s="336" t="str">
        <f t="shared" si="1668"/>
        <v>-2.67225530069464E-13+1.91341716182544i</v>
      </c>
      <c r="AQ685" s="336" t="str">
        <f t="shared" si="1669"/>
        <v>-0.732233047033632+1.76776695296635i</v>
      </c>
      <c r="AR685" s="336" t="str">
        <f t="shared" si="1670"/>
        <v>-1.3529902503653+1.35299025036566i</v>
      </c>
      <c r="AS685" s="336" t="str">
        <f t="shared" si="1671"/>
        <v>-1.76776695296616+0.732233047034101i</v>
      </c>
      <c r="AT685" s="336" t="str">
        <f t="shared" si="1672"/>
        <v>-1.91341716182544+7.7448218511555E-13i</v>
      </c>
      <c r="AU685" s="336" t="str">
        <f t="shared" si="1673"/>
        <v>-1.76776695296602-0.732233047034428i</v>
      </c>
      <c r="AV685" s="336" t="str">
        <f t="shared" si="1674"/>
        <v>-1.35299025036505-1.35299025036591i</v>
      </c>
      <c r="AW685" s="336" t="str">
        <f t="shared" si="1675"/>
        <v>-0.732233047033305-1.76776695296649i</v>
      </c>
      <c r="AX685" s="336" t="str">
        <f t="shared" si="1676"/>
        <v>8.72006304387139E-14-1.91341716182544i</v>
      </c>
      <c r="AY685" s="336" t="str">
        <f t="shared" si="1677"/>
        <v>0.732233047033466-1.76776695296642i</v>
      </c>
      <c r="AZ685" s="336" t="str">
        <f t="shared" si="1678"/>
        <v>1.35299025036518-1.35299025036579i</v>
      </c>
      <c r="BA685" s="336" t="str">
        <f t="shared" si="1679"/>
        <v>1.76776695296609-0.732233047034268i</v>
      </c>
      <c r="BB685" s="336" t="str">
        <f t="shared" si="1680"/>
        <v>1.91341716182544+9.48883445992978E-13i</v>
      </c>
      <c r="BC685" s="336" t="str">
        <f t="shared" si="1681"/>
        <v>1.76776695296609+0.732233047034262i</v>
      </c>
      <c r="BD685" s="336" t="str">
        <f t="shared" si="1682"/>
        <v>1.35299025036518+1.35299025036579i</v>
      </c>
      <c r="BE685" s="336" t="str">
        <f t="shared" si="1683"/>
        <v>0.732233047033472+1.76776695296642i</v>
      </c>
      <c r="BF685" s="336" t="str">
        <f t="shared" si="1684"/>
        <v>1.47206855784587E-13+1.91341716182544i</v>
      </c>
      <c r="BG685" s="336" t="str">
        <f t="shared" si="1685"/>
        <v>-0.732233047033299+1.76776695296649i</v>
      </c>
      <c r="BH685" s="336" t="str">
        <f t="shared" si="1686"/>
        <v>-1.35299025036501+1.35299025036595i</v>
      </c>
      <c r="BI685" s="336" t="str">
        <f t="shared" si="1687"/>
        <v>-1.76776695296602+0.732233047034434i</v>
      </c>
      <c r="BJ685" s="336" t="str">
        <f t="shared" si="1688"/>
        <v>-1.91341716182544-7.68858546362229E-13i</v>
      </c>
      <c r="BK685" s="336" t="str">
        <f t="shared" si="1689"/>
        <v>-1.76776695296618-0.732233047034046i</v>
      </c>
      <c r="BL685" s="336" t="str">
        <f t="shared" si="1690"/>
        <v>-1.35299025036531-1.35299025036566i</v>
      </c>
      <c r="BM685" s="176"/>
      <c r="BN685" s="176"/>
      <c r="BO685" s="176"/>
      <c r="BP685" s="176"/>
      <c r="BQ685" s="176"/>
      <c r="BR685" s="176"/>
      <c r="BS685" s="176"/>
      <c r="BT685" s="176"/>
      <c r="BU685" s="176"/>
      <c r="BV685" s="176"/>
      <c r="CH685" s="336" t="e">
        <f t="shared" si="1691"/>
        <v>#NUM!</v>
      </c>
    </row>
    <row r="686" spans="1:123" s="336" customFormat="1">
      <c r="A686" s="334">
        <f t="shared" si="1693"/>
        <v>1.906250000000001E-2</v>
      </c>
      <c r="B686" s="335">
        <v>61</v>
      </c>
      <c r="C686" s="335">
        <f t="shared" si="1694"/>
        <v>3050</v>
      </c>
      <c r="D686" s="335">
        <f t="shared" si="1692"/>
        <v>19163.715186897738</v>
      </c>
      <c r="E686" s="334" t="str">
        <f t="shared" si="1639"/>
        <v>19163.7151868977i</v>
      </c>
      <c r="F686" s="334" t="str">
        <f t="shared" si="1695"/>
        <v>6.4019701460679-1.22297289021468i</v>
      </c>
      <c r="G686" s="334" t="str">
        <f t="shared" si="1696"/>
        <v>-0.247691049050357+0.0288385586254465i</v>
      </c>
      <c r="H686" s="334" t="str">
        <f t="shared" si="1697"/>
        <v>0.0465790412363883-0.00827004029788945i</v>
      </c>
      <c r="I686" s="334" t="str">
        <f t="shared" si="1640"/>
        <v>0.0182172800143938+0.000239828079817724i</v>
      </c>
      <c r="J686" s="336" t="str">
        <f>IMPRODUCT(1/Nt_input,BW625)</f>
        <v>0</v>
      </c>
      <c r="K686" s="336" t="str">
        <f t="shared" si="1641"/>
        <v>0</v>
      </c>
      <c r="L686" s="336" t="e">
        <f t="shared" si="1642"/>
        <v>#NUM!</v>
      </c>
      <c r="M686" s="336">
        <f t="shared" si="1698"/>
        <v>448.54857661372773</v>
      </c>
      <c r="N686" s="337">
        <f t="shared" si="1699"/>
        <v>-1.4514233862722956</v>
      </c>
      <c r="O686" s="336" t="str">
        <f t="shared" si="1700"/>
        <v>-1.38892558254899-0.421325969243637i</v>
      </c>
      <c r="P686" s="336" t="str">
        <f t="shared" si="1701"/>
        <v>-1.20681444027068-0.806367628921383i</v>
      </c>
      <c r="Q686" s="336" t="str">
        <f t="shared" si="1643"/>
        <v>-0.920773248729168-1.12196544984365i</v>
      </c>
      <c r="R686" s="336" t="str">
        <f t="shared" si="1644"/>
        <v>-0.555435683273682-1.34094035958518i</v>
      </c>
      <c r="S686" s="336" t="str">
        <f t="shared" si="1645"/>
        <v>-0.142264369729832-1.44443438595303i</v>
      </c>
      <c r="T686" s="336" t="str">
        <f t="shared" si="1646"/>
        <v>0.283158655809544-1.42353469288889i</v>
      </c>
      <c r="U686" s="336" t="str">
        <f t="shared" si="1647"/>
        <v>0.684196248041706-1.28004114792603i</v>
      </c>
      <c r="V686" s="336" t="str">
        <f t="shared" si="1648"/>
        <v>1.02631131880593-1.02631131880584i</v>
      </c>
      <c r="W686" s="336" t="str">
        <f t="shared" si="1649"/>
        <v>1.28004114792603-0.684196248041713i</v>
      </c>
      <c r="X686" s="336" t="str">
        <f t="shared" si="1650"/>
        <v>1.42353469288889-0.283158655809552i</v>
      </c>
      <c r="Y686" s="336" t="str">
        <f t="shared" si="1651"/>
        <v>1.44443438595303+0.14226436972983i</v>
      </c>
      <c r="Z686" s="336" t="str">
        <f t="shared" si="1652"/>
        <v>1.34094035958519+0.55543568327367i</v>
      </c>
      <c r="AA686" s="336" t="str">
        <f t="shared" si="1653"/>
        <v>1.12196544984367+0.920773248729154i</v>
      </c>
      <c r="AB686" s="336" t="str">
        <f t="shared" si="1654"/>
        <v>0.806367628921386+1.20681444027068i</v>
      </c>
      <c r="AC686" s="336" t="str">
        <f t="shared" si="1655"/>
        <v>0.421325969243565+1.38892558254901i</v>
      </c>
      <c r="AD686" s="336" t="str">
        <f t="shared" si="1656"/>
        <v>1.77806749183477E-14+1.4514233862723i</v>
      </c>
      <c r="AE686" s="336" t="str">
        <f t="shared" si="1657"/>
        <v>-0.421325969243964+1.38892558254889i</v>
      </c>
      <c r="AF686" s="336" t="str">
        <f t="shared" si="1658"/>
        <v>-0.806367628921133+1.20681444027085i</v>
      </c>
      <c r="AG686" s="336" t="str">
        <f t="shared" si="1659"/>
        <v>-1.12196544984393+0.92077324872883i</v>
      </c>
      <c r="AH686" s="336" t="str">
        <f t="shared" si="1660"/>
        <v>-1.34094035958513+0.555435683273817i</v>
      </c>
      <c r="AI686" s="336" t="str">
        <f t="shared" si="1661"/>
        <v>-1.44443438595309+0.14226436972927i</v>
      </c>
      <c r="AJ686" s="336" t="str">
        <f t="shared" si="1662"/>
        <v>-1.42353469288889-0.283158655809547i</v>
      </c>
      <c r="AK686" s="336" t="str">
        <f t="shared" si="1663"/>
        <v>-1.28004114792569-0.684196248042336i</v>
      </c>
      <c r="AL686" s="336" t="str">
        <f t="shared" si="1664"/>
        <v>-1.02631131880584-1.02631131880592i</v>
      </c>
      <c r="AM686" s="336" t="str">
        <f t="shared" si="1665"/>
        <v>-0.684196248042239-1.28004114792575i</v>
      </c>
      <c r="AN686" s="336" t="str">
        <f t="shared" si="1666"/>
        <v>-0.283158655809437-1.42353469288891i</v>
      </c>
      <c r="AO686" s="336" t="str">
        <f t="shared" si="1667"/>
        <v>0.142264369729402-1.44443438595307i</v>
      </c>
      <c r="AP686" s="336" t="str">
        <f t="shared" si="1668"/>
        <v>0.555435683273939-1.34094035958507i</v>
      </c>
      <c r="AQ686" s="336" t="str">
        <f t="shared" si="1669"/>
        <v>0.920773248728933-1.12196544984385i</v>
      </c>
      <c r="AR686" s="336" t="str">
        <f t="shared" si="1670"/>
        <v>1.20681444027091-0.806367628921041i</v>
      </c>
      <c r="AS686" s="336" t="str">
        <f t="shared" si="1671"/>
        <v>1.38892558254892-0.421325969243858i</v>
      </c>
      <c r="AT686" s="336" t="str">
        <f t="shared" si="1672"/>
        <v>1.4514233862723+5.41965722595043E-13i</v>
      </c>
      <c r="AU686" s="336" t="str">
        <f t="shared" si="1673"/>
        <v>1.38892558254901+0.421325969243553i</v>
      </c>
      <c r="AV686" s="336" t="str">
        <f t="shared" si="1674"/>
        <v>1.20681444027029+0.806367628921977i</v>
      </c>
      <c r="AW686" s="336" t="str">
        <f t="shared" si="1675"/>
        <v>0.920773248729178+1.12196544984364i</v>
      </c>
      <c r="AX686" s="336" t="str">
        <f t="shared" si="1676"/>
        <v>0.555435683274233+1.34094035958495i</v>
      </c>
      <c r="AY686" s="336" t="str">
        <f t="shared" si="1677"/>
        <v>0.142264369729719+1.44443438595304i</v>
      </c>
      <c r="AZ686" s="336" t="str">
        <f t="shared" si="1678"/>
        <v>-0.283158655809084+1.42353469288898i</v>
      </c>
      <c r="BA686" s="336" t="str">
        <f t="shared" si="1679"/>
        <v>-0.684196248041957+1.2800411479259i</v>
      </c>
      <c r="BB686" s="336" t="str">
        <f t="shared" si="1680"/>
        <v>-1.02631131880562+1.02631131880615i</v>
      </c>
      <c r="BC686" s="336" t="str">
        <f t="shared" si="1681"/>
        <v>-1.28004114792622+0.684196248041345i</v>
      </c>
      <c r="BD686" s="336" t="str">
        <f t="shared" si="1682"/>
        <v>-1.42353469288883+0.283158655809859i</v>
      </c>
      <c r="BE686" s="336" t="str">
        <f t="shared" si="1683"/>
        <v>-1.44443438595297-0.14226436973041i</v>
      </c>
      <c r="BF686" s="336" t="str">
        <f t="shared" si="1684"/>
        <v>-1.34094035958524-0.555435683273541i</v>
      </c>
      <c r="BG686" s="336" t="str">
        <f t="shared" si="1685"/>
        <v>-1.12196544984323-0.920773248729685i</v>
      </c>
      <c r="BH686" s="336" t="str">
        <f t="shared" si="1686"/>
        <v>-0.806367628921434-1.20681444027065i</v>
      </c>
      <c r="BI686" s="336" t="str">
        <f t="shared" si="1687"/>
        <v>-0.421325969244309-1.38892558254878i</v>
      </c>
      <c r="BJ686" s="336" t="str">
        <f t="shared" si="1688"/>
        <v>1.11665710225454E-13-1.4514233862723i</v>
      </c>
      <c r="BK686" s="336" t="str">
        <f t="shared" si="1689"/>
        <v>0.421325969243102-1.38892558254915i</v>
      </c>
      <c r="BL686" s="336" t="str">
        <f t="shared" si="1690"/>
        <v>0.80636762892162-1.20681444027053i</v>
      </c>
      <c r="BM686" s="176"/>
      <c r="BN686" s="176"/>
      <c r="BO686" s="176"/>
      <c r="BP686" s="176"/>
      <c r="BQ686" s="176"/>
      <c r="BR686" s="176"/>
      <c r="BS686" s="176"/>
      <c r="BT686" s="176"/>
      <c r="BU686" s="176"/>
      <c r="BV686" s="176"/>
      <c r="CH686" s="336" t="e">
        <f t="shared" si="1691"/>
        <v>#NUM!</v>
      </c>
    </row>
    <row r="687" spans="1:123" s="336" customFormat="1">
      <c r="A687" s="334">
        <f>A686+Div_Nt_input</f>
        <v>1.937500000000001E-2</v>
      </c>
      <c r="B687" s="335">
        <v>62</v>
      </c>
      <c r="C687" s="335">
        <f t="shared" si="1694"/>
        <v>3100</v>
      </c>
      <c r="D687" s="335">
        <f t="shared" si="1692"/>
        <v>19477.874452256718</v>
      </c>
      <c r="E687" s="334" t="str">
        <f t="shared" si="1639"/>
        <v>19477.8744522567i</v>
      </c>
      <c r="F687" s="334" t="str">
        <f t="shared" si="1695"/>
        <v>6.39902391768417-1.2264303556118i</v>
      </c>
      <c r="G687" s="334" t="str">
        <f t="shared" si="1696"/>
        <v>-0.247650520996458+0.029026661569922i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0.046559888493216-0.00828548438640721i</v>
      </c>
      <c r="I687" s="334" t="str">
        <f t="shared" si="1640"/>
        <v>0.0182175043366341+0.000247696476738308i</v>
      </c>
      <c r="J687" s="336" t="str">
        <f>IMPRODUCT(1/Nt_input,BX625)</f>
        <v>0</v>
      </c>
      <c r="K687" s="336" t="str">
        <f t="shared" si="1641"/>
        <v>0</v>
      </c>
      <c r="L687" s="336" t="e">
        <f t="shared" si="1642"/>
        <v>#NUM!</v>
      </c>
      <c r="M687" s="336">
        <f t="shared" si="1698"/>
        <v>449.02454838991935</v>
      </c>
      <c r="N687" s="337">
        <f t="shared" si="1699"/>
        <v>-0.97545161008062609</v>
      </c>
      <c r="O687" s="336" t="str">
        <f t="shared" si="1700"/>
        <v>-0.956708580912709-0.190301168721784i</v>
      </c>
      <c r="P687" s="336" t="str">
        <f t="shared" si="1701"/>
        <v>-0.901199777508652-0.373289170251751i</v>
      </c>
      <c r="Q687" s="336" t="str">
        <f t="shared" si="1643"/>
        <v>-0.811058372053646-0.541931878311819i</v>
      </c>
      <c r="R687" s="336" t="str">
        <f t="shared" si="1644"/>
        <v>-0.689748448207348-0.689748448207345i</v>
      </c>
      <c r="S687" s="336" t="str">
        <f t="shared" si="1645"/>
        <v>-0.541931878311821-0.811058372053644i</v>
      </c>
      <c r="T687" s="336" t="str">
        <f t="shared" si="1646"/>
        <v>-0.373289170251664-0.901199777508689i</v>
      </c>
      <c r="U687" s="336" t="str">
        <f t="shared" si="1647"/>
        <v>-0.19030116872181-0.956708580912703i</v>
      </c>
      <c r="V687" s="336" t="str">
        <f t="shared" si="1648"/>
        <v>-3.34588721617309E-15-0.975451610080626i</v>
      </c>
      <c r="W687" s="336" t="str">
        <f t="shared" si="1649"/>
        <v>0.190301168721796-0.956708580912706i</v>
      </c>
      <c r="X687" s="336" t="str">
        <f t="shared" si="1650"/>
        <v>0.373289170251748-0.901199777508653i</v>
      </c>
      <c r="Y687" s="336" t="str">
        <f t="shared" si="1651"/>
        <v>0.541931878311813-0.81105837205365i</v>
      </c>
      <c r="Z687" s="336" t="str">
        <f t="shared" si="1652"/>
        <v>0.689748448207343-0.68974844820735i</v>
      </c>
      <c r="AA687" s="336" t="str">
        <f t="shared" si="1653"/>
        <v>0.811058372053644-0.541931878311821i</v>
      </c>
      <c r="AB687" s="336" t="str">
        <f t="shared" si="1654"/>
        <v>0.901199777508685-0.373289170251674i</v>
      </c>
      <c r="AC687" s="336" t="str">
        <f t="shared" si="1655"/>
        <v>0.956708580912703-0.190301168721813i</v>
      </c>
      <c r="AD687" s="336" t="str">
        <f t="shared" si="1656"/>
        <v>0.975451610080626-6.69177443234618E-15i</v>
      </c>
      <c r="AE687" s="336" t="str">
        <f t="shared" si="1657"/>
        <v>0.956708580912746+0.190301168721596i</v>
      </c>
      <c r="AF687" s="336" t="str">
        <f t="shared" si="1658"/>
        <v>0.901199777508657+0.373289170251739i</v>
      </c>
      <c r="AG687" s="336" t="str">
        <f t="shared" si="1659"/>
        <v>0.81105837205349+0.541931878312052i</v>
      </c>
      <c r="AH687" s="336" t="str">
        <f t="shared" si="1660"/>
        <v>0.68974844820701+0.689748448207684i</v>
      </c>
      <c r="AI687" s="336" t="str">
        <f t="shared" si="1661"/>
        <v>0.541931878312077+0.811058372053473i</v>
      </c>
      <c r="AJ687" s="336" t="str">
        <f t="shared" si="1662"/>
        <v>0.373289170251767+0.901199777508646i</v>
      </c>
      <c r="AK687" s="336" t="str">
        <f t="shared" si="1663"/>
        <v>0.190301168721613+0.956708580912743i</v>
      </c>
      <c r="AL687" s="336" t="str">
        <f t="shared" si="1664"/>
        <v>-3.78098369503319E-13+0.975451610080626i</v>
      </c>
      <c r="AM687" s="336" t="str">
        <f t="shared" si="1665"/>
        <v>-0.190301168721402+0.956708580912784i</v>
      </c>
      <c r="AN687" s="336" t="str">
        <f t="shared" si="1666"/>
        <v>-0.373289170251569+0.901199777508728i</v>
      </c>
      <c r="AO687" s="336" t="str">
        <f t="shared" si="1667"/>
        <v>-0.541931878311888+0.811058372053599i</v>
      </c>
      <c r="AP687" s="336" t="str">
        <f t="shared" si="1668"/>
        <v>-0.689748448207534+0.689748448207159i</v>
      </c>
      <c r="AQ687" s="336" t="str">
        <f t="shared" si="1669"/>
        <v>-0.811058372053371+0.541931878312231i</v>
      </c>
      <c r="AR687" s="336" t="str">
        <f t="shared" si="1670"/>
        <v>-0.901199777508571+0.373289170251949i</v>
      </c>
      <c r="AS687" s="336" t="str">
        <f t="shared" si="1671"/>
        <v>-0.956708580912699+0.190301168721834i</v>
      </c>
      <c r="AT687" s="336" t="str">
        <f t="shared" si="1672"/>
        <v>-0.975451610080626-1.80684466711226E-13i</v>
      </c>
      <c r="AU687" s="336" t="str">
        <f t="shared" si="1673"/>
        <v>-0.956708580912634-0.190301168722161i</v>
      </c>
      <c r="AV687" s="336" t="str">
        <f t="shared" si="1674"/>
        <v>-0.901199777508814-0.373289170251361i</v>
      </c>
      <c r="AW687" s="336" t="str">
        <f t="shared" si="1675"/>
        <v>-0.811058372053709-0.541931878311723i</v>
      </c>
      <c r="AX687" s="336" t="str">
        <f t="shared" si="1676"/>
        <v>-0.689748448207298-0.689748448207395i</v>
      </c>
      <c r="AY687" s="336" t="str">
        <f t="shared" si="1677"/>
        <v>-0.541931878311588-0.8110583720538i</v>
      </c>
      <c r="AZ687" s="336" t="str">
        <f t="shared" si="1678"/>
        <v>-0.373289170252132-0.901199777508495i</v>
      </c>
      <c r="BA687" s="336" t="str">
        <f t="shared" si="1679"/>
        <v>-0.190301168722028-0.95670858091266i</v>
      </c>
      <c r="BB687" s="336" t="str">
        <f t="shared" si="1680"/>
        <v>-1.67294360808655E-14-0.975451610080626i</v>
      </c>
      <c r="BC687" s="336" t="str">
        <f t="shared" si="1681"/>
        <v>0.190301168721967-0.956708580912672i</v>
      </c>
      <c r="BD687" s="336" t="str">
        <f t="shared" si="1682"/>
        <v>0.373289170252101-0.901199777508508i</v>
      </c>
      <c r="BE687" s="336" t="str">
        <f t="shared" si="1683"/>
        <v>0.541931878311559-0.811058372053819i</v>
      </c>
      <c r="BF687" s="336" t="str">
        <f t="shared" si="1684"/>
        <v>0.689748448207255-0.689748448207438i</v>
      </c>
      <c r="BG687" s="336" t="str">
        <f t="shared" si="1685"/>
        <v>0.811058372053675-0.541931878311775i</v>
      </c>
      <c r="BH687" s="336" t="str">
        <f t="shared" si="1686"/>
        <v>0.901199777508802-0.373289170251392i</v>
      </c>
      <c r="BI687" s="336" t="str">
        <f t="shared" si="1687"/>
        <v>0.956708580912622-0.190301168722221i</v>
      </c>
      <c r="BJ687" s="336" t="str">
        <f t="shared" si="1688"/>
        <v>0.975451610080626-2.41867341098089E-13i</v>
      </c>
      <c r="BK687" s="336" t="str">
        <f t="shared" si="1689"/>
        <v>0.956708580912705+0.1903011687218i</v>
      </c>
      <c r="BL687" s="336" t="str">
        <f t="shared" si="1690"/>
        <v>0.901199777508583+0.373289170251918i</v>
      </c>
      <c r="BM687" s="176"/>
      <c r="BN687" s="176"/>
      <c r="BO687" s="176"/>
      <c r="BP687" s="176"/>
      <c r="BQ687" s="176"/>
      <c r="BR687" s="176"/>
      <c r="BS687" s="176"/>
      <c r="BT687" s="176"/>
      <c r="BU687" s="176"/>
      <c r="BV687" s="176"/>
      <c r="CH687" s="336" t="e">
        <f t="shared" si="1691"/>
        <v>#NUM!</v>
      </c>
    </row>
    <row r="688" spans="1:123" s="336" customFormat="1">
      <c r="A688" s="334">
        <f t="shared" si="1693"/>
        <v>1.9687500000000011E-2</v>
      </c>
      <c r="B688" s="335">
        <v>63</v>
      </c>
      <c r="C688" s="335">
        <f t="shared" si="1694"/>
        <v>3150</v>
      </c>
      <c r="D688" s="335">
        <f t="shared" si="1692"/>
        <v>19792.033717615697</v>
      </c>
      <c r="E688" s="334" t="str">
        <f t="shared" si="1639"/>
        <v>19792.0337176157i</v>
      </c>
      <c r="F688" s="334" t="str">
        <f t="shared" si="1695"/>
        <v>6.39607082508958-1.23013297200795i</v>
      </c>
      <c r="G688" s="334" t="str">
        <f t="shared" si="1696"/>
        <v>-0.247609341522776+0.0292191022862755i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0.0465407206217646-0.00830271750950219i</v>
      </c>
      <c r="I688" s="334" t="str">
        <f t="shared" si="1640"/>
        <v>0.0182178515039618+0.000255512153236973i</v>
      </c>
      <c r="J688" s="336" t="str">
        <f>IMPRODUCT(1/Nt_input,BY625)</f>
        <v>0</v>
      </c>
      <c r="K688" s="336" t="str">
        <f t="shared" si="1641"/>
        <v>0</v>
      </c>
      <c r="L688" s="336" t="e">
        <f t="shared" si="1642"/>
        <v>#NUM!</v>
      </c>
      <c r="M688" s="336">
        <f t="shared" si="1698"/>
        <v>449.50991429835221</v>
      </c>
      <c r="N688" s="337">
        <f t="shared" si="1699"/>
        <v>-0.49008570164778492</v>
      </c>
      <c r="O688" s="336" t="str">
        <f t="shared" si="1700"/>
        <v>-0.487725805040303-0.0480367989919199i</v>
      </c>
      <c r="P688" s="336" t="str">
        <f t="shared" si="1701"/>
        <v>-0.480668842312235-0.0956109773499718i</v>
      </c>
      <c r="Q688" s="336" t="str">
        <f t="shared" si="1643"/>
        <v>-0.468982775872384-0.142264369729862i</v>
      </c>
      <c r="R688" s="336" t="str">
        <f t="shared" si="1644"/>
        <v>-0.452780148928818-0.187547678459637i</v>
      </c>
      <c r="S688" s="336" t="str">
        <f t="shared" si="1645"/>
        <v>-0.432217001636259-0.231024800521857i</v>
      </c>
      <c r="T688" s="336" t="str">
        <f t="shared" si="1646"/>
        <v>-0.407491368344095-0.272277027464049i</v>
      </c>
      <c r="U688" s="336" t="str">
        <f t="shared" si="1647"/>
        <v>-0.378841370417338-0.310907077789997i</v>
      </c>
      <c r="V688" s="336" t="str">
        <f t="shared" si="1648"/>
        <v>-0.346542922997701-0.34654292299773i</v>
      </c>
      <c r="W688" s="336" t="str">
        <f t="shared" si="1649"/>
        <v>-0.310907077789963-0.378841370417365i</v>
      </c>
      <c r="X688" s="336" t="str">
        <f t="shared" si="1650"/>
        <v>-0.272277027464053-0.407491368344093i</v>
      </c>
      <c r="Y688" s="336" t="str">
        <f t="shared" si="1651"/>
        <v>-0.231024800521866-0.432217001636254i</v>
      </c>
      <c r="Z688" s="336" t="str">
        <f t="shared" si="1652"/>
        <v>-0.187547678459641-0.452780148928816i</v>
      </c>
      <c r="AA688" s="336" t="str">
        <f t="shared" si="1653"/>
        <v>-0.142264369729866-0.468982775872383i</v>
      </c>
      <c r="AB688" s="336" t="str">
        <f t="shared" si="1654"/>
        <v>-0.0956109773499772-0.480668842312235i</v>
      </c>
      <c r="AC688" s="336" t="str">
        <f t="shared" si="1655"/>
        <v>-0.0480367989919315-0.487725805040302i</v>
      </c>
      <c r="AD688" s="336" t="str">
        <f t="shared" si="1656"/>
        <v>-7.68489058669568E-15-0.490085701647785i</v>
      </c>
      <c r="AE688" s="336" t="str">
        <f t="shared" si="1657"/>
        <v>0.0480367989921102-0.487725805040284i</v>
      </c>
      <c r="AF688" s="336" t="str">
        <f t="shared" si="1658"/>
        <v>0.0956109773501124-0.480668842312208i</v>
      </c>
      <c r="AG688" s="336" t="str">
        <f t="shared" si="1659"/>
        <v>0.142264369729951-0.468982775872357i</v>
      </c>
      <c r="AH688" s="336" t="str">
        <f t="shared" si="1660"/>
        <v>0.187547678459678-0.452780148928801i</v>
      </c>
      <c r="AI688" s="336" t="str">
        <f t="shared" si="1661"/>
        <v>0.231024800521852-0.432217001636262i</v>
      </c>
      <c r="AJ688" s="336" t="str">
        <f t="shared" si="1662"/>
        <v>0.272277027463997-0.40749136834413i</v>
      </c>
      <c r="AK688" s="336" t="str">
        <f t="shared" si="1663"/>
        <v>0.310907077789916-0.378841370417404i</v>
      </c>
      <c r="AL688" s="336" t="str">
        <f t="shared" si="1664"/>
        <v>0.346542922997626-0.346542922997805i</v>
      </c>
      <c r="AM688" s="336" t="str">
        <f t="shared" si="1665"/>
        <v>0.378841370417235-0.310907077790122i</v>
      </c>
      <c r="AN688" s="336" t="str">
        <f t="shared" si="1666"/>
        <v>0.407491368343982-0.272277027464218i</v>
      </c>
      <c r="AO688" s="336" t="str">
        <f t="shared" si="1667"/>
        <v>0.432217001636366-0.231024800521657i</v>
      </c>
      <c r="AP688" s="336" t="str">
        <f t="shared" si="1668"/>
        <v>0.452780148928888-0.187547678459468i</v>
      </c>
      <c r="AQ688" s="336" t="str">
        <f t="shared" si="1669"/>
        <v>0.468982775872425-0.142264369729727i</v>
      </c>
      <c r="AR688" s="336" t="str">
        <f t="shared" si="1670"/>
        <v>0.480668842312252-0.0956109773498895i</v>
      </c>
      <c r="AS688" s="336" t="str">
        <f t="shared" si="1671"/>
        <v>0.487725805040307-0.0480367989918836i</v>
      </c>
      <c r="AT688" s="336" t="str">
        <f t="shared" si="1672"/>
        <v>0.490085701647785-1.53697811733914E-14i</v>
      </c>
      <c r="AU688" s="336" t="str">
        <f t="shared" si="1673"/>
        <v>0.487725805040308+0.0480367989918669i</v>
      </c>
      <c r="AV688" s="336" t="str">
        <f t="shared" si="1674"/>
        <v>0.480668842312258+0.0956109773498591i</v>
      </c>
      <c r="AW688" s="336" t="str">
        <f t="shared" si="1675"/>
        <v>0.46898277587243+0.142264369729711i</v>
      </c>
      <c r="AX688" s="336" t="str">
        <f t="shared" si="1676"/>
        <v>0.4527801489289+0.18754767845944i</v>
      </c>
      <c r="AY688" s="336" t="str">
        <f t="shared" si="1677"/>
        <v>0.43221700163615+0.23102480052206i</v>
      </c>
      <c r="AZ688" s="336" t="str">
        <f t="shared" si="1678"/>
        <v>0.407491368343991+0.272277027464205i</v>
      </c>
      <c r="BA688" s="336" t="str">
        <f t="shared" si="1679"/>
        <v>0.378841370417254+0.310907077790099i</v>
      </c>
      <c r="BB688" s="336" t="str">
        <f t="shared" si="1680"/>
        <v>0.346542922997638+0.346542922997794i</v>
      </c>
      <c r="BC688" s="336" t="str">
        <f t="shared" si="1681"/>
        <v>0.31090707778994+0.378841370417385i</v>
      </c>
      <c r="BD688" s="336" t="str">
        <f t="shared" si="1682"/>
        <v>0.272277027464022+0.407491368344113i</v>
      </c>
      <c r="BE688" s="336" t="str">
        <f t="shared" si="1683"/>
        <v>0.231024800521867+0.432217001636253i</v>
      </c>
      <c r="BF688" s="336" t="str">
        <f t="shared" si="1684"/>
        <v>0.187547678459713+0.452780148928786i</v>
      </c>
      <c r="BG688" s="336" t="str">
        <f t="shared" si="1685"/>
        <v>0.142264369729981+0.468982775872348i</v>
      </c>
      <c r="BH688" s="336" t="str">
        <f t="shared" si="1686"/>
        <v>0.095610977350136+0.480668842312203i</v>
      </c>
      <c r="BI688" s="336" t="str">
        <f t="shared" si="1687"/>
        <v>0.0480367989921339+0.487725805040282i</v>
      </c>
      <c r="BJ688" s="336" t="str">
        <f t="shared" si="1688"/>
        <v>-2.20704112883921E-13+0.490085701647785i</v>
      </c>
      <c r="BK688" s="336" t="str">
        <f t="shared" si="1689"/>
        <v>-0.0480367989921019+0.487725805040285i</v>
      </c>
      <c r="BL688" s="336" t="str">
        <f t="shared" si="1690"/>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691"/>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693"/>
        <v>2.0000000000000011E-2</v>
      </c>
      <c r="B689" s="335">
        <v>64</v>
      </c>
      <c r="C689" s="335">
        <f t="shared" si="1694"/>
        <v>3200</v>
      </c>
      <c r="D689" s="335">
        <f t="shared" si="1692"/>
        <v>20106.192982974677</v>
      </c>
      <c r="E689" s="334" t="str">
        <f t="shared" si="1639"/>
        <v>20106.1929829747i</v>
      </c>
      <c r="F689" s="334" t="str">
        <f t="shared" si="1695"/>
        <v>6.39310911577649-1.23406863477245i</v>
      </c>
      <c r="G689" s="334" t="str">
        <f t="shared" si="1696"/>
        <v>-0.247567510993913+0.0294156706235152i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0.0465215248420507-0.00832165202188423i</v>
      </c>
      <c r="I689" s="334" t="str">
        <f t="shared" si="1640"/>
        <v>0.0182183161379123+0.00026327691829724i</v>
      </c>
      <c r="J689" s="336" t="str">
        <f>IMPRODUCT(1/Nt_input,BZ625)</f>
        <v>0</v>
      </c>
      <c r="K689" s="336" t="str">
        <f t="shared" si="1641"/>
        <v>0</v>
      </c>
      <c r="L689" s="336" t="e">
        <f t="shared" si="1642"/>
        <v>#NUM!</v>
      </c>
      <c r="M689" s="336">
        <f t="shared" si="1698"/>
        <v>450</v>
      </c>
      <c r="N689" s="337">
        <f t="shared" si="1699"/>
        <v>1.6538419939093885E-14</v>
      </c>
      <c r="O689" s="336" t="str">
        <f t="shared" si="1700"/>
        <v>1.65384199390939E-14-5.47038668163637E-29i</v>
      </c>
      <c r="P689" s="336" t="str">
        <f t="shared" si="1701"/>
        <v>1.65384199390939E-14-4.61945358092923E-28i</v>
      </c>
      <c r="Q689" s="336" t="str">
        <f t="shared" si="1643"/>
        <v>1.65384199390939E-14-6.92918037139382E-28i</v>
      </c>
      <c r="R689" s="336" t="str">
        <f t="shared" si="1644"/>
        <v>1.65384199390939E-14+7.80041135371764E-28i</v>
      </c>
      <c r="S689" s="336" t="str">
        <f t="shared" si="1645"/>
        <v>1.65384199390939E-14+5.49068456325302E-28i</v>
      </c>
      <c r="T689" s="336" t="str">
        <f t="shared" si="1646"/>
        <v>1.65384199390939E-14+2.59339506535475E-28i</v>
      </c>
      <c r="U689" s="336" t="str">
        <f t="shared" si="1647"/>
        <v>1.65384199390939E-14+1.45879368975747E-28i</v>
      </c>
      <c r="V689" s="336" t="str">
        <f t="shared" si="1648"/>
        <v>1.65384199390939E-14-8.50933100707143E-29i</v>
      </c>
      <c r="W689" s="336" t="str">
        <f t="shared" si="1649"/>
        <v>1.65384199390939E-14-3.16065989117175E-28i</v>
      </c>
      <c r="X689" s="336" t="str">
        <f t="shared" si="1650"/>
        <v>1.65384199390939E-14-5.47038668163637E-28i</v>
      </c>
      <c r="Y689" s="336" t="str">
        <f t="shared" si="1651"/>
        <v>1.65384199390939E-14+8.67164233604145E-28i</v>
      </c>
      <c r="Z689" s="336" t="str">
        <f t="shared" si="1652"/>
        <v>1.65384199390939E-14+5.18679013070952E-28i</v>
      </c>
      <c r="AA689" s="336" t="str">
        <f t="shared" si="1653"/>
        <v>1.65384199390939E-14+4.05218875511223E-28i</v>
      </c>
      <c r="AB689" s="336" t="str">
        <f t="shared" si="1654"/>
        <v>1.65384199390939E-14+2.91758737951493E-28i</v>
      </c>
      <c r="AC689" s="336" t="str">
        <f t="shared" si="1655"/>
        <v>1.65384199390939E-14-5.67264825816992E-29i</v>
      </c>
      <c r="AD689" s="336" t="str">
        <f t="shared" si="1656"/>
        <v>1.65384199390939E-14+6.41051570311555E-27i</v>
      </c>
      <c r="AE689" s="336" t="str">
        <f t="shared" si="1657"/>
        <v>1.65384199390939E-14-5.18671840674621E-28i</v>
      </c>
      <c r="AF689" s="336" t="str">
        <f t="shared" si="1658"/>
        <v>1.65384199390939E-14-7.44785938446478E-27i</v>
      </c>
      <c r="AG689" s="336" t="str">
        <f t="shared" si="1659"/>
        <v>1.65384199390939E-14+2.30973396286094E-27i</v>
      </c>
      <c r="AH689" s="336" t="str">
        <f t="shared" si="1660"/>
        <v>1.65384199390939E-14-4.38442849795576E-27i</v>
      </c>
      <c r="AI689" s="336" t="str">
        <f t="shared" si="1661"/>
        <v>1.65384199390939E-14+5.1381397663965E-27i</v>
      </c>
      <c r="AJ689" s="336" t="str">
        <f t="shared" si="1662"/>
        <v>1.65384199390939E-14-1.55602269442019E-27i</v>
      </c>
      <c r="AK689" s="336" t="str">
        <f t="shared" si="1663"/>
        <v>1.65384199390939E-14+8.20157065290553E-27i</v>
      </c>
      <c r="AL689" s="336" t="str">
        <f t="shared" si="1664"/>
        <v>1.65384199390939E-14+1.0373580261419E-27i</v>
      </c>
      <c r="AM689" s="336" t="str">
        <f t="shared" si="1665"/>
        <v>1.65384199390939E-14-5.65680443467479E-27i</v>
      </c>
      <c r="AN689" s="336" t="str">
        <f t="shared" si="1666"/>
        <v>1.65384199390939E-14+4.10078891265093E-27i</v>
      </c>
      <c r="AO689" s="336" t="str">
        <f t="shared" si="1667"/>
        <v>1.65384199390939E-14-2.59337354816576E-27i</v>
      </c>
      <c r="AP689" s="336" t="str">
        <f t="shared" si="1668"/>
        <v>1.65384199390939E-14+7.16421979915995E-27i</v>
      </c>
      <c r="AQ689" s="336" t="str">
        <f t="shared" si="1669"/>
        <v>1.65384199390939E-14+7.17239633097727E-33i</v>
      </c>
      <c r="AR689" s="336" t="str">
        <f t="shared" si="1670"/>
        <v>1.65384199390939E-14-6.69415528842036E-27i</v>
      </c>
      <c r="AS689" s="336" t="str">
        <f t="shared" si="1671"/>
        <v>1.65384199390939E-14+3.06343805890535E-27i</v>
      </c>
      <c r="AT689" s="336" t="str">
        <f t="shared" si="1672"/>
        <v>1.65384199390939E-14-3.63072440191134E-27i</v>
      </c>
      <c r="AU689" s="336" t="str">
        <f t="shared" si="1673"/>
        <v>1.65384199390939E-14+5.65681877946746E-27i</v>
      </c>
      <c r="AV689" s="336" t="str">
        <f t="shared" si="1674"/>
        <v>1.65384199390939E-14-1.03734368134924E-27i</v>
      </c>
      <c r="AW689" s="336" t="str">
        <f t="shared" si="1675"/>
        <v>1.65384199390939E-14-7.73150614216594E-27i</v>
      </c>
      <c r="AX689" s="336" t="str">
        <f t="shared" si="1676"/>
        <v>1.65384199390939E-14+2.02608720515978E-27i</v>
      </c>
      <c r="AY689" s="336" t="str">
        <f t="shared" si="1677"/>
        <v>1.65384199390939E-14-5.13812542160384E-27i</v>
      </c>
      <c r="AZ689" s="336" t="str">
        <f t="shared" si="1678"/>
        <v>1.65384199390939E-14+4.61946792572189E-27i</v>
      </c>
      <c r="BA689" s="336" t="str">
        <f t="shared" si="1679"/>
        <v>1.65384199390939E-14-2.07469453509482E-27i</v>
      </c>
      <c r="BB689" s="336" t="str">
        <f t="shared" si="1680"/>
        <v>1.65384199390939E-14+7.68289881223091E-27i</v>
      </c>
      <c r="BC689" s="336" t="str">
        <f t="shared" si="1681"/>
        <v>1.65384199390939E-14+5.18686185467283E-28i</v>
      </c>
      <c r="BD689" s="336" t="str">
        <f t="shared" si="1682"/>
        <v>1.65384199390939E-14-5.70542610940249E-27i</v>
      </c>
      <c r="BE689" s="336" t="str">
        <f t="shared" si="1683"/>
        <v>1.65384199390939E-14+4.05216723792323E-27i</v>
      </c>
      <c r="BF689" s="336" t="str">
        <f t="shared" si="1684"/>
        <v>1.65384199390939E-14-3.11204538884039E-27i</v>
      </c>
      <c r="BG689" s="336" t="str">
        <f t="shared" si="1685"/>
        <v>1.65384199390939E-14+6.64554795848534E-27i</v>
      </c>
      <c r="BH689" s="336" t="str">
        <f t="shared" si="1686"/>
        <v>1.65384199390939E-14-5.1866466827829E-28i</v>
      </c>
      <c r="BI689" s="336" t="str">
        <f t="shared" si="1687"/>
        <v>1.65384199390939E-14-6.74277696314806E-27i</v>
      </c>
      <c r="BJ689" s="336" t="str">
        <f t="shared" si="1688"/>
        <v>1.65384199390939E-14+2.07471605228381E-27i</v>
      </c>
      <c r="BK689" s="336" t="str">
        <f t="shared" si="1689"/>
        <v>1.65384199390939E-14-4.14939624258597E-27i</v>
      </c>
      <c r="BL689" s="336" t="str">
        <f t="shared" si="1690"/>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691"/>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02">IMSUM(G695:G744)</f>
        <v>0.055130879583284</v>
      </c>
      <c r="H694" s="339" t="str">
        <f t="shared" si="1702"/>
        <v>0.0573548486028522</v>
      </c>
      <c r="I694" s="339" t="str">
        <f t="shared" si="1702"/>
        <v>0.0590264590770345</v>
      </c>
      <c r="J694" s="339" t="str">
        <f t="shared" si="1702"/>
        <v>0.0601296124831426</v>
      </c>
      <c r="K694" s="339" t="str">
        <f t="shared" si="1702"/>
        <v>0.0606536848508807</v>
      </c>
      <c r="L694" s="339" t="str">
        <f t="shared" si="1702"/>
        <v>0.0605936290768049</v>
      </c>
      <c r="M694" s="339" t="str">
        <f t="shared" si="1702"/>
        <v>0.0599500235308707</v>
      </c>
      <c r="N694" s="339" t="str">
        <f t="shared" si="1702"/>
        <v>0.0587290664863125</v>
      </c>
      <c r="O694" s="339" t="str">
        <f t="shared" si="1702"/>
        <v>0.0569425164269688</v>
      </c>
      <c r="P694" s="339" t="str">
        <f t="shared" si="1702"/>
        <v>0.0546075788064005</v>
      </c>
      <c r="Q694" s="339" t="str">
        <f t="shared" si="1702"/>
        <v>0.0517467403504653</v>
      </c>
      <c r="R694" s="339" t="str">
        <f t="shared" si="1702"/>
        <v>0.0483875524972634</v>
      </c>
      <c r="S694" s="339" t="str">
        <f t="shared" si="1702"/>
        <v>0.0445623660622113</v>
      </c>
      <c r="T694" s="339" t="str">
        <f t="shared" si="1702"/>
        <v>0.040308019681693</v>
      </c>
      <c r="U694" s="339" t="str">
        <f t="shared" si="1702"/>
        <v>0.0356654850370527</v>
      </c>
      <c r="V694" s="339" t="str">
        <f t="shared" si="1702"/>
        <v>0.030679472274754</v>
      </c>
      <c r="W694" s="339" t="str">
        <f t="shared" si="1702"/>
        <v>0.0253979994233433</v>
      </c>
      <c r="X694" s="339" t="str">
        <f t="shared" si="1702"/>
        <v>0.0198719299535581</v>
      </c>
      <c r="Y694" s="339" t="str">
        <f t="shared" si="1702"/>
        <v>0.0141544829351725</v>
      </c>
      <c r="Z694" s="339" t="str">
        <f t="shared" si="1702"/>
        <v>0.00830072050852237</v>
      </c>
      <c r="AA694" s="339" t="str">
        <f t="shared" si="1702"/>
        <v>0.00236701760573108</v>
      </c>
      <c r="AB694" s="339" t="str">
        <f t="shared" si="1702"/>
        <v>-0.0035894809705308</v>
      </c>
      <c r="AC694" s="339" t="str">
        <f t="shared" si="1702"/>
        <v>-0.0095114108828729</v>
      </c>
      <c r="AD694" s="339" t="str">
        <f t="shared" si="1702"/>
        <v>-0.0153417407089122</v>
      </c>
      <c r="AE694" s="339" t="str">
        <f t="shared" si="1702"/>
        <v>-0.0210243211853005</v>
      </c>
      <c r="AF694" s="339" t="str">
        <f t="shared" si="1702"/>
        <v>-0.0265044259555727</v>
      </c>
      <c r="AG694" s="339" t="str">
        <f t="shared" si="1702"/>
        <v>-0.031729278615165</v>
      </c>
      <c r="AH694" s="339" t="str">
        <f t="shared" si="1702"/>
        <v>-0.0366485609766404</v>
      </c>
      <c r="AI694" s="339" t="str">
        <f t="shared" si="1702"/>
        <v>-0.0412148976618052</v>
      </c>
      <c r="AJ694" s="339" t="str">
        <f t="shared" si="1702"/>
        <v>-0.0453843123521075</v>
      </c>
      <c r="AK694" s="339" t="str">
        <f t="shared" si="1702"/>
        <v>-0.0491166513049172</v>
      </c>
      <c r="AL694" s="339" t="str">
        <f t="shared" si="1702"/>
        <v>-0.0523759700557094</v>
      </c>
      <c r="AM694" s="339" t="str">
        <f t="shared" si="1702"/>
        <v>-0.0551308795832851</v>
      </c>
      <c r="AN694" s="339" t="str">
        <f t="shared" si="1702"/>
        <v>-0.0573548486028353</v>
      </c>
      <c r="AO694" s="339" t="str">
        <f t="shared" si="1702"/>
        <v>-0.0590264590770545</v>
      </c>
      <c r="AP694" s="339" t="str">
        <f t="shared" si="1702"/>
        <v>-0.060129612483144</v>
      </c>
      <c r="AQ694" s="339" t="str">
        <f t="shared" si="1702"/>
        <v>-0.0606536848508657</v>
      </c>
      <c r="AR694" s="339" t="str">
        <f t="shared" si="1702"/>
        <v>-0.0605936290768115</v>
      </c>
      <c r="AS694" s="339" t="str">
        <f t="shared" si="1702"/>
        <v>-0.0599500235308684</v>
      </c>
      <c r="AT694" s="339" t="str">
        <f t="shared" si="1702"/>
        <v>-0.0587290664863253</v>
      </c>
      <c r="AU694" s="339" t="str">
        <f t="shared" si="1702"/>
        <v>-0.056942516426956</v>
      </c>
      <c r="AV694" s="339" t="str">
        <f t="shared" si="1702"/>
        <v>-0.0546075788064133</v>
      </c>
      <c r="AW694" s="339" t="str">
        <f t="shared" si="1702"/>
        <v>-0.0517467403504369</v>
      </c>
      <c r="AX694" s="339" t="str">
        <f t="shared" si="1702"/>
        <v>-0.0483875524972966</v>
      </c>
      <c r="AY694" s="339" t="str">
        <f t="shared" si="1702"/>
        <v>-0.0445623660621998</v>
      </c>
      <c r="AZ694" s="339" t="str">
        <f t="shared" si="1702"/>
        <v>-0.0403080196816779</v>
      </c>
      <c r="BA694" s="339" t="str">
        <f t="shared" si="1702"/>
        <v>-0.0356654850370717</v>
      </c>
      <c r="BB694" s="339" t="str">
        <f t="shared" si="1702"/>
        <v>-0.0306794722747409</v>
      </c>
      <c r="BC694" s="339" t="str">
        <f t="shared" si="1702"/>
        <v>-0.0253979994233591</v>
      </c>
      <c r="BD694" s="339" t="str">
        <f t="shared" si="1702"/>
        <v>-0.0198719299535439</v>
      </c>
      <c r="BE694" s="339" t="str">
        <f t="shared" si="1702"/>
        <v>-0.0141544829351656</v>
      </c>
      <c r="BF694" s="339" t="str">
        <f t="shared" si="1702"/>
        <v>-0.00830072050854165</v>
      </c>
      <c r="BG694" s="339" t="str">
        <f t="shared" si="1702"/>
        <v>-0.00236701760571931</v>
      </c>
      <c r="BH694" s="339" t="str">
        <f t="shared" si="1702"/>
        <v>0.0035894809705279</v>
      </c>
      <c r="BI694" s="339" t="str">
        <f t="shared" si="1702"/>
        <v>0.00951141088287127</v>
      </c>
      <c r="BJ694" s="339" t="str">
        <f t="shared" si="1702"/>
        <v>0.0153417407089202</v>
      </c>
      <c r="BK694" s="339" t="str">
        <f t="shared" si="1702"/>
        <v>0.021024321185283</v>
      </c>
      <c r="BL694" s="339" t="str">
        <f t="shared" si="1702"/>
        <v>0.0265044259555867</v>
      </c>
      <c r="BM694" s="339" t="str">
        <f t="shared" si="1702"/>
        <v>0.0317292786151573</v>
      </c>
      <c r="BN694" s="339" t="str">
        <f t="shared" si="1702"/>
        <v>0.0366485609766412</v>
      </c>
      <c r="BO694" s="339" t="str">
        <f t="shared" si="1702"/>
        <v>0.0412148976618085</v>
      </c>
      <c r="BP694" s="339" t="str">
        <f t="shared" si="1702"/>
        <v>0.0453843123521132</v>
      </c>
      <c r="BQ694" s="339" t="str">
        <f t="shared" si="1702"/>
        <v>0.0491166513049076</v>
      </c>
      <c r="BR694" s="339" t="str">
        <f t="shared" si="1702"/>
        <v>0.052375970055711</v>
      </c>
    </row>
    <row r="695" spans="1:123">
      <c r="B695" s="340">
        <v>1</v>
      </c>
      <c r="C695" s="340">
        <f>0+Div_Nt_input</f>
        <v>3.1250000000000001E-4</v>
      </c>
      <c r="D695" s="341">
        <f t="shared" ref="D695:D726" si="1703">Vo_set2+E695</f>
        <v>75.055130879583288</v>
      </c>
      <c r="E695" s="342" t="str">
        <f>G694</f>
        <v>0.055130879583284</v>
      </c>
      <c r="F695" s="291">
        <v>1</v>
      </c>
      <c r="G695" s="343">
        <f>2*IMREAL(K626)*COS(2*PI()*B626*1/Nt_input)-2*IMAGINARY(K626)*SIN(2*PI()*B626*1/Nt_input)</f>
        <v>5.5130879583281195E-2</v>
      </c>
      <c r="H695" s="343">
        <f t="shared" ref="H695:H726" si="1704">2*IMREAL(K626)*COS(2*PI()*B626*2/Nt_input)-2*IMAGINARY(K626)*SIN(2*PI()*B626*2/Nt_input)</f>
        <v>5.7354848602854391E-2</v>
      </c>
      <c r="I695" s="343">
        <f t="shared" ref="I695:I726" si="1705">2*IMREAL(K626)*COS(2*PI()*B626*3/Nt_input)-2*IMAGINARY(K626)*SIN(2*PI()*B626*3/Nt_input)</f>
        <v>5.9026459077032564E-2</v>
      </c>
      <c r="J695" s="343">
        <f t="shared" ref="J695:J726" si="1706">2*IMREAL(K626)*COS(2*PI()*B626*4/Nt_input)-2*IMAGINARY(K626)*SIN(2*PI()*B626*4/Nt_input)</f>
        <v>6.0129612483154141E-2</v>
      </c>
      <c r="K695" s="343">
        <f t="shared" ref="K695:K726" si="1707">2*IMREAL(K626)*COS(2*PI()*B626*5/Nt_input)-2*IMAGINARY(K626)*SIN(2*PI()*B626*5/Nt_input)</f>
        <v>6.0653684850873191E-2</v>
      </c>
      <c r="L695" s="343">
        <f t="shared" ref="L695:L726" si="1708">2*IMREAL(K626)*COS(2*PI()*B626*6/Nt_input)-2*IMAGINARY(K626)*SIN(2*PI()*B626*6/Nt_input)</f>
        <v>6.0593629076801464E-2</v>
      </c>
      <c r="M695" s="343">
        <f t="shared" ref="M695:M726" si="1709">2*IMREAL(K626)*COS(2*PI()*B626*7/Nt_input)-2*IMAGINARY(K626)*SIN(2*PI()*B626*7/Nt_input)</f>
        <v>5.9950023530873101E-2</v>
      </c>
      <c r="N695" s="343">
        <f t="shared" ref="N695:N726" si="1710">2*IMREAL(K626)*COS(2*PI()*B626*8/Nt_input)-2*IMAGINARY(K626)*SIN(2*PI()*B626*8/Nt_input)</f>
        <v>5.8729066486325976E-2</v>
      </c>
      <c r="O695" s="343">
        <f t="shared" ref="O695:O726" si="1711">2*IMREAL(K626)*COS(2*PI()*B626*9/Nt_input)-2*IMAGINARY(K626)*SIN(2*PI()*B626*9/Nt_input)</f>
        <v>5.6942516426942077E-2</v>
      </c>
      <c r="P695" s="343">
        <f t="shared" ref="P695:P726" si="1712">2*IMREAL(K626)*COS(2*PI()*B626*10/Nt_input)-2*IMAGINARY(K626)*SIN(2*PI()*B626*10/Nt_input)</f>
        <v>5.4607578806420906E-2</v>
      </c>
      <c r="Q695" s="343">
        <f t="shared" ref="Q695:Q726" si="1713">2*IMREAL(K626)*COS(2*PI()*B626*11/Nt_input)-2*IMAGINARY(K626)*SIN(2*PI()*B626*11/Nt_input)</f>
        <v>5.1746740350454797E-2</v>
      </c>
      <c r="R695" s="343">
        <f t="shared" ref="R695:R726" si="1714">2*IMREAL(K626)*COS(2*PI()*B626*12/Nt_input)-2*IMAGINARY(K626)*SIN(2*PI()*B626*12/Nt_input)</f>
        <v>4.8387552497268088E-2</v>
      </c>
      <c r="S695" s="343">
        <f t="shared" ref="S695:S726" si="1715">2*IMREAL(K626)*COS(2*PI()*B626*13/Nt_input)-2*IMAGINARY(K626)*SIN(2*PI()*B626*13/Nt_input)</f>
        <v>4.4562366062205844E-2</v>
      </c>
      <c r="T695" s="343">
        <f t="shared" ref="T695:T726" si="1716">2*IMREAL(K626)*COS(2*PI()*B626*14/Nt_input)-2*IMAGINARY(K626)*SIN(2*PI()*B626*14/Nt_input)</f>
        <v>4.0308019681697324E-2</v>
      </c>
      <c r="U695" s="343">
        <f t="shared" ref="U695:U726" si="1717">2*IMREAL(K626)*COS(2*PI()*B626*15/Nt_input)-2*IMAGINARY(K626)*SIN(2*PI()*B626*15/Nt_input)</f>
        <v>3.5665485037049138E-2</v>
      </c>
      <c r="V695" s="343">
        <f t="shared" ref="V695:V726" si="1718">2*IMREAL(K626)*COS(2*PI()*B626*16/Nt_input)-2*IMAGINARY(K626)*SIN(2*PI()*B626*16/Nt_input)</f>
        <v>3.0679472274756803E-2</v>
      </c>
      <c r="W695" s="343">
        <f t="shared" ref="W695:W726" si="1719">2*IMREAL(K626)*COS(2*PI()*B626*17/Nt_input)-2*IMAGINARY(K626)*SIN(2*PI()*B626*17/Nt_input)</f>
        <v>2.5397999423353051E-2</v>
      </c>
      <c r="X695" s="343">
        <f t="shared" ref="X695:X726" si="1720">2*IMREAL(K626)*COS(2*PI()*B626*18/Nt_input)-2*IMAGINARY(K626)*SIN(2*PI()*B626*18/Nt_input)</f>
        <v>1.9871929953543643E-2</v>
      </c>
      <c r="Y695" s="343">
        <f t="shared" ref="Y695:Y726" si="1721">2*IMREAL(K626)*COS(2*PI()*B626*19/Nt_input)-2*IMAGINARY(K626)*SIN(2*PI()*B626*19/Nt_input)</f>
        <v>1.4154482935179701E-2</v>
      </c>
      <c r="Z695" s="343">
        <f t="shared" ref="Z695:Z726" si="1722">2*IMREAL(K626)*COS(2*PI()*B626*20/Nt_input)-2*IMAGINARY(K626)*SIN(2*PI()*B626*20/Nt_input)</f>
        <v>8.3007205085225064E-3</v>
      </c>
      <c r="AA695" s="343">
        <f t="shared" ref="AA695:AA726" si="1723">2*IMREAL(K626)*COS(2*PI()*B626*21/Nt_input)-2*IMAGINARY(K626)*SIN(2*PI()*B626*21/Nt_input)</f>
        <v>2.3670176057328483E-3</v>
      </c>
      <c r="AB695" s="343">
        <f t="shared" ref="AB695:AB726" si="1724">2*IMREAL(K626)*COS(2*PI()*B626*22/Nt_input)-2*IMAGINARY(K626)*SIN(2*PI()*B626*22/Nt_input)</f>
        <v>-3.5894809705434363E-3</v>
      </c>
      <c r="AC695" s="343">
        <f t="shared" ref="AC695:AC726" si="1725">2*IMREAL(K626)*COS(2*PI()*B626*23/Nt_input)-2*IMAGINARY(K626)*SIN(2*PI()*B626*23/Nt_input)</f>
        <v>-9.5114108828635267E-3</v>
      </c>
      <c r="AD695" s="343">
        <f t="shared" ref="AD695:AD726" si="1726">2*IMREAL(K626)*COS(2*PI()*B626*24/Nt_input)-2*IMAGINARY(K626)*SIN(2*PI()*B626*24/Nt_input)</f>
        <v>-1.5341740708915551E-2</v>
      </c>
      <c r="AE695" s="343">
        <f t="shared" ref="AE695:AE726" si="1727">2*IMREAL(K626)*COS(2*PI()*B626*25/Nt_input)-2*IMAGINARY(K626)*SIN(2*PI()*B626*25/Nt_input)</f>
        <v>-2.1024321185292155E-2</v>
      </c>
      <c r="AF695" s="343">
        <f t="shared" ref="AF695:AF726" si="1728">2*IMREAL(K626)*COS(2*PI()*B626*26/Nt_input)-2*IMAGINARY(K626)*SIN(2*PI()*B626*26/Nt_input)</f>
        <v>-2.6504425955591344E-2</v>
      </c>
      <c r="AG695" s="343">
        <f t="shared" ref="AG695:AG726" si="1729">2*IMREAL(K626)*COS(2*PI()*B626*27/Nt_input)-2*IMAGINARY(K626)*SIN(2*PI()*B626*27/Nt_input)</f>
        <v>-3.1729278615145129E-2</v>
      </c>
      <c r="AH695" s="343">
        <f t="shared" ref="AH695:AH726" si="1730">2*IMREAL(K626)*COS(2*PI()*B626*28/Nt_input)-2*IMAGINARY(K626)*SIN(2*PI()*B626*28/Nt_input)</f>
        <v>-3.6648560976647059E-2</v>
      </c>
      <c r="AI695" s="343">
        <f t="shared" ref="AI695:AI726" si="1731">2*IMREAL(K626)*COS(2*PI()*B626*29/Nt_input)-2*IMAGINARY(K626)*SIN(2*PI()*B626*29/Nt_input)</f>
        <v>-4.1214897661802558E-2</v>
      </c>
      <c r="AJ695" s="343">
        <f t="shared" ref="AJ695:AJ726" si="1732">2*IMREAL(K626)*COS(2*PI()*B626*30/Nt_input)-2*IMAGINARY(K626)*SIN(2*PI()*B626*30/Nt_input)</f>
        <v>-4.5384312352120017E-2</v>
      </c>
      <c r="AK695" s="343">
        <f t="shared" ref="AK695:AK726" si="1733">2*IMREAL(K626)*COS(2*PI()*B626*31/Nt_input)-2*IMAGINARY(K626)*SIN(2*PI()*B626*31/Nt_input)</f>
        <v>-4.9116651304897785E-2</v>
      </c>
      <c r="AL695" s="343">
        <f t="shared" ref="AL695:AL726" si="1734">2*IMREAL(K626)*COS(2*PI()*B626*32/Nt_input)-2*IMAGINARY(K626)*SIN(2*PI()*B626*32/Nt_input)</f>
        <v>-5.2375970055716592E-2</v>
      </c>
      <c r="AM695" s="343">
        <f t="shared" ref="AM695:AM726" si="1735">2*IMREAL(K626)*COS(2*PI()*B626*33/Nt_input)-2*IMAGINARY(K626)*SIN(2*PI()*B626*33/Nt_input)</f>
        <v>-5.5130879583281195E-2</v>
      </c>
      <c r="AN695" s="343">
        <f t="shared" ref="AN695:AN726" si="1736">2*IMREAL(K626)*COS(2*PI()*B626*34/Nt_input)-2*IMAGINARY(K626)*SIN(2*PI()*B626*34/Nt_input)</f>
        <v>-5.7354848602854391E-2</v>
      </c>
      <c r="AO695" s="343">
        <f t="shared" ref="AO695:AO726" si="1737">2*IMREAL(K626)*COS(2*PI()*B626*35/Nt_input)-2*IMAGINARY(K626)*SIN(2*PI()*B626*35/Nt_input)</f>
        <v>-5.9026459077032557E-2</v>
      </c>
      <c r="AP695" s="343">
        <f t="shared" ref="AP695:AP726" si="1738">2*IMREAL(K626)*COS(2*PI()*B626*36/Nt_input)-2*IMAGINARY(K626)*SIN(2*PI()*B626*36/Nt_input)</f>
        <v>-6.0129612483154148E-2</v>
      </c>
      <c r="AQ695" s="343">
        <f t="shared" ref="AQ695:AQ726" si="1739">2*IMREAL(K626)*COS(2*PI()*B626*37/Nt_input)-2*IMAGINARY(K626)*SIN(2*PI()*B626*37/Nt_input)</f>
        <v>-6.0653684850873191E-2</v>
      </c>
      <c r="AR695" s="343">
        <f t="shared" ref="AR695:AR726" si="1740">2*IMREAL(K626)*COS(2*PI()*B626*38/Nt_input)-2*IMAGINARY(K626)*SIN(2*PI()*B626*38/Nt_input)</f>
        <v>-6.0593629076801464E-2</v>
      </c>
      <c r="AS695" s="343">
        <f t="shared" ref="AS695:AS726" si="1741">2*IMREAL(K626)*COS(2*PI()*B626*39/Nt_input)-2*IMAGINARY(K626)*SIN(2*PI()*B626*39/Nt_input)</f>
        <v>-5.9950023530873094E-2</v>
      </c>
      <c r="AT695" s="343">
        <f t="shared" ref="AT695:AT726" si="1742">2*IMREAL(K626)*COS(2*PI()*B626*40/Nt_input)-2*IMAGINARY(K626)*SIN(2*PI()*B626*40/Nt_input)</f>
        <v>-5.8729066486325976E-2</v>
      </c>
      <c r="AU695" s="343">
        <f t="shared" ref="AU695:AU726" si="1743">2*IMREAL(K626)*COS(2*PI()*B626*41/Nt_input)-2*IMAGINARY(K626)*SIN(2*PI()*B626*41/Nt_input)</f>
        <v>-5.6942516426942091E-2</v>
      </c>
      <c r="AV695" s="343">
        <f t="shared" ref="AV695:AV726" si="1744">2*IMREAL(K626)*COS(2*PI()*B626*42/Nt_input)-2*IMAGINARY(K626)*SIN(2*PI()*B626*42/Nt_input)</f>
        <v>-5.4607578806420899E-2</v>
      </c>
      <c r="AW695" s="343">
        <f t="shared" ref="AW695:AW726" si="1745">2*IMREAL(K626)*COS(2*PI()*B626*43/Nt_input)-2*IMAGINARY(K626)*SIN(2*PI()*B626*43/Nt_input)</f>
        <v>-5.1746740350454803E-2</v>
      </c>
      <c r="AX695" s="343">
        <f t="shared" ref="AX695:AX726" si="1746">2*IMREAL(K626)*COS(2*PI()*B626*44/Nt_input)-2*IMAGINARY(K626)*SIN(2*PI()*B626*44/Nt_input)</f>
        <v>-4.8387552497268102E-2</v>
      </c>
      <c r="AY695" s="343">
        <f t="shared" ref="AY695:AY726" si="1747">2*IMREAL(K626)*COS(2*PI()*B626*45/Nt_input)-2*IMAGINARY(K626)*SIN(2*PI()*B626*45/Nt_input)</f>
        <v>-4.4562366062205844E-2</v>
      </c>
      <c r="AZ695" s="343">
        <f t="shared" ref="AZ695:AZ726" si="1748">2*IMREAL(K626)*COS(2*PI()*B626*46/Nt_input)-2*IMAGINARY(K626)*SIN(2*PI()*B626*46/Nt_input)</f>
        <v>-4.0308019681697338E-2</v>
      </c>
      <c r="BA695" s="343">
        <f t="shared" ref="BA695:BA726" si="1749">2*IMREAL(K626)*COS(2*PI()*B626*47/Nt_input)-2*IMAGINARY(K626)*SIN(2*PI()*B626*47/Nt_input)</f>
        <v>-3.5665485037049124E-2</v>
      </c>
      <c r="BB695" s="343">
        <f t="shared" ref="BB695:BB726" si="1750">2*IMREAL(K626)*COS(2*PI()*B626*48/Nt_input)-2*IMAGINARY(K626)*SIN(2*PI()*B626*48/Nt_input)</f>
        <v>-3.067947227475681E-2</v>
      </c>
      <c r="BC695" s="343">
        <f t="shared" ref="BC695:BC726" si="1751">2*IMREAL(K626)*COS(2*PI()*B626*49/Nt_input)-2*IMAGINARY(K626)*SIN(2*PI()*B626*49/Nt_input)</f>
        <v>-2.5397999423353079E-2</v>
      </c>
      <c r="BD695" s="343">
        <f t="shared" ref="BD695:BD726" si="1752">2*IMREAL(K626)*COS(2*PI()*B626*50/Nt_input)-2*IMAGINARY(K626)*SIN(2*PI()*B626*50/Nt_input)</f>
        <v>-1.9871929953543636E-2</v>
      </c>
      <c r="BE695" s="343">
        <f t="shared" ref="BE695:BE726" si="1753">2*IMREAL(K626)*COS(2*PI()*B626*51/Nt_input)-2*IMAGINARY(K626)*SIN(2*PI()*B626*51/Nt_input)</f>
        <v>-1.4154482935179707E-2</v>
      </c>
      <c r="BF695" s="343">
        <f t="shared" ref="BF695:BF726" si="1754">2*IMREAL(K626)*COS(2*PI()*B626*52/Nt_input)-2*IMAGINARY(K626)*SIN(2*PI()*B626*52/Nt_input)</f>
        <v>-8.300720508522489E-3</v>
      </c>
      <c r="BG695" s="343">
        <f t="shared" ref="BG695:BG726" si="1755">2*IMREAL(K626)*COS(2*PI()*B626*53/Nt_input)-2*IMAGINARY(K626)*SIN(2*PI()*B626*53/Nt_input)</f>
        <v>-2.3670176057328518E-3</v>
      </c>
      <c r="BH695" s="343">
        <f t="shared" ref="BH695:BH726" si="1756">2*IMREAL(K626)*COS(2*PI()*B626*54/Nt_input)-2*IMAGINARY(K626)*SIN(2*PI()*B626*54/Nt_input)</f>
        <v>3.5894809705434329E-3</v>
      </c>
      <c r="BI695" s="343">
        <f t="shared" ref="BI695:BI726" si="1757">2*IMREAL(K626)*COS(2*PI()*B626*55/Nt_input)-2*IMAGINARY(K626)*SIN(2*PI()*B626*55/Nt_input)</f>
        <v>9.5114108828635406E-3</v>
      </c>
      <c r="BJ695" s="343">
        <f t="shared" ref="BJ695:BJ726" si="1758">2*IMREAL(K626)*COS(2*PI()*B626*56/Nt_input)-2*IMAGINARY(K626)*SIN(2*PI()*B626*56/Nt_input)</f>
        <v>1.534174070891554E-2</v>
      </c>
      <c r="BK695" s="343">
        <f t="shared" ref="BK695:BK726" si="1759">2*IMREAL(K626)*COS(2*PI()*B626*57/Nt_input)-2*IMAGINARY(K626)*SIN(2*PI()*B626*57/Nt_input)</f>
        <v>2.1024321185292121E-2</v>
      </c>
      <c r="BL695" s="343">
        <f t="shared" ref="BL695:BL726" si="1760">2*IMREAL(K626)*COS(2*PI()*B626*58/Nt_input)-2*IMAGINARY(K626)*SIN(2*PI()*B626*58/Nt_input)</f>
        <v>2.6504425955591344E-2</v>
      </c>
      <c r="BM695" s="343">
        <f t="shared" ref="BM695:BM726" si="1761">2*IMREAL(K626)*COS(2*PI()*B626*59/Nt_input)-2*IMAGINARY(K626)*SIN(2*PI()*B626*59/Nt_input)</f>
        <v>3.1729278615145122E-2</v>
      </c>
      <c r="BN695" s="343">
        <f t="shared" ref="BN695:BN726" si="1762">2*IMREAL(K626)*COS(2*PI()*B626*60/Nt_input)-2*IMAGINARY(K626)*SIN(2*PI()*B626*60/Nt_input)</f>
        <v>3.6648560976647031E-2</v>
      </c>
      <c r="BO695" s="343">
        <f t="shared" ref="BO695:BO726" si="1763">2*IMREAL(K626)*COS(2*PI()*B626*61/Nt_input)-2*IMAGINARY(K626)*SIN(2*PI()*B626*61/Nt_input)</f>
        <v>4.1214897661802551E-2</v>
      </c>
      <c r="BP695" s="343">
        <f t="shared" ref="BP695:BP726" si="1764">2*IMREAL(K626)*COS(2*PI()*B626*62/Nt_input)-2*IMAGINARY(K626)*SIN(2*PI()*B626*62/Nt_input)</f>
        <v>4.5384312352120003E-2</v>
      </c>
      <c r="BQ695" s="343">
        <f t="shared" ref="BQ695:BQ726" si="1765">2*IMREAL(K626)*COS(2*PI()*B626*63/Nt_input)-2*IMAGINARY(K626)*SIN(2*PI()*B626*63/Nt_input)</f>
        <v>4.9116651304897799E-2</v>
      </c>
      <c r="BR695" s="343">
        <f t="shared" ref="BR695:BR726" si="1766">2*IMREAL(K626)*COS(2*PI()*B626*64/Nt_input)-2*IMAGINARY(K626)*SIN(2*PI()*B626*64/Nt_input)</f>
        <v>5.2375970055716592E-2</v>
      </c>
    </row>
    <row r="696" spans="1:123">
      <c r="B696" s="340">
        <v>2</v>
      </c>
      <c r="C696" s="340">
        <f t="shared" ref="C696:C727" si="1767">C695+Div_Nt_input</f>
        <v>6.2500000000000001E-4</v>
      </c>
      <c r="D696" s="341">
        <f t="shared" si="1703"/>
        <v>75.057354848602856</v>
      </c>
      <c r="E696" s="342" t="str">
        <f>H694</f>
        <v>0.0573548486028522</v>
      </c>
      <c r="F696" s="291">
        <v>2</v>
      </c>
      <c r="G696" s="343">
        <f t="shared" ref="G696:G726" si="1768">2*IMREAL(K627)*COS(2*PI()*B627*1/Nt_input)-2*IMAGINARY(K627)*SIN(2*PI()*B627*1/Nt_input)</f>
        <v>-3.5212004481071882E-17</v>
      </c>
      <c r="H696" s="343">
        <f t="shared" si="1704"/>
        <v>-2.6139312856349787E-17</v>
      </c>
      <c r="I696" s="343">
        <f t="shared" si="1705"/>
        <v>-1.6062102097653707E-17</v>
      </c>
      <c r="J696" s="343">
        <f t="shared" si="1706"/>
        <v>-5.3676337630754272E-18</v>
      </c>
      <c r="K696" s="343">
        <f t="shared" si="1707"/>
        <v>5.5331097268141482E-18</v>
      </c>
      <c r="L696" s="343">
        <f t="shared" si="1708"/>
        <v>1.6221218912905944E-17</v>
      </c>
      <c r="M696" s="343">
        <f t="shared" si="1709"/>
        <v>2.6285955753139132E-17</v>
      </c>
      <c r="N696" s="343">
        <f t="shared" si="1710"/>
        <v>3.5340538055113001E-17</v>
      </c>
      <c r="O696" s="343">
        <f t="shared" si="1711"/>
        <v>4.3037003298830945E-17</v>
      </c>
      <c r="P696" s="343">
        <f t="shared" si="1712"/>
        <v>4.9079580641204327E-17</v>
      </c>
      <c r="Q696" s="343">
        <f t="shared" si="1713"/>
        <v>5.3236057223682151E-17</v>
      </c>
      <c r="R696" s="343">
        <f t="shared" si="1714"/>
        <v>5.5346701982178714E-17</v>
      </c>
      <c r="S696" s="343">
        <f t="shared" si="1715"/>
        <v>5.5330404022288215E-17</v>
      </c>
      <c r="T696" s="343">
        <f t="shared" si="1716"/>
        <v>5.3187789665469227E-17</v>
      </c>
      <c r="U696" s="343">
        <f t="shared" si="1717"/>
        <v>4.900119837986236E-17</v>
      </c>
      <c r="V696" s="343">
        <f t="shared" si="1718"/>
        <v>4.2931518520706003E-17</v>
      </c>
      <c r="W696" s="343">
        <f t="shared" si="1719"/>
        <v>3.5212004481071882E-17</v>
      </c>
      <c r="X696" s="343">
        <f t="shared" si="1720"/>
        <v>2.6139312856349796E-17</v>
      </c>
      <c r="Y696" s="343">
        <f t="shared" si="1721"/>
        <v>1.6062102097653722E-17</v>
      </c>
      <c r="Z696" s="343">
        <f t="shared" si="1722"/>
        <v>5.3676337630754334E-18</v>
      </c>
      <c r="AA696" s="343">
        <f t="shared" si="1723"/>
        <v>-5.5331097268141513E-18</v>
      </c>
      <c r="AB696" s="343">
        <f t="shared" si="1724"/>
        <v>-1.6221218912905916E-17</v>
      </c>
      <c r="AC696" s="343">
        <f t="shared" si="1725"/>
        <v>-2.628595575313911E-17</v>
      </c>
      <c r="AD696" s="343">
        <f t="shared" si="1726"/>
        <v>-3.5340538055112994E-17</v>
      </c>
      <c r="AE696" s="343">
        <f t="shared" si="1727"/>
        <v>-4.3037003298830951E-17</v>
      </c>
      <c r="AF696" s="343">
        <f t="shared" si="1728"/>
        <v>-4.9079580641204339E-17</v>
      </c>
      <c r="AG696" s="343">
        <f t="shared" si="1729"/>
        <v>-5.3236057223682145E-17</v>
      </c>
      <c r="AH696" s="343">
        <f t="shared" si="1730"/>
        <v>-5.5346701982178708E-17</v>
      </c>
      <c r="AI696" s="343">
        <f t="shared" si="1731"/>
        <v>-5.5330404022288202E-17</v>
      </c>
      <c r="AJ696" s="343">
        <f t="shared" si="1732"/>
        <v>-5.3187789665469234E-17</v>
      </c>
      <c r="AK696" s="343">
        <f t="shared" si="1733"/>
        <v>-4.9001198379862354E-17</v>
      </c>
      <c r="AL696" s="343">
        <f t="shared" si="1734"/>
        <v>-4.2931518520706003E-17</v>
      </c>
      <c r="AM696" s="343">
        <f t="shared" si="1735"/>
        <v>-3.5212004481071882E-17</v>
      </c>
      <c r="AN696" s="343">
        <f t="shared" si="1736"/>
        <v>-2.6139312856349781E-17</v>
      </c>
      <c r="AO696" s="343">
        <f t="shared" si="1737"/>
        <v>-1.6062102097653725E-17</v>
      </c>
      <c r="AP696" s="343">
        <f t="shared" si="1738"/>
        <v>-5.3676337630754395E-18</v>
      </c>
      <c r="AQ696" s="343">
        <f t="shared" si="1739"/>
        <v>5.5331097268141482E-18</v>
      </c>
      <c r="AR696" s="343">
        <f t="shared" si="1740"/>
        <v>1.622121891290591E-17</v>
      </c>
      <c r="AS696" s="343">
        <f t="shared" si="1741"/>
        <v>2.6285955753139107E-17</v>
      </c>
      <c r="AT696" s="343">
        <f t="shared" si="1742"/>
        <v>3.5340538055112988E-17</v>
      </c>
      <c r="AU696" s="343">
        <f t="shared" si="1743"/>
        <v>4.3037003298830914E-17</v>
      </c>
      <c r="AV696" s="343">
        <f t="shared" si="1744"/>
        <v>4.9079580641204339E-17</v>
      </c>
      <c r="AW696" s="343">
        <f t="shared" si="1745"/>
        <v>5.3236057223682139E-17</v>
      </c>
      <c r="AX696" s="343">
        <f t="shared" si="1746"/>
        <v>5.5346701982178708E-17</v>
      </c>
      <c r="AY696" s="343">
        <f t="shared" si="1747"/>
        <v>5.5330404022288202E-17</v>
      </c>
      <c r="AZ696" s="343">
        <f t="shared" si="1748"/>
        <v>5.3187789665469234E-17</v>
      </c>
      <c r="BA696" s="343">
        <f t="shared" si="1749"/>
        <v>4.9001198379862335E-17</v>
      </c>
      <c r="BB696" s="343">
        <f t="shared" si="1750"/>
        <v>4.293151852070601E-17</v>
      </c>
      <c r="BC696" s="343">
        <f t="shared" si="1751"/>
        <v>3.5212004481071925E-17</v>
      </c>
      <c r="BD696" s="343">
        <f t="shared" si="1752"/>
        <v>2.6139312856349784E-17</v>
      </c>
      <c r="BE696" s="343">
        <f t="shared" si="1753"/>
        <v>1.6062102097653735E-17</v>
      </c>
      <c r="BF696" s="343">
        <f t="shared" si="1754"/>
        <v>5.3676337630753933E-18</v>
      </c>
      <c r="BG696" s="343">
        <f t="shared" si="1755"/>
        <v>-5.533109726814142E-18</v>
      </c>
      <c r="BH696" s="343">
        <f t="shared" si="1756"/>
        <v>-1.6221218912905901E-17</v>
      </c>
      <c r="BI696" s="343">
        <f t="shared" si="1757"/>
        <v>-2.6285955753139144E-17</v>
      </c>
      <c r="BJ696" s="343">
        <f t="shared" si="1758"/>
        <v>-3.5340538055112982E-17</v>
      </c>
      <c r="BK696" s="343">
        <f t="shared" si="1759"/>
        <v>-4.3037003298830908E-17</v>
      </c>
      <c r="BL696" s="343">
        <f t="shared" si="1760"/>
        <v>-4.9079580641204327E-17</v>
      </c>
      <c r="BM696" s="343">
        <f t="shared" si="1761"/>
        <v>-5.3236057223682139E-17</v>
      </c>
      <c r="BN696" s="343">
        <f t="shared" si="1762"/>
        <v>-5.5346701982178702E-17</v>
      </c>
      <c r="BO696" s="343">
        <f t="shared" si="1763"/>
        <v>-5.5330404022288202E-17</v>
      </c>
      <c r="BP696" s="343">
        <f t="shared" si="1764"/>
        <v>-5.318778966546924E-17</v>
      </c>
      <c r="BQ696" s="343">
        <f t="shared" si="1765"/>
        <v>-4.9001198379862341E-17</v>
      </c>
      <c r="BR696" s="343">
        <f t="shared" si="1766"/>
        <v>-4.2931518520706016E-17</v>
      </c>
    </row>
    <row r="697" spans="1:123">
      <c r="B697" s="340">
        <v>3</v>
      </c>
      <c r="C697" s="340">
        <f t="shared" si="1767"/>
        <v>9.3749999999999997E-4</v>
      </c>
      <c r="D697" s="341">
        <f t="shared" si="1703"/>
        <v>75.059026459077032</v>
      </c>
      <c r="E697" s="342" t="str">
        <f>I694</f>
        <v>0.0590264590770345</v>
      </c>
      <c r="F697" s="291">
        <v>3</v>
      </c>
      <c r="G697" s="343">
        <f t="shared" si="1768"/>
        <v>5.1090053276376884E-17</v>
      </c>
      <c r="H697" s="343">
        <f t="shared" si="1704"/>
        <v>3.6156767770010073E-17</v>
      </c>
      <c r="I697" s="343">
        <f t="shared" si="1705"/>
        <v>1.8109685701273014E-17</v>
      </c>
      <c r="J697" s="343">
        <f t="shared" si="1706"/>
        <v>-1.4969903400481098E-18</v>
      </c>
      <c r="K697" s="343">
        <f t="shared" si="1707"/>
        <v>-2.0974746578460037E-17</v>
      </c>
      <c r="L697" s="343">
        <f t="shared" si="1708"/>
        <v>-3.8646171725330994E-17</v>
      </c>
      <c r="M697" s="343">
        <f t="shared" si="1709"/>
        <v>-5.2989414512745646E-17</v>
      </c>
      <c r="N697" s="343">
        <f t="shared" si="1710"/>
        <v>-6.2769244502828989E-17</v>
      </c>
      <c r="O697" s="343">
        <f t="shared" si="1711"/>
        <v>-6.7143429303642913E-17</v>
      </c>
      <c r="P697" s="343">
        <f t="shared" si="1712"/>
        <v>-6.573526705725078E-17</v>
      </c>
      <c r="Q697" s="343">
        <f t="shared" si="1713"/>
        <v>-5.8666027750781027E-17</v>
      </c>
      <c r="R697" s="343">
        <f t="shared" si="1714"/>
        <v>-4.6544509526564174E-17</v>
      </c>
      <c r="S697" s="343">
        <f t="shared" si="1715"/>
        <v>-3.0414609394901611E-17</v>
      </c>
      <c r="T697" s="343">
        <f t="shared" si="1716"/>
        <v>-1.1665423524478079E-17</v>
      </c>
      <c r="U697" s="343">
        <f t="shared" si="1717"/>
        <v>8.088380786956661E-18</v>
      </c>
      <c r="V697" s="343">
        <f t="shared" si="1718"/>
        <v>2.7145619176078589E-17</v>
      </c>
      <c r="W697" s="343">
        <f t="shared" si="1719"/>
        <v>4.3865095069074005E-17</v>
      </c>
      <c r="X697" s="343">
        <f t="shared" si="1720"/>
        <v>5.6806938428571292E-17</v>
      </c>
      <c r="Y697" s="343">
        <f t="shared" si="1721"/>
        <v>6.4856606394437858E-17</v>
      </c>
      <c r="Z697" s="343">
        <f t="shared" si="1722"/>
        <v>6.7320866966518879E-17</v>
      </c>
      <c r="AA697" s="343">
        <f t="shared" si="1723"/>
        <v>6.3987499679010044E-17</v>
      </c>
      <c r="AB697" s="343">
        <f t="shared" si="1724"/>
        <v>5.5143571884474052E-17</v>
      </c>
      <c r="AC697" s="343">
        <f t="shared" si="1725"/>
        <v>4.1550716706193564E-17</v>
      </c>
      <c r="AD697" s="343">
        <f t="shared" si="1726"/>
        <v>2.4379541705003486E-17</v>
      </c>
      <c r="AE697" s="343">
        <f t="shared" si="1727"/>
        <v>5.1088169421732858E-18</v>
      </c>
      <c r="AF697" s="343">
        <f t="shared" si="1728"/>
        <v>-1.4601875705328086E-17</v>
      </c>
      <c r="AG697" s="343">
        <f t="shared" si="1729"/>
        <v>-3.3055064621726574E-17</v>
      </c>
      <c r="AH697" s="343">
        <f t="shared" si="1730"/>
        <v>-4.8661573568201727E-17</v>
      </c>
      <c r="AI697" s="343">
        <f t="shared" si="1731"/>
        <v>-6.0077380473498435E-17</v>
      </c>
      <c r="AJ697" s="343">
        <f t="shared" si="1732"/>
        <v>-6.6319363712240805E-17</v>
      </c>
      <c r="AK697" s="343">
        <f t="shared" si="1733"/>
        <v>-6.6849967879177948E-17</v>
      </c>
      <c r="AL697" s="343">
        <f t="shared" si="1734"/>
        <v>-6.1623497699735011E-17</v>
      </c>
      <c r="AM697" s="343">
        <f t="shared" si="1735"/>
        <v>-5.1090053276376872E-17</v>
      </c>
      <c r="AN697" s="343">
        <f t="shared" si="1736"/>
        <v>-3.615676777001011E-17</v>
      </c>
      <c r="AO697" s="343">
        <f t="shared" si="1737"/>
        <v>-1.8109685701273005E-17</v>
      </c>
      <c r="AP697" s="343">
        <f t="shared" si="1738"/>
        <v>1.4969903400480605E-18</v>
      </c>
      <c r="AQ697" s="343">
        <f t="shared" si="1739"/>
        <v>2.0974746578460043E-17</v>
      </c>
      <c r="AR697" s="343">
        <f t="shared" si="1740"/>
        <v>3.8646171725330939E-17</v>
      </c>
      <c r="AS697" s="343">
        <f t="shared" si="1741"/>
        <v>5.2989414512745628E-17</v>
      </c>
      <c r="AT697" s="343">
        <f t="shared" si="1742"/>
        <v>6.2769244502828964E-17</v>
      </c>
      <c r="AU697" s="343">
        <f t="shared" si="1743"/>
        <v>6.7143429303642913E-17</v>
      </c>
      <c r="AV697" s="343">
        <f t="shared" si="1744"/>
        <v>6.5735267057250768E-17</v>
      </c>
      <c r="AW697" s="343">
        <f t="shared" si="1745"/>
        <v>5.8666027750781051E-17</v>
      </c>
      <c r="AX697" s="343">
        <f t="shared" si="1746"/>
        <v>4.6544509526564168E-17</v>
      </c>
      <c r="AY697" s="343">
        <f t="shared" si="1747"/>
        <v>3.041460939490166E-17</v>
      </c>
      <c r="AZ697" s="343">
        <f t="shared" si="1748"/>
        <v>1.166542352447811E-17</v>
      </c>
      <c r="BA697" s="343">
        <f t="shared" si="1749"/>
        <v>-8.0883807869565809E-18</v>
      </c>
      <c r="BB697" s="343">
        <f t="shared" si="1750"/>
        <v>-2.7145619176078567E-17</v>
      </c>
      <c r="BC697" s="343">
        <f t="shared" si="1751"/>
        <v>-4.3865095069074035E-17</v>
      </c>
      <c r="BD697" s="343">
        <f t="shared" si="1752"/>
        <v>-5.6806938428571279E-17</v>
      </c>
      <c r="BE697" s="343">
        <f t="shared" si="1753"/>
        <v>-6.485660639443787E-17</v>
      </c>
      <c r="BF697" s="343">
        <f t="shared" si="1754"/>
        <v>-6.7320866966518891E-17</v>
      </c>
      <c r="BG697" s="343">
        <f t="shared" si="1755"/>
        <v>-6.3987499679010044E-17</v>
      </c>
      <c r="BH697" s="343">
        <f t="shared" si="1756"/>
        <v>-5.5143571884474107E-17</v>
      </c>
      <c r="BI697" s="343">
        <f t="shared" si="1757"/>
        <v>-4.1550716706193681E-17</v>
      </c>
      <c r="BJ697" s="343">
        <f t="shared" si="1758"/>
        <v>-2.4379541705003458E-17</v>
      </c>
      <c r="BK697" s="343">
        <f t="shared" si="1759"/>
        <v>-5.1088169421733074E-18</v>
      </c>
      <c r="BL697" s="343">
        <f t="shared" si="1760"/>
        <v>1.4601875705328003E-17</v>
      </c>
      <c r="BM697" s="343">
        <f t="shared" si="1761"/>
        <v>3.3055064621726654E-17</v>
      </c>
      <c r="BN697" s="343">
        <f t="shared" si="1762"/>
        <v>4.8661573568201709E-17</v>
      </c>
      <c r="BO697" s="343">
        <f t="shared" si="1763"/>
        <v>6.0077380473498423E-17</v>
      </c>
      <c r="BP697" s="343">
        <f t="shared" si="1764"/>
        <v>6.6319363712240793E-17</v>
      </c>
      <c r="BQ697" s="343">
        <f t="shared" si="1765"/>
        <v>6.6849967879177936E-17</v>
      </c>
      <c r="BR697" s="343">
        <f t="shared" si="1766"/>
        <v>6.1623497699735023E-17</v>
      </c>
    </row>
    <row r="698" spans="1:123">
      <c r="B698" s="340">
        <v>4</v>
      </c>
      <c r="C698" s="340">
        <f t="shared" si="1767"/>
        <v>1.25E-3</v>
      </c>
      <c r="D698" s="341">
        <f t="shared" si="1703"/>
        <v>75.060129612483138</v>
      </c>
      <c r="E698" s="342" t="str">
        <f>J694</f>
        <v>0.0601296124831426</v>
      </c>
      <c r="F698" s="291">
        <v>4</v>
      </c>
      <c r="G698" s="343">
        <f t="shared" si="1768"/>
        <v>1.5308332838701883E-16</v>
      </c>
      <c r="H698" s="343">
        <f t="shared" si="1704"/>
        <v>8.8196698861707904E-17</v>
      </c>
      <c r="I698" s="343">
        <f t="shared" si="1705"/>
        <v>9.8829214397680258E-18</v>
      </c>
      <c r="J698" s="343">
        <f t="shared" si="1706"/>
        <v>-6.9935441182470589E-17</v>
      </c>
      <c r="K698" s="343">
        <f t="shared" si="1707"/>
        <v>-1.3910676685103105E-16</v>
      </c>
      <c r="L698" s="343">
        <f t="shared" si="1708"/>
        <v>-1.8710034827250369E-16</v>
      </c>
      <c r="M698" s="343">
        <f t="shared" si="1709"/>
        <v>-2.0660959773836824E-16</v>
      </c>
      <c r="N698" s="343">
        <f t="shared" si="1710"/>
        <v>-1.946644088692336E-16</v>
      </c>
      <c r="O698" s="343">
        <f t="shared" si="1711"/>
        <v>-1.5308332838701885E-16</v>
      </c>
      <c r="P698" s="343">
        <f t="shared" si="1712"/>
        <v>-8.8196698861707929E-17</v>
      </c>
      <c r="Q698" s="343">
        <f t="shared" si="1713"/>
        <v>-9.8829214397681367E-18</v>
      </c>
      <c r="R698" s="343">
        <f t="shared" si="1714"/>
        <v>6.9935441182470564E-17</v>
      </c>
      <c r="S698" s="343">
        <f t="shared" si="1715"/>
        <v>1.391067668510311E-16</v>
      </c>
      <c r="T698" s="343">
        <f t="shared" si="1716"/>
        <v>1.8710034827250366E-16</v>
      </c>
      <c r="U698" s="343">
        <f t="shared" si="1717"/>
        <v>2.0660959773836822E-16</v>
      </c>
      <c r="V698" s="343">
        <f t="shared" si="1718"/>
        <v>1.9466440886923363E-16</v>
      </c>
      <c r="W698" s="343">
        <f t="shared" si="1719"/>
        <v>1.530833283870188E-16</v>
      </c>
      <c r="X698" s="343">
        <f t="shared" si="1720"/>
        <v>8.8196698861707941E-17</v>
      </c>
      <c r="Y698" s="343">
        <f t="shared" si="1721"/>
        <v>9.8829214397681614E-18</v>
      </c>
      <c r="Z698" s="343">
        <f t="shared" si="1722"/>
        <v>-6.9935441182470539E-17</v>
      </c>
      <c r="AA698" s="343">
        <f t="shared" si="1723"/>
        <v>-1.391067668510311E-16</v>
      </c>
      <c r="AB698" s="343">
        <f t="shared" si="1724"/>
        <v>-1.8710034827250359E-16</v>
      </c>
      <c r="AC698" s="343">
        <f t="shared" si="1725"/>
        <v>-2.0660959773836819E-16</v>
      </c>
      <c r="AD698" s="343">
        <f t="shared" si="1726"/>
        <v>-1.9466440886923363E-16</v>
      </c>
      <c r="AE698" s="343">
        <f t="shared" si="1727"/>
        <v>-1.5308332838701883E-16</v>
      </c>
      <c r="AF698" s="343">
        <f t="shared" si="1728"/>
        <v>-8.8196698861707769E-17</v>
      </c>
      <c r="AG698" s="343">
        <f t="shared" si="1729"/>
        <v>-9.882921439768186E-18</v>
      </c>
      <c r="AH698" s="343">
        <f t="shared" si="1730"/>
        <v>6.9935441182470515E-17</v>
      </c>
      <c r="AI698" s="343">
        <f t="shared" si="1731"/>
        <v>1.3910676685103105E-16</v>
      </c>
      <c r="AJ698" s="343">
        <f t="shared" si="1732"/>
        <v>1.8710034827250359E-16</v>
      </c>
      <c r="AK698" s="343">
        <f t="shared" si="1733"/>
        <v>2.0660959773836822E-16</v>
      </c>
      <c r="AL698" s="343">
        <f t="shared" si="1734"/>
        <v>1.9466440886923363E-16</v>
      </c>
      <c r="AM698" s="343">
        <f t="shared" si="1735"/>
        <v>1.5308332838701883E-16</v>
      </c>
      <c r="AN698" s="343">
        <f t="shared" si="1736"/>
        <v>8.8196698861707806E-17</v>
      </c>
      <c r="AO698" s="343">
        <f t="shared" si="1737"/>
        <v>9.8829214397682107E-18</v>
      </c>
      <c r="AP698" s="343">
        <f t="shared" si="1738"/>
        <v>-6.993544118247049E-17</v>
      </c>
      <c r="AQ698" s="343">
        <f t="shared" si="1739"/>
        <v>-1.3910676685103105E-16</v>
      </c>
      <c r="AR698" s="343">
        <f t="shared" si="1740"/>
        <v>-1.8710034827250356E-16</v>
      </c>
      <c r="AS698" s="343">
        <f t="shared" si="1741"/>
        <v>-2.0660959773836822E-16</v>
      </c>
      <c r="AT698" s="343">
        <f t="shared" si="1742"/>
        <v>-1.9466440886923365E-16</v>
      </c>
      <c r="AU698" s="343">
        <f t="shared" si="1743"/>
        <v>-1.530833283870191E-16</v>
      </c>
      <c r="AV698" s="343">
        <f t="shared" si="1744"/>
        <v>-8.8196698861707843E-17</v>
      </c>
      <c r="AW698" s="343">
        <f t="shared" si="1745"/>
        <v>-9.8829214397682353E-18</v>
      </c>
      <c r="AX698" s="343">
        <f t="shared" si="1746"/>
        <v>6.993544118247012E-17</v>
      </c>
      <c r="AY698" s="343">
        <f t="shared" si="1747"/>
        <v>1.3910676685103105E-16</v>
      </c>
      <c r="AZ698" s="343">
        <f t="shared" si="1748"/>
        <v>1.8710034827250354E-16</v>
      </c>
      <c r="BA698" s="343">
        <f t="shared" si="1749"/>
        <v>2.0660959773836824E-16</v>
      </c>
      <c r="BB698" s="343">
        <f t="shared" si="1750"/>
        <v>1.9466440886923365E-16</v>
      </c>
      <c r="BC698" s="343">
        <f t="shared" si="1751"/>
        <v>1.530833283870191E-16</v>
      </c>
      <c r="BD698" s="343">
        <f t="shared" si="1752"/>
        <v>8.8196698861707867E-17</v>
      </c>
      <c r="BE698" s="343">
        <f t="shared" si="1753"/>
        <v>9.88292143976826E-18</v>
      </c>
      <c r="BF698" s="343">
        <f t="shared" si="1754"/>
        <v>-6.9935441182470786E-17</v>
      </c>
      <c r="BG698" s="343">
        <f t="shared" si="1755"/>
        <v>-1.39106766851031E-16</v>
      </c>
      <c r="BH698" s="343">
        <f t="shared" si="1756"/>
        <v>-1.8710034827250354E-16</v>
      </c>
      <c r="BI698" s="343">
        <f t="shared" si="1757"/>
        <v>-2.0660959773836824E-16</v>
      </c>
      <c r="BJ698" s="343">
        <f t="shared" si="1758"/>
        <v>-1.9466440886923365E-16</v>
      </c>
      <c r="BK698" s="343">
        <f t="shared" si="1759"/>
        <v>-1.5308332838701915E-16</v>
      </c>
      <c r="BL698" s="343">
        <f t="shared" si="1760"/>
        <v>-8.8196698861707892E-17</v>
      </c>
      <c r="BM698" s="343">
        <f t="shared" si="1761"/>
        <v>-9.8829214397682723E-18</v>
      </c>
      <c r="BN698" s="343">
        <f t="shared" si="1762"/>
        <v>6.9935441182470071E-17</v>
      </c>
      <c r="BO698" s="343">
        <f t="shared" si="1763"/>
        <v>1.39106766851031E-16</v>
      </c>
      <c r="BP698" s="343">
        <f t="shared" si="1764"/>
        <v>1.8710034827250351E-16</v>
      </c>
      <c r="BQ698" s="343">
        <f t="shared" si="1765"/>
        <v>2.0660959773836822E-16</v>
      </c>
      <c r="BR698" s="343">
        <f t="shared" si="1766"/>
        <v>1.9466440886923368E-16</v>
      </c>
    </row>
    <row r="699" spans="1:123">
      <c r="B699" s="340">
        <v>5</v>
      </c>
      <c r="C699" s="340">
        <f t="shared" si="1767"/>
        <v>1.5625000000000001E-3</v>
      </c>
      <c r="D699" s="341">
        <f t="shared" si="1703"/>
        <v>75.060653684850877</v>
      </c>
      <c r="E699" s="342" t="str">
        <f>K694</f>
        <v>0.0606536848508807</v>
      </c>
      <c r="F699" s="291">
        <v>5</v>
      </c>
      <c r="G699" s="343">
        <f t="shared" si="1768"/>
        <v>-5.3937131051608285E-16</v>
      </c>
      <c r="H699" s="343">
        <f t="shared" si="1704"/>
        <v>-9.0004715440358213E-16</v>
      </c>
      <c r="I699" s="343">
        <f t="shared" si="1705"/>
        <v>-1.0481701382534097E-15</v>
      </c>
      <c r="J699" s="343">
        <f t="shared" si="1706"/>
        <v>-9.4875991275769214E-16</v>
      </c>
      <c r="K699" s="343">
        <f t="shared" si="1707"/>
        <v>-6.2529294539118815E-16</v>
      </c>
      <c r="L699" s="343">
        <f t="shared" si="1708"/>
        <v>-1.5415837721731536E-16</v>
      </c>
      <c r="M699" s="343">
        <f t="shared" si="1709"/>
        <v>3.5338184350041772E-16</v>
      </c>
      <c r="N699" s="343">
        <f t="shared" si="1710"/>
        <v>7.7746830165259733E-16</v>
      </c>
      <c r="O699" s="343">
        <f t="shared" si="1711"/>
        <v>1.0179498116680359E-15</v>
      </c>
      <c r="P699" s="343">
        <f t="shared" si="1712"/>
        <v>1.0180348682462908E-15</v>
      </c>
      <c r="Q699" s="343">
        <f t="shared" si="1713"/>
        <v>7.7770338464092371E-16</v>
      </c>
      <c r="R699" s="343">
        <f t="shared" si="1714"/>
        <v>3.5371143629474697E-16</v>
      </c>
      <c r="S699" s="343">
        <f t="shared" si="1715"/>
        <v>-1.5381211041785256E-16</v>
      </c>
      <c r="T699" s="343">
        <f t="shared" si="1716"/>
        <v>-6.2501177807834958E-16</v>
      </c>
      <c r="U699" s="343">
        <f t="shared" si="1717"/>
        <v>-9.4861024469309051E-16</v>
      </c>
      <c r="V699" s="343">
        <f t="shared" si="1718"/>
        <v>-1.048187314668716E-15</v>
      </c>
      <c r="W699" s="343">
        <f t="shared" si="1719"/>
        <v>-9.0022711895999158E-16</v>
      </c>
      <c r="X699" s="343">
        <f t="shared" si="1720"/>
        <v>-5.3967156323902932E-16</v>
      </c>
      <c r="Y699" s="343">
        <f t="shared" si="1721"/>
        <v>-5.1668535809244512E-17</v>
      </c>
      <c r="Z699" s="343">
        <f t="shared" si="1722"/>
        <v>4.4853640238319499E-16</v>
      </c>
      <c r="AA699" s="343">
        <f t="shared" si="1723"/>
        <v>8.4281611800134424E-16</v>
      </c>
      <c r="AB699" s="343">
        <f t="shared" si="1724"/>
        <v>1.0380585104186408E-15</v>
      </c>
      <c r="AC699" s="343">
        <f t="shared" si="1725"/>
        <v>9.8815562995061086E-16</v>
      </c>
      <c r="AD699" s="343">
        <f t="shared" si="1726"/>
        <v>7.0489241465933679E-16</v>
      </c>
      <c r="AE699" s="343">
        <f t="shared" si="1727"/>
        <v>2.5516358918124283E-16</v>
      </c>
      <c r="AF699" s="343">
        <f t="shared" si="1728"/>
        <v>-2.5482402428656498E-16</v>
      </c>
      <c r="AG699" s="343">
        <f t="shared" si="1729"/>
        <v>-7.0463304055152946E-16</v>
      </c>
      <c r="AH699" s="343">
        <f t="shared" si="1730"/>
        <v>-9.8803769976309619E-16</v>
      </c>
      <c r="AI699" s="343">
        <f t="shared" si="1731"/>
        <v>-1.0381098742462906E-15</v>
      </c>
      <c r="AJ699" s="343">
        <f t="shared" si="1732"/>
        <v>-8.4302464589250499E-16</v>
      </c>
      <c r="AK699" s="343">
        <f t="shared" si="1733"/>
        <v>-4.4885284891839357E-16</v>
      </c>
      <c r="AL699" s="343">
        <f t="shared" si="1734"/>
        <v>5.1318901843563161E-17</v>
      </c>
      <c r="AM699" s="343">
        <f t="shared" si="1735"/>
        <v>5.3937131051608068E-16</v>
      </c>
      <c r="AN699" s="343">
        <f t="shared" si="1736"/>
        <v>9.0004715440358173E-16</v>
      </c>
      <c r="AO699" s="343">
        <f t="shared" si="1737"/>
        <v>1.0481701382534095E-15</v>
      </c>
      <c r="AP699" s="343">
        <f t="shared" si="1738"/>
        <v>9.4875991275769233E-16</v>
      </c>
      <c r="AQ699" s="343">
        <f t="shared" si="1739"/>
        <v>6.2529294539118992E-16</v>
      </c>
      <c r="AR699" s="343">
        <f t="shared" si="1740"/>
        <v>1.5415837721731507E-16</v>
      </c>
      <c r="AS699" s="343">
        <f t="shared" si="1741"/>
        <v>-3.5338184350041634E-16</v>
      </c>
      <c r="AT699" s="343">
        <f t="shared" si="1742"/>
        <v>-7.7746830165259743E-16</v>
      </c>
      <c r="AU699" s="343">
        <f t="shared" si="1743"/>
        <v>-1.0179498116680355E-15</v>
      </c>
      <c r="AV699" s="343">
        <f t="shared" si="1744"/>
        <v>-1.0180348682462908E-15</v>
      </c>
      <c r="AW699" s="343">
        <f t="shared" si="1745"/>
        <v>-7.7770338464092479E-16</v>
      </c>
      <c r="AX699" s="343">
        <f t="shared" si="1746"/>
        <v>-3.5371143629474584E-16</v>
      </c>
      <c r="AY699" s="343">
        <f t="shared" si="1747"/>
        <v>1.5381211041785192E-16</v>
      </c>
      <c r="AZ699" s="343">
        <f t="shared" si="1748"/>
        <v>6.2501177807835056E-16</v>
      </c>
      <c r="BA699" s="343">
        <f t="shared" si="1749"/>
        <v>9.4861024469309031E-16</v>
      </c>
      <c r="BB699" s="343">
        <f t="shared" si="1750"/>
        <v>1.0481873146687162E-15</v>
      </c>
      <c r="BC699" s="343">
        <f t="shared" si="1751"/>
        <v>9.0022711895999178E-16</v>
      </c>
      <c r="BD699" s="343">
        <f t="shared" si="1752"/>
        <v>5.3967156323903149E-16</v>
      </c>
      <c r="BE699" s="343">
        <f t="shared" si="1753"/>
        <v>5.1668535809245159E-17</v>
      </c>
      <c r="BF699" s="343">
        <f t="shared" si="1754"/>
        <v>-4.4853640238319272E-16</v>
      </c>
      <c r="BG699" s="343">
        <f t="shared" si="1755"/>
        <v>-8.4281611800134385E-16</v>
      </c>
      <c r="BH699" s="343">
        <f t="shared" si="1756"/>
        <v>-1.0380585104186404E-15</v>
      </c>
      <c r="BI699" s="343">
        <f t="shared" si="1757"/>
        <v>-9.8815562995061126E-16</v>
      </c>
      <c r="BJ699" s="343">
        <f t="shared" si="1758"/>
        <v>-7.0489241465933728E-16</v>
      </c>
      <c r="BK699" s="343">
        <f t="shared" si="1759"/>
        <v>-2.5516358918124164E-16</v>
      </c>
      <c r="BL699" s="343">
        <f t="shared" si="1760"/>
        <v>2.5482402428656434E-16</v>
      </c>
      <c r="BM699" s="343">
        <f t="shared" si="1761"/>
        <v>7.0463304055153035E-16</v>
      </c>
      <c r="BN699" s="343">
        <f t="shared" si="1762"/>
        <v>9.88037699763096E-16</v>
      </c>
      <c r="BO699" s="343">
        <f t="shared" si="1763"/>
        <v>1.0381098742462906E-15</v>
      </c>
      <c r="BP699" s="343">
        <f t="shared" si="1764"/>
        <v>8.4302464589250529E-16</v>
      </c>
      <c r="BQ699" s="343">
        <f t="shared" si="1765"/>
        <v>4.4885284891839248E-16</v>
      </c>
      <c r="BR699" s="343">
        <f t="shared" si="1766"/>
        <v>-5.131890184356252E-17</v>
      </c>
    </row>
    <row r="700" spans="1:123">
      <c r="B700" s="340">
        <v>6</v>
      </c>
      <c r="C700" s="340">
        <f t="shared" si="1767"/>
        <v>1.8750000000000001E-3</v>
      </c>
      <c r="D700" s="341">
        <f t="shared" si="1703"/>
        <v>75.060593629076806</v>
      </c>
      <c r="E700" s="342" t="str">
        <f>L694</f>
        <v>0.0605936290768049</v>
      </c>
      <c r="F700" s="291">
        <v>6</v>
      </c>
      <c r="G700" s="343">
        <f t="shared" si="1768"/>
        <v>-2.210132845161632E-17</v>
      </c>
      <c r="H700" s="343">
        <f t="shared" si="1704"/>
        <v>-9.2988088886936054E-17</v>
      </c>
      <c r="I700" s="343">
        <f t="shared" si="1705"/>
        <v>-1.3253221197953438E-16</v>
      </c>
      <c r="J700" s="343">
        <f t="shared" si="1706"/>
        <v>-1.2740492493750832E-16</v>
      </c>
      <c r="K700" s="343">
        <f t="shared" si="1707"/>
        <v>-7.9334435106915491E-17</v>
      </c>
      <c r="L700" s="343">
        <f t="shared" si="1708"/>
        <v>-4.5234190636685478E-18</v>
      </c>
      <c r="M700" s="343">
        <f t="shared" si="1709"/>
        <v>7.1812264116614615E-17</v>
      </c>
      <c r="N700" s="343">
        <f t="shared" si="1710"/>
        <v>1.2394284987088761E-16</v>
      </c>
      <c r="O700" s="343">
        <f t="shared" si="1711"/>
        <v>1.3429716254302438E-16</v>
      </c>
      <c r="P700" s="343">
        <f t="shared" si="1712"/>
        <v>9.9385169475073175E-17</v>
      </c>
      <c r="Q700" s="343">
        <f t="shared" si="1713"/>
        <v>3.0974334121099241E-17</v>
      </c>
      <c r="R700" s="343">
        <f t="shared" si="1714"/>
        <v>-4.7876734309073314E-17</v>
      </c>
      <c r="S700" s="343">
        <f t="shared" si="1715"/>
        <v>-1.1059043354965357E-16</v>
      </c>
      <c r="T700" s="343">
        <f t="shared" si="1716"/>
        <v>-1.360284355067284E-16</v>
      </c>
      <c r="U700" s="343">
        <f t="shared" si="1717"/>
        <v>-1.1561658751614889E-16</v>
      </c>
      <c r="V700" s="343">
        <f t="shared" si="1718"/>
        <v>-5.623492288886285E-17</v>
      </c>
      <c r="W700" s="343">
        <f t="shared" si="1719"/>
        <v>2.2101328451616252E-17</v>
      </c>
      <c r="X700" s="343">
        <f t="shared" si="1720"/>
        <v>9.2988088886935993E-17</v>
      </c>
      <c r="Y700" s="343">
        <f t="shared" si="1721"/>
        <v>1.3253221197953433E-16</v>
      </c>
      <c r="Z700" s="343">
        <f t="shared" si="1722"/>
        <v>1.2740492493750837E-16</v>
      </c>
      <c r="AA700" s="343">
        <f t="shared" si="1723"/>
        <v>7.933443510691543E-17</v>
      </c>
      <c r="AB700" s="343">
        <f t="shared" si="1724"/>
        <v>4.5234190636685354E-18</v>
      </c>
      <c r="AC700" s="343">
        <f t="shared" si="1725"/>
        <v>-7.1812264116614565E-17</v>
      </c>
      <c r="AD700" s="343">
        <f t="shared" si="1726"/>
        <v>-1.2394284987088758E-16</v>
      </c>
      <c r="AE700" s="343">
        <f t="shared" si="1727"/>
        <v>-1.3429716254302438E-16</v>
      </c>
      <c r="AF700" s="343">
        <f t="shared" si="1728"/>
        <v>-9.9385169475073224E-17</v>
      </c>
      <c r="AG700" s="343">
        <f t="shared" si="1729"/>
        <v>-3.0974334121099408E-17</v>
      </c>
      <c r="AH700" s="343">
        <f t="shared" si="1730"/>
        <v>4.7876734309073382E-17</v>
      </c>
      <c r="AI700" s="343">
        <f t="shared" si="1731"/>
        <v>1.1059043354965347E-16</v>
      </c>
      <c r="AJ700" s="343">
        <f t="shared" si="1732"/>
        <v>1.360284355067284E-16</v>
      </c>
      <c r="AK700" s="343">
        <f t="shared" si="1733"/>
        <v>1.1561658751614903E-16</v>
      </c>
      <c r="AL700" s="343">
        <f t="shared" si="1734"/>
        <v>5.6234922888862887E-17</v>
      </c>
      <c r="AM700" s="343">
        <f t="shared" si="1735"/>
        <v>-2.2101328451616431E-17</v>
      </c>
      <c r="AN700" s="343">
        <f t="shared" si="1736"/>
        <v>-9.2988088886935956E-17</v>
      </c>
      <c r="AO700" s="343">
        <f t="shared" si="1737"/>
        <v>-1.325322119795344E-16</v>
      </c>
      <c r="AP700" s="343">
        <f t="shared" si="1738"/>
        <v>-1.274049249375084E-16</v>
      </c>
      <c r="AQ700" s="343">
        <f t="shared" si="1739"/>
        <v>-7.9334435106915467E-17</v>
      </c>
      <c r="AR700" s="343">
        <f t="shared" si="1740"/>
        <v>-4.5234190636688313E-18</v>
      </c>
      <c r="AS700" s="343">
        <f t="shared" si="1741"/>
        <v>7.1812264116614541E-17</v>
      </c>
      <c r="AT700" s="343">
        <f t="shared" si="1742"/>
        <v>1.2394284987088746E-16</v>
      </c>
      <c r="AU700" s="343">
        <f t="shared" si="1743"/>
        <v>1.3429716254302438E-16</v>
      </c>
      <c r="AV700" s="343">
        <f t="shared" si="1744"/>
        <v>9.9385169475073076E-17</v>
      </c>
      <c r="AW700" s="343">
        <f t="shared" si="1745"/>
        <v>3.0974334121099457E-17</v>
      </c>
      <c r="AX700" s="343">
        <f t="shared" si="1746"/>
        <v>-4.7876734309073345E-17</v>
      </c>
      <c r="AY700" s="343">
        <f t="shared" si="1747"/>
        <v>-1.1059043354965344E-16</v>
      </c>
      <c r="AZ700" s="343">
        <f t="shared" si="1748"/>
        <v>-1.360284355067284E-16</v>
      </c>
      <c r="BA700" s="343">
        <f t="shared" si="1749"/>
        <v>-1.1561658751614906E-16</v>
      </c>
      <c r="BB700" s="343">
        <f t="shared" si="1750"/>
        <v>-5.6234922888862936E-17</v>
      </c>
      <c r="BC700" s="343">
        <f t="shared" si="1751"/>
        <v>2.2101328451616394E-17</v>
      </c>
      <c r="BD700" s="343">
        <f t="shared" si="1752"/>
        <v>9.2988088886935931E-17</v>
      </c>
      <c r="BE700" s="343">
        <f t="shared" si="1753"/>
        <v>1.3253221197953438E-16</v>
      </c>
      <c r="BF700" s="343">
        <f t="shared" si="1754"/>
        <v>1.2740492493750842E-16</v>
      </c>
      <c r="BG700" s="343">
        <f t="shared" si="1755"/>
        <v>7.9334435106915516E-17</v>
      </c>
      <c r="BH700" s="343">
        <f t="shared" si="1756"/>
        <v>4.5234190636688806E-18</v>
      </c>
      <c r="BI700" s="343">
        <f t="shared" si="1757"/>
        <v>-7.1812264116614097E-17</v>
      </c>
      <c r="BJ700" s="343">
        <f t="shared" si="1758"/>
        <v>-1.2394284987088763E-16</v>
      </c>
      <c r="BK700" s="343">
        <f t="shared" si="1759"/>
        <v>-1.3429716254302438E-16</v>
      </c>
      <c r="BL700" s="343">
        <f t="shared" si="1760"/>
        <v>-9.9385169475073446E-17</v>
      </c>
      <c r="BM700" s="343">
        <f t="shared" si="1761"/>
        <v>-3.0974334121099038E-17</v>
      </c>
      <c r="BN700" s="343">
        <f t="shared" si="1762"/>
        <v>4.7876734309073277E-17</v>
      </c>
      <c r="BO700" s="343">
        <f t="shared" si="1763"/>
        <v>1.1059043354965341E-16</v>
      </c>
      <c r="BP700" s="343">
        <f t="shared" si="1764"/>
        <v>1.3602843550672838E-16</v>
      </c>
      <c r="BQ700" s="343">
        <f t="shared" si="1765"/>
        <v>1.1561658751614884E-16</v>
      </c>
      <c r="BR700" s="343">
        <f t="shared" si="1766"/>
        <v>5.6234922888862985E-17</v>
      </c>
    </row>
    <row r="701" spans="1:123">
      <c r="B701" s="340">
        <v>7</v>
      </c>
      <c r="C701" s="340">
        <f t="shared" si="1767"/>
        <v>2.1875000000000002E-3</v>
      </c>
      <c r="D701" s="341">
        <f t="shared" si="1703"/>
        <v>75.059950023530874</v>
      </c>
      <c r="E701" s="342" t="str">
        <f>M694</f>
        <v>0.0599500235308707</v>
      </c>
      <c r="F701" s="291">
        <v>7</v>
      </c>
      <c r="G701" s="343">
        <f t="shared" si="1768"/>
        <v>-3.7836404617266674E-17</v>
      </c>
      <c r="H701" s="343">
        <f t="shared" si="1704"/>
        <v>-5.705651281271607E-17</v>
      </c>
      <c r="I701" s="343">
        <f t="shared" si="1705"/>
        <v>-5.0374157056042249E-17</v>
      </c>
      <c r="J701" s="343">
        <f t="shared" si="1706"/>
        <v>-2.0822987154597801E-17</v>
      </c>
      <c r="K701" s="343">
        <f t="shared" si="1707"/>
        <v>1.8181383574558057E-17</v>
      </c>
      <c r="L701" s="343">
        <f t="shared" si="1708"/>
        <v>4.8931786274059696E-17</v>
      </c>
      <c r="M701" s="343">
        <f t="shared" si="1709"/>
        <v>5.7468181008560807E-17</v>
      </c>
      <c r="N701" s="343">
        <f t="shared" si="1710"/>
        <v>3.9915223036659147E-17</v>
      </c>
      <c r="O701" s="343">
        <f t="shared" si="1711"/>
        <v>4.2415883027244729E-18</v>
      </c>
      <c r="P701" s="343">
        <f t="shared" si="1712"/>
        <v>-3.3357638842924851E-17</v>
      </c>
      <c r="Q701" s="343">
        <f t="shared" si="1713"/>
        <v>-5.5813195352884075E-17</v>
      </c>
      <c r="R701" s="343">
        <f t="shared" si="1714"/>
        <v>-5.2930728043786976E-17</v>
      </c>
      <c r="S701" s="343">
        <f t="shared" si="1715"/>
        <v>-2.6018816811010958E-17</v>
      </c>
      <c r="T701" s="343">
        <f t="shared" si="1716"/>
        <v>1.270509328570379E-17</v>
      </c>
      <c r="U701" s="343">
        <f t="shared" si="1717"/>
        <v>4.566115665260654E-17</v>
      </c>
      <c r="V701" s="343">
        <f t="shared" si="1718"/>
        <v>5.7888009524492806E-17</v>
      </c>
      <c r="W701" s="343">
        <f t="shared" si="1719"/>
        <v>4.3834916320982744E-17</v>
      </c>
      <c r="X701" s="343">
        <f t="shared" si="1720"/>
        <v>9.8816875523081443E-18</v>
      </c>
      <c r="Y701" s="343">
        <f t="shared" si="1721"/>
        <v>-2.8557620771385404E-17</v>
      </c>
      <c r="Z701" s="343">
        <f t="shared" si="1722"/>
        <v>-5.4032366311207655E-17</v>
      </c>
      <c r="AA701" s="343">
        <f t="shared" si="1723"/>
        <v>-5.4977547185590814E-17</v>
      </c>
      <c r="AB701" s="343">
        <f t="shared" si="1724"/>
        <v>-3.0964071038201986E-17</v>
      </c>
      <c r="AC701" s="343">
        <f t="shared" si="1725"/>
        <v>7.106446003197771E-18</v>
      </c>
      <c r="AD701" s="343">
        <f t="shared" si="1726"/>
        <v>4.1950785131661498E-17</v>
      </c>
      <c r="AE701" s="343">
        <f t="shared" si="1727"/>
        <v>5.7750344863899E-17</v>
      </c>
      <c r="AF701" s="343">
        <f t="shared" si="1728"/>
        <v>4.7332455398532491E-17</v>
      </c>
      <c r="AG701" s="343">
        <f t="shared" si="1729"/>
        <v>1.5426620748883191E-17</v>
      </c>
      <c r="AH701" s="343">
        <f t="shared" si="1730"/>
        <v>-2.3482577200633927E-17</v>
      </c>
      <c r="AI701" s="343">
        <f t="shared" si="1731"/>
        <v>-5.1731176044858357E-17</v>
      </c>
      <c r="AJ701" s="343">
        <f t="shared" si="1732"/>
        <v>-5.6494902494213027E-17</v>
      </c>
      <c r="AK701" s="343">
        <f t="shared" si="1733"/>
        <v>-3.5611124334612178E-17</v>
      </c>
      <c r="AL701" s="343">
        <f t="shared" si="1734"/>
        <v>1.4393597609024104E-18</v>
      </c>
      <c r="AM701" s="343">
        <f t="shared" si="1735"/>
        <v>3.7836404617266687E-17</v>
      </c>
      <c r="AN701" s="343">
        <f t="shared" si="1736"/>
        <v>5.7056512812716058E-17</v>
      </c>
      <c r="AO701" s="343">
        <f t="shared" si="1737"/>
        <v>5.0374157056042268E-17</v>
      </c>
      <c r="AP701" s="343">
        <f t="shared" si="1738"/>
        <v>2.0822987154597776E-17</v>
      </c>
      <c r="AQ701" s="343">
        <f t="shared" si="1739"/>
        <v>-1.8181383574557958E-17</v>
      </c>
      <c r="AR701" s="343">
        <f t="shared" si="1740"/>
        <v>-4.8931786274059672E-17</v>
      </c>
      <c r="AS701" s="343">
        <f t="shared" si="1741"/>
        <v>-5.7468181008560795E-17</v>
      </c>
      <c r="AT701" s="343">
        <f t="shared" si="1742"/>
        <v>-3.9915223036659215E-17</v>
      </c>
      <c r="AU701" s="343">
        <f t="shared" si="1743"/>
        <v>-4.2415883027245237E-18</v>
      </c>
      <c r="AV701" s="343">
        <f t="shared" si="1744"/>
        <v>3.3357638842924894E-17</v>
      </c>
      <c r="AW701" s="343">
        <f t="shared" si="1745"/>
        <v>5.5813195352884051E-17</v>
      </c>
      <c r="AX701" s="343">
        <f t="shared" si="1746"/>
        <v>5.2930728043787E-17</v>
      </c>
      <c r="AY701" s="343">
        <f t="shared" si="1747"/>
        <v>2.6018816811010915E-17</v>
      </c>
      <c r="AZ701" s="343">
        <f t="shared" si="1748"/>
        <v>-1.2705093285703741E-17</v>
      </c>
      <c r="BA701" s="343">
        <f t="shared" si="1749"/>
        <v>-4.5661156652606503E-17</v>
      </c>
      <c r="BB701" s="343">
        <f t="shared" si="1750"/>
        <v>-5.7888009524492806E-17</v>
      </c>
      <c r="BC701" s="343">
        <f t="shared" si="1751"/>
        <v>-4.3834916320982645E-17</v>
      </c>
      <c r="BD701" s="343">
        <f t="shared" si="1752"/>
        <v>-9.881687552308397E-18</v>
      </c>
      <c r="BE701" s="343">
        <f t="shared" si="1753"/>
        <v>2.8557620771385269E-17</v>
      </c>
      <c r="BF701" s="343">
        <f t="shared" si="1754"/>
        <v>5.4032366311207637E-17</v>
      </c>
      <c r="BG701" s="343">
        <f t="shared" si="1755"/>
        <v>5.4977547185590833E-17</v>
      </c>
      <c r="BH701" s="343">
        <f t="shared" si="1756"/>
        <v>3.0964071038201942E-17</v>
      </c>
      <c r="BI701" s="343">
        <f t="shared" si="1757"/>
        <v>-7.1064460031979266E-18</v>
      </c>
      <c r="BJ701" s="343">
        <f t="shared" si="1758"/>
        <v>-4.1950785131661326E-17</v>
      </c>
      <c r="BK701" s="343">
        <f t="shared" si="1759"/>
        <v>-5.7750344863898988E-17</v>
      </c>
      <c r="BL701" s="343">
        <f t="shared" si="1760"/>
        <v>-4.7332455398532522E-17</v>
      </c>
      <c r="BM701" s="343">
        <f t="shared" si="1761"/>
        <v>-1.5426620748883237E-17</v>
      </c>
      <c r="BN701" s="343">
        <f t="shared" si="1762"/>
        <v>2.3482577200634068E-17</v>
      </c>
      <c r="BO701" s="343">
        <f t="shared" si="1763"/>
        <v>5.1731176044858425E-17</v>
      </c>
      <c r="BP701" s="343">
        <f t="shared" si="1764"/>
        <v>5.6494902494213088E-17</v>
      </c>
      <c r="BQ701" s="343">
        <f t="shared" si="1765"/>
        <v>3.5611124334612215E-17</v>
      </c>
      <c r="BR701" s="343">
        <f t="shared" si="1766"/>
        <v>-1.4393597609023607E-18</v>
      </c>
    </row>
    <row r="702" spans="1:123">
      <c r="B702" s="340">
        <v>8</v>
      </c>
      <c r="C702" s="340">
        <f t="shared" si="1767"/>
        <v>2.5000000000000001E-3</v>
      </c>
      <c r="D702" s="341">
        <f t="shared" si="1703"/>
        <v>75.058729066486308</v>
      </c>
      <c r="E702" s="342" t="str">
        <f>N694</f>
        <v>0.0587290664863125</v>
      </c>
      <c r="F702" s="291">
        <v>8</v>
      </c>
      <c r="G702" s="343">
        <f t="shared" si="1768"/>
        <v>-1.1866378906400273E-16</v>
      </c>
      <c r="H702" s="343">
        <f t="shared" si="1704"/>
        <v>4.7269188494163189E-17</v>
      </c>
      <c r="I702" s="343">
        <f t="shared" si="1705"/>
        <v>1.8551251651481858E-16</v>
      </c>
      <c r="J702" s="343">
        <f t="shared" si="1706"/>
        <v>2.1508512835105601E-16</v>
      </c>
      <c r="K702" s="343">
        <f t="shared" si="1707"/>
        <v>1.1866378906400278E-16</v>
      </c>
      <c r="L702" s="343">
        <f t="shared" si="1708"/>
        <v>-4.7269188494163164E-17</v>
      </c>
      <c r="M702" s="343">
        <f t="shared" si="1709"/>
        <v>-1.8551251651481856E-16</v>
      </c>
      <c r="N702" s="343">
        <f t="shared" si="1710"/>
        <v>-2.1508512835105601E-16</v>
      </c>
      <c r="O702" s="343">
        <f t="shared" si="1711"/>
        <v>-1.1866378906400278E-16</v>
      </c>
      <c r="P702" s="343">
        <f t="shared" si="1712"/>
        <v>4.7269188494163133E-17</v>
      </c>
      <c r="Q702" s="343">
        <f t="shared" si="1713"/>
        <v>1.8551251651481843E-16</v>
      </c>
      <c r="R702" s="343">
        <f t="shared" si="1714"/>
        <v>2.1508512835105603E-16</v>
      </c>
      <c r="S702" s="343">
        <f t="shared" si="1715"/>
        <v>1.1866378906400263E-16</v>
      </c>
      <c r="T702" s="343">
        <f t="shared" si="1716"/>
        <v>-4.7269188494163109E-17</v>
      </c>
      <c r="U702" s="343">
        <f t="shared" si="1717"/>
        <v>-1.8551251651481841E-16</v>
      </c>
      <c r="V702" s="343">
        <f t="shared" si="1718"/>
        <v>-2.1508512835105603E-16</v>
      </c>
      <c r="W702" s="343">
        <f t="shared" si="1719"/>
        <v>-1.1866378906400265E-16</v>
      </c>
      <c r="X702" s="343">
        <f t="shared" si="1720"/>
        <v>4.7269188494163084E-17</v>
      </c>
      <c r="Y702" s="343">
        <f t="shared" si="1721"/>
        <v>1.8551251651481841E-16</v>
      </c>
      <c r="Z702" s="343">
        <f t="shared" si="1722"/>
        <v>2.1508512835105603E-16</v>
      </c>
      <c r="AA702" s="343">
        <f t="shared" si="1723"/>
        <v>1.1866378906400268E-16</v>
      </c>
      <c r="AB702" s="343">
        <f t="shared" si="1724"/>
        <v>-4.7269188494162671E-17</v>
      </c>
      <c r="AC702" s="343">
        <f t="shared" si="1725"/>
        <v>-1.8551251651481838E-16</v>
      </c>
      <c r="AD702" s="343">
        <f t="shared" si="1726"/>
        <v>-2.1508512835105603E-16</v>
      </c>
      <c r="AE702" s="343">
        <f t="shared" si="1727"/>
        <v>-1.186637890640027E-16</v>
      </c>
      <c r="AF702" s="343">
        <f t="shared" si="1728"/>
        <v>4.7269188494163411E-17</v>
      </c>
      <c r="AG702" s="343">
        <f t="shared" si="1729"/>
        <v>1.8551251651481838E-16</v>
      </c>
      <c r="AH702" s="343">
        <f t="shared" si="1730"/>
        <v>2.1508512835105605E-16</v>
      </c>
      <c r="AI702" s="343">
        <f t="shared" si="1731"/>
        <v>1.1866378906400273E-16</v>
      </c>
      <c r="AJ702" s="343">
        <f t="shared" si="1732"/>
        <v>-4.7269188494162622E-17</v>
      </c>
      <c r="AK702" s="343">
        <f t="shared" si="1733"/>
        <v>-1.8551251651481836E-16</v>
      </c>
      <c r="AL702" s="343">
        <f t="shared" si="1734"/>
        <v>-2.1508512835105605E-16</v>
      </c>
      <c r="AM702" s="343">
        <f t="shared" si="1735"/>
        <v>-1.1866378906400273E-16</v>
      </c>
      <c r="AN702" s="343">
        <f t="shared" si="1736"/>
        <v>4.7269188494163361E-17</v>
      </c>
      <c r="AO702" s="343">
        <f t="shared" si="1737"/>
        <v>1.8551251651481833E-16</v>
      </c>
      <c r="AP702" s="343">
        <f t="shared" si="1738"/>
        <v>2.1508512835105605E-16</v>
      </c>
      <c r="AQ702" s="343">
        <f t="shared" si="1739"/>
        <v>1.1866378906400278E-16</v>
      </c>
      <c r="AR702" s="343">
        <f t="shared" si="1740"/>
        <v>-4.7269188494162566E-17</v>
      </c>
      <c r="AS702" s="343">
        <f t="shared" si="1741"/>
        <v>-1.8551251651481831E-16</v>
      </c>
      <c r="AT702" s="343">
        <f t="shared" si="1742"/>
        <v>-2.1508512835105605E-16</v>
      </c>
      <c r="AU702" s="343">
        <f t="shared" si="1743"/>
        <v>-1.1866378906400347E-16</v>
      </c>
      <c r="AV702" s="343">
        <f t="shared" si="1744"/>
        <v>4.7269188494163306E-17</v>
      </c>
      <c r="AW702" s="343">
        <f t="shared" si="1745"/>
        <v>1.8551251651481833E-16</v>
      </c>
      <c r="AX702" s="343">
        <f t="shared" si="1746"/>
        <v>2.1508512835105623E-16</v>
      </c>
      <c r="AY702" s="343">
        <f t="shared" si="1747"/>
        <v>1.1866378906400283E-16</v>
      </c>
      <c r="AZ702" s="343">
        <f t="shared" si="1748"/>
        <v>-4.7269188494162517E-17</v>
      </c>
      <c r="BA702" s="343">
        <f t="shared" si="1749"/>
        <v>-1.855125165148187E-16</v>
      </c>
      <c r="BB702" s="343">
        <f t="shared" si="1750"/>
        <v>-2.1508512835105608E-16</v>
      </c>
      <c r="BC702" s="343">
        <f t="shared" si="1751"/>
        <v>-1.1866378906400349E-16</v>
      </c>
      <c r="BD702" s="343">
        <f t="shared" si="1752"/>
        <v>4.7269188494163256E-17</v>
      </c>
      <c r="BE702" s="343">
        <f t="shared" si="1753"/>
        <v>1.8551251651481829E-16</v>
      </c>
      <c r="BF702" s="343">
        <f t="shared" si="1754"/>
        <v>2.1508512835105591E-16</v>
      </c>
      <c r="BG702" s="343">
        <f t="shared" si="1755"/>
        <v>1.1866378906400288E-16</v>
      </c>
      <c r="BH702" s="343">
        <f t="shared" si="1756"/>
        <v>-4.7269188494162461E-17</v>
      </c>
      <c r="BI702" s="343">
        <f t="shared" si="1757"/>
        <v>-1.8551251651481868E-16</v>
      </c>
      <c r="BJ702" s="343">
        <f t="shared" si="1758"/>
        <v>-2.1508512835105608E-16</v>
      </c>
      <c r="BK702" s="343">
        <f t="shared" si="1759"/>
        <v>-1.1866378906400357E-16</v>
      </c>
      <c r="BL702" s="343">
        <f t="shared" si="1760"/>
        <v>4.7269188494163201E-17</v>
      </c>
      <c r="BM702" s="343">
        <f t="shared" si="1761"/>
        <v>1.8551251651481824E-16</v>
      </c>
      <c r="BN702" s="343">
        <f t="shared" si="1762"/>
        <v>2.1508512835105625E-16</v>
      </c>
      <c r="BO702" s="343">
        <f t="shared" si="1763"/>
        <v>1.186637890640029E-16</v>
      </c>
      <c r="BP702" s="343">
        <f t="shared" si="1764"/>
        <v>-4.7269188494162412E-17</v>
      </c>
      <c r="BQ702" s="343">
        <f t="shared" si="1765"/>
        <v>-1.8551251651481865E-16</v>
      </c>
      <c r="BR702" s="343">
        <f t="shared" si="1766"/>
        <v>-2.150851283510561E-16</v>
      </c>
    </row>
    <row r="703" spans="1:123">
      <c r="B703" s="340">
        <v>9</v>
      </c>
      <c r="C703" s="340">
        <f t="shared" si="1767"/>
        <v>2.8124999999999999E-3</v>
      </c>
      <c r="D703" s="341">
        <f t="shared" si="1703"/>
        <v>75.056942516426972</v>
      </c>
      <c r="E703" s="342" t="str">
        <f>O694</f>
        <v>0.0569425164269688</v>
      </c>
      <c r="F703" s="291">
        <v>9</v>
      </c>
      <c r="G703" s="343">
        <f t="shared" si="1768"/>
        <v>4.0793953329825315E-17</v>
      </c>
      <c r="H703" s="343">
        <f t="shared" si="1704"/>
        <v>-4.5672401623566326E-16</v>
      </c>
      <c r="I703" s="343">
        <f t="shared" si="1705"/>
        <v>-6.2027925056213058E-16</v>
      </c>
      <c r="J703" s="343">
        <f t="shared" si="1706"/>
        <v>-3.3027796548968628E-16</v>
      </c>
      <c r="K703" s="343">
        <f t="shared" si="1707"/>
        <v>2.012270041343521E-16</v>
      </c>
      <c r="L703" s="343">
        <f t="shared" si="1708"/>
        <v>5.8559208552009228E-16</v>
      </c>
      <c r="M703" s="343">
        <f t="shared" si="1709"/>
        <v>5.417643684923074E-16</v>
      </c>
      <c r="N703" s="343">
        <f t="shared" si="1710"/>
        <v>1.017912684212644E-16</v>
      </c>
      <c r="O703" s="343">
        <f t="shared" si="1711"/>
        <v>-4.1261297434640909E-16</v>
      </c>
      <c r="P703" s="343">
        <f t="shared" si="1712"/>
        <v>-6.2530906818956153E-16</v>
      </c>
      <c r="Q703" s="343">
        <f t="shared" si="1713"/>
        <v>-3.8077077242576018E-16</v>
      </c>
      <c r="R703" s="343">
        <f t="shared" si="1714"/>
        <v>1.4219222652414858E-16</v>
      </c>
      <c r="S703" s="343">
        <f t="shared" si="1715"/>
        <v>5.6118235956015231E-16</v>
      </c>
      <c r="T703" s="343">
        <f t="shared" si="1716"/>
        <v>5.6982841366798856E-16</v>
      </c>
      <c r="U703" s="343">
        <f t="shared" si="1717"/>
        <v>1.6180827795303949E-16</v>
      </c>
      <c r="V703" s="343">
        <f t="shared" si="1718"/>
        <v>-3.6452824395700371E-16</v>
      </c>
      <c r="W703" s="343">
        <f t="shared" si="1719"/>
        <v>-6.2431681766161949E-16</v>
      </c>
      <c r="X703" s="343">
        <f t="shared" si="1720"/>
        <v>-4.2759654867289779E-16</v>
      </c>
      <c r="Y703" s="343">
        <f t="shared" si="1721"/>
        <v>8.1788060042340283E-17</v>
      </c>
      <c r="Z703" s="343">
        <f t="shared" si="1722"/>
        <v>5.3136814070416508E-16</v>
      </c>
      <c r="AA703" s="343">
        <f t="shared" si="1723"/>
        <v>5.9240469972014998E-16</v>
      </c>
      <c r="AB703" s="343">
        <f t="shared" si="1724"/>
        <v>2.2026698531472289E-16</v>
      </c>
      <c r="AC703" s="343">
        <f t="shared" si="1725"/>
        <v>-3.1293290730688326E-16</v>
      </c>
      <c r="AD703" s="343">
        <f t="shared" si="1726"/>
        <v>-6.1731205489330734E-16</v>
      </c>
      <c r="AE703" s="343">
        <f t="shared" si="1727"/>
        <v>-4.7030433640826401E-16</v>
      </c>
      <c r="AF703" s="343">
        <f t="shared" si="1728"/>
        <v>2.059622983242269E-17</v>
      </c>
      <c r="AG703" s="343">
        <f t="shared" si="1729"/>
        <v>4.9643655617782363E-16</v>
      </c>
      <c r="AH703" s="343">
        <f t="shared" si="1730"/>
        <v>6.0927580467265633E-16</v>
      </c>
      <c r="AI703" s="343">
        <f t="shared" si="1731"/>
        <v>2.7660440119764625E-16</v>
      </c>
      <c r="AJ703" s="343">
        <f t="shared" si="1732"/>
        <v>-2.5832385569287021E-16</v>
      </c>
      <c r="AK703" s="343">
        <f t="shared" si="1733"/>
        <v>-6.0436223957927722E-16</v>
      </c>
      <c r="AL703" s="343">
        <f t="shared" si="1734"/>
        <v>-5.0848283628951642E-16</v>
      </c>
      <c r="AM703" s="343">
        <f t="shared" si="1735"/>
        <v>-4.0793953329825709E-17</v>
      </c>
      <c r="AN703" s="343">
        <f t="shared" si="1736"/>
        <v>4.5672401623566326E-16</v>
      </c>
      <c r="AO703" s="343">
        <f t="shared" si="1737"/>
        <v>6.2027925056213038E-16</v>
      </c>
      <c r="AP703" s="343">
        <f t="shared" si="1738"/>
        <v>3.3027796548968746E-16</v>
      </c>
      <c r="AQ703" s="343">
        <f t="shared" si="1739"/>
        <v>-2.0122700413435095E-16</v>
      </c>
      <c r="AR703" s="343">
        <f t="shared" si="1740"/>
        <v>-5.8559208552009209E-16</v>
      </c>
      <c r="AS703" s="343">
        <f t="shared" si="1741"/>
        <v>-5.4176436849230769E-16</v>
      </c>
      <c r="AT703" s="343">
        <f t="shared" si="1742"/>
        <v>-1.0179126842126454E-16</v>
      </c>
      <c r="AU703" s="343">
        <f t="shared" si="1743"/>
        <v>4.1261297434640943E-16</v>
      </c>
      <c r="AV703" s="343">
        <f t="shared" si="1744"/>
        <v>6.2530906818956153E-16</v>
      </c>
      <c r="AW703" s="343">
        <f t="shared" si="1745"/>
        <v>3.8077077242575994E-16</v>
      </c>
      <c r="AX703" s="343">
        <f t="shared" si="1746"/>
        <v>-1.4219222652415014E-16</v>
      </c>
      <c r="AY703" s="343">
        <f t="shared" si="1747"/>
        <v>-5.6118235956015103E-16</v>
      </c>
      <c r="AZ703" s="343">
        <f t="shared" si="1748"/>
        <v>-5.6982841366798965E-16</v>
      </c>
      <c r="BA703" s="343">
        <f t="shared" si="1749"/>
        <v>-1.6180827795304117E-16</v>
      </c>
      <c r="BB703" s="343">
        <f t="shared" si="1750"/>
        <v>3.6452824395700228E-16</v>
      </c>
      <c r="BC703" s="343">
        <f t="shared" si="1751"/>
        <v>6.243168176616193E-16</v>
      </c>
      <c r="BD703" s="343">
        <f t="shared" si="1752"/>
        <v>4.2759654867289828E-16</v>
      </c>
      <c r="BE703" s="343">
        <f t="shared" si="1753"/>
        <v>-8.1788060042339593E-17</v>
      </c>
      <c r="BF703" s="343">
        <f t="shared" si="1754"/>
        <v>-5.3136814070416479E-16</v>
      </c>
      <c r="BG703" s="343">
        <f t="shared" si="1755"/>
        <v>-5.9240469972015028E-16</v>
      </c>
      <c r="BH703" s="343">
        <f t="shared" si="1756"/>
        <v>-2.2026698531472356E-16</v>
      </c>
      <c r="BI703" s="343">
        <f t="shared" si="1757"/>
        <v>3.1293290730688454E-16</v>
      </c>
      <c r="BJ703" s="343">
        <f t="shared" si="1758"/>
        <v>6.1731205489330754E-16</v>
      </c>
      <c r="BK703" s="343">
        <f t="shared" si="1759"/>
        <v>4.7030433640826293E-16</v>
      </c>
      <c r="BL703" s="343">
        <f t="shared" si="1760"/>
        <v>-2.0596229832419781E-17</v>
      </c>
      <c r="BM703" s="343">
        <f t="shared" si="1761"/>
        <v>-4.9643655617782195E-16</v>
      </c>
      <c r="BN703" s="343">
        <f t="shared" si="1762"/>
        <v>-6.0927580467265692E-16</v>
      </c>
      <c r="BO703" s="343">
        <f t="shared" si="1763"/>
        <v>-2.766044011976468E-16</v>
      </c>
      <c r="BP703" s="343">
        <f t="shared" si="1764"/>
        <v>2.5832385569286957E-16</v>
      </c>
      <c r="BQ703" s="343">
        <f t="shared" si="1765"/>
        <v>6.0436223957927702E-16</v>
      </c>
      <c r="BR703" s="343">
        <f t="shared" si="1766"/>
        <v>5.0848283628951682E-16</v>
      </c>
    </row>
    <row r="704" spans="1:123">
      <c r="B704" s="340">
        <v>10</v>
      </c>
      <c r="C704" s="340">
        <f t="shared" si="1767"/>
        <v>3.1249999999999997E-3</v>
      </c>
      <c r="D704" s="341">
        <f t="shared" si="1703"/>
        <v>75.054607578806397</v>
      </c>
      <c r="E704" s="342" t="str">
        <f>P694</f>
        <v>0.0546075788064005</v>
      </c>
      <c r="F704" s="291">
        <v>10</v>
      </c>
      <c r="G704" s="343">
        <f t="shared" si="1768"/>
        <v>-2.3109193489924937E-16</v>
      </c>
      <c r="H704" s="343">
        <f t="shared" si="1704"/>
        <v>-1.0637451548965781E-16</v>
      </c>
      <c r="I704" s="343">
        <f t="shared" si="1705"/>
        <v>1.1289490618337636E-16</v>
      </c>
      <c r="J704" s="343">
        <f t="shared" si="1706"/>
        <v>2.3181661415970695E-16</v>
      </c>
      <c r="K704" s="343">
        <f t="shared" si="1707"/>
        <v>1.4468591450967079E-16</v>
      </c>
      <c r="L704" s="343">
        <f t="shared" si="1708"/>
        <v>-7.105023968212269E-17</v>
      </c>
      <c r="M704" s="343">
        <f t="shared" si="1709"/>
        <v>-2.2363271094226191E-16</v>
      </c>
      <c r="N704" s="343">
        <f t="shared" si="1710"/>
        <v>-1.7743711497587284E-16</v>
      </c>
      <c r="O704" s="343">
        <f t="shared" si="1711"/>
        <v>2.64751523153187E-17</v>
      </c>
      <c r="P704" s="343">
        <f t="shared" si="1712"/>
        <v>2.0685472805797496E-16</v>
      </c>
      <c r="Q704" s="343">
        <f t="shared" si="1713"/>
        <v>2.0336950662143245E-16</v>
      </c>
      <c r="R704" s="343">
        <f t="shared" si="1714"/>
        <v>1.9117360307526907E-17</v>
      </c>
      <c r="S704" s="343">
        <f t="shared" si="1715"/>
        <v>-1.8212743397988783E-16</v>
      </c>
      <c r="T704" s="343">
        <f t="shared" si="1716"/>
        <v>-2.2148652217846386E-16</v>
      </c>
      <c r="U704" s="343">
        <f t="shared" si="1717"/>
        <v>-6.3975203494893015E-17</v>
      </c>
      <c r="V704" s="343">
        <f t="shared" si="1718"/>
        <v>1.5040108475219551E-16</v>
      </c>
      <c r="W704" s="343">
        <f t="shared" si="1719"/>
        <v>2.3109193489924937E-16</v>
      </c>
      <c r="X704" s="343">
        <f t="shared" si="1720"/>
        <v>1.0637451548965786E-16</v>
      </c>
      <c r="Y704" s="343">
        <f t="shared" si="1721"/>
        <v>-1.1289490618337641E-16</v>
      </c>
      <c r="Z704" s="343">
        <f t="shared" si="1722"/>
        <v>-2.3181661415970695E-16</v>
      </c>
      <c r="AA704" s="343">
        <f t="shared" si="1723"/>
        <v>-1.4468591450967077E-16</v>
      </c>
      <c r="AB704" s="343">
        <f t="shared" si="1724"/>
        <v>7.1050239682122924E-17</v>
      </c>
      <c r="AC704" s="343">
        <f t="shared" si="1725"/>
        <v>2.2363271094226196E-16</v>
      </c>
      <c r="AD704" s="343">
        <f t="shared" si="1726"/>
        <v>1.7743711497587319E-16</v>
      </c>
      <c r="AE704" s="343">
        <f t="shared" si="1727"/>
        <v>-2.6475152315318145E-17</v>
      </c>
      <c r="AF704" s="343">
        <f t="shared" si="1728"/>
        <v>-2.0685472805797471E-16</v>
      </c>
      <c r="AG704" s="343">
        <f t="shared" si="1729"/>
        <v>-2.033695066214327E-16</v>
      </c>
      <c r="AH704" s="343">
        <f t="shared" si="1730"/>
        <v>-1.9117360307527043E-17</v>
      </c>
      <c r="AI704" s="343">
        <f t="shared" si="1731"/>
        <v>1.8212743397988776E-16</v>
      </c>
      <c r="AJ704" s="343">
        <f t="shared" si="1732"/>
        <v>2.214865221784639E-16</v>
      </c>
      <c r="AK704" s="343">
        <f t="shared" si="1733"/>
        <v>6.3975203494893163E-17</v>
      </c>
      <c r="AL704" s="343">
        <f t="shared" si="1734"/>
        <v>-1.5040108475219539E-16</v>
      </c>
      <c r="AM704" s="343">
        <f t="shared" si="1735"/>
        <v>-2.3109193489924947E-16</v>
      </c>
      <c r="AN704" s="343">
        <f t="shared" si="1736"/>
        <v>-1.06374515489658E-16</v>
      </c>
      <c r="AO704" s="343">
        <f t="shared" si="1737"/>
        <v>1.1289490618337554E-16</v>
      </c>
      <c r="AP704" s="343">
        <f t="shared" si="1738"/>
        <v>2.318166141597069E-16</v>
      </c>
      <c r="AQ704" s="343">
        <f t="shared" si="1739"/>
        <v>1.4468591450967151E-16</v>
      </c>
      <c r="AR704" s="343">
        <f t="shared" si="1740"/>
        <v>-7.1050239682122801E-17</v>
      </c>
      <c r="AS704" s="343">
        <f t="shared" si="1741"/>
        <v>-2.2363271094226167E-16</v>
      </c>
      <c r="AT704" s="343">
        <f t="shared" si="1742"/>
        <v>-1.7743711497587277E-16</v>
      </c>
      <c r="AU704" s="343">
        <f t="shared" si="1743"/>
        <v>2.6475152315317997E-17</v>
      </c>
      <c r="AV704" s="343">
        <f t="shared" si="1744"/>
        <v>2.0685472805797506E-16</v>
      </c>
      <c r="AW704" s="343">
        <f t="shared" si="1745"/>
        <v>2.033695066214328E-16</v>
      </c>
      <c r="AX704" s="343">
        <f t="shared" si="1746"/>
        <v>1.9117360307526353E-17</v>
      </c>
      <c r="AY704" s="343">
        <f t="shared" si="1747"/>
        <v>-1.8212743397988763E-16</v>
      </c>
      <c r="AZ704" s="343">
        <f t="shared" si="1748"/>
        <v>-2.2148652217846366E-16</v>
      </c>
      <c r="BA704" s="343">
        <f t="shared" si="1749"/>
        <v>-6.3975203494893286E-17</v>
      </c>
      <c r="BB704" s="343">
        <f t="shared" si="1750"/>
        <v>1.5040108475219465E-16</v>
      </c>
      <c r="BC704" s="343">
        <f t="shared" si="1751"/>
        <v>2.3109193489924942E-16</v>
      </c>
      <c r="BD704" s="343">
        <f t="shared" si="1752"/>
        <v>1.0637451548965885E-16</v>
      </c>
      <c r="BE704" s="343">
        <f t="shared" si="1753"/>
        <v>-1.1289490618337614E-16</v>
      </c>
      <c r="BF704" s="343">
        <f t="shared" si="1754"/>
        <v>-2.3181661415970685E-16</v>
      </c>
      <c r="BG704" s="343">
        <f t="shared" si="1755"/>
        <v>-1.4468591450967097E-16</v>
      </c>
      <c r="BH704" s="343">
        <f t="shared" si="1756"/>
        <v>7.1050239682121876E-17</v>
      </c>
      <c r="BI704" s="343">
        <f t="shared" si="1757"/>
        <v>2.2363271094226191E-16</v>
      </c>
      <c r="BJ704" s="343">
        <f t="shared" si="1758"/>
        <v>1.7743711497587339E-16</v>
      </c>
      <c r="BK704" s="343">
        <f t="shared" si="1759"/>
        <v>-2.6475152315318675E-17</v>
      </c>
      <c r="BL704" s="343">
        <f t="shared" si="1760"/>
        <v>-2.0685472805797457E-16</v>
      </c>
      <c r="BM704" s="343">
        <f t="shared" si="1761"/>
        <v>-2.0336950662143247E-16</v>
      </c>
      <c r="BN704" s="343">
        <f t="shared" si="1762"/>
        <v>-1.9117360307527327E-17</v>
      </c>
      <c r="BO704" s="343">
        <f t="shared" si="1763"/>
        <v>1.8212743397988808E-16</v>
      </c>
      <c r="BP704" s="343">
        <f t="shared" si="1764"/>
        <v>2.2148652217846395E-16</v>
      </c>
      <c r="BQ704" s="343">
        <f t="shared" si="1765"/>
        <v>6.3975203494892633E-17</v>
      </c>
      <c r="BR704" s="343">
        <f t="shared" si="1766"/>
        <v>-1.5040108475219516E-16</v>
      </c>
    </row>
    <row r="705" spans="2:70">
      <c r="B705" s="340">
        <v>11</v>
      </c>
      <c r="C705" s="340">
        <f t="shared" si="1767"/>
        <v>3.4374999999999996E-3</v>
      </c>
      <c r="D705" s="341">
        <f t="shared" si="1703"/>
        <v>75.051746740350467</v>
      </c>
      <c r="E705" s="342" t="str">
        <f>Q694</f>
        <v>0.0517467403504653</v>
      </c>
      <c r="F705" s="291">
        <v>11</v>
      </c>
      <c r="G705" s="343">
        <f t="shared" si="1768"/>
        <v>1.4555524531186712E-16</v>
      </c>
      <c r="H705" s="343">
        <f t="shared" si="1704"/>
        <v>1.6734228321891158E-16</v>
      </c>
      <c r="I705" s="343">
        <f t="shared" si="1705"/>
        <v>1.2213967172946542E-17</v>
      </c>
      <c r="J705" s="343">
        <f t="shared" si="1706"/>
        <v>-1.5582703468085784E-16</v>
      </c>
      <c r="K705" s="343">
        <f t="shared" si="1707"/>
        <v>-1.591266784886025E-16</v>
      </c>
      <c r="L705" s="343">
        <f t="shared" si="1708"/>
        <v>5.8034407178840142E-18</v>
      </c>
      <c r="M705" s="343">
        <f t="shared" si="1709"/>
        <v>1.6459812452214982E-16</v>
      </c>
      <c r="N705" s="343">
        <f t="shared" si="1710"/>
        <v>1.493785968569573E-16</v>
      </c>
      <c r="O705" s="343">
        <f t="shared" si="1711"/>
        <v>-2.3764958302117957E-17</v>
      </c>
      <c r="P705" s="343">
        <f t="shared" si="1712"/>
        <v>-1.717840444458059E-16</v>
      </c>
      <c r="Q705" s="343">
        <f t="shared" si="1713"/>
        <v>-1.381919176789322E-16</v>
      </c>
      <c r="R705" s="343">
        <f t="shared" si="1714"/>
        <v>4.1497606346654809E-17</v>
      </c>
      <c r="S705" s="343">
        <f t="shared" si="1715"/>
        <v>1.7731559011473799E-16</v>
      </c>
      <c r="T705" s="343">
        <f t="shared" si="1716"/>
        <v>1.2567437479027246E-16</v>
      </c>
      <c r="U705" s="343">
        <f t="shared" si="1717"/>
        <v>-5.8830609757174229E-17</v>
      </c>
      <c r="V705" s="343">
        <f t="shared" si="1718"/>
        <v>-1.8113948972030373E-16</v>
      </c>
      <c r="W705" s="343">
        <f t="shared" si="1719"/>
        <v>-1.1194651897178086E-16</v>
      </c>
      <c r="X705" s="343">
        <f t="shared" si="1720"/>
        <v>7.559704223564942E-17</v>
      </c>
      <c r="Y705" s="343">
        <f t="shared" si="1721"/>
        <v>1.8321891701894539E-16</v>
      </c>
      <c r="Z705" s="343">
        <f t="shared" si="1722"/>
        <v>9.7140556979398848E-17</v>
      </c>
      <c r="AA705" s="343">
        <f t="shared" si="1723"/>
        <v>-9.1635433871848385E-17</v>
      </c>
      <c r="AB705" s="343">
        <f t="shared" si="1724"/>
        <v>-1.8353384598904651E-16</v>
      </c>
      <c r="AC705" s="343">
        <f t="shared" si="1725"/>
        <v>-8.1399078320875156E-17</v>
      </c>
      <c r="AD705" s="343">
        <f t="shared" si="1726"/>
        <v>1.0679132618683777E-16</v>
      </c>
      <c r="AE705" s="343">
        <f t="shared" si="1727"/>
        <v>1.8208124369246726E-16</v>
      </c>
      <c r="AF705" s="343">
        <f t="shared" si="1728"/>
        <v>6.4873682040858952E-17</v>
      </c>
      <c r="AG705" s="343">
        <f t="shared" si="1729"/>
        <v>-1.2091875965257077E-16</v>
      </c>
      <c r="AH705" s="343">
        <f t="shared" si="1730"/>
        <v>-1.7887509948339691E-16</v>
      </c>
      <c r="AI705" s="343">
        <f t="shared" si="1731"/>
        <v>-4.7723516739227286E-17</v>
      </c>
      <c r="AJ705" s="343">
        <f t="shared" si="1732"/>
        <v>1.3388167936193164E-16</v>
      </c>
      <c r="AK705" s="343">
        <f t="shared" si="1733"/>
        <v>1.7394629028322552E-16</v>
      </c>
      <c r="AL705" s="343">
        <f t="shared" si="1734"/>
        <v>3.0113747883068891E-17</v>
      </c>
      <c r="AM705" s="343">
        <f t="shared" si="1735"/>
        <v>-1.4555524531186656E-16</v>
      </c>
      <c r="AN705" s="343">
        <f t="shared" si="1736"/>
        <v>-1.6734228321891193E-16</v>
      </c>
      <c r="AO705" s="343">
        <f t="shared" si="1737"/>
        <v>-1.2213967172947436E-17</v>
      </c>
      <c r="AP705" s="343">
        <f t="shared" si="1738"/>
        <v>1.5582703468085735E-16</v>
      </c>
      <c r="AQ705" s="343">
        <f t="shared" si="1739"/>
        <v>1.5912667848860294E-16</v>
      </c>
      <c r="AR705" s="343">
        <f t="shared" si="1740"/>
        <v>-5.8034407178831206E-18</v>
      </c>
      <c r="AS705" s="343">
        <f t="shared" si="1741"/>
        <v>-1.645981245221494E-16</v>
      </c>
      <c r="AT705" s="343">
        <f t="shared" si="1742"/>
        <v>-1.4937859685695784E-16</v>
      </c>
      <c r="AU705" s="343">
        <f t="shared" si="1743"/>
        <v>2.3764958302117057E-17</v>
      </c>
      <c r="AV705" s="343">
        <f t="shared" si="1744"/>
        <v>1.7178404444580558E-16</v>
      </c>
      <c r="AW705" s="343">
        <f t="shared" si="1745"/>
        <v>1.3819191767893279E-16</v>
      </c>
      <c r="AX705" s="343">
        <f t="shared" si="1746"/>
        <v>-4.149760634665394E-17</v>
      </c>
      <c r="AY705" s="343">
        <f t="shared" si="1747"/>
        <v>-1.7731559011473777E-16</v>
      </c>
      <c r="AZ705" s="343">
        <f t="shared" si="1748"/>
        <v>-1.2567437479027312E-16</v>
      </c>
      <c r="BA705" s="343">
        <f t="shared" si="1749"/>
        <v>5.8830609757173379E-17</v>
      </c>
      <c r="BB705" s="343">
        <f t="shared" si="1750"/>
        <v>1.8113948972030359E-16</v>
      </c>
      <c r="BC705" s="343">
        <f t="shared" si="1751"/>
        <v>1.119465189717816E-16</v>
      </c>
      <c r="BD705" s="343">
        <f t="shared" si="1752"/>
        <v>-7.5597042235648595E-17</v>
      </c>
      <c r="BE705" s="343">
        <f t="shared" si="1753"/>
        <v>-1.8321891701894534E-16</v>
      </c>
      <c r="BF705" s="343">
        <f t="shared" si="1754"/>
        <v>-9.7140556979399612E-17</v>
      </c>
      <c r="BG705" s="343">
        <f t="shared" si="1755"/>
        <v>9.1635433871847596E-17</v>
      </c>
      <c r="BH705" s="343">
        <f t="shared" si="1756"/>
        <v>1.8353384598904653E-16</v>
      </c>
      <c r="BI705" s="343">
        <f t="shared" si="1757"/>
        <v>8.1399078320875969E-17</v>
      </c>
      <c r="BJ705" s="343">
        <f t="shared" si="1758"/>
        <v>-1.0679132618683703E-16</v>
      </c>
      <c r="BK705" s="343">
        <f t="shared" si="1759"/>
        <v>-1.8208124369246738E-16</v>
      </c>
      <c r="BL705" s="343">
        <f t="shared" si="1760"/>
        <v>-6.487368204085979E-17</v>
      </c>
      <c r="BM705" s="343">
        <f t="shared" si="1761"/>
        <v>1.2091875965257008E-16</v>
      </c>
      <c r="BN705" s="343">
        <f t="shared" si="1762"/>
        <v>1.7887509948339711E-16</v>
      </c>
      <c r="BO705" s="343">
        <f t="shared" si="1763"/>
        <v>4.7723516739228148E-17</v>
      </c>
      <c r="BP705" s="343">
        <f t="shared" si="1764"/>
        <v>-1.3388167936193105E-16</v>
      </c>
      <c r="BQ705" s="343">
        <f t="shared" si="1765"/>
        <v>-1.7394629028322581E-16</v>
      </c>
      <c r="BR705" s="343">
        <f t="shared" si="1766"/>
        <v>-3.0113747883069778E-17</v>
      </c>
    </row>
    <row r="706" spans="2:70">
      <c r="B706" s="340">
        <v>12</v>
      </c>
      <c r="C706" s="340">
        <f t="shared" si="1767"/>
        <v>3.7499999999999994E-3</v>
      </c>
      <c r="D706" s="341">
        <f t="shared" si="1703"/>
        <v>75.04838755249726</v>
      </c>
      <c r="E706" s="342" t="str">
        <f>R694</f>
        <v>0.0483875524972634</v>
      </c>
      <c r="F706" s="291">
        <v>12</v>
      </c>
      <c r="G706" s="343">
        <f t="shared" si="1768"/>
        <v>3.8542922878854549E-16</v>
      </c>
      <c r="H706" s="343">
        <f t="shared" si="1704"/>
        <v>1.9105199349824614E-16</v>
      </c>
      <c r="I706" s="343">
        <f t="shared" si="1705"/>
        <v>-2.3920436352434217E-16</v>
      </c>
      <c r="J706" s="343">
        <f t="shared" si="1706"/>
        <v>-3.7413108723865002E-16</v>
      </c>
      <c r="K706" s="343">
        <f t="shared" si="1707"/>
        <v>-4.7143173713596912E-17</v>
      </c>
      <c r="L706" s="343">
        <f t="shared" si="1708"/>
        <v>3.3804926418004424E-16</v>
      </c>
      <c r="M706" s="343">
        <f t="shared" si="1709"/>
        <v>3.0587487916342138E-16</v>
      </c>
      <c r="N706" s="343">
        <f t="shared" si="1710"/>
        <v>-1.0394276691501386E-16</v>
      </c>
      <c r="O706" s="343">
        <f t="shared" si="1711"/>
        <v>-3.8542922878854539E-16</v>
      </c>
      <c r="P706" s="343">
        <f t="shared" si="1712"/>
        <v>-1.9105199349824658E-16</v>
      </c>
      <c r="Q706" s="343">
        <f t="shared" si="1713"/>
        <v>2.3920436352434222E-16</v>
      </c>
      <c r="R706" s="343">
        <f t="shared" si="1714"/>
        <v>3.7413108723865007E-16</v>
      </c>
      <c r="S706" s="343">
        <f t="shared" si="1715"/>
        <v>4.7143173713597048E-17</v>
      </c>
      <c r="T706" s="343">
        <f t="shared" si="1716"/>
        <v>-3.3804926418004439E-16</v>
      </c>
      <c r="U706" s="343">
        <f t="shared" si="1717"/>
        <v>-3.0587487916342143E-16</v>
      </c>
      <c r="V706" s="343">
        <f t="shared" si="1718"/>
        <v>1.0394276691501373E-16</v>
      </c>
      <c r="W706" s="343">
        <f t="shared" si="1719"/>
        <v>3.8542922878854539E-16</v>
      </c>
      <c r="X706" s="343">
        <f t="shared" si="1720"/>
        <v>1.9105199349824663E-16</v>
      </c>
      <c r="Y706" s="343">
        <f t="shared" si="1721"/>
        <v>-2.3920436352434153E-16</v>
      </c>
      <c r="Z706" s="343">
        <f t="shared" si="1722"/>
        <v>-3.7413108723865031E-16</v>
      </c>
      <c r="AA706" s="343">
        <f t="shared" si="1723"/>
        <v>-4.7143173713596506E-17</v>
      </c>
      <c r="AB706" s="343">
        <f t="shared" si="1724"/>
        <v>3.3804926418004429E-16</v>
      </c>
      <c r="AC706" s="343">
        <f t="shared" si="1725"/>
        <v>3.0587487916342148E-16</v>
      </c>
      <c r="AD706" s="343">
        <f t="shared" si="1726"/>
        <v>-1.0394276691501359E-16</v>
      </c>
      <c r="AE706" s="343">
        <f t="shared" si="1727"/>
        <v>-3.8542922878854539E-16</v>
      </c>
      <c r="AF706" s="343">
        <f t="shared" si="1728"/>
        <v>-1.9105199349824683E-16</v>
      </c>
      <c r="AG706" s="343">
        <f t="shared" si="1729"/>
        <v>2.3920436352434143E-16</v>
      </c>
      <c r="AH706" s="343">
        <f t="shared" si="1730"/>
        <v>3.7413108723864997E-16</v>
      </c>
      <c r="AI706" s="343">
        <f t="shared" si="1731"/>
        <v>4.7143173713598022E-17</v>
      </c>
      <c r="AJ706" s="343">
        <f t="shared" si="1732"/>
        <v>-3.3804926418004424E-16</v>
      </c>
      <c r="AK706" s="343">
        <f t="shared" si="1733"/>
        <v>-3.0587487916342246E-16</v>
      </c>
      <c r="AL706" s="343">
        <f t="shared" si="1734"/>
        <v>1.0394276691501344E-16</v>
      </c>
      <c r="AM706" s="343">
        <f t="shared" si="1735"/>
        <v>3.8542922878854559E-16</v>
      </c>
      <c r="AN706" s="343">
        <f t="shared" si="1736"/>
        <v>1.9105199349824695E-16</v>
      </c>
      <c r="AO706" s="343">
        <f t="shared" si="1737"/>
        <v>-2.3920436352434242E-16</v>
      </c>
      <c r="AP706" s="343">
        <f t="shared" si="1738"/>
        <v>-3.7413108723865036E-16</v>
      </c>
      <c r="AQ706" s="343">
        <f t="shared" si="1739"/>
        <v>-4.7143173713596777E-17</v>
      </c>
      <c r="AR706" s="343">
        <f t="shared" si="1740"/>
        <v>3.380492641800435E-16</v>
      </c>
      <c r="AS706" s="343">
        <f t="shared" si="1741"/>
        <v>3.0587487916342172E-16</v>
      </c>
      <c r="AT706" s="343">
        <f t="shared" si="1742"/>
        <v>-1.0394276691501198E-16</v>
      </c>
      <c r="AU706" s="343">
        <f t="shared" si="1743"/>
        <v>-3.8542922878854535E-16</v>
      </c>
      <c r="AV706" s="343">
        <f t="shared" si="1744"/>
        <v>-1.9105199349824589E-16</v>
      </c>
      <c r="AW706" s="343">
        <f t="shared" si="1745"/>
        <v>2.3920436352434119E-16</v>
      </c>
      <c r="AX706" s="343">
        <f t="shared" si="1746"/>
        <v>3.7413108723865007E-16</v>
      </c>
      <c r="AY706" s="343">
        <f t="shared" si="1747"/>
        <v>4.7143173713598293E-17</v>
      </c>
      <c r="AZ706" s="343">
        <f t="shared" si="1748"/>
        <v>-3.380492641800441E-16</v>
      </c>
      <c r="BA706" s="343">
        <f t="shared" si="1749"/>
        <v>-3.0587487916342261E-16</v>
      </c>
      <c r="BB706" s="343">
        <f t="shared" si="1750"/>
        <v>1.0394276691501317E-16</v>
      </c>
      <c r="BC706" s="343">
        <f t="shared" si="1751"/>
        <v>3.8542922878854549E-16</v>
      </c>
      <c r="BD706" s="343">
        <f t="shared" si="1752"/>
        <v>1.910519934982472E-16</v>
      </c>
      <c r="BE706" s="343">
        <f t="shared" si="1753"/>
        <v>-2.3920436352434217E-16</v>
      </c>
      <c r="BF706" s="343">
        <f t="shared" si="1754"/>
        <v>-3.7413108723865046E-16</v>
      </c>
      <c r="BG706" s="343">
        <f t="shared" si="1755"/>
        <v>-4.7143173713597085E-17</v>
      </c>
      <c r="BH706" s="343">
        <f t="shared" si="1756"/>
        <v>3.3804926418004336E-16</v>
      </c>
      <c r="BI706" s="343">
        <f t="shared" si="1757"/>
        <v>3.0587487916342355E-16</v>
      </c>
      <c r="BJ706" s="343">
        <f t="shared" si="1758"/>
        <v>-1.0394276691501437E-16</v>
      </c>
      <c r="BK706" s="343">
        <f t="shared" si="1759"/>
        <v>-3.8542922878854535E-16</v>
      </c>
      <c r="BL706" s="343">
        <f t="shared" si="1760"/>
        <v>-1.9105199349824853E-16</v>
      </c>
      <c r="BM706" s="343">
        <f t="shared" si="1761"/>
        <v>2.3920436352434311E-16</v>
      </c>
      <c r="BN706" s="343">
        <f t="shared" si="1762"/>
        <v>3.7413108723865011E-16</v>
      </c>
      <c r="BO706" s="343">
        <f t="shared" si="1763"/>
        <v>4.7143173713598564E-17</v>
      </c>
      <c r="BP706" s="343">
        <f t="shared" si="1764"/>
        <v>-3.3804926418004262E-16</v>
      </c>
      <c r="BQ706" s="343">
        <f t="shared" si="1765"/>
        <v>-3.0587487916342108E-16</v>
      </c>
      <c r="BR706" s="343">
        <f t="shared" si="1766"/>
        <v>1.039427669150129E-16</v>
      </c>
    </row>
    <row r="707" spans="2:70">
      <c r="B707" s="340">
        <v>13</v>
      </c>
      <c r="C707" s="340">
        <f t="shared" si="1767"/>
        <v>4.0624999999999993E-3</v>
      </c>
      <c r="D707" s="341">
        <f t="shared" si="1703"/>
        <v>75.044562366062209</v>
      </c>
      <c r="E707" s="342" t="str">
        <f>S694</f>
        <v>0.0445623660622113</v>
      </c>
      <c r="F707" s="291">
        <v>13</v>
      </c>
      <c r="G707" s="343">
        <f t="shared" si="1768"/>
        <v>9.1359350161903878E-17</v>
      </c>
      <c r="H707" s="343">
        <f t="shared" si="1704"/>
        <v>-4.8465149093030532E-18</v>
      </c>
      <c r="I707" s="343">
        <f t="shared" si="1705"/>
        <v>-9.4173088194415836E-17</v>
      </c>
      <c r="J707" s="343">
        <f t="shared" si="1706"/>
        <v>-4.9827494115840971E-17</v>
      </c>
      <c r="K707" s="343">
        <f t="shared" si="1707"/>
        <v>6.5244772098784794E-17</v>
      </c>
      <c r="L707" s="343">
        <f t="shared" si="1708"/>
        <v>8.7706609338314362E-17</v>
      </c>
      <c r="M707" s="343">
        <f t="shared" si="1709"/>
        <v>-1.4325002529073293E-17</v>
      </c>
      <c r="N707" s="343">
        <f t="shared" si="1710"/>
        <v>-9.6023266809957108E-17</v>
      </c>
      <c r="O707" s="343">
        <f t="shared" si="1711"/>
        <v>-4.1423163500621901E-17</v>
      </c>
      <c r="P707" s="343">
        <f t="shared" si="1712"/>
        <v>7.1974247514683439E-17</v>
      </c>
      <c r="Q707" s="343">
        <f t="shared" si="1713"/>
        <v>8.320920592148713E-17</v>
      </c>
      <c r="R707" s="343">
        <f t="shared" si="1714"/>
        <v>-2.3665532543645444E-17</v>
      </c>
      <c r="S707" s="343">
        <f t="shared" si="1715"/>
        <v>-9.694868887446135E-17</v>
      </c>
      <c r="T707" s="343">
        <f t="shared" si="1716"/>
        <v>-3.2619905176686982E-17</v>
      </c>
      <c r="U707" s="343">
        <f t="shared" si="1717"/>
        <v>7.8010571581889824E-17</v>
      </c>
      <c r="V707" s="343">
        <f t="shared" si="1718"/>
        <v>7.7910452364857142E-17</v>
      </c>
      <c r="W707" s="343">
        <f t="shared" si="1719"/>
        <v>-3.2778150542926258E-17</v>
      </c>
      <c r="X707" s="343">
        <f t="shared" si="1720"/>
        <v>-9.6940442067560255E-17</v>
      </c>
      <c r="Y707" s="343">
        <f t="shared" si="1721"/>
        <v>-2.3502499334046834E-17</v>
      </c>
      <c r="Z707" s="343">
        <f t="shared" si="1722"/>
        <v>8.329561119984619E-17</v>
      </c>
      <c r="AA707" s="343">
        <f t="shared" si="1723"/>
        <v>7.1861378561768035E-17</v>
      </c>
      <c r="AB707" s="343">
        <f t="shared" si="1724"/>
        <v>-4.1575097034119245E-17</v>
      </c>
      <c r="AC707" s="343">
        <f t="shared" si="1725"/>
        <v>-9.59986058105124E-17</v>
      </c>
      <c r="AD707" s="343">
        <f t="shared" si="1726"/>
        <v>-1.4158751575046797E-17</v>
      </c>
      <c r="AE707" s="343">
        <f t="shared" si="1727"/>
        <v>8.7778468547935225E-17</v>
      </c>
      <c r="AF707" s="343">
        <f t="shared" si="1728"/>
        <v>6.5120240399703635E-17</v>
      </c>
      <c r="AG707" s="343">
        <f t="shared" si="1729"/>
        <v>-4.9971652613613183E-17</v>
      </c>
      <c r="AH707" s="343">
        <f t="shared" si="1730"/>
        <v>-9.4132250501333175E-17</v>
      </c>
      <c r="AI707" s="343">
        <f t="shared" si="1731"/>
        <v>-4.6786472984177875E-18</v>
      </c>
      <c r="AJ707" s="343">
        <f t="shared" si="1732"/>
        <v>9.1415971259315831E-17</v>
      </c>
      <c r="AK707" s="343">
        <f t="shared" si="1733"/>
        <v>5.7751958724245337E-17</v>
      </c>
      <c r="AL707" s="343">
        <f t="shared" si="1734"/>
        <v>-5.7886953861154553E-17</v>
      </c>
      <c r="AM707" s="343">
        <f t="shared" si="1735"/>
        <v>-9.1359350161903841E-17</v>
      </c>
      <c r="AN707" s="343">
        <f t="shared" si="1736"/>
        <v>4.8465149093030778E-18</v>
      </c>
      <c r="AO707" s="343">
        <f t="shared" si="1737"/>
        <v>9.4173088194415811E-17</v>
      </c>
      <c r="AP707" s="343">
        <f t="shared" si="1738"/>
        <v>4.9827494115841106E-17</v>
      </c>
      <c r="AQ707" s="343">
        <f t="shared" si="1739"/>
        <v>-6.5244772098785126E-17</v>
      </c>
      <c r="AR707" s="343">
        <f t="shared" si="1740"/>
        <v>-8.7706609338314202E-17</v>
      </c>
      <c r="AS707" s="343">
        <f t="shared" si="1741"/>
        <v>1.4325002529073484E-17</v>
      </c>
      <c r="AT707" s="343">
        <f t="shared" si="1742"/>
        <v>9.6023266809957133E-17</v>
      </c>
      <c r="AU707" s="343">
        <f t="shared" si="1743"/>
        <v>4.1423163500621741E-17</v>
      </c>
      <c r="AV707" s="343">
        <f t="shared" si="1744"/>
        <v>-7.1974247514683451E-17</v>
      </c>
      <c r="AW707" s="343">
        <f t="shared" si="1745"/>
        <v>-8.3209205921487216E-17</v>
      </c>
      <c r="AX707" s="343">
        <f t="shared" si="1746"/>
        <v>2.3665532543645968E-17</v>
      </c>
      <c r="AY707" s="343">
        <f t="shared" si="1747"/>
        <v>9.6948688874461375E-17</v>
      </c>
      <c r="AZ707" s="343">
        <f t="shared" si="1748"/>
        <v>3.2619905176686797E-17</v>
      </c>
      <c r="BA707" s="343">
        <f t="shared" si="1749"/>
        <v>-7.8010571581889935E-17</v>
      </c>
      <c r="BB707" s="343">
        <f t="shared" si="1750"/>
        <v>-7.7910452364857031E-17</v>
      </c>
      <c r="BC707" s="343">
        <f t="shared" si="1751"/>
        <v>3.2778150542926437E-17</v>
      </c>
      <c r="BD707" s="343">
        <f t="shared" si="1752"/>
        <v>9.6940442067560255E-17</v>
      </c>
      <c r="BE707" s="343">
        <f t="shared" si="1753"/>
        <v>2.350249933404631E-17</v>
      </c>
      <c r="BF707" s="343">
        <f t="shared" si="1754"/>
        <v>-8.3295611199846116E-17</v>
      </c>
      <c r="BG707" s="343">
        <f t="shared" si="1755"/>
        <v>-7.1861378561767677E-17</v>
      </c>
      <c r="BH707" s="343">
        <f t="shared" si="1756"/>
        <v>4.1575097034118801E-17</v>
      </c>
      <c r="BI707" s="343">
        <f t="shared" si="1757"/>
        <v>9.5998605810512363E-17</v>
      </c>
      <c r="BJ707" s="343">
        <f t="shared" si="1758"/>
        <v>1.4158751575045916E-17</v>
      </c>
      <c r="BK707" s="343">
        <f t="shared" si="1759"/>
        <v>-8.7778468547935311E-17</v>
      </c>
      <c r="BL707" s="343">
        <f t="shared" si="1760"/>
        <v>-6.5120240399702994E-17</v>
      </c>
      <c r="BM707" s="343">
        <f t="shared" si="1761"/>
        <v>4.9971652613613337E-17</v>
      </c>
      <c r="BN707" s="343">
        <f t="shared" si="1762"/>
        <v>9.4132250501333138E-17</v>
      </c>
      <c r="BO707" s="343">
        <f t="shared" si="1763"/>
        <v>4.6786472984182867E-18</v>
      </c>
      <c r="BP707" s="343">
        <f t="shared" si="1764"/>
        <v>-9.1415971259315893E-17</v>
      </c>
      <c r="BQ707" s="343">
        <f t="shared" si="1765"/>
        <v>-5.7751958724245756E-17</v>
      </c>
      <c r="BR707" s="343">
        <f t="shared" si="1766"/>
        <v>5.7886953861154713E-17</v>
      </c>
    </row>
    <row r="708" spans="2:70">
      <c r="B708" s="340">
        <v>14</v>
      </c>
      <c r="C708" s="340">
        <f t="shared" si="1767"/>
        <v>4.3749999999999995E-3</v>
      </c>
      <c r="D708" s="341">
        <f t="shared" si="1703"/>
        <v>75.040308019681689</v>
      </c>
      <c r="E708" s="342" t="str">
        <f>T694</f>
        <v>0.040308019681693</v>
      </c>
      <c r="F708" s="291">
        <v>14</v>
      </c>
      <c r="G708" s="343">
        <f t="shared" si="1768"/>
        <v>-3.1702382525335232E-16</v>
      </c>
      <c r="H708" s="343">
        <f t="shared" si="1704"/>
        <v>-2.1310282243213682E-16</v>
      </c>
      <c r="I708" s="343">
        <f t="shared" si="1705"/>
        <v>2.3387522875168963E-16</v>
      </c>
      <c r="J708" s="343">
        <f t="shared" si="1706"/>
        <v>3.0435640980966239E-16</v>
      </c>
      <c r="K708" s="343">
        <f t="shared" si="1707"/>
        <v>-1.1512124875681002E-16</v>
      </c>
      <c r="L708" s="343">
        <f t="shared" si="1708"/>
        <v>-3.4927449279139219E-16</v>
      </c>
      <c r="M708" s="343">
        <f t="shared" si="1709"/>
        <v>-2.1158897784575343E-17</v>
      </c>
      <c r="N708" s="343">
        <f t="shared" si="1710"/>
        <v>3.4101870042679397E-16</v>
      </c>
      <c r="O708" s="343">
        <f t="shared" si="1711"/>
        <v>1.5421779394414456E-16</v>
      </c>
      <c r="P708" s="343">
        <f t="shared" si="1712"/>
        <v>-2.8084590226443368E-16</v>
      </c>
      <c r="Q708" s="343">
        <f t="shared" si="1713"/>
        <v>-2.6379842896350166E-16</v>
      </c>
      <c r="R708" s="343">
        <f t="shared" si="1714"/>
        <v>1.7791686135675735E-16</v>
      </c>
      <c r="S708" s="343">
        <f t="shared" si="1715"/>
        <v>3.3321814451187896E-16</v>
      </c>
      <c r="T708" s="343">
        <f t="shared" si="1716"/>
        <v>-4.7901591127878178E-17</v>
      </c>
      <c r="U708" s="343">
        <f t="shared" si="1717"/>
        <v>-3.5190841818832445E-16</v>
      </c>
      <c r="V708" s="343">
        <f t="shared" si="1718"/>
        <v>-8.9406262121214498E-17</v>
      </c>
      <c r="W708" s="343">
        <f t="shared" si="1719"/>
        <v>3.1702382525335207E-16</v>
      </c>
      <c r="X708" s="343">
        <f t="shared" si="1720"/>
        <v>2.131028224321367E-16</v>
      </c>
      <c r="Y708" s="343">
        <f t="shared" si="1721"/>
        <v>-2.3387522875168938E-16</v>
      </c>
      <c r="Z708" s="343">
        <f t="shared" si="1722"/>
        <v>-3.0435640980966269E-16</v>
      </c>
      <c r="AA708" s="343">
        <f t="shared" si="1723"/>
        <v>1.1512124875681034E-16</v>
      </c>
      <c r="AB708" s="343">
        <f t="shared" si="1724"/>
        <v>3.4927449279139224E-16</v>
      </c>
      <c r="AC708" s="343">
        <f t="shared" si="1725"/>
        <v>2.1158897784575639E-17</v>
      </c>
      <c r="AD708" s="343">
        <f t="shared" si="1726"/>
        <v>-3.4101870042679407E-16</v>
      </c>
      <c r="AE708" s="343">
        <f t="shared" si="1727"/>
        <v>-1.5421779394414594E-16</v>
      </c>
      <c r="AF708" s="343">
        <f t="shared" si="1728"/>
        <v>2.8084590226443343E-16</v>
      </c>
      <c r="AG708" s="343">
        <f t="shared" si="1729"/>
        <v>2.6379842896350141E-16</v>
      </c>
      <c r="AH708" s="343">
        <f t="shared" si="1730"/>
        <v>-1.7791686135675607E-16</v>
      </c>
      <c r="AI708" s="343">
        <f t="shared" si="1731"/>
        <v>-3.3321814451187906E-16</v>
      </c>
      <c r="AJ708" s="343">
        <f t="shared" si="1732"/>
        <v>4.7901591127879114E-17</v>
      </c>
      <c r="AK708" s="343">
        <f t="shared" si="1733"/>
        <v>3.5190841818832435E-16</v>
      </c>
      <c r="AL708" s="343">
        <f t="shared" si="1734"/>
        <v>8.9406262121214781E-17</v>
      </c>
      <c r="AM708" s="343">
        <f t="shared" si="1735"/>
        <v>-3.1702382525335242E-16</v>
      </c>
      <c r="AN708" s="343">
        <f t="shared" si="1736"/>
        <v>-2.1310282243213793E-16</v>
      </c>
      <c r="AO708" s="343">
        <f t="shared" si="1737"/>
        <v>2.3387522875168919E-16</v>
      </c>
      <c r="AP708" s="343">
        <f t="shared" si="1738"/>
        <v>3.0435640980966225E-16</v>
      </c>
      <c r="AQ708" s="343">
        <f t="shared" si="1739"/>
        <v>-1.1512124875680886E-16</v>
      </c>
      <c r="AR708" s="343">
        <f t="shared" si="1740"/>
        <v>-3.4927449279139224E-16</v>
      </c>
      <c r="AS708" s="343">
        <f t="shared" si="1741"/>
        <v>-2.115889778457469E-17</v>
      </c>
      <c r="AT708" s="343">
        <f t="shared" si="1742"/>
        <v>3.4101870042679367E-16</v>
      </c>
      <c r="AU708" s="343">
        <f t="shared" si="1743"/>
        <v>1.542177939441451E-16</v>
      </c>
      <c r="AV708" s="343">
        <f t="shared" si="1744"/>
        <v>-2.8084590226443402E-16</v>
      </c>
      <c r="AW708" s="343">
        <f t="shared" si="1745"/>
        <v>-2.637984289635025E-16</v>
      </c>
      <c r="AX708" s="343">
        <f t="shared" si="1746"/>
        <v>1.7791686135675685E-16</v>
      </c>
      <c r="AY708" s="343">
        <f t="shared" si="1747"/>
        <v>3.3321814451187876E-16</v>
      </c>
      <c r="AZ708" s="343">
        <f t="shared" si="1748"/>
        <v>-4.7901591127877574E-17</v>
      </c>
      <c r="BA708" s="343">
        <f t="shared" si="1749"/>
        <v>-3.5190841818832445E-16</v>
      </c>
      <c r="BB708" s="343">
        <f t="shared" si="1750"/>
        <v>-8.9406262121213869E-17</v>
      </c>
      <c r="BC708" s="343">
        <f t="shared" si="1751"/>
        <v>3.1702382525335286E-16</v>
      </c>
      <c r="BD708" s="343">
        <f t="shared" si="1752"/>
        <v>2.1310282243213916E-16</v>
      </c>
      <c r="BE708" s="343">
        <f t="shared" si="1753"/>
        <v>-2.33875228751688E-16</v>
      </c>
      <c r="BF708" s="343">
        <f t="shared" si="1754"/>
        <v>-3.0435640980966299E-16</v>
      </c>
      <c r="BG708" s="343">
        <f t="shared" si="1755"/>
        <v>1.1512124875680975E-16</v>
      </c>
      <c r="BH708" s="343">
        <f t="shared" si="1756"/>
        <v>3.4927449279139214E-16</v>
      </c>
      <c r="BI708" s="343">
        <f t="shared" si="1757"/>
        <v>2.1158897784573741E-17</v>
      </c>
      <c r="BJ708" s="343">
        <f t="shared" si="1758"/>
        <v>-3.4101870042679328E-16</v>
      </c>
      <c r="BK708" s="343">
        <f t="shared" si="1759"/>
        <v>-1.5421779394414651E-16</v>
      </c>
      <c r="BL708" s="343">
        <f t="shared" si="1760"/>
        <v>2.8084590226443308E-16</v>
      </c>
      <c r="BM708" s="343">
        <f t="shared" si="1761"/>
        <v>2.6379842896350186E-16</v>
      </c>
      <c r="BN708" s="343">
        <f t="shared" si="1762"/>
        <v>-1.7791686135675767E-16</v>
      </c>
      <c r="BO708" s="343">
        <f t="shared" si="1763"/>
        <v>-3.3321814451187847E-16</v>
      </c>
      <c r="BP708" s="343">
        <f t="shared" si="1764"/>
        <v>4.7901591127876021E-17</v>
      </c>
      <c r="BQ708" s="343">
        <f t="shared" si="1765"/>
        <v>3.519084181883243E-16</v>
      </c>
      <c r="BR708" s="343">
        <f t="shared" si="1766"/>
        <v>8.9406262121215373E-17</v>
      </c>
    </row>
    <row r="709" spans="2:70">
      <c r="B709" s="340">
        <v>15</v>
      </c>
      <c r="C709" s="340">
        <f t="shared" si="1767"/>
        <v>4.6874999999999998E-3</v>
      </c>
      <c r="D709" s="341">
        <f t="shared" si="1703"/>
        <v>75.035665485037057</v>
      </c>
      <c r="E709" s="342" t="str">
        <f>U694</f>
        <v>0.0356654850370527</v>
      </c>
      <c r="F709" s="291">
        <v>15</v>
      </c>
      <c r="G709" s="343">
        <f t="shared" si="1768"/>
        <v>7.2473792612133821E-17</v>
      </c>
      <c r="H709" s="343">
        <f t="shared" si="1704"/>
        <v>6.2519011138435022E-17</v>
      </c>
      <c r="I709" s="343">
        <f t="shared" si="1705"/>
        <v>-6.021792323609109E-17</v>
      </c>
      <c r="J709" s="343">
        <f t="shared" si="1706"/>
        <v>-7.4323788402808339E-17</v>
      </c>
      <c r="K709" s="343">
        <f t="shared" si="1707"/>
        <v>4.5647912840685858E-17</v>
      </c>
      <c r="L709" s="343">
        <f t="shared" si="1708"/>
        <v>8.3272344160122491E-17</v>
      </c>
      <c r="M709" s="343">
        <f t="shared" si="1709"/>
        <v>-2.9323678754457377E-17</v>
      </c>
      <c r="N709" s="343">
        <f t="shared" si="1710"/>
        <v>-8.9020790431031684E-17</v>
      </c>
      <c r="O709" s="343">
        <f t="shared" si="1711"/>
        <v>1.1872552138603756E-17</v>
      </c>
      <c r="P709" s="343">
        <f t="shared" si="1712"/>
        <v>9.1348217649110768E-17</v>
      </c>
      <c r="Q709" s="343">
        <f t="shared" si="1713"/>
        <v>6.0348299977326308E-18</v>
      </c>
      <c r="R709" s="343">
        <f t="shared" si="1714"/>
        <v>-9.0165184091605157E-17</v>
      </c>
      <c r="S709" s="343">
        <f t="shared" si="1715"/>
        <v>-2.3710297001627638E-17</v>
      </c>
      <c r="T709" s="343">
        <f t="shared" si="1716"/>
        <v>8.5517153074676938E-17</v>
      </c>
      <c r="U709" s="343">
        <f t="shared" si="1717"/>
        <v>4.0474590588637858E-17</v>
      </c>
      <c r="V709" s="343">
        <f t="shared" si="1718"/>
        <v>-7.758274582366087E-17</v>
      </c>
      <c r="W709" s="343">
        <f t="shared" si="1719"/>
        <v>-5.5683468357738894E-17</v>
      </c>
      <c r="X709" s="343">
        <f t="shared" si="1720"/>
        <v>6.6666877159546642E-17</v>
      </c>
      <c r="Y709" s="343">
        <f t="shared" si="1721"/>
        <v>6.8752461665500554E-17</v>
      </c>
      <c r="Z709" s="343">
        <f t="shared" si="1722"/>
        <v>-5.3189037793406505E-17</v>
      </c>
      <c r="AA709" s="343">
        <f t="shared" si="1723"/>
        <v>-7.9179336428281759E-17</v>
      </c>
      <c r="AB709" s="343">
        <f t="shared" si="1724"/>
        <v>3.7667173533621507E-17</v>
      </c>
      <c r="AC709" s="343">
        <f t="shared" si="1725"/>
        <v>8.656339369640765E-17</v>
      </c>
      <c r="AD709" s="343">
        <f t="shared" si="1726"/>
        <v>-2.0697780918933661E-17</v>
      </c>
      <c r="AE709" s="343">
        <f t="shared" si="1727"/>
        <v>-9.0620868290090861E-17</v>
      </c>
      <c r="AF709" s="343">
        <f t="shared" si="1728"/>
        <v>2.9329841909810957E-18</v>
      </c>
      <c r="AG709" s="343">
        <f t="shared" si="1729"/>
        <v>9.1195833736154425E-17</v>
      </c>
      <c r="AH709" s="343">
        <f t="shared" si="1730"/>
        <v>1.4944525474595029E-17</v>
      </c>
      <c r="AI709" s="343">
        <f t="shared" si="1731"/>
        <v>-8.8266194434950234E-17</v>
      </c>
      <c r="AJ709" s="343">
        <f t="shared" si="1732"/>
        <v>-3.2247725407168285E-17</v>
      </c>
      <c r="AK709" s="343">
        <f t="shared" si="1733"/>
        <v>8.1944534781863212E-17</v>
      </c>
      <c r="AL709" s="343">
        <f t="shared" si="1734"/>
        <v>4.831166333707742E-17</v>
      </c>
      <c r="AM709" s="343">
        <f t="shared" si="1735"/>
        <v>-7.2473792612133464E-17</v>
      </c>
      <c r="AN709" s="343">
        <f t="shared" si="1736"/>
        <v>-6.251901113843554E-17</v>
      </c>
      <c r="AO709" s="343">
        <f t="shared" si="1737"/>
        <v>6.0217923236090967E-17</v>
      </c>
      <c r="AP709" s="343">
        <f t="shared" si="1738"/>
        <v>7.4323788402808524E-17</v>
      </c>
      <c r="AQ709" s="343">
        <f t="shared" si="1739"/>
        <v>-4.5647912840685427E-17</v>
      </c>
      <c r="AR709" s="343">
        <f t="shared" si="1740"/>
        <v>-8.3272344160122688E-17</v>
      </c>
      <c r="AS709" s="343">
        <f t="shared" si="1741"/>
        <v>2.9323678754456754E-17</v>
      </c>
      <c r="AT709" s="343">
        <f t="shared" si="1742"/>
        <v>8.9020790431031721E-17</v>
      </c>
      <c r="AU709" s="343">
        <f t="shared" si="1743"/>
        <v>-1.1872552138603417E-17</v>
      </c>
      <c r="AV709" s="343">
        <f t="shared" si="1744"/>
        <v>-9.134821764911078E-17</v>
      </c>
      <c r="AW709" s="343">
        <f t="shared" si="1745"/>
        <v>-6.0348299977331177E-18</v>
      </c>
      <c r="AX709" s="343">
        <f t="shared" si="1746"/>
        <v>9.0165184091605071E-17</v>
      </c>
      <c r="AY709" s="343">
        <f t="shared" si="1747"/>
        <v>2.371029700162843E-17</v>
      </c>
      <c r="AZ709" s="343">
        <f t="shared" si="1748"/>
        <v>-8.5517153074676654E-17</v>
      </c>
      <c r="BA709" s="343">
        <f t="shared" si="1749"/>
        <v>-4.0474590588638881E-17</v>
      </c>
      <c r="BB709" s="343">
        <f t="shared" si="1750"/>
        <v>7.7582745823660266E-17</v>
      </c>
      <c r="BC709" s="343">
        <f t="shared" si="1751"/>
        <v>5.5683468357738758E-17</v>
      </c>
      <c r="BD709" s="343">
        <f t="shared" si="1752"/>
        <v>-6.6666877159546531E-17</v>
      </c>
      <c r="BE709" s="343">
        <f t="shared" si="1753"/>
        <v>-6.8752461665500665E-17</v>
      </c>
      <c r="BF709" s="343">
        <f t="shared" si="1754"/>
        <v>5.3189037793406098E-17</v>
      </c>
      <c r="BG709" s="343">
        <f t="shared" si="1755"/>
        <v>7.9179336428282005E-17</v>
      </c>
      <c r="BH709" s="343">
        <f t="shared" si="1756"/>
        <v>-3.7667173533621057E-17</v>
      </c>
      <c r="BI709" s="343">
        <f t="shared" si="1757"/>
        <v>-8.6563393696407798E-17</v>
      </c>
      <c r="BJ709" s="343">
        <f t="shared" si="1758"/>
        <v>2.0697780918933186E-17</v>
      </c>
      <c r="BK709" s="343">
        <f t="shared" si="1759"/>
        <v>9.0620868290091008E-17</v>
      </c>
      <c r="BL709" s="343">
        <f t="shared" si="1760"/>
        <v>-2.9329841909799555E-18</v>
      </c>
      <c r="BM709" s="343">
        <f t="shared" si="1761"/>
        <v>-9.1195833736154449E-17</v>
      </c>
      <c r="BN709" s="343">
        <f t="shared" si="1762"/>
        <v>-1.4944525474594881E-17</v>
      </c>
      <c r="BO709" s="343">
        <f t="shared" si="1763"/>
        <v>8.8266194434950271E-17</v>
      </c>
      <c r="BP709" s="343">
        <f t="shared" si="1764"/>
        <v>3.2247725407168747E-17</v>
      </c>
      <c r="BQ709" s="343">
        <f t="shared" si="1765"/>
        <v>-8.194453478186299E-17</v>
      </c>
      <c r="BR709" s="343">
        <f t="shared" si="1766"/>
        <v>-4.8311663337077839E-17</v>
      </c>
    </row>
    <row r="710" spans="2:70">
      <c r="B710" s="340">
        <v>16</v>
      </c>
      <c r="C710" s="340">
        <f t="shared" si="1767"/>
        <v>5.0000000000000001E-3</v>
      </c>
      <c r="D710" s="341">
        <f t="shared" si="1703"/>
        <v>75.030679472274755</v>
      </c>
      <c r="E710" s="342" t="str">
        <f>V694</f>
        <v>0.030679472274754</v>
      </c>
      <c r="F710" s="291">
        <v>16</v>
      </c>
      <c r="G710" s="343">
        <f t="shared" si="1768"/>
        <v>1.4835079808327726E-17</v>
      </c>
      <c r="H710" s="343">
        <f t="shared" si="1704"/>
        <v>2.6099339931321598E-16</v>
      </c>
      <c r="I710" s="343">
        <f t="shared" si="1705"/>
        <v>-1.4835079808327692E-17</v>
      </c>
      <c r="J710" s="343">
        <f t="shared" si="1706"/>
        <v>-2.6099339931321598E-16</v>
      </c>
      <c r="K710" s="343">
        <f t="shared" si="1707"/>
        <v>1.4835079808327661E-17</v>
      </c>
      <c r="L710" s="343">
        <f t="shared" si="1708"/>
        <v>2.6099339931321598E-16</v>
      </c>
      <c r="M710" s="343">
        <f t="shared" si="1709"/>
        <v>-1.483507980832763E-17</v>
      </c>
      <c r="N710" s="343">
        <f t="shared" si="1710"/>
        <v>-2.6099339931321598E-16</v>
      </c>
      <c r="O710" s="343">
        <f t="shared" si="1711"/>
        <v>1.4835079808327596E-17</v>
      </c>
      <c r="P710" s="343">
        <f t="shared" si="1712"/>
        <v>2.6099339931321598E-16</v>
      </c>
      <c r="Q710" s="343">
        <f t="shared" si="1713"/>
        <v>-1.48350798083271E-17</v>
      </c>
      <c r="R710" s="343">
        <f t="shared" si="1714"/>
        <v>-2.6099339931321598E-16</v>
      </c>
      <c r="S710" s="343">
        <f t="shared" si="1715"/>
        <v>1.4835079808327997E-17</v>
      </c>
      <c r="T710" s="343">
        <f t="shared" si="1716"/>
        <v>2.6099339931321598E-16</v>
      </c>
      <c r="U710" s="343">
        <f t="shared" si="1717"/>
        <v>-1.4835079808327039E-17</v>
      </c>
      <c r="V710" s="343">
        <f t="shared" si="1718"/>
        <v>-2.6099339931321598E-16</v>
      </c>
      <c r="W710" s="343">
        <f t="shared" si="1719"/>
        <v>1.4835079808327932E-17</v>
      </c>
      <c r="X710" s="343">
        <f t="shared" si="1720"/>
        <v>2.6099339931321598E-16</v>
      </c>
      <c r="Y710" s="343">
        <f t="shared" si="1721"/>
        <v>-1.4835079808326974E-17</v>
      </c>
      <c r="Z710" s="343">
        <f t="shared" si="1722"/>
        <v>-2.6099339931321598E-16</v>
      </c>
      <c r="AA710" s="343">
        <f t="shared" si="1723"/>
        <v>1.4835079808327868E-17</v>
      </c>
      <c r="AB710" s="343">
        <f t="shared" si="1724"/>
        <v>2.6099339931321603E-16</v>
      </c>
      <c r="AC710" s="343">
        <f t="shared" si="1725"/>
        <v>-1.4835079808326909E-17</v>
      </c>
      <c r="AD710" s="343">
        <f t="shared" si="1726"/>
        <v>-2.6099339931321598E-16</v>
      </c>
      <c r="AE710" s="343">
        <f t="shared" si="1727"/>
        <v>1.4835079808327806E-17</v>
      </c>
      <c r="AF710" s="343">
        <f t="shared" si="1728"/>
        <v>2.6099339931321593E-16</v>
      </c>
      <c r="AG710" s="343">
        <f t="shared" si="1729"/>
        <v>-1.4835079808326845E-17</v>
      </c>
      <c r="AH710" s="343">
        <f t="shared" si="1730"/>
        <v>-2.6099339931321603E-16</v>
      </c>
      <c r="AI710" s="343">
        <f t="shared" si="1731"/>
        <v>1.4835079808327741E-17</v>
      </c>
      <c r="AJ710" s="343">
        <f t="shared" si="1732"/>
        <v>2.6099339931321607E-16</v>
      </c>
      <c r="AK710" s="343">
        <f t="shared" si="1733"/>
        <v>-1.4835079808326783E-17</v>
      </c>
      <c r="AL710" s="343">
        <f t="shared" si="1734"/>
        <v>-2.6099339931321603E-16</v>
      </c>
      <c r="AM710" s="343">
        <f t="shared" si="1735"/>
        <v>1.4835079808327677E-17</v>
      </c>
      <c r="AN710" s="343">
        <f t="shared" si="1736"/>
        <v>2.6099339931321598E-16</v>
      </c>
      <c r="AO710" s="343">
        <f t="shared" si="1737"/>
        <v>-1.4835079808326718E-17</v>
      </c>
      <c r="AP710" s="343">
        <f t="shared" si="1738"/>
        <v>-2.6099339931321603E-16</v>
      </c>
      <c r="AQ710" s="343">
        <f t="shared" si="1739"/>
        <v>1.4835079808327612E-17</v>
      </c>
      <c r="AR710" s="343">
        <f t="shared" si="1740"/>
        <v>2.6099339931321607E-16</v>
      </c>
      <c r="AS710" s="343">
        <f t="shared" si="1741"/>
        <v>-1.4835079808326654E-17</v>
      </c>
      <c r="AT710" s="343">
        <f t="shared" si="1742"/>
        <v>-2.6099339931321603E-16</v>
      </c>
      <c r="AU710" s="343">
        <f t="shared" si="1743"/>
        <v>1.4835079808325695E-17</v>
      </c>
      <c r="AV710" s="343">
        <f t="shared" si="1744"/>
        <v>2.6099339931321598E-16</v>
      </c>
      <c r="AW710" s="343">
        <f t="shared" si="1745"/>
        <v>-1.4835079808326589E-17</v>
      </c>
      <c r="AX710" s="343">
        <f t="shared" si="1746"/>
        <v>-2.6099339931321612E-16</v>
      </c>
      <c r="AY710" s="343">
        <f t="shared" si="1747"/>
        <v>1.4835079808327486E-17</v>
      </c>
      <c r="AZ710" s="343">
        <f t="shared" si="1748"/>
        <v>2.6099339931321607E-16</v>
      </c>
      <c r="BA710" s="343">
        <f t="shared" si="1749"/>
        <v>-1.4835079808328382E-17</v>
      </c>
      <c r="BB710" s="343">
        <f t="shared" si="1750"/>
        <v>-2.6099339931321603E-16</v>
      </c>
      <c r="BC710" s="343">
        <f t="shared" si="1751"/>
        <v>1.4835079808325566E-17</v>
      </c>
      <c r="BD710" s="343">
        <f t="shared" si="1752"/>
        <v>2.6099339931321598E-16</v>
      </c>
      <c r="BE710" s="343">
        <f t="shared" si="1753"/>
        <v>-1.4835079808326462E-17</v>
      </c>
      <c r="BF710" s="343">
        <f t="shared" si="1754"/>
        <v>-2.6099339931321593E-16</v>
      </c>
      <c r="BG710" s="343">
        <f t="shared" si="1755"/>
        <v>1.4835079808327356E-17</v>
      </c>
      <c r="BH710" s="343">
        <f t="shared" si="1756"/>
        <v>2.6099339931321607E-16</v>
      </c>
      <c r="BI710" s="343">
        <f t="shared" si="1757"/>
        <v>-1.4835079808328253E-17</v>
      </c>
      <c r="BJ710" s="343">
        <f t="shared" si="1758"/>
        <v>-2.6099339931321603E-16</v>
      </c>
      <c r="BK710" s="343">
        <f t="shared" si="1759"/>
        <v>1.4835079808325439E-17</v>
      </c>
      <c r="BL710" s="343">
        <f t="shared" si="1760"/>
        <v>2.6099339931321598E-16</v>
      </c>
      <c r="BM710" s="343">
        <f t="shared" si="1761"/>
        <v>-1.4835079808326333E-17</v>
      </c>
      <c r="BN710" s="343">
        <f t="shared" si="1762"/>
        <v>-2.6099339931321612E-16</v>
      </c>
      <c r="BO710" s="343">
        <f t="shared" si="1763"/>
        <v>1.483507980832723E-17</v>
      </c>
      <c r="BP710" s="343">
        <f t="shared" si="1764"/>
        <v>2.6099339931321607E-16</v>
      </c>
      <c r="BQ710" s="343">
        <f t="shared" si="1765"/>
        <v>-1.4835079808328123E-17</v>
      </c>
      <c r="BR710" s="343">
        <f t="shared" si="1766"/>
        <v>-2.6099339931321603E-16</v>
      </c>
    </row>
    <row r="711" spans="2:70">
      <c r="B711" s="340">
        <v>17</v>
      </c>
      <c r="C711" s="340">
        <f t="shared" si="1767"/>
        <v>5.3125000000000004E-3</v>
      </c>
      <c r="D711" s="341">
        <f t="shared" si="1703"/>
        <v>75.025397999423348</v>
      </c>
      <c r="E711" s="342" t="str">
        <f>W694</f>
        <v>0.0253979994233433</v>
      </c>
      <c r="F711" s="291">
        <v>17</v>
      </c>
      <c r="G711" s="343">
        <f t="shared" si="1768"/>
        <v>-4.4036002843396682E-17</v>
      </c>
      <c r="H711" s="343">
        <f t="shared" si="1704"/>
        <v>1.0317925443576168E-16</v>
      </c>
      <c r="I711" s="343">
        <f t="shared" si="1705"/>
        <v>2.3809331921137641E-17</v>
      </c>
      <c r="J711" s="343">
        <f t="shared" si="1706"/>
        <v>-1.0784669969189618E-16</v>
      </c>
      <c r="K711" s="343">
        <f t="shared" si="1707"/>
        <v>-2.667681725576593E-18</v>
      </c>
      <c r="L711" s="343">
        <f t="shared" si="1708"/>
        <v>1.0836965675999705E-16</v>
      </c>
      <c r="M711" s="343">
        <f t="shared" si="1709"/>
        <v>-1.8576485982645403E-17</v>
      </c>
      <c r="N711" s="343">
        <f t="shared" si="1710"/>
        <v>-1.0472802869321492E-16</v>
      </c>
      <c r="O711" s="343">
        <f t="shared" si="1711"/>
        <v>3.9106769752367519E-17</v>
      </c>
      <c r="P711" s="343">
        <f t="shared" si="1712"/>
        <v>9.7061761215907709E-17</v>
      </c>
      <c r="Q711" s="343">
        <f t="shared" si="1713"/>
        <v>-5.8134202291835461E-17</v>
      </c>
      <c r="R711" s="343">
        <f t="shared" si="1714"/>
        <v>-8.5665464687935745E-17</v>
      </c>
      <c r="S711" s="343">
        <f t="shared" si="1715"/>
        <v>7.4927570039264243E-17</v>
      </c>
      <c r="T711" s="343">
        <f t="shared" si="1716"/>
        <v>7.0977092393752691E-17</v>
      </c>
      <c r="U711" s="343">
        <f t="shared" si="1717"/>
        <v>-8.8841513289949512E-17</v>
      </c>
      <c r="V711" s="343">
        <f t="shared" si="1718"/>
        <v>-5.3561110243289731E-17</v>
      </c>
      <c r="W711" s="343">
        <f t="shared" si="1719"/>
        <v>9.9341327007796855E-17</v>
      </c>
      <c r="X711" s="343">
        <f t="shared" si="1720"/>
        <v>3.4086804663593834E-17</v>
      </c>
      <c r="Y711" s="343">
        <f t="shared" si="1721"/>
        <v>-1.0602350923999238E-16</v>
      </c>
      <c r="Z711" s="343">
        <f t="shared" si="1722"/>
        <v>-1.3302562296776337E-17</v>
      </c>
      <c r="AA711" s="343">
        <f t="shared" si="1723"/>
        <v>1.0863126747076405E-16</v>
      </c>
      <c r="AB711" s="343">
        <f t="shared" si="1724"/>
        <v>-7.9928900789437809E-18</v>
      </c>
      <c r="AC711" s="343">
        <f t="shared" si="1725"/>
        <v>-1.070643870137509E-16</v>
      </c>
      <c r="AD711" s="343">
        <f t="shared" si="1726"/>
        <v>2.8981180171394473E-17</v>
      </c>
      <c r="AE711" s="343">
        <f t="shared" si="1727"/>
        <v>1.0138308220619919E-16</v>
      </c>
      <c r="AF711" s="343">
        <f t="shared" si="1728"/>
        <v>-4.8855739762690847E-17</v>
      </c>
      <c r="AG711" s="343">
        <f t="shared" si="1729"/>
        <v>-9.1805682405751085E-17</v>
      </c>
      <c r="AH711" s="343">
        <f t="shared" si="1730"/>
        <v>6.6852800673522211E-17</v>
      </c>
      <c r="AI711" s="343">
        <f t="shared" si="1731"/>
        <v>7.8700241715669407E-17</v>
      </c>
      <c r="AJ711" s="343">
        <f t="shared" si="1732"/>
        <v>-8.2280745945952082E-17</v>
      </c>
      <c r="AK711" s="343">
        <f t="shared" si="1733"/>
        <v>-6.2570394872058522E-17</v>
      </c>
      <c r="AL711" s="343">
        <f t="shared" si="1734"/>
        <v>9.4546688295253472E-17</v>
      </c>
      <c r="AM711" s="343">
        <f t="shared" si="1735"/>
        <v>4.4036002843396756E-17</v>
      </c>
      <c r="AN711" s="343">
        <f t="shared" si="1736"/>
        <v>-1.0317925443576183E-16</v>
      </c>
      <c r="AO711" s="343">
        <f t="shared" si="1737"/>
        <v>-2.3809331921137484E-17</v>
      </c>
      <c r="AP711" s="343">
        <f t="shared" si="1738"/>
        <v>1.0784669969189617E-16</v>
      </c>
      <c r="AQ711" s="343">
        <f t="shared" si="1739"/>
        <v>2.6676817255760445E-18</v>
      </c>
      <c r="AR711" s="343">
        <f t="shared" si="1740"/>
        <v>-1.0836965675999703E-16</v>
      </c>
      <c r="AS711" s="343">
        <f t="shared" si="1741"/>
        <v>1.8576485982646142E-17</v>
      </c>
      <c r="AT711" s="343">
        <f t="shared" si="1742"/>
        <v>1.0472802869321497E-16</v>
      </c>
      <c r="AU711" s="343">
        <f t="shared" si="1743"/>
        <v>-3.9106769752367833E-17</v>
      </c>
      <c r="AV711" s="343">
        <f t="shared" si="1744"/>
        <v>-9.7061761215907277E-17</v>
      </c>
      <c r="AW711" s="343">
        <f t="shared" si="1745"/>
        <v>5.8134202291835264E-17</v>
      </c>
      <c r="AX711" s="343">
        <f t="shared" si="1746"/>
        <v>8.5665464687935646E-17</v>
      </c>
      <c r="AY711" s="343">
        <f t="shared" si="1747"/>
        <v>-7.4927570039264921E-17</v>
      </c>
      <c r="AZ711" s="343">
        <f t="shared" si="1748"/>
        <v>-7.0977092393752863E-17</v>
      </c>
      <c r="BA711" s="343">
        <f t="shared" si="1749"/>
        <v>8.8841513289949821E-17</v>
      </c>
      <c r="BB711" s="343">
        <f t="shared" si="1750"/>
        <v>5.3561110243288918E-17</v>
      </c>
      <c r="BC711" s="343">
        <f t="shared" si="1751"/>
        <v>-9.9341327007796757E-17</v>
      </c>
      <c r="BD711" s="343">
        <f t="shared" si="1752"/>
        <v>-3.4086804663593322E-17</v>
      </c>
      <c r="BE711" s="343">
        <f t="shared" si="1753"/>
        <v>1.0602350923999225E-16</v>
      </c>
      <c r="BF711" s="343">
        <f t="shared" si="1754"/>
        <v>1.3302562296776177E-17</v>
      </c>
      <c r="BG711" s="343">
        <f t="shared" si="1755"/>
        <v>-1.0863126747076403E-16</v>
      </c>
      <c r="BH711" s="343">
        <f t="shared" si="1756"/>
        <v>7.9928900789431646E-18</v>
      </c>
      <c r="BI711" s="343">
        <f t="shared" si="1757"/>
        <v>1.0706438701375088E-16</v>
      </c>
      <c r="BJ711" s="343">
        <f t="shared" si="1758"/>
        <v>-2.8981180171394639E-17</v>
      </c>
      <c r="BK711" s="343">
        <f t="shared" si="1759"/>
        <v>-1.013830822061994E-16</v>
      </c>
      <c r="BL711" s="343">
        <f t="shared" si="1760"/>
        <v>4.8855739762690989E-17</v>
      </c>
      <c r="BM711" s="343">
        <f t="shared" si="1761"/>
        <v>9.180568240575058E-17</v>
      </c>
      <c r="BN711" s="343">
        <f t="shared" si="1762"/>
        <v>-6.685280067352173E-17</v>
      </c>
      <c r="BO711" s="343">
        <f t="shared" si="1763"/>
        <v>-7.8700241715669309E-17</v>
      </c>
      <c r="BP711" s="343">
        <f t="shared" si="1764"/>
        <v>8.2280745945952686E-17</v>
      </c>
      <c r="BQ711" s="343">
        <f t="shared" si="1765"/>
        <v>6.2570394872059015E-17</v>
      </c>
      <c r="BR711" s="343">
        <f t="shared" si="1766"/>
        <v>-9.4546688295253558E-17</v>
      </c>
    </row>
    <row r="712" spans="2:70">
      <c r="B712" s="340">
        <v>18</v>
      </c>
      <c r="C712" s="340">
        <f t="shared" si="1767"/>
        <v>5.6250000000000007E-3</v>
      </c>
      <c r="D712" s="341">
        <f t="shared" si="1703"/>
        <v>75.019871929953553</v>
      </c>
      <c r="E712" s="342" t="str">
        <f>X694</f>
        <v>0.0198719299535581</v>
      </c>
      <c r="F712" s="291">
        <v>18</v>
      </c>
      <c r="G712" s="343">
        <f t="shared" si="1768"/>
        <v>-1.4098354526434158E-15</v>
      </c>
      <c r="H712" s="343">
        <f t="shared" si="1704"/>
        <v>2.0064614016244773E-16</v>
      </c>
      <c r="I712" s="343">
        <f t="shared" si="1705"/>
        <v>1.3315472124522457E-15</v>
      </c>
      <c r="J712" s="343">
        <f t="shared" si="1706"/>
        <v>-7.2019008907642074E-16</v>
      </c>
      <c r="K712" s="343">
        <f t="shared" si="1707"/>
        <v>-1.0505429796707594E-15</v>
      </c>
      <c r="L712" s="343">
        <f t="shared" si="1708"/>
        <v>1.130091625467923E-15</v>
      </c>
      <c r="M712" s="343">
        <f t="shared" si="1709"/>
        <v>6.0960310143022505E-16</v>
      </c>
      <c r="N712" s="343">
        <f t="shared" si="1710"/>
        <v>-1.3679469561880299E-15</v>
      </c>
      <c r="O712" s="343">
        <f t="shared" si="1711"/>
        <v>-7.5856677062816512E-17</v>
      </c>
      <c r="P712" s="343">
        <f t="shared" si="1712"/>
        <v>1.3975447632985461E-15</v>
      </c>
      <c r="Q712" s="343">
        <f t="shared" si="1713"/>
        <v>-4.6943823874492044E-16</v>
      </c>
      <c r="R712" s="343">
        <f t="shared" si="1714"/>
        <v>-1.2143790489716863E-15</v>
      </c>
      <c r="S712" s="343">
        <f t="shared" si="1715"/>
        <v>9.4326543817197033E-16</v>
      </c>
      <c r="T712" s="343">
        <f t="shared" si="1716"/>
        <v>8.4633513281237645E-16</v>
      </c>
      <c r="U712" s="343">
        <f t="shared" si="1717"/>
        <v>-1.2734890253598279E-15</v>
      </c>
      <c r="V712" s="343">
        <f t="shared" si="1718"/>
        <v>-3.4944436472946954E-16</v>
      </c>
      <c r="W712" s="343">
        <f t="shared" si="1719"/>
        <v>1.4098354526434158E-15</v>
      </c>
      <c r="X712" s="343">
        <f t="shared" si="1720"/>
        <v>-2.0064614016244438E-16</v>
      </c>
      <c r="Y712" s="343">
        <f t="shared" si="1721"/>
        <v>-1.3315472124522463E-15</v>
      </c>
      <c r="Z712" s="343">
        <f t="shared" si="1722"/>
        <v>7.2019008907642044E-16</v>
      </c>
      <c r="AA712" s="343">
        <f t="shared" si="1723"/>
        <v>1.0505429796707588E-15</v>
      </c>
      <c r="AB712" s="343">
        <f t="shared" si="1724"/>
        <v>-1.1300916254679252E-15</v>
      </c>
      <c r="AC712" s="343">
        <f t="shared" si="1725"/>
        <v>-6.0960310143023097E-16</v>
      </c>
      <c r="AD712" s="343">
        <f t="shared" si="1726"/>
        <v>1.3679469561880289E-15</v>
      </c>
      <c r="AE712" s="343">
        <f t="shared" si="1727"/>
        <v>7.5856677062818089E-17</v>
      </c>
      <c r="AF712" s="343">
        <f t="shared" si="1728"/>
        <v>-1.3975447632985463E-15</v>
      </c>
      <c r="AG712" s="343">
        <f t="shared" si="1729"/>
        <v>4.6943823874491906E-16</v>
      </c>
      <c r="AH712" s="343">
        <f t="shared" si="1730"/>
        <v>1.2143790489716847E-15</v>
      </c>
      <c r="AI712" s="343">
        <f t="shared" si="1731"/>
        <v>-9.432654381719652E-16</v>
      </c>
      <c r="AJ712" s="343">
        <f t="shared" si="1732"/>
        <v>-8.4633513281238177E-16</v>
      </c>
      <c r="AK712" s="343">
        <f t="shared" si="1733"/>
        <v>1.2734890253598274E-15</v>
      </c>
      <c r="AL712" s="343">
        <f t="shared" si="1734"/>
        <v>3.4944436472947102E-16</v>
      </c>
      <c r="AM712" s="343">
        <f t="shared" si="1735"/>
        <v>-1.4098354526434158E-15</v>
      </c>
      <c r="AN712" s="343">
        <f t="shared" si="1736"/>
        <v>2.0064614016244773E-16</v>
      </c>
      <c r="AO712" s="343">
        <f t="shared" si="1737"/>
        <v>1.3315472124522451E-15</v>
      </c>
      <c r="AP712" s="343">
        <f t="shared" si="1738"/>
        <v>-7.2019008907641482E-16</v>
      </c>
      <c r="AQ712" s="343">
        <f t="shared" si="1739"/>
        <v>-1.0505429796707631E-15</v>
      </c>
      <c r="AR712" s="343">
        <f t="shared" si="1740"/>
        <v>1.1300916254679212E-15</v>
      </c>
      <c r="AS712" s="343">
        <f t="shared" si="1741"/>
        <v>6.0960310143022782E-16</v>
      </c>
      <c r="AT712" s="343">
        <f t="shared" si="1742"/>
        <v>-1.3679469561880297E-15</v>
      </c>
      <c r="AU712" s="343">
        <f t="shared" si="1743"/>
        <v>-7.5856677062814638E-17</v>
      </c>
      <c r="AV712" s="343">
        <f t="shared" si="1744"/>
        <v>1.3975447632985457E-15</v>
      </c>
      <c r="AW712" s="343">
        <f t="shared" si="1745"/>
        <v>-4.6943823874492221E-16</v>
      </c>
      <c r="AX712" s="343">
        <f t="shared" si="1746"/>
        <v>-1.2143790489716829E-15</v>
      </c>
      <c r="AY712" s="343">
        <f t="shared" si="1747"/>
        <v>9.4326543817196027E-16</v>
      </c>
      <c r="AZ712" s="343">
        <f t="shared" si="1748"/>
        <v>8.463351328123871E-16</v>
      </c>
      <c r="BA712" s="343">
        <f t="shared" si="1749"/>
        <v>-1.2734890253598246E-15</v>
      </c>
      <c r="BB712" s="343">
        <f t="shared" si="1750"/>
        <v>-3.4944436472947738E-16</v>
      </c>
      <c r="BC712" s="343">
        <f t="shared" si="1751"/>
        <v>1.4098354526434154E-15</v>
      </c>
      <c r="BD712" s="343">
        <f t="shared" si="1752"/>
        <v>-2.0064614016244122E-16</v>
      </c>
      <c r="BE712" s="343">
        <f t="shared" si="1753"/>
        <v>-1.3315472124522473E-15</v>
      </c>
      <c r="BF712" s="343">
        <f t="shared" si="1754"/>
        <v>7.2019008907641778E-16</v>
      </c>
      <c r="BG712" s="343">
        <f t="shared" si="1755"/>
        <v>1.0505429796707612E-15</v>
      </c>
      <c r="BH712" s="343">
        <f t="shared" si="1756"/>
        <v>-1.1300916254679234E-15</v>
      </c>
      <c r="BI712" s="343">
        <f t="shared" si="1757"/>
        <v>-6.0960310143022486E-16</v>
      </c>
      <c r="BJ712" s="343">
        <f t="shared" si="1758"/>
        <v>1.3679469561880307E-15</v>
      </c>
      <c r="BK712" s="343">
        <f t="shared" si="1759"/>
        <v>7.5856677062811236E-17</v>
      </c>
      <c r="BL712" s="343">
        <f t="shared" si="1760"/>
        <v>-1.3975447632985483E-15</v>
      </c>
      <c r="BM712" s="343">
        <f t="shared" si="1761"/>
        <v>4.6943823874490663E-16</v>
      </c>
      <c r="BN712" s="343">
        <f t="shared" si="1762"/>
        <v>1.2143790489716912E-15</v>
      </c>
      <c r="BO712" s="343">
        <f t="shared" si="1763"/>
        <v>-9.4326543817196284E-16</v>
      </c>
      <c r="BP712" s="343">
        <f t="shared" si="1764"/>
        <v>-8.4633513281238433E-16</v>
      </c>
      <c r="BQ712" s="343">
        <f t="shared" si="1765"/>
        <v>1.2734890253598262E-15</v>
      </c>
      <c r="BR712" s="343">
        <f t="shared" si="1766"/>
        <v>3.4944436472947402E-16</v>
      </c>
    </row>
    <row r="713" spans="2:70">
      <c r="B713" s="340">
        <v>19</v>
      </c>
      <c r="C713" s="340">
        <f t="shared" si="1767"/>
        <v>5.9375000000000009E-3</v>
      </c>
      <c r="D713" s="341">
        <f t="shared" si="1703"/>
        <v>75.014154482935169</v>
      </c>
      <c r="E713" s="342" t="str">
        <f>Y694</f>
        <v>0.0141544829351725</v>
      </c>
      <c r="F713" s="291">
        <v>19</v>
      </c>
      <c r="G713" s="343">
        <f t="shared" si="1768"/>
        <v>-4.6153605523368695E-16</v>
      </c>
      <c r="H713" s="343">
        <f t="shared" si="1704"/>
        <v>9.1239694115968899E-16</v>
      </c>
      <c r="I713" s="343">
        <f t="shared" si="1705"/>
        <v>-6.8173647951310741E-17</v>
      </c>
      <c r="J713" s="343">
        <f t="shared" si="1706"/>
        <v>-8.7281741037407777E-16</v>
      </c>
      <c r="K713" s="343">
        <f t="shared" si="1707"/>
        <v>5.7490468849634067E-16</v>
      </c>
      <c r="L713" s="343">
        <f t="shared" si="1708"/>
        <v>5.3904536646960339E-16</v>
      </c>
      <c r="M713" s="343">
        <f t="shared" si="1709"/>
        <v>-8.8785790895862391E-16</v>
      </c>
      <c r="N713" s="343">
        <f t="shared" si="1710"/>
        <v>-2.3582273369851643E-17</v>
      </c>
      <c r="O713" s="343">
        <f t="shared" si="1711"/>
        <v>9.0154905418681181E-16</v>
      </c>
      <c r="P713" s="343">
        <f t="shared" si="1712"/>
        <v>-4.9982947907751846E-16</v>
      </c>
      <c r="Q713" s="343">
        <f t="shared" si="1713"/>
        <v>-6.1136337615424661E-16</v>
      </c>
      <c r="R713" s="343">
        <f t="shared" si="1714"/>
        <v>8.5476831974178452E-16</v>
      </c>
      <c r="S713" s="343">
        <f t="shared" si="1715"/>
        <v>1.1511108450707939E-16</v>
      </c>
      <c r="T713" s="343">
        <f t="shared" si="1716"/>
        <v>-9.2159828777088235E-16</v>
      </c>
      <c r="U713" s="343">
        <f t="shared" si="1717"/>
        <v>4.1994063854059008E-16</v>
      </c>
      <c r="V713" s="343">
        <f t="shared" si="1718"/>
        <v>6.777936223213059E-16</v>
      </c>
      <c r="W713" s="343">
        <f t="shared" si="1719"/>
        <v>-8.1344684434193747E-16</v>
      </c>
      <c r="X713" s="343">
        <f t="shared" si="1720"/>
        <v>-2.0553131297438443E-16</v>
      </c>
      <c r="Y713" s="343">
        <f t="shared" si="1721"/>
        <v>9.327720260468482E-16</v>
      </c>
      <c r="Z713" s="343">
        <f t="shared" si="1722"/>
        <v>-3.3600754009161728E-16</v>
      </c>
      <c r="AA713" s="343">
        <f t="shared" si="1723"/>
        <v>-7.3769634538572764E-16</v>
      </c>
      <c r="AB713" s="343">
        <f t="shared" si="1724"/>
        <v>7.6429143115579786E-16</v>
      </c>
      <c r="AC713" s="343">
        <f t="shared" si="1725"/>
        <v>2.9397216254290159E-16</v>
      </c>
      <c r="AD713" s="343">
        <f t="shared" si="1726"/>
        <v>-9.3496265980692514E-16</v>
      </c>
      <c r="AE713" s="343">
        <f t="shared" si="1727"/>
        <v>2.4883850535114722E-16</v>
      </c>
      <c r="AF713" s="343">
        <f t="shared" si="1728"/>
        <v>7.9049464937824183E-16</v>
      </c>
      <c r="AG713" s="343">
        <f t="shared" si="1729"/>
        <v>-7.0777547368343401E-16</v>
      </c>
      <c r="AH713" s="343">
        <f t="shared" si="1730"/>
        <v>-3.7958189948460601E-16</v>
      </c>
      <c r="AI713" s="343">
        <f t="shared" si="1731"/>
        <v>9.2814909205048188E-16</v>
      </c>
      <c r="AJ713" s="343">
        <f t="shared" si="1732"/>
        <v>-1.5927301977518793E-16</v>
      </c>
      <c r="AK713" s="343">
        <f t="shared" si="1733"/>
        <v>-8.3568005776891173E-16</v>
      </c>
      <c r="AL713" s="343">
        <f t="shared" si="1734"/>
        <v>6.4444325149006801E-16</v>
      </c>
      <c r="AM713" s="343">
        <f t="shared" si="1735"/>
        <v>4.6153605523369385E-16</v>
      </c>
      <c r="AN713" s="343">
        <f t="shared" si="1736"/>
        <v>-9.12396941159688E-16</v>
      </c>
      <c r="AO713" s="343">
        <f t="shared" si="1737"/>
        <v>6.8173647951310889E-17</v>
      </c>
      <c r="AP713" s="343">
        <f t="shared" si="1738"/>
        <v>8.7281741037407856E-16</v>
      </c>
      <c r="AQ713" s="343">
        <f t="shared" si="1739"/>
        <v>-5.7490468849633623E-16</v>
      </c>
      <c r="AR713" s="343">
        <f t="shared" si="1740"/>
        <v>-5.3904536646960931E-16</v>
      </c>
      <c r="AS713" s="343">
        <f t="shared" si="1741"/>
        <v>8.8785790895862115E-16</v>
      </c>
      <c r="AT713" s="343">
        <f t="shared" si="1742"/>
        <v>2.3582273369850459E-17</v>
      </c>
      <c r="AU713" s="343">
        <f t="shared" si="1743"/>
        <v>-9.015490541868122E-16</v>
      </c>
      <c r="AV713" s="343">
        <f t="shared" si="1744"/>
        <v>4.9982947907751392E-16</v>
      </c>
      <c r="AW713" s="343">
        <f t="shared" si="1745"/>
        <v>6.1136337615425075E-16</v>
      </c>
      <c r="AX713" s="343">
        <f t="shared" si="1746"/>
        <v>-8.5476831974178077E-16</v>
      </c>
      <c r="AY713" s="343">
        <f t="shared" si="1747"/>
        <v>-1.1511108450709152E-16</v>
      </c>
      <c r="AZ713" s="343">
        <f t="shared" si="1748"/>
        <v>9.2159828777088235E-16</v>
      </c>
      <c r="BA713" s="343">
        <f t="shared" si="1749"/>
        <v>-4.1994063854058806E-16</v>
      </c>
      <c r="BB713" s="343">
        <f t="shared" si="1750"/>
        <v>-6.7779362232130975E-16</v>
      </c>
      <c r="BC713" s="343">
        <f t="shared" si="1751"/>
        <v>8.1344684434193313E-16</v>
      </c>
      <c r="BD713" s="343">
        <f t="shared" si="1752"/>
        <v>2.0553131297439632E-16</v>
      </c>
      <c r="BE713" s="343">
        <f t="shared" si="1753"/>
        <v>-9.32772026046848E-16</v>
      </c>
      <c r="BF713" s="343">
        <f t="shared" si="1754"/>
        <v>3.36007540091612E-16</v>
      </c>
      <c r="BG713" s="343">
        <f t="shared" si="1755"/>
        <v>7.37696345385731E-16</v>
      </c>
      <c r="BH713" s="343">
        <f t="shared" si="1756"/>
        <v>-7.642914311557947E-16</v>
      </c>
      <c r="BI713" s="343">
        <f t="shared" si="1757"/>
        <v>-2.9397216254291312E-16</v>
      </c>
      <c r="BJ713" s="343">
        <f t="shared" si="1758"/>
        <v>9.3496265980692494E-16</v>
      </c>
      <c r="BK713" s="343">
        <f t="shared" si="1759"/>
        <v>-2.4883850535114836E-16</v>
      </c>
      <c r="BL713" s="343">
        <f t="shared" si="1760"/>
        <v>-7.9049464937824479E-16</v>
      </c>
      <c r="BM713" s="343">
        <f t="shared" si="1761"/>
        <v>7.0777547368343036E-16</v>
      </c>
      <c r="BN713" s="343">
        <f t="shared" si="1762"/>
        <v>3.7958189948461099E-16</v>
      </c>
      <c r="BO713" s="343">
        <f t="shared" si="1763"/>
        <v>-9.281490920504805E-16</v>
      </c>
      <c r="BP713" s="343">
        <f t="shared" si="1764"/>
        <v>1.5927301977518901E-16</v>
      </c>
      <c r="BQ713" s="343">
        <f t="shared" si="1765"/>
        <v>8.3568005776891429E-16</v>
      </c>
      <c r="BR713" s="343">
        <f t="shared" si="1766"/>
        <v>-6.4444325149006396E-16</v>
      </c>
    </row>
    <row r="714" spans="2:70">
      <c r="B714" s="340">
        <v>20</v>
      </c>
      <c r="C714" s="340">
        <f t="shared" si="1767"/>
        <v>6.2500000000000012E-3</v>
      </c>
      <c r="D714" s="341">
        <f t="shared" si="1703"/>
        <v>75.008300720508515</v>
      </c>
      <c r="E714" s="342" t="str">
        <f>Z694</f>
        <v>0.00830072050852237</v>
      </c>
      <c r="F714" s="291">
        <v>20</v>
      </c>
      <c r="G714" s="343">
        <f t="shared" si="1768"/>
        <v>1.4652986737275487E-16</v>
      </c>
      <c r="H714" s="343">
        <f t="shared" si="1704"/>
        <v>1.2119733454928918E-15</v>
      </c>
      <c r="I714" s="343">
        <f t="shared" si="1705"/>
        <v>-1.0741341069491954E-15</v>
      </c>
      <c r="J714" s="343">
        <f t="shared" si="1706"/>
        <v>-3.898666917574344E-16</v>
      </c>
      <c r="K714" s="343">
        <f t="shared" si="1707"/>
        <v>1.3725251544823107E-15</v>
      </c>
      <c r="L714" s="343">
        <f t="shared" si="1708"/>
        <v>-6.6061858249199576E-16</v>
      </c>
      <c r="M714" s="343">
        <f t="shared" si="1709"/>
        <v>-8.6690958121791614E-16</v>
      </c>
      <c r="N714" s="343">
        <f t="shared" si="1710"/>
        <v>1.3241224506733059E-15</v>
      </c>
      <c r="O714" s="343">
        <f t="shared" si="1711"/>
        <v>-1.4652986737275463E-16</v>
      </c>
      <c r="P714" s="343">
        <f t="shared" si="1712"/>
        <v>-1.2119733454928914E-15</v>
      </c>
      <c r="Q714" s="343">
        <f t="shared" si="1713"/>
        <v>1.0741341069491964E-15</v>
      </c>
      <c r="R714" s="343">
        <f t="shared" si="1714"/>
        <v>3.8986669175743755E-16</v>
      </c>
      <c r="S714" s="343">
        <f t="shared" si="1715"/>
        <v>-1.3725251544823109E-15</v>
      </c>
      <c r="T714" s="343">
        <f t="shared" si="1716"/>
        <v>6.6061858249199497E-16</v>
      </c>
      <c r="U714" s="343">
        <f t="shared" si="1717"/>
        <v>8.6690958121791683E-16</v>
      </c>
      <c r="V714" s="343">
        <f t="shared" si="1718"/>
        <v>-1.3241224506733057E-15</v>
      </c>
      <c r="W714" s="343">
        <f t="shared" si="1719"/>
        <v>1.4652986737275389E-16</v>
      </c>
      <c r="X714" s="343">
        <f t="shared" si="1720"/>
        <v>1.2119733454928918E-15</v>
      </c>
      <c r="Y714" s="343">
        <f t="shared" si="1721"/>
        <v>-1.074134106949196E-15</v>
      </c>
      <c r="Z714" s="343">
        <f t="shared" si="1722"/>
        <v>-3.8986669175743366E-16</v>
      </c>
      <c r="AA714" s="343">
        <f t="shared" si="1723"/>
        <v>1.3725251544823105E-15</v>
      </c>
      <c r="AB714" s="343">
        <f t="shared" si="1724"/>
        <v>-6.6061858249199852E-16</v>
      </c>
      <c r="AC714" s="343">
        <f t="shared" si="1725"/>
        <v>-8.6690958121791367E-16</v>
      </c>
      <c r="AD714" s="343">
        <f t="shared" si="1726"/>
        <v>1.3241224506733039E-15</v>
      </c>
      <c r="AE714" s="343">
        <f t="shared" si="1727"/>
        <v>-1.4652986737274812E-16</v>
      </c>
      <c r="AF714" s="343">
        <f t="shared" si="1728"/>
        <v>-1.2119733454928947E-15</v>
      </c>
      <c r="AG714" s="343">
        <f t="shared" si="1729"/>
        <v>1.0741341069491925E-15</v>
      </c>
      <c r="AH714" s="343">
        <f t="shared" si="1730"/>
        <v>3.8986669175743918E-16</v>
      </c>
      <c r="AI714" s="343">
        <f t="shared" si="1731"/>
        <v>-1.3725251544823111E-15</v>
      </c>
      <c r="AJ714" s="343">
        <f t="shared" si="1732"/>
        <v>6.6061858249199339E-16</v>
      </c>
      <c r="AK714" s="343">
        <f t="shared" si="1733"/>
        <v>8.6690958121791811E-16</v>
      </c>
      <c r="AL714" s="343">
        <f t="shared" si="1734"/>
        <v>-1.3241224506733051E-15</v>
      </c>
      <c r="AM714" s="343">
        <f t="shared" si="1735"/>
        <v>1.4652986737274235E-16</v>
      </c>
      <c r="AN714" s="343">
        <f t="shared" si="1736"/>
        <v>1.2119733454928926E-15</v>
      </c>
      <c r="AO714" s="343">
        <f t="shared" si="1737"/>
        <v>-1.0741341069491887E-15</v>
      </c>
      <c r="AP714" s="343">
        <f t="shared" si="1738"/>
        <v>-3.8986669175743529E-16</v>
      </c>
      <c r="AQ714" s="343">
        <f t="shared" si="1739"/>
        <v>1.3725251544823119E-15</v>
      </c>
      <c r="AR714" s="343">
        <f t="shared" si="1740"/>
        <v>-6.6061858249199724E-16</v>
      </c>
      <c r="AS714" s="343">
        <f t="shared" si="1741"/>
        <v>-8.6690958121792264E-16</v>
      </c>
      <c r="AT714" s="343">
        <f t="shared" si="1742"/>
        <v>1.3241224506733063E-15</v>
      </c>
      <c r="AU714" s="343">
        <f t="shared" si="1743"/>
        <v>-1.4652986737274644E-16</v>
      </c>
      <c r="AV714" s="343">
        <f t="shared" si="1744"/>
        <v>-1.2119733454928908E-15</v>
      </c>
      <c r="AW714" s="343">
        <f t="shared" si="1745"/>
        <v>1.0741341069491913E-15</v>
      </c>
      <c r="AX714" s="343">
        <f t="shared" si="1746"/>
        <v>3.8986669175743139E-16</v>
      </c>
      <c r="AY714" s="343">
        <f t="shared" si="1747"/>
        <v>-1.3725251544823113E-15</v>
      </c>
      <c r="AZ714" s="343">
        <f t="shared" si="1748"/>
        <v>6.6061858249200088E-16</v>
      </c>
      <c r="BA714" s="343">
        <f t="shared" si="1749"/>
        <v>8.6690958121791939E-16</v>
      </c>
      <c r="BB714" s="343">
        <f t="shared" si="1750"/>
        <v>-1.3241224506733019E-15</v>
      </c>
      <c r="BC714" s="343">
        <f t="shared" si="1751"/>
        <v>1.4652986737275044E-16</v>
      </c>
      <c r="BD714" s="343">
        <f t="shared" si="1752"/>
        <v>1.2119733454928983E-15</v>
      </c>
      <c r="BE714" s="343">
        <f t="shared" si="1753"/>
        <v>-1.0741341069491939E-15</v>
      </c>
      <c r="BF714" s="343">
        <f t="shared" si="1754"/>
        <v>-3.8986669175744633E-16</v>
      </c>
      <c r="BG714" s="343">
        <f t="shared" si="1755"/>
        <v>1.3725251544823107E-15</v>
      </c>
      <c r="BH714" s="343">
        <f t="shared" si="1756"/>
        <v>-6.6061858249198708E-16</v>
      </c>
      <c r="BI714" s="343">
        <f t="shared" si="1757"/>
        <v>-8.6690958121791623E-16</v>
      </c>
      <c r="BJ714" s="343">
        <f t="shared" si="1758"/>
        <v>1.3241224506733029E-15</v>
      </c>
      <c r="BK714" s="343">
        <f t="shared" si="1759"/>
        <v>-1.4652986737275453E-16</v>
      </c>
      <c r="BL714" s="343">
        <f t="shared" si="1760"/>
        <v>-1.2119733454928963E-15</v>
      </c>
      <c r="BM714" s="343">
        <f t="shared" si="1761"/>
        <v>1.0741341069491962E-15</v>
      </c>
      <c r="BN714" s="343">
        <f t="shared" si="1762"/>
        <v>3.8986669175744244E-16</v>
      </c>
      <c r="BO714" s="343">
        <f t="shared" si="1763"/>
        <v>-1.3725251544823105E-15</v>
      </c>
      <c r="BP714" s="343">
        <f t="shared" si="1764"/>
        <v>6.6061858249199063E-16</v>
      </c>
      <c r="BQ714" s="343">
        <f t="shared" si="1765"/>
        <v>8.6690958121791308E-16</v>
      </c>
      <c r="BR714" s="343">
        <f t="shared" si="1766"/>
        <v>-1.3241224506733041E-15</v>
      </c>
    </row>
    <row r="715" spans="2:70">
      <c r="B715" s="340">
        <v>21</v>
      </c>
      <c r="C715" s="340">
        <f t="shared" si="1767"/>
        <v>6.5625000000000015E-3</v>
      </c>
      <c r="D715" s="341">
        <f t="shared" si="1703"/>
        <v>75.002367017605735</v>
      </c>
      <c r="E715" s="342" t="str">
        <f>AA694</f>
        <v>0.00236701760573108</v>
      </c>
      <c r="F715" s="291">
        <v>21</v>
      </c>
      <c r="G715" s="343">
        <f t="shared" si="1768"/>
        <v>-4.1439666464714543E-15</v>
      </c>
      <c r="H715" s="343">
        <f t="shared" si="1704"/>
        <v>3.7835215083911207E-16</v>
      </c>
      <c r="I715" s="343">
        <f t="shared" si="1705"/>
        <v>3.7872587079181434E-15</v>
      </c>
      <c r="J715" s="343">
        <f t="shared" si="1706"/>
        <v>-3.9489549436960266E-15</v>
      </c>
      <c r="K715" s="343">
        <f t="shared" si="1707"/>
        <v>-6.4209759255746769E-17</v>
      </c>
      <c r="L715" s="343">
        <f t="shared" si="1708"/>
        <v>4.0094914856671106E-15</v>
      </c>
      <c r="M715" s="343">
        <f t="shared" si="1709"/>
        <v>-3.7159126460944479E-15</v>
      </c>
      <c r="N715" s="343">
        <f t="shared" si="1710"/>
        <v>-5.0615329426834842E-16</v>
      </c>
      <c r="O715" s="343">
        <f t="shared" si="1711"/>
        <v>4.1931106685981049E-15</v>
      </c>
      <c r="P715" s="343">
        <f t="shared" si="1712"/>
        <v>-3.4470840783864995E-15</v>
      </c>
      <c r="Q715" s="343">
        <f t="shared" si="1713"/>
        <v>-9.4322229636561008E-16</v>
      </c>
      <c r="R715" s="343">
        <f t="shared" si="1714"/>
        <v>4.3363479036030448E-15</v>
      </c>
      <c r="S715" s="343">
        <f t="shared" si="1715"/>
        <v>-3.1450582066358524E-15</v>
      </c>
      <c r="T715" s="343">
        <f t="shared" si="1716"/>
        <v>-1.3712075521311145E-15</v>
      </c>
      <c r="U715" s="343">
        <f t="shared" si="1717"/>
        <v>4.4378237378073951E-15</v>
      </c>
      <c r="V715" s="343">
        <f t="shared" si="1718"/>
        <v>-2.8127437050916015E-15</v>
      </c>
      <c r="W715" s="343">
        <f t="shared" si="1719"/>
        <v>-1.7859873295912858E-15</v>
      </c>
      <c r="X715" s="343">
        <f t="shared" si="1720"/>
        <v>4.4965609034554353E-15</v>
      </c>
      <c r="Y715" s="343">
        <f t="shared" si="1721"/>
        <v>-2.4533409440651899E-15</v>
      </c>
      <c r="Z715" s="343">
        <f t="shared" si="1722"/>
        <v>-2.1835670727475361E-15</v>
      </c>
      <c r="AA715" s="343">
        <f t="shared" si="1723"/>
        <v>4.5119937295329725E-15</v>
      </c>
      <c r="AB715" s="343">
        <f t="shared" si="1724"/>
        <v>-2.0703111686148763E-15</v>
      </c>
      <c r="AC715" s="343">
        <f t="shared" si="1725"/>
        <v>-2.5601178713340445E-15</v>
      </c>
      <c r="AD715" s="343">
        <f t="shared" si="1726"/>
        <v>4.4839735894884398E-15</v>
      </c>
      <c r="AE715" s="343">
        <f t="shared" si="1727"/>
        <v>-1.6673431648635963E-15</v>
      </c>
      <c r="AF715" s="343">
        <f t="shared" si="1728"/>
        <v>-2.9120133353167923E-15</v>
      </c>
      <c r="AG715" s="343">
        <f t="shared" si="1729"/>
        <v>4.4127703325878291E-15</v>
      </c>
      <c r="AH715" s="343">
        <f t="shared" si="1730"/>
        <v>-1.2483177349721611E-15</v>
      </c>
      <c r="AI715" s="343">
        <f t="shared" si="1731"/>
        <v>-3.2358645190120267E-15</v>
      </c>
      <c r="AJ715" s="343">
        <f t="shared" si="1732"/>
        <v>4.2990696851187637E-15</v>
      </c>
      <c r="AK715" s="343">
        <f t="shared" si="1733"/>
        <v>-8.1727032289305538E-16</v>
      </c>
      <c r="AL715" s="343">
        <f t="shared" si="1734"/>
        <v>-3.5285525584857172E-15</v>
      </c>
      <c r="AM715" s="343">
        <f t="shared" si="1735"/>
        <v>4.1439666464714622E-15</v>
      </c>
      <c r="AN715" s="343">
        <f t="shared" si="1736"/>
        <v>-3.7835215083914914E-16</v>
      </c>
      <c r="AO715" s="343">
        <f t="shared" si="1737"/>
        <v>-3.7872587079181497E-15</v>
      </c>
      <c r="AP715" s="343">
        <f t="shared" si="1738"/>
        <v>3.948954943696029E-15</v>
      </c>
      <c r="AQ715" s="343">
        <f t="shared" si="1739"/>
        <v>6.4209759255726259E-17</v>
      </c>
      <c r="AR715" s="343">
        <f t="shared" si="1740"/>
        <v>-4.0094914856671232E-15</v>
      </c>
      <c r="AS715" s="343">
        <f t="shared" si="1741"/>
        <v>3.7159126460944415E-15</v>
      </c>
      <c r="AT715" s="343">
        <f t="shared" si="1742"/>
        <v>5.0615329426834448E-16</v>
      </c>
      <c r="AU715" s="343">
        <f t="shared" si="1743"/>
        <v>-4.193110668598097E-15</v>
      </c>
      <c r="AV715" s="343">
        <f t="shared" si="1744"/>
        <v>3.4470840783865231E-15</v>
      </c>
      <c r="AW715" s="343">
        <f t="shared" si="1745"/>
        <v>9.4322229636562073E-16</v>
      </c>
      <c r="AX715" s="343">
        <f t="shared" si="1746"/>
        <v>-4.3363479036030432E-15</v>
      </c>
      <c r="AY715" s="343">
        <f t="shared" si="1747"/>
        <v>3.145058206635867E-15</v>
      </c>
      <c r="AZ715" s="343">
        <f t="shared" si="1748"/>
        <v>1.3712075521311408E-15</v>
      </c>
      <c r="BA715" s="343">
        <f t="shared" si="1749"/>
        <v>-4.4378237378073975E-15</v>
      </c>
      <c r="BB715" s="343">
        <f t="shared" si="1750"/>
        <v>2.812743705091605E-15</v>
      </c>
      <c r="BC715" s="343">
        <f t="shared" si="1751"/>
        <v>1.7859873295912814E-15</v>
      </c>
      <c r="BD715" s="343">
        <f t="shared" si="1752"/>
        <v>-4.4965609034554321E-15</v>
      </c>
      <c r="BE715" s="343">
        <f t="shared" si="1753"/>
        <v>2.4533409440651939E-15</v>
      </c>
      <c r="BF715" s="343">
        <f t="shared" si="1754"/>
        <v>2.1835670727475322E-15</v>
      </c>
      <c r="BG715" s="343">
        <f t="shared" si="1755"/>
        <v>-4.5119937295329725E-15</v>
      </c>
      <c r="BH715" s="343">
        <f t="shared" si="1756"/>
        <v>2.0703111686148519E-15</v>
      </c>
      <c r="BI715" s="343">
        <f t="shared" si="1757"/>
        <v>2.5601178713340406E-15</v>
      </c>
      <c r="BJ715" s="343">
        <f t="shared" si="1758"/>
        <v>-4.4839735894884406E-15</v>
      </c>
      <c r="BK715" s="343">
        <f t="shared" si="1759"/>
        <v>1.6673431648636004E-15</v>
      </c>
      <c r="BL715" s="343">
        <f t="shared" si="1760"/>
        <v>2.9120133353167647E-15</v>
      </c>
      <c r="BM715" s="343">
        <f t="shared" si="1761"/>
        <v>-4.4127703325878299E-15</v>
      </c>
      <c r="BN715" s="343">
        <f t="shared" si="1762"/>
        <v>1.2483177349721654E-15</v>
      </c>
      <c r="BO715" s="343">
        <f t="shared" si="1763"/>
        <v>3.2358645190120236E-15</v>
      </c>
      <c r="BP715" s="343">
        <f t="shared" si="1764"/>
        <v>-4.299069685118755E-15</v>
      </c>
      <c r="BQ715" s="343">
        <f t="shared" si="1765"/>
        <v>8.1727032289312263E-16</v>
      </c>
      <c r="BR715" s="343">
        <f t="shared" si="1766"/>
        <v>3.5285525584857145E-15</v>
      </c>
    </row>
    <row r="716" spans="2:70">
      <c r="B716" s="340">
        <v>22</v>
      </c>
      <c r="C716" s="340">
        <f t="shared" si="1767"/>
        <v>6.8750000000000018E-3</v>
      </c>
      <c r="D716" s="341">
        <f t="shared" si="1703"/>
        <v>74.996410519029467</v>
      </c>
      <c r="E716" s="342" t="str">
        <f>AB694</f>
        <v>-0.0035894809705308</v>
      </c>
      <c r="F716" s="291">
        <v>22</v>
      </c>
      <c r="G716" s="343">
        <f t="shared" si="1768"/>
        <v>2.761736876444252E-17</v>
      </c>
      <c r="H716" s="343">
        <f t="shared" si="1704"/>
        <v>-1.0057501959045321E-16</v>
      </c>
      <c r="I716" s="343">
        <f t="shared" si="1705"/>
        <v>8.4135605375195731E-17</v>
      </c>
      <c r="J716" s="343">
        <f t="shared" si="1706"/>
        <v>7.0885438233676621E-18</v>
      </c>
      <c r="K716" s="343">
        <f t="shared" si="1707"/>
        <v>-9.201197326263179E-17</v>
      </c>
      <c r="L716" s="343">
        <f t="shared" si="1708"/>
        <v>9.5149683028859807E-17</v>
      </c>
      <c r="M716" s="343">
        <f t="shared" si="1709"/>
        <v>-1.3712689881538016E-17</v>
      </c>
      <c r="N716" s="343">
        <f t="shared" si="1710"/>
        <v>-7.9912958403236577E-17</v>
      </c>
      <c r="O716" s="343">
        <f t="shared" si="1711"/>
        <v>1.0250721172428184E-16</v>
      </c>
      <c r="P716" s="343">
        <f t="shared" si="1712"/>
        <v>-3.3986952604461287E-17</v>
      </c>
      <c r="Q716" s="343">
        <f t="shared" si="1713"/>
        <v>-6.4742933368108375E-17</v>
      </c>
      <c r="R716" s="343">
        <f t="shared" si="1714"/>
        <v>1.0592544575984636E-16</v>
      </c>
      <c r="S716" s="343">
        <f t="shared" si="1715"/>
        <v>-5.2955115798897712E-17</v>
      </c>
      <c r="T716" s="343">
        <f t="shared" si="1716"/>
        <v>-4.7084873711899131E-17</v>
      </c>
      <c r="U716" s="343">
        <f t="shared" si="1717"/>
        <v>1.0527302431853439E-16</v>
      </c>
      <c r="V716" s="343">
        <f t="shared" si="1718"/>
        <v>-6.9888243590753606E-17</v>
      </c>
      <c r="W716" s="343">
        <f t="shared" si="1719"/>
        <v>-2.7617368764443013E-17</v>
      </c>
      <c r="X716" s="343">
        <f t="shared" si="1720"/>
        <v>1.0057501959045338E-16</v>
      </c>
      <c r="Y716" s="343">
        <f t="shared" si="1721"/>
        <v>-8.4135605375195411E-17</v>
      </c>
      <c r="Z716" s="343">
        <f t="shared" si="1722"/>
        <v>-7.088543823368186E-18</v>
      </c>
      <c r="AA716" s="343">
        <f t="shared" si="1723"/>
        <v>9.2011973262632062E-17</v>
      </c>
      <c r="AB716" s="343">
        <f t="shared" si="1724"/>
        <v>-9.5149683028859585E-17</v>
      </c>
      <c r="AC716" s="343">
        <f t="shared" si="1725"/>
        <v>1.3712689881537499E-17</v>
      </c>
      <c r="AD716" s="343">
        <f t="shared" si="1726"/>
        <v>7.9912958403236922E-17</v>
      </c>
      <c r="AE716" s="343">
        <f t="shared" si="1727"/>
        <v>-1.0250721172428169E-16</v>
      </c>
      <c r="AF716" s="343">
        <f t="shared" si="1728"/>
        <v>3.3986952604460793E-17</v>
      </c>
      <c r="AG716" s="343">
        <f t="shared" si="1729"/>
        <v>6.4742933368108794E-17</v>
      </c>
      <c r="AH716" s="343">
        <f t="shared" si="1730"/>
        <v>-1.0592544575984631E-16</v>
      </c>
      <c r="AI716" s="343">
        <f t="shared" si="1731"/>
        <v>5.2955115798897262E-17</v>
      </c>
      <c r="AJ716" s="343">
        <f t="shared" si="1732"/>
        <v>4.7084873711899599E-17</v>
      </c>
      <c r="AK716" s="343">
        <f t="shared" si="1733"/>
        <v>-1.0527302431853445E-16</v>
      </c>
      <c r="AL716" s="343">
        <f t="shared" si="1734"/>
        <v>6.9888243590753212E-17</v>
      </c>
      <c r="AM716" s="343">
        <f t="shared" si="1735"/>
        <v>2.7617368764443518E-17</v>
      </c>
      <c r="AN716" s="343">
        <f t="shared" si="1736"/>
        <v>-1.0057501959045354E-16</v>
      </c>
      <c r="AO716" s="343">
        <f t="shared" si="1737"/>
        <v>8.4135605375195102E-17</v>
      </c>
      <c r="AP716" s="343">
        <f t="shared" si="1738"/>
        <v>7.0885438233687036E-18</v>
      </c>
      <c r="AQ716" s="343">
        <f t="shared" si="1739"/>
        <v>-9.2011973262632321E-17</v>
      </c>
      <c r="AR716" s="343">
        <f t="shared" si="1740"/>
        <v>9.5149683028859338E-17</v>
      </c>
      <c r="AS716" s="343">
        <f t="shared" si="1741"/>
        <v>-1.3712689881536987E-17</v>
      </c>
      <c r="AT716" s="343">
        <f t="shared" si="1742"/>
        <v>-7.9912958403237255E-17</v>
      </c>
      <c r="AU716" s="343">
        <f t="shared" si="1743"/>
        <v>1.0250721172428155E-16</v>
      </c>
      <c r="AV716" s="343">
        <f t="shared" si="1744"/>
        <v>-3.3986952604460294E-17</v>
      </c>
      <c r="AW716" s="343">
        <f t="shared" si="1745"/>
        <v>-6.4742933368109201E-17</v>
      </c>
      <c r="AX716" s="343">
        <f t="shared" si="1746"/>
        <v>1.0592544575984629E-16</v>
      </c>
      <c r="AY716" s="343">
        <f t="shared" si="1747"/>
        <v>-5.2955115798896818E-17</v>
      </c>
      <c r="AZ716" s="343">
        <f t="shared" si="1748"/>
        <v>-4.7084873711900073E-17</v>
      </c>
      <c r="BA716" s="343">
        <f t="shared" si="1749"/>
        <v>1.0527302431853451E-16</v>
      </c>
      <c r="BB716" s="343">
        <f t="shared" si="1750"/>
        <v>-6.988824359075283E-17</v>
      </c>
      <c r="BC716" s="343">
        <f t="shared" si="1751"/>
        <v>-2.7617368764444011E-17</v>
      </c>
      <c r="BD716" s="343">
        <f t="shared" si="1752"/>
        <v>1.005750195904537E-16</v>
      </c>
      <c r="BE716" s="343">
        <f t="shared" si="1753"/>
        <v>-8.413560537519477E-17</v>
      </c>
      <c r="BF716" s="343">
        <f t="shared" si="1754"/>
        <v>-7.0885438233692275E-18</v>
      </c>
      <c r="BG716" s="343">
        <f t="shared" si="1755"/>
        <v>9.2011973262632579E-17</v>
      </c>
      <c r="BH716" s="343">
        <f t="shared" si="1756"/>
        <v>-9.5149683028859116E-17</v>
      </c>
      <c r="BI716" s="343">
        <f t="shared" si="1757"/>
        <v>1.3712689881536463E-17</v>
      </c>
      <c r="BJ716" s="343">
        <f t="shared" si="1758"/>
        <v>7.99129584032376E-17</v>
      </c>
      <c r="BK716" s="343">
        <f t="shared" si="1759"/>
        <v>-1.0250721172428142E-16</v>
      </c>
      <c r="BL716" s="343">
        <f t="shared" si="1760"/>
        <v>3.3986952604459807E-17</v>
      </c>
      <c r="BM716" s="343">
        <f t="shared" si="1761"/>
        <v>6.474293336810962E-17</v>
      </c>
      <c r="BN716" s="343">
        <f t="shared" si="1762"/>
        <v>-1.0592544575984627E-16</v>
      </c>
      <c r="BO716" s="343">
        <f t="shared" si="1763"/>
        <v>5.2955115798896356E-17</v>
      </c>
      <c r="BP716" s="343">
        <f t="shared" si="1764"/>
        <v>4.7084873711900536E-17</v>
      </c>
      <c r="BQ716" s="343">
        <f t="shared" si="1765"/>
        <v>-1.0527302431853457E-16</v>
      </c>
      <c r="BR716" s="343">
        <f t="shared" si="1766"/>
        <v>6.9888243590752435E-17</v>
      </c>
    </row>
    <row r="717" spans="2:70">
      <c r="B717" s="340">
        <v>23</v>
      </c>
      <c r="C717" s="340">
        <f t="shared" si="1767"/>
        <v>7.187500000000002E-3</v>
      </c>
      <c r="D717" s="341">
        <f t="shared" si="1703"/>
        <v>74.99048858911712</v>
      </c>
      <c r="E717" s="342" t="str">
        <f>AC694</f>
        <v>-0.0095114108828729</v>
      </c>
      <c r="F717" s="291">
        <v>23</v>
      </c>
      <c r="G717" s="343">
        <f t="shared" si="1768"/>
        <v>4.975639161392591E-15</v>
      </c>
      <c r="H717" s="343">
        <f t="shared" si="1704"/>
        <v>-6.1674126722921664E-15</v>
      </c>
      <c r="I717" s="343">
        <f t="shared" si="1705"/>
        <v>2.8494911985432353E-15</v>
      </c>
      <c r="J717" s="343">
        <f t="shared" si="1706"/>
        <v>2.5520165130136796E-15</v>
      </c>
      <c r="K717" s="343">
        <f t="shared" si="1707"/>
        <v>-6.0874554724044391E-15</v>
      </c>
      <c r="L717" s="343">
        <f t="shared" si="1708"/>
        <v>5.1716652256635369E-15</v>
      </c>
      <c r="M717" s="343">
        <f t="shared" si="1709"/>
        <v>-4.7428390180278262E-16</v>
      </c>
      <c r="N717" s="343">
        <f t="shared" si="1710"/>
        <v>-4.569900181482307E-15</v>
      </c>
      <c r="O717" s="343">
        <f t="shared" si="1711"/>
        <v>6.272511870663979E-15</v>
      </c>
      <c r="P717" s="343">
        <f t="shared" si="1712"/>
        <v>-3.3885786296896331E-15</v>
      </c>
      <c r="Q717" s="343">
        <f t="shared" si="1713"/>
        <v>-1.9731288195928783E-15</v>
      </c>
      <c r="R717" s="343">
        <f t="shared" si="1714"/>
        <v>5.8920579735685497E-15</v>
      </c>
      <c r="S717" s="343">
        <f t="shared" si="1715"/>
        <v>-5.5026351970766289E-15</v>
      </c>
      <c r="T717" s="343">
        <f t="shared" si="1716"/>
        <v>1.0896116548872679E-15</v>
      </c>
      <c r="U717" s="343">
        <f t="shared" si="1717"/>
        <v>4.1201505646628105E-15</v>
      </c>
      <c r="V717" s="343">
        <f t="shared" si="1718"/>
        <v>-6.317203350817519E-15</v>
      </c>
      <c r="W717" s="343">
        <f t="shared" si="1719"/>
        <v>3.8950321962466425E-15</v>
      </c>
      <c r="X717" s="343">
        <f t="shared" si="1720"/>
        <v>1.3752388170174568E-15</v>
      </c>
      <c r="Y717" s="343">
        <f t="shared" si="1721"/>
        <v>-5.6399167355206759E-15</v>
      </c>
      <c r="Z717" s="343">
        <f t="shared" si="1722"/>
        <v>5.7806117834954856E-15</v>
      </c>
      <c r="AA717" s="343">
        <f t="shared" si="1723"/>
        <v>-1.694445852092869E-15</v>
      </c>
      <c r="AB717" s="343">
        <f t="shared" si="1724"/>
        <v>-3.6307216456021908E-15</v>
      </c>
      <c r="AC717" s="343">
        <f t="shared" si="1725"/>
        <v>6.3010567093680606E-15</v>
      </c>
      <c r="AD717" s="343">
        <f t="shared" si="1726"/>
        <v>-4.3639744735125923E-15</v>
      </c>
      <c r="AE717" s="343">
        <f t="shared" si="1727"/>
        <v>-7.6410451285214811E-16</v>
      </c>
      <c r="AF717" s="343">
        <f t="shared" si="1728"/>
        <v>5.3334600162176365E-15</v>
      </c>
      <c r="AG717" s="343">
        <f t="shared" si="1729"/>
        <v>-6.002917918435455E-15</v>
      </c>
      <c r="AH717" s="343">
        <f t="shared" si="1730"/>
        <v>2.2829616094644921E-15</v>
      </c>
      <c r="AI717" s="343">
        <f t="shared" si="1731"/>
        <v>3.1063268923400816E-15</v>
      </c>
      <c r="AJ717" s="343">
        <f t="shared" si="1732"/>
        <v>-6.2242274472994225E-15</v>
      </c>
      <c r="AK717" s="343">
        <f t="shared" si="1733"/>
        <v>4.7908892910075049E-15</v>
      </c>
      <c r="AL717" s="343">
        <f t="shared" si="1734"/>
        <v>1.4561146452605744E-16</v>
      </c>
      <c r="AM717" s="343">
        <f t="shared" si="1735"/>
        <v>-4.9756391613926313E-15</v>
      </c>
      <c r="AN717" s="343">
        <f t="shared" si="1736"/>
        <v>6.1674126722921664E-15</v>
      </c>
      <c r="AO717" s="343">
        <f t="shared" si="1737"/>
        <v>-2.8494911985432096E-15</v>
      </c>
      <c r="AP717" s="343">
        <f t="shared" si="1738"/>
        <v>-2.552016513013727E-15</v>
      </c>
      <c r="AQ717" s="343">
        <f t="shared" si="1739"/>
        <v>6.0874554724044596E-15</v>
      </c>
      <c r="AR717" s="343">
        <f t="shared" si="1740"/>
        <v>-5.1716652256635258E-15</v>
      </c>
      <c r="AS717" s="343">
        <f t="shared" si="1741"/>
        <v>4.7428390180274239E-16</v>
      </c>
      <c r="AT717" s="343">
        <f t="shared" si="1742"/>
        <v>4.5699001814823504E-15</v>
      </c>
      <c r="AU717" s="343">
        <f t="shared" si="1743"/>
        <v>-6.272511870663979E-15</v>
      </c>
      <c r="AV717" s="343">
        <f t="shared" si="1744"/>
        <v>3.3885786296896177E-15</v>
      </c>
      <c r="AW717" s="343">
        <f t="shared" si="1745"/>
        <v>1.9731288195929166E-15</v>
      </c>
      <c r="AX717" s="343">
        <f t="shared" si="1746"/>
        <v>-5.8920579735685812E-15</v>
      </c>
      <c r="AY717" s="343">
        <f t="shared" si="1747"/>
        <v>5.502635197076621E-15</v>
      </c>
      <c r="AZ717" s="343">
        <f t="shared" si="1748"/>
        <v>-1.0896116548872281E-15</v>
      </c>
      <c r="BA717" s="343">
        <f t="shared" si="1749"/>
        <v>-4.1201505646628412E-15</v>
      </c>
      <c r="BB717" s="343">
        <f t="shared" si="1750"/>
        <v>6.3172033508175198E-15</v>
      </c>
      <c r="BC717" s="343">
        <f t="shared" si="1751"/>
        <v>-3.895032196246611E-15</v>
      </c>
      <c r="BD717" s="343">
        <f t="shared" si="1752"/>
        <v>-1.375238817017496E-15</v>
      </c>
      <c r="BE717" s="343">
        <f t="shared" si="1753"/>
        <v>5.6399167355207138E-15</v>
      </c>
      <c r="BF717" s="343">
        <f t="shared" si="1754"/>
        <v>-5.780611783495488E-15</v>
      </c>
      <c r="BG717" s="343">
        <f t="shared" si="1755"/>
        <v>1.6944458520928305E-15</v>
      </c>
      <c r="BH717" s="343">
        <f t="shared" si="1756"/>
        <v>3.6307216456022248E-15</v>
      </c>
      <c r="BI717" s="343">
        <f t="shared" si="1757"/>
        <v>-6.3010567093680677E-15</v>
      </c>
      <c r="BJ717" s="343">
        <f t="shared" si="1758"/>
        <v>4.3639744735125631E-15</v>
      </c>
      <c r="BK717" s="343">
        <f t="shared" si="1759"/>
        <v>7.641045128520988E-16</v>
      </c>
      <c r="BL717" s="343">
        <f t="shared" si="1760"/>
        <v>-5.3334600162176822E-15</v>
      </c>
      <c r="BM717" s="343">
        <f t="shared" si="1761"/>
        <v>6.0029179184354558E-15</v>
      </c>
      <c r="BN717" s="343">
        <f t="shared" si="1762"/>
        <v>-2.2829616094643706E-15</v>
      </c>
      <c r="BO717" s="343">
        <f t="shared" si="1763"/>
        <v>-3.1063268923401167E-15</v>
      </c>
      <c r="BP717" s="343">
        <f t="shared" si="1764"/>
        <v>6.2242274472994138E-15</v>
      </c>
      <c r="BQ717" s="343">
        <f t="shared" si="1765"/>
        <v>-4.7908892910074205E-15</v>
      </c>
      <c r="BR717" s="343">
        <f t="shared" si="1766"/>
        <v>-1.456114645260977E-16</v>
      </c>
    </row>
    <row r="718" spans="2:70">
      <c r="B718" s="340">
        <v>24</v>
      </c>
      <c r="C718" s="340">
        <f t="shared" si="1767"/>
        <v>7.5000000000000023E-3</v>
      </c>
      <c r="D718" s="341">
        <f t="shared" si="1703"/>
        <v>74.984658259291095</v>
      </c>
      <c r="E718" s="342" t="str">
        <f>AD694</f>
        <v>-0.0153417407089122</v>
      </c>
      <c r="F718" s="291">
        <v>24</v>
      </c>
      <c r="G718" s="343">
        <f t="shared" si="1768"/>
        <v>-3.3182574598726752E-15</v>
      </c>
      <c r="H718" s="343">
        <f t="shared" si="1704"/>
        <v>1.6919530769873134E-15</v>
      </c>
      <c r="I718" s="343">
        <f t="shared" si="1705"/>
        <v>9.2547447149832731E-16</v>
      </c>
      <c r="J718" s="343">
        <f t="shared" si="1706"/>
        <v>-3.0007716262103206E-15</v>
      </c>
      <c r="K718" s="343">
        <f t="shared" si="1707"/>
        <v>3.3182574598726744E-15</v>
      </c>
      <c r="L718" s="343">
        <f t="shared" si="1708"/>
        <v>-1.6919530769873124E-15</v>
      </c>
      <c r="M718" s="343">
        <f t="shared" si="1709"/>
        <v>-9.2547447149832593E-16</v>
      </c>
      <c r="N718" s="343">
        <f t="shared" si="1710"/>
        <v>3.000771626210321E-15</v>
      </c>
      <c r="O718" s="343">
        <f t="shared" si="1711"/>
        <v>-3.318257459872674E-15</v>
      </c>
      <c r="P718" s="343">
        <f t="shared" si="1712"/>
        <v>1.6919530769873059E-15</v>
      </c>
      <c r="Q718" s="343">
        <f t="shared" si="1713"/>
        <v>9.2547447149832672E-16</v>
      </c>
      <c r="R718" s="343">
        <f t="shared" si="1714"/>
        <v>-3.0007716262103218E-15</v>
      </c>
      <c r="S718" s="343">
        <f t="shared" si="1715"/>
        <v>3.3182574598726732E-15</v>
      </c>
      <c r="T718" s="343">
        <f t="shared" si="1716"/>
        <v>-1.6919530769873154E-15</v>
      </c>
      <c r="U718" s="343">
        <f t="shared" si="1717"/>
        <v>-9.2547447149832849E-16</v>
      </c>
      <c r="V718" s="343">
        <f t="shared" si="1718"/>
        <v>3.0007716262103222E-15</v>
      </c>
      <c r="W718" s="343">
        <f t="shared" si="1719"/>
        <v>-3.3182574598726732E-15</v>
      </c>
      <c r="X718" s="343">
        <f t="shared" si="1720"/>
        <v>1.6919530769873038E-15</v>
      </c>
      <c r="Y718" s="343">
        <f t="shared" si="1721"/>
        <v>9.2547447149834151E-16</v>
      </c>
      <c r="Z718" s="343">
        <f t="shared" si="1722"/>
        <v>-3.0007716262103289E-15</v>
      </c>
      <c r="AA718" s="343">
        <f t="shared" si="1723"/>
        <v>3.3182574598726763E-15</v>
      </c>
      <c r="AB718" s="343">
        <f t="shared" si="1724"/>
        <v>-1.6919530769873132E-15</v>
      </c>
      <c r="AC718" s="343">
        <f t="shared" si="1725"/>
        <v>-9.2547447149833047E-16</v>
      </c>
      <c r="AD718" s="343">
        <f t="shared" si="1726"/>
        <v>3.0007716262103234E-15</v>
      </c>
      <c r="AE718" s="343">
        <f t="shared" si="1727"/>
        <v>-3.3182574598726724E-15</v>
      </c>
      <c r="AF718" s="343">
        <f t="shared" si="1728"/>
        <v>1.6919530769873016E-15</v>
      </c>
      <c r="AG718" s="343">
        <f t="shared" si="1729"/>
        <v>9.2547447149834329E-16</v>
      </c>
      <c r="AH718" s="343">
        <f t="shared" si="1730"/>
        <v>-3.0007716262103183E-15</v>
      </c>
      <c r="AI718" s="343">
        <f t="shared" si="1731"/>
        <v>3.3182574598726685E-15</v>
      </c>
      <c r="AJ718" s="343">
        <f t="shared" si="1732"/>
        <v>-1.6919530769873111E-15</v>
      </c>
      <c r="AK718" s="343">
        <f t="shared" si="1733"/>
        <v>-9.254744714983563E-16</v>
      </c>
      <c r="AL718" s="343">
        <f t="shared" si="1734"/>
        <v>3.000771626210325E-15</v>
      </c>
      <c r="AM718" s="343">
        <f t="shared" si="1735"/>
        <v>-3.3182574598726783E-15</v>
      </c>
      <c r="AN718" s="343">
        <f t="shared" si="1736"/>
        <v>1.6919530769872992E-15</v>
      </c>
      <c r="AO718" s="343">
        <f t="shared" si="1737"/>
        <v>9.2547447149832278E-16</v>
      </c>
      <c r="AP718" s="343">
        <f t="shared" si="1738"/>
        <v>-3.0007716262103313E-15</v>
      </c>
      <c r="AQ718" s="343">
        <f t="shared" si="1739"/>
        <v>3.3182574598726748E-15</v>
      </c>
      <c r="AR718" s="343">
        <f t="shared" si="1740"/>
        <v>-1.6919530769872876E-15</v>
      </c>
      <c r="AS718" s="343">
        <f t="shared" si="1741"/>
        <v>-9.2547447149833579E-16</v>
      </c>
      <c r="AT718" s="343">
        <f t="shared" si="1742"/>
        <v>3.000771626210338E-15</v>
      </c>
      <c r="AU718" s="343">
        <f t="shared" si="1743"/>
        <v>-3.3182574598726712E-15</v>
      </c>
      <c r="AV718" s="343">
        <f t="shared" si="1744"/>
        <v>1.6919530769873184E-15</v>
      </c>
      <c r="AW718" s="343">
        <f t="shared" si="1745"/>
        <v>9.2547447149834881E-16</v>
      </c>
      <c r="AX718" s="343">
        <f t="shared" si="1746"/>
        <v>-3.0007716262103206E-15</v>
      </c>
      <c r="AY718" s="343">
        <f t="shared" si="1747"/>
        <v>3.3182574598726677E-15</v>
      </c>
      <c r="AZ718" s="343">
        <f t="shared" si="1748"/>
        <v>-1.6919530769873067E-15</v>
      </c>
      <c r="BA718" s="343">
        <f t="shared" si="1749"/>
        <v>-9.2547447149836182E-16</v>
      </c>
      <c r="BB718" s="343">
        <f t="shared" si="1750"/>
        <v>3.0007716262103273E-15</v>
      </c>
      <c r="BC718" s="343">
        <f t="shared" si="1751"/>
        <v>-3.3182574598726771E-15</v>
      </c>
      <c r="BD718" s="343">
        <f t="shared" si="1752"/>
        <v>1.6919530769872949E-15</v>
      </c>
      <c r="BE718" s="343">
        <f t="shared" si="1753"/>
        <v>9.2547447149832731E-16</v>
      </c>
      <c r="BF718" s="343">
        <f t="shared" si="1754"/>
        <v>-3.0007716262103341E-15</v>
      </c>
      <c r="BG718" s="343">
        <f t="shared" si="1755"/>
        <v>3.3182574598726732E-15</v>
      </c>
      <c r="BH718" s="343">
        <f t="shared" si="1756"/>
        <v>-1.6919530769872831E-15</v>
      </c>
      <c r="BI718" s="343">
        <f t="shared" si="1757"/>
        <v>-9.2547447149838746E-16</v>
      </c>
      <c r="BJ718" s="343">
        <f t="shared" si="1758"/>
        <v>3.0007716262103167E-15</v>
      </c>
      <c r="BK718" s="343">
        <f t="shared" si="1759"/>
        <v>-3.31825745987267E-15</v>
      </c>
      <c r="BL718" s="343">
        <f t="shared" si="1760"/>
        <v>1.6919530769872714E-15</v>
      </c>
      <c r="BM718" s="343">
        <f t="shared" si="1761"/>
        <v>9.2547447149830621E-16</v>
      </c>
      <c r="BN718" s="343">
        <f t="shared" si="1762"/>
        <v>-3.000771626210323E-15</v>
      </c>
      <c r="BO718" s="343">
        <f t="shared" si="1763"/>
        <v>3.3182574598726661E-15</v>
      </c>
      <c r="BP718" s="343">
        <f t="shared" si="1764"/>
        <v>-1.6919530769872596E-15</v>
      </c>
      <c r="BQ718" s="343">
        <f t="shared" si="1765"/>
        <v>-9.2547447149831923E-16</v>
      </c>
      <c r="BR718" s="343">
        <f t="shared" si="1766"/>
        <v>3.0007716262103297E-15</v>
      </c>
    </row>
    <row r="719" spans="2:70">
      <c r="B719" s="340">
        <v>25</v>
      </c>
      <c r="C719" s="340">
        <f t="shared" si="1767"/>
        <v>7.8125000000000017E-3</v>
      </c>
      <c r="D719" s="341">
        <f t="shared" si="1703"/>
        <v>74.978975678814706</v>
      </c>
      <c r="E719" s="342" t="str">
        <f>AE694</f>
        <v>-0.0210243211853005</v>
      </c>
      <c r="F719" s="291">
        <v>25</v>
      </c>
      <c r="G719" s="343">
        <f t="shared" si="1768"/>
        <v>-6.9013600471952715E-16</v>
      </c>
      <c r="H719" s="343">
        <f t="shared" si="1704"/>
        <v>6.4653351770774724E-16</v>
      </c>
      <c r="I719" s="343">
        <f t="shared" si="1705"/>
        <v>-3.094183305554143E-16</v>
      </c>
      <c r="J719" s="343">
        <f t="shared" si="1706"/>
        <v>-1.6816630974498282E-16</v>
      </c>
      <c r="K719" s="343">
        <f t="shared" si="1707"/>
        <v>5.694069612280296E-16</v>
      </c>
      <c r="L719" s="343">
        <f t="shared" si="1708"/>
        <v>-7.1214875674857249E-16</v>
      </c>
      <c r="M719" s="343">
        <f t="shared" si="1709"/>
        <v>5.3158990540381794E-16</v>
      </c>
      <c r="N719" s="343">
        <f t="shared" si="1710"/>
        <v>-1.0970035080994605E-16</v>
      </c>
      <c r="O719" s="343">
        <f t="shared" si="1711"/>
        <v>-3.6199086957652273E-16</v>
      </c>
      <c r="P719" s="343">
        <f t="shared" si="1712"/>
        <v>6.693458032189831E-16</v>
      </c>
      <c r="Q719" s="343">
        <f t="shared" si="1713"/>
        <v>-6.728317360289812E-16</v>
      </c>
      <c r="R719" s="343">
        <f t="shared" si="1714"/>
        <v>3.7086612739021606E-16</v>
      </c>
      <c r="S719" s="343">
        <f t="shared" si="1715"/>
        <v>9.9464949487392405E-17</v>
      </c>
      <c r="T719" s="343">
        <f t="shared" si="1716"/>
        <v>-5.2464101878411823E-16</v>
      </c>
      <c r="U719" s="343">
        <f t="shared" si="1717"/>
        <v>7.1164103407860817E-16</v>
      </c>
      <c r="V719" s="343">
        <f t="shared" si="1718"/>
        <v>-5.7557089798514407E-16</v>
      </c>
      <c r="W719" s="343">
        <f t="shared" si="1719"/>
        <v>1.7820360750918112E-16</v>
      </c>
      <c r="X719" s="343">
        <f t="shared" si="1720"/>
        <v>3.0006439512205343E-16</v>
      </c>
      <c r="Y719" s="343">
        <f t="shared" si="1721"/>
        <v>-6.4210943573180496E-16</v>
      </c>
      <c r="Z719" s="343">
        <f t="shared" si="1722"/>
        <v>6.9265021692501594E-16</v>
      </c>
      <c r="AA719" s="343">
        <f t="shared" si="1723"/>
        <v>-4.287422806822023E-16</v>
      </c>
      <c r="AB719" s="343">
        <f t="shared" si="1724"/>
        <v>-2.9805687393167499E-17</v>
      </c>
      <c r="AC719" s="343">
        <f t="shared" si="1725"/>
        <v>4.7482249653136325E-16</v>
      </c>
      <c r="AD719" s="343">
        <f t="shared" si="1726"/>
        <v>-7.0427981922790605E-16</v>
      </c>
      <c r="AE719" s="343">
        <f t="shared" si="1727"/>
        <v>6.1400882817981519E-16</v>
      </c>
      <c r="AF719" s="343">
        <f t="shared" si="1728"/>
        <v>-2.449906660520992E-16</v>
      </c>
      <c r="AG719" s="343">
        <f t="shared" si="1729"/>
        <v>-2.3524813651067018E-16</v>
      </c>
      <c r="AH719" s="343">
        <f t="shared" si="1730"/>
        <v>6.0868920336580431E-16</v>
      </c>
      <c r="AI719" s="343">
        <f t="shared" si="1731"/>
        <v>-7.0579809759093722E-16</v>
      </c>
      <c r="AJ719" s="343">
        <f t="shared" si="1732"/>
        <v>4.824894114368479E-16</v>
      </c>
      <c r="AK719" s="343">
        <f t="shared" si="1733"/>
        <v>-4.0140619764099759E-17</v>
      </c>
      <c r="AL719" s="343">
        <f t="shared" si="1734"/>
        <v>-4.2043117407263168E-16</v>
      </c>
      <c r="AM719" s="343">
        <f t="shared" si="1735"/>
        <v>6.9013600471952656E-16</v>
      </c>
      <c r="AN719" s="343">
        <f t="shared" si="1736"/>
        <v>-6.4653351770774862E-16</v>
      </c>
      <c r="AO719" s="343">
        <f t="shared" si="1737"/>
        <v>3.0941833055541913E-16</v>
      </c>
      <c r="AP719" s="343">
        <f t="shared" si="1738"/>
        <v>1.681663097449862E-16</v>
      </c>
      <c r="AQ719" s="343">
        <f t="shared" si="1739"/>
        <v>-5.6940696122803089E-16</v>
      </c>
      <c r="AR719" s="343">
        <f t="shared" si="1740"/>
        <v>7.1214875674857269E-16</v>
      </c>
      <c r="AS719" s="343">
        <f t="shared" si="1741"/>
        <v>-5.3158990540381814E-16</v>
      </c>
      <c r="AT719" s="343">
        <f t="shared" si="1742"/>
        <v>1.0970035080994896E-16</v>
      </c>
      <c r="AU719" s="343">
        <f t="shared" si="1743"/>
        <v>3.619908695765181E-16</v>
      </c>
      <c r="AV719" s="343">
        <f t="shared" si="1744"/>
        <v>-6.6934580321898468E-16</v>
      </c>
      <c r="AW719" s="343">
        <f t="shared" si="1745"/>
        <v>6.7283173602898051E-16</v>
      </c>
      <c r="AX719" s="343">
        <f t="shared" si="1746"/>
        <v>-3.7086612739021626E-16</v>
      </c>
      <c r="AY719" s="343">
        <f t="shared" si="1747"/>
        <v>-9.9464949487392109E-17</v>
      </c>
      <c r="AZ719" s="343">
        <f t="shared" si="1748"/>
        <v>5.2464101878411803E-16</v>
      </c>
      <c r="BA719" s="343">
        <f t="shared" si="1749"/>
        <v>-7.1164103407860797E-16</v>
      </c>
      <c r="BB719" s="343">
        <f t="shared" si="1750"/>
        <v>5.7557089798514131E-16</v>
      </c>
      <c r="BC719" s="343">
        <f t="shared" si="1751"/>
        <v>-1.7820360750917658E-16</v>
      </c>
      <c r="BD719" s="343">
        <f t="shared" si="1752"/>
        <v>-3.0006439512205314E-16</v>
      </c>
      <c r="BE719" s="343">
        <f t="shared" si="1753"/>
        <v>6.4210943573180486E-16</v>
      </c>
      <c r="BF719" s="343">
        <f t="shared" si="1754"/>
        <v>-6.9265021692501613E-16</v>
      </c>
      <c r="BG719" s="343">
        <f t="shared" si="1755"/>
        <v>4.2874228068220664E-16</v>
      </c>
      <c r="BH719" s="343">
        <f t="shared" si="1756"/>
        <v>2.9805687393162075E-17</v>
      </c>
      <c r="BI719" s="343">
        <f t="shared" si="1757"/>
        <v>-4.7482249653135921E-16</v>
      </c>
      <c r="BJ719" s="343">
        <f t="shared" si="1758"/>
        <v>7.0427981922790447E-16</v>
      </c>
      <c r="BK719" s="343">
        <f t="shared" si="1759"/>
        <v>-6.1400882817982042E-16</v>
      </c>
      <c r="BL719" s="343">
        <f t="shared" si="1760"/>
        <v>2.4499066605209003E-16</v>
      </c>
      <c r="BM719" s="343">
        <f t="shared" si="1761"/>
        <v>2.3524813651067945E-16</v>
      </c>
      <c r="BN719" s="343">
        <f t="shared" si="1762"/>
        <v>-6.0868920336580944E-16</v>
      </c>
      <c r="BO719" s="343">
        <f t="shared" si="1763"/>
        <v>7.0579809759093732E-16</v>
      </c>
      <c r="BP719" s="343">
        <f t="shared" si="1764"/>
        <v>-4.824894114368481E-16</v>
      </c>
      <c r="BQ719" s="343">
        <f t="shared" si="1765"/>
        <v>4.0140619764100104E-17</v>
      </c>
      <c r="BR719" s="343">
        <f t="shared" si="1766"/>
        <v>4.2043117407263144E-16</v>
      </c>
    </row>
    <row r="720" spans="2:70">
      <c r="B720" s="340">
        <v>26</v>
      </c>
      <c r="C720" s="340">
        <f t="shared" si="1767"/>
        <v>8.125000000000002E-3</v>
      </c>
      <c r="D720" s="341">
        <f t="shared" si="1703"/>
        <v>74.973495574044421</v>
      </c>
      <c r="E720" s="342" t="str">
        <f>AF694</f>
        <v>-0.0265044259555727</v>
      </c>
      <c r="F720" s="291">
        <v>26</v>
      </c>
      <c r="G720" s="343">
        <f t="shared" si="1768"/>
        <v>1.2385610906084304E-15</v>
      </c>
      <c r="H720" s="343">
        <f t="shared" si="1704"/>
        <v>1.1727939722813013E-15</v>
      </c>
      <c r="I720" s="343">
        <f t="shared" si="1705"/>
        <v>-3.1888461894954217E-15</v>
      </c>
      <c r="J720" s="343">
        <f t="shared" si="1706"/>
        <v>4.1300634374631133E-15</v>
      </c>
      <c r="K720" s="343">
        <f t="shared" si="1707"/>
        <v>-3.679198300769323E-15</v>
      </c>
      <c r="L720" s="343">
        <f t="shared" si="1708"/>
        <v>1.9882197319865914E-15</v>
      </c>
      <c r="M720" s="343">
        <f t="shared" si="1709"/>
        <v>3.7290972131499211E-16</v>
      </c>
      <c r="N720" s="343">
        <f t="shared" si="1710"/>
        <v>-2.608345934797857E-15</v>
      </c>
      <c r="O720" s="343">
        <f t="shared" si="1711"/>
        <v>3.9646110449995915E-15</v>
      </c>
      <c r="P720" s="343">
        <f t="shared" si="1712"/>
        <v>-3.9845612822345376E-15</v>
      </c>
      <c r="Q720" s="343">
        <f t="shared" si="1713"/>
        <v>2.6614722040709844E-15</v>
      </c>
      <c r="R720" s="343">
        <f t="shared" si="1714"/>
        <v>-4.4130524111125745E-16</v>
      </c>
      <c r="S720" s="343">
        <f t="shared" si="1715"/>
        <v>-1.927608408603269E-15</v>
      </c>
      <c r="T720" s="343">
        <f t="shared" si="1716"/>
        <v>3.6468008734562117E-15</v>
      </c>
      <c r="U720" s="343">
        <f t="shared" si="1717"/>
        <v>-4.1367998081911898E-15</v>
      </c>
      <c r="V720" s="343">
        <f t="shared" si="1718"/>
        <v>3.2324457919237251E-15</v>
      </c>
      <c r="W720" s="343">
        <f t="shared" si="1719"/>
        <v>-1.2385610906084314E-15</v>
      </c>
      <c r="X720" s="343">
        <f t="shared" si="1720"/>
        <v>-1.1727939722813078E-15</v>
      </c>
      <c r="Y720" s="343">
        <f t="shared" si="1721"/>
        <v>3.1888461894954119E-15</v>
      </c>
      <c r="Z720" s="343">
        <f t="shared" si="1722"/>
        <v>-4.1300634374631125E-15</v>
      </c>
      <c r="AA720" s="343">
        <f t="shared" si="1723"/>
        <v>3.6791983007693238E-15</v>
      </c>
      <c r="AB720" s="343">
        <f t="shared" si="1724"/>
        <v>-1.9882197319866119E-15</v>
      </c>
      <c r="AC720" s="343">
        <f t="shared" si="1725"/>
        <v>-3.7290972131498383E-16</v>
      </c>
      <c r="AD720" s="343">
        <f t="shared" si="1726"/>
        <v>2.6083459347978507E-15</v>
      </c>
      <c r="AE720" s="343">
        <f t="shared" si="1727"/>
        <v>-3.9646110449995884E-15</v>
      </c>
      <c r="AF720" s="343">
        <f t="shared" si="1728"/>
        <v>3.984561282234536E-15</v>
      </c>
      <c r="AG720" s="343">
        <f t="shared" si="1729"/>
        <v>-2.6614722040709682E-15</v>
      </c>
      <c r="AH720" s="343">
        <f t="shared" si="1730"/>
        <v>4.4130524111129452E-16</v>
      </c>
      <c r="AI720" s="343">
        <f t="shared" si="1731"/>
        <v>1.9276084086032358E-15</v>
      </c>
      <c r="AJ720" s="343">
        <f t="shared" si="1732"/>
        <v>-3.6468008734562077E-15</v>
      </c>
      <c r="AK720" s="343">
        <f t="shared" si="1733"/>
        <v>4.1367998081911906E-15</v>
      </c>
      <c r="AL720" s="343">
        <f t="shared" si="1734"/>
        <v>-3.2324457919237303E-15</v>
      </c>
      <c r="AM720" s="343">
        <f t="shared" si="1735"/>
        <v>1.2385610906084389E-15</v>
      </c>
      <c r="AN720" s="343">
        <f t="shared" si="1736"/>
        <v>1.1727939722812999E-15</v>
      </c>
      <c r="AO720" s="343">
        <f t="shared" si="1737"/>
        <v>-3.1888461894954253E-15</v>
      </c>
      <c r="AP720" s="343">
        <f t="shared" si="1738"/>
        <v>4.1300634374631149E-15</v>
      </c>
      <c r="AQ720" s="343">
        <f t="shared" si="1739"/>
        <v>-3.6791983007693404E-15</v>
      </c>
      <c r="AR720" s="343">
        <f t="shared" si="1740"/>
        <v>1.9882197319866182E-15</v>
      </c>
      <c r="AS720" s="343">
        <f t="shared" si="1741"/>
        <v>3.7290972131497554E-16</v>
      </c>
      <c r="AT720" s="343">
        <f t="shared" si="1742"/>
        <v>-2.6083459347978443E-15</v>
      </c>
      <c r="AU720" s="343">
        <f t="shared" si="1743"/>
        <v>3.9646110449995868E-15</v>
      </c>
      <c r="AV720" s="343">
        <f t="shared" si="1744"/>
        <v>-3.9845612822345384E-15</v>
      </c>
      <c r="AW720" s="343">
        <f t="shared" si="1745"/>
        <v>2.6614722040709741E-15</v>
      </c>
      <c r="AX720" s="343">
        <f t="shared" si="1746"/>
        <v>-4.4130524111130241E-16</v>
      </c>
      <c r="AY720" s="343">
        <f t="shared" si="1747"/>
        <v>-1.9276084086032284E-15</v>
      </c>
      <c r="AZ720" s="343">
        <f t="shared" si="1748"/>
        <v>3.6468008734562038E-15</v>
      </c>
      <c r="BA720" s="343">
        <f t="shared" si="1749"/>
        <v>-4.1367998081911914E-15</v>
      </c>
      <c r="BB720" s="343">
        <f t="shared" si="1750"/>
        <v>3.2324457919237354E-15</v>
      </c>
      <c r="BC720" s="343">
        <f t="shared" si="1751"/>
        <v>-1.2385610906084464E-15</v>
      </c>
      <c r="BD720" s="343">
        <f t="shared" si="1752"/>
        <v>-1.172793972281292E-15</v>
      </c>
      <c r="BE720" s="343">
        <f t="shared" si="1753"/>
        <v>3.1888461894953827E-15</v>
      </c>
      <c r="BF720" s="343">
        <f t="shared" si="1754"/>
        <v>-4.1300634374631133E-15</v>
      </c>
      <c r="BG720" s="343">
        <f t="shared" si="1755"/>
        <v>3.6791983007693443E-15</v>
      </c>
      <c r="BH720" s="343">
        <f t="shared" si="1756"/>
        <v>-1.9882197319865741E-15</v>
      </c>
      <c r="BI720" s="343">
        <f t="shared" si="1757"/>
        <v>-3.7290972131496766E-16</v>
      </c>
      <c r="BJ720" s="343">
        <f t="shared" si="1758"/>
        <v>2.6083459347977919E-15</v>
      </c>
      <c r="BK720" s="343">
        <f t="shared" si="1759"/>
        <v>-3.9646110449995836E-15</v>
      </c>
      <c r="BL720" s="343">
        <f t="shared" si="1760"/>
        <v>3.9845612822345573E-15</v>
      </c>
      <c r="BM720" s="343">
        <f t="shared" si="1761"/>
        <v>-2.6614722040709804E-15</v>
      </c>
      <c r="BN720" s="343">
        <f t="shared" si="1762"/>
        <v>4.4130524111131109E-16</v>
      </c>
      <c r="BO720" s="343">
        <f t="shared" si="1763"/>
        <v>1.9276084086032737E-15</v>
      </c>
      <c r="BP720" s="343">
        <f t="shared" si="1764"/>
        <v>-3.6468008734561999E-15</v>
      </c>
      <c r="BQ720" s="343">
        <f t="shared" si="1765"/>
        <v>4.1367998081911866E-15</v>
      </c>
      <c r="BR720" s="343">
        <f t="shared" si="1766"/>
        <v>-3.2324457919237405E-15</v>
      </c>
    </row>
    <row r="721" spans="2:70">
      <c r="B721" s="340">
        <v>27</v>
      </c>
      <c r="C721" s="340">
        <f t="shared" si="1767"/>
        <v>8.4375000000000023E-3</v>
      </c>
      <c r="D721" s="341">
        <f t="shared" si="1703"/>
        <v>74.96827072138484</v>
      </c>
      <c r="E721" s="342" t="str">
        <f>AG694</f>
        <v>-0.031729278615165</v>
      </c>
      <c r="F721" s="291">
        <v>27</v>
      </c>
      <c r="G721" s="343">
        <f t="shared" si="1768"/>
        <v>-1.8909402975423704E-16</v>
      </c>
      <c r="H721" s="343">
        <f t="shared" si="1704"/>
        <v>-1.0026831981218995E-15</v>
      </c>
      <c r="I721" s="343">
        <f t="shared" si="1705"/>
        <v>1.9576692974112723E-15</v>
      </c>
      <c r="J721" s="343">
        <f t="shared" si="1706"/>
        <v>-2.4503371657759102E-15</v>
      </c>
      <c r="K721" s="343">
        <f t="shared" si="1707"/>
        <v>2.364339605230439E-15</v>
      </c>
      <c r="L721" s="343">
        <f t="shared" si="1708"/>
        <v>-1.7199855822115273E-15</v>
      </c>
      <c r="M721" s="343">
        <f t="shared" si="1709"/>
        <v>6.6944411341942028E-16</v>
      </c>
      <c r="N721" s="343">
        <f t="shared" si="1710"/>
        <v>5.3919158437668264E-16</v>
      </c>
      <c r="O721" s="343">
        <f t="shared" si="1711"/>
        <v>-1.6204931610583745E-15</v>
      </c>
      <c r="P721" s="343">
        <f t="shared" si="1712"/>
        <v>2.3191031705602514E-15</v>
      </c>
      <c r="Q721" s="343">
        <f t="shared" si="1713"/>
        <v>-2.4700396396111723E-15</v>
      </c>
      <c r="R721" s="343">
        <f t="shared" si="1714"/>
        <v>2.0376577933526301E-15</v>
      </c>
      <c r="S721" s="343">
        <f t="shared" si="1715"/>
        <v>-1.1240678352344916E-15</v>
      </c>
      <c r="T721" s="343">
        <f t="shared" si="1716"/>
        <v>-5.4979140426003738E-17</v>
      </c>
      <c r="U721" s="343">
        <f t="shared" si="1717"/>
        <v>1.2210423813090494E-15</v>
      </c>
      <c r="V721" s="343">
        <f t="shared" si="1718"/>
        <v>-2.0987473410680046E-15</v>
      </c>
      <c r="W721" s="343">
        <f t="shared" si="1719"/>
        <v>2.4808174358558396E-15</v>
      </c>
      <c r="X721" s="343">
        <f t="shared" si="1720"/>
        <v>-2.2770239582268511E-15</v>
      </c>
      <c r="Y721" s="343">
        <f t="shared" si="1721"/>
        <v>1.5354942605259912E-15</v>
      </c>
      <c r="Z721" s="343">
        <f t="shared" si="1722"/>
        <v>-4.3134612105860726E-16</v>
      </c>
      <c r="AA721" s="343">
        <f t="shared" si="1723"/>
        <v>-7.7466762761445934E-16</v>
      </c>
      <c r="AB721" s="343">
        <f t="shared" si="1724"/>
        <v>1.7977378282495901E-15</v>
      </c>
      <c r="AC721" s="343">
        <f t="shared" si="1725"/>
        <v>-2.3962588092990153E-15</v>
      </c>
      <c r="AD721" s="343">
        <f t="shared" si="1726"/>
        <v>2.4288853693561557E-15</v>
      </c>
      <c r="AE721" s="343">
        <f t="shared" si="1727"/>
        <v>-1.8879125025005813E-15</v>
      </c>
      <c r="AF721" s="343">
        <f t="shared" si="1728"/>
        <v>9.0109499301262677E-16</v>
      </c>
      <c r="AG721" s="343">
        <f t="shared" si="1729"/>
        <v>2.9852283142927323E-16</v>
      </c>
      <c r="AH721" s="343">
        <f t="shared" si="1730"/>
        <v>-1.4276422588745361E-15</v>
      </c>
      <c r="AI721" s="343">
        <f t="shared" si="1731"/>
        <v>2.2196133005382485E-15</v>
      </c>
      <c r="AJ721" s="343">
        <f t="shared" si="1732"/>
        <v>-2.4874060778757158E-15</v>
      </c>
      <c r="AK721" s="343">
        <f t="shared" si="1733"/>
        <v>2.1677793257576244E-15</v>
      </c>
      <c r="AL721" s="343">
        <f t="shared" si="1734"/>
        <v>-1.3362152897250495E-15</v>
      </c>
      <c r="AM721" s="343">
        <f t="shared" si="1735"/>
        <v>1.8909402975420686E-16</v>
      </c>
      <c r="AN721" s="343">
        <f t="shared" si="1736"/>
        <v>1.0026831981219069E-15</v>
      </c>
      <c r="AO721" s="343">
        <f t="shared" si="1737"/>
        <v>-1.9576692974112857E-15</v>
      </c>
      <c r="AP721" s="343">
        <f t="shared" si="1738"/>
        <v>2.4503371657759106E-15</v>
      </c>
      <c r="AQ721" s="343">
        <f t="shared" si="1739"/>
        <v>-2.3643396052304351E-15</v>
      </c>
      <c r="AR721" s="343">
        <f t="shared" si="1740"/>
        <v>1.7199855822115086E-15</v>
      </c>
      <c r="AS721" s="343">
        <f t="shared" si="1741"/>
        <v>-6.6944411341942077E-16</v>
      </c>
      <c r="AT721" s="343">
        <f t="shared" si="1742"/>
        <v>-5.3919158437669941E-16</v>
      </c>
      <c r="AU721" s="343">
        <f t="shared" si="1743"/>
        <v>1.6204931610584011E-15</v>
      </c>
      <c r="AV721" s="343">
        <f t="shared" si="1744"/>
        <v>-2.3191031705602545E-15</v>
      </c>
      <c r="AW721" s="343">
        <f t="shared" si="1745"/>
        <v>2.4700396396111707E-15</v>
      </c>
      <c r="AX721" s="343">
        <f t="shared" si="1746"/>
        <v>-2.03765779335261E-15</v>
      </c>
      <c r="AY721" s="343">
        <f t="shared" si="1747"/>
        <v>1.1240678352344764E-15</v>
      </c>
      <c r="AZ721" s="343">
        <f t="shared" si="1748"/>
        <v>5.4979140426020501E-17</v>
      </c>
      <c r="BA721" s="343">
        <f t="shared" si="1749"/>
        <v>-1.2210423813090486E-15</v>
      </c>
      <c r="BB721" s="343">
        <f t="shared" si="1750"/>
        <v>2.0987473410680137E-15</v>
      </c>
      <c r="BC721" s="343">
        <f t="shared" si="1751"/>
        <v>-2.4808174358558419E-15</v>
      </c>
      <c r="BD721" s="343">
        <f t="shared" si="1752"/>
        <v>2.2770239582268302E-15</v>
      </c>
      <c r="BE721" s="343">
        <f t="shared" si="1753"/>
        <v>-1.5354942605260052E-15</v>
      </c>
      <c r="BF721" s="343">
        <f t="shared" si="1754"/>
        <v>4.3134612105860786E-16</v>
      </c>
      <c r="BG721" s="343">
        <f t="shared" si="1755"/>
        <v>7.7466762761447551E-16</v>
      </c>
      <c r="BH721" s="343">
        <f t="shared" si="1756"/>
        <v>-1.7977378282496016E-15</v>
      </c>
      <c r="BI721" s="343">
        <f t="shared" si="1757"/>
        <v>2.3962588092990243E-15</v>
      </c>
      <c r="BJ721" s="343">
        <f t="shared" si="1758"/>
        <v>-2.4288853693561447E-15</v>
      </c>
      <c r="BK721" s="343">
        <f t="shared" si="1759"/>
        <v>1.8879125025005935E-15</v>
      </c>
      <c r="BL721" s="343">
        <f t="shared" si="1760"/>
        <v>-9.0109499301261099E-16</v>
      </c>
      <c r="BM721" s="343">
        <f t="shared" si="1761"/>
        <v>-2.9852283142929038E-16</v>
      </c>
      <c r="BN721" s="343">
        <f t="shared" si="1762"/>
        <v>1.4276422588745503E-15</v>
      </c>
      <c r="BO721" s="343">
        <f t="shared" si="1763"/>
        <v>-2.2196133005382721E-15</v>
      </c>
      <c r="BP721" s="343">
        <f t="shared" si="1764"/>
        <v>2.4874060778757165E-15</v>
      </c>
      <c r="BQ721" s="343">
        <f t="shared" si="1765"/>
        <v>-2.1677793257576165E-15</v>
      </c>
      <c r="BR721" s="343">
        <f t="shared" si="1766"/>
        <v>1.3362152897250351E-15</v>
      </c>
    </row>
    <row r="722" spans="2:70">
      <c r="B722" s="340">
        <v>28</v>
      </c>
      <c r="C722" s="340">
        <f t="shared" si="1767"/>
        <v>8.7500000000000026E-3</v>
      </c>
      <c r="D722" s="341">
        <f t="shared" si="1703"/>
        <v>74.963351439023356</v>
      </c>
      <c r="E722" s="342" t="str">
        <f>AH694</f>
        <v>-0.0366485609766404</v>
      </c>
      <c r="F722" s="291">
        <v>28</v>
      </c>
      <c r="G722" s="343">
        <f t="shared" si="1768"/>
        <v>-1.0926245978388313E-15</v>
      </c>
      <c r="H722" s="343">
        <f t="shared" si="1704"/>
        <v>6.4042958089860991E-16</v>
      </c>
      <c r="I722" s="343">
        <f t="shared" si="1705"/>
        <v>-9.0734965775183626E-17</v>
      </c>
      <c r="J722" s="343">
        <f t="shared" si="1706"/>
        <v>-4.7277322537300262E-16</v>
      </c>
      <c r="K722" s="343">
        <f t="shared" si="1707"/>
        <v>9.6430597865810916E-16</v>
      </c>
      <c r="L722" s="343">
        <f t="shared" si="1708"/>
        <v>-1.3090318881479815E-15</v>
      </c>
      <c r="M722" s="343">
        <f t="shared" si="1709"/>
        <v>1.4544695590709406E-15</v>
      </c>
      <c r="N722" s="343">
        <f t="shared" si="1710"/>
        <v>-1.3784774244247336E-15</v>
      </c>
      <c r="O722" s="343">
        <f t="shared" si="1711"/>
        <v>1.0926245978388317E-15</v>
      </c>
      <c r="P722" s="343">
        <f t="shared" si="1712"/>
        <v>-6.4042958089860764E-16</v>
      </c>
      <c r="Q722" s="343">
        <f t="shared" si="1713"/>
        <v>9.0734965775182492E-17</v>
      </c>
      <c r="R722" s="343">
        <f t="shared" si="1714"/>
        <v>4.7277322537300134E-16</v>
      </c>
      <c r="S722" s="343">
        <f t="shared" si="1715"/>
        <v>-9.6430597865811015E-16</v>
      </c>
      <c r="T722" s="343">
        <f t="shared" si="1716"/>
        <v>1.3090318881479843E-15</v>
      </c>
      <c r="U722" s="343">
        <f t="shared" si="1717"/>
        <v>-1.4544695590709402E-15</v>
      </c>
      <c r="V722" s="343">
        <f t="shared" si="1718"/>
        <v>1.3784774244247332E-15</v>
      </c>
      <c r="W722" s="343">
        <f t="shared" si="1719"/>
        <v>-1.0926245978388273E-15</v>
      </c>
      <c r="X722" s="343">
        <f t="shared" si="1720"/>
        <v>6.4042958089861129E-16</v>
      </c>
      <c r="Y722" s="343">
        <f t="shared" si="1721"/>
        <v>-9.073496577518116E-17</v>
      </c>
      <c r="Z722" s="343">
        <f t="shared" si="1722"/>
        <v>-4.7277322537300746E-16</v>
      </c>
      <c r="AA722" s="343">
        <f t="shared" si="1723"/>
        <v>9.6430597865810719E-16</v>
      </c>
      <c r="AB722" s="343">
        <f t="shared" si="1724"/>
        <v>-1.3090318881479827E-15</v>
      </c>
      <c r="AC722" s="343">
        <f t="shared" si="1725"/>
        <v>1.4544695590709408E-15</v>
      </c>
      <c r="AD722" s="343">
        <f t="shared" si="1726"/>
        <v>-1.3784774244247344E-15</v>
      </c>
      <c r="AE722" s="343">
        <f t="shared" si="1727"/>
        <v>1.092624597838823E-15</v>
      </c>
      <c r="AF722" s="343">
        <f t="shared" si="1728"/>
        <v>-6.4042958089860547E-16</v>
      </c>
      <c r="AG722" s="343">
        <f t="shared" si="1729"/>
        <v>9.0734965775185105E-17</v>
      </c>
      <c r="AH722" s="343">
        <f t="shared" si="1730"/>
        <v>4.7277322537301347E-16</v>
      </c>
      <c r="AI722" s="343">
        <f t="shared" si="1731"/>
        <v>-9.6430597865811212E-16</v>
      </c>
      <c r="AJ722" s="343">
        <f t="shared" si="1732"/>
        <v>1.3090318881479807E-15</v>
      </c>
      <c r="AK722" s="343">
        <f t="shared" si="1733"/>
        <v>-1.4544695590709412E-15</v>
      </c>
      <c r="AL722" s="343">
        <f t="shared" si="1734"/>
        <v>1.3784774244247324E-15</v>
      </c>
      <c r="AM722" s="343">
        <f t="shared" si="1735"/>
        <v>-1.0926245978388327E-15</v>
      </c>
      <c r="AN722" s="343">
        <f t="shared" si="1736"/>
        <v>6.4042958089859965E-16</v>
      </c>
      <c r="AO722" s="343">
        <f t="shared" si="1737"/>
        <v>-9.0734965775178646E-17</v>
      </c>
      <c r="AP722" s="343">
        <f t="shared" si="1738"/>
        <v>-4.7277322537299996E-16</v>
      </c>
      <c r="AQ722" s="343">
        <f t="shared" si="1739"/>
        <v>9.6430597865811685E-16</v>
      </c>
      <c r="AR722" s="343">
        <f t="shared" si="1740"/>
        <v>-1.3090318881479837E-15</v>
      </c>
      <c r="AS722" s="343">
        <f t="shared" si="1741"/>
        <v>1.4544695590709404E-15</v>
      </c>
      <c r="AT722" s="343">
        <f t="shared" si="1742"/>
        <v>-1.3784774244247302E-15</v>
      </c>
      <c r="AU722" s="343">
        <f t="shared" si="1743"/>
        <v>1.0926245978388283E-15</v>
      </c>
      <c r="AV722" s="343">
        <f t="shared" si="1744"/>
        <v>-6.4042958089861237E-16</v>
      </c>
      <c r="AW722" s="343">
        <f t="shared" si="1745"/>
        <v>9.0734965775172236E-17</v>
      </c>
      <c r="AX722" s="343">
        <f t="shared" si="1746"/>
        <v>4.7277322537300607E-16</v>
      </c>
      <c r="AY722" s="343">
        <f t="shared" si="1747"/>
        <v>-9.643059786581062E-16</v>
      </c>
      <c r="AZ722" s="343">
        <f t="shared" si="1748"/>
        <v>1.3090318881479865E-15</v>
      </c>
      <c r="BA722" s="343">
        <f t="shared" si="1749"/>
        <v>-1.4544695590709408E-15</v>
      </c>
      <c r="BB722" s="343">
        <f t="shared" si="1750"/>
        <v>1.378477424424735E-15</v>
      </c>
      <c r="BC722" s="343">
        <f t="shared" si="1751"/>
        <v>-1.0926245978388378E-15</v>
      </c>
      <c r="BD722" s="343">
        <f t="shared" si="1752"/>
        <v>6.4042958089858822E-16</v>
      </c>
      <c r="BE722" s="343">
        <f t="shared" si="1753"/>
        <v>-9.0734965775165827E-17</v>
      </c>
      <c r="BF722" s="343">
        <f t="shared" si="1754"/>
        <v>-4.7277322537301219E-16</v>
      </c>
      <c r="BG722" s="343">
        <f t="shared" si="1755"/>
        <v>9.6430597865811094E-16</v>
      </c>
      <c r="BH722" s="343">
        <f t="shared" si="1756"/>
        <v>-1.3090318881479804E-15</v>
      </c>
      <c r="BI722" s="343">
        <f t="shared" si="1757"/>
        <v>1.4544695590709398E-15</v>
      </c>
      <c r="BJ722" s="343">
        <f t="shared" si="1758"/>
        <v>-1.3784774244247261E-15</v>
      </c>
      <c r="BK722" s="343">
        <f t="shared" si="1759"/>
        <v>1.0926245978388197E-15</v>
      </c>
      <c r="BL722" s="343">
        <f t="shared" si="1760"/>
        <v>-6.4042958089860103E-16</v>
      </c>
      <c r="BM722" s="343">
        <f t="shared" si="1761"/>
        <v>9.0734965775180174E-17</v>
      </c>
      <c r="BN722" s="343">
        <f t="shared" si="1762"/>
        <v>4.7277322537299868E-16</v>
      </c>
      <c r="BO722" s="343">
        <f t="shared" si="1763"/>
        <v>-9.6430597865810029E-16</v>
      </c>
      <c r="BP722" s="343">
        <f t="shared" si="1764"/>
        <v>1.309031888147992E-15</v>
      </c>
      <c r="BQ722" s="343">
        <f t="shared" si="1765"/>
        <v>-1.4544695590709414E-15</v>
      </c>
      <c r="BR722" s="343">
        <f t="shared" si="1766"/>
        <v>1.3784774244247308E-15</v>
      </c>
    </row>
    <row r="723" spans="2:70">
      <c r="B723" s="340">
        <v>29</v>
      </c>
      <c r="C723" s="340">
        <f t="shared" si="1767"/>
        <v>9.0625000000000028E-3</v>
      </c>
      <c r="D723" s="341">
        <f t="shared" si="1703"/>
        <v>74.958785102338197</v>
      </c>
      <c r="E723" s="342" t="str">
        <f>AI694</f>
        <v>-0.0412148976618052</v>
      </c>
      <c r="F723" s="291">
        <v>29</v>
      </c>
      <c r="G723" s="343">
        <f t="shared" si="1768"/>
        <v>-1.8683319675781755E-15</v>
      </c>
      <c r="H723" s="343">
        <f t="shared" si="1704"/>
        <v>2.1845086381182527E-15</v>
      </c>
      <c r="I723" s="343">
        <f t="shared" si="1705"/>
        <v>-2.3125568915634076E-15</v>
      </c>
      <c r="J723" s="343">
        <f t="shared" si="1706"/>
        <v>2.2414492983067877E-15</v>
      </c>
      <c r="K723" s="343">
        <f t="shared" si="1707"/>
        <v>-1.977309596533437E-15</v>
      </c>
      <c r="L723" s="343">
        <f t="shared" si="1708"/>
        <v>1.5428853199996578E-15</v>
      </c>
      <c r="M723" s="343">
        <f t="shared" si="1709"/>
        <v>-9.7558879570010652E-16</v>
      </c>
      <c r="N723" s="343">
        <f t="shared" si="1710"/>
        <v>3.2427521938802507E-16</v>
      </c>
      <c r="O723" s="343">
        <f t="shared" si="1711"/>
        <v>3.5496472107848132E-16</v>
      </c>
      <c r="P723" s="343">
        <f t="shared" si="1712"/>
        <v>-1.0036353381118892E-15</v>
      </c>
      <c r="Q723" s="343">
        <f t="shared" si="1713"/>
        <v>1.5658735537325252E-15</v>
      </c>
      <c r="R723" s="343">
        <f t="shared" si="1714"/>
        <v>-1.9932597903340881E-15</v>
      </c>
      <c r="S723" s="343">
        <f t="shared" si="1715"/>
        <v>2.2489878321950984E-15</v>
      </c>
      <c r="T723" s="343">
        <f t="shared" si="1716"/>
        <v>-2.3110345520627734E-15</v>
      </c>
      <c r="U723" s="343">
        <f t="shared" si="1717"/>
        <v>2.1740565280842737E-15</v>
      </c>
      <c r="V723" s="343">
        <f t="shared" si="1718"/>
        <v>-1.8498502157087578E-15</v>
      </c>
      <c r="W723" s="343">
        <f t="shared" si="1719"/>
        <v>1.366336044865003E-15</v>
      </c>
      <c r="X723" s="343">
        <f t="shared" si="1720"/>
        <v>-7.6515393128351121E-16</v>
      </c>
      <c r="Y723" s="343">
        <f t="shared" si="1721"/>
        <v>9.8077274913523003E-17</v>
      </c>
      <c r="Z723" s="343">
        <f t="shared" si="1722"/>
        <v>5.7744573051661754E-16</v>
      </c>
      <c r="AA723" s="343">
        <f t="shared" si="1723"/>
        <v>-1.2032394973689425E-15</v>
      </c>
      <c r="AB723" s="343">
        <f t="shared" si="1724"/>
        <v>1.7254110866403473E-15</v>
      </c>
      <c r="AC723" s="343">
        <f t="shared" si="1725"/>
        <v>-2.09899143168243E-15</v>
      </c>
      <c r="AD723" s="343">
        <f t="shared" si="1726"/>
        <v>2.291808044026098E-15</v>
      </c>
      <c r="AE723" s="343">
        <f t="shared" si="1727"/>
        <v>-2.2872556864857793E-15</v>
      </c>
      <c r="AF723" s="343">
        <f t="shared" si="1728"/>
        <v>2.0857264050361148E-15</v>
      </c>
      <c r="AG723" s="343">
        <f t="shared" si="1729"/>
        <v>-1.7045757660758068E-15</v>
      </c>
      <c r="AH723" s="343">
        <f t="shared" si="1730"/>
        <v>1.1766282067030255E-15</v>
      </c>
      <c r="AI723" s="343">
        <f t="shared" si="1731"/>
        <v>-5.4735021623295397E-16</v>
      </c>
      <c r="AJ723" s="343">
        <f t="shared" si="1732"/>
        <v>-1.2906520733290508E-16</v>
      </c>
      <c r="AK723" s="343">
        <f t="shared" si="1733"/>
        <v>7.9436562190594852E-16</v>
      </c>
      <c r="AL723" s="343">
        <f t="shared" si="1734"/>
        <v>-1.3912558025087019E-15</v>
      </c>
      <c r="AM723" s="343">
        <f t="shared" si="1735"/>
        <v>1.8683319675781739E-15</v>
      </c>
      <c r="AN723" s="343">
        <f t="shared" si="1736"/>
        <v>-2.1845086381182515E-15</v>
      </c>
      <c r="AO723" s="343">
        <f t="shared" si="1737"/>
        <v>2.3125568915634068E-15</v>
      </c>
      <c r="AP723" s="343">
        <f t="shared" si="1738"/>
        <v>-2.2414492983067896E-15</v>
      </c>
      <c r="AQ723" s="343">
        <f t="shared" si="1739"/>
        <v>1.9773095965334409E-15</v>
      </c>
      <c r="AR723" s="343">
        <f t="shared" si="1740"/>
        <v>-1.5428853199996702E-15</v>
      </c>
      <c r="AS723" s="343">
        <f t="shared" si="1741"/>
        <v>9.7558879570012131E-16</v>
      </c>
      <c r="AT723" s="343">
        <f t="shared" si="1742"/>
        <v>-3.2427521938804144E-16</v>
      </c>
      <c r="AU723" s="343">
        <f t="shared" si="1743"/>
        <v>-3.5496472107849769E-16</v>
      </c>
      <c r="AV723" s="343">
        <f t="shared" si="1744"/>
        <v>1.0036353381119039E-15</v>
      </c>
      <c r="AW723" s="343">
        <f t="shared" si="1745"/>
        <v>-1.5658735537325314E-15</v>
      </c>
      <c r="AX723" s="343">
        <f t="shared" si="1746"/>
        <v>1.9932597903340881E-15</v>
      </c>
      <c r="AY723" s="343">
        <f t="shared" si="1747"/>
        <v>-2.2489878321950984E-15</v>
      </c>
      <c r="AZ723" s="343">
        <f t="shared" si="1748"/>
        <v>2.3110345520627754E-15</v>
      </c>
      <c r="BA723" s="343">
        <f t="shared" si="1749"/>
        <v>-2.1740565280842737E-15</v>
      </c>
      <c r="BB723" s="343">
        <f t="shared" si="1750"/>
        <v>1.8498502157087381E-15</v>
      </c>
      <c r="BC723" s="343">
        <f t="shared" si="1751"/>
        <v>-1.366336044865003E-15</v>
      </c>
      <c r="BD723" s="343">
        <f t="shared" si="1752"/>
        <v>7.6515393128348005E-16</v>
      </c>
      <c r="BE723" s="343">
        <f t="shared" si="1753"/>
        <v>-9.8077274913523003E-17</v>
      </c>
      <c r="BF723" s="343">
        <f t="shared" si="1754"/>
        <v>-5.7744573051664939E-16</v>
      </c>
      <c r="BG723" s="343">
        <f t="shared" si="1755"/>
        <v>1.2032394973689283E-15</v>
      </c>
      <c r="BH723" s="343">
        <f t="shared" si="1756"/>
        <v>-1.7254110866403583E-15</v>
      </c>
      <c r="BI723" s="343">
        <f t="shared" si="1757"/>
        <v>2.09899143168243E-15</v>
      </c>
      <c r="BJ723" s="343">
        <f t="shared" si="1758"/>
        <v>-2.291808044026098E-15</v>
      </c>
      <c r="BK723" s="343">
        <f t="shared" si="1759"/>
        <v>2.2872556864857844E-15</v>
      </c>
      <c r="BL723" s="343">
        <f t="shared" si="1760"/>
        <v>-2.0857264050361148E-15</v>
      </c>
      <c r="BM723" s="343">
        <f t="shared" si="1761"/>
        <v>1.7045757660758289E-15</v>
      </c>
      <c r="BN723" s="343">
        <f t="shared" si="1762"/>
        <v>-1.1766282067030255E-15</v>
      </c>
      <c r="BO723" s="343">
        <f t="shared" si="1763"/>
        <v>5.4735021623298602E-16</v>
      </c>
      <c r="BP723" s="343">
        <f t="shared" si="1764"/>
        <v>1.2906520733290508E-16</v>
      </c>
      <c r="BQ723" s="343">
        <f t="shared" si="1765"/>
        <v>-7.9436562190591766E-16</v>
      </c>
      <c r="BR723" s="343">
        <f t="shared" si="1766"/>
        <v>1.3912558025087019E-15</v>
      </c>
    </row>
    <row r="724" spans="2:70">
      <c r="B724" s="340">
        <v>30</v>
      </c>
      <c r="C724" s="340">
        <f t="shared" si="1767"/>
        <v>9.3750000000000031E-3</v>
      </c>
      <c r="D724" s="341">
        <f t="shared" si="1703"/>
        <v>74.954615687647888</v>
      </c>
      <c r="E724" s="342" t="str">
        <f>AJ694</f>
        <v>-0.0453843123521075</v>
      </c>
      <c r="F724" s="291">
        <v>30</v>
      </c>
      <c r="G724" s="343">
        <f t="shared" si="1768"/>
        <v>6.2742228299947244E-16</v>
      </c>
      <c r="H724" s="343">
        <f t="shared" si="1704"/>
        <v>-8.1614607700787719E-16</v>
      </c>
      <c r="I724" s="343">
        <f t="shared" si="1705"/>
        <v>9.7350583497686259E-16</v>
      </c>
      <c r="J724" s="343">
        <f t="shared" si="1706"/>
        <v>-1.093454309656048E-15</v>
      </c>
      <c r="K724" s="343">
        <f t="shared" si="1707"/>
        <v>1.171381948431393E-15</v>
      </c>
      <c r="L724" s="343">
        <f t="shared" si="1708"/>
        <v>-1.2042940358470849E-15</v>
      </c>
      <c r="M724" s="343">
        <f t="shared" si="1709"/>
        <v>1.1909257788410489E-15</v>
      </c>
      <c r="N724" s="343">
        <f t="shared" si="1710"/>
        <v>-1.1317909120330228E-15</v>
      </c>
      <c r="O724" s="343">
        <f t="shared" si="1711"/>
        <v>1.0291619551912238E-15</v>
      </c>
      <c r="P724" s="343">
        <f t="shared" si="1712"/>
        <v>-8.8698288157209994E-16</v>
      </c>
      <c r="Q724" s="343">
        <f t="shared" si="1713"/>
        <v>7.1071755323988772E-16</v>
      </c>
      <c r="R724" s="343">
        <f t="shared" si="1714"/>
        <v>-5.0713974791166148E-16</v>
      </c>
      <c r="S724" s="343">
        <f t="shared" si="1715"/>
        <v>2.8407284647844512E-16</v>
      </c>
      <c r="T724" s="343">
        <f t="shared" si="1716"/>
        <v>-5.0089184864941629E-17</v>
      </c>
      <c r="U724" s="343">
        <f t="shared" si="1717"/>
        <v>-1.8581937603257464E-16</v>
      </c>
      <c r="V724" s="343">
        <f t="shared" si="1718"/>
        <v>4.145870025178741E-16</v>
      </c>
      <c r="W724" s="343">
        <f t="shared" si="1719"/>
        <v>-6.2742228299948072E-16</v>
      </c>
      <c r="X724" s="343">
        <f t="shared" si="1720"/>
        <v>8.1614607700788034E-16</v>
      </c>
      <c r="Y724" s="343">
        <f t="shared" si="1721"/>
        <v>-9.7350583497686653E-16</v>
      </c>
      <c r="Z724" s="343">
        <f t="shared" si="1722"/>
        <v>1.0934543096560488E-15</v>
      </c>
      <c r="AA724" s="343">
        <f t="shared" si="1723"/>
        <v>-1.1713819484313946E-15</v>
      </c>
      <c r="AB724" s="343">
        <f t="shared" si="1724"/>
        <v>1.2042940358470853E-15</v>
      </c>
      <c r="AC724" s="343">
        <f t="shared" si="1725"/>
        <v>-1.1909257788410473E-15</v>
      </c>
      <c r="AD724" s="343">
        <f t="shared" si="1726"/>
        <v>1.1317909120330176E-15</v>
      </c>
      <c r="AE724" s="343">
        <f t="shared" si="1727"/>
        <v>-1.0291619551912226E-15</v>
      </c>
      <c r="AF724" s="343">
        <f t="shared" si="1728"/>
        <v>8.869828815720956E-16</v>
      </c>
      <c r="AG724" s="343">
        <f t="shared" si="1729"/>
        <v>-7.1071755323988249E-16</v>
      </c>
      <c r="AH724" s="343">
        <f t="shared" si="1730"/>
        <v>5.0713974791165566E-16</v>
      </c>
      <c r="AI724" s="343">
        <f t="shared" si="1731"/>
        <v>-2.8407284647843048E-16</v>
      </c>
      <c r="AJ724" s="343">
        <f t="shared" si="1732"/>
        <v>5.0089184864943651E-17</v>
      </c>
      <c r="AK724" s="343">
        <f t="shared" si="1733"/>
        <v>1.8581937603258105E-16</v>
      </c>
      <c r="AL724" s="343">
        <f t="shared" si="1734"/>
        <v>-4.1458700251788017E-16</v>
      </c>
      <c r="AM724" s="343">
        <f t="shared" si="1735"/>
        <v>6.2742228299948634E-16</v>
      </c>
      <c r="AN724" s="343">
        <f t="shared" si="1736"/>
        <v>-8.1614607700789139E-16</v>
      </c>
      <c r="AO724" s="343">
        <f t="shared" si="1737"/>
        <v>9.7350583497686535E-16</v>
      </c>
      <c r="AP724" s="343">
        <f t="shared" si="1738"/>
        <v>-1.0934543096560516E-15</v>
      </c>
      <c r="AQ724" s="343">
        <f t="shared" si="1739"/>
        <v>1.1713819484313962E-15</v>
      </c>
      <c r="AR724" s="343">
        <f t="shared" si="1740"/>
        <v>-1.2042940358470855E-15</v>
      </c>
      <c r="AS724" s="343">
        <f t="shared" si="1741"/>
        <v>1.1909257788410464E-15</v>
      </c>
      <c r="AT724" s="343">
        <f t="shared" si="1742"/>
        <v>-1.1317909120330214E-15</v>
      </c>
      <c r="AU724" s="343">
        <f t="shared" si="1743"/>
        <v>1.0291619551912193E-15</v>
      </c>
      <c r="AV724" s="343">
        <f t="shared" si="1744"/>
        <v>-8.8698288157209106E-16</v>
      </c>
      <c r="AW724" s="343">
        <f t="shared" si="1745"/>
        <v>7.1071755323987726E-16</v>
      </c>
      <c r="AX724" s="343">
        <f t="shared" si="1746"/>
        <v>-5.0713974791164975E-16</v>
      </c>
      <c r="AY724" s="343">
        <f t="shared" si="1747"/>
        <v>2.8407284647842412E-16</v>
      </c>
      <c r="AZ724" s="343">
        <f t="shared" si="1748"/>
        <v>-5.0089184864920133E-17</v>
      </c>
      <c r="BA724" s="343">
        <f t="shared" si="1749"/>
        <v>-1.8581937603260442E-16</v>
      </c>
      <c r="BB724" s="343">
        <f t="shared" si="1750"/>
        <v>4.1458700251790236E-16</v>
      </c>
      <c r="BC724" s="343">
        <f t="shared" si="1751"/>
        <v>-6.2742228299947717E-16</v>
      </c>
      <c r="BD724" s="343">
        <f t="shared" si="1752"/>
        <v>8.161460770078836E-16</v>
      </c>
      <c r="BE724" s="343">
        <f t="shared" si="1753"/>
        <v>-9.735058349768691E-16</v>
      </c>
      <c r="BF724" s="343">
        <f t="shared" si="1754"/>
        <v>1.0934543096560543E-15</v>
      </c>
      <c r="BG724" s="343">
        <f t="shared" si="1755"/>
        <v>-1.1713819484313976E-15</v>
      </c>
      <c r="BH724" s="343">
        <f t="shared" si="1756"/>
        <v>1.2042940358470859E-15</v>
      </c>
      <c r="BI724" s="343">
        <f t="shared" si="1757"/>
        <v>-1.1909257788410454E-15</v>
      </c>
      <c r="BJ724" s="343">
        <f t="shared" si="1758"/>
        <v>1.1317909120330131E-15</v>
      </c>
      <c r="BK724" s="343">
        <f t="shared" si="1759"/>
        <v>-1.0291619551912069E-15</v>
      </c>
      <c r="BL724" s="343">
        <f t="shared" si="1760"/>
        <v>8.8698288157207509E-16</v>
      </c>
      <c r="BM724" s="343">
        <f t="shared" si="1761"/>
        <v>-7.1071755323988574E-16</v>
      </c>
      <c r="BN724" s="343">
        <f t="shared" si="1762"/>
        <v>5.0713974791165941E-16</v>
      </c>
      <c r="BO724" s="343">
        <f t="shared" si="1763"/>
        <v>-2.8407284647843443E-16</v>
      </c>
      <c r="BP724" s="343">
        <f t="shared" si="1764"/>
        <v>5.0089184864930733E-17</v>
      </c>
      <c r="BQ724" s="343">
        <f t="shared" si="1765"/>
        <v>1.8581937603259392E-16</v>
      </c>
      <c r="BR724" s="343">
        <f t="shared" si="1766"/>
        <v>-4.145870025178924E-16</v>
      </c>
    </row>
    <row r="725" spans="2:70">
      <c r="B725" s="340">
        <v>31</v>
      </c>
      <c r="C725" s="340">
        <f t="shared" si="1767"/>
        <v>9.6875000000000034E-3</v>
      </c>
      <c r="D725" s="341">
        <f t="shared" si="1703"/>
        <v>74.950883348695086</v>
      </c>
      <c r="E725" s="342" t="str">
        <f>AK694</f>
        <v>-0.0491166513049172</v>
      </c>
      <c r="F725" s="291">
        <v>31</v>
      </c>
      <c r="G725" s="343">
        <f t="shared" si="1768"/>
        <v>-9.4702437603794744E-16</v>
      </c>
      <c r="H725" s="343">
        <f t="shared" si="1704"/>
        <v>1.094599239754177E-15</v>
      </c>
      <c r="I725" s="343">
        <f t="shared" si="1705"/>
        <v>-1.2316325144227631E-15</v>
      </c>
      <c r="J725" s="343">
        <f t="shared" si="1706"/>
        <v>1.3568044946986384E-15</v>
      </c>
      <c r="K725" s="343">
        <f t="shared" si="1707"/>
        <v>-1.468909705985782E-15</v>
      </c>
      <c r="L725" s="343">
        <f t="shared" si="1708"/>
        <v>1.5668685138165584E-15</v>
      </c>
      <c r="M725" s="343">
        <f t="shared" si="1709"/>
        <v>-1.6497375213218223E-15</v>
      </c>
      <c r="N725" s="343">
        <f t="shared" si="1710"/>
        <v>1.7167186546584923E-15</v>
      </c>
      <c r="O725" s="343">
        <f t="shared" si="1711"/>
        <v>-1.7671668488969242E-15</v>
      </c>
      <c r="P725" s="343">
        <f t="shared" si="1712"/>
        <v>1.8005962603488138E-15</v>
      </c>
      <c r="Q725" s="343">
        <f t="shared" si="1713"/>
        <v>-1.8166849455075043E-15</v>
      </c>
      <c r="R725" s="343">
        <f t="shared" si="1714"/>
        <v>1.8152779615399462E-15</v>
      </c>
      <c r="S725" s="343">
        <f t="shared" si="1715"/>
        <v>-1.7963888584708844E-15</v>
      </c>
      <c r="T725" s="343">
        <f t="shared" si="1716"/>
        <v>1.7601995486887073E-15</v>
      </c>
      <c r="U725" s="343">
        <f t="shared" si="1717"/>
        <v>-1.7070585550297068E-15</v>
      </c>
      <c r="V725" s="343">
        <f t="shared" si="1718"/>
        <v>1.637477654312641E-15</v>
      </c>
      <c r="W725" s="343">
        <f t="shared" si="1719"/>
        <v>-1.552126948648205E-15</v>
      </c>
      <c r="X725" s="343">
        <f t="shared" si="1720"/>
        <v>1.4518284119893881E-15</v>
      </c>
      <c r="Y725" s="343">
        <f t="shared" si="1721"/>
        <v>-1.3375479740729734E-15</v>
      </c>
      <c r="Z725" s="343">
        <f t="shared" si="1722"/>
        <v>1.2103862179881371E-15</v>
      </c>
      <c r="AA725" s="343">
        <f t="shared" si="1723"/>
        <v>-1.0715677809596637E-15</v>
      </c>
      <c r="AB725" s="343">
        <f t="shared" si="1724"/>
        <v>9.2242956042200229E-16</v>
      </c>
      <c r="AC725" s="343">
        <f t="shared" si="1725"/>
        <v>-7.6440783896620885E-16</v>
      </c>
      <c r="AD725" s="343">
        <f t="shared" si="1726"/>
        <v>5.9902445215331694E-16</v>
      </c>
      <c r="AE725" s="343">
        <f t="shared" si="1727"/>
        <v>-4.2787213240613778E-16</v>
      </c>
      <c r="AF725" s="343">
        <f t="shared" si="1728"/>
        <v>2.525991701251627E-16</v>
      </c>
      <c r="AG725" s="343">
        <f t="shared" si="1729"/>
        <v>-7.4893539751155083E-17</v>
      </c>
      <c r="AH725" s="343">
        <f t="shared" si="1730"/>
        <v>-1.03533356351655E-16</v>
      </c>
      <c r="AI725" s="343">
        <f t="shared" si="1731"/>
        <v>2.8096316963568358E-16</v>
      </c>
      <c r="AJ725" s="343">
        <f t="shared" si="1732"/>
        <v>-4.5568715400605383E-16</v>
      </c>
      <c r="AK725" s="343">
        <f t="shared" si="1733"/>
        <v>6.2602262197938354E-16</v>
      </c>
      <c r="AL725" s="343">
        <f t="shared" si="1734"/>
        <v>-7.9032914988430006E-16</v>
      </c>
      <c r="AM725" s="343">
        <f t="shared" si="1735"/>
        <v>9.4702437603796913E-16</v>
      </c>
      <c r="AN725" s="343">
        <f t="shared" si="1736"/>
        <v>-1.0945992397541862E-15</v>
      </c>
      <c r="AO725" s="343">
        <f t="shared" si="1737"/>
        <v>1.2316325144227802E-15</v>
      </c>
      <c r="AP725" s="343">
        <f t="shared" si="1738"/>
        <v>-1.3568044946986451E-15</v>
      </c>
      <c r="AQ725" s="343">
        <f t="shared" si="1739"/>
        <v>1.4689097059857958E-15</v>
      </c>
      <c r="AR725" s="343">
        <f t="shared" si="1740"/>
        <v>-1.5668685138165619E-15</v>
      </c>
      <c r="AS725" s="343">
        <f t="shared" si="1741"/>
        <v>1.6497375213218306E-15</v>
      </c>
      <c r="AT725" s="343">
        <f t="shared" si="1742"/>
        <v>-1.7167186546584945E-15</v>
      </c>
      <c r="AU725" s="343">
        <f t="shared" si="1743"/>
        <v>1.7671668488969287E-15</v>
      </c>
      <c r="AV725" s="343">
        <f t="shared" si="1744"/>
        <v>-1.8005962603488146E-15</v>
      </c>
      <c r="AW725" s="343">
        <f t="shared" si="1745"/>
        <v>1.8166849455075035E-15</v>
      </c>
      <c r="AX725" s="343">
        <f t="shared" si="1746"/>
        <v>-1.815277961539945E-15</v>
      </c>
      <c r="AY725" s="343">
        <f t="shared" si="1747"/>
        <v>1.7963888584708825E-15</v>
      </c>
      <c r="AZ725" s="343">
        <f t="shared" si="1748"/>
        <v>-1.7601995486887073E-15</v>
      </c>
      <c r="BA725" s="343">
        <f t="shared" si="1749"/>
        <v>1.7070585550297111E-15</v>
      </c>
      <c r="BB725" s="343">
        <f t="shared" si="1750"/>
        <v>-1.6374776543126296E-15</v>
      </c>
      <c r="BC725" s="343">
        <f t="shared" si="1751"/>
        <v>1.5521269486481977E-15</v>
      </c>
      <c r="BD725" s="343">
        <f t="shared" si="1752"/>
        <v>-1.4518284119893879E-15</v>
      </c>
      <c r="BE725" s="343">
        <f t="shared" si="1753"/>
        <v>1.337547974072947E-15</v>
      </c>
      <c r="BF725" s="343">
        <f t="shared" si="1754"/>
        <v>-1.2103862179881178E-15</v>
      </c>
      <c r="BG725" s="343">
        <f t="shared" si="1755"/>
        <v>1.071567780959653E-15</v>
      </c>
      <c r="BH725" s="343">
        <f t="shared" si="1756"/>
        <v>-9.2242956042201333E-16</v>
      </c>
      <c r="BI725" s="343">
        <f t="shared" si="1757"/>
        <v>7.6440783896617326E-16</v>
      </c>
      <c r="BJ725" s="343">
        <f t="shared" si="1758"/>
        <v>-5.9902445215330432E-16</v>
      </c>
      <c r="BK725" s="343">
        <f t="shared" si="1759"/>
        <v>4.2787213240612486E-16</v>
      </c>
      <c r="BL725" s="343">
        <f t="shared" si="1760"/>
        <v>-2.5259917012517492E-16</v>
      </c>
      <c r="BM725" s="343">
        <f t="shared" si="1761"/>
        <v>7.4893539751115936E-17</v>
      </c>
      <c r="BN725" s="343">
        <f t="shared" si="1762"/>
        <v>1.0353335635166841E-16</v>
      </c>
      <c r="BO725" s="343">
        <f t="shared" si="1763"/>
        <v>-2.8096316963569659E-16</v>
      </c>
      <c r="BP725" s="343">
        <f t="shared" si="1764"/>
        <v>4.556871540060417E-16</v>
      </c>
      <c r="BQ725" s="343">
        <f t="shared" si="1765"/>
        <v>-6.2602262197942032E-16</v>
      </c>
      <c r="BR725" s="343">
        <f t="shared" si="1766"/>
        <v>7.9032914988431209E-16</v>
      </c>
    </row>
    <row r="726" spans="2:70">
      <c r="B726" s="340">
        <v>32</v>
      </c>
      <c r="C726" s="340">
        <f t="shared" si="1767"/>
        <v>1.0000000000000004E-2</v>
      </c>
      <c r="D726" s="341">
        <f t="shared" si="1703"/>
        <v>74.947624029944294</v>
      </c>
      <c r="E726" s="342" t="str">
        <f>AL694</f>
        <v>-0.0523759700557094</v>
      </c>
      <c r="F726" s="291">
        <v>32</v>
      </c>
      <c r="G726" s="343">
        <f t="shared" si="1768"/>
        <v>-1.5533611079034438E-17</v>
      </c>
      <c r="H726" s="343">
        <f t="shared" si="1704"/>
        <v>1.5533611079034339E-17</v>
      </c>
      <c r="I726" s="343">
        <f t="shared" si="1705"/>
        <v>-1.5533611079034237E-17</v>
      </c>
      <c r="J726" s="343">
        <f t="shared" si="1706"/>
        <v>1.5533611079034139E-17</v>
      </c>
      <c r="K726" s="343">
        <f t="shared" si="1707"/>
        <v>-1.5533611079034037E-17</v>
      </c>
      <c r="L726" s="343">
        <f t="shared" si="1708"/>
        <v>1.5533611079033938E-17</v>
      </c>
      <c r="M726" s="343">
        <f t="shared" si="1709"/>
        <v>-1.5533611079033837E-17</v>
      </c>
      <c r="N726" s="343">
        <f t="shared" si="1710"/>
        <v>1.5533611079033738E-17</v>
      </c>
      <c r="O726" s="343">
        <f t="shared" si="1711"/>
        <v>-1.5533611079033636E-17</v>
      </c>
      <c r="P726" s="343">
        <f t="shared" si="1712"/>
        <v>1.5533611079033538E-17</v>
      </c>
      <c r="Q726" s="343">
        <f t="shared" si="1713"/>
        <v>-1.553361107903053E-17</v>
      </c>
      <c r="R726" s="343">
        <f t="shared" si="1714"/>
        <v>1.5533611079033337E-17</v>
      </c>
      <c r="S726" s="343">
        <f t="shared" si="1715"/>
        <v>-1.5533611079036142E-17</v>
      </c>
      <c r="T726" s="343">
        <f t="shared" si="1716"/>
        <v>1.5533611079033137E-17</v>
      </c>
      <c r="U726" s="343">
        <f t="shared" si="1717"/>
        <v>-1.553361107903013E-17</v>
      </c>
      <c r="V726" s="343">
        <f t="shared" si="1718"/>
        <v>1.5533611079032937E-17</v>
      </c>
      <c r="W726" s="343">
        <f t="shared" si="1719"/>
        <v>-1.5533611079035741E-17</v>
      </c>
      <c r="X726" s="343">
        <f t="shared" si="1720"/>
        <v>1.5533611079032737E-17</v>
      </c>
      <c r="Y726" s="343">
        <f t="shared" si="1721"/>
        <v>-1.5533611079029729E-17</v>
      </c>
      <c r="Z726" s="343">
        <f t="shared" si="1722"/>
        <v>1.5533611079032533E-17</v>
      </c>
      <c r="AA726" s="343">
        <f t="shared" si="1723"/>
        <v>-1.553361107903534E-17</v>
      </c>
      <c r="AB726" s="343">
        <f t="shared" si="1724"/>
        <v>1.5533611079026521E-17</v>
      </c>
      <c r="AC726" s="343">
        <f t="shared" si="1725"/>
        <v>-1.5533611079029328E-17</v>
      </c>
      <c r="AD726" s="343">
        <f t="shared" si="1726"/>
        <v>1.5533611079032133E-17</v>
      </c>
      <c r="AE726" s="343">
        <f t="shared" si="1727"/>
        <v>-1.553361107903494E-17</v>
      </c>
      <c r="AF726" s="343">
        <f t="shared" si="1728"/>
        <v>1.5533611079037747E-17</v>
      </c>
      <c r="AG726" s="343">
        <f t="shared" si="1729"/>
        <v>-1.5533611079028928E-17</v>
      </c>
      <c r="AH726" s="343">
        <f t="shared" si="1730"/>
        <v>1.5533611079031732E-17</v>
      </c>
      <c r="AI726" s="343">
        <f t="shared" si="1731"/>
        <v>-1.5533611079034539E-17</v>
      </c>
      <c r="AJ726" s="343">
        <f t="shared" si="1732"/>
        <v>1.553361107902572E-17</v>
      </c>
      <c r="AK726" s="343">
        <f t="shared" si="1733"/>
        <v>-1.5533611079028527E-17</v>
      </c>
      <c r="AL726" s="343">
        <f t="shared" si="1734"/>
        <v>1.5533611079031331E-17</v>
      </c>
      <c r="AM726" s="343">
        <f t="shared" si="1735"/>
        <v>-1.5533611079034139E-17</v>
      </c>
      <c r="AN726" s="343">
        <f t="shared" si="1736"/>
        <v>1.5533611079036943E-17</v>
      </c>
      <c r="AO726" s="343">
        <f t="shared" si="1737"/>
        <v>-1.5533611079028124E-17</v>
      </c>
      <c r="AP726" s="343">
        <f t="shared" si="1738"/>
        <v>1.5533611079030931E-17</v>
      </c>
      <c r="AQ726" s="343">
        <f t="shared" si="1739"/>
        <v>-1.5533611079033738E-17</v>
      </c>
      <c r="AR726" s="343">
        <f t="shared" si="1740"/>
        <v>1.5533611079024919E-17</v>
      </c>
      <c r="AS726" s="343">
        <f t="shared" si="1741"/>
        <v>-1.5533611079027723E-17</v>
      </c>
      <c r="AT726" s="343">
        <f t="shared" si="1742"/>
        <v>1.553361107903053E-17</v>
      </c>
      <c r="AU726" s="343">
        <f t="shared" si="1743"/>
        <v>-1.5533611079021711E-17</v>
      </c>
      <c r="AV726" s="343">
        <f t="shared" si="1744"/>
        <v>1.5533611079036142E-17</v>
      </c>
      <c r="AW726" s="343">
        <f t="shared" si="1745"/>
        <v>-1.5533611079027322E-17</v>
      </c>
      <c r="AX726" s="343">
        <f t="shared" si="1746"/>
        <v>1.5533611079018503E-17</v>
      </c>
      <c r="AY726" s="343">
        <f t="shared" si="1747"/>
        <v>-1.5533611079032937E-17</v>
      </c>
      <c r="AZ726" s="343">
        <f t="shared" si="1748"/>
        <v>1.5533611079024115E-17</v>
      </c>
      <c r="BA726" s="343">
        <f t="shared" si="1749"/>
        <v>-1.5533611079038548E-17</v>
      </c>
      <c r="BB726" s="343">
        <f t="shared" si="1750"/>
        <v>1.5533611079029729E-17</v>
      </c>
      <c r="BC726" s="343">
        <f t="shared" si="1751"/>
        <v>-1.553361107902091E-17</v>
      </c>
      <c r="BD726" s="343">
        <f t="shared" si="1752"/>
        <v>1.553361107903534E-17</v>
      </c>
      <c r="BE726" s="343">
        <f t="shared" si="1753"/>
        <v>-1.5533611079026521E-17</v>
      </c>
      <c r="BF726" s="343">
        <f t="shared" si="1754"/>
        <v>1.5533611079040952E-17</v>
      </c>
      <c r="BG726" s="343">
        <f t="shared" si="1755"/>
        <v>-1.5533611079032133E-17</v>
      </c>
      <c r="BH726" s="343">
        <f t="shared" si="1756"/>
        <v>1.5533611079023313E-17</v>
      </c>
      <c r="BI726" s="343">
        <f t="shared" si="1757"/>
        <v>-1.5533611079037747E-17</v>
      </c>
      <c r="BJ726" s="343">
        <f t="shared" si="1758"/>
        <v>1.5533611079028928E-17</v>
      </c>
      <c r="BK726" s="343">
        <f t="shared" si="1759"/>
        <v>-1.5533611079020109E-17</v>
      </c>
      <c r="BL726" s="343">
        <f t="shared" si="1760"/>
        <v>1.5533611079034539E-17</v>
      </c>
      <c r="BM726" s="343">
        <f t="shared" si="1761"/>
        <v>-1.553361107902572E-17</v>
      </c>
      <c r="BN726" s="343">
        <f t="shared" si="1762"/>
        <v>1.5533611079016901E-17</v>
      </c>
      <c r="BO726" s="343">
        <f t="shared" si="1763"/>
        <v>-1.5533611079031331E-17</v>
      </c>
      <c r="BP726" s="343">
        <f t="shared" si="1764"/>
        <v>1.5533611079022512E-17</v>
      </c>
      <c r="BQ726" s="343">
        <f t="shared" si="1765"/>
        <v>-1.5533611079036943E-17</v>
      </c>
      <c r="BR726" s="343">
        <f t="shared" si="1766"/>
        <v>1.5533611079028124E-17</v>
      </c>
    </row>
    <row r="727" spans="2:70">
      <c r="B727" s="340">
        <v>33</v>
      </c>
      <c r="C727" s="340">
        <f t="shared" si="1767"/>
        <v>1.0312500000000004E-2</v>
      </c>
      <c r="D727" s="341">
        <f t="shared" ref="D727:D758" si="1769">Vo_set2+E727</f>
        <v>74.944869120416712</v>
      </c>
      <c r="E727" s="342" t="str">
        <f>AM694</f>
        <v>-0.0551308795832851</v>
      </c>
      <c r="F727" s="291">
        <v>33</v>
      </c>
      <c r="G727" s="343">
        <f t="shared" ref="G727:G744" si="1770">2*IMREAL(K658)*COS(2*PI()*B658*1/Nt_input)-2*IMAGINARY(K658)*SIN(2*PI()*B658*1/Nt_input)</f>
        <v>9.4527629648107969E-15</v>
      </c>
      <c r="H727" s="343">
        <f t="shared" ref="H727:H744" si="1771">2*IMREAL(K658)*COS(2*PI()*B658*2/Nt_input)-2*IMAGINARY(K658)*SIN(2*PI()*B658*2/Nt_input)</f>
        <v>-9.369458432418676E-15</v>
      </c>
      <c r="I727" s="343">
        <f t="shared" ref="I727:I744" si="1772">2*IMREAL(K658)*COS(2*PI()*B658*3/Nt_input)-2*IMAGINARY(K658)*SIN(2*PI()*B658*3/Nt_input)</f>
        <v>9.1959208934553831E-15</v>
      </c>
      <c r="J727" s="343">
        <f t="shared" ref="J727:J744" si="1773">2*IMREAL(K658)*COS(2*PI()*B658*4/Nt_input)-2*IMAGINARY(K658)*SIN(2*PI()*B658*4/Nt_input)</f>
        <v>-8.9338216092864053E-15</v>
      </c>
      <c r="K727" s="343">
        <f t="shared" ref="K727:K744" si="1774">2*IMREAL(K658)*COS(2*PI()*B658*5/Nt_input)-2*IMAGINARY(K658)*SIN(2*PI()*B658*5/Nt_input)</f>
        <v>8.5856847392963269E-15</v>
      </c>
      <c r="L727" s="343">
        <f t="shared" ref="L727:L744" si="1775">2*IMREAL(K658)*COS(2*PI()*B658*6/Nt_input)-2*IMAGINARY(K658)*SIN(2*PI()*B658*6/Nt_input)</f>
        <v>-8.1548630318541343E-15</v>
      </c>
      <c r="M727" s="343">
        <f t="shared" ref="M727:M744" si="1776">2*IMREAL(K658)*COS(2*PI()*B658*7/Nt_input)-2*IMAGINARY(K658)*SIN(2*PI()*B658*7/Nt_input)</f>
        <v>7.6455055355135925E-15</v>
      </c>
      <c r="N727" s="343">
        <f t="shared" ref="N727:N744" si="1777">2*IMREAL(K658)*COS(2*PI()*B658*8/Nt_input)-2*IMAGINARY(K658)*SIN(2*PI()*B658*8/Nt_input)</f>
        <v>-7.062517641407592E-15</v>
      </c>
      <c r="O727" s="343">
        <f t="shared" ref="O727:O744" si="1778">2*IMREAL(K658)*COS(2*PI()*B658*9/Nt_input)-2*IMAGINARY(K658)*SIN(2*PI()*B658*9/Nt_input)</f>
        <v>6.4115138416499752E-15</v>
      </c>
      <c r="P727" s="343">
        <f t="shared" ref="P727:P744" si="1779">2*IMREAL(K658)*COS(2*PI()*B658*10/Nt_input)-2*IMAGINARY(K658)*SIN(2*PI()*B658*10/Nt_input)</f>
        <v>-5.698763658707257E-15</v>
      </c>
      <c r="Q727" s="343">
        <f t="shared" ref="Q727:Q744" si="1780">2*IMREAL(K658)*COS(2*PI()*B658*11/Nt_input)-2*IMAGINARY(K658)*SIN(2*PI()*B658*11/Nt_input)</f>
        <v>4.93113126647011E-15</v>
      </c>
      <c r="R727" s="343">
        <f t="shared" ref="R727:R744" si="1781">2*IMREAL(K658)*COS(2*PI()*B658*12/Nt_input)-2*IMAGINARY(K658)*SIN(2*PI()*B658*12/Nt_input)</f>
        <v>-4.1160093845063037E-15</v>
      </c>
      <c r="S727" s="343">
        <f t="shared" ref="S727:S744" si="1782">2*IMREAL(K658)*COS(2*PI()*B658*13/Nt_input)-2*IMAGINARY(K658)*SIN(2*PI()*B658*13/Nt_input)</f>
        <v>3.2612480821300982E-15</v>
      </c>
      <c r="T727" s="343">
        <f t="shared" ref="T727:T744" si="1783">2*IMREAL(K658)*COS(2*PI()*B658*14/Nt_input)-2*IMAGINARY(K658)*SIN(2*PI()*B658*14/Nt_input)</f>
        <v>-2.3750791779434318E-15</v>
      </c>
      <c r="U727" s="343">
        <f t="shared" ref="U727:U744" si="1784">2*IMREAL(K658)*COS(2*PI()*B658*15/Nt_input)-2*IMAGINARY(K658)*SIN(2*PI()*B658*15/Nt_input)</f>
        <v>1.4660369629228227E-15</v>
      </c>
      <c r="V727" s="343">
        <f t="shared" ref="V727:V744" si="1785">2*IMREAL(K658)*COS(2*PI()*B658*16/Nt_input)-2*IMAGINARY(K658)*SIN(2*PI()*B658*16/Nt_input)</f>
        <v>-5.4287601053194231E-16</v>
      </c>
      <c r="W727" s="343">
        <f t="shared" ref="W727:W744" si="1786">2*IMREAL(K658)*COS(2*PI()*B658*17/Nt_input)-2*IMAGINARY(K658)*SIN(2*PI()*B658*17/Nt_input)</f>
        <v>-3.855131346065754E-16</v>
      </c>
      <c r="X727" s="343">
        <f t="shared" ref="X727:X744" si="1787">2*IMREAL(K658)*COS(2*PI()*B658*18/Nt_input)-2*IMAGINARY(K658)*SIN(2*PI()*B658*18/Nt_input)</f>
        <v>1.3101895775159154E-15</v>
      </c>
      <c r="Y727" s="343">
        <f t="shared" ref="Y727:Y744" si="1788">2*IMREAL(K658)*COS(2*PI()*B658*19/Nt_input)-2*IMAGINARY(K658)*SIN(2*PI()*B658*19/Nt_input)</f>
        <v>-2.2222481785712996E-15</v>
      </c>
      <c r="Z727" s="343">
        <f t="shared" ref="Z727:Z744" si="1789">2*IMREAL(K658)*COS(2*PI()*B658*20/Nt_input)-2*IMAGINARY(K658)*SIN(2*PI()*B658*20/Nt_input)</f>
        <v>3.1129053148626798E-15</v>
      </c>
      <c r="AA727" s="343">
        <f t="shared" ref="AA727:AA744" si="1790">2*IMREAL(K658)*COS(2*PI()*B658*21/Nt_input)-2*IMAGINARY(K658)*SIN(2*PI()*B658*21/Nt_input)</f>
        <v>-3.9735834712847274E-15</v>
      </c>
      <c r="AB727" s="343">
        <f t="shared" ref="AB727:AB744" si="1791">2*IMREAL(K658)*COS(2*PI()*B658*22/Nt_input)-2*IMAGINARY(K658)*SIN(2*PI()*B658*22/Nt_input)</f>
        <v>4.7959938466966207E-15</v>
      </c>
      <c r="AC727" s="343">
        <f t="shared" ref="AC727:AC744" si="1792">2*IMREAL(K658)*COS(2*PI()*B658*23/Nt_input)-2*IMAGINARY(K658)*SIN(2*PI()*B658*23/Nt_input)</f>
        <v>-5.572216179607901E-15</v>
      </c>
      <c r="AD727" s="343">
        <f t="shared" ref="AD727:AD744" si="1793">2*IMREAL(K658)*COS(2*PI()*B658*24/Nt_input)-2*IMAGINARY(K658)*SIN(2*PI()*B658*24/Nt_input)</f>
        <v>6.294775024626346E-15</v>
      </c>
      <c r="AE727" s="343">
        <f t="shared" ref="AE727:AE744" si="1794">2*IMREAL(K658)*COS(2*PI()*B658*25/Nt_input)-2*IMAGINARY(K658)*SIN(2*PI()*B658*25/Nt_input)</f>
        <v>-6.9567117450835813E-15</v>
      </c>
      <c r="AF727" s="343">
        <f t="shared" ref="AF727:AF744" si="1795">2*IMREAL(K658)*COS(2*PI()*B658*26/Nt_input)-2*IMAGINARY(K658)*SIN(2*PI()*B658*26/Nt_input)</f>
        <v>7.5516515285101881E-15</v>
      </c>
      <c r="AG727" s="343">
        <f t="shared" ref="AG727:AG744" si="1796">2*IMREAL(K658)*COS(2*PI()*B658*27/Nt_input)-2*IMAGINARY(K658)*SIN(2*PI()*B658*27/Nt_input)</f>
        <v>-8.0738647795645951E-15</v>
      </c>
      <c r="AH727" s="343">
        <f t="shared" ref="AH727:AH744" si="1797">2*IMREAL(K658)*COS(2*PI()*B658*28/Nt_input)-2*IMAGINARY(K658)*SIN(2*PI()*B658*28/Nt_input)</f>
        <v>8.5183222991683516E-15</v>
      </c>
      <c r="AI727" s="343">
        <f t="shared" ref="AI727:AI744" si="1798">2*IMREAL(K658)*COS(2*PI()*B658*29/Nt_input)-2*IMAGINARY(K658)*SIN(2*PI()*B658*29/Nt_input)</f>
        <v>-8.8807437184424771E-15</v>
      </c>
      <c r="AJ727" s="343">
        <f t="shared" ref="AJ727:AJ744" si="1799">2*IMREAL(K658)*COS(2*PI()*B658*30/Nt_input)-2*IMAGINARY(K658)*SIN(2*PI()*B658*30/Nt_input)</f>
        <v>9.1576387209996616E-15</v>
      </c>
      <c r="AK727" s="343">
        <f t="shared" ref="AK727:AK744" si="1800">2*IMREAL(K658)*COS(2*PI()*B658*31/Nt_input)-2*IMAGINARY(K658)*SIN(2*PI()*B658*31/Nt_input)</f>
        <v>-9.3463406565990741E-15</v>
      </c>
      <c r="AL727" s="343">
        <f t="shared" ref="AL727:AL744" si="1801">2*IMREAL(K658)*COS(2*PI()*B658*32/Nt_input)-2*IMAGINARY(K658)*SIN(2*PI()*B658*32/Nt_input)</f>
        <v>9.44503222244592E-15</v>
      </c>
      <c r="AM727" s="343">
        <f t="shared" ref="AM727:AM744" si="1802">2*IMREAL(K658)*COS(2*PI()*B658*33/Nt_input)-2*IMAGINARY(K658)*SIN(2*PI()*B658*33/Nt_input)</f>
        <v>-9.4527629648107969E-15</v>
      </c>
      <c r="AN727" s="343">
        <f t="shared" ref="AN727:AN744" si="1803">2*IMREAL(K658)*COS(2*PI()*B658*34/Nt_input)-2*IMAGINARY(K658)*SIN(2*PI()*B658*34/Nt_input)</f>
        <v>9.3694584324186792E-15</v>
      </c>
      <c r="AO727" s="343">
        <f t="shared" ref="AO727:AO744" si="1804">2*IMREAL(K658)*COS(2*PI()*B658*35/Nt_input)-2*IMAGINARY(K658)*SIN(2*PI()*B658*35/Nt_input)</f>
        <v>-9.1959208934553878E-15</v>
      </c>
      <c r="AP727" s="343">
        <f t="shared" ref="AP727:AP744" si="1805">2*IMREAL(K658)*COS(2*PI()*B658*36/Nt_input)-2*IMAGINARY(K658)*SIN(2*PI()*B658*36/Nt_input)</f>
        <v>8.9338216092864116E-15</v>
      </c>
      <c r="AQ727" s="343">
        <f t="shared" ref="AQ727:AQ744" si="1806">2*IMREAL(K658)*COS(2*PI()*B658*37/Nt_input)-2*IMAGINARY(K658)*SIN(2*PI()*B658*37/Nt_input)</f>
        <v>-8.5856847392963442E-15</v>
      </c>
      <c r="AR727" s="343">
        <f t="shared" ref="AR727:AR744" si="1807">2*IMREAL(K658)*COS(2*PI()*B658*38/Nt_input)-2*IMAGINARY(K658)*SIN(2*PI()*B658*38/Nt_input)</f>
        <v>8.1548630318541533E-15</v>
      </c>
      <c r="AS727" s="343">
        <f t="shared" ref="AS727:AS744" si="1808">2*IMREAL(K658)*COS(2*PI()*B658*39/Nt_input)-2*IMAGINARY(K658)*SIN(2*PI()*B658*39/Nt_input)</f>
        <v>-7.6455055355136146E-15</v>
      </c>
      <c r="AT727" s="343">
        <f t="shared" ref="AT727:AT744" si="1809">2*IMREAL(K658)*COS(2*PI()*B658*40/Nt_input)-2*IMAGINARY(K658)*SIN(2*PI()*B658*40/Nt_input)</f>
        <v>7.0625176414075289E-15</v>
      </c>
      <c r="AU727" s="343">
        <f t="shared" ref="AU727:AU744" si="1810">2*IMREAL(K658)*COS(2*PI()*B658*41/Nt_input)-2*IMAGINARY(K658)*SIN(2*PI()*B658*41/Nt_input)</f>
        <v>-6.411513841649905E-15</v>
      </c>
      <c r="AV727" s="343">
        <f t="shared" ref="AV727:AV744" si="1811">2*IMREAL(K658)*COS(2*PI()*B658*42/Nt_input)-2*IMAGINARY(K658)*SIN(2*PI()*B658*42/Nt_input)</f>
        <v>5.6987636587072073E-15</v>
      </c>
      <c r="AW727" s="343">
        <f t="shared" ref="AW727:AW744" si="1812">2*IMREAL(K658)*COS(2*PI()*B658*43/Nt_input)-2*IMAGINARY(K658)*SIN(2*PI()*B658*43/Nt_input)</f>
        <v>-4.9311312664700564E-15</v>
      </c>
      <c r="AX727" s="343">
        <f t="shared" ref="AX727:AX744" si="1813">2*IMREAL(K658)*COS(2*PI()*B658*44/Nt_input)-2*IMAGINARY(K658)*SIN(2*PI()*B658*44/Nt_input)</f>
        <v>4.1160093845062477E-15</v>
      </c>
      <c r="AY727" s="343">
        <f t="shared" ref="AY727:AY744" si="1814">2*IMREAL(K658)*COS(2*PI()*B658*45/Nt_input)-2*IMAGINARY(K658)*SIN(2*PI()*B658*45/Nt_input)</f>
        <v>-3.2612480821300391E-15</v>
      </c>
      <c r="AZ727" s="343">
        <f t="shared" ref="AZ727:AZ744" si="1815">2*IMREAL(K658)*COS(2*PI()*B658*46/Nt_input)-2*IMAGINARY(K658)*SIN(2*PI()*B658*46/Nt_input)</f>
        <v>2.3750791779433715E-15</v>
      </c>
      <c r="BA727" s="343">
        <f t="shared" ref="BA727:BA744" si="1816">2*IMREAL(K658)*COS(2*PI()*B658*47/Nt_input)-2*IMAGINARY(K658)*SIN(2*PI()*B658*47/Nt_input)</f>
        <v>-1.466036962922761E-15</v>
      </c>
      <c r="BB727" s="343">
        <f t="shared" ref="BB727:BB744" si="1817">2*IMREAL(K658)*COS(2*PI()*B658*48/Nt_input)-2*IMAGINARY(K658)*SIN(2*PI()*B658*48/Nt_input)</f>
        <v>5.4287601053187989E-16</v>
      </c>
      <c r="BC727" s="343">
        <f t="shared" ref="BC727:BC744" si="1818">2*IMREAL(K658)*COS(2*PI()*B658*49/Nt_input)-2*IMAGINARY(K658)*SIN(2*PI()*B658*49/Nt_input)</f>
        <v>3.8551313460663782E-16</v>
      </c>
      <c r="BD727" s="343">
        <f t="shared" ref="BD727:BD744" si="1819">2*IMREAL(K658)*COS(2*PI()*B658*50/Nt_input)-2*IMAGINARY(K658)*SIN(2*PI()*B658*50/Nt_input)</f>
        <v>-1.3101895775159774E-15</v>
      </c>
      <c r="BE727" s="343">
        <f t="shared" ref="BE727:BE744" si="1820">2*IMREAL(K658)*COS(2*PI()*B658*51/Nt_input)-2*IMAGINARY(K658)*SIN(2*PI()*B658*51/Nt_input)</f>
        <v>2.2222481785713608E-15</v>
      </c>
      <c r="BF727" s="343">
        <f t="shared" ref="BF727:BF744" si="1821">2*IMREAL(K658)*COS(2*PI()*B658*52/Nt_input)-2*IMAGINARY(K658)*SIN(2*PI()*B658*52/Nt_input)</f>
        <v>-3.1129053148626759E-15</v>
      </c>
      <c r="BG727" s="343">
        <f t="shared" ref="BG727:BG744" si="1822">2*IMREAL(K658)*COS(2*PI()*B658*53/Nt_input)-2*IMAGINARY(K658)*SIN(2*PI()*B658*53/Nt_input)</f>
        <v>3.9735834712847226E-15</v>
      </c>
      <c r="BH727" s="343">
        <f t="shared" ref="BH727:BH744" si="1823">2*IMREAL(K658)*COS(2*PI()*B658*54/Nt_input)-2*IMAGINARY(K658)*SIN(2*PI()*B658*54/Nt_input)</f>
        <v>-4.7959938466966151E-15</v>
      </c>
      <c r="BI727" s="343">
        <f t="shared" ref="BI727:BI744" si="1824">2*IMREAL(K658)*COS(2*PI()*B658*55/Nt_input)-2*IMAGINARY(K658)*SIN(2*PI()*B658*55/Nt_input)</f>
        <v>5.5722161796078978E-15</v>
      </c>
      <c r="BJ727" s="343">
        <f t="shared" ref="BJ727:BJ744" si="1825">2*IMREAL(K658)*COS(2*PI()*B658*56/Nt_input)-2*IMAGINARY(K658)*SIN(2*PI()*B658*56/Nt_input)</f>
        <v>-6.2947750246263428E-15</v>
      </c>
      <c r="BK727" s="343">
        <f t="shared" ref="BK727:BK744" si="1826">2*IMREAL(K658)*COS(2*PI()*B658*57/Nt_input)-2*IMAGINARY(K658)*SIN(2*PI()*B658*57/Nt_input)</f>
        <v>6.9567117450835773E-15</v>
      </c>
      <c r="BL727" s="343">
        <f t="shared" ref="BL727:BL744" si="1827">2*IMREAL(K658)*COS(2*PI()*B658*58/Nt_input)-2*IMAGINARY(K658)*SIN(2*PI()*B658*58/Nt_input)</f>
        <v>-7.5516515285101834E-15</v>
      </c>
      <c r="BM727" s="343">
        <f t="shared" ref="BM727:BM744" si="1828">2*IMREAL(K658)*COS(2*PI()*B658*59/Nt_input)-2*IMAGINARY(K658)*SIN(2*PI()*B658*59/Nt_input)</f>
        <v>8.0738647795645935E-15</v>
      </c>
      <c r="BN727" s="343">
        <f t="shared" ref="BN727:BN744" si="1829">2*IMREAL(K658)*COS(2*PI()*B658*60/Nt_input)-2*IMAGINARY(K658)*SIN(2*PI()*B658*60/Nt_input)</f>
        <v>-8.51832229916835E-15</v>
      </c>
      <c r="BO727" s="343">
        <f t="shared" ref="BO727:BO744" si="1830">2*IMREAL(K658)*COS(2*PI()*B658*61/Nt_input)-2*IMAGINARY(K658)*SIN(2*PI()*B658*61/Nt_input)</f>
        <v>8.8807437184424755E-15</v>
      </c>
      <c r="BP727" s="343">
        <f t="shared" ref="BP727:BP744" si="1831">2*IMREAL(K658)*COS(2*PI()*B658*62/Nt_input)-2*IMAGINARY(K658)*SIN(2*PI()*B658*62/Nt_input)</f>
        <v>-9.1576387209996616E-15</v>
      </c>
      <c r="BQ727" s="343">
        <f t="shared" ref="BQ727:BQ744" si="1832">2*IMREAL(K658)*COS(2*PI()*B658*63/Nt_input)-2*IMAGINARY(K658)*SIN(2*PI()*B658*63/Nt_input)</f>
        <v>9.3463406565990725E-15</v>
      </c>
      <c r="BR727" s="343">
        <f t="shared" ref="BR727:BR744" si="1833">2*IMREAL(K658)*COS(2*PI()*B658*64/Nt_input)-2*IMAGINARY(K658)*SIN(2*PI()*B658*64/Nt_input)</f>
        <v>-9.44503222244592E-15</v>
      </c>
    </row>
    <row r="728" spans="2:70">
      <c r="B728" s="340">
        <v>34</v>
      </c>
      <c r="C728" s="340">
        <f t="shared" ref="C728:C758" si="1834">C727+Div_Nt_input</f>
        <v>1.0625000000000004E-2</v>
      </c>
      <c r="D728" s="341">
        <f t="shared" si="1769"/>
        <v>74.942645151397159</v>
      </c>
      <c r="E728" s="342" t="str">
        <f>AN694</f>
        <v>-0.0573548486028353</v>
      </c>
      <c r="F728" s="291">
        <v>34</v>
      </c>
      <c r="G728" s="343">
        <f t="shared" si="1770"/>
        <v>-1.6764475201396411E-15</v>
      </c>
      <c r="H728" s="343">
        <f t="shared" si="1771"/>
        <v>1.1052938972093767E-15</v>
      </c>
      <c r="I728" s="343">
        <f t="shared" si="1772"/>
        <v>-4.9166444966531114E-16</v>
      </c>
      <c r="J728" s="343">
        <f t="shared" si="1773"/>
        <v>-1.4085938695078636E-16</v>
      </c>
      <c r="K728" s="343">
        <f t="shared" si="1774"/>
        <v>7.6797007632121927E-16</v>
      </c>
      <c r="L728" s="343">
        <f t="shared" si="1775"/>
        <v>-1.3655681063412191E-15</v>
      </c>
      <c r="M728" s="343">
        <f t="shared" si="1776"/>
        <v>1.910688119853932E-15</v>
      </c>
      <c r="N728" s="343">
        <f t="shared" si="1777"/>
        <v>-2.3823814604469015E-15</v>
      </c>
      <c r="O728" s="343">
        <f t="shared" si="1778"/>
        <v>2.7625212175698126E-15</v>
      </c>
      <c r="P728" s="343">
        <f t="shared" si="1779"/>
        <v>-3.0364988335412638E-15</v>
      </c>
      <c r="Q728" s="343">
        <f t="shared" si="1780"/>
        <v>3.1937855022278917E-15</v>
      </c>
      <c r="R728" s="343">
        <f t="shared" si="1781"/>
        <v>-3.2283367851594415E-15</v>
      </c>
      <c r="S728" s="343">
        <f t="shared" si="1782"/>
        <v>3.1388248959094437E-15</v>
      </c>
      <c r="T728" s="343">
        <f t="shared" si="1783"/>
        <v>-2.9286897261829229E-15</v>
      </c>
      <c r="U728" s="343">
        <f t="shared" si="1784"/>
        <v>2.606006652707323E-15</v>
      </c>
      <c r="V728" s="343">
        <f t="shared" si="1785"/>
        <v>-2.1831762050335365E-15</v>
      </c>
      <c r="W728" s="343">
        <f t="shared" si="1786"/>
        <v>1.6764475201396299E-15</v>
      </c>
      <c r="X728" s="343">
        <f t="shared" si="1787"/>
        <v>-1.1052938972093777E-15</v>
      </c>
      <c r="Y728" s="343">
        <f t="shared" si="1788"/>
        <v>4.916644496653066E-16</v>
      </c>
      <c r="Z728" s="343">
        <f t="shared" si="1789"/>
        <v>1.4085938695077985E-16</v>
      </c>
      <c r="AA728" s="343">
        <f t="shared" si="1790"/>
        <v>-7.6797007632124648E-16</v>
      </c>
      <c r="AB728" s="343">
        <f t="shared" si="1791"/>
        <v>1.3655681063412236E-15</v>
      </c>
      <c r="AC728" s="343">
        <f t="shared" si="1792"/>
        <v>-1.9106881198539269E-15</v>
      </c>
      <c r="AD728" s="343">
        <f t="shared" si="1793"/>
        <v>2.3823814604469205E-15</v>
      </c>
      <c r="AE728" s="343">
        <f t="shared" si="1794"/>
        <v>-2.7625212175698208E-15</v>
      </c>
      <c r="AF728" s="343">
        <f t="shared" si="1795"/>
        <v>3.0364988335412654E-15</v>
      </c>
      <c r="AG728" s="343">
        <f t="shared" si="1796"/>
        <v>-3.1937855022278881E-15</v>
      </c>
      <c r="AH728" s="343">
        <f t="shared" si="1797"/>
        <v>3.2283367851594415E-15</v>
      </c>
      <c r="AI728" s="343">
        <f t="shared" si="1798"/>
        <v>-3.1388248959094429E-15</v>
      </c>
      <c r="AJ728" s="343">
        <f t="shared" si="1799"/>
        <v>2.9286897261829304E-15</v>
      </c>
      <c r="AK728" s="343">
        <f t="shared" si="1800"/>
        <v>-2.6060066527073069E-15</v>
      </c>
      <c r="AL728" s="343">
        <f t="shared" si="1801"/>
        <v>2.1831762050335329E-15</v>
      </c>
      <c r="AM728" s="343">
        <f t="shared" si="1802"/>
        <v>-1.6764475201396453E-15</v>
      </c>
      <c r="AN728" s="343">
        <f t="shared" si="1803"/>
        <v>1.1052938972093514E-15</v>
      </c>
      <c r="AO728" s="343">
        <f t="shared" si="1804"/>
        <v>-4.9166444966530187E-16</v>
      </c>
      <c r="AP728" s="343">
        <f t="shared" si="1805"/>
        <v>-1.4085938695078439E-16</v>
      </c>
      <c r="AQ728" s="343">
        <f t="shared" si="1806"/>
        <v>7.6797007632125102E-16</v>
      </c>
      <c r="AR728" s="343">
        <f t="shared" si="1807"/>
        <v>-1.3655681063412278E-15</v>
      </c>
      <c r="AS728" s="343">
        <f t="shared" si="1808"/>
        <v>1.9106881198539675E-15</v>
      </c>
      <c r="AT728" s="343">
        <f t="shared" si="1809"/>
        <v>-2.3823814604468925E-15</v>
      </c>
      <c r="AU728" s="343">
        <f t="shared" si="1810"/>
        <v>2.7625212175698236E-15</v>
      </c>
      <c r="AV728" s="343">
        <f t="shared" si="1811"/>
        <v>-3.0364988335412823E-15</v>
      </c>
      <c r="AW728" s="343">
        <f t="shared" si="1812"/>
        <v>3.1937855022278885E-15</v>
      </c>
      <c r="AX728" s="343">
        <f t="shared" si="1813"/>
        <v>-3.2283367851594411E-15</v>
      </c>
      <c r="AY728" s="343">
        <f t="shared" si="1814"/>
        <v>3.1388248959094303E-15</v>
      </c>
      <c r="AZ728" s="343">
        <f t="shared" si="1815"/>
        <v>-2.9286897261829284E-15</v>
      </c>
      <c r="BA728" s="343">
        <f t="shared" si="1816"/>
        <v>2.6060066527073041E-15</v>
      </c>
      <c r="BB728" s="343">
        <f t="shared" si="1817"/>
        <v>-2.1831762050334958E-15</v>
      </c>
      <c r="BC728" s="343">
        <f t="shared" si="1818"/>
        <v>1.6764475201396413E-15</v>
      </c>
      <c r="BD728" s="343">
        <f t="shared" si="1819"/>
        <v>-1.1052938972093469E-15</v>
      </c>
      <c r="BE728" s="343">
        <f t="shared" si="1820"/>
        <v>4.916644496653423E-16</v>
      </c>
      <c r="BF728" s="343">
        <f t="shared" si="1821"/>
        <v>1.4085938695078892E-16</v>
      </c>
      <c r="BG728" s="343">
        <f t="shared" si="1822"/>
        <v>-7.6797007632125536E-16</v>
      </c>
      <c r="BH728" s="343">
        <f t="shared" si="1823"/>
        <v>1.3655681063411907E-15</v>
      </c>
      <c r="BI728" s="343">
        <f t="shared" si="1824"/>
        <v>-1.9106881198539344E-15</v>
      </c>
      <c r="BJ728" s="343">
        <f t="shared" si="1825"/>
        <v>2.3823814604469268E-15</v>
      </c>
      <c r="BK728" s="343">
        <f t="shared" si="1826"/>
        <v>-2.7625212175698023E-15</v>
      </c>
      <c r="BL728" s="343">
        <f t="shared" si="1827"/>
        <v>3.0364988335412685E-15</v>
      </c>
      <c r="BM728" s="343">
        <f t="shared" si="1828"/>
        <v>-3.1937855022278968E-15</v>
      </c>
      <c r="BN728" s="343">
        <f t="shared" si="1829"/>
        <v>3.2283367851594427E-15</v>
      </c>
      <c r="BO728" s="343">
        <f t="shared" si="1830"/>
        <v>-3.1388248959094406E-15</v>
      </c>
      <c r="BP728" s="343">
        <f t="shared" si="1831"/>
        <v>2.9286897261829071E-15</v>
      </c>
      <c r="BQ728" s="343">
        <f t="shared" si="1832"/>
        <v>-2.6060066527073286E-15</v>
      </c>
      <c r="BR728" s="343">
        <f t="shared" si="1833"/>
        <v>2.1831762050335258E-15</v>
      </c>
    </row>
    <row r="729" spans="2:70">
      <c r="B729" s="340">
        <v>35</v>
      </c>
      <c r="C729" s="340">
        <f t="shared" si="1834"/>
        <v>1.0937500000000005E-2</v>
      </c>
      <c r="D729" s="341">
        <f t="shared" si="1769"/>
        <v>74.94097354092294</v>
      </c>
      <c r="E729" s="342" t="str">
        <f>AO694</f>
        <v>-0.0590264590770545</v>
      </c>
      <c r="F729" s="291">
        <v>35</v>
      </c>
      <c r="G729" s="343">
        <f t="shared" si="1770"/>
        <v>4.5642453810143658E-17</v>
      </c>
      <c r="H729" s="343">
        <f t="shared" si="1771"/>
        <v>-1.0944482934191385E-16</v>
      </c>
      <c r="I729" s="343">
        <f t="shared" si="1772"/>
        <v>1.6382188965906716E-16</v>
      </c>
      <c r="J729" s="343">
        <f t="shared" si="1773"/>
        <v>-2.0409071883935109E-16</v>
      </c>
      <c r="K729" s="343">
        <f t="shared" si="1774"/>
        <v>2.2678339235284598E-16</v>
      </c>
      <c r="L729" s="343">
        <f t="shared" si="1775"/>
        <v>-2.2994563239389231E-16</v>
      </c>
      <c r="M729" s="343">
        <f t="shared" si="1776"/>
        <v>2.1330510897348676E-16</v>
      </c>
      <c r="N729" s="343">
        <f t="shared" si="1777"/>
        <v>-1.7829489279507551E-16</v>
      </c>
      <c r="O729" s="343">
        <f t="shared" si="1778"/>
        <v>1.2793004016782883E-16</v>
      </c>
      <c r="P729" s="343">
        <f t="shared" si="1779"/>
        <v>-6.6547938381798759E-17</v>
      </c>
      <c r="Q729" s="343">
        <f t="shared" si="1780"/>
        <v>-5.6522717309908726E-19</v>
      </c>
      <c r="R729" s="343">
        <f t="shared" si="1781"/>
        <v>6.7629715743381142E-17</v>
      </c>
      <c r="S729" s="343">
        <f t="shared" si="1782"/>
        <v>-1.2886997860478931E-16</v>
      </c>
      <c r="T729" s="343">
        <f t="shared" si="1783"/>
        <v>1.7901204544035828E-16</v>
      </c>
      <c r="U729" s="343">
        <f t="shared" si="1784"/>
        <v>-2.1373771512282255E-16</v>
      </c>
      <c r="V729" s="343">
        <f t="shared" si="1785"/>
        <v>2.300564362961799E-16</v>
      </c>
      <c r="W729" s="343">
        <f t="shared" si="1786"/>
        <v>-2.2656285165042146E-16</v>
      </c>
      <c r="X729" s="343">
        <f t="shared" si="1787"/>
        <v>2.0355782634942213E-16</v>
      </c>
      <c r="Y729" s="343">
        <f t="shared" si="1788"/>
        <v>-1.6302253772504688E-16</v>
      </c>
      <c r="Z729" s="343">
        <f t="shared" si="1789"/>
        <v>1.0844785761562628E-16</v>
      </c>
      <c r="AA729" s="343">
        <f t="shared" si="1790"/>
        <v>-4.4533720827222831E-17</v>
      </c>
      <c r="AB729" s="343">
        <f t="shared" si="1791"/>
        <v>-2.3215630096009021E-17</v>
      </c>
      <c r="AC729" s="343">
        <f t="shared" si="1792"/>
        <v>8.8965666543845274E-17</v>
      </c>
      <c r="AD729" s="343">
        <f t="shared" si="1793"/>
        <v>-1.4705403952620472E-16</v>
      </c>
      <c r="AE729" s="343">
        <f t="shared" si="1794"/>
        <v>1.9247821736612015E-16</v>
      </c>
      <c r="AF729" s="343">
        <f t="shared" si="1795"/>
        <v>-2.2132630036874129E-16</v>
      </c>
      <c r="AG729" s="343">
        <f t="shared" si="1796"/>
        <v>2.3111391099634109E-16</v>
      </c>
      <c r="AH729" s="343">
        <f t="shared" si="1797"/>
        <v>-2.2099814679370385E-16</v>
      </c>
      <c r="AI729" s="343">
        <f t="shared" si="1798"/>
        <v>1.9185017058158582E-16</v>
      </c>
      <c r="AJ729" s="343">
        <f t="shared" si="1799"/>
        <v>-1.4618018649954306E-16</v>
      </c>
      <c r="AK729" s="343">
        <f t="shared" si="1800"/>
        <v>8.7921262910956018E-17</v>
      </c>
      <c r="AL729" s="343">
        <f t="shared" si="1801"/>
        <v>-2.2090619196474203E-17</v>
      </c>
      <c r="AM729" s="343">
        <f t="shared" si="1802"/>
        <v>-4.5642453810143294E-17</v>
      </c>
      <c r="AN729" s="343">
        <f t="shared" si="1803"/>
        <v>1.0944482934191187E-16</v>
      </c>
      <c r="AO729" s="343">
        <f t="shared" si="1804"/>
        <v>-1.6382188965906647E-16</v>
      </c>
      <c r="AP729" s="343">
        <f t="shared" si="1805"/>
        <v>2.0409071883934988E-16</v>
      </c>
      <c r="AQ729" s="343">
        <f t="shared" si="1806"/>
        <v>-2.2678339235284578E-16</v>
      </c>
      <c r="AR729" s="343">
        <f t="shared" si="1807"/>
        <v>2.2994563239389231E-16</v>
      </c>
      <c r="AS729" s="343">
        <f t="shared" si="1808"/>
        <v>-2.1330510897348748E-16</v>
      </c>
      <c r="AT729" s="343">
        <f t="shared" si="1809"/>
        <v>1.782948927950777E-16</v>
      </c>
      <c r="AU729" s="343">
        <f t="shared" si="1810"/>
        <v>-1.2793004016782763E-16</v>
      </c>
      <c r="AV729" s="343">
        <f t="shared" si="1811"/>
        <v>6.6547938381798919E-17</v>
      </c>
      <c r="AW729" s="343">
        <f t="shared" si="1812"/>
        <v>5.6522717309727226E-19</v>
      </c>
      <c r="AX729" s="343">
        <f t="shared" si="1813"/>
        <v>-6.7629715743376261E-17</v>
      </c>
      <c r="AY729" s="343">
        <f t="shared" si="1814"/>
        <v>1.2886997860478919E-16</v>
      </c>
      <c r="AZ729" s="343">
        <f t="shared" si="1815"/>
        <v>-1.7901204544035715E-16</v>
      </c>
      <c r="BA729" s="343">
        <f t="shared" si="1816"/>
        <v>2.1373771512282122E-16</v>
      </c>
      <c r="BB729" s="343">
        <f t="shared" si="1817"/>
        <v>-2.3005643629618005E-16</v>
      </c>
      <c r="BC729" s="343">
        <f t="shared" si="1818"/>
        <v>2.2656285165042151E-16</v>
      </c>
      <c r="BD729" s="343">
        <f t="shared" si="1819"/>
        <v>-2.0355782634942299E-16</v>
      </c>
      <c r="BE729" s="343">
        <f t="shared" si="1820"/>
        <v>1.6302253772505048E-16</v>
      </c>
      <c r="BF729" s="343">
        <f t="shared" si="1821"/>
        <v>-1.0844785761562498E-16</v>
      </c>
      <c r="BG729" s="343">
        <f t="shared" si="1822"/>
        <v>4.4533720827224605E-17</v>
      </c>
      <c r="BH729" s="343">
        <f t="shared" si="1823"/>
        <v>2.3215630096007219E-17</v>
      </c>
      <c r="BI729" s="343">
        <f t="shared" si="1824"/>
        <v>-8.8965666543840553E-17</v>
      </c>
      <c r="BJ729" s="343">
        <f t="shared" si="1825"/>
        <v>1.4705403952620332E-16</v>
      </c>
      <c r="BK729" s="343">
        <f t="shared" si="1826"/>
        <v>-1.9247821736611914E-16</v>
      </c>
      <c r="BL729" s="343">
        <f t="shared" si="1827"/>
        <v>2.2132630036873983E-16</v>
      </c>
      <c r="BM729" s="343">
        <f t="shared" si="1828"/>
        <v>-2.3111391099634109E-16</v>
      </c>
      <c r="BN729" s="343">
        <f t="shared" si="1829"/>
        <v>2.2099814679370439E-16</v>
      </c>
      <c r="BO729" s="343">
        <f t="shared" si="1830"/>
        <v>-1.9185017058158679E-16</v>
      </c>
      <c r="BP729" s="343">
        <f t="shared" si="1831"/>
        <v>1.4618018649954701E-16</v>
      </c>
      <c r="BQ729" s="343">
        <f t="shared" si="1832"/>
        <v>-8.7921262910954662E-17</v>
      </c>
      <c r="BR729" s="343">
        <f t="shared" si="1833"/>
        <v>2.2090619196476008E-17</v>
      </c>
    </row>
    <row r="730" spans="2:70">
      <c r="B730" s="340">
        <v>36</v>
      </c>
      <c r="C730" s="340">
        <f t="shared" si="1834"/>
        <v>1.1250000000000005E-2</v>
      </c>
      <c r="D730" s="341">
        <f t="shared" si="1769"/>
        <v>74.939870387516862</v>
      </c>
      <c r="E730" s="342" t="str">
        <f>AP694</f>
        <v>-0.060129612483144</v>
      </c>
      <c r="F730" s="291">
        <v>36</v>
      </c>
      <c r="G730" s="343">
        <f t="shared" si="1770"/>
        <v>-2.6097703147514178E-15</v>
      </c>
      <c r="H730" s="343">
        <f t="shared" si="1771"/>
        <v>2.5167542504256072E-15</v>
      </c>
      <c r="I730" s="343">
        <f t="shared" si="1772"/>
        <v>-2.0405851659065909E-15</v>
      </c>
      <c r="J730" s="343">
        <f t="shared" si="1773"/>
        <v>1.2537554878288873E-15</v>
      </c>
      <c r="K730" s="343">
        <f t="shared" si="1774"/>
        <v>-2.760529020510341E-16</v>
      </c>
      <c r="L730" s="343">
        <f t="shared" si="1775"/>
        <v>-7.4367623563829623E-16</v>
      </c>
      <c r="M730" s="343">
        <f t="shared" si="1776"/>
        <v>1.6501874078935672E-15</v>
      </c>
      <c r="N730" s="343">
        <f t="shared" si="1777"/>
        <v>-2.3054725062831386E-15</v>
      </c>
      <c r="O730" s="343">
        <f t="shared" si="1778"/>
        <v>2.6097703147514171E-15</v>
      </c>
      <c r="P730" s="343">
        <f t="shared" si="1779"/>
        <v>-2.5167542504256072E-15</v>
      </c>
      <c r="Q730" s="343">
        <f t="shared" si="1780"/>
        <v>2.0405851659065869E-15</v>
      </c>
      <c r="R730" s="343">
        <f t="shared" si="1781"/>
        <v>-1.253755487828894E-15</v>
      </c>
      <c r="S730" s="343">
        <f t="shared" si="1782"/>
        <v>2.7605290205103716E-16</v>
      </c>
      <c r="T730" s="343">
        <f t="shared" si="1783"/>
        <v>7.4367623563830224E-16</v>
      </c>
      <c r="U730" s="343">
        <f t="shared" si="1784"/>
        <v>-1.6501874078935577E-15</v>
      </c>
      <c r="V730" s="343">
        <f t="shared" si="1785"/>
        <v>2.3054725062831374E-15</v>
      </c>
      <c r="W730" s="343">
        <f t="shared" si="1786"/>
        <v>-2.6097703147514178E-15</v>
      </c>
      <c r="X730" s="343">
        <f t="shared" si="1787"/>
        <v>2.5167542504256107E-15</v>
      </c>
      <c r="Y730" s="343">
        <f t="shared" si="1788"/>
        <v>-2.0405851659065948E-15</v>
      </c>
      <c r="Z730" s="343">
        <f t="shared" si="1789"/>
        <v>1.2537554878288882E-15</v>
      </c>
      <c r="AA730" s="343">
        <f t="shared" si="1790"/>
        <v>-2.7605290205103055E-16</v>
      </c>
      <c r="AB730" s="343">
        <f t="shared" si="1791"/>
        <v>-7.4367623563830845E-16</v>
      </c>
      <c r="AC730" s="343">
        <f t="shared" si="1792"/>
        <v>1.6501874078935479E-15</v>
      </c>
      <c r="AD730" s="343">
        <f t="shared" si="1793"/>
        <v>-2.3054725062831315E-15</v>
      </c>
      <c r="AE730" s="343">
        <f t="shared" si="1794"/>
        <v>2.6097703147514163E-15</v>
      </c>
      <c r="AF730" s="343">
        <f t="shared" si="1795"/>
        <v>-2.5167542504256091E-15</v>
      </c>
      <c r="AG730" s="343">
        <f t="shared" si="1796"/>
        <v>2.0405851659065909E-15</v>
      </c>
      <c r="AH730" s="343">
        <f t="shared" si="1797"/>
        <v>-1.2537554878288827E-15</v>
      </c>
      <c r="AI730" s="343">
        <f t="shared" si="1798"/>
        <v>2.7605290205106132E-16</v>
      </c>
      <c r="AJ730" s="343">
        <f t="shared" si="1799"/>
        <v>7.4367623563827887E-16</v>
      </c>
      <c r="AK730" s="343">
        <f t="shared" si="1800"/>
        <v>-1.6501874078935532E-15</v>
      </c>
      <c r="AL730" s="343">
        <f t="shared" si="1801"/>
        <v>2.3054725062831346E-15</v>
      </c>
      <c r="AM730" s="343">
        <f t="shared" si="1802"/>
        <v>-2.6097703147514171E-15</v>
      </c>
      <c r="AN730" s="343">
        <f t="shared" si="1803"/>
        <v>2.5167542504256072E-15</v>
      </c>
      <c r="AO730" s="343">
        <f t="shared" si="1804"/>
        <v>-2.0405851659065865E-15</v>
      </c>
      <c r="AP730" s="343">
        <f t="shared" si="1805"/>
        <v>1.2537554878289097E-15</v>
      </c>
      <c r="AQ730" s="343">
        <f t="shared" si="1806"/>
        <v>-2.7605290205105491E-16</v>
      </c>
      <c r="AR730" s="343">
        <f t="shared" si="1807"/>
        <v>-7.4367623563828508E-16</v>
      </c>
      <c r="AS730" s="343">
        <f t="shared" si="1808"/>
        <v>1.6501874078935581E-15</v>
      </c>
      <c r="AT730" s="343">
        <f t="shared" si="1809"/>
        <v>-2.3054725062831378E-15</v>
      </c>
      <c r="AU730" s="343">
        <f t="shared" si="1810"/>
        <v>2.6097703147514178E-15</v>
      </c>
      <c r="AV730" s="343">
        <f t="shared" si="1811"/>
        <v>-2.5167542504256056E-15</v>
      </c>
      <c r="AW730" s="343">
        <f t="shared" si="1812"/>
        <v>2.0405851659065826E-15</v>
      </c>
      <c r="AX730" s="343">
        <f t="shared" si="1813"/>
        <v>-1.2537554878288715E-15</v>
      </c>
      <c r="AY730" s="343">
        <f t="shared" si="1814"/>
        <v>2.7605290205108567E-16</v>
      </c>
      <c r="AZ730" s="343">
        <f t="shared" si="1815"/>
        <v>7.436762356382556E-16</v>
      </c>
      <c r="BA730" s="343">
        <f t="shared" si="1816"/>
        <v>-1.6501874078935341E-15</v>
      </c>
      <c r="BB730" s="343">
        <f t="shared" si="1817"/>
        <v>2.3054725062831228E-15</v>
      </c>
      <c r="BC730" s="343">
        <f t="shared" si="1818"/>
        <v>-2.6097703147514143E-15</v>
      </c>
      <c r="BD730" s="343">
        <f t="shared" si="1819"/>
        <v>2.5167542504256139E-15</v>
      </c>
      <c r="BE730" s="343">
        <f t="shared" si="1820"/>
        <v>-2.0405851659066019E-15</v>
      </c>
      <c r="BF730" s="343">
        <f t="shared" si="1821"/>
        <v>1.2537554878288985E-15</v>
      </c>
      <c r="BG730" s="343">
        <f t="shared" si="1822"/>
        <v>-2.7605290205104219E-16</v>
      </c>
      <c r="BH730" s="343">
        <f t="shared" si="1823"/>
        <v>-7.4367623563829741E-16</v>
      </c>
      <c r="BI730" s="343">
        <f t="shared" si="1824"/>
        <v>1.650187407893568E-15</v>
      </c>
      <c r="BJ730" s="343">
        <f t="shared" si="1825"/>
        <v>-2.3054725062831437E-15</v>
      </c>
      <c r="BK730" s="343">
        <f t="shared" si="1826"/>
        <v>2.609770314751419E-15</v>
      </c>
      <c r="BL730" s="343">
        <f t="shared" si="1827"/>
        <v>-2.5167542504256229E-15</v>
      </c>
      <c r="BM730" s="343">
        <f t="shared" si="1828"/>
        <v>2.0405851659066216E-15</v>
      </c>
      <c r="BN730" s="343">
        <f t="shared" si="1829"/>
        <v>-1.2537554878289257E-15</v>
      </c>
      <c r="BO730" s="343">
        <f t="shared" si="1830"/>
        <v>2.7605290205107286E-16</v>
      </c>
      <c r="BP730" s="343">
        <f t="shared" si="1831"/>
        <v>7.4367623563826783E-16</v>
      </c>
      <c r="BQ730" s="343">
        <f t="shared" si="1832"/>
        <v>-1.6501874078935443E-15</v>
      </c>
      <c r="BR730" s="343">
        <f t="shared" si="1833"/>
        <v>2.3054725062831291E-15</v>
      </c>
    </row>
    <row r="731" spans="2:70">
      <c r="B731" s="340">
        <v>37</v>
      </c>
      <c r="C731" s="340">
        <f t="shared" si="1834"/>
        <v>1.1562500000000005E-2</v>
      </c>
      <c r="D731" s="341">
        <f t="shared" si="1769"/>
        <v>74.939346315149137</v>
      </c>
      <c r="E731" s="342" t="str">
        <f>AQ694</f>
        <v>-0.0606536848508657</v>
      </c>
      <c r="F731" s="291">
        <v>37</v>
      </c>
      <c r="G731" s="343">
        <f t="shared" si="1770"/>
        <v>2.9251870854862841E-15</v>
      </c>
      <c r="H731" s="343">
        <f t="shared" si="1771"/>
        <v>-1.2406777181770863E-15</v>
      </c>
      <c r="I731" s="343">
        <f t="shared" si="1772"/>
        <v>-7.3682696175914783E-16</v>
      </c>
      <c r="J731" s="343">
        <f t="shared" si="1773"/>
        <v>2.5403244496182554E-15</v>
      </c>
      <c r="K731" s="343">
        <f t="shared" si="1774"/>
        <v>-3.7439053391655916E-15</v>
      </c>
      <c r="L731" s="343">
        <f t="shared" si="1775"/>
        <v>4.0633350110167009E-15</v>
      </c>
      <c r="M731" s="343">
        <f t="shared" si="1776"/>
        <v>-3.4231777616079728E-15</v>
      </c>
      <c r="N731" s="343">
        <f t="shared" si="1777"/>
        <v>1.9746115081962578E-15</v>
      </c>
      <c r="O731" s="343">
        <f t="shared" si="1778"/>
        <v>-5.9725994202541514E-17</v>
      </c>
      <c r="P731" s="343">
        <f t="shared" si="1779"/>
        <v>-1.8692642595531213E-15</v>
      </c>
      <c r="Q731" s="343">
        <f t="shared" si="1780"/>
        <v>3.3568137925751224E-15</v>
      </c>
      <c r="R731" s="343">
        <f t="shared" si="1781"/>
        <v>-4.0516266687065566E-15</v>
      </c>
      <c r="S731" s="343">
        <f t="shared" si="1782"/>
        <v>3.789617636091284E-15</v>
      </c>
      <c r="T731" s="343">
        <f t="shared" si="1783"/>
        <v>-2.6326620853303269E-15</v>
      </c>
      <c r="U731" s="343">
        <f t="shared" si="1784"/>
        <v>8.5398371370172925E-16</v>
      </c>
      <c r="V731" s="343">
        <f t="shared" si="1785"/>
        <v>1.1263692922888601E-15</v>
      </c>
      <c r="W731" s="343">
        <f t="shared" si="1786"/>
        <v>-2.8407217744588381E-15</v>
      </c>
      <c r="X731" s="343">
        <f t="shared" si="1787"/>
        <v>3.8842165856964266E-15</v>
      </c>
      <c r="Y731" s="343">
        <f t="shared" si="1788"/>
        <v>-4.0104246300616551E-15</v>
      </c>
      <c r="Z731" s="343">
        <f t="shared" si="1789"/>
        <v>3.1895409349390983E-15</v>
      </c>
      <c r="AA731" s="343">
        <f t="shared" si="1790"/>
        <v>-1.6154233180029449E-15</v>
      </c>
      <c r="AB731" s="343">
        <f t="shared" si="1791"/>
        <v>-3.4018858479711569E-16</v>
      </c>
      <c r="AC731" s="343">
        <f t="shared" si="1792"/>
        <v>2.2154624116452454E-15</v>
      </c>
      <c r="AD731" s="343">
        <f t="shared" si="1793"/>
        <v>-3.5675382375917488E-15</v>
      </c>
      <c r="AE731" s="343">
        <f t="shared" si="1794"/>
        <v>4.0771132545707957E-15</v>
      </c>
      <c r="AF731" s="343">
        <f t="shared" si="1795"/>
        <v>-3.6238475151332831E-15</v>
      </c>
      <c r="AG731" s="343">
        <f t="shared" si="1796"/>
        <v>2.3147831101331908E-15</v>
      </c>
      <c r="AH731" s="343">
        <f t="shared" si="1797"/>
        <v>-4.5906537922842504E-16</v>
      </c>
      <c r="AI731" s="343">
        <f t="shared" si="1798"/>
        <v>-1.5050640707977629E-15</v>
      </c>
      <c r="AJ731" s="343">
        <f t="shared" si="1799"/>
        <v>3.1137613957149179E-15</v>
      </c>
      <c r="AK731" s="343">
        <f t="shared" si="1800"/>
        <v>-3.98712070317824E-15</v>
      </c>
      <c r="AL731" s="343">
        <f t="shared" si="1801"/>
        <v>3.9188916675980011E-15</v>
      </c>
      <c r="AM731" s="343">
        <f t="shared" si="1802"/>
        <v>-2.925187085486292E-15</v>
      </c>
      <c r="AN731" s="343">
        <f t="shared" si="1803"/>
        <v>1.2406777181771043E-15</v>
      </c>
      <c r="AO731" s="343">
        <f t="shared" si="1804"/>
        <v>7.3682696175912248E-16</v>
      </c>
      <c r="AP731" s="343">
        <f t="shared" si="1805"/>
        <v>-2.5403244496182294E-15</v>
      </c>
      <c r="AQ731" s="343">
        <f t="shared" si="1806"/>
        <v>3.7439053391656019E-15</v>
      </c>
      <c r="AR731" s="343">
        <f t="shared" si="1807"/>
        <v>-4.063335011016704E-15</v>
      </c>
      <c r="AS731" s="343">
        <f t="shared" si="1808"/>
        <v>3.4231777616079756E-15</v>
      </c>
      <c r="AT731" s="343">
        <f t="shared" si="1809"/>
        <v>-1.9746115081963118E-15</v>
      </c>
      <c r="AU731" s="343">
        <f t="shared" si="1810"/>
        <v>5.9725994202545656E-17</v>
      </c>
      <c r="AV731" s="343">
        <f t="shared" si="1811"/>
        <v>1.8692642595531698E-15</v>
      </c>
      <c r="AW731" s="343">
        <f t="shared" si="1812"/>
        <v>-3.3568137925751038E-15</v>
      </c>
      <c r="AX731" s="343">
        <f t="shared" si="1813"/>
        <v>4.0516266687065589E-15</v>
      </c>
      <c r="AY731" s="343">
        <f t="shared" si="1814"/>
        <v>-3.7896176360912958E-15</v>
      </c>
      <c r="AZ731" s="343">
        <f t="shared" si="1815"/>
        <v>2.6326620853303301E-15</v>
      </c>
      <c r="BA731" s="343">
        <f t="shared" si="1816"/>
        <v>-8.539837137017898E-16</v>
      </c>
      <c r="BB731" s="343">
        <f t="shared" si="1817"/>
        <v>-1.1263692922888564E-15</v>
      </c>
      <c r="BC731" s="343">
        <f t="shared" si="1818"/>
        <v>2.8407217744588767E-15</v>
      </c>
      <c r="BD731" s="343">
        <f t="shared" si="1819"/>
        <v>-3.8842165856964258E-15</v>
      </c>
      <c r="BE731" s="343">
        <f t="shared" si="1820"/>
        <v>4.0104246300616457E-15</v>
      </c>
      <c r="BF731" s="343">
        <f t="shared" si="1821"/>
        <v>-3.1895409349391007E-15</v>
      </c>
      <c r="BG731" s="343">
        <f t="shared" si="1822"/>
        <v>1.6154233180029481E-15</v>
      </c>
      <c r="BH731" s="343">
        <f t="shared" si="1823"/>
        <v>3.4018858479705416E-16</v>
      </c>
      <c r="BI731" s="343">
        <f t="shared" si="1824"/>
        <v>-2.2154624116452415E-15</v>
      </c>
      <c r="BJ731" s="343">
        <f t="shared" si="1825"/>
        <v>3.5675382375917748E-15</v>
      </c>
      <c r="BK731" s="343">
        <f t="shared" si="1826"/>
        <v>-4.0771132545707957E-15</v>
      </c>
      <c r="BL731" s="343">
        <f t="shared" si="1827"/>
        <v>3.6238475151332595E-15</v>
      </c>
      <c r="BM731" s="343">
        <f t="shared" si="1828"/>
        <v>-2.314783110133194E-15</v>
      </c>
      <c r="BN731" s="343">
        <f t="shared" si="1829"/>
        <v>4.5906537922842918E-16</v>
      </c>
      <c r="BO731" s="343">
        <f t="shared" si="1830"/>
        <v>1.5050640707977053E-15</v>
      </c>
      <c r="BP731" s="343">
        <f t="shared" si="1831"/>
        <v>-3.1137613957149155E-15</v>
      </c>
      <c r="BQ731" s="343">
        <f t="shared" si="1832"/>
        <v>3.9871207031782274E-15</v>
      </c>
      <c r="BR731" s="343">
        <f t="shared" si="1833"/>
        <v>-3.9188916675980027E-15</v>
      </c>
    </row>
    <row r="732" spans="2:70">
      <c r="B732" s="340">
        <v>38</v>
      </c>
      <c r="C732" s="340">
        <f t="shared" si="1834"/>
        <v>1.1875000000000005E-2</v>
      </c>
      <c r="D732" s="341">
        <f t="shared" si="1769"/>
        <v>74.939406370923194</v>
      </c>
      <c r="E732" s="342" t="str">
        <f>AR694</f>
        <v>-0.0605936290768115</v>
      </c>
      <c r="F732" s="291">
        <v>38</v>
      </c>
      <c r="G732" s="343">
        <f t="shared" si="1770"/>
        <v>1.3622380609043793E-15</v>
      </c>
      <c r="H732" s="343">
        <f t="shared" si="1771"/>
        <v>-9.3958882943041123E-16</v>
      </c>
      <c r="I732" s="343">
        <f t="shared" si="1772"/>
        <v>2.0024105855623366E-16</v>
      </c>
      <c r="J732" s="343">
        <f t="shared" si="1773"/>
        <v>6.0660011878080543E-16</v>
      </c>
      <c r="K732" s="343">
        <f t="shared" si="1774"/>
        <v>-1.2089801897269436E-15</v>
      </c>
      <c r="L732" s="343">
        <f t="shared" si="1775"/>
        <v>1.4038604604866315E-15</v>
      </c>
      <c r="M732" s="343">
        <f t="shared" si="1776"/>
        <v>-1.1255544358884442E-15</v>
      </c>
      <c r="N732" s="343">
        <f t="shared" si="1777"/>
        <v>4.6786816038051592E-16</v>
      </c>
      <c r="O732" s="343">
        <f t="shared" si="1778"/>
        <v>3.4751812004785986E-16</v>
      </c>
      <c r="P732" s="343">
        <f t="shared" si="1779"/>
        <v>-1.045769673469122E-15</v>
      </c>
      <c r="Q732" s="343">
        <f t="shared" si="1780"/>
        <v>1.3915332898663975E-15</v>
      </c>
      <c r="R732" s="343">
        <f t="shared" si="1781"/>
        <v>-1.2682656165934803E-15</v>
      </c>
      <c r="S732" s="343">
        <f t="shared" si="1782"/>
        <v>7.1751535118485954E-16</v>
      </c>
      <c r="T732" s="343">
        <f t="shared" si="1783"/>
        <v>7.5081194851872E-17</v>
      </c>
      <c r="U732" s="343">
        <f t="shared" si="1784"/>
        <v>-8.423708151342638E-16</v>
      </c>
      <c r="V732" s="343">
        <f t="shared" si="1785"/>
        <v>1.3257302752974573E-15</v>
      </c>
      <c r="W732" s="343">
        <f t="shared" si="1786"/>
        <v>-1.3622380609043807E-15</v>
      </c>
      <c r="X732" s="343">
        <f t="shared" si="1787"/>
        <v>9.3958882943041379E-16</v>
      </c>
      <c r="Y732" s="343">
        <f t="shared" si="1788"/>
        <v>-2.002410585562444E-16</v>
      </c>
      <c r="Z732" s="343">
        <f t="shared" si="1789"/>
        <v>-6.06600118780807E-16</v>
      </c>
      <c r="AA732" s="343">
        <f t="shared" si="1790"/>
        <v>1.2089801897269393E-15</v>
      </c>
      <c r="AB732" s="343">
        <f t="shared" si="1791"/>
        <v>-1.4038604604866323E-15</v>
      </c>
      <c r="AC732" s="343">
        <f t="shared" si="1792"/>
        <v>1.1255544358884433E-15</v>
      </c>
      <c r="AD732" s="343">
        <f t="shared" si="1793"/>
        <v>-4.6786816038052371E-16</v>
      </c>
      <c r="AE732" s="343">
        <f t="shared" si="1794"/>
        <v>-3.4751812004784216E-16</v>
      </c>
      <c r="AF732" s="343">
        <f t="shared" si="1795"/>
        <v>1.0457696734691165E-15</v>
      </c>
      <c r="AG732" s="343">
        <f t="shared" si="1796"/>
        <v>-1.3915332898663965E-15</v>
      </c>
      <c r="AH732" s="343">
        <f t="shared" si="1797"/>
        <v>1.268265616593488E-15</v>
      </c>
      <c r="AI732" s="343">
        <f t="shared" si="1798"/>
        <v>-7.1751535118486664E-16</v>
      </c>
      <c r="AJ732" s="343">
        <f t="shared" si="1799"/>
        <v>-7.5081194851863766E-17</v>
      </c>
      <c r="AK732" s="343">
        <f t="shared" si="1800"/>
        <v>8.4237081513426528E-16</v>
      </c>
      <c r="AL732" s="343">
        <f t="shared" si="1801"/>
        <v>-1.3257302752974545E-15</v>
      </c>
      <c r="AM732" s="343">
        <f t="shared" si="1802"/>
        <v>1.3622380609043854E-15</v>
      </c>
      <c r="AN732" s="343">
        <f t="shared" si="1803"/>
        <v>-9.3958882943041991E-16</v>
      </c>
      <c r="AO732" s="343">
        <f t="shared" si="1804"/>
        <v>2.0024105855623277E-16</v>
      </c>
      <c r="AP732" s="343">
        <f t="shared" si="1805"/>
        <v>6.0660011878079951E-16</v>
      </c>
      <c r="AQ732" s="343">
        <f t="shared" si="1806"/>
        <v>-1.2089801897269351E-15</v>
      </c>
      <c r="AR732" s="343">
        <f t="shared" si="1807"/>
        <v>1.4038604604866329E-15</v>
      </c>
      <c r="AS732" s="343">
        <f t="shared" si="1808"/>
        <v>-1.1255544358884602E-15</v>
      </c>
      <c r="AT732" s="343">
        <f t="shared" si="1809"/>
        <v>4.6786816038051266E-16</v>
      </c>
      <c r="AU732" s="343">
        <f t="shared" si="1810"/>
        <v>3.4751812004785345E-16</v>
      </c>
      <c r="AV732" s="343">
        <f t="shared" si="1811"/>
        <v>-1.0457696734691112E-15</v>
      </c>
      <c r="AW732" s="343">
        <f t="shared" si="1812"/>
        <v>1.3915332898663953E-15</v>
      </c>
      <c r="AX732" s="343">
        <f t="shared" si="1813"/>
        <v>-1.2682656165934919E-15</v>
      </c>
      <c r="AY732" s="343">
        <f t="shared" si="1814"/>
        <v>7.1751535118489089E-16</v>
      </c>
      <c r="AZ732" s="343">
        <f t="shared" si="1815"/>
        <v>7.50811948518755E-17</v>
      </c>
      <c r="BA732" s="343">
        <f t="shared" si="1816"/>
        <v>-8.4237081513425848E-16</v>
      </c>
      <c r="BB732" s="343">
        <f t="shared" si="1817"/>
        <v>1.3257302752974517E-15</v>
      </c>
      <c r="BC732" s="343">
        <f t="shared" si="1818"/>
        <v>-1.3622380609043874E-15</v>
      </c>
      <c r="BD732" s="343">
        <f t="shared" si="1819"/>
        <v>9.3958882943044101E-16</v>
      </c>
      <c r="BE732" s="343">
        <f t="shared" si="1820"/>
        <v>-2.002410585562409E-16</v>
      </c>
      <c r="BF732" s="343">
        <f t="shared" si="1821"/>
        <v>-6.0660011878079202E-16</v>
      </c>
      <c r="BG732" s="343">
        <f t="shared" si="1822"/>
        <v>1.208980189726931E-15</v>
      </c>
      <c r="BH732" s="343">
        <f t="shared" si="1823"/>
        <v>-1.4038604604866333E-15</v>
      </c>
      <c r="BI732" s="343">
        <f t="shared" si="1824"/>
        <v>1.1255544358884652E-15</v>
      </c>
      <c r="BJ732" s="343">
        <f t="shared" si="1825"/>
        <v>-4.6786816038055812E-16</v>
      </c>
      <c r="BK732" s="343">
        <f t="shared" si="1826"/>
        <v>-3.4751812004784552E-16</v>
      </c>
      <c r="BL732" s="343">
        <f t="shared" si="1827"/>
        <v>1.0457696734691057E-15</v>
      </c>
      <c r="BM732" s="343">
        <f t="shared" si="1828"/>
        <v>-1.3915332898663939E-15</v>
      </c>
      <c r="BN732" s="343">
        <f t="shared" si="1829"/>
        <v>1.2682656165934953E-15</v>
      </c>
      <c r="BO732" s="343">
        <f t="shared" si="1830"/>
        <v>-7.1751535118489799E-16</v>
      </c>
      <c r="BP732" s="343">
        <f t="shared" si="1831"/>
        <v>-7.5081194851867266E-17</v>
      </c>
      <c r="BQ732" s="343">
        <f t="shared" si="1832"/>
        <v>8.4237081513425207E-16</v>
      </c>
      <c r="BR732" s="343">
        <f t="shared" si="1833"/>
        <v>-1.325730275297449E-15</v>
      </c>
    </row>
    <row r="733" spans="2:70">
      <c r="B733" s="340">
        <v>39</v>
      </c>
      <c r="C733" s="340">
        <f t="shared" si="1834"/>
        <v>1.2187500000000006E-2</v>
      </c>
      <c r="D733" s="341">
        <f t="shared" si="1769"/>
        <v>74.940049976469126</v>
      </c>
      <c r="E733" s="342" t="str">
        <f>AS694</f>
        <v>-0.0599500235308684</v>
      </c>
      <c r="F733" s="291">
        <v>39</v>
      </c>
      <c r="G733" s="343">
        <f t="shared" si="1770"/>
        <v>-5.7090613820532551E-16</v>
      </c>
      <c r="H733" s="343">
        <f t="shared" si="1771"/>
        <v>1.5177053216943423E-15</v>
      </c>
      <c r="I733" s="343">
        <f t="shared" si="1772"/>
        <v>-1.775498019382639E-15</v>
      </c>
      <c r="J733" s="343">
        <f t="shared" si="1773"/>
        <v>1.2272517361208892E-15</v>
      </c>
      <c r="K733" s="343">
        <f t="shared" si="1774"/>
        <v>-1.2185882247539108E-16</v>
      </c>
      <c r="L733" s="343">
        <f t="shared" si="1775"/>
        <v>-1.038855448904989E-15</v>
      </c>
      <c r="M733" s="343">
        <f t="shared" si="1776"/>
        <v>1.7279510655481781E-15</v>
      </c>
      <c r="N733" s="343">
        <f t="shared" si="1777"/>
        <v>-1.6325930242310573E-15</v>
      </c>
      <c r="O733" s="343">
        <f t="shared" si="1778"/>
        <v>7.9607188208720229E-16</v>
      </c>
      <c r="P733" s="343">
        <f t="shared" si="1779"/>
        <v>4.0184925126794101E-16</v>
      </c>
      <c r="Q733" s="343">
        <f t="shared" si="1780"/>
        <v>-1.4173392258994186E-15</v>
      </c>
      <c r="R733" s="343">
        <f t="shared" si="1781"/>
        <v>1.7893868238946633E-15</v>
      </c>
      <c r="S733" s="343">
        <f t="shared" si="1782"/>
        <v>-1.3490902140608228E-15</v>
      </c>
      <c r="T733" s="343">
        <f t="shared" si="1783"/>
        <v>2.9633485210211778E-16</v>
      </c>
      <c r="U733" s="343">
        <f t="shared" si="1784"/>
        <v>8.9095033731955768E-16</v>
      </c>
      <c r="V733" s="343">
        <f t="shared" si="1785"/>
        <v>-1.6737627004522574E-15</v>
      </c>
      <c r="W733" s="343">
        <f t="shared" si="1786"/>
        <v>1.6967217904769244E-15</v>
      </c>
      <c r="X733" s="343">
        <f t="shared" si="1787"/>
        <v>-9.4940466052174151E-16</v>
      </c>
      <c r="Y733" s="343">
        <f t="shared" si="1788"/>
        <v>-2.2892233636769139E-16</v>
      </c>
      <c r="Z733" s="343">
        <f t="shared" si="1789"/>
        <v>1.3033233785626536E-15</v>
      </c>
      <c r="AA733" s="343">
        <f t="shared" si="1790"/>
        <v>-1.7860428551142432E-15</v>
      </c>
      <c r="AB733" s="343">
        <f t="shared" si="1791"/>
        <v>1.4579362157516267E-15</v>
      </c>
      <c r="AC733" s="343">
        <f t="shared" si="1792"/>
        <v>-4.679570151099864E-16</v>
      </c>
      <c r="AD733" s="343">
        <f t="shared" si="1793"/>
        <v>-7.3446488694274197E-16</v>
      </c>
      <c r="AE733" s="343">
        <f t="shared" si="1794"/>
        <v>1.6034550855792116E-15</v>
      </c>
      <c r="AF733" s="343">
        <f t="shared" si="1795"/>
        <v>-1.7445101983580166E-15</v>
      </c>
      <c r="AG733" s="343">
        <f t="shared" si="1796"/>
        <v>1.0935941530780756E-15</v>
      </c>
      <c r="AH733" s="343">
        <f t="shared" si="1797"/>
        <v>5.3790774226554513E-17</v>
      </c>
      <c r="AI733" s="343">
        <f t="shared" si="1798"/>
        <v>-1.1767558146212984E-15</v>
      </c>
      <c r="AJ733" s="343">
        <f t="shared" si="1799"/>
        <v>1.7654983172887321E-15</v>
      </c>
      <c r="AK733" s="343">
        <f t="shared" si="1800"/>
        <v>-1.5527414946957281E-15</v>
      </c>
      <c r="AL733" s="343">
        <f t="shared" si="1801"/>
        <v>6.3507249625101993E-16</v>
      </c>
      <c r="AM733" s="343">
        <f t="shared" si="1802"/>
        <v>5.709061382053196E-16</v>
      </c>
      <c r="AN733" s="343">
        <f t="shared" si="1803"/>
        <v>-1.5177053216943303E-15</v>
      </c>
      <c r="AO733" s="343">
        <f t="shared" si="1804"/>
        <v>1.7754980193826411E-15</v>
      </c>
      <c r="AP733" s="343">
        <f t="shared" si="1805"/>
        <v>-1.2272517361208929E-15</v>
      </c>
      <c r="AQ733" s="343">
        <f t="shared" si="1806"/>
        <v>1.2185882247538694E-16</v>
      </c>
      <c r="AR733" s="343">
        <f t="shared" si="1807"/>
        <v>1.0388554489049561E-15</v>
      </c>
      <c r="AS733" s="343">
        <f t="shared" si="1808"/>
        <v>-1.727951065548171E-15</v>
      </c>
      <c r="AT733" s="343">
        <f t="shared" si="1809"/>
        <v>1.6325930242310661E-15</v>
      </c>
      <c r="AU733" s="343">
        <f t="shared" si="1810"/>
        <v>-7.9607188208721571E-16</v>
      </c>
      <c r="AV733" s="343">
        <f t="shared" si="1811"/>
        <v>-4.0184925126793894E-16</v>
      </c>
      <c r="AW733" s="343">
        <f t="shared" si="1812"/>
        <v>1.4173392258994249E-15</v>
      </c>
      <c r="AX733" s="343">
        <f t="shared" si="1813"/>
        <v>-1.7893868238946649E-15</v>
      </c>
      <c r="AY733" s="343">
        <f t="shared" si="1814"/>
        <v>1.3490902140608409E-15</v>
      </c>
      <c r="AZ733" s="343">
        <f t="shared" si="1815"/>
        <v>-2.9633485210213247E-16</v>
      </c>
      <c r="BA733" s="343">
        <f t="shared" si="1816"/>
        <v>-8.9095033731954447E-16</v>
      </c>
      <c r="BB733" s="343">
        <f t="shared" si="1817"/>
        <v>1.6737627004522566E-15</v>
      </c>
      <c r="BC733" s="343">
        <f t="shared" si="1818"/>
        <v>-1.696721790476921E-15</v>
      </c>
      <c r="BD733" s="343">
        <f t="shared" si="1819"/>
        <v>9.4940466052177563E-16</v>
      </c>
      <c r="BE733" s="343">
        <f t="shared" si="1820"/>
        <v>2.2892233636767651E-16</v>
      </c>
      <c r="BF733" s="343">
        <f t="shared" si="1821"/>
        <v>-1.3033233785626432E-15</v>
      </c>
      <c r="BG733" s="343">
        <f t="shared" si="1822"/>
        <v>1.7860428551142421E-15</v>
      </c>
      <c r="BH733" s="343">
        <f t="shared" si="1823"/>
        <v>-1.4579362157516206E-15</v>
      </c>
      <c r="BI733" s="343">
        <f t="shared" si="1824"/>
        <v>4.6795701510997624E-16</v>
      </c>
      <c r="BJ733" s="343">
        <f t="shared" si="1825"/>
        <v>7.3446488694270528E-16</v>
      </c>
      <c r="BK733" s="343">
        <f t="shared" si="1826"/>
        <v>-1.6034550855792047E-15</v>
      </c>
      <c r="BL733" s="343">
        <f t="shared" si="1827"/>
        <v>1.7445101983580201E-15</v>
      </c>
      <c r="BM733" s="343">
        <f t="shared" si="1828"/>
        <v>-1.0935941530780877E-15</v>
      </c>
      <c r="BN733" s="343">
        <f t="shared" si="1829"/>
        <v>-5.3790774226565064E-17</v>
      </c>
      <c r="BO733" s="343">
        <f t="shared" si="1830"/>
        <v>1.1767558146213065E-15</v>
      </c>
      <c r="BP733" s="343">
        <f t="shared" si="1831"/>
        <v>-1.7654983172887256E-15</v>
      </c>
      <c r="BQ733" s="343">
        <f t="shared" si="1832"/>
        <v>1.5527414946957354E-15</v>
      </c>
      <c r="BR733" s="343">
        <f t="shared" si="1833"/>
        <v>-6.3507249625103393E-16</v>
      </c>
    </row>
    <row r="734" spans="2:70">
      <c r="B734" s="340">
        <v>40</v>
      </c>
      <c r="C734" s="340">
        <f t="shared" si="1834"/>
        <v>1.2500000000000006E-2</v>
      </c>
      <c r="D734" s="341">
        <f t="shared" si="1769"/>
        <v>74.941270933513678</v>
      </c>
      <c r="E734" s="342" t="str">
        <f>AT694</f>
        <v>-0.0587290664863253</v>
      </c>
      <c r="F734" s="291">
        <v>40</v>
      </c>
      <c r="G734" s="343">
        <f t="shared" si="1770"/>
        <v>-5.072126242527193E-16</v>
      </c>
      <c r="H734" s="343">
        <f t="shared" si="1771"/>
        <v>-4.3158548085920364E-16</v>
      </c>
      <c r="I734" s="343">
        <f t="shared" si="1772"/>
        <v>1.1175666646071184E-15</v>
      </c>
      <c r="J734" s="343">
        <f t="shared" si="1773"/>
        <v>-1.1488924530842481E-15</v>
      </c>
      <c r="K734" s="343">
        <f t="shared" si="1774"/>
        <v>5.07212624252719E-16</v>
      </c>
      <c r="L734" s="343">
        <f t="shared" si="1775"/>
        <v>4.3158548085920087E-16</v>
      </c>
      <c r="M734" s="343">
        <f t="shared" si="1776"/>
        <v>-1.117566664607118E-15</v>
      </c>
      <c r="N734" s="343">
        <f t="shared" si="1777"/>
        <v>1.1488924530842485E-15</v>
      </c>
      <c r="O734" s="343">
        <f t="shared" si="1778"/>
        <v>-5.0721262425271969E-16</v>
      </c>
      <c r="P734" s="343">
        <f t="shared" si="1779"/>
        <v>-4.3158548085920428E-16</v>
      </c>
      <c r="Q734" s="343">
        <f t="shared" si="1780"/>
        <v>1.1175666646071196E-15</v>
      </c>
      <c r="R734" s="343">
        <f t="shared" si="1781"/>
        <v>-1.1488924530842503E-15</v>
      </c>
      <c r="S734" s="343">
        <f t="shared" si="1782"/>
        <v>5.0721262425272423E-16</v>
      </c>
      <c r="T734" s="343">
        <f t="shared" si="1783"/>
        <v>4.3158548085919949E-16</v>
      </c>
      <c r="U734" s="343">
        <f t="shared" si="1784"/>
        <v>-1.1175666646071176E-15</v>
      </c>
      <c r="V734" s="343">
        <f t="shared" si="1785"/>
        <v>1.1488924530842489E-15</v>
      </c>
      <c r="W734" s="343">
        <f t="shared" si="1786"/>
        <v>-5.0721262425272087E-16</v>
      </c>
      <c r="X734" s="343">
        <f t="shared" si="1787"/>
        <v>-4.3158548085920285E-16</v>
      </c>
      <c r="Y734" s="343">
        <f t="shared" si="1788"/>
        <v>1.117566664607119E-15</v>
      </c>
      <c r="Z734" s="343">
        <f t="shared" si="1789"/>
        <v>-1.1488924530842477E-15</v>
      </c>
      <c r="AA734" s="343">
        <f t="shared" si="1790"/>
        <v>5.0721262425271772E-16</v>
      </c>
      <c r="AB734" s="343">
        <f t="shared" si="1791"/>
        <v>4.3158548085920625E-16</v>
      </c>
      <c r="AC734" s="343">
        <f t="shared" si="1792"/>
        <v>-1.1175666646071206E-15</v>
      </c>
      <c r="AD734" s="343">
        <f t="shared" si="1793"/>
        <v>1.1488924530842526E-15</v>
      </c>
      <c r="AE734" s="343">
        <f t="shared" si="1794"/>
        <v>-5.0721262425273034E-16</v>
      </c>
      <c r="AF734" s="343">
        <f t="shared" si="1795"/>
        <v>-4.3158548085919328E-16</v>
      </c>
      <c r="AG734" s="343">
        <f t="shared" si="1796"/>
        <v>1.1175666646071149E-15</v>
      </c>
      <c r="AH734" s="343">
        <f t="shared" si="1797"/>
        <v>-1.1488924530842513E-15</v>
      </c>
      <c r="AI734" s="343">
        <f t="shared" si="1798"/>
        <v>5.0721262425272699E-16</v>
      </c>
      <c r="AJ734" s="343">
        <f t="shared" si="1799"/>
        <v>4.3158548085919668E-16</v>
      </c>
      <c r="AK734" s="343">
        <f t="shared" si="1800"/>
        <v>-1.1175666646071163E-15</v>
      </c>
      <c r="AL734" s="343">
        <f t="shared" si="1801"/>
        <v>1.1488924530842501E-15</v>
      </c>
      <c r="AM734" s="343">
        <f t="shared" si="1802"/>
        <v>-5.0721262425273961E-16</v>
      </c>
      <c r="AN734" s="343">
        <f t="shared" si="1803"/>
        <v>-4.3158548085920004E-16</v>
      </c>
      <c r="AO734" s="343">
        <f t="shared" si="1804"/>
        <v>1.1175666646071105E-15</v>
      </c>
      <c r="AP734" s="343">
        <f t="shared" si="1805"/>
        <v>-1.1488924530842487E-15</v>
      </c>
      <c r="AQ734" s="343">
        <f t="shared" si="1806"/>
        <v>5.0721262425273635E-16</v>
      </c>
      <c r="AR734" s="343">
        <f t="shared" si="1807"/>
        <v>4.3158548085920344E-16</v>
      </c>
      <c r="AS734" s="343">
        <f t="shared" si="1808"/>
        <v>-1.1175666646071121E-15</v>
      </c>
      <c r="AT734" s="343">
        <f t="shared" si="1809"/>
        <v>1.1488924530842475E-15</v>
      </c>
      <c r="AU734" s="343">
        <f t="shared" si="1810"/>
        <v>-5.07212624252733E-16</v>
      </c>
      <c r="AV734" s="343">
        <f t="shared" si="1811"/>
        <v>-4.3158548085920679E-16</v>
      </c>
      <c r="AW734" s="343">
        <f t="shared" si="1812"/>
        <v>1.1175666646071135E-15</v>
      </c>
      <c r="AX734" s="343">
        <f t="shared" si="1813"/>
        <v>-1.1488924530842461E-15</v>
      </c>
      <c r="AY734" s="343">
        <f t="shared" si="1814"/>
        <v>5.0721262425272975E-16</v>
      </c>
      <c r="AZ734" s="343">
        <f t="shared" si="1815"/>
        <v>4.3158548085921019E-16</v>
      </c>
      <c r="BA734" s="343">
        <f t="shared" si="1816"/>
        <v>-1.1175666646071151E-15</v>
      </c>
      <c r="BB734" s="343">
        <f t="shared" si="1817"/>
        <v>1.1488924530842572E-15</v>
      </c>
      <c r="BC734" s="343">
        <f t="shared" si="1818"/>
        <v>-5.0721262425272649E-16</v>
      </c>
      <c r="BD734" s="343">
        <f t="shared" si="1819"/>
        <v>-4.3158548085918091E-16</v>
      </c>
      <c r="BE734" s="343">
        <f t="shared" si="1820"/>
        <v>1.1175666646071164E-15</v>
      </c>
      <c r="BF734" s="343">
        <f t="shared" si="1821"/>
        <v>-1.148892453084256E-15</v>
      </c>
      <c r="BG734" s="343">
        <f t="shared" si="1822"/>
        <v>5.0721262425272324E-16</v>
      </c>
      <c r="BH734" s="343">
        <f t="shared" si="1823"/>
        <v>4.3158548085918426E-16</v>
      </c>
      <c r="BI734" s="343">
        <f t="shared" si="1824"/>
        <v>-1.117566664607118E-15</v>
      </c>
      <c r="BJ734" s="343">
        <f t="shared" si="1825"/>
        <v>1.1488924530842546E-15</v>
      </c>
      <c r="BK734" s="343">
        <f t="shared" si="1826"/>
        <v>-5.0721262425271989E-16</v>
      </c>
      <c r="BL734" s="343">
        <f t="shared" si="1827"/>
        <v>-4.3158548085918766E-16</v>
      </c>
      <c r="BM734" s="343">
        <f t="shared" si="1828"/>
        <v>1.1175666646071194E-15</v>
      </c>
      <c r="BN734" s="343">
        <f t="shared" si="1829"/>
        <v>-1.1488924530842534E-15</v>
      </c>
      <c r="BO734" s="343">
        <f t="shared" si="1830"/>
        <v>5.0721262425271663E-16</v>
      </c>
      <c r="BP734" s="343">
        <f t="shared" si="1831"/>
        <v>4.3158548085919101E-16</v>
      </c>
      <c r="BQ734" s="343">
        <f t="shared" si="1832"/>
        <v>-1.117566664607121E-15</v>
      </c>
      <c r="BR734" s="343">
        <f t="shared" si="1833"/>
        <v>1.1488924530842521E-15</v>
      </c>
    </row>
    <row r="735" spans="2:70">
      <c r="B735" s="340">
        <v>41</v>
      </c>
      <c r="C735" s="340">
        <f t="shared" si="1834"/>
        <v>1.2812500000000006E-2</v>
      </c>
      <c r="D735" s="341">
        <f t="shared" si="1769"/>
        <v>74.943057483573043</v>
      </c>
      <c r="E735" s="342" t="str">
        <f>AU694</f>
        <v>-0.056942516426956</v>
      </c>
      <c r="F735" s="291">
        <v>41</v>
      </c>
      <c r="G735" s="343">
        <f t="shared" si="1770"/>
        <v>-1.0554089392331762E-15</v>
      </c>
      <c r="H735" s="343">
        <f t="shared" si="1771"/>
        <v>4.8679784523565675E-16</v>
      </c>
      <c r="I735" s="343">
        <f t="shared" si="1772"/>
        <v>4.3776637170750627E-16</v>
      </c>
      <c r="J735" s="343">
        <f t="shared" si="1773"/>
        <v>-1.0422299377235145E-15</v>
      </c>
      <c r="K735" s="343">
        <f t="shared" si="1774"/>
        <v>8.8460097438467709E-16</v>
      </c>
      <c r="L735" s="343">
        <f t="shared" si="1775"/>
        <v>-8.0139896905001342E-17</v>
      </c>
      <c r="M735" s="343">
        <f t="shared" si="1776"/>
        <v>-7.8292054960448004E-16</v>
      </c>
      <c r="N735" s="343">
        <f t="shared" si="1777"/>
        <v>1.0734989743105856E-15</v>
      </c>
      <c r="O735" s="343">
        <f t="shared" si="1778"/>
        <v>-5.7912053011391707E-16</v>
      </c>
      <c r="P735" s="343">
        <f t="shared" si="1779"/>
        <v>-3.3871862425947143E-16</v>
      </c>
      <c r="Q735" s="343">
        <f t="shared" si="1780"/>
        <v>1.0088821710166283E-15</v>
      </c>
      <c r="R735" s="343">
        <f t="shared" si="1781"/>
        <v>-9.413375233513084E-16</v>
      </c>
      <c r="S735" s="343">
        <f t="shared" si="1782"/>
        <v>1.8547423487398633E-16</v>
      </c>
      <c r="T735" s="343">
        <f t="shared" si="1783"/>
        <v>7.0601030537240847E-16</v>
      </c>
      <c r="U735" s="343">
        <f t="shared" si="1784"/>
        <v>-1.0812506274311504E-15</v>
      </c>
      <c r="V735" s="343">
        <f t="shared" si="1785"/>
        <v>6.6586596770769075E-16</v>
      </c>
      <c r="W735" s="343">
        <f t="shared" si="1786"/>
        <v>2.3640883129737558E-16</v>
      </c>
      <c r="X735" s="343">
        <f t="shared" si="1787"/>
        <v>-9.6581831749175452E-16</v>
      </c>
      <c r="Y735" s="343">
        <f t="shared" si="1788"/>
        <v>9.8900847738062419E-16</v>
      </c>
      <c r="Z735" s="343">
        <f t="shared" si="1789"/>
        <v>-2.890223545706047E-16</v>
      </c>
      <c r="AA735" s="343">
        <f t="shared" si="1790"/>
        <v>-6.2230079595511169E-16</v>
      </c>
      <c r="AB735" s="343">
        <f t="shared" si="1791"/>
        <v>1.0785892459378355E-15</v>
      </c>
      <c r="AC735" s="343">
        <f t="shared" si="1792"/>
        <v>-7.4619875203308053E-16</v>
      </c>
      <c r="AD735" s="343">
        <f t="shared" si="1793"/>
        <v>-1.3182229205567254E-16</v>
      </c>
      <c r="AE735" s="343">
        <f t="shared" si="1794"/>
        <v>9.1345310559944427E-16</v>
      </c>
      <c r="AF735" s="343">
        <f t="shared" si="1795"/>
        <v>-1.0271547391257418E-15</v>
      </c>
      <c r="AG735" s="343">
        <f t="shared" si="1796"/>
        <v>3.8978703099702469E-16</v>
      </c>
      <c r="AH735" s="343">
        <f t="shared" si="1797"/>
        <v>5.3259818968854169E-16</v>
      </c>
      <c r="AI735" s="343">
        <f t="shared" si="1798"/>
        <v>-1.0655404603892797E-15</v>
      </c>
      <c r="AJ735" s="343">
        <f t="shared" si="1799"/>
        <v>8.1934523446264941E-16</v>
      </c>
      <c r="AK735" s="343">
        <f t="shared" si="1800"/>
        <v>2.5966232080093771E-17</v>
      </c>
      <c r="AL735" s="343">
        <f t="shared" si="1801"/>
        <v>-8.5229084095594158E-16</v>
      </c>
      <c r="AM735" s="343">
        <f t="shared" si="1802"/>
        <v>1.0554089392331806E-15</v>
      </c>
      <c r="AN735" s="343">
        <f t="shared" si="1803"/>
        <v>-4.8679784523567706E-16</v>
      </c>
      <c r="AO735" s="343">
        <f t="shared" si="1804"/>
        <v>-4.3776637170748369E-16</v>
      </c>
      <c r="AP735" s="343">
        <f t="shared" si="1805"/>
        <v>1.0422299377235068E-15</v>
      </c>
      <c r="AQ735" s="343">
        <f t="shared" si="1806"/>
        <v>-8.8460097438469583E-16</v>
      </c>
      <c r="AR735" s="343">
        <f t="shared" si="1807"/>
        <v>8.0139896905002821E-17</v>
      </c>
      <c r="AS735" s="343">
        <f t="shared" si="1808"/>
        <v>7.829205496044762E-16</v>
      </c>
      <c r="AT735" s="343">
        <f t="shared" si="1809"/>
        <v>-1.0734989743105866E-15</v>
      </c>
      <c r="AU735" s="343">
        <f t="shared" si="1810"/>
        <v>5.7912053011392486E-16</v>
      </c>
      <c r="AV735" s="343">
        <f t="shared" si="1811"/>
        <v>3.3871862425945546E-16</v>
      </c>
      <c r="AW735" s="343">
        <f t="shared" si="1812"/>
        <v>-1.0088821710166221E-15</v>
      </c>
      <c r="AX735" s="343">
        <f t="shared" si="1813"/>
        <v>9.4133752335131668E-16</v>
      </c>
      <c r="AY735" s="343">
        <f t="shared" si="1814"/>
        <v>-1.8547423487401064E-16</v>
      </c>
      <c r="AZ735" s="343">
        <f t="shared" si="1815"/>
        <v>-7.0601030537238983E-16</v>
      </c>
      <c r="BA735" s="343">
        <f t="shared" si="1816"/>
        <v>1.0812506274311512E-15</v>
      </c>
      <c r="BB735" s="343">
        <f t="shared" si="1817"/>
        <v>-6.6586596770771619E-16</v>
      </c>
      <c r="BC735" s="343">
        <f t="shared" si="1818"/>
        <v>-2.3640883129737405E-16</v>
      </c>
      <c r="BD735" s="343">
        <f t="shared" si="1819"/>
        <v>9.6581831749175393E-16</v>
      </c>
      <c r="BE735" s="343">
        <f t="shared" si="1820"/>
        <v>-9.890084773806309E-16</v>
      </c>
      <c r="BF735" s="343">
        <f t="shared" si="1821"/>
        <v>2.8902235457062097E-16</v>
      </c>
      <c r="BG735" s="343">
        <f t="shared" si="1822"/>
        <v>6.2230079595509789E-16</v>
      </c>
      <c r="BH735" s="343">
        <f t="shared" si="1823"/>
        <v>-1.0785892459378343E-15</v>
      </c>
      <c r="BI735" s="343">
        <f t="shared" si="1824"/>
        <v>7.4619875203309276E-16</v>
      </c>
      <c r="BJ735" s="343">
        <f t="shared" si="1825"/>
        <v>1.3182229205565578E-16</v>
      </c>
      <c r="BK735" s="343">
        <f t="shared" si="1826"/>
        <v>-9.1345310559942692E-16</v>
      </c>
      <c r="BL735" s="343">
        <f t="shared" si="1827"/>
        <v>1.0271547391257521E-15</v>
      </c>
      <c r="BM735" s="343">
        <f t="shared" si="1828"/>
        <v>-3.8978703099702617E-16</v>
      </c>
      <c r="BN735" s="343">
        <f t="shared" si="1829"/>
        <v>-5.3259818968854031E-16</v>
      </c>
      <c r="BO735" s="343">
        <f t="shared" si="1830"/>
        <v>1.0655404603892793E-15</v>
      </c>
      <c r="BP735" s="343">
        <f t="shared" si="1831"/>
        <v>-8.1934523446266036E-16</v>
      </c>
      <c r="BQ735" s="343">
        <f t="shared" si="1832"/>
        <v>-2.5966232080076811E-17</v>
      </c>
      <c r="BR735" s="343">
        <f t="shared" si="1833"/>
        <v>8.5229084095593113E-16</v>
      </c>
    </row>
    <row r="736" spans="2:70">
      <c r="B736" s="340">
        <v>42</v>
      </c>
      <c r="C736" s="340">
        <f t="shared" si="1834"/>
        <v>1.3125000000000006E-2</v>
      </c>
      <c r="D736" s="341">
        <f t="shared" si="1769"/>
        <v>74.945392421193588</v>
      </c>
      <c r="E736" s="342" t="str">
        <f>AV694</f>
        <v>-0.0546075788064133</v>
      </c>
      <c r="F736" s="291">
        <v>42</v>
      </c>
      <c r="G736" s="343">
        <f t="shared" si="1770"/>
        <v>-9.9291851818700618E-17</v>
      </c>
      <c r="H736" s="343">
        <f t="shared" si="1771"/>
        <v>1.549922871295129E-15</v>
      </c>
      <c r="I736" s="343">
        <f t="shared" si="1772"/>
        <v>-1.6228901697169904E-15</v>
      </c>
      <c r="J736" s="343">
        <f t="shared" si="1773"/>
        <v>2.5333606821465139E-16</v>
      </c>
      <c r="K736" s="343">
        <f t="shared" si="1774"/>
        <v>1.3413982128164231E-15</v>
      </c>
      <c r="L736" s="343">
        <f t="shared" si="1775"/>
        <v>-1.7438179035476475E-15</v>
      </c>
      <c r="M736" s="343">
        <f t="shared" si="1776"/>
        <v>5.9622842521901827E-16</v>
      </c>
      <c r="N736" s="343">
        <f t="shared" si="1777"/>
        <v>1.0813243732839668E-15</v>
      </c>
      <c r="O736" s="343">
        <f t="shared" si="1778"/>
        <v>-1.7977316932893155E-15</v>
      </c>
      <c r="P736" s="343">
        <f t="shared" si="1779"/>
        <v>9.1620805821097145E-16</v>
      </c>
      <c r="Q736" s="343">
        <f t="shared" si="1780"/>
        <v>7.7969584449990241E-16</v>
      </c>
      <c r="R736" s="343">
        <f t="shared" si="1781"/>
        <v>-1.7825596622374241E-15</v>
      </c>
      <c r="S736" s="343">
        <f t="shared" si="1782"/>
        <v>1.2009783293412755E-15</v>
      </c>
      <c r="T736" s="343">
        <f t="shared" si="1783"/>
        <v>4.4810404167017403E-16</v>
      </c>
      <c r="U736" s="343">
        <f t="shared" si="1784"/>
        <v>-1.6988848630367236E-15</v>
      </c>
      <c r="V736" s="343">
        <f t="shared" si="1785"/>
        <v>1.4395956767914011E-15</v>
      </c>
      <c r="W736" s="343">
        <f t="shared" si="1786"/>
        <v>9.9291851818715311E-17</v>
      </c>
      <c r="X736" s="343">
        <f t="shared" si="1787"/>
        <v>-1.5499228712951298E-15</v>
      </c>
      <c r="Y736" s="343">
        <f t="shared" si="1788"/>
        <v>1.6228901697169954E-15</v>
      </c>
      <c r="Z736" s="343">
        <f t="shared" si="1789"/>
        <v>-2.5333606821464971E-16</v>
      </c>
      <c r="AA736" s="343">
        <f t="shared" si="1790"/>
        <v>-1.3413982128164328E-15</v>
      </c>
      <c r="AB736" s="343">
        <f t="shared" si="1791"/>
        <v>1.7438179035476471E-15</v>
      </c>
      <c r="AC736" s="343">
        <f t="shared" si="1792"/>
        <v>-5.9622842521902872E-16</v>
      </c>
      <c r="AD736" s="343">
        <f t="shared" si="1793"/>
        <v>-1.0813243732839682E-15</v>
      </c>
      <c r="AE736" s="343">
        <f t="shared" si="1794"/>
        <v>1.7977316932893147E-15</v>
      </c>
      <c r="AF736" s="343">
        <f t="shared" si="1795"/>
        <v>-9.1620805821097007E-16</v>
      </c>
      <c r="AG736" s="343">
        <f t="shared" si="1796"/>
        <v>-7.7969584449989254E-16</v>
      </c>
      <c r="AH736" s="343">
        <f t="shared" si="1797"/>
        <v>1.7825596622374245E-15</v>
      </c>
      <c r="AI736" s="343">
        <f t="shared" si="1798"/>
        <v>-1.2009783293412648E-15</v>
      </c>
      <c r="AJ736" s="343">
        <f t="shared" si="1799"/>
        <v>-4.481040416701756E-16</v>
      </c>
      <c r="AK736" s="343">
        <f t="shared" si="1800"/>
        <v>1.6988848630367199E-15</v>
      </c>
      <c r="AL736" s="343">
        <f t="shared" si="1801"/>
        <v>-1.4395956767913999E-15</v>
      </c>
      <c r="AM736" s="343">
        <f t="shared" si="1802"/>
        <v>-9.9291851818717086E-17</v>
      </c>
      <c r="AN736" s="343">
        <f t="shared" si="1803"/>
        <v>1.5499228712951438E-15</v>
      </c>
      <c r="AO736" s="343">
        <f t="shared" si="1804"/>
        <v>-1.6228901697169944E-15</v>
      </c>
      <c r="AP736" s="343">
        <f t="shared" si="1805"/>
        <v>2.5333606821464784E-16</v>
      </c>
      <c r="AQ736" s="343">
        <f t="shared" si="1806"/>
        <v>1.341398212816434E-15</v>
      </c>
      <c r="AR736" s="343">
        <f t="shared" si="1807"/>
        <v>-1.743817903547653E-15</v>
      </c>
      <c r="AS736" s="343">
        <f t="shared" si="1808"/>
        <v>5.9622842521902715E-16</v>
      </c>
      <c r="AT736" s="343">
        <f t="shared" si="1809"/>
        <v>1.0813243732839696E-15</v>
      </c>
      <c r="AU736" s="343">
        <f t="shared" si="1810"/>
        <v>-1.7977316932893147E-15</v>
      </c>
      <c r="AV736" s="343">
        <f t="shared" si="1811"/>
        <v>9.162080582109464E-16</v>
      </c>
      <c r="AW736" s="343">
        <f t="shared" si="1812"/>
        <v>7.7969584449989393E-16</v>
      </c>
      <c r="AX736" s="343">
        <f t="shared" si="1813"/>
        <v>-1.7825596622374245E-15</v>
      </c>
      <c r="AY736" s="343">
        <f t="shared" si="1814"/>
        <v>1.2009783293412634E-15</v>
      </c>
      <c r="AZ736" s="343">
        <f t="shared" si="1815"/>
        <v>4.4810404167015263E-16</v>
      </c>
      <c r="BA736" s="343">
        <f t="shared" si="1816"/>
        <v>-1.6988848630367205E-15</v>
      </c>
      <c r="BB736" s="343">
        <f t="shared" si="1817"/>
        <v>1.4395956767913989E-15</v>
      </c>
      <c r="BC736" s="343">
        <f t="shared" si="1818"/>
        <v>9.9291851818718959E-17</v>
      </c>
      <c r="BD736" s="343">
        <f t="shared" si="1819"/>
        <v>-1.5499228712951448E-15</v>
      </c>
      <c r="BE736" s="343">
        <f t="shared" si="1820"/>
        <v>1.6228901697169938E-15</v>
      </c>
      <c r="BF736" s="343">
        <f t="shared" si="1821"/>
        <v>-2.5333606821464596E-16</v>
      </c>
      <c r="BG736" s="343">
        <f t="shared" si="1822"/>
        <v>-1.3413982128164352E-15</v>
      </c>
      <c r="BH736" s="343">
        <f t="shared" si="1823"/>
        <v>1.7438179035476526E-15</v>
      </c>
      <c r="BI736" s="343">
        <f t="shared" si="1824"/>
        <v>-5.9622842521902547E-16</v>
      </c>
      <c r="BJ736" s="343">
        <f t="shared" si="1825"/>
        <v>-1.0813243732839709E-15</v>
      </c>
      <c r="BK736" s="343">
        <f t="shared" si="1826"/>
        <v>1.7977316932893147E-15</v>
      </c>
      <c r="BL736" s="343">
        <f t="shared" si="1827"/>
        <v>-9.1620805821094482E-16</v>
      </c>
      <c r="BM736" s="343">
        <f t="shared" si="1828"/>
        <v>-7.796958444998957E-16</v>
      </c>
      <c r="BN736" s="343">
        <f t="shared" si="1829"/>
        <v>1.7825596622374245E-15</v>
      </c>
      <c r="BO736" s="343">
        <f t="shared" si="1830"/>
        <v>-1.200978329341262E-15</v>
      </c>
      <c r="BP736" s="343">
        <f t="shared" si="1831"/>
        <v>-4.4810404167015431E-16</v>
      </c>
      <c r="BQ736" s="343">
        <f t="shared" si="1832"/>
        <v>1.6988848630367382E-15</v>
      </c>
      <c r="BR736" s="343">
        <f t="shared" si="1833"/>
        <v>-1.439595676791398E-15</v>
      </c>
    </row>
    <row r="737" spans="2:70">
      <c r="B737" s="340">
        <v>43</v>
      </c>
      <c r="C737" s="340">
        <f t="shared" si="1834"/>
        <v>1.3437500000000007E-2</v>
      </c>
      <c r="D737" s="341">
        <f t="shared" si="1769"/>
        <v>74.948253259649562</v>
      </c>
      <c r="E737" s="342" t="str">
        <f>AW694</f>
        <v>-0.0517467403504369</v>
      </c>
      <c r="F737" s="291">
        <v>43</v>
      </c>
      <c r="G737" s="343">
        <f t="shared" si="1770"/>
        <v>4.0010107656193526E-16</v>
      </c>
      <c r="H737" s="343">
        <f t="shared" si="1771"/>
        <v>-1.2406161123827859E-15</v>
      </c>
      <c r="I737" s="343">
        <f t="shared" si="1772"/>
        <v>7.6954369750006627E-16</v>
      </c>
      <c r="J737" s="343">
        <f t="shared" si="1773"/>
        <v>5.1509533668969774E-16</v>
      </c>
      <c r="K737" s="343">
        <f t="shared" si="1774"/>
        <v>-1.2551722192396908E-15</v>
      </c>
      <c r="L737" s="343">
        <f t="shared" si="1775"/>
        <v>6.6827283991877473E-16</v>
      </c>
      <c r="M737" s="343">
        <f t="shared" si="1776"/>
        <v>6.2512894714538499E-16</v>
      </c>
      <c r="N737" s="343">
        <f t="shared" si="1777"/>
        <v>-1.2576403314783873E-15</v>
      </c>
      <c r="O737" s="343">
        <f t="shared" si="1778"/>
        <v>5.6056614957396715E-16</v>
      </c>
      <c r="P737" s="343">
        <f t="shared" si="1779"/>
        <v>7.2914222410981863E-16</v>
      </c>
      <c r="Q737" s="343">
        <f t="shared" si="1780"/>
        <v>-1.2479966798288097E-15</v>
      </c>
      <c r="R737" s="343">
        <f t="shared" si="1781"/>
        <v>4.474609007721418E-16</v>
      </c>
      <c r="S737" s="343">
        <f t="shared" si="1782"/>
        <v>8.2613346286639389E-16</v>
      </c>
      <c r="T737" s="343">
        <f t="shared" si="1783"/>
        <v>-1.2263341379280982E-15</v>
      </c>
      <c r="U737" s="343">
        <f t="shared" si="1784"/>
        <v>3.300463588888711E-16</v>
      </c>
      <c r="V737" s="343">
        <f t="shared" si="1785"/>
        <v>9.1516858476507022E-16</v>
      </c>
      <c r="W737" s="343">
        <f t="shared" si="1786"/>
        <v>-1.1928613278967069E-15</v>
      </c>
      <c r="X737" s="343">
        <f t="shared" si="1787"/>
        <v>2.09453290147791E-16</v>
      </c>
      <c r="Y737" s="343">
        <f t="shared" si="1788"/>
        <v>9.9539013291042201E-16</v>
      </c>
      <c r="Z737" s="343">
        <f t="shared" si="1789"/>
        <v>-1.1479006111933409E-15</v>
      </c>
      <c r="AA737" s="343">
        <f t="shared" si="1790"/>
        <v>8.684307172378955E-17</v>
      </c>
      <c r="AB737" s="343">
        <f t="shared" si="1791"/>
        <v>1.0660255299402508E-15</v>
      </c>
      <c r="AC737" s="343">
        <f t="shared" si="1792"/>
        <v>-1.0918849840978796E-15</v>
      </c>
      <c r="AD737" s="343">
        <f t="shared" si="1793"/>
        <v>-3.6603492954163597E-17</v>
      </c>
      <c r="AE737" s="343">
        <f t="shared" si="1794"/>
        <v>1.1263945183679317E-15</v>
      </c>
      <c r="AF737" s="343">
        <f t="shared" si="1795"/>
        <v>-1.0253539077204983E-15</v>
      </c>
      <c r="AG737" s="343">
        <f t="shared" si="1796"/>
        <v>-1.5969754598546374E-16</v>
      </c>
      <c r="AH737" s="343">
        <f t="shared" si="1797"/>
        <v>1.1759157118338424E-15</v>
      </c>
      <c r="AI737" s="343">
        <f t="shared" si="1798"/>
        <v>-9.4894811269631643E-16</v>
      </c>
      <c r="AJ737" s="343">
        <f t="shared" si="1799"/>
        <v>-2.812536243493651E-16</v>
      </c>
      <c r="AK737" s="343">
        <f t="shared" si="1800"/>
        <v>1.2141121941738827E-15</v>
      </c>
      <c r="AL737" s="343">
        <f t="shared" si="1801"/>
        <v>-8.6340342859906405E-16</v>
      </c>
      <c r="AM737" s="343">
        <f t="shared" si="1802"/>
        <v>-4.0010107656191194E-16</v>
      </c>
      <c r="AN737" s="343">
        <f t="shared" si="1803"/>
        <v>1.2406161123827855E-15</v>
      </c>
      <c r="AO737" s="343">
        <f t="shared" si="1804"/>
        <v>-7.6954369750007869E-16</v>
      </c>
      <c r="AP737" s="343">
        <f t="shared" si="1805"/>
        <v>-5.1509533668970385E-16</v>
      </c>
      <c r="AQ737" s="343">
        <f t="shared" si="1806"/>
        <v>1.2551722192396904E-15</v>
      </c>
      <c r="AR737" s="343">
        <f t="shared" si="1807"/>
        <v>-6.6827283991879169E-16</v>
      </c>
      <c r="AS737" s="343">
        <f t="shared" si="1808"/>
        <v>-6.2512894714538706E-16</v>
      </c>
      <c r="AT737" s="343">
        <f t="shared" si="1809"/>
        <v>1.2576403314783875E-15</v>
      </c>
      <c r="AU737" s="343">
        <f t="shared" si="1810"/>
        <v>-5.6056614957399308E-16</v>
      </c>
      <c r="AV737" s="343">
        <f t="shared" si="1811"/>
        <v>-7.2914222410981706E-16</v>
      </c>
      <c r="AW737" s="343">
        <f t="shared" si="1812"/>
        <v>1.247996679828811E-15</v>
      </c>
      <c r="AX737" s="343">
        <f t="shared" si="1813"/>
        <v>-4.4746090077216882E-16</v>
      </c>
      <c r="AY737" s="343">
        <f t="shared" si="1814"/>
        <v>-8.261334628663855E-16</v>
      </c>
      <c r="AZ737" s="343">
        <f t="shared" si="1815"/>
        <v>1.2263341379281026E-15</v>
      </c>
      <c r="BA737" s="343">
        <f t="shared" si="1816"/>
        <v>-3.3004635888886469E-16</v>
      </c>
      <c r="BB737" s="343">
        <f t="shared" si="1817"/>
        <v>-9.1516858476506253E-16</v>
      </c>
      <c r="BC737" s="343">
        <f t="shared" si="1818"/>
        <v>1.1928613278967162E-15</v>
      </c>
      <c r="BD737" s="343">
        <f t="shared" si="1819"/>
        <v>-2.0945329014780195E-16</v>
      </c>
      <c r="BE737" s="343">
        <f t="shared" si="1820"/>
        <v>-9.953901329104153E-16</v>
      </c>
      <c r="BF737" s="343">
        <f t="shared" si="1821"/>
        <v>1.1479006111933382E-15</v>
      </c>
      <c r="BG737" s="343">
        <f t="shared" si="1822"/>
        <v>-8.6843071723800792E-17</v>
      </c>
      <c r="BH737" s="343">
        <f t="shared" si="1823"/>
        <v>-1.0660255299402451E-15</v>
      </c>
      <c r="BI737" s="343">
        <f t="shared" si="1824"/>
        <v>1.0918849840978762E-15</v>
      </c>
      <c r="BJ737" s="343">
        <f t="shared" si="1825"/>
        <v>3.6603492954152455E-17</v>
      </c>
      <c r="BK737" s="343">
        <f t="shared" si="1826"/>
        <v>-1.1263945183679187E-15</v>
      </c>
      <c r="BL737" s="343">
        <f t="shared" si="1827"/>
        <v>1.0253539077205048E-15</v>
      </c>
      <c r="BM737" s="343">
        <f t="shared" si="1828"/>
        <v>1.5969754598545269E-16</v>
      </c>
      <c r="BN737" s="343">
        <f t="shared" si="1829"/>
        <v>-1.1759157118338322E-15</v>
      </c>
      <c r="BO737" s="343">
        <f t="shared" si="1830"/>
        <v>9.489481126963472E-16</v>
      </c>
      <c r="BP737" s="343">
        <f t="shared" si="1831"/>
        <v>2.8125362434938916E-16</v>
      </c>
      <c r="BQ737" s="343">
        <f t="shared" si="1832"/>
        <v>-1.2141121941738797E-15</v>
      </c>
      <c r="BR737" s="343">
        <f t="shared" si="1833"/>
        <v>8.6340342859907214E-16</v>
      </c>
    </row>
    <row r="738" spans="2:70">
      <c r="B738" s="340">
        <v>44</v>
      </c>
      <c r="C738" s="340">
        <f t="shared" si="1834"/>
        <v>1.3750000000000007E-2</v>
      </c>
      <c r="D738" s="341">
        <f t="shared" si="1769"/>
        <v>74.951612447502697</v>
      </c>
      <c r="E738" s="342" t="str">
        <f>AX694</f>
        <v>-0.0483875524972966</v>
      </c>
      <c r="F738" s="291">
        <v>44</v>
      </c>
      <c r="G738" s="343">
        <f t="shared" si="1770"/>
        <v>1.4906063975830702E-15</v>
      </c>
      <c r="H738" s="343">
        <f t="shared" si="1771"/>
        <v>-9.1176843071307751E-16</v>
      </c>
      <c r="I738" s="343">
        <f t="shared" si="1772"/>
        <v>-7.9276905240824506E-16</v>
      </c>
      <c r="J738" s="343">
        <f t="shared" si="1773"/>
        <v>1.5185275948098925E-15</v>
      </c>
      <c r="K738" s="343">
        <f t="shared" si="1774"/>
        <v>-3.6946165183766454E-16</v>
      </c>
      <c r="L738" s="343">
        <f t="shared" si="1775"/>
        <v>-1.2357538887048656E-15</v>
      </c>
      <c r="M738" s="343">
        <f t="shared" si="1776"/>
        <v>1.315266731213836E-15</v>
      </c>
      <c r="N738" s="343">
        <f t="shared" si="1777"/>
        <v>2.2909231435181855E-16</v>
      </c>
      <c r="O738" s="343">
        <f t="shared" si="1778"/>
        <v>-1.4906063975830683E-15</v>
      </c>
      <c r="P738" s="343">
        <f t="shared" si="1779"/>
        <v>9.1176843071308382E-16</v>
      </c>
      <c r="Q738" s="343">
        <f t="shared" si="1780"/>
        <v>7.9276905240823865E-16</v>
      </c>
      <c r="R738" s="343">
        <f t="shared" si="1781"/>
        <v>-1.5185275948098937E-15</v>
      </c>
      <c r="S738" s="343">
        <f t="shared" si="1782"/>
        <v>3.6946165183767178E-16</v>
      </c>
      <c r="T738" s="343">
        <f t="shared" si="1783"/>
        <v>1.2357538887048611E-15</v>
      </c>
      <c r="U738" s="343">
        <f t="shared" si="1784"/>
        <v>-1.31526673121384E-15</v>
      </c>
      <c r="V738" s="343">
        <f t="shared" si="1785"/>
        <v>-2.2909231435181111E-16</v>
      </c>
      <c r="W738" s="343">
        <f t="shared" si="1786"/>
        <v>1.4906063975830667E-15</v>
      </c>
      <c r="X738" s="343">
        <f t="shared" si="1787"/>
        <v>-9.1176843071308974E-16</v>
      </c>
      <c r="Y738" s="343">
        <f t="shared" si="1788"/>
        <v>-7.9276905240823224E-16</v>
      </c>
      <c r="Z738" s="343">
        <f t="shared" si="1789"/>
        <v>1.5185275948098947E-15</v>
      </c>
      <c r="AA738" s="343">
        <f t="shared" si="1790"/>
        <v>-3.6946165183767908E-16</v>
      </c>
      <c r="AB738" s="343">
        <f t="shared" si="1791"/>
        <v>-1.2357538887048567E-15</v>
      </c>
      <c r="AC738" s="343">
        <f t="shared" si="1792"/>
        <v>1.3152667312138441E-15</v>
      </c>
      <c r="AD738" s="343">
        <f t="shared" si="1793"/>
        <v>2.2909231435180366E-16</v>
      </c>
      <c r="AE738" s="343">
        <f t="shared" si="1794"/>
        <v>-1.4906063975830647E-15</v>
      </c>
      <c r="AF738" s="343">
        <f t="shared" si="1795"/>
        <v>9.1176843071309585E-16</v>
      </c>
      <c r="AG738" s="343">
        <f t="shared" si="1796"/>
        <v>7.9276905240822573E-16</v>
      </c>
      <c r="AH738" s="343">
        <f t="shared" si="1797"/>
        <v>-1.5185275948098958E-15</v>
      </c>
      <c r="AI738" s="343">
        <f t="shared" si="1798"/>
        <v>3.6946165183768648E-16</v>
      </c>
      <c r="AJ738" s="343">
        <f t="shared" si="1799"/>
        <v>1.2357538887048522E-15</v>
      </c>
      <c r="AK738" s="343">
        <f t="shared" si="1800"/>
        <v>-1.3152667312138479E-15</v>
      </c>
      <c r="AL738" s="343">
        <f t="shared" si="1801"/>
        <v>-2.2909231435179622E-16</v>
      </c>
      <c r="AM738" s="343">
        <f t="shared" si="1802"/>
        <v>1.4906063975830629E-15</v>
      </c>
      <c r="AN738" s="343">
        <f t="shared" si="1803"/>
        <v>-9.1176843071310177E-16</v>
      </c>
      <c r="AO738" s="343">
        <f t="shared" si="1804"/>
        <v>-7.9276905240821922E-16</v>
      </c>
      <c r="AP738" s="343">
        <f t="shared" si="1805"/>
        <v>1.518527594809897E-15</v>
      </c>
      <c r="AQ738" s="343">
        <f t="shared" si="1806"/>
        <v>-3.6946165183769377E-16</v>
      </c>
      <c r="AR738" s="343">
        <f t="shared" si="1807"/>
        <v>-1.2357538887048477E-15</v>
      </c>
      <c r="AS738" s="343">
        <f t="shared" si="1808"/>
        <v>1.3152667312138518E-15</v>
      </c>
      <c r="AT738" s="343">
        <f t="shared" si="1809"/>
        <v>2.2909231435178877E-16</v>
      </c>
      <c r="AU738" s="343">
        <f t="shared" si="1810"/>
        <v>-1.4906063975830614E-15</v>
      </c>
      <c r="AV738" s="343">
        <f t="shared" si="1811"/>
        <v>9.1176843071310788E-16</v>
      </c>
      <c r="AW738" s="343">
        <f t="shared" si="1812"/>
        <v>7.9276905240821272E-16</v>
      </c>
      <c r="AX738" s="343">
        <f t="shared" si="1813"/>
        <v>-1.518527594809898E-15</v>
      </c>
      <c r="AY738" s="343">
        <f t="shared" si="1814"/>
        <v>3.6946165183770112E-16</v>
      </c>
      <c r="AZ738" s="343">
        <f t="shared" si="1815"/>
        <v>1.2357538887048431E-15</v>
      </c>
      <c r="BA738" s="343">
        <f t="shared" si="1816"/>
        <v>-1.3152667312138553E-15</v>
      </c>
      <c r="BB738" s="343">
        <f t="shared" si="1817"/>
        <v>-2.2909231435178133E-16</v>
      </c>
      <c r="BC738" s="343">
        <f t="shared" si="1818"/>
        <v>1.4906063975830596E-15</v>
      </c>
      <c r="BD738" s="343">
        <f t="shared" si="1819"/>
        <v>-9.11768430713114E-16</v>
      </c>
      <c r="BE738" s="343">
        <f t="shared" si="1820"/>
        <v>-7.927690524082064E-16</v>
      </c>
      <c r="BF738" s="343">
        <f t="shared" si="1821"/>
        <v>1.5185275948098992E-15</v>
      </c>
      <c r="BG738" s="343">
        <f t="shared" si="1822"/>
        <v>-3.6946165183770837E-16</v>
      </c>
      <c r="BH738" s="343">
        <f t="shared" si="1823"/>
        <v>-1.2357538887048388E-15</v>
      </c>
      <c r="BI738" s="343">
        <f t="shared" si="1824"/>
        <v>1.3152667312138595E-15</v>
      </c>
      <c r="BJ738" s="343">
        <f t="shared" si="1825"/>
        <v>2.2909231435177388E-16</v>
      </c>
      <c r="BK738" s="343">
        <f t="shared" si="1826"/>
        <v>-1.4906063975830576E-15</v>
      </c>
      <c r="BL738" s="343">
        <f t="shared" si="1827"/>
        <v>9.1176843071311991E-16</v>
      </c>
      <c r="BM738" s="343">
        <f t="shared" si="1828"/>
        <v>7.927690524081999E-16</v>
      </c>
      <c r="BN738" s="343">
        <f t="shared" si="1829"/>
        <v>-1.5185275948099004E-15</v>
      </c>
      <c r="BO738" s="343">
        <f t="shared" si="1830"/>
        <v>3.6946165183771566E-16</v>
      </c>
      <c r="BP738" s="343">
        <f t="shared" si="1831"/>
        <v>1.2357538887048343E-15</v>
      </c>
      <c r="BQ738" s="343">
        <f t="shared" si="1832"/>
        <v>-1.3152667312138632E-15</v>
      </c>
      <c r="BR738" s="343">
        <f t="shared" si="1833"/>
        <v>-2.2909231435176649E-16</v>
      </c>
    </row>
    <row r="739" spans="2:70">
      <c r="B739" s="340">
        <v>45</v>
      </c>
      <c r="C739" s="340">
        <f t="shared" si="1834"/>
        <v>1.4062500000000007E-2</v>
      </c>
      <c r="D739" s="341">
        <f t="shared" si="1769"/>
        <v>74.955437633937805</v>
      </c>
      <c r="E739" s="342" t="str">
        <f>AY694</f>
        <v>-0.0445623660621998</v>
      </c>
      <c r="F739" s="291">
        <v>45</v>
      </c>
      <c r="G739" s="343">
        <f t="shared" si="1770"/>
        <v>-1.8273769562414263E-15</v>
      </c>
      <c r="H739" s="343">
        <f t="shared" si="1771"/>
        <v>4.5864997143546092E-15</v>
      </c>
      <c r="I739" s="343">
        <f t="shared" si="1772"/>
        <v>-8.354042223767927E-16</v>
      </c>
      <c r="J739" s="343">
        <f t="shared" si="1773"/>
        <v>-4.1014896242152818E-15</v>
      </c>
      <c r="K739" s="343">
        <f t="shared" si="1774"/>
        <v>3.2166034060325188E-15</v>
      </c>
      <c r="L739" s="343">
        <f t="shared" si="1775"/>
        <v>2.2340282610637821E-15</v>
      </c>
      <c r="M739" s="343">
        <f t="shared" si="1776"/>
        <v>-4.5136117515130069E-15</v>
      </c>
      <c r="N739" s="343">
        <f t="shared" si="1777"/>
        <v>3.8643640001602993E-16</v>
      </c>
      <c r="O739" s="343">
        <f t="shared" si="1778"/>
        <v>4.2892586201969534E-15</v>
      </c>
      <c r="P739" s="343">
        <f t="shared" si="1779"/>
        <v>-2.87664850846562E-15</v>
      </c>
      <c r="Q739" s="343">
        <f t="shared" si="1780"/>
        <v>-2.6191646524880094E-15</v>
      </c>
      <c r="R739" s="343">
        <f t="shared" si="1781"/>
        <v>4.3972552401131629E-15</v>
      </c>
      <c r="S739" s="343">
        <f t="shared" si="1782"/>
        <v>6.6253016124512633E-17</v>
      </c>
      <c r="T739" s="343">
        <f t="shared" si="1783"/>
        <v>-4.4357197109188497E-15</v>
      </c>
      <c r="U739" s="343">
        <f t="shared" si="1784"/>
        <v>2.508989913226136E-15</v>
      </c>
      <c r="V739" s="343">
        <f t="shared" si="1785"/>
        <v>2.9790770565277364E-15</v>
      </c>
      <c r="W739" s="343">
        <f t="shared" si="1786"/>
        <v>-4.2385507569668173E-15</v>
      </c>
      <c r="X739" s="343">
        <f t="shared" si="1787"/>
        <v>-5.1830437950222538E-16</v>
      </c>
      <c r="Y739" s="343">
        <f t="shared" si="1788"/>
        <v>4.5394623960135523E-15</v>
      </c>
      <c r="Z739" s="343">
        <f t="shared" si="1789"/>
        <v>-2.1171683735689384E-15</v>
      </c>
      <c r="AA739" s="343">
        <f t="shared" si="1790"/>
        <v>-3.3102993199839509E-15</v>
      </c>
      <c r="AB739" s="343">
        <f t="shared" si="1791"/>
        <v>4.0390267130033231E-15</v>
      </c>
      <c r="AC739" s="343">
        <f t="shared" si="1792"/>
        <v>9.6536418837127301E-16</v>
      </c>
      <c r="AD739" s="343">
        <f t="shared" si="1793"/>
        <v>-4.599487576712078E-15</v>
      </c>
      <c r="AE739" s="343">
        <f t="shared" si="1794"/>
        <v>1.7049573451122526E-15</v>
      </c>
      <c r="AF739" s="343">
        <f t="shared" si="1795"/>
        <v>3.6096415913949937E-15</v>
      </c>
      <c r="AG739" s="343">
        <f t="shared" si="1796"/>
        <v>-3.8006046338370433E-15</v>
      </c>
      <c r="AH739" s="343">
        <f t="shared" si="1797"/>
        <v>-1.4031270123846227E-15</v>
      </c>
      <c r="AI739" s="343">
        <f t="shared" si="1798"/>
        <v>4.615217177711194E-15</v>
      </c>
      <c r="AJ739" s="343">
        <f t="shared" si="1799"/>
        <v>-1.2763266453976437E-15</v>
      </c>
      <c r="AK739" s="343">
        <f t="shared" si="1800"/>
        <v>-3.874221041050096E-15</v>
      </c>
      <c r="AL739" s="343">
        <f t="shared" si="1801"/>
        <v>3.5255806544250461E-15</v>
      </c>
      <c r="AM739" s="343">
        <f t="shared" si="1802"/>
        <v>1.8273769562414603E-15</v>
      </c>
      <c r="AN739" s="343">
        <f t="shared" si="1803"/>
        <v>-4.5864997143546147E-15</v>
      </c>
      <c r="AO739" s="343">
        <f t="shared" si="1804"/>
        <v>8.3540422237680177E-16</v>
      </c>
      <c r="AP739" s="343">
        <f t="shared" si="1805"/>
        <v>4.1014896242152999E-15</v>
      </c>
      <c r="AQ739" s="343">
        <f t="shared" si="1806"/>
        <v>-3.2166034060325487E-15</v>
      </c>
      <c r="AR739" s="343">
        <f t="shared" si="1807"/>
        <v>-2.2340282610637743E-15</v>
      </c>
      <c r="AS739" s="343">
        <f t="shared" si="1808"/>
        <v>4.5136117515129982E-15</v>
      </c>
      <c r="AT739" s="343">
        <f t="shared" si="1809"/>
        <v>-3.8643640001607095E-16</v>
      </c>
      <c r="AU739" s="343">
        <f t="shared" si="1810"/>
        <v>-4.2892586201969494E-15</v>
      </c>
      <c r="AV739" s="343">
        <f t="shared" si="1811"/>
        <v>2.8766485084655758E-15</v>
      </c>
      <c r="AW739" s="343">
        <f t="shared" si="1812"/>
        <v>2.6191646524879747E-15</v>
      </c>
      <c r="AX739" s="343">
        <f t="shared" si="1813"/>
        <v>-4.3972552401131653E-15</v>
      </c>
      <c r="AY739" s="343">
        <f t="shared" si="1814"/>
        <v>-6.6253016124569036E-17</v>
      </c>
      <c r="AZ739" s="343">
        <f t="shared" si="1815"/>
        <v>4.4357197109188386E-15</v>
      </c>
      <c r="BA739" s="343">
        <f t="shared" si="1816"/>
        <v>-2.5089899132261435E-15</v>
      </c>
      <c r="BB739" s="343">
        <f t="shared" si="1817"/>
        <v>-2.9790770565277798E-15</v>
      </c>
      <c r="BC739" s="343">
        <f t="shared" si="1818"/>
        <v>4.2385507569668212E-15</v>
      </c>
      <c r="BD739" s="343">
        <f t="shared" si="1819"/>
        <v>5.183043795022167E-16</v>
      </c>
      <c r="BE739" s="343">
        <f t="shared" si="1820"/>
        <v>-4.5394623960135381E-15</v>
      </c>
      <c r="BF739" s="343">
        <f t="shared" si="1821"/>
        <v>2.1171683735689459E-15</v>
      </c>
      <c r="BG739" s="343">
        <f t="shared" si="1822"/>
        <v>3.3102993199839446E-15</v>
      </c>
      <c r="BH739" s="343">
        <f t="shared" si="1823"/>
        <v>-4.0390267130033594E-15</v>
      </c>
      <c r="BI739" s="343">
        <f t="shared" si="1824"/>
        <v>-9.6536418837126374E-16</v>
      </c>
      <c r="BJ739" s="343">
        <f t="shared" si="1825"/>
        <v>4.599487576712078E-15</v>
      </c>
      <c r="BK739" s="343">
        <f t="shared" si="1826"/>
        <v>-1.7049573451123222E-15</v>
      </c>
      <c r="BL739" s="343">
        <f t="shared" si="1827"/>
        <v>-3.6096415913949882E-15</v>
      </c>
      <c r="BM739" s="343">
        <f t="shared" si="1828"/>
        <v>3.800604633837011E-15</v>
      </c>
      <c r="BN739" s="343">
        <f t="shared" si="1829"/>
        <v>1.4031270123846769E-15</v>
      </c>
      <c r="BO739" s="343">
        <f t="shared" si="1830"/>
        <v>-4.6152171777111925E-15</v>
      </c>
      <c r="BP739" s="343">
        <f t="shared" si="1831"/>
        <v>1.2763266453977782E-15</v>
      </c>
      <c r="BQ739" s="343">
        <f t="shared" si="1832"/>
        <v>3.8742210410500913E-15</v>
      </c>
      <c r="BR739" s="343">
        <f t="shared" si="1833"/>
        <v>-3.525580654425052E-15</v>
      </c>
    </row>
    <row r="740" spans="2:70">
      <c r="B740" s="340">
        <v>46</v>
      </c>
      <c r="C740" s="340">
        <f t="shared" si="1834"/>
        <v>1.4375000000000008E-2</v>
      </c>
      <c r="D740" s="341">
        <f t="shared" si="1769"/>
        <v>74.959691980318325</v>
      </c>
      <c r="E740" s="342" t="str">
        <f>AZ694</f>
        <v>-0.0403080196816779</v>
      </c>
      <c r="F740" s="291">
        <v>46</v>
      </c>
      <c r="G740" s="343">
        <f t="shared" si="1770"/>
        <v>2.2538221233378697E-15</v>
      </c>
      <c r="H740" s="343">
        <f t="shared" si="1771"/>
        <v>-5.2736842669504181E-16</v>
      </c>
      <c r="I740" s="343">
        <f t="shared" si="1772"/>
        <v>-2.048053170967721E-15</v>
      </c>
      <c r="J740" s="343">
        <f t="shared" si="1773"/>
        <v>1.3264791319555337E-15</v>
      </c>
      <c r="K740" s="343">
        <f t="shared" si="1774"/>
        <v>1.5304866889659591E-15</v>
      </c>
      <c r="L740" s="343">
        <f t="shared" si="1775"/>
        <v>-1.9236454139390669E-15</v>
      </c>
      <c r="M740" s="343">
        <f t="shared" si="1776"/>
        <v>-7.7991748246551812E-16</v>
      </c>
      <c r="N740" s="343">
        <f t="shared" si="1777"/>
        <v>2.227954119539481E-15</v>
      </c>
      <c r="O740" s="343">
        <f t="shared" si="1778"/>
        <v>-8.9387090770721286E-17</v>
      </c>
      <c r="P740" s="343">
        <f t="shared" si="1779"/>
        <v>-2.193077006894391E-15</v>
      </c>
      <c r="Q740" s="343">
        <f t="shared" si="1780"/>
        <v>9.4508328973311373E-16</v>
      </c>
      <c r="R740" s="343">
        <f t="shared" si="1781"/>
        <v>1.824323800242208E-15</v>
      </c>
      <c r="S740" s="343">
        <f t="shared" si="1782"/>
        <v>-1.6568991250349824E-15</v>
      </c>
      <c r="T740" s="343">
        <f t="shared" si="1783"/>
        <v>-1.177833832539572E-15</v>
      </c>
      <c r="U740" s="343">
        <f t="shared" si="1784"/>
        <v>2.1164670883782621E-15</v>
      </c>
      <c r="V740" s="343">
        <f t="shared" si="1785"/>
        <v>3.5202934092306379E-16</v>
      </c>
      <c r="W740" s="343">
        <f t="shared" si="1786"/>
        <v>-2.2538221233378697E-15</v>
      </c>
      <c r="X740" s="343">
        <f t="shared" si="1787"/>
        <v>5.2736842669505956E-16</v>
      </c>
      <c r="Y740" s="343">
        <f t="shared" si="1788"/>
        <v>2.0480531709677182E-15</v>
      </c>
      <c r="Z740" s="343">
        <f t="shared" si="1789"/>
        <v>-1.3264791319555516E-15</v>
      </c>
      <c r="AA740" s="343">
        <f t="shared" si="1790"/>
        <v>-1.5304866889659544E-15</v>
      </c>
      <c r="AB740" s="343">
        <f t="shared" si="1791"/>
        <v>1.9236454139390827E-15</v>
      </c>
      <c r="AC740" s="343">
        <f t="shared" si="1792"/>
        <v>7.7991748246550461E-16</v>
      </c>
      <c r="AD740" s="343">
        <f t="shared" si="1793"/>
        <v>-2.2279541195394806E-15</v>
      </c>
      <c r="AE740" s="343">
        <f t="shared" si="1794"/>
        <v>8.9387090770735633E-17</v>
      </c>
      <c r="AF740" s="343">
        <f t="shared" si="1795"/>
        <v>2.1930770068943914E-15</v>
      </c>
      <c r="AG740" s="343">
        <f t="shared" si="1796"/>
        <v>-9.4508328973312694E-16</v>
      </c>
      <c r="AH740" s="343">
        <f t="shared" si="1797"/>
        <v>-1.8243238002421994E-15</v>
      </c>
      <c r="AI740" s="343">
        <f t="shared" si="1798"/>
        <v>1.6568991250350029E-15</v>
      </c>
      <c r="AJ740" s="343">
        <f t="shared" si="1799"/>
        <v>1.1778338325395323E-15</v>
      </c>
      <c r="AK740" s="343">
        <f t="shared" si="1800"/>
        <v>-2.1164670883782558E-15</v>
      </c>
      <c r="AL740" s="343">
        <f t="shared" si="1801"/>
        <v>-3.5202934092304959E-16</v>
      </c>
      <c r="AM740" s="343">
        <f t="shared" si="1802"/>
        <v>2.2538221233378681E-15</v>
      </c>
      <c r="AN740" s="343">
        <f t="shared" si="1803"/>
        <v>-5.273684266950424E-16</v>
      </c>
      <c r="AO740" s="343">
        <f t="shared" si="1804"/>
        <v>-2.0480531709677123E-15</v>
      </c>
      <c r="AP740" s="343">
        <f t="shared" si="1805"/>
        <v>1.3264791319555633E-15</v>
      </c>
      <c r="AQ740" s="343">
        <f t="shared" si="1806"/>
        <v>1.5304866889659203E-15</v>
      </c>
      <c r="AR740" s="343">
        <f t="shared" si="1807"/>
        <v>-1.9236454139390736E-15</v>
      </c>
      <c r="AS740" s="343">
        <f t="shared" si="1808"/>
        <v>-7.799174824654911E-16</v>
      </c>
      <c r="AT740" s="343">
        <f t="shared" si="1809"/>
        <v>2.2279541195394881E-15</v>
      </c>
      <c r="AU740" s="343">
        <f t="shared" si="1810"/>
        <v>-8.9387090770717982E-17</v>
      </c>
      <c r="AV740" s="343">
        <f t="shared" si="1811"/>
        <v>-2.1930770068943882E-15</v>
      </c>
      <c r="AW740" s="343">
        <f t="shared" si="1812"/>
        <v>9.4508328973313996E-16</v>
      </c>
      <c r="AX740" s="343">
        <f t="shared" si="1813"/>
        <v>1.8243238002421721E-15</v>
      </c>
      <c r="AY740" s="343">
        <f t="shared" si="1814"/>
        <v>-1.656899125034991E-15</v>
      </c>
      <c r="AZ740" s="343">
        <f t="shared" si="1815"/>
        <v>-1.1778338325395475E-15</v>
      </c>
      <c r="BA740" s="343">
        <f t="shared" si="1816"/>
        <v>2.1164670883782716E-15</v>
      </c>
      <c r="BB740" s="343">
        <f t="shared" si="1817"/>
        <v>3.5202934092306709E-16</v>
      </c>
      <c r="BC740" s="343">
        <f t="shared" si="1818"/>
        <v>-2.2538221233378685E-15</v>
      </c>
      <c r="BD740" s="343">
        <f t="shared" si="1819"/>
        <v>5.2736842669508757E-16</v>
      </c>
      <c r="BE740" s="343">
        <f t="shared" si="1820"/>
        <v>2.048053170967693E-15</v>
      </c>
      <c r="BF740" s="343">
        <f t="shared" si="1821"/>
        <v>-1.3264791319555491E-15</v>
      </c>
      <c r="BG740" s="343">
        <f t="shared" si="1822"/>
        <v>-1.5304866889659331E-15</v>
      </c>
      <c r="BH740" s="343">
        <f t="shared" si="1823"/>
        <v>1.9236454139390981E-15</v>
      </c>
      <c r="BI740" s="343">
        <f t="shared" si="1824"/>
        <v>7.7991748246544762E-16</v>
      </c>
      <c r="BJ740" s="343">
        <f t="shared" si="1825"/>
        <v>-2.2279541195394854E-15</v>
      </c>
      <c r="BK740" s="343">
        <f t="shared" si="1826"/>
        <v>8.9387090770700332E-17</v>
      </c>
      <c r="BL740" s="343">
        <f t="shared" si="1827"/>
        <v>2.1930770068943772E-15</v>
      </c>
      <c r="BM740" s="343">
        <f t="shared" si="1828"/>
        <v>-9.4508328973312379E-16</v>
      </c>
      <c r="BN740" s="343">
        <f t="shared" si="1829"/>
        <v>-1.8243238002421449E-15</v>
      </c>
      <c r="BO740" s="343">
        <f t="shared" si="1830"/>
        <v>1.6568991250350224E-15</v>
      </c>
      <c r="BP740" s="343">
        <f t="shared" si="1831"/>
        <v>1.1778338325395627E-15</v>
      </c>
      <c r="BQ740" s="343">
        <f t="shared" si="1832"/>
        <v>-2.1164670883782877E-15</v>
      </c>
      <c r="BR740" s="343">
        <f t="shared" si="1833"/>
        <v>-3.5202934092302124E-16</v>
      </c>
    </row>
    <row r="741" spans="2:70">
      <c r="B741" s="340">
        <v>47</v>
      </c>
      <c r="C741" s="340">
        <f t="shared" si="1834"/>
        <v>1.4687500000000008E-2</v>
      </c>
      <c r="D741" s="341">
        <f t="shared" si="1769"/>
        <v>74.964334514962928</v>
      </c>
      <c r="E741" s="342" t="str">
        <f>BA694</f>
        <v>-0.0356654850370717</v>
      </c>
      <c r="F741" s="291">
        <v>47</v>
      </c>
      <c r="G741" s="343">
        <f t="shared" si="1770"/>
        <v>-1.4380208246822964E-15</v>
      </c>
      <c r="H741" s="343">
        <f t="shared" si="1771"/>
        <v>3.999018571568254E-16</v>
      </c>
      <c r="I741" s="343">
        <f t="shared" si="1772"/>
        <v>1.3596263517803118E-15</v>
      </c>
      <c r="J741" s="343">
        <f t="shared" si="1773"/>
        <v>-6.6643523099326375E-16</v>
      </c>
      <c r="K741" s="343">
        <f t="shared" si="1774"/>
        <v>-1.2289822006666536E-15</v>
      </c>
      <c r="L741" s="343">
        <f t="shared" si="1775"/>
        <v>9.0735787264381428E-16</v>
      </c>
      <c r="M741" s="343">
        <f t="shared" si="1776"/>
        <v>1.05110895280253E-15</v>
      </c>
      <c r="N741" s="343">
        <f t="shared" si="1777"/>
        <v>-1.1134112601008204E-15</v>
      </c>
      <c r="O741" s="343">
        <f t="shared" si="1778"/>
        <v>-8.3284217735090425E-16</v>
      </c>
      <c r="P741" s="343">
        <f t="shared" si="1779"/>
        <v>1.276676877240378E-15</v>
      </c>
      <c r="Q741" s="343">
        <f t="shared" si="1780"/>
        <v>5.8256974408694898E-16</v>
      </c>
      <c r="R741" s="343">
        <f t="shared" si="1781"/>
        <v>-1.3908805179562343E-15</v>
      </c>
      <c r="S741" s="343">
        <f t="shared" si="1782"/>
        <v>-3.099094822666181E-16</v>
      </c>
      <c r="T741" s="343">
        <f t="shared" si="1783"/>
        <v>1.4516334003818113E-15</v>
      </c>
      <c r="U741" s="343">
        <f t="shared" si="1784"/>
        <v>2.5339572842011027E-17</v>
      </c>
      <c r="V741" s="343">
        <f t="shared" si="1785"/>
        <v>-1.4566008253161042E-15</v>
      </c>
      <c r="W741" s="343">
        <f t="shared" si="1786"/>
        <v>2.6020412215630811E-16</v>
      </c>
      <c r="X741" s="343">
        <f t="shared" si="1787"/>
        <v>1.4055918974046554E-15</v>
      </c>
      <c r="Y741" s="343">
        <f t="shared" si="1788"/>
        <v>-5.3574831866431362E-16</v>
      </c>
      <c r="Z741" s="343">
        <f t="shared" si="1789"/>
        <v>-1.300566861140965E-15</v>
      </c>
      <c r="AA741" s="343">
        <f t="shared" si="1790"/>
        <v>7.9070400773718639E-16</v>
      </c>
      <c r="AB741" s="343">
        <f t="shared" si="1791"/>
        <v>1.145561769769915E-15</v>
      </c>
      <c r="AC741" s="343">
        <f t="shared" si="1792"/>
        <v>-1.0152733852246171E-15</v>
      </c>
      <c r="AD741" s="343">
        <f t="shared" si="1793"/>
        <v>-9.4653338202506018E-16</v>
      </c>
      <c r="AE741" s="343">
        <f t="shared" si="1794"/>
        <v>1.2008263758897413E-15</v>
      </c>
      <c r="AF741" s="343">
        <f t="shared" si="1795"/>
        <v>7.1113024723101996E-16</v>
      </c>
      <c r="AG741" s="343">
        <f t="shared" si="1796"/>
        <v>-1.3402322823606145E-15</v>
      </c>
      <c r="AH741" s="343">
        <f t="shared" si="1797"/>
        <v>-4.4839877584231005E-16</v>
      </c>
      <c r="AI741" s="343">
        <f t="shared" si="1798"/>
        <v>1.4281338138312989E-15</v>
      </c>
      <c r="AJ741" s="343">
        <f t="shared" si="1799"/>
        <v>1.6843559096292951E-16</v>
      </c>
      <c r="AK741" s="343">
        <f t="shared" si="1800"/>
        <v>-1.4611529637431102E-15</v>
      </c>
      <c r="AL741" s="343">
        <f t="shared" si="1801"/>
        <v>1.1800047921738846E-16</v>
      </c>
      <c r="AM741" s="343">
        <f t="shared" si="1802"/>
        <v>1.4380208246822982E-15</v>
      </c>
      <c r="AN741" s="343">
        <f t="shared" si="1803"/>
        <v>-3.9990185715681352E-16</v>
      </c>
      <c r="AO741" s="343">
        <f t="shared" si="1804"/>
        <v>-1.3596263517803171E-15</v>
      </c>
      <c r="AP741" s="343">
        <f t="shared" si="1805"/>
        <v>6.6643523099324807E-16</v>
      </c>
      <c r="AQ741" s="343">
        <f t="shared" si="1806"/>
        <v>1.2289822006666631E-15</v>
      </c>
      <c r="AR741" s="343">
        <f t="shared" si="1807"/>
        <v>-9.0735787264379633E-16</v>
      </c>
      <c r="AS741" s="343">
        <f t="shared" si="1808"/>
        <v>-1.0511089528025495E-15</v>
      </c>
      <c r="AT741" s="343">
        <f t="shared" si="1809"/>
        <v>1.1134112601008023E-15</v>
      </c>
      <c r="AU741" s="343">
        <f t="shared" si="1810"/>
        <v>8.328421773508931E-16</v>
      </c>
      <c r="AV741" s="343">
        <f t="shared" si="1811"/>
        <v>-1.2766768772403845E-15</v>
      </c>
      <c r="AW741" s="343">
        <f t="shared" si="1812"/>
        <v>-5.8256974408694612E-16</v>
      </c>
      <c r="AX741" s="343">
        <f t="shared" si="1813"/>
        <v>1.3908805179562351E-15</v>
      </c>
      <c r="AY741" s="343">
        <f t="shared" si="1814"/>
        <v>3.0990948226661494E-16</v>
      </c>
      <c r="AZ741" s="343">
        <f t="shared" si="1815"/>
        <v>-1.4516334003818105E-15</v>
      </c>
      <c r="BA741" s="343">
        <f t="shared" si="1816"/>
        <v>-2.5339572842018176E-17</v>
      </c>
      <c r="BB741" s="343">
        <f t="shared" si="1817"/>
        <v>1.4566008253161047E-15</v>
      </c>
      <c r="BC741" s="343">
        <f t="shared" si="1818"/>
        <v>-2.6020412215630111E-16</v>
      </c>
      <c r="BD741" s="343">
        <f t="shared" si="1819"/>
        <v>-1.4055918974046572E-15</v>
      </c>
      <c r="BE741" s="343">
        <f t="shared" si="1820"/>
        <v>5.3574831866430701E-16</v>
      </c>
      <c r="BF741" s="343">
        <f t="shared" si="1821"/>
        <v>1.3005668611409681E-15</v>
      </c>
      <c r="BG741" s="343">
        <f t="shared" si="1822"/>
        <v>-7.9070400773716292E-16</v>
      </c>
      <c r="BH741" s="343">
        <f t="shared" si="1823"/>
        <v>-1.1455617697699324E-15</v>
      </c>
      <c r="BI741" s="343">
        <f t="shared" si="1824"/>
        <v>1.015273385224597E-15</v>
      </c>
      <c r="BJ741" s="343">
        <f t="shared" si="1825"/>
        <v>9.4653338202504993E-16</v>
      </c>
      <c r="BK741" s="343">
        <f t="shared" si="1826"/>
        <v>-1.2008263758897253E-15</v>
      </c>
      <c r="BL741" s="343">
        <f t="shared" si="1827"/>
        <v>-7.1113024723100803E-16</v>
      </c>
      <c r="BM741" s="343">
        <f t="shared" si="1828"/>
        <v>1.3402322823606032E-15</v>
      </c>
      <c r="BN741" s="343">
        <f t="shared" si="1829"/>
        <v>4.4839877584231685E-16</v>
      </c>
      <c r="BO741" s="343">
        <f t="shared" si="1830"/>
        <v>-1.4281338138312887E-15</v>
      </c>
      <c r="BP741" s="343">
        <f t="shared" si="1831"/>
        <v>-1.6843559096293666E-16</v>
      </c>
      <c r="BQ741" s="343">
        <f t="shared" si="1832"/>
        <v>1.4611529637431092E-15</v>
      </c>
      <c r="BR741" s="343">
        <f t="shared" si="1833"/>
        <v>-1.1800047921738133E-16</v>
      </c>
    </row>
    <row r="742" spans="2:70">
      <c r="B742" s="340">
        <v>48</v>
      </c>
      <c r="C742" s="340">
        <f t="shared" si="1834"/>
        <v>1.5000000000000008E-2</v>
      </c>
      <c r="D742" s="341">
        <f t="shared" si="1769"/>
        <v>74.969320527725259</v>
      </c>
      <c r="E742" s="342" t="str">
        <f>BB694</f>
        <v>-0.0306794722747409</v>
      </c>
      <c r="F742" s="291">
        <v>48</v>
      </c>
      <c r="G742" s="343">
        <f t="shared" si="1770"/>
        <v>1.2442046523254443E-15</v>
      </c>
      <c r="H742" s="343">
        <f t="shared" si="1771"/>
        <v>2.4468237555110997E-15</v>
      </c>
      <c r="I742" s="343">
        <f t="shared" si="1772"/>
        <v>-1.2442046523254453E-15</v>
      </c>
      <c r="J742" s="343">
        <f t="shared" si="1773"/>
        <v>-2.4468237555110993E-15</v>
      </c>
      <c r="K742" s="343">
        <f t="shared" si="1774"/>
        <v>1.2442046523254505E-15</v>
      </c>
      <c r="L742" s="343">
        <f t="shared" si="1775"/>
        <v>2.4468237555110989E-15</v>
      </c>
      <c r="M742" s="343">
        <f t="shared" si="1776"/>
        <v>-1.2442046523254428E-15</v>
      </c>
      <c r="N742" s="343">
        <f t="shared" si="1777"/>
        <v>-2.4468237555110982E-15</v>
      </c>
      <c r="O742" s="343">
        <f t="shared" si="1778"/>
        <v>1.2442046523254524E-15</v>
      </c>
      <c r="P742" s="343">
        <f t="shared" si="1779"/>
        <v>2.4468237555110934E-15</v>
      </c>
      <c r="Q742" s="343">
        <f t="shared" si="1780"/>
        <v>-1.2442046523254445E-15</v>
      </c>
      <c r="R742" s="343">
        <f t="shared" si="1781"/>
        <v>-2.4468237555110974E-15</v>
      </c>
      <c r="S742" s="343">
        <f t="shared" si="1782"/>
        <v>1.2442046523254542E-15</v>
      </c>
      <c r="T742" s="343">
        <f t="shared" si="1783"/>
        <v>2.4468237555111013E-15</v>
      </c>
      <c r="U742" s="343">
        <f t="shared" si="1784"/>
        <v>-1.2442046523254463E-15</v>
      </c>
      <c r="V742" s="343">
        <f t="shared" si="1785"/>
        <v>-2.4468237555110966E-15</v>
      </c>
      <c r="W742" s="343">
        <f t="shared" si="1786"/>
        <v>1.244204652325456E-15</v>
      </c>
      <c r="X742" s="343">
        <f t="shared" si="1787"/>
        <v>2.4468237555110914E-15</v>
      </c>
      <c r="Y742" s="343">
        <f t="shared" si="1788"/>
        <v>-1.2442046523254654E-15</v>
      </c>
      <c r="Z742" s="343">
        <f t="shared" si="1789"/>
        <v>-2.4468237555110867E-15</v>
      </c>
      <c r="AA742" s="343">
        <f t="shared" si="1790"/>
        <v>1.2442046523254404E-15</v>
      </c>
      <c r="AB742" s="343">
        <f t="shared" si="1791"/>
        <v>2.4468237555110993E-15</v>
      </c>
      <c r="AC742" s="343">
        <f t="shared" si="1792"/>
        <v>-1.2442046523254499E-15</v>
      </c>
      <c r="AD742" s="343">
        <f t="shared" si="1793"/>
        <v>-2.4468237555110946E-15</v>
      </c>
      <c r="AE742" s="343">
        <f t="shared" si="1794"/>
        <v>1.2442046523254595E-15</v>
      </c>
      <c r="AF742" s="343">
        <f t="shared" si="1795"/>
        <v>2.4468237555110899E-15</v>
      </c>
      <c r="AG742" s="343">
        <f t="shared" si="1796"/>
        <v>-1.2442046523254692E-15</v>
      </c>
      <c r="AH742" s="343">
        <f t="shared" si="1797"/>
        <v>-2.4468237555111025E-15</v>
      </c>
      <c r="AI742" s="343">
        <f t="shared" si="1798"/>
        <v>1.2442046523254787E-15</v>
      </c>
      <c r="AJ742" s="343">
        <f t="shared" si="1799"/>
        <v>2.4468237555110978E-15</v>
      </c>
      <c r="AK742" s="343">
        <f t="shared" si="1800"/>
        <v>-1.2442046523254883E-15</v>
      </c>
      <c r="AL742" s="343">
        <f t="shared" si="1801"/>
        <v>-2.4468237555110926E-15</v>
      </c>
      <c r="AM742" s="343">
        <f t="shared" si="1802"/>
        <v>1.2442046523254284E-15</v>
      </c>
      <c r="AN742" s="343">
        <f t="shared" si="1803"/>
        <v>2.4468237555110879E-15</v>
      </c>
      <c r="AO742" s="343">
        <f t="shared" si="1804"/>
        <v>-1.244204652325438E-15</v>
      </c>
      <c r="AP742" s="343">
        <f t="shared" si="1805"/>
        <v>-2.4468237555110832E-15</v>
      </c>
      <c r="AQ742" s="343">
        <f t="shared" si="1806"/>
        <v>1.2442046523254475E-15</v>
      </c>
      <c r="AR742" s="343">
        <f t="shared" si="1807"/>
        <v>2.446823755511078E-15</v>
      </c>
      <c r="AS742" s="343">
        <f t="shared" si="1808"/>
        <v>-1.2442046523254572E-15</v>
      </c>
      <c r="AT742" s="343">
        <f t="shared" si="1809"/>
        <v>-2.4468237555110733E-15</v>
      </c>
      <c r="AU742" s="343">
        <f t="shared" si="1810"/>
        <v>1.2442046523254668E-15</v>
      </c>
      <c r="AV742" s="343">
        <f t="shared" si="1811"/>
        <v>2.4468237555111037E-15</v>
      </c>
      <c r="AW742" s="343">
        <f t="shared" si="1812"/>
        <v>-1.2442046523254763E-15</v>
      </c>
      <c r="AX742" s="343">
        <f t="shared" si="1813"/>
        <v>-2.4468237555110989E-15</v>
      </c>
      <c r="AY742" s="343">
        <f t="shared" si="1814"/>
        <v>1.244204652325486E-15</v>
      </c>
      <c r="AZ742" s="343">
        <f t="shared" si="1815"/>
        <v>2.4468237555110942E-15</v>
      </c>
      <c r="BA742" s="343">
        <f t="shared" si="1816"/>
        <v>-1.2442046523254954E-15</v>
      </c>
      <c r="BB742" s="343">
        <f t="shared" si="1817"/>
        <v>-2.4468237555110891E-15</v>
      </c>
      <c r="BC742" s="343">
        <f t="shared" si="1818"/>
        <v>1.2442046523254355E-15</v>
      </c>
      <c r="BD742" s="343">
        <f t="shared" si="1819"/>
        <v>2.4468237555110843E-15</v>
      </c>
      <c r="BE742" s="343">
        <f t="shared" si="1820"/>
        <v>-1.2442046523254451E-15</v>
      </c>
      <c r="BF742" s="343">
        <f t="shared" si="1821"/>
        <v>-2.4468237555110792E-15</v>
      </c>
      <c r="BG742" s="343">
        <f t="shared" si="1822"/>
        <v>1.2442046523254548E-15</v>
      </c>
      <c r="BH742" s="343">
        <f t="shared" si="1823"/>
        <v>2.4468237555110745E-15</v>
      </c>
      <c r="BI742" s="343">
        <f t="shared" si="1824"/>
        <v>-1.2442046523255339E-15</v>
      </c>
      <c r="BJ742" s="343">
        <f t="shared" si="1825"/>
        <v>-2.4468237555111049E-15</v>
      </c>
      <c r="BK742" s="343">
        <f t="shared" si="1826"/>
        <v>1.2442046523254739E-15</v>
      </c>
      <c r="BL742" s="343">
        <f t="shared" si="1827"/>
        <v>2.4468237555110646E-15</v>
      </c>
      <c r="BM742" s="343">
        <f t="shared" si="1828"/>
        <v>-1.244204652325414E-15</v>
      </c>
      <c r="BN742" s="343">
        <f t="shared" si="1829"/>
        <v>-2.4468237555110954E-15</v>
      </c>
      <c r="BO742" s="343">
        <f t="shared" si="1830"/>
        <v>1.2442046523254931E-15</v>
      </c>
      <c r="BP742" s="343">
        <f t="shared" si="1831"/>
        <v>2.4468237555110552E-15</v>
      </c>
      <c r="BQ742" s="343">
        <f t="shared" si="1832"/>
        <v>-1.2442046523254331E-15</v>
      </c>
      <c r="BR742" s="343">
        <f t="shared" si="1833"/>
        <v>-2.4468237555110855E-15</v>
      </c>
    </row>
    <row r="743" spans="2:70">
      <c r="B743" s="340">
        <v>49</v>
      </c>
      <c r="C743" s="340">
        <f t="shared" si="1834"/>
        <v>1.5312500000000008E-2</v>
      </c>
      <c r="D743" s="341">
        <f t="shared" si="1769"/>
        <v>74.974602000576638</v>
      </c>
      <c r="E743" s="342" t="str">
        <f>BC694</f>
        <v>-0.0253979994233591</v>
      </c>
      <c r="F743" s="291">
        <v>49</v>
      </c>
      <c r="G743" s="343">
        <f t="shared" si="1770"/>
        <v>-1.031690685510105E-15</v>
      </c>
      <c r="H743" s="343">
        <f t="shared" si="1771"/>
        <v>-2.6544009819369479E-15</v>
      </c>
      <c r="I743" s="343">
        <f t="shared" si="1772"/>
        <v>5.1133709843523313E-16</v>
      </c>
      <c r="J743" s="343">
        <f t="shared" si="1773"/>
        <v>2.7546405822030203E-15</v>
      </c>
      <c r="K743" s="343">
        <f t="shared" si="1774"/>
        <v>2.8666886571361126E-17</v>
      </c>
      <c r="L743" s="343">
        <f t="shared" si="1775"/>
        <v>-2.7490208897152682E-15</v>
      </c>
      <c r="M743" s="343">
        <f t="shared" si="1776"/>
        <v>-5.6756921920357827E-16</v>
      </c>
      <c r="N743" s="343">
        <f t="shared" si="1777"/>
        <v>2.6377578661044353E-15</v>
      </c>
      <c r="O743" s="343">
        <f t="shared" si="1778"/>
        <v>1.0846601850383064E-15</v>
      </c>
      <c r="P743" s="343">
        <f t="shared" si="1779"/>
        <v>-2.425127286970859E-15</v>
      </c>
      <c r="Q743" s="343">
        <f t="shared" si="1780"/>
        <v>-1.5600682682464348E-15</v>
      </c>
      <c r="R743" s="343">
        <f t="shared" si="1781"/>
        <v>2.1193004262260534E-15</v>
      </c>
      <c r="S743" s="343">
        <f t="shared" si="1782"/>
        <v>1.9755238028022334E-15</v>
      </c>
      <c r="T743" s="343">
        <f t="shared" si="1783"/>
        <v>-1.7320300386187565E-15</v>
      </c>
      <c r="U743" s="343">
        <f t="shared" si="1784"/>
        <v>-2.3150610655028523E-15</v>
      </c>
      <c r="V743" s="343">
        <f t="shared" si="1785"/>
        <v>1.2781987079609626E-15</v>
      </c>
      <c r="W743" s="343">
        <f t="shared" si="1786"/>
        <v>2.5656318297573834E-15</v>
      </c>
      <c r="X743" s="343">
        <f t="shared" si="1787"/>
        <v>-7.7524691777832106E-16</v>
      </c>
      <c r="Y743" s="343">
        <f t="shared" si="1788"/>
        <v>-2.7176068016172629E-15</v>
      </c>
      <c r="Z743" s="343">
        <f t="shared" si="1789"/>
        <v>2.4250282330893838E-16</v>
      </c>
      <c r="AA743" s="343">
        <f t="shared" si="1790"/>
        <v>2.7651456681424412E-15</v>
      </c>
      <c r="AB743" s="343">
        <f t="shared" si="1791"/>
        <v>2.9956051866301782E-16</v>
      </c>
      <c r="AC743" s="343">
        <f t="shared" si="1792"/>
        <v>-2.7064215373524586E-15</v>
      </c>
      <c r="AD743" s="343">
        <f t="shared" si="1793"/>
        <v>-8.3011191789826771E-16</v>
      </c>
      <c r="AE743" s="343">
        <f t="shared" si="1794"/>
        <v>2.5436911446607179E-15</v>
      </c>
      <c r="AF743" s="343">
        <f t="shared" si="1795"/>
        <v>1.3287625816608128E-15</v>
      </c>
      <c r="AG743" s="343">
        <f t="shared" si="1796"/>
        <v>-2.2832081277980839E-15</v>
      </c>
      <c r="AH743" s="343">
        <f t="shared" si="1797"/>
        <v>-1.7763496445887426E-15</v>
      </c>
      <c r="AI743" s="343">
        <f t="shared" si="1798"/>
        <v>1.9349827030220646E-15</v>
      </c>
      <c r="AJ743" s="343">
        <f t="shared" si="1799"/>
        <v>2.1556725868635416E-15</v>
      </c>
      <c r="AK743" s="343">
        <f t="shared" si="1800"/>
        <v>-1.5123969781196522E-15</v>
      </c>
      <c r="AL743" s="343">
        <f t="shared" si="1801"/>
        <v>-2.4521542405402386E-15</v>
      </c>
      <c r="AM743" s="343">
        <f t="shared" si="1802"/>
        <v>1.0316906855101614E-15</v>
      </c>
      <c r="AN743" s="343">
        <f t="shared" si="1803"/>
        <v>2.6544009819369266E-15</v>
      </c>
      <c r="AO743" s="343">
        <f t="shared" si="1804"/>
        <v>-5.1133709843524457E-16</v>
      </c>
      <c r="AP743" s="343">
        <f t="shared" si="1805"/>
        <v>-2.754640582203018E-15</v>
      </c>
      <c r="AQ743" s="343">
        <f t="shared" si="1806"/>
        <v>-2.866688657131478E-17</v>
      </c>
      <c r="AR743" s="343">
        <f t="shared" si="1807"/>
        <v>2.7490208897152742E-15</v>
      </c>
      <c r="AS743" s="343">
        <f t="shared" si="1808"/>
        <v>5.6756921920351418E-16</v>
      </c>
      <c r="AT743" s="343">
        <f t="shared" si="1809"/>
        <v>-2.6377578661044373E-15</v>
      </c>
      <c r="AU743" s="343">
        <f t="shared" si="1810"/>
        <v>-1.084660185038282E-15</v>
      </c>
      <c r="AV743" s="343">
        <f t="shared" si="1811"/>
        <v>2.4251272869708811E-15</v>
      </c>
      <c r="AW743" s="343">
        <f t="shared" si="1812"/>
        <v>1.560068268246397E-15</v>
      </c>
      <c r="AX743" s="343">
        <f t="shared" si="1813"/>
        <v>-2.119300426226096E-15</v>
      </c>
      <c r="AY743" s="343">
        <f t="shared" si="1814"/>
        <v>-1.9755238028021739E-15</v>
      </c>
      <c r="AZ743" s="343">
        <f t="shared" si="1815"/>
        <v>1.7320300386187618E-15</v>
      </c>
      <c r="BA743" s="343">
        <f t="shared" si="1816"/>
        <v>2.3150610655028278E-15</v>
      </c>
      <c r="BB743" s="343">
        <f t="shared" si="1817"/>
        <v>-1.2781987079610034E-15</v>
      </c>
      <c r="BC743" s="343">
        <f t="shared" si="1818"/>
        <v>-2.565631829757366E-15</v>
      </c>
      <c r="BD743" s="343">
        <f t="shared" si="1819"/>
        <v>7.752469177784032E-16</v>
      </c>
      <c r="BE743" s="343">
        <f t="shared" si="1820"/>
        <v>2.7176068016172617E-15</v>
      </c>
      <c r="BF743" s="343">
        <f t="shared" si="1821"/>
        <v>-2.4250282330898433E-16</v>
      </c>
      <c r="BG743" s="343">
        <f t="shared" si="1822"/>
        <v>-2.7651456681424412E-15</v>
      </c>
      <c r="BH743" s="343">
        <f t="shared" si="1823"/>
        <v>-2.9956051866297226E-16</v>
      </c>
      <c r="BI743" s="343">
        <f t="shared" si="1824"/>
        <v>2.7064215373524759E-15</v>
      </c>
      <c r="BJ743" s="343">
        <f t="shared" si="1825"/>
        <v>8.3011191789818606E-16</v>
      </c>
      <c r="BK743" s="343">
        <f t="shared" si="1826"/>
        <v>-2.5436911446607511E-15</v>
      </c>
      <c r="BL743" s="343">
        <f t="shared" si="1827"/>
        <v>-1.3287625816607035E-15</v>
      </c>
      <c r="BM743" s="343">
        <f t="shared" si="1828"/>
        <v>2.2832081277980654E-15</v>
      </c>
      <c r="BN743" s="343">
        <f t="shared" si="1829"/>
        <v>1.7763496445887674E-15</v>
      </c>
      <c r="BO743" s="343">
        <f t="shared" si="1830"/>
        <v>-1.9349827030220414E-15</v>
      </c>
      <c r="BP743" s="343">
        <f t="shared" si="1831"/>
        <v>-2.1556725868635128E-15</v>
      </c>
      <c r="BQ743" s="343">
        <f t="shared" si="1832"/>
        <v>1.5123969781196907E-15</v>
      </c>
      <c r="BR743" s="343">
        <f t="shared" si="1833"/>
        <v>2.4521542405402173E-15</v>
      </c>
    </row>
    <row r="744" spans="2:70">
      <c r="B744" s="340">
        <v>50</v>
      </c>
      <c r="C744" s="340">
        <f t="shared" si="1834"/>
        <v>1.5625000000000007E-2</v>
      </c>
      <c r="D744" s="341">
        <f t="shared" si="1769"/>
        <v>74.980128070046462</v>
      </c>
      <c r="E744" s="342" t="str">
        <f>BD694</f>
        <v>-0.0198719299535439</v>
      </c>
      <c r="F744" s="291">
        <v>50</v>
      </c>
      <c r="G744" s="343">
        <f t="shared" si="1770"/>
        <v>1.9606800201713194E-15</v>
      </c>
      <c r="H744" s="343">
        <f t="shared" si="1771"/>
        <v>-5.6265185659860261E-16</v>
      </c>
      <c r="I744" s="343">
        <f t="shared" si="1772"/>
        <v>-2.1802158839449073E-15</v>
      </c>
      <c r="J744" s="343">
        <f t="shared" si="1773"/>
        <v>-2.8802618112837694E-16</v>
      </c>
      <c r="K744" s="343">
        <f t="shared" si="1774"/>
        <v>2.0678336430940849E-15</v>
      </c>
      <c r="L744" s="343">
        <f t="shared" si="1775"/>
        <v>1.0948548437423916E-15</v>
      </c>
      <c r="M744" s="343">
        <f t="shared" si="1776"/>
        <v>-1.6406424750408387E-15</v>
      </c>
      <c r="N744" s="343">
        <f t="shared" si="1777"/>
        <v>-1.7350017812805063E-15</v>
      </c>
      <c r="O744" s="343">
        <f t="shared" si="1778"/>
        <v>9.636783626237074E-16</v>
      </c>
      <c r="P744" s="343">
        <f t="shared" si="1779"/>
        <v>2.1110104254489738E-15</v>
      </c>
      <c r="Q744" s="343">
        <f t="shared" si="1780"/>
        <v>-1.4000295526321603E-16</v>
      </c>
      <c r="R744" s="343">
        <f t="shared" si="1781"/>
        <v>-2.1656368686999939E-15</v>
      </c>
      <c r="S744" s="343">
        <f t="shared" si="1782"/>
        <v>-7.0498663290615062E-16</v>
      </c>
      <c r="T744" s="343">
        <f t="shared" si="1783"/>
        <v>1.8905647302385338E-15</v>
      </c>
      <c r="U744" s="343">
        <f t="shared" si="1784"/>
        <v>1.4426483969352844E-15</v>
      </c>
      <c r="V744" s="343">
        <f t="shared" si="1785"/>
        <v>-1.3276712496102251E-15</v>
      </c>
      <c r="W744" s="343">
        <f t="shared" si="1786"/>
        <v>-1.9606800201713246E-15</v>
      </c>
      <c r="X744" s="343">
        <f t="shared" si="1787"/>
        <v>5.6265185659861276E-16</v>
      </c>
      <c r="Y744" s="343">
        <f t="shared" si="1788"/>
        <v>2.1802158839449073E-15</v>
      </c>
      <c r="Z744" s="343">
        <f t="shared" si="1789"/>
        <v>2.8802618112838582E-16</v>
      </c>
      <c r="AA744" s="343">
        <f t="shared" si="1790"/>
        <v>-2.0678336430940896E-15</v>
      </c>
      <c r="AB744" s="343">
        <f t="shared" si="1791"/>
        <v>-1.0948548437423924E-15</v>
      </c>
      <c r="AC744" s="343">
        <f t="shared" si="1792"/>
        <v>1.6406424750408379E-15</v>
      </c>
      <c r="AD744" s="343">
        <f t="shared" si="1793"/>
        <v>1.7350017812804974E-15</v>
      </c>
      <c r="AE744" s="343">
        <f t="shared" si="1794"/>
        <v>-9.6367836262370661E-16</v>
      </c>
      <c r="AF744" s="343">
        <f t="shared" si="1795"/>
        <v>-2.1110104254489742E-15</v>
      </c>
      <c r="AG744" s="343">
        <f t="shared" si="1796"/>
        <v>1.4000295526319946E-16</v>
      </c>
      <c r="AH744" s="343">
        <f t="shared" si="1797"/>
        <v>2.1656368686999896E-15</v>
      </c>
      <c r="AI744" s="343">
        <f t="shared" si="1798"/>
        <v>7.0498663290612222E-16</v>
      </c>
      <c r="AJ744" s="343">
        <f t="shared" si="1799"/>
        <v>-1.8905647302385488E-15</v>
      </c>
      <c r="AK744" s="343">
        <f t="shared" si="1800"/>
        <v>-1.4426483969352852E-15</v>
      </c>
      <c r="AL744" s="343">
        <f t="shared" si="1801"/>
        <v>1.3276712496102241E-15</v>
      </c>
      <c r="AM744" s="343">
        <f t="shared" si="1802"/>
        <v>1.9606800201713249E-15</v>
      </c>
      <c r="AN744" s="343">
        <f t="shared" si="1803"/>
        <v>-5.626518565985817E-16</v>
      </c>
      <c r="AO744" s="343">
        <f t="shared" si="1804"/>
        <v>-2.1802158839449093E-15</v>
      </c>
      <c r="AP744" s="343">
        <f t="shared" si="1805"/>
        <v>-2.8802618112835623E-16</v>
      </c>
      <c r="AQ744" s="343">
        <f t="shared" si="1806"/>
        <v>2.0678336430940896E-15</v>
      </c>
      <c r="AR744" s="343">
        <f t="shared" si="1807"/>
        <v>1.0948548437423934E-15</v>
      </c>
      <c r="AS744" s="343">
        <f t="shared" si="1808"/>
        <v>-1.6406424750408373E-15</v>
      </c>
      <c r="AT744" s="343">
        <f t="shared" si="1809"/>
        <v>-1.735001781280517E-15</v>
      </c>
      <c r="AU744" s="343">
        <f t="shared" si="1810"/>
        <v>9.6367836262367762E-16</v>
      </c>
      <c r="AV744" s="343">
        <f t="shared" si="1811"/>
        <v>2.1110104254489667E-15</v>
      </c>
      <c r="AW744" s="343">
        <f t="shared" si="1812"/>
        <v>-1.4000295526322924E-16</v>
      </c>
      <c r="AX744" s="343">
        <f t="shared" si="1813"/>
        <v>-2.1656368686999939E-15</v>
      </c>
      <c r="AY744" s="343">
        <f t="shared" si="1814"/>
        <v>-7.0498663290615259E-16</v>
      </c>
      <c r="AZ744" s="343">
        <f t="shared" si="1815"/>
        <v>1.890564730238533E-15</v>
      </c>
      <c r="BA744" s="343">
        <f t="shared" si="1816"/>
        <v>1.4426483969353093E-15</v>
      </c>
      <c r="BB744" s="343">
        <f t="shared" si="1817"/>
        <v>-1.327671249610248E-15</v>
      </c>
      <c r="BC744" s="343">
        <f t="shared" si="1818"/>
        <v>-1.9606800201713115E-15</v>
      </c>
      <c r="BD744" s="343">
        <f t="shared" si="1819"/>
        <v>5.626518565986105E-16</v>
      </c>
      <c r="BE744" s="343">
        <f t="shared" si="1820"/>
        <v>2.1802158839449073E-15</v>
      </c>
      <c r="BF744" s="343">
        <f t="shared" si="1821"/>
        <v>2.8802618112838779E-16</v>
      </c>
      <c r="BG744" s="343">
        <f t="shared" si="1822"/>
        <v>-2.0678336430940794E-15</v>
      </c>
      <c r="BH744" s="343">
        <f t="shared" si="1823"/>
        <v>-1.0948548437424212E-15</v>
      </c>
      <c r="BI744" s="343">
        <f t="shared" si="1824"/>
        <v>1.640642475040816E-15</v>
      </c>
      <c r="BJ744" s="343">
        <f t="shared" si="1825"/>
        <v>1.7350017812805365E-15</v>
      </c>
      <c r="BK744" s="343">
        <f t="shared" si="1826"/>
        <v>-9.6367836262364883E-16</v>
      </c>
      <c r="BL744" s="343">
        <f t="shared" si="1827"/>
        <v>-2.1110104254489588E-15</v>
      </c>
      <c r="BM744" s="343">
        <f t="shared" si="1828"/>
        <v>1.4000295526325902E-16</v>
      </c>
      <c r="BN744" s="343">
        <f t="shared" si="1829"/>
        <v>2.1656368686999975E-15</v>
      </c>
      <c r="BO744" s="343">
        <f t="shared" si="1830"/>
        <v>7.0498663290612439E-16</v>
      </c>
      <c r="BP744" s="343">
        <f t="shared" si="1831"/>
        <v>-1.890564730238548E-15</v>
      </c>
      <c r="BQ744" s="343">
        <f t="shared" si="1832"/>
        <v>-1.4426483969352868E-15</v>
      </c>
      <c r="BR744" s="343">
        <f t="shared" si="1833"/>
        <v>1.3276712496102226E-15</v>
      </c>
    </row>
    <row r="745" spans="2:70" s="336" customFormat="1">
      <c r="B745" s="340">
        <v>51</v>
      </c>
      <c r="C745" s="340">
        <f t="shared" si="1834"/>
        <v>1.5937500000000007E-2</v>
      </c>
      <c r="D745" s="341">
        <f t="shared" si="1769"/>
        <v>74.985845517064831</v>
      </c>
      <c r="E745" s="342" t="str">
        <f>BE694</f>
        <v>-0.0141544829351656</v>
      </c>
      <c r="F745" s="337">
        <v>51</v>
      </c>
    </row>
    <row r="746" spans="2:70">
      <c r="B746" s="340">
        <v>52</v>
      </c>
      <c r="C746" s="340">
        <f t="shared" si="1834"/>
        <v>1.6250000000000007E-2</v>
      </c>
      <c r="D746" s="341">
        <f t="shared" si="1769"/>
        <v>74.991699279491456</v>
      </c>
      <c r="E746" s="342" t="str">
        <f>BF694</f>
        <v>-0.00830072050854165</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34"/>
        <v>1.6562500000000008E-2</v>
      </c>
      <c r="D747" s="341">
        <f t="shared" si="1769"/>
        <v>74.997632982394279</v>
      </c>
      <c r="E747" s="342" t="str">
        <f>BG694</f>
        <v>-0.00236701760571931</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34"/>
        <v>1.6875000000000008E-2</v>
      </c>
      <c r="D748" s="341">
        <f t="shared" si="1769"/>
        <v>75.003589480970533</v>
      </c>
      <c r="E748" s="342" t="str">
        <f>BH694</f>
        <v>0.0035894809705279</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34"/>
        <v>1.7187500000000008E-2</v>
      </c>
      <c r="D749" s="341">
        <f t="shared" si="1769"/>
        <v>75.009511410882865</v>
      </c>
      <c r="E749" s="342" t="str">
        <f>BI694</f>
        <v>0.00951141088287127</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34"/>
        <v>1.7500000000000009E-2</v>
      </c>
      <c r="D750" s="341">
        <f t="shared" si="1769"/>
        <v>75.015341740708919</v>
      </c>
      <c r="E750" s="342" t="str">
        <f>BJ694</f>
        <v>0.0153417407089202</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34"/>
        <v>1.7812500000000009E-2</v>
      </c>
      <c r="D751" s="341">
        <f t="shared" si="1769"/>
        <v>75.02102432118528</v>
      </c>
      <c r="E751" s="342" t="str">
        <f>BK694</f>
        <v>0.021024321185283</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34"/>
        <v>1.8125000000000009E-2</v>
      </c>
      <c r="D752" s="341">
        <f t="shared" si="1769"/>
        <v>75.026504425955594</v>
      </c>
      <c r="E752" s="342" t="str">
        <f>BL694</f>
        <v>0.0265044259555867</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34"/>
        <v>1.8437500000000009E-2</v>
      </c>
      <c r="D753" s="341">
        <f t="shared" si="1769"/>
        <v>75.03172927861516</v>
      </c>
      <c r="E753" s="342" t="str">
        <f>BM694</f>
        <v>0.0317292786151573</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34"/>
        <v>1.875000000000001E-2</v>
      </c>
      <c r="D754" s="341">
        <f t="shared" si="1769"/>
        <v>75.036648560976644</v>
      </c>
      <c r="E754" s="342" t="str">
        <f>BN694</f>
        <v>0.0366485609766412</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34"/>
        <v>1.906250000000001E-2</v>
      </c>
      <c r="D755" s="341">
        <f t="shared" si="1769"/>
        <v>75.041214897661803</v>
      </c>
      <c r="E755" s="342" t="str">
        <f>BO694</f>
        <v>0.0412148976618085</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34"/>
        <v>1.937500000000001E-2</v>
      </c>
      <c r="D756" s="341">
        <f t="shared" si="1769"/>
        <v>75.045384312352112</v>
      </c>
      <c r="E756" s="342" t="str">
        <f>BP694</f>
        <v>0.0453843123521132</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34"/>
        <v>1.9687500000000011E-2</v>
      </c>
      <c r="D757" s="341">
        <f t="shared" si="1769"/>
        <v>75.049116651304914</v>
      </c>
      <c r="E757" s="342" t="str">
        <f>BQ694</f>
        <v>0.0491166513049076</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34"/>
        <v>2.0000000000000011E-2</v>
      </c>
      <c r="D758" s="341">
        <f t="shared" si="1769"/>
        <v>75.052375970055706</v>
      </c>
      <c r="E758" s="342" t="str">
        <f>BR694</f>
        <v>0.052375970055711</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E9" sqref="E9"/>
    </sheetView>
  </sheetViews>
  <sheetFormatPr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topLeftCell="A7" workbookViewId="0">
      <selection activeCell="O9" sqref="O9"/>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91" zoomScale="85" zoomScaleNormal="85" workbookViewId="0">
      <selection activeCell="E108" sqref="E108"/>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365" t="s">
        <v>324</v>
      </c>
      <c r="B1" s="366"/>
      <c r="C1" s="366"/>
      <c r="D1" s="367"/>
    </row>
    <row r="2" spans="1:4" ht="15.75" thickBot="1">
      <c r="A2" s="90" t="s">
        <v>326</v>
      </c>
      <c r="B2" s="368" t="s">
        <v>325</v>
      </c>
      <c r="C2" s="368"/>
      <c r="D2" s="369"/>
    </row>
    <row r="3" spans="1:4" ht="16.5" thickBot="1">
      <c r="A3" s="370" t="s">
        <v>405</v>
      </c>
      <c r="B3" s="371"/>
      <c r="C3" s="371"/>
      <c r="D3" s="372"/>
    </row>
    <row r="4" spans="1:4" ht="15.75">
      <c r="A4" s="1" t="s">
        <v>0</v>
      </c>
      <c r="B4" s="2" t="s">
        <v>1</v>
      </c>
      <c r="C4" s="373" t="s">
        <v>2</v>
      </c>
      <c r="D4" s="374"/>
    </row>
    <row r="5" spans="1:4" ht="15.75">
      <c r="A5" s="375" t="s">
        <v>124</v>
      </c>
      <c r="B5" s="376"/>
      <c r="C5" s="376"/>
      <c r="D5" s="377"/>
    </row>
    <row r="6" spans="1:4" ht="18.75">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5.7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5.7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5.75" thickBot="1">
      <c r="A20" s="400"/>
      <c r="B20" s="401"/>
      <c r="C20" s="401"/>
      <c r="D20" s="402"/>
    </row>
    <row r="21" spans="1:5">
      <c r="A21" s="3"/>
      <c r="B21" s="3"/>
      <c r="C21" s="3"/>
      <c r="D21" s="3"/>
    </row>
    <row r="22" spans="1:5" ht="15.75">
      <c r="A22" s="107" t="s">
        <v>317</v>
      </c>
      <c r="B22" s="108"/>
      <c r="C22" s="114" t="s">
        <v>327</v>
      </c>
      <c r="D22" s="108"/>
      <c r="E22" s="108" t="s">
        <v>331</v>
      </c>
    </row>
    <row r="23" spans="1:5" ht="15.75" thickBot="1">
      <c r="A23" s="381"/>
      <c r="B23" s="381"/>
      <c r="C23" s="381"/>
      <c r="D23" s="381"/>
    </row>
    <row r="24" spans="1:5" ht="15.75">
      <c r="A24" s="382" t="s">
        <v>211</v>
      </c>
      <c r="B24" s="383"/>
      <c r="C24" s="383"/>
      <c r="D24" s="384"/>
      <c r="E24" s="141"/>
    </row>
    <row r="25" spans="1:5" ht="18">
      <c r="A25" s="22" t="s">
        <v>207</v>
      </c>
      <c r="B25" s="28" t="s">
        <v>14</v>
      </c>
      <c r="C25" s="31">
        <v>75</v>
      </c>
      <c r="D25" s="27" t="s">
        <v>7</v>
      </c>
      <c r="E25" s="27" t="s">
        <v>111</v>
      </c>
    </row>
    <row r="26" spans="1:5" ht="18">
      <c r="A26" s="22" t="s">
        <v>208</v>
      </c>
      <c r="B26" s="28" t="s">
        <v>18</v>
      </c>
      <c r="C26" s="31">
        <v>200</v>
      </c>
      <c r="D26" s="27" t="s">
        <v>8</v>
      </c>
      <c r="E26" s="27" t="s">
        <v>112</v>
      </c>
    </row>
    <row r="27" spans="1:5" ht="18">
      <c r="A27" s="22" t="s">
        <v>209</v>
      </c>
      <c r="B27" s="28" t="s">
        <v>15</v>
      </c>
      <c r="C27" s="28">
        <f>Pout/Vout</f>
        <v>2.6666666666666665</v>
      </c>
      <c r="D27" s="27" t="s">
        <v>10</v>
      </c>
      <c r="E27" s="27"/>
    </row>
    <row r="28" spans="1:5" ht="18">
      <c r="A28" s="22" t="s">
        <v>210</v>
      </c>
      <c r="B28" s="28" t="s">
        <v>16</v>
      </c>
      <c r="C28" s="31">
        <v>1000</v>
      </c>
      <c r="D28" s="27" t="s">
        <v>17</v>
      </c>
      <c r="E28" s="27" t="s">
        <v>113</v>
      </c>
    </row>
    <row r="29" spans="1:5" ht="15.75" thickBot="1">
      <c r="A29" s="29" t="s">
        <v>318</v>
      </c>
      <c r="B29" s="32" t="s">
        <v>9</v>
      </c>
      <c r="C29" s="100">
        <v>0.92</v>
      </c>
      <c r="D29" s="30"/>
      <c r="E29" s="145" t="s">
        <v>127</v>
      </c>
    </row>
    <row r="30" spans="1:5" ht="15.75" thickBot="1">
      <c r="A30" s="363"/>
      <c r="B30" s="364"/>
      <c r="C30" s="364"/>
      <c r="D30" s="364"/>
      <c r="E30" s="12"/>
    </row>
    <row r="31" spans="1:5" ht="15.75" customHeight="1">
      <c r="A31" s="418" t="s">
        <v>212</v>
      </c>
      <c r="B31" s="419"/>
      <c r="C31" s="419"/>
      <c r="D31" s="420"/>
      <c r="E31" s="141"/>
    </row>
    <row r="32" spans="1:5" ht="18">
      <c r="A32" s="33" t="s">
        <v>213</v>
      </c>
      <c r="B32" s="5" t="s">
        <v>128</v>
      </c>
      <c r="C32" s="92">
        <v>450</v>
      </c>
      <c r="D32" s="35" t="s">
        <v>7</v>
      </c>
      <c r="E32" s="27" t="s">
        <v>177</v>
      </c>
    </row>
    <row r="33" spans="1:5" ht="18">
      <c r="A33" s="22" t="s">
        <v>214</v>
      </c>
      <c r="B33" s="28" t="s">
        <v>12</v>
      </c>
      <c r="C33" s="91">
        <v>475</v>
      </c>
      <c r="D33" s="27" t="s">
        <v>7</v>
      </c>
      <c r="E33" s="27" t="s">
        <v>199</v>
      </c>
    </row>
    <row r="34" spans="1:5" ht="18.75" thickBot="1">
      <c r="A34" s="22" t="s">
        <v>215</v>
      </c>
      <c r="B34" s="28" t="s">
        <v>13</v>
      </c>
      <c r="C34" s="91">
        <v>355</v>
      </c>
      <c r="D34" s="27" t="s">
        <v>7</v>
      </c>
      <c r="E34" s="145" t="s">
        <v>200</v>
      </c>
    </row>
    <row r="35" spans="1:5" ht="15.75" thickBot="1">
      <c r="E35" s="12"/>
    </row>
    <row r="36" spans="1:5" ht="16.5" thickBot="1">
      <c r="A36" s="430" t="s">
        <v>216</v>
      </c>
      <c r="B36" s="431"/>
      <c r="C36" s="431"/>
      <c r="D36" s="432"/>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3</v>
      </c>
      <c r="D39" s="105"/>
      <c r="E39" s="27"/>
    </row>
    <row r="40" spans="1:5" ht="18" customHeight="1">
      <c r="A40" s="22" t="s">
        <v>309</v>
      </c>
      <c r="B40" s="28" t="s">
        <v>20</v>
      </c>
      <c r="C40" s="115">
        <v>3</v>
      </c>
      <c r="D40" s="41"/>
      <c r="E40" s="27" t="s">
        <v>310</v>
      </c>
    </row>
    <row r="41" spans="1:5" ht="18" customHeight="1">
      <c r="A41" s="104" t="s">
        <v>311</v>
      </c>
      <c r="B41" s="28" t="s">
        <v>315</v>
      </c>
      <c r="C41" s="93">
        <f>Vblk/2/15</f>
        <v>15</v>
      </c>
      <c r="D41" s="41"/>
      <c r="E41" s="27"/>
    </row>
    <row r="42" spans="1:5" ht="18" customHeight="1">
      <c r="A42" s="22" t="s">
        <v>312</v>
      </c>
      <c r="B42" s="28" t="s">
        <v>314</v>
      </c>
      <c r="C42" s="115">
        <v>15</v>
      </c>
      <c r="D42" s="41"/>
      <c r="E42" s="27" t="s">
        <v>313</v>
      </c>
    </row>
    <row r="43" spans="1:5" ht="18" customHeight="1">
      <c r="A43" s="22" t="s">
        <v>218</v>
      </c>
      <c r="B43" s="28" t="s">
        <v>21</v>
      </c>
      <c r="C43" s="86">
        <f>(8*Nps^2*Vout)/(PI()^2*Iout*1.1)</f>
        <v>186.52308806884909</v>
      </c>
      <c r="D43" s="13" t="s">
        <v>22</v>
      </c>
      <c r="E43" s="27"/>
    </row>
    <row r="44" spans="1:5" ht="18.75" thickBot="1">
      <c r="A44" s="29" t="s">
        <v>219</v>
      </c>
      <c r="B44" s="43" t="s">
        <v>81</v>
      </c>
      <c r="C44" s="103">
        <f>(8*Nps^2*Vout)/(PI()^2*Iout)</f>
        <v>205.17539687573401</v>
      </c>
      <c r="D44" s="14" t="s">
        <v>22</v>
      </c>
      <c r="E44" s="145"/>
    </row>
    <row r="45" spans="1:5" ht="15.75" thickBot="1">
      <c r="A45" s="421" t="s">
        <v>220</v>
      </c>
      <c r="B45" s="422"/>
      <c r="C45" s="422"/>
      <c r="D45" s="423"/>
      <c r="E45" s="142"/>
    </row>
    <row r="46" spans="1:5" ht="18">
      <c r="A46" s="33" t="s">
        <v>221</v>
      </c>
      <c r="B46" s="34" t="s">
        <v>23</v>
      </c>
      <c r="C46" s="132">
        <f>Nps*(Vout+0.5)/(Vblk_max/2)</f>
        <v>0.9536842105263158</v>
      </c>
      <c r="D46" s="35"/>
      <c r="E46" s="104"/>
    </row>
    <row r="47" spans="1:5" ht="18" customHeight="1">
      <c r="A47" s="22" t="s">
        <v>222</v>
      </c>
      <c r="B47" s="28" t="s">
        <v>129</v>
      </c>
      <c r="C47" s="40">
        <f>1*Nps*(Vout+0.5+Vloss)/(Vblk_hu/2)</f>
        <v>1.2929577464788733</v>
      </c>
      <c r="D47" s="27"/>
      <c r="E47" s="104"/>
    </row>
    <row r="48" spans="1:5" ht="18.75" thickBot="1">
      <c r="A48" s="45" t="s">
        <v>223</v>
      </c>
      <c r="B48" s="46" t="s">
        <v>24</v>
      </c>
      <c r="C48" s="94">
        <v>1</v>
      </c>
      <c r="D48" s="47" t="s">
        <v>7</v>
      </c>
      <c r="E48" s="104" t="s">
        <v>201</v>
      </c>
    </row>
    <row r="49" spans="1:5" ht="18.75"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6</v>
      </c>
      <c r="D55" s="27"/>
      <c r="E55" s="145"/>
    </row>
    <row r="56" spans="1:5" ht="18">
      <c r="A56" s="22" t="s">
        <v>225</v>
      </c>
      <c r="B56" s="28" t="s">
        <v>80</v>
      </c>
      <c r="C56" s="154">
        <v>0.26</v>
      </c>
      <c r="D56" s="27"/>
      <c r="E56" s="150"/>
    </row>
    <row r="57" spans="1:5" ht="18">
      <c r="A57" s="22" t="s">
        <v>226</v>
      </c>
      <c r="B57" s="28" t="s">
        <v>35</v>
      </c>
      <c r="C57" s="48">
        <f>Ln_selected/(Ln_selected+1)</f>
        <v>0.8571428571428571</v>
      </c>
      <c r="D57" s="27"/>
      <c r="E57" s="151"/>
    </row>
    <row r="58" spans="1:5" ht="18.75" thickBot="1">
      <c r="A58" s="45" t="s">
        <v>227</v>
      </c>
      <c r="B58" s="46" t="s">
        <v>46</v>
      </c>
      <c r="C58" s="49">
        <f>350/fllc</f>
        <v>3.5</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47</v>
      </c>
      <c r="B89" s="361"/>
      <c r="C89" s="361"/>
      <c r="D89" s="362"/>
      <c r="E89" s="142"/>
    </row>
    <row r="90" spans="1:5" ht="18">
      <c r="A90" s="302" t="s">
        <v>591</v>
      </c>
      <c r="B90" s="303"/>
      <c r="C90" s="314" t="s">
        <v>592</v>
      </c>
      <c r="D90" s="27"/>
      <c r="E90" s="27"/>
    </row>
    <row r="91" spans="1:5">
      <c r="A91" s="302" t="str">
        <f>IF(C90="Integrated leakage","Transformer Coupling Coefficient","")</f>
        <v>Transformer Coupling Coefficient</v>
      </c>
      <c r="B91" s="303" t="str">
        <f>IF(C90="Integrated leakage","k","")</f>
        <v>k</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Enter the coupling coefficient between primary and secondary. Note most common transformer packages have coefficients between 0.85 to 0.9. It is advised to discuss the details of the transformer design with your magnetics vendor</v>
      </c>
    </row>
    <row r="92" spans="1:5">
      <c r="A92" s="22" t="s">
        <v>228</v>
      </c>
      <c r="B92" s="28" t="s">
        <v>610</v>
      </c>
      <c r="C92" s="52">
        <f>(1/(2*PI()*fllc*1000*Re_fl*Qe_selected))/10^-6</f>
        <v>2.983468806827913E-2</v>
      </c>
      <c r="D92" s="27" t="s">
        <v>198</v>
      </c>
      <c r="E92" s="27"/>
    </row>
    <row r="93" spans="1:5">
      <c r="A93" s="22" t="s">
        <v>229</v>
      </c>
      <c r="B93" s="28" t="s">
        <v>611</v>
      </c>
      <c r="C93" s="31">
        <v>0.03</v>
      </c>
      <c r="D93" s="27" t="s">
        <v>198</v>
      </c>
      <c r="E93" s="27" t="s">
        <v>319</v>
      </c>
    </row>
    <row r="94" spans="1:5">
      <c r="A94" s="22" t="str">
        <f>IF(C90="Integrated Leakage","Recommended Leakage Inductance Value","Recommended Resonant Inductor Value")</f>
        <v>Recommended Leakage Inductance Value</v>
      </c>
      <c r="B94" s="28" t="str">
        <f>IF(C90="Integrated Leakage",'tables and calculations'!P75,'tables and calculations'!P73)</f>
        <v>LLK(recommended)</v>
      </c>
      <c r="C94" s="52">
        <f>IF($D93="uF",1/((2*PI()*fllc*kHz)^2*Cr*uF),1/((2*PI()*fllc*kHz)^2*Cr*picoF))*10^6</f>
        <v>84.434319701948141</v>
      </c>
      <c r="D94" s="27" t="s">
        <v>73</v>
      </c>
      <c r="E94" s="27"/>
    </row>
    <row r="95" spans="1:5">
      <c r="A95" s="22" t="str">
        <f>IF(C90="Integrated leakage","Actual Leakage Inductance Value Used","Actual Resonant Inductor Value Used")</f>
        <v>Actual Leakage Inductance Value Used</v>
      </c>
      <c r="B95" s="28" t="str">
        <f>IF(C90="Integrated Leakage",'tables and calculations'!P76,'tables and calculations'!P74)</f>
        <v>LLK</v>
      </c>
      <c r="C95" s="31">
        <v>85</v>
      </c>
      <c r="D95" s="27" t="s">
        <v>73</v>
      </c>
      <c r="E95" s="27" t="str">
        <f>IF(C90="Integrated Leakage","Enter the actual value of the leakage inductance value used","Enter the actual value of the Resonant Inductor Value used")</f>
        <v>Enter the actual value of the leakage inductance value used</v>
      </c>
    </row>
    <row r="96" spans="1:5">
      <c r="A96" s="22" t="str">
        <f>IF(C90="Integrated Leakage","Primary Inductance based on Coupling Coefficient","Recommended Transformer Magnetizing Inductance")</f>
        <v>Primary Inductance based on Coupling Coefficient</v>
      </c>
      <c r="B96" s="28" t="str">
        <f>IF(C90="Integrated Leakage",'tables and calculations'!P79,'tables and calculations'!P77)</f>
        <v>LP</v>
      </c>
      <c r="C96" s="316">
        <f>IF(C90="Integrated Leakage",'Integrated Leakage'!G16,Ln_selected*Lr)</f>
        <v>447.36842105263173</v>
      </c>
      <c r="D96" s="27" t="s">
        <v>73</v>
      </c>
      <c r="E96" s="27"/>
    </row>
    <row r="97" spans="1:8">
      <c r="A97" s="22" t="s">
        <v>230</v>
      </c>
      <c r="B97" s="28" t="str">
        <f>IF(C90="Integrated Leakage","",'tables and calculations'!P78)</f>
        <v/>
      </c>
      <c r="C97" s="31">
        <v>510</v>
      </c>
      <c r="D97" s="27" t="s">
        <v>73</v>
      </c>
      <c r="E97" s="27" t="str">
        <f>IF(C90="Integrated leakage","Copy the number in cell C96 to C97 for compensation calculator and magnetizing current calculation","Enter the actual value of the magnetizing inductance value used")</f>
        <v>Copy the number in cell C96 to C97 for compensation calculator and magnetizing current calculation</v>
      </c>
    </row>
    <row r="98" spans="1:8" ht="18">
      <c r="A98" s="22" t="s">
        <v>231</v>
      </c>
      <c r="B98" s="28" t="s">
        <v>25</v>
      </c>
      <c r="C98" s="87">
        <f>IF($D92="uF",1/(2*PI()*SQRT(Lr*uH*Cr*uF)),1/(2*PI()*SQRT(Lr*uH*Cr*picoF)))/kHz</f>
        <v>99.666691410419475</v>
      </c>
      <c r="D98" s="27" t="s">
        <v>11</v>
      </c>
      <c r="E98" s="27"/>
    </row>
    <row r="99" spans="1:8" ht="18">
      <c r="A99" s="22" t="s">
        <v>232</v>
      </c>
      <c r="B99" s="28" t="s">
        <v>26</v>
      </c>
      <c r="C99" s="87">
        <f>IF(C90="Integrated Leakage",(1/(2*PI()*SQRT(((Lr*uH)+(Lm_rec*uH))*(Cr*uF))))/kHz,(1/(2*PI()*SQRT(((Lr*uH)+(Lm*uH))*(Cr*uF))))/kHz)</f>
        <v>39.824777785840325</v>
      </c>
      <c r="D99" s="27" t="s">
        <v>11</v>
      </c>
      <c r="E99" s="27"/>
    </row>
    <row r="100" spans="1:8" ht="18" customHeight="1">
      <c r="A100" s="22" t="s">
        <v>233</v>
      </c>
      <c r="B100" s="28" t="s">
        <v>32</v>
      </c>
      <c r="C100" s="101">
        <f>Lm/Lr</f>
        <v>6</v>
      </c>
      <c r="D100" s="27"/>
      <c r="E100" s="27" t="str">
        <f>IF(C90="Integrated leakage","Ignore this row","Re-enter this value in the LN(selected) cell above to see the actual normalized frequency at MG(max) and MG(min)")</f>
        <v>Ignore this row</v>
      </c>
      <c r="F100" s="15"/>
      <c r="G100" s="15"/>
      <c r="H100" s="15"/>
    </row>
    <row r="101" spans="1:8" ht="18">
      <c r="A101" s="22" t="s">
        <v>234</v>
      </c>
      <c r="B101" s="28" t="s">
        <v>34</v>
      </c>
      <c r="C101" s="102">
        <f>IF(C90="Integrated Leakage",'Integrated Leakage'!G20,IF(D$92="uF",SQRT((Lr*uH)/(Cr*uF))/(Re_fl),SQRT((Lr*uH)/(Cr*picoF))/Re_fl))</f>
        <v>0.25943200575104181</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0.78</v>
      </c>
      <c r="D103" s="27"/>
      <c r="E103" s="27" t="s">
        <v>400</v>
      </c>
    </row>
    <row r="104" spans="1:8" ht="18">
      <c r="A104" s="22" t="s">
        <v>236</v>
      </c>
      <c r="B104" s="28" t="s">
        <v>85</v>
      </c>
      <c r="C104" s="31">
        <v>1.5</v>
      </c>
      <c r="D104" s="27"/>
      <c r="E104" s="27" t="s">
        <v>401</v>
      </c>
    </row>
    <row r="105" spans="1:8" ht="18">
      <c r="A105" s="22" t="s">
        <v>237</v>
      </c>
      <c r="B105" s="28" t="s">
        <v>86</v>
      </c>
      <c r="C105" s="86">
        <f>fn_Mgmin*f0</f>
        <v>149.5000371156292</v>
      </c>
      <c r="D105" s="27" t="s">
        <v>11</v>
      </c>
      <c r="E105" s="27"/>
    </row>
    <row r="106" spans="1:8" ht="18.75" thickBot="1">
      <c r="A106" s="22" t="s">
        <v>238</v>
      </c>
      <c r="B106" s="28" t="s">
        <v>87</v>
      </c>
      <c r="C106" s="86">
        <f>fn_Mgmax*f0</f>
        <v>77.740019300127187</v>
      </c>
      <c r="D106" s="27" t="s">
        <v>11</v>
      </c>
      <c r="E106" s="27"/>
    </row>
    <row r="107" spans="1:8">
      <c r="A107" s="433" t="s">
        <v>83</v>
      </c>
      <c r="B107" s="434"/>
      <c r="C107" s="434"/>
      <c r="D107" s="435"/>
      <c r="E107" s="142"/>
    </row>
    <row r="108" spans="1:8" ht="18">
      <c r="A108" s="22" t="s">
        <v>239</v>
      </c>
      <c r="B108" s="28" t="s">
        <v>82</v>
      </c>
      <c r="C108" s="42">
        <f>PI()*Iout*1.1/(2*SQRT(2)*Nps)</f>
        <v>1.0860380515498227</v>
      </c>
      <c r="D108" s="27" t="s">
        <v>10</v>
      </c>
      <c r="E108" s="27"/>
    </row>
    <row r="109" spans="1:8" ht="18">
      <c r="A109" s="22" t="s">
        <v>240</v>
      </c>
      <c r="B109" s="28" t="s">
        <v>88</v>
      </c>
      <c r="C109" s="42">
        <f>(2*SQRT(2)*Nps*Vout)/(PI()*2*PI()*fsw_min*kHz*Lm*uH)</f>
        <v>0.81317300024693817</v>
      </c>
      <c r="D109" s="27" t="s">
        <v>10</v>
      </c>
      <c r="E109" s="27"/>
    </row>
    <row r="110" spans="1:8" ht="18.75" thickBot="1">
      <c r="A110" s="22" t="s">
        <v>241</v>
      </c>
      <c r="B110" s="28" t="s">
        <v>89</v>
      </c>
      <c r="C110" s="42">
        <f>SQRT(Im^2 +Ioe^2)</f>
        <v>1.3567346747779179</v>
      </c>
      <c r="D110" s="27" t="s">
        <v>10</v>
      </c>
      <c r="E110" s="145"/>
    </row>
    <row r="111" spans="1:8">
      <c r="A111" s="433" t="s">
        <v>90</v>
      </c>
      <c r="B111" s="434"/>
      <c r="C111" s="434"/>
      <c r="D111" s="435"/>
      <c r="E111" s="142"/>
    </row>
    <row r="112" spans="1:8" ht="18">
      <c r="A112" s="22" t="s">
        <v>242</v>
      </c>
      <c r="B112" s="28" t="s">
        <v>91</v>
      </c>
      <c r="C112" s="42">
        <f>Nps*Ioe</f>
        <v>3.2581141546494683</v>
      </c>
      <c r="D112" s="27" t="s">
        <v>10</v>
      </c>
      <c r="E112" s="27"/>
    </row>
    <row r="113" spans="1:5" ht="18.75" thickBot="1">
      <c r="A113" s="29" t="s">
        <v>243</v>
      </c>
      <c r="B113" s="43" t="s">
        <v>92</v>
      </c>
      <c r="C113" s="44">
        <f>SQRT(2)*$C112/2</f>
        <v>2.3038346126325151</v>
      </c>
      <c r="D113" s="30" t="s">
        <v>10</v>
      </c>
      <c r="E113" s="145"/>
    </row>
    <row r="114" spans="1:5" ht="15.75" thickBot="1">
      <c r="A114" s="363"/>
      <c r="B114" s="364"/>
      <c r="C114" s="364"/>
      <c r="D114" s="364"/>
      <c r="E114" s="143"/>
    </row>
    <row r="115" spans="1:5">
      <c r="A115" s="360" t="s">
        <v>94</v>
      </c>
      <c r="B115" s="361"/>
      <c r="C115" s="361"/>
      <c r="D115" s="362"/>
      <c r="E115" s="142"/>
    </row>
    <row r="116" spans="1:5" ht="18">
      <c r="A116" s="22" t="s">
        <v>244</v>
      </c>
      <c r="B116" s="28" t="s">
        <v>133</v>
      </c>
      <c r="C116" s="81">
        <f>2*PI()*fsw_min*kHz*Lr*uH*Ir</f>
        <v>56.329819916598225</v>
      </c>
      <c r="D116" s="27" t="s">
        <v>7</v>
      </c>
      <c r="E116" s="27"/>
    </row>
    <row r="117" spans="1:5" ht="18">
      <c r="A117" s="22" t="s">
        <v>245</v>
      </c>
      <c r="B117" s="28" t="s">
        <v>74</v>
      </c>
      <c r="C117" s="81">
        <f>Lr</f>
        <v>85</v>
      </c>
      <c r="D117" s="27" t="str">
        <f>D95</f>
        <v>uH</v>
      </c>
      <c r="E117" s="27"/>
    </row>
    <row r="118" spans="1:5" ht="18.75" thickBot="1">
      <c r="A118" s="29" t="s">
        <v>246</v>
      </c>
      <c r="B118" s="43" t="s">
        <v>89</v>
      </c>
      <c r="C118" s="82">
        <f>Ir</f>
        <v>1.3567346747779179</v>
      </c>
      <c r="D118" s="30" t="str">
        <f>D113</f>
        <v>A</v>
      </c>
      <c r="E118" s="145"/>
    </row>
    <row r="119" spans="1:5" ht="15.75" thickBot="1">
      <c r="A119" s="50"/>
    </row>
    <row r="120" spans="1:5" s="51" customFormat="1">
      <c r="A120" s="360" t="s">
        <v>95</v>
      </c>
      <c r="B120" s="361"/>
      <c r="C120" s="361"/>
      <c r="D120" s="362"/>
      <c r="E120" s="142"/>
    </row>
    <row r="121" spans="1:5" ht="18">
      <c r="A121" s="22" t="s">
        <v>247</v>
      </c>
      <c r="B121" s="28" t="s">
        <v>134</v>
      </c>
      <c r="C121" s="85">
        <f>IF($D92="uF",Ir/(2*PI()*fsw_min*kHz*Cr*uF),Ir/(2*PI()*fsw_min*kHz*Cr*picoF))</f>
        <v>92.586817745887984</v>
      </c>
      <c r="D121" s="27" t="s">
        <v>7</v>
      </c>
      <c r="E121" s="27"/>
    </row>
    <row r="122" spans="1:5" ht="18">
      <c r="A122" s="22" t="s">
        <v>248</v>
      </c>
      <c r="B122" s="28" t="s">
        <v>135</v>
      </c>
      <c r="C122" s="85">
        <f>SQRT((Vblk_max/2)^2+Vcr^2)</f>
        <v>254.90894221331325</v>
      </c>
      <c r="D122" s="27" t="s">
        <v>7</v>
      </c>
      <c r="E122" s="27"/>
    </row>
    <row r="123" spans="1:5" ht="18">
      <c r="A123" s="22" t="s">
        <v>249</v>
      </c>
      <c r="B123" s="28" t="s">
        <v>136</v>
      </c>
      <c r="C123" s="85">
        <f>(Vblk_max/2)+(SQRT(2)*Vcr)</f>
        <v>368.43753335320076</v>
      </c>
      <c r="D123" s="27" t="s">
        <v>7</v>
      </c>
      <c r="E123" s="27"/>
    </row>
    <row r="124" spans="1:5" ht="18">
      <c r="A124" s="58" t="s">
        <v>250</v>
      </c>
      <c r="B124" s="58" t="s">
        <v>165</v>
      </c>
      <c r="C124" s="83">
        <f>Vblk_max/2-(Vcr*SQRT(2))</f>
        <v>106.56246664679924</v>
      </c>
      <c r="D124" s="27" t="s">
        <v>7</v>
      </c>
      <c r="E124" s="27"/>
    </row>
    <row r="125" spans="1:5" ht="18.75" thickBot="1">
      <c r="A125" s="22" t="s">
        <v>251</v>
      </c>
      <c r="B125" s="28" t="s">
        <v>89</v>
      </c>
      <c r="C125" s="81">
        <f>Ir</f>
        <v>1.3567346747779179</v>
      </c>
      <c r="D125" s="27" t="s">
        <v>10</v>
      </c>
      <c r="E125" s="145"/>
    </row>
    <row r="126" spans="1:5">
      <c r="A126" s="406" t="s">
        <v>96</v>
      </c>
      <c r="B126" s="407"/>
      <c r="C126" s="407"/>
      <c r="D126" s="408"/>
      <c r="E126" s="142"/>
    </row>
    <row r="127" spans="1:5" ht="18.75" thickBot="1">
      <c r="A127" s="29" t="s">
        <v>320</v>
      </c>
      <c r="B127" s="43" t="s">
        <v>137</v>
      </c>
      <c r="C127" s="82">
        <f>Cr/2</f>
        <v>1.4999999999999999E-2</v>
      </c>
      <c r="D127" s="30" t="str">
        <f>IF(D93="uF", "uF","pF")</f>
        <v>uF</v>
      </c>
      <c r="E127" s="29"/>
    </row>
    <row r="128" spans="1:5" ht="15.75" thickBot="1">
      <c r="A128" s="50"/>
      <c r="D128" s="144"/>
    </row>
    <row r="129" spans="1:5">
      <c r="A129" s="360" t="s">
        <v>97</v>
      </c>
      <c r="B129" s="361"/>
      <c r="C129" s="361"/>
      <c r="D129" s="362"/>
      <c r="E129" s="142"/>
    </row>
    <row r="130" spans="1:5" ht="18">
      <c r="A130" s="22" t="s">
        <v>252</v>
      </c>
      <c r="B130" s="28" t="s">
        <v>98</v>
      </c>
      <c r="C130" s="85">
        <f>Vblk_max*1.5</f>
        <v>712.5</v>
      </c>
      <c r="D130" s="27" t="s">
        <v>7</v>
      </c>
      <c r="E130" s="27"/>
    </row>
    <row r="131" spans="1:5" ht="18.75" thickBot="1">
      <c r="A131" s="29" t="s">
        <v>253</v>
      </c>
      <c r="B131" s="43" t="s">
        <v>99</v>
      </c>
      <c r="C131" s="82">
        <f>1.1*Ir</f>
        <v>1.4924081422557098</v>
      </c>
      <c r="D131" s="30" t="s">
        <v>10</v>
      </c>
      <c r="E131" s="145"/>
    </row>
    <row r="132" spans="1:5" ht="15.75" thickBot="1">
      <c r="A132" s="24"/>
      <c r="B132" s="23"/>
      <c r="C132" s="23"/>
      <c r="D132" s="23"/>
    </row>
    <row r="133" spans="1:5">
      <c r="A133" s="360" t="s">
        <v>321</v>
      </c>
      <c r="B133" s="361"/>
      <c r="C133" s="361"/>
      <c r="D133" s="362"/>
      <c r="E133" s="142"/>
    </row>
    <row r="134" spans="1:5" ht="18">
      <c r="A134" s="22" t="s">
        <v>254</v>
      </c>
      <c r="B134" s="28" t="s">
        <v>100</v>
      </c>
      <c r="C134" s="81">
        <f>(Vblk_max/Nps)*1.2</f>
        <v>190</v>
      </c>
      <c r="D134" s="27" t="s">
        <v>7</v>
      </c>
      <c r="E134" s="27"/>
    </row>
    <row r="135" spans="1:5" ht="18.75" thickBot="1">
      <c r="A135" s="29" t="s">
        <v>255</v>
      </c>
      <c r="B135" s="43" t="s">
        <v>101</v>
      </c>
      <c r="C135" s="82">
        <f>SQRT(2)*C112/PI()</f>
        <v>1.4666666666666668</v>
      </c>
      <c r="D135" s="30" t="s">
        <v>10</v>
      </c>
      <c r="E135" s="145"/>
    </row>
    <row r="136" spans="1:5" ht="15.75" thickBot="1">
      <c r="A136" s="50"/>
      <c r="D136" s="144"/>
    </row>
    <row r="137" spans="1:5" ht="18">
      <c r="A137" s="360" t="s">
        <v>107</v>
      </c>
      <c r="B137" s="361"/>
      <c r="C137" s="361"/>
      <c r="D137" s="362"/>
      <c r="E137" s="142"/>
    </row>
    <row r="138" spans="1:5" ht="18">
      <c r="A138" s="22" t="s">
        <v>323</v>
      </c>
      <c r="B138" s="28" t="s">
        <v>104</v>
      </c>
      <c r="C138" s="81">
        <f>PI()*Iout/(2*SQRT(2))</f>
        <v>2.9619219587722436</v>
      </c>
      <c r="D138" s="27" t="s">
        <v>10</v>
      </c>
      <c r="E138" s="27"/>
    </row>
    <row r="139" spans="1:5" ht="18">
      <c r="A139" s="22" t="s">
        <v>256</v>
      </c>
      <c r="B139" s="28" t="s">
        <v>102</v>
      </c>
      <c r="C139" s="80">
        <f>MROUND(Vout*1.25,10)</f>
        <v>90</v>
      </c>
      <c r="D139" s="27" t="s">
        <v>7</v>
      </c>
      <c r="E139" s="27"/>
    </row>
    <row r="140" spans="1:5" ht="18">
      <c r="A140" s="22" t="s">
        <v>322</v>
      </c>
      <c r="B140" s="28" t="s">
        <v>103</v>
      </c>
      <c r="C140" s="81">
        <f>SQRT((PI()*Iout/(2*SQRT(2)))^2-Iout^2)</f>
        <v>1.289135593623143</v>
      </c>
      <c r="D140" s="27" t="s">
        <v>10</v>
      </c>
      <c r="E140" s="27" t="s">
        <v>123</v>
      </c>
    </row>
    <row r="141" spans="1:5" ht="18.75" thickBot="1">
      <c r="A141" s="29" t="s">
        <v>257</v>
      </c>
      <c r="B141" s="43" t="s">
        <v>105</v>
      </c>
      <c r="C141" s="82">
        <f>Vout_pp*mV/((2*PI()*Iout)/4)/mOhm</f>
        <v>238.73241463784302</v>
      </c>
      <c r="D141" s="30" t="s">
        <v>106</v>
      </c>
      <c r="E141" s="145"/>
    </row>
    <row r="142" spans="1:5" ht="15.75" thickBot="1">
      <c r="A142" s="50"/>
      <c r="C142" s="53"/>
    </row>
    <row r="143" spans="1:5">
      <c r="A143" s="360" t="s">
        <v>138</v>
      </c>
      <c r="B143" s="361"/>
      <c r="C143" s="361"/>
      <c r="D143" s="362"/>
      <c r="E143" s="142"/>
    </row>
    <row r="144" spans="1:5" ht="18">
      <c r="A144" s="62" t="s">
        <v>258</v>
      </c>
      <c r="B144" s="54" t="s">
        <v>139</v>
      </c>
      <c r="C144" s="116">
        <f>IF($C$22="UCC256404",1,IF($C$22="UCC256404A",1,IF($C$22="UCC256404B",1,3)))</f>
        <v>1</v>
      </c>
      <c r="D144" s="63" t="s">
        <v>7</v>
      </c>
      <c r="E144" s="27"/>
    </row>
    <row r="145" spans="1:5" ht="18">
      <c r="A145" s="62" t="s">
        <v>259</v>
      </c>
      <c r="B145" s="54" t="s">
        <v>140</v>
      </c>
      <c r="C145" s="116">
        <f>IF($C$22="UCC256404", 0.9, IF($C$22="UCC256404A",0.9,IF($C$22="UCC256404B",0.9,2.2)))</f>
        <v>0.9</v>
      </c>
      <c r="D145" s="63" t="s">
        <v>7</v>
      </c>
      <c r="E145" s="27"/>
    </row>
    <row r="146" spans="1:5" ht="18">
      <c r="A146" s="62" t="s">
        <v>260</v>
      </c>
      <c r="B146" s="55" t="s">
        <v>141</v>
      </c>
      <c r="C146" s="54">
        <f>Vblk_hu</f>
        <v>355</v>
      </c>
      <c r="D146" s="63" t="s">
        <v>7</v>
      </c>
      <c r="E146" s="27"/>
    </row>
    <row r="147" spans="1:5" ht="18">
      <c r="A147" s="62" t="s">
        <v>262</v>
      </c>
      <c r="B147" s="54" t="s">
        <v>142</v>
      </c>
      <c r="C147" s="54">
        <f>Vblk</f>
        <v>450</v>
      </c>
      <c r="D147" s="63" t="s">
        <v>7</v>
      </c>
      <c r="E147" s="27"/>
    </row>
    <row r="148" spans="1:5" ht="18">
      <c r="A148" s="62" t="s">
        <v>263</v>
      </c>
      <c r="B148" s="54" t="s">
        <v>144</v>
      </c>
      <c r="C148" s="61">
        <f>C146/C144</f>
        <v>355</v>
      </c>
      <c r="D148" s="63"/>
      <c r="E148" s="27"/>
    </row>
    <row r="149" spans="1:5" ht="18">
      <c r="A149" s="62" t="s">
        <v>264</v>
      </c>
      <c r="B149" s="54" t="s">
        <v>145</v>
      </c>
      <c r="C149" s="99">
        <v>15</v>
      </c>
      <c r="D149" s="63" t="s">
        <v>330</v>
      </c>
      <c r="E149" s="27" t="s">
        <v>180</v>
      </c>
    </row>
    <row r="150" spans="1:5" ht="18">
      <c r="A150" s="62" t="s">
        <v>265</v>
      </c>
      <c r="B150" s="54" t="s">
        <v>146</v>
      </c>
      <c r="C150" s="54">
        <f>C147^2/C149/10^3</f>
        <v>13.5</v>
      </c>
      <c r="D150" s="64" t="s">
        <v>147</v>
      </c>
      <c r="E150" s="27"/>
    </row>
    <row r="151" spans="1:5" ht="18">
      <c r="A151" s="62" t="s">
        <v>403</v>
      </c>
      <c r="B151" s="54" t="s">
        <v>191</v>
      </c>
      <c r="C151" s="84">
        <f>C150/C148*1000</f>
        <v>38.028169014084504</v>
      </c>
      <c r="D151" s="64" t="s">
        <v>148</v>
      </c>
      <c r="E151" s="27"/>
    </row>
    <row r="152" spans="1:5" ht="18">
      <c r="A152" s="62" t="s">
        <v>268</v>
      </c>
      <c r="B152" s="54" t="s">
        <v>191</v>
      </c>
      <c r="C152" s="99">
        <v>38.299999999999997</v>
      </c>
      <c r="D152" s="64" t="s">
        <v>148</v>
      </c>
      <c r="E152" s="27" t="s">
        <v>181</v>
      </c>
    </row>
    <row r="153" spans="1:5" ht="18">
      <c r="A153" s="62" t="s">
        <v>266</v>
      </c>
      <c r="B153" s="54" t="s">
        <v>190</v>
      </c>
      <c r="C153" s="84">
        <f>C150-C151/1000</f>
        <v>13.461971830985915</v>
      </c>
      <c r="D153" s="64" t="s">
        <v>147</v>
      </c>
      <c r="E153" s="27"/>
    </row>
    <row r="154" spans="1:5" ht="18">
      <c r="A154" s="62" t="s">
        <v>267</v>
      </c>
      <c r="B154" s="54" t="s">
        <v>190</v>
      </c>
      <c r="C154" s="99">
        <v>14.1</v>
      </c>
      <c r="D154" s="64" t="s">
        <v>147</v>
      </c>
      <c r="E154" s="27" t="s">
        <v>202</v>
      </c>
    </row>
    <row r="155" spans="1:5" ht="18">
      <c r="A155" s="62" t="s">
        <v>261</v>
      </c>
      <c r="B155" s="55" t="s">
        <v>141</v>
      </c>
      <c r="C155" s="61">
        <f>$C144*($C154*1000+$C152)/$C152</f>
        <v>369.14621409921671</v>
      </c>
      <c r="D155" s="63" t="s">
        <v>7</v>
      </c>
      <c r="E155" s="27"/>
    </row>
    <row r="156" spans="1:5" ht="18">
      <c r="A156" s="62" t="s">
        <v>328</v>
      </c>
      <c r="B156" s="54" t="s">
        <v>143</v>
      </c>
      <c r="C156" s="61">
        <f>$C145*($C154*1000+$C152)/$C152</f>
        <v>332.23159268929504</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14.322796941640791</v>
      </c>
      <c r="D159" s="30" t="s">
        <v>330</v>
      </c>
      <c r="E159" s="145"/>
    </row>
    <row r="160" spans="1:5" ht="15.75" thickBot="1"/>
    <row r="161" spans="1:5">
      <c r="A161" s="357" t="s">
        <v>149</v>
      </c>
      <c r="B161" s="358"/>
      <c r="C161" s="358"/>
      <c r="D161" s="359"/>
      <c r="E161" s="142"/>
    </row>
    <row r="162" spans="1:5" ht="18">
      <c r="A162" s="67" t="s">
        <v>269</v>
      </c>
      <c r="B162" s="58" t="s">
        <v>158</v>
      </c>
      <c r="C162" s="77">
        <f>Ir/0.707</f>
        <v>1.9190023688513691</v>
      </c>
      <c r="D162" s="68" t="s">
        <v>10</v>
      </c>
      <c r="E162" s="27"/>
    </row>
    <row r="163" spans="1:5" ht="18">
      <c r="A163" s="67" t="s">
        <v>270</v>
      </c>
      <c r="B163" s="58" t="s">
        <v>505</v>
      </c>
      <c r="C163" s="65">
        <f>C123-C124</f>
        <v>261.87506670640153</v>
      </c>
      <c r="D163" s="68" t="s">
        <v>7</v>
      </c>
      <c r="E163" s="27"/>
    </row>
    <row r="164" spans="1:5" ht="18">
      <c r="A164" s="67" t="s">
        <v>271</v>
      </c>
      <c r="B164" s="58" t="s">
        <v>160</v>
      </c>
      <c r="C164" s="110">
        <v>3.02</v>
      </c>
      <c r="D164" s="68" t="s">
        <v>7</v>
      </c>
      <c r="E164" s="27"/>
    </row>
    <row r="165" spans="1:5" ht="18">
      <c r="A165" s="67" t="s">
        <v>366</v>
      </c>
      <c r="B165" s="58" t="s">
        <v>159</v>
      </c>
      <c r="C165" s="95">
        <v>3.06</v>
      </c>
      <c r="D165" s="68" t="s">
        <v>7</v>
      </c>
      <c r="E165" s="27" t="s">
        <v>387</v>
      </c>
    </row>
    <row r="166" spans="1:5" ht="18">
      <c r="A166" s="67" t="s">
        <v>369</v>
      </c>
      <c r="B166" s="58" t="s">
        <v>367</v>
      </c>
      <c r="C166" s="95">
        <v>1.57</v>
      </c>
      <c r="D166" s="68" t="s">
        <v>7</v>
      </c>
      <c r="E166" s="27" t="s">
        <v>378</v>
      </c>
    </row>
    <row r="167" spans="1:5" ht="18">
      <c r="A167" s="67" t="s">
        <v>274</v>
      </c>
      <c r="B167" s="58" t="s">
        <v>163</v>
      </c>
      <c r="C167" s="111">
        <v>2</v>
      </c>
      <c r="D167" s="68" t="s">
        <v>153</v>
      </c>
      <c r="E167" s="27"/>
    </row>
    <row r="168" spans="1:5" ht="18">
      <c r="A168" s="67" t="s">
        <v>368</v>
      </c>
      <c r="B168" s="58" t="s">
        <v>164</v>
      </c>
      <c r="C168" s="110">
        <f>C163/(C165-C166)</f>
        <v>175.75507832644396</v>
      </c>
      <c r="D168" s="68"/>
      <c r="E168" s="27"/>
    </row>
    <row r="169" spans="1:5" ht="18">
      <c r="A169" s="67" t="s">
        <v>277</v>
      </c>
      <c r="B169" s="58" t="s">
        <v>189</v>
      </c>
      <c r="C169" s="127">
        <f>(1/C166)*(C167/1000)/(2*fsw_min*kHz)*1000000000000</f>
        <v>8193.2405071861558</v>
      </c>
      <c r="D169" s="68" t="s">
        <v>70</v>
      </c>
      <c r="E169" s="27"/>
    </row>
    <row r="170" spans="1:5" ht="18">
      <c r="A170" s="67" t="s">
        <v>278</v>
      </c>
      <c r="B170" s="58" t="s">
        <v>189</v>
      </c>
      <c r="C170" s="98">
        <v>8200</v>
      </c>
      <c r="D170" s="68" t="s">
        <v>70</v>
      </c>
      <c r="E170" s="27" t="s">
        <v>373</v>
      </c>
    </row>
    <row r="171" spans="1:5" ht="18">
      <c r="A171" s="67" t="s">
        <v>275</v>
      </c>
      <c r="B171" s="58" t="s">
        <v>188</v>
      </c>
      <c r="C171" s="127">
        <f>C170/(C168-1)</f>
        <v>46.922813794757545</v>
      </c>
      <c r="D171" s="68" t="s">
        <v>70</v>
      </c>
      <c r="E171" s="27"/>
    </row>
    <row r="172" spans="1:5" ht="18">
      <c r="A172" s="67" t="s">
        <v>276</v>
      </c>
      <c r="B172" s="58" t="s">
        <v>188</v>
      </c>
      <c r="C172" s="98">
        <v>47</v>
      </c>
      <c r="D172" s="68" t="s">
        <v>70</v>
      </c>
      <c r="E172" s="27" t="s">
        <v>374</v>
      </c>
    </row>
    <row r="173" spans="1:5" ht="18">
      <c r="A173" s="67" t="s">
        <v>371</v>
      </c>
      <c r="B173" s="58" t="s">
        <v>164</v>
      </c>
      <c r="C173" s="112">
        <f>C170/C172+1</f>
        <v>175.46808510638297</v>
      </c>
      <c r="D173" s="68"/>
      <c r="E173" s="27"/>
    </row>
    <row r="174" spans="1:5" ht="18">
      <c r="A174" s="67" t="s">
        <v>370</v>
      </c>
      <c r="B174" s="58" t="s">
        <v>159</v>
      </c>
      <c r="C174" s="110">
        <f>(1/C170)*(C167/1000)/(2*fsw_min*kHz)*1000000000000+C163/C173</f>
        <v>3.0611428282152415</v>
      </c>
      <c r="D174" s="68" t="s">
        <v>7</v>
      </c>
      <c r="E174" s="27"/>
    </row>
    <row r="175" spans="1:5" ht="18">
      <c r="A175" s="67" t="s">
        <v>272</v>
      </c>
      <c r="B175" s="58" t="s">
        <v>161</v>
      </c>
      <c r="C175" s="77">
        <f>C164+C174/2</f>
        <v>4.5505714141076208</v>
      </c>
      <c r="D175" s="68" t="s">
        <v>7</v>
      </c>
      <c r="E175" s="27"/>
    </row>
    <row r="176" spans="1:5" ht="18.75" thickBot="1">
      <c r="A176" s="69" t="s">
        <v>273</v>
      </c>
      <c r="B176" s="70" t="s">
        <v>162</v>
      </c>
      <c r="C176" s="78">
        <f>C164-C174/2</f>
        <v>1.4894285858923793</v>
      </c>
      <c r="D176" s="71" t="s">
        <v>7</v>
      </c>
      <c r="E176" s="145"/>
    </row>
    <row r="177" spans="1:5" ht="15.75" thickBot="1">
      <c r="A177" s="137"/>
      <c r="B177" s="56"/>
      <c r="C177" s="138"/>
      <c r="D177" s="56"/>
    </row>
    <row r="178" spans="1:5">
      <c r="A178" s="357" t="s">
        <v>151</v>
      </c>
      <c r="B178" s="358"/>
      <c r="C178" s="358"/>
      <c r="D178" s="359"/>
      <c r="E178" s="142"/>
    </row>
    <row r="179" spans="1:5" ht="18">
      <c r="A179" s="67" t="s">
        <v>284</v>
      </c>
      <c r="B179" s="58" t="s">
        <v>169</v>
      </c>
      <c r="C179" s="95">
        <v>140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-2.8571428571428572</v>
      </c>
      <c r="D182" s="68" t="s">
        <v>7</v>
      </c>
      <c r="E182" s="27"/>
    </row>
    <row r="183" spans="1:5" ht="18">
      <c r="A183" s="67" t="s">
        <v>287</v>
      </c>
      <c r="B183" s="58" t="s">
        <v>172</v>
      </c>
      <c r="C183" s="66">
        <f>(Vout+C180)*Nps/C42</f>
        <v>15</v>
      </c>
      <c r="D183" s="68" t="s">
        <v>7</v>
      </c>
      <c r="E183" s="27"/>
    </row>
    <row r="184" spans="1:5" ht="18">
      <c r="A184" s="67" t="s">
        <v>288</v>
      </c>
      <c r="B184" s="58" t="s">
        <v>204</v>
      </c>
      <c r="C184" s="65">
        <f>-C183*C179/(100*C181)</f>
        <v>5.25</v>
      </c>
      <c r="D184" s="68"/>
      <c r="E184" s="27"/>
    </row>
    <row r="185" spans="1:5" ht="33">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5.6712352941176478</v>
      </c>
      <c r="D188" s="68" t="s">
        <v>179</v>
      </c>
      <c r="E188" s="27"/>
    </row>
    <row r="189" spans="1:5" ht="18">
      <c r="A189" s="67" t="s">
        <v>289</v>
      </c>
      <c r="B189" s="58" t="s">
        <v>173</v>
      </c>
      <c r="C189" s="135">
        <v>5.76</v>
      </c>
      <c r="D189" s="68" t="s">
        <v>179</v>
      </c>
      <c r="E189" s="27" t="s">
        <v>183</v>
      </c>
    </row>
    <row r="190" spans="1:5" ht="18">
      <c r="A190" s="67" t="s">
        <v>290</v>
      </c>
      <c r="B190" s="58" t="s">
        <v>174</v>
      </c>
      <c r="C190" s="122">
        <f>C189*(C184-1)</f>
        <v>24.48</v>
      </c>
      <c r="D190" s="68" t="s">
        <v>179</v>
      </c>
      <c r="E190" s="27"/>
    </row>
    <row r="191" spans="1:5" ht="18">
      <c r="A191" s="11" t="s">
        <v>291</v>
      </c>
      <c r="B191" s="58" t="s">
        <v>174</v>
      </c>
      <c r="C191" s="133">
        <v>24.3</v>
      </c>
      <c r="D191" s="68" t="s">
        <v>179</v>
      </c>
      <c r="E191" s="27" t="s">
        <v>372</v>
      </c>
    </row>
    <row r="192" spans="1:5" ht="18">
      <c r="A192" s="121" t="s">
        <v>345</v>
      </c>
      <c r="B192" s="58" t="s">
        <v>343</v>
      </c>
      <c r="C192" s="134">
        <f>1/((1/C189)+(1/C191))</f>
        <v>4.6562874251497002</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139.16666666666669</v>
      </c>
      <c r="D195" s="68" t="s">
        <v>157</v>
      </c>
      <c r="E195" s="27"/>
    </row>
    <row r="196" spans="1:6">
      <c r="A196" s="67" t="s">
        <v>292</v>
      </c>
      <c r="B196" s="58"/>
      <c r="C196" s="79">
        <f>1/(50*f0*10^3)/2/3.14/(C189*C191/(C189+C191))*10^9</f>
        <v>6.8624711192519854</v>
      </c>
      <c r="D196" s="68" t="s">
        <v>70</v>
      </c>
      <c r="E196" s="27"/>
    </row>
    <row r="197" spans="1:6" ht="15.75" thickBot="1">
      <c r="A197" s="74" t="s">
        <v>293</v>
      </c>
      <c r="B197" s="75"/>
      <c r="C197" s="96">
        <v>10</v>
      </c>
      <c r="D197" s="76" t="s">
        <v>70</v>
      </c>
      <c r="E197" s="145" t="s">
        <v>185</v>
      </c>
    </row>
    <row r="198" spans="1:6" ht="15.75" thickBot="1">
      <c r="A198" s="50"/>
      <c r="C198" s="53"/>
    </row>
    <row r="199" spans="1:6">
      <c r="A199" s="357" t="s">
        <v>332</v>
      </c>
      <c r="B199" s="358"/>
      <c r="C199" s="358"/>
      <c r="D199" s="359"/>
      <c r="E199" s="142"/>
    </row>
    <row r="200" spans="1:6" ht="18">
      <c r="A200" s="67" t="s">
        <v>279</v>
      </c>
      <c r="B200" s="58" t="s">
        <v>166</v>
      </c>
      <c r="C200" s="112">
        <v>37.5</v>
      </c>
      <c r="D200" s="68" t="s">
        <v>152</v>
      </c>
      <c r="E200" s="27"/>
    </row>
    <row r="201" spans="1:6" ht="18">
      <c r="A201" s="72" t="s">
        <v>280</v>
      </c>
      <c r="B201" s="59" t="s">
        <v>167</v>
      </c>
      <c r="C201" s="97">
        <v>50</v>
      </c>
      <c r="D201" s="73" t="s">
        <v>154</v>
      </c>
      <c r="E201" s="27" t="s">
        <v>182</v>
      </c>
    </row>
    <row r="202" spans="1:6" ht="18">
      <c r="A202" s="72" t="s">
        <v>282</v>
      </c>
      <c r="B202" s="59" t="s">
        <v>168</v>
      </c>
      <c r="C202" s="160">
        <f>1000000000*(C200/1000000)*((C201/1000)-(0.00078)-(0.000265))/(C174-C206)</f>
        <v>664.87415328190013</v>
      </c>
      <c r="D202" s="73" t="s">
        <v>156</v>
      </c>
      <c r="E202" s="27"/>
    </row>
    <row r="203" spans="1:6" ht="16.5" customHeight="1">
      <c r="A203" s="72" t="s">
        <v>283</v>
      </c>
      <c r="B203" s="59" t="s">
        <v>168</v>
      </c>
      <c r="C203" s="157">
        <v>680</v>
      </c>
      <c r="D203" s="73" t="s">
        <v>156</v>
      </c>
      <c r="E203" s="27" t="s">
        <v>509</v>
      </c>
      <c r="F203"/>
    </row>
    <row r="204" spans="1:6" ht="18">
      <c r="A204" s="72" t="s">
        <v>391</v>
      </c>
      <c r="B204" s="59" t="s">
        <v>380</v>
      </c>
      <c r="C204" s="161">
        <v>0.6</v>
      </c>
      <c r="D204" s="73" t="s">
        <v>7</v>
      </c>
      <c r="E204" s="27" t="s">
        <v>508</v>
      </c>
    </row>
    <row r="205" spans="1:6" ht="34.5" customHeight="1">
      <c r="A205" s="72" t="s">
        <v>507</v>
      </c>
      <c r="B205" s="59" t="s">
        <v>510</v>
      </c>
      <c r="C205" s="170">
        <f>'tables and calculations'!B259</f>
        <v>1.9614582675175327E-2</v>
      </c>
      <c r="D205" s="73" t="s">
        <v>7</v>
      </c>
      <c r="E205" s="27"/>
    </row>
    <row r="206" spans="1:6" ht="33">
      <c r="A206" s="72" t="s">
        <v>348</v>
      </c>
      <c r="B206" s="59" t="s">
        <v>349</v>
      </c>
      <c r="C206" s="156">
        <v>0.3</v>
      </c>
      <c r="D206" s="73" t="s">
        <v>7</v>
      </c>
      <c r="E206" s="148" t="s">
        <v>511</v>
      </c>
    </row>
    <row r="207" spans="1:6" ht="18">
      <c r="A207" s="72" t="s">
        <v>350</v>
      </c>
      <c r="B207" s="59" t="s">
        <v>351</v>
      </c>
      <c r="C207" s="125">
        <f>'tables and calculations'!B263/1000</f>
        <v>101.45098039215696</v>
      </c>
      <c r="D207" s="64" t="s">
        <v>148</v>
      </c>
      <c r="E207" s="355"/>
      <c r="F207"/>
    </row>
    <row r="208" spans="1:6" ht="18">
      <c r="A208" s="72" t="s">
        <v>353</v>
      </c>
      <c r="B208" s="59" t="s">
        <v>352</v>
      </c>
      <c r="C208" s="125">
        <f>'tables and calculations'!B264/1000</f>
        <v>39.991391859673833</v>
      </c>
      <c r="D208" s="64" t="s">
        <v>148</v>
      </c>
      <c r="E208" s="356"/>
    </row>
    <row r="209" spans="1:7" ht="18">
      <c r="A209" s="72" t="s">
        <v>354</v>
      </c>
      <c r="B209" s="59" t="s">
        <v>351</v>
      </c>
      <c r="C209" s="130">
        <v>110</v>
      </c>
      <c r="D209" s="64" t="s">
        <v>148</v>
      </c>
      <c r="E209" s="27" t="s">
        <v>375</v>
      </c>
    </row>
    <row r="210" spans="1:7" ht="18">
      <c r="A210" s="72" t="s">
        <v>355</v>
      </c>
      <c r="B210" s="59" t="s">
        <v>352</v>
      </c>
      <c r="C210" s="130">
        <v>47</v>
      </c>
      <c r="D210" s="64" t="s">
        <v>148</v>
      </c>
      <c r="E210" s="27" t="s">
        <v>376</v>
      </c>
    </row>
    <row r="211" spans="1:7" ht="18">
      <c r="A211" s="72" t="s">
        <v>364</v>
      </c>
      <c r="B211" s="59" t="s">
        <v>349</v>
      </c>
      <c r="C211" s="126">
        <f>IF(C193="Option 5",0,IF(AND('tables and calculations'!B271&lt;0,'tables and calculations'!B274=0),0,'tables and calculations'!B271))</f>
        <v>0.27437437972163137</v>
      </c>
      <c r="D211" s="73" t="s">
        <v>7</v>
      </c>
      <c r="E211" s="27"/>
    </row>
    <row r="212" spans="1:7" ht="18">
      <c r="A212" s="72" t="s">
        <v>512</v>
      </c>
      <c r="B212" s="59" t="s">
        <v>513</v>
      </c>
      <c r="C212" s="126">
        <f>'tables and calculations'!$B$273</f>
        <v>5.1265923566878975</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1.1895551257253381</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0.71373307543520281</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50.533401199350799</v>
      </c>
      <c r="D216" s="71" t="s">
        <v>154</v>
      </c>
      <c r="E216" s="145"/>
    </row>
    <row r="217" spans="1:7" ht="15.7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0.68469230769230782</v>
      </c>
      <c r="D225" s="68"/>
      <c r="E225" s="27"/>
    </row>
    <row r="226" spans="1:5" ht="18">
      <c r="A226" s="67" t="s">
        <v>301</v>
      </c>
      <c r="B226" s="58" t="s">
        <v>175</v>
      </c>
      <c r="C226" s="95">
        <v>100</v>
      </c>
      <c r="D226" s="68" t="s">
        <v>70</v>
      </c>
      <c r="E226" s="149" t="s">
        <v>402</v>
      </c>
    </row>
    <row r="227" spans="1:5" ht="18">
      <c r="A227" s="67" t="s">
        <v>302</v>
      </c>
      <c r="B227" s="58" t="s">
        <v>176</v>
      </c>
      <c r="C227" s="109">
        <f>Cr*10^-6/(C226*10^-12)*C225</f>
        <v>205.40769230769232</v>
      </c>
      <c r="D227" s="68" t="s">
        <v>155</v>
      </c>
      <c r="E227" s="27"/>
    </row>
    <row r="228" spans="1:5" ht="18">
      <c r="A228" s="67" t="s">
        <v>303</v>
      </c>
      <c r="B228" s="58" t="s">
        <v>176</v>
      </c>
      <c r="C228" s="95">
        <v>200</v>
      </c>
      <c r="D228" s="68" t="s">
        <v>155</v>
      </c>
      <c r="E228" s="27" t="s">
        <v>184</v>
      </c>
    </row>
    <row r="229" spans="1:5" ht="18">
      <c r="A229" s="67" t="s">
        <v>304</v>
      </c>
      <c r="B229" s="58"/>
      <c r="C229" s="77">
        <f>C162*C228*C226*10^-12/(Cr*10^-6)</f>
        <v>1.2793349125675795</v>
      </c>
      <c r="D229" s="68" t="s">
        <v>7</v>
      </c>
      <c r="E229" s="27"/>
    </row>
    <row r="230" spans="1:5">
      <c r="A230" s="67" t="s">
        <v>305</v>
      </c>
      <c r="B230" s="58"/>
      <c r="C230" s="77">
        <f>C221*Cr*10^-6/(C228*C226*10^-12)</f>
        <v>5.9999999999999991</v>
      </c>
      <c r="D230" s="68" t="s">
        <v>10</v>
      </c>
      <c r="E230" s="27"/>
    </row>
    <row r="231" spans="1:5" ht="15.75" thickBot="1">
      <c r="A231" s="69" t="s">
        <v>306</v>
      </c>
      <c r="B231" s="70"/>
      <c r="C231" s="78">
        <f>C230*Nps</f>
        <v>17.999999999999996</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link="1"/>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1.0066666666666666</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0.26</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1.2929577464788733</v>
      </c>
      <c r="V66" s="20">
        <f t="shared" ref="V66:V141" si="5">Mg_min</f>
        <v>0.9536842105263158</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1.0066666666666666</v>
      </c>
    </row>
    <row r="67" spans="1:44" s="20" customFormat="1">
      <c r="A67" s="20">
        <f t="shared" si="0"/>
        <v>0.26</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7.8000000000000014E-2</v>
      </c>
      <c r="I67" s="20" t="str">
        <f t="shared" ref="I67:I134" si="11">COMPLEX(G67,H67,"j")</f>
        <v>1+0.078j</v>
      </c>
      <c r="K67" s="20" t="str">
        <f t="shared" ref="K67:K134" si="12">IMPRODUCT(I67,F67)</f>
        <v>-0.9975-0.077805j</v>
      </c>
      <c r="M67" s="20" t="str">
        <f t="shared" si="2"/>
        <v>-0.9825-0.077805j</v>
      </c>
      <c r="O67" s="20" t="str">
        <f t="shared" si="3"/>
        <v>-0.0151720289103201+0.00120148570927985j</v>
      </c>
      <c r="S67" s="20">
        <f t="shared" ref="S67:S134" si="13">IMABS(O67)</f>
        <v>1.5219527889037578E-2</v>
      </c>
      <c r="U67" s="20">
        <f t="shared" si="4"/>
        <v>1.2929577464788733</v>
      </c>
      <c r="V67" s="20">
        <f t="shared" si="5"/>
        <v>0.9536842105263158</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1.0066666666666666</v>
      </c>
    </row>
    <row r="68" spans="1:44" s="20" customFormat="1">
      <c r="A68" s="20">
        <f t="shared" si="0"/>
        <v>0.26</v>
      </c>
      <c r="B68" s="20">
        <f t="shared" si="1"/>
        <v>6</v>
      </c>
      <c r="C68" s="20">
        <f t="shared" ref="C68:C135" si="23">C67+0.05</f>
        <v>0.1</v>
      </c>
      <c r="D68" s="20">
        <f t="shared" si="7"/>
        <v>1.0000000000000002E-2</v>
      </c>
      <c r="E68" s="20">
        <f t="shared" si="8"/>
        <v>6.0000000000000012E-2</v>
      </c>
      <c r="F68" s="20">
        <f t="shared" si="9"/>
        <v>-0.99</v>
      </c>
      <c r="G68" s="20">
        <f>1</f>
        <v>1</v>
      </c>
      <c r="H68" s="20">
        <f t="shared" si="10"/>
        <v>0.15600000000000003</v>
      </c>
      <c r="I68" s="20" t="str">
        <f t="shared" si="11"/>
        <v>1+0.156j</v>
      </c>
      <c r="K68" s="20" t="str">
        <f t="shared" si="12"/>
        <v>-0.99-0.15444j</v>
      </c>
      <c r="M68" s="20" t="str">
        <f t="shared" si="2"/>
        <v>-0.93-0.15444j</v>
      </c>
      <c r="O68" s="20" t="str">
        <f t="shared" si="3"/>
        <v>-0.0627846890713438+0.0104263090109445j</v>
      </c>
      <c r="S68" s="20">
        <f t="shared" si="13"/>
        <v>6.3644521377546864E-2</v>
      </c>
      <c r="U68" s="20">
        <f t="shared" si="4"/>
        <v>1.2929577464788733</v>
      </c>
      <c r="V68" s="20">
        <f t="shared" si="5"/>
        <v>0.9536842105263158</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1.0066666666666666</v>
      </c>
    </row>
    <row r="69" spans="1:44" s="20" customFormat="1">
      <c r="A69" s="20">
        <f t="shared" si="0"/>
        <v>0.26</v>
      </c>
      <c r="B69" s="20">
        <f t="shared" si="1"/>
        <v>6</v>
      </c>
      <c r="C69" s="20">
        <f t="shared" si="23"/>
        <v>0.15000000000000002</v>
      </c>
      <c r="D69" s="20">
        <f t="shared" si="7"/>
        <v>2.2500000000000006E-2</v>
      </c>
      <c r="E69" s="20">
        <f t="shared" si="8"/>
        <v>0.13500000000000004</v>
      </c>
      <c r="F69" s="20">
        <f t="shared" si="9"/>
        <v>-0.97750000000000004</v>
      </c>
      <c r="G69" s="20">
        <f>1</f>
        <v>1</v>
      </c>
      <c r="H69" s="20">
        <f t="shared" si="10"/>
        <v>0.23400000000000004</v>
      </c>
      <c r="I69" s="20" t="str">
        <f t="shared" si="11"/>
        <v>1+0.234j</v>
      </c>
      <c r="K69" s="20" t="str">
        <f t="shared" si="12"/>
        <v>-0.9775-0.228735j</v>
      </c>
      <c r="M69" s="20" t="str">
        <f t="shared" si="2"/>
        <v>-0.8425-0.228735j</v>
      </c>
      <c r="O69" s="20" t="str">
        <f t="shared" si="3"/>
        <v>-0.149237143763996+0.040517220271641j</v>
      </c>
      <c r="S69" s="20">
        <f t="shared" si="13"/>
        <v>0.15463948466473976</v>
      </c>
      <c r="U69" s="20">
        <f t="shared" si="4"/>
        <v>1.2929577464788733</v>
      </c>
      <c r="V69" s="20">
        <f t="shared" si="5"/>
        <v>0.9536842105263158</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1.0066666666666666</v>
      </c>
    </row>
    <row r="70" spans="1:44" s="20" customFormat="1">
      <c r="A70" s="20">
        <f t="shared" si="0"/>
        <v>0.26</v>
      </c>
      <c r="B70" s="20">
        <f t="shared" si="1"/>
        <v>6</v>
      </c>
      <c r="C70" s="20">
        <f t="shared" si="23"/>
        <v>0.2</v>
      </c>
      <c r="D70" s="20">
        <f t="shared" si="7"/>
        <v>4.0000000000000008E-2</v>
      </c>
      <c r="E70" s="20">
        <f t="shared" si="8"/>
        <v>0.24000000000000005</v>
      </c>
      <c r="F70" s="20">
        <f t="shared" si="9"/>
        <v>-0.96</v>
      </c>
      <c r="G70" s="20">
        <f>1</f>
        <v>1</v>
      </c>
      <c r="H70" s="20">
        <f t="shared" si="10"/>
        <v>0.31200000000000006</v>
      </c>
      <c r="I70" s="20" t="str">
        <f t="shared" si="11"/>
        <v>1+0.312j</v>
      </c>
      <c r="K70" s="20" t="str">
        <f t="shared" si="12"/>
        <v>-0.96-0.29952j</v>
      </c>
      <c r="M70" s="20" t="str">
        <f t="shared" si="2"/>
        <v>-0.72-0.29952j</v>
      </c>
      <c r="O70" s="20" t="str">
        <f t="shared" si="3"/>
        <v>-0.284158073726517+0.118209758670231j</v>
      </c>
      <c r="P70" s="303" t="s">
        <v>595</v>
      </c>
      <c r="S70" s="20">
        <f t="shared" si="13"/>
        <v>0.30776510183716244</v>
      </c>
      <c r="U70" s="20">
        <f t="shared" si="4"/>
        <v>1.2929577464788733</v>
      </c>
      <c r="V70" s="20">
        <f t="shared" si="5"/>
        <v>0.9536842105263158</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1.0066666666666666</v>
      </c>
    </row>
    <row r="71" spans="1:44" s="20" customFormat="1" ht="18">
      <c r="A71" s="20">
        <f t="shared" si="0"/>
        <v>0.26</v>
      </c>
      <c r="B71" s="20">
        <f t="shared" si="1"/>
        <v>6</v>
      </c>
      <c r="C71" s="20">
        <f t="shared" si="23"/>
        <v>0.25</v>
      </c>
      <c r="D71" s="20">
        <f t="shared" si="7"/>
        <v>6.25E-2</v>
      </c>
      <c r="E71" s="20">
        <f t="shared" si="8"/>
        <v>0.375</v>
      </c>
      <c r="F71" s="20">
        <f t="shared" si="9"/>
        <v>-0.9375</v>
      </c>
      <c r="G71" s="20">
        <f>1</f>
        <v>1</v>
      </c>
      <c r="H71" s="20">
        <f t="shared" si="10"/>
        <v>0.39</v>
      </c>
      <c r="I71" s="20" t="str">
        <f t="shared" si="11"/>
        <v>1+0.39j</v>
      </c>
      <c r="K71" s="20" t="str">
        <f t="shared" si="12"/>
        <v>-0.9375-0.365625j</v>
      </c>
      <c r="M71" s="20" t="str">
        <f t="shared" si="2"/>
        <v>-0.5625-0.365625j</v>
      </c>
      <c r="O71" s="20" t="str">
        <f t="shared" si="3"/>
        <v>-0.468658465143527+0.304628002343292j</v>
      </c>
      <c r="P71" s="28" t="s">
        <v>75</v>
      </c>
      <c r="S71" s="20">
        <f t="shared" si="13"/>
        <v>0.55896241086709153</v>
      </c>
      <c r="U71" s="20">
        <f t="shared" si="4"/>
        <v>1.2929577464788733</v>
      </c>
      <c r="V71" s="20">
        <f t="shared" si="5"/>
        <v>0.9536842105263158</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1.0066666666666666</v>
      </c>
    </row>
    <row r="72" spans="1:44" s="20" customFormat="1" ht="18">
      <c r="A72" s="20">
        <f t="shared" si="0"/>
        <v>0.26</v>
      </c>
      <c r="B72" s="20">
        <f t="shared" si="1"/>
        <v>6</v>
      </c>
      <c r="C72" s="20">
        <f t="shared" si="23"/>
        <v>0.3</v>
      </c>
      <c r="D72" s="20">
        <f t="shared" si="7"/>
        <v>0.09</v>
      </c>
      <c r="E72" s="20">
        <f t="shared" si="8"/>
        <v>0.54</v>
      </c>
      <c r="F72" s="20">
        <f t="shared" si="9"/>
        <v>-0.91</v>
      </c>
      <c r="G72" s="20">
        <f>1</f>
        <v>1</v>
      </c>
      <c r="H72" s="20">
        <f t="shared" si="10"/>
        <v>0.46799999999999997</v>
      </c>
      <c r="I72" s="20" t="str">
        <f t="shared" si="11"/>
        <v>1+0.468j</v>
      </c>
      <c r="K72" s="20" t="str">
        <f t="shared" si="12"/>
        <v>-0.91-0.42588j</v>
      </c>
      <c r="M72" s="20" t="str">
        <f t="shared" si="2"/>
        <v>-0.37-0.42588j</v>
      </c>
      <c r="O72" s="20" t="str">
        <f t="shared" si="3"/>
        <v>-0.627761430789128+0.722570373363442j</v>
      </c>
      <c r="P72" s="28" t="s">
        <v>72</v>
      </c>
      <c r="S72" s="20">
        <f t="shared" si="13"/>
        <v>0.95717937631825167</v>
      </c>
      <c r="U72" s="20">
        <f t="shared" si="4"/>
        <v>1.2929577464788733</v>
      </c>
      <c r="V72" s="20">
        <f t="shared" si="5"/>
        <v>0.9536842105263158</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1.0066666666666666</v>
      </c>
    </row>
    <row r="73" spans="1:44" s="20" customFormat="1" ht="18">
      <c r="A73" s="20">
        <f t="shared" si="0"/>
        <v>0.26</v>
      </c>
      <c r="B73" s="20">
        <f t="shared" si="1"/>
        <v>6</v>
      </c>
      <c r="C73" s="20">
        <f t="shared" si="23"/>
        <v>0.35</v>
      </c>
      <c r="D73" s="20">
        <f t="shared" si="7"/>
        <v>0.12249999999999998</v>
      </c>
      <c r="E73" s="20">
        <f t="shared" si="8"/>
        <v>0.73499999999999988</v>
      </c>
      <c r="F73" s="20">
        <f t="shared" si="9"/>
        <v>-0.87750000000000006</v>
      </c>
      <c r="G73" s="20">
        <f>1</f>
        <v>1</v>
      </c>
      <c r="H73" s="20">
        <f t="shared" si="10"/>
        <v>0.54599999999999993</v>
      </c>
      <c r="I73" s="20" t="str">
        <f t="shared" si="11"/>
        <v>1+0.546j</v>
      </c>
      <c r="K73" s="20" t="str">
        <f t="shared" si="12"/>
        <v>-0.8775-0.479115j</v>
      </c>
      <c r="M73" s="20" t="str">
        <f t="shared" si="2"/>
        <v>-0.1425-0.479115j</v>
      </c>
      <c r="O73" s="20" t="str">
        <f t="shared" si="3"/>
        <v>-0.419189049723738+1.40940183549746j</v>
      </c>
      <c r="P73" s="28" t="s">
        <v>76</v>
      </c>
      <c r="S73" s="20">
        <f t="shared" si="13"/>
        <v>1.4704193256727482</v>
      </c>
      <c r="U73" s="20">
        <f t="shared" si="4"/>
        <v>1.2929577464788733</v>
      </c>
      <c r="V73" s="20">
        <f t="shared" si="5"/>
        <v>0.9536842105263158</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1.0066666666666666</v>
      </c>
    </row>
    <row r="74" spans="1:44" s="20" customFormat="1" ht="18">
      <c r="A74" s="20">
        <f t="shared" si="0"/>
        <v>0.26</v>
      </c>
      <c r="B74" s="20">
        <f t="shared" si="1"/>
        <v>6</v>
      </c>
      <c r="C74" s="20">
        <f t="shared" si="23"/>
        <v>0.39999999999999997</v>
      </c>
      <c r="D74" s="20">
        <f t="shared" si="7"/>
        <v>0.15999999999999998</v>
      </c>
      <c r="E74" s="20">
        <f t="shared" si="8"/>
        <v>0.95999999999999985</v>
      </c>
      <c r="F74" s="20">
        <f t="shared" si="9"/>
        <v>-0.84000000000000008</v>
      </c>
      <c r="G74" s="20">
        <f>1</f>
        <v>1</v>
      </c>
      <c r="H74" s="20">
        <f t="shared" si="10"/>
        <v>0.624</v>
      </c>
      <c r="I74" s="20" t="str">
        <f t="shared" si="11"/>
        <v>1+0.624j</v>
      </c>
      <c r="K74" s="20" t="str">
        <f t="shared" si="12"/>
        <v>-0.84-0.52416j</v>
      </c>
      <c r="M74" s="20" t="str">
        <f t="shared" si="2"/>
        <v>0.12-0.52416j</v>
      </c>
      <c r="O74" s="20" t="str">
        <f t="shared" si="3"/>
        <v>0.398417803219853+1.74028896446432j</v>
      </c>
      <c r="P74" s="28" t="s">
        <v>74</v>
      </c>
      <c r="S74" s="20">
        <f t="shared" si="13"/>
        <v>1.7853129769759779</v>
      </c>
      <c r="U74" s="20">
        <f t="shared" si="4"/>
        <v>1.2929577464788733</v>
      </c>
      <c r="V74" s="20">
        <f t="shared" si="5"/>
        <v>0.9536842105263158</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1.0066666666666666</v>
      </c>
    </row>
    <row r="75" spans="1:44" s="20" customFormat="1" ht="18">
      <c r="P75" s="28" t="s">
        <v>608</v>
      </c>
    </row>
    <row r="76" spans="1:44" s="20" customFormat="1" ht="18">
      <c r="P76" s="28" t="s">
        <v>609</v>
      </c>
    </row>
    <row r="77" spans="1:44" s="20" customFormat="1" ht="18">
      <c r="A77" s="20">
        <f t="shared" si="0"/>
        <v>0.26</v>
      </c>
      <c r="B77" s="20">
        <f t="shared" si="1"/>
        <v>6</v>
      </c>
      <c r="C77" s="20">
        <f>C74+0.05</f>
        <v>0.44999999999999996</v>
      </c>
      <c r="D77" s="20">
        <f t="shared" si="7"/>
        <v>0.20249999999999996</v>
      </c>
      <c r="E77" s="20">
        <f t="shared" si="8"/>
        <v>1.2149999999999999</v>
      </c>
      <c r="F77" s="20">
        <f t="shared" si="9"/>
        <v>-0.7975000000000001</v>
      </c>
      <c r="G77" s="20">
        <f>1</f>
        <v>1</v>
      </c>
      <c r="H77" s="20">
        <f t="shared" si="10"/>
        <v>0.70199999999999996</v>
      </c>
      <c r="I77" s="20" t="str">
        <f t="shared" si="11"/>
        <v>1+0.702j</v>
      </c>
      <c r="K77" s="20" t="str">
        <f t="shared" si="12"/>
        <v>-0.7975-0.559845j</v>
      </c>
      <c r="M77" s="20" t="str">
        <f t="shared" si="2"/>
        <v>0.4175-0.559845j</v>
      </c>
      <c r="O77" s="20" t="str">
        <f t="shared" si="3"/>
        <v>1.04004207020586+1.39464036597461j</v>
      </c>
      <c r="P77" s="28" t="s">
        <v>77</v>
      </c>
      <c r="S77" s="20">
        <f t="shared" si="13"/>
        <v>1.7397440208846486</v>
      </c>
      <c r="U77" s="20">
        <f t="shared" si="4"/>
        <v>1.2929577464788733</v>
      </c>
      <c r="V77" s="20">
        <f t="shared" si="5"/>
        <v>0.9536842105263158</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1.0066666666666666</v>
      </c>
    </row>
    <row r="78" spans="1:44" s="20" customFormat="1" ht="18">
      <c r="A78" s="20">
        <f t="shared" si="0"/>
        <v>0.26</v>
      </c>
      <c r="B78" s="20">
        <f t="shared" si="1"/>
        <v>6</v>
      </c>
      <c r="C78" s="20">
        <f t="shared" si="23"/>
        <v>0.49999999999999994</v>
      </c>
      <c r="D78" s="20">
        <f t="shared" si="7"/>
        <v>0.24999999999999994</v>
      </c>
      <c r="E78" s="20">
        <f t="shared" si="8"/>
        <v>1.4999999999999996</v>
      </c>
      <c r="F78" s="20">
        <f t="shared" si="9"/>
        <v>-0.75</v>
      </c>
      <c r="G78" s="20">
        <f>1</f>
        <v>1</v>
      </c>
      <c r="H78" s="20">
        <f t="shared" si="10"/>
        <v>0.77999999999999992</v>
      </c>
      <c r="I78" s="20" t="str">
        <f t="shared" si="11"/>
        <v>1+0.78j</v>
      </c>
      <c r="K78" s="20" t="str">
        <f t="shared" si="12"/>
        <v>-0.75-0.585j</v>
      </c>
      <c r="M78" s="20" t="str">
        <f t="shared" si="2"/>
        <v>0.75-0.585j</v>
      </c>
      <c r="O78" s="20" t="str">
        <f t="shared" si="3"/>
        <v>1.24347177319075+0.969907983088784j</v>
      </c>
      <c r="P78" s="28" t="s">
        <v>78</v>
      </c>
      <c r="S78" s="20">
        <f t="shared" si="13"/>
        <v>1.5770046120355834</v>
      </c>
      <c r="U78" s="20">
        <f t="shared" si="4"/>
        <v>1.2929577464788733</v>
      </c>
      <c r="V78" s="20">
        <f t="shared" si="5"/>
        <v>0.9536842105263158</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1.0066666666666666</v>
      </c>
    </row>
    <row r="79" spans="1:44" s="20" customFormat="1" ht="18">
      <c r="P79" s="28" t="s">
        <v>596</v>
      </c>
    </row>
    <row r="80" spans="1:44" s="20" customFormat="1">
      <c r="P80" s="28"/>
    </row>
    <row r="81" spans="1:44" s="20" customFormat="1" ht="18">
      <c r="A81" s="20">
        <f t="shared" si="0"/>
        <v>0.26</v>
      </c>
      <c r="B81" s="20">
        <f t="shared" si="1"/>
        <v>6</v>
      </c>
      <c r="C81" s="20">
        <f>C78+0.05</f>
        <v>0.54999999999999993</v>
      </c>
      <c r="D81" s="20">
        <f t="shared" si="7"/>
        <v>0.30249999999999994</v>
      </c>
      <c r="E81" s="20">
        <f t="shared" si="8"/>
        <v>1.8149999999999995</v>
      </c>
      <c r="F81" s="20">
        <f t="shared" si="9"/>
        <v>-0.69750000000000001</v>
      </c>
      <c r="G81" s="20">
        <f>1</f>
        <v>1</v>
      </c>
      <c r="H81" s="20">
        <f t="shared" si="10"/>
        <v>0.85799999999999998</v>
      </c>
      <c r="I81" s="20" t="str">
        <f t="shared" si="11"/>
        <v>1+0.858j</v>
      </c>
      <c r="K81" s="20" t="str">
        <f t="shared" si="12"/>
        <v>-0.6975-0.598455j</v>
      </c>
      <c r="M81" s="20" t="str">
        <f t="shared" si="2"/>
        <v>1.1175-0.598455j</v>
      </c>
      <c r="O81" s="20" t="str">
        <f t="shared" si="3"/>
        <v>1.26217781962718+0.675934341874706j</v>
      </c>
      <c r="P81" s="28" t="s">
        <v>25</v>
      </c>
      <c r="S81" s="20">
        <f t="shared" si="13"/>
        <v>1.4317751509522763</v>
      </c>
      <c r="U81" s="20">
        <f t="shared" si="4"/>
        <v>1.2929577464788733</v>
      </c>
      <c r="V81" s="20">
        <f t="shared" si="5"/>
        <v>0.9536842105263158</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1.0066666666666666</v>
      </c>
    </row>
    <row r="82" spans="1:44" s="20" customFormat="1" ht="18">
      <c r="A82" s="20">
        <f t="shared" si="0"/>
        <v>0.26</v>
      </c>
      <c r="B82" s="20">
        <f t="shared" si="1"/>
        <v>6</v>
      </c>
      <c r="C82" s="20">
        <f t="shared" si="23"/>
        <v>0.6</v>
      </c>
      <c r="D82" s="20">
        <f t="shared" si="7"/>
        <v>0.36</v>
      </c>
      <c r="E82" s="20">
        <f t="shared" si="8"/>
        <v>2.16</v>
      </c>
      <c r="F82" s="20">
        <f t="shared" si="9"/>
        <v>-0.64</v>
      </c>
      <c r="G82" s="20">
        <f>1</f>
        <v>1</v>
      </c>
      <c r="H82" s="20">
        <f t="shared" si="10"/>
        <v>0.93599999999999994</v>
      </c>
      <c r="I82" s="20" t="str">
        <f t="shared" si="11"/>
        <v>1+0.936j</v>
      </c>
      <c r="K82" s="20" t="str">
        <f t="shared" si="12"/>
        <v>-0.64-0.59904j</v>
      </c>
      <c r="M82" s="20" t="str">
        <f t="shared" si="2"/>
        <v>1.52-0.59904j</v>
      </c>
      <c r="O82" s="20" t="str">
        <f t="shared" si="3"/>
        <v>1.23000892626829+0.484752991573523j</v>
      </c>
      <c r="P82" s="28" t="s">
        <v>26</v>
      </c>
      <c r="S82" s="20">
        <f t="shared" si="13"/>
        <v>1.3220844986380984</v>
      </c>
      <c r="U82" s="20">
        <f t="shared" si="4"/>
        <v>1.2929577464788733</v>
      </c>
      <c r="V82" s="20">
        <f t="shared" si="5"/>
        <v>0.9536842105263158</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1.0066666666666666</v>
      </c>
    </row>
    <row r="83" spans="1:44" s="20" customFormat="1" ht="18">
      <c r="A83" s="20">
        <f t="shared" si="0"/>
        <v>0.26</v>
      </c>
      <c r="B83" s="20">
        <f t="shared" si="1"/>
        <v>6</v>
      </c>
      <c r="C83" s="20">
        <f t="shared" si="23"/>
        <v>0.65</v>
      </c>
      <c r="D83" s="20">
        <f t="shared" si="7"/>
        <v>0.42250000000000004</v>
      </c>
      <c r="E83" s="20">
        <f t="shared" si="8"/>
        <v>2.5350000000000001</v>
      </c>
      <c r="F83" s="20">
        <f t="shared" si="9"/>
        <v>-0.5774999999999999</v>
      </c>
      <c r="G83" s="20">
        <f>1</f>
        <v>1</v>
      </c>
      <c r="H83" s="20">
        <f t="shared" si="10"/>
        <v>1.0140000000000002</v>
      </c>
      <c r="I83" s="20" t="str">
        <f t="shared" si="11"/>
        <v>1+1.014j</v>
      </c>
      <c r="K83" s="20" t="str">
        <f t="shared" si="12"/>
        <v>-0.5775-0.585585j</v>
      </c>
      <c r="M83" s="20" t="str">
        <f t="shared" si="2"/>
        <v>1.9575-0.585585j</v>
      </c>
      <c r="O83" s="20" t="str">
        <f t="shared" si="3"/>
        <v>1.18864671268881+0.355582980970564j</v>
      </c>
      <c r="P83" s="28" t="s">
        <v>32</v>
      </c>
      <c r="S83" s="20">
        <f t="shared" si="13"/>
        <v>1.2406934609087883</v>
      </c>
      <c r="U83" s="20">
        <f t="shared" si="4"/>
        <v>1.2929577464788733</v>
      </c>
      <c r="V83" s="20">
        <f t="shared" si="5"/>
        <v>0.9536842105263158</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1.0066666666666666</v>
      </c>
    </row>
    <row r="84" spans="1:44" s="20" customFormat="1" ht="18">
      <c r="A84" s="20">
        <f t="shared" si="0"/>
        <v>0.26</v>
      </c>
      <c r="B84" s="20">
        <f t="shared" si="1"/>
        <v>6</v>
      </c>
      <c r="C84" s="20">
        <f t="shared" si="23"/>
        <v>0.70000000000000007</v>
      </c>
      <c r="D84" s="20">
        <f t="shared" si="7"/>
        <v>0.4900000000000001</v>
      </c>
      <c r="E84" s="20">
        <f t="shared" si="8"/>
        <v>2.9400000000000004</v>
      </c>
      <c r="F84" s="20">
        <f t="shared" si="9"/>
        <v>-0.5099999999999999</v>
      </c>
      <c r="G84" s="20">
        <f>1</f>
        <v>1</v>
      </c>
      <c r="H84" s="20">
        <f t="shared" si="10"/>
        <v>1.0920000000000001</v>
      </c>
      <c r="I84" s="20" t="str">
        <f t="shared" si="11"/>
        <v>1+1.092j</v>
      </c>
      <c r="K84" s="20" t="str">
        <f t="shared" si="12"/>
        <v>-0.51-0.55692j</v>
      </c>
      <c r="M84" s="20" t="str">
        <f t="shared" si="2"/>
        <v>2.43-0.55692j</v>
      </c>
      <c r="O84" s="20" t="str">
        <f t="shared" si="3"/>
        <v>1.14949817549356+0.263447952220524j</v>
      </c>
      <c r="P84" s="28" t="s">
        <v>34</v>
      </c>
      <c r="S84" s="20">
        <f t="shared" si="13"/>
        <v>1.1793010128852646</v>
      </c>
      <c r="U84" s="20">
        <f t="shared" si="4"/>
        <v>1.2929577464788733</v>
      </c>
      <c r="V84" s="20">
        <f t="shared" si="5"/>
        <v>0.9536842105263158</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1.0066666666666666</v>
      </c>
    </row>
    <row r="85" spans="1:44" s="20" customFormat="1">
      <c r="A85" s="20">
        <f t="shared" si="0"/>
        <v>0.26</v>
      </c>
      <c r="B85" s="20">
        <f t="shared" si="1"/>
        <v>6</v>
      </c>
      <c r="C85" s="20">
        <f t="shared" si="23"/>
        <v>0.75000000000000011</v>
      </c>
      <c r="D85" s="20">
        <f t="shared" si="7"/>
        <v>0.56250000000000022</v>
      </c>
      <c r="E85" s="20">
        <f t="shared" si="8"/>
        <v>3.3750000000000013</v>
      </c>
      <c r="F85" s="20">
        <f t="shared" si="9"/>
        <v>-0.43749999999999978</v>
      </c>
      <c r="G85" s="20">
        <f>1</f>
        <v>1</v>
      </c>
      <c r="H85" s="20">
        <f t="shared" si="10"/>
        <v>1.1700000000000004</v>
      </c>
      <c r="I85" s="20" t="str">
        <f t="shared" si="11"/>
        <v>1+1.17j</v>
      </c>
      <c r="K85" s="20" t="str">
        <f t="shared" si="12"/>
        <v>-0.4375-0.511875j</v>
      </c>
      <c r="M85" s="20" t="str">
        <f t="shared" si="2"/>
        <v>2.9375-0.511875j</v>
      </c>
      <c r="O85" s="20" t="str">
        <f t="shared" si="3"/>
        <v>1.11507695195253+0.194308090138111j</v>
      </c>
      <c r="S85" s="20">
        <f t="shared" si="13"/>
        <v>1.1318799594784181</v>
      </c>
      <c r="U85" s="20">
        <f t="shared" si="4"/>
        <v>1.2929577464788733</v>
      </c>
      <c r="V85" s="20">
        <f t="shared" si="5"/>
        <v>0.9536842105263158</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1.0066666666666666</v>
      </c>
    </row>
    <row r="86" spans="1:44" s="20" customFormat="1">
      <c r="A86" s="20">
        <f t="shared" si="0"/>
        <v>0.26</v>
      </c>
      <c r="B86" s="20">
        <f t="shared" si="1"/>
        <v>6</v>
      </c>
      <c r="C86" s="20">
        <f t="shared" si="23"/>
        <v>0.80000000000000016</v>
      </c>
      <c r="D86" s="20">
        <f t="shared" si="7"/>
        <v>0.64000000000000024</v>
      </c>
      <c r="E86" s="20">
        <f t="shared" si="8"/>
        <v>3.8400000000000016</v>
      </c>
      <c r="F86" s="20">
        <f t="shared" si="9"/>
        <v>-0.35999999999999976</v>
      </c>
      <c r="G86" s="20">
        <f>1</f>
        <v>1</v>
      </c>
      <c r="H86" s="20">
        <f t="shared" si="10"/>
        <v>1.2480000000000002</v>
      </c>
      <c r="I86" s="20" t="str">
        <f t="shared" si="11"/>
        <v>1+1.248j</v>
      </c>
      <c r="K86" s="20" t="str">
        <f t="shared" si="12"/>
        <v>-0.36-0.44928j</v>
      </c>
      <c r="M86" s="20" t="str">
        <f t="shared" si="2"/>
        <v>3.48-0.44928j</v>
      </c>
      <c r="O86" s="20" t="str">
        <f t="shared" si="3"/>
        <v>1.0853578563329+0.140123441865875j</v>
      </c>
      <c r="S86" s="20">
        <f t="shared" si="13"/>
        <v>1.0943656862602589</v>
      </c>
      <c r="U86" s="20">
        <f t="shared" si="4"/>
        <v>1.2929577464788733</v>
      </c>
      <c r="V86" s="20">
        <f t="shared" si="5"/>
        <v>0.9536842105263158</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1.0066666666666666</v>
      </c>
    </row>
    <row r="87" spans="1:44" s="20" customFormat="1">
      <c r="A87" s="20">
        <f t="shared" si="0"/>
        <v>0.26</v>
      </c>
      <c r="B87" s="20">
        <f t="shared" si="1"/>
        <v>6</v>
      </c>
      <c r="C87" s="20">
        <f t="shared" si="23"/>
        <v>0.8500000000000002</v>
      </c>
      <c r="D87" s="20">
        <f t="shared" si="7"/>
        <v>0.72250000000000036</v>
      </c>
      <c r="E87" s="20">
        <f t="shared" si="8"/>
        <v>4.3350000000000026</v>
      </c>
      <c r="F87" s="20">
        <f t="shared" si="9"/>
        <v>-0.27749999999999964</v>
      </c>
      <c r="G87" s="20">
        <f>1</f>
        <v>1</v>
      </c>
      <c r="H87" s="20">
        <f t="shared" si="10"/>
        <v>1.3260000000000005</v>
      </c>
      <c r="I87" s="20" t="str">
        <f t="shared" si="11"/>
        <v>1+1.326j</v>
      </c>
      <c r="K87" s="20" t="str">
        <f t="shared" si="12"/>
        <v>-0.2775-0.367965j</v>
      </c>
      <c r="M87" s="20" t="str">
        <f t="shared" si="2"/>
        <v>4.0575-0.367965j</v>
      </c>
      <c r="O87" s="20" t="str">
        <f t="shared" si="3"/>
        <v>1.05967682654382+0.0960995646282681j</v>
      </c>
      <c r="S87" s="20">
        <f t="shared" si="13"/>
        <v>1.0640254240551414</v>
      </c>
      <c r="U87" s="20">
        <f t="shared" si="4"/>
        <v>1.2929577464788733</v>
      </c>
      <c r="V87" s="20">
        <f t="shared" si="5"/>
        <v>0.9536842105263158</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1.0066666666666666</v>
      </c>
    </row>
    <row r="88" spans="1:44" s="20" customFormat="1">
      <c r="A88" s="20">
        <f t="shared" si="0"/>
        <v>0.26</v>
      </c>
      <c r="B88" s="20">
        <f t="shared" si="1"/>
        <v>6</v>
      </c>
      <c r="C88" s="20">
        <f t="shared" si="23"/>
        <v>0.90000000000000024</v>
      </c>
      <c r="D88" s="20">
        <f t="shared" si="7"/>
        <v>0.81000000000000039</v>
      </c>
      <c r="E88" s="20">
        <f t="shared" si="8"/>
        <v>4.8600000000000021</v>
      </c>
      <c r="F88" s="20">
        <f t="shared" si="9"/>
        <v>-0.18999999999999961</v>
      </c>
      <c r="G88" s="20">
        <f>1</f>
        <v>1</v>
      </c>
      <c r="H88" s="20">
        <f t="shared" si="10"/>
        <v>1.4040000000000004</v>
      </c>
      <c r="I88" s="20" t="str">
        <f t="shared" si="11"/>
        <v>1+1.404j</v>
      </c>
      <c r="K88" s="20" t="str">
        <f t="shared" si="12"/>
        <v>-0.19-0.266759999999999j</v>
      </c>
      <c r="M88" s="20" t="str">
        <f t="shared" si="2"/>
        <v>4.67-0.266759999999999j</v>
      </c>
      <c r="O88" s="20" t="str">
        <f t="shared" si="3"/>
        <v>1.03730058642065+0.0592527418487305j</v>
      </c>
      <c r="S88" s="20">
        <f t="shared" si="13"/>
        <v>1.0389915273981865</v>
      </c>
      <c r="U88" s="20">
        <f t="shared" si="4"/>
        <v>1.2929577464788733</v>
      </c>
      <c r="V88" s="20">
        <f t="shared" si="5"/>
        <v>0.9536842105263158</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1.0066666666666666</v>
      </c>
    </row>
    <row r="89" spans="1:44" s="20" customFormat="1">
      <c r="A89" s="20">
        <f t="shared" si="0"/>
        <v>0.26</v>
      </c>
      <c r="B89" s="20">
        <f t="shared" si="1"/>
        <v>6</v>
      </c>
      <c r="C89" s="20">
        <f t="shared" si="23"/>
        <v>0.95000000000000029</v>
      </c>
      <c r="D89" s="20">
        <f t="shared" si="7"/>
        <v>0.90250000000000052</v>
      </c>
      <c r="E89" s="20">
        <f t="shared" si="8"/>
        <v>5.4150000000000027</v>
      </c>
      <c r="F89" s="20">
        <f t="shared" si="9"/>
        <v>-9.7499999999999476E-2</v>
      </c>
      <c r="G89" s="20">
        <f>1</f>
        <v>1</v>
      </c>
      <c r="H89" s="20">
        <f t="shared" si="10"/>
        <v>1.4820000000000007</v>
      </c>
      <c r="I89" s="20" t="str">
        <f t="shared" si="11"/>
        <v>1+1.482j</v>
      </c>
      <c r="K89" s="20" t="str">
        <f t="shared" si="12"/>
        <v>-0.0974999999999995-0.144494999999999j</v>
      </c>
      <c r="M89" s="20" t="str">
        <f t="shared" si="2"/>
        <v>5.3175-0.144494999999999j</v>
      </c>
      <c r="O89" s="20" t="str">
        <f t="shared" si="3"/>
        <v>1.01758430162429+0.0276513105149413j</v>
      </c>
      <c r="S89" s="20">
        <f t="shared" si="13"/>
        <v>1.0179599235163377</v>
      </c>
      <c r="U89" s="20">
        <f t="shared" si="4"/>
        <v>1.2929577464788733</v>
      </c>
      <c r="V89" s="20">
        <f t="shared" si="5"/>
        <v>0.9536842105263158</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1.0066666666666666</v>
      </c>
    </row>
    <row r="90" spans="1:44" s="20" customFormat="1">
      <c r="A90" s="20">
        <f t="shared" si="0"/>
        <v>0.26</v>
      </c>
      <c r="B90" s="20">
        <f t="shared" si="1"/>
        <v>6</v>
      </c>
      <c r="C90" s="20">
        <f t="shared" si="23"/>
        <v>1.0000000000000002</v>
      </c>
      <c r="D90" s="20">
        <f t="shared" si="7"/>
        <v>1.0000000000000004</v>
      </c>
      <c r="E90" s="20">
        <f t="shared" si="8"/>
        <v>6.0000000000000027</v>
      </c>
      <c r="F90" s="20">
        <f t="shared" si="9"/>
        <v>0</v>
      </c>
      <c r="G90" s="20">
        <f>1</f>
        <v>1</v>
      </c>
      <c r="H90" s="20">
        <f t="shared" si="10"/>
        <v>1.5600000000000005</v>
      </c>
      <c r="I90" s="20" t="str">
        <f t="shared" si="11"/>
        <v>1+1.56j</v>
      </c>
      <c r="K90" s="20" t="str">
        <f t="shared" si="12"/>
        <v>0</v>
      </c>
      <c r="M90" s="20" t="str">
        <f t="shared" si="2"/>
        <v>6</v>
      </c>
      <c r="O90" s="20" t="str">
        <f t="shared" si="3"/>
        <v>1</v>
      </c>
      <c r="S90" s="20">
        <f t="shared" si="13"/>
        <v>1</v>
      </c>
      <c r="U90" s="20">
        <f t="shared" si="4"/>
        <v>1.2929577464788733</v>
      </c>
      <c r="V90" s="20">
        <f t="shared" si="5"/>
        <v>0.9536842105263158</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1.0066666666666666</v>
      </c>
    </row>
    <row r="91" spans="1:44" s="20" customFormat="1">
      <c r="A91" s="20">
        <f t="shared" si="0"/>
        <v>0.26</v>
      </c>
      <c r="B91" s="20">
        <f t="shared" si="1"/>
        <v>6</v>
      </c>
      <c r="C91" s="20">
        <f t="shared" si="23"/>
        <v>1.0500000000000003</v>
      </c>
      <c r="D91" s="20">
        <f t="shared" si="7"/>
        <v>1.1025000000000005</v>
      </c>
      <c r="E91" s="20">
        <f t="shared" si="8"/>
        <v>6.6150000000000029</v>
      </c>
      <c r="F91" s="20">
        <f t="shared" si="9"/>
        <v>0.10250000000000048</v>
      </c>
      <c r="G91" s="20">
        <f>1</f>
        <v>1</v>
      </c>
      <c r="H91" s="20">
        <f t="shared" si="10"/>
        <v>1.6380000000000006</v>
      </c>
      <c r="I91" s="20" t="str">
        <f t="shared" si="11"/>
        <v>1+1.638j</v>
      </c>
      <c r="K91" s="20" t="str">
        <f t="shared" si="12"/>
        <v>0.1025+0.167895000000001j</v>
      </c>
      <c r="M91" s="20" t="str">
        <f t="shared" si="2"/>
        <v>6.7175+0.167895000000001j</v>
      </c>
      <c r="O91" s="20" t="str">
        <f t="shared" si="3"/>
        <v>0.984126579392437-0.0245969381536426j</v>
      </c>
      <c r="S91" s="20">
        <f t="shared" si="13"/>
        <v>0.98443391532047109</v>
      </c>
      <c r="U91" s="20">
        <f t="shared" si="4"/>
        <v>1.2929577464788733</v>
      </c>
      <c r="V91" s="20">
        <f t="shared" si="5"/>
        <v>0.9536842105263158</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1.0066666666666666</v>
      </c>
    </row>
    <row r="92" spans="1:44" s="20" customFormat="1">
      <c r="A92" s="20">
        <f t="shared" si="0"/>
        <v>0.26</v>
      </c>
      <c r="B92" s="20">
        <f t="shared" si="1"/>
        <v>6</v>
      </c>
      <c r="C92" s="20">
        <f t="shared" si="23"/>
        <v>1.1000000000000003</v>
      </c>
      <c r="D92" s="20">
        <f t="shared" si="7"/>
        <v>1.2100000000000006</v>
      </c>
      <c r="E92" s="20">
        <f t="shared" si="8"/>
        <v>7.2600000000000033</v>
      </c>
      <c r="F92" s="20">
        <f t="shared" si="9"/>
        <v>0.21000000000000063</v>
      </c>
      <c r="G92" s="20">
        <f>1</f>
        <v>1</v>
      </c>
      <c r="H92" s="20">
        <f t="shared" si="10"/>
        <v>1.7160000000000004</v>
      </c>
      <c r="I92" s="20" t="str">
        <f t="shared" si="11"/>
        <v>1+1.716j</v>
      </c>
      <c r="K92" s="20" t="str">
        <f t="shared" si="12"/>
        <v>0.210000000000001+0.360360000000001j</v>
      </c>
      <c r="M92" s="20" t="str">
        <f t="shared" si="2"/>
        <v>7.47+0.360360000000001j</v>
      </c>
      <c r="O92" s="20" t="str">
        <f t="shared" si="3"/>
        <v>0.969631033979168-0.0467759356632843j</v>
      </c>
      <c r="S92" s="20">
        <f t="shared" si="13"/>
        <v>0.97075863643476601</v>
      </c>
      <c r="U92" s="20">
        <f t="shared" si="4"/>
        <v>1.2929577464788733</v>
      </c>
      <c r="V92" s="20">
        <f t="shared" si="5"/>
        <v>0.9536842105263158</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1.0066666666666666</v>
      </c>
    </row>
    <row r="93" spans="1:44" s="20" customFormat="1">
      <c r="A93" s="20">
        <f t="shared" si="0"/>
        <v>0.26</v>
      </c>
      <c r="B93" s="20">
        <f t="shared" si="1"/>
        <v>6</v>
      </c>
      <c r="C93" s="20">
        <f t="shared" si="23"/>
        <v>1.1500000000000004</v>
      </c>
      <c r="D93" s="20">
        <f t="shared" si="7"/>
        <v>1.3225000000000009</v>
      </c>
      <c r="E93" s="20">
        <f t="shared" si="8"/>
        <v>7.9350000000000058</v>
      </c>
      <c r="F93" s="20">
        <f t="shared" si="9"/>
        <v>0.3225000000000009</v>
      </c>
      <c r="G93" s="20">
        <f>1</f>
        <v>1</v>
      </c>
      <c r="H93" s="20">
        <f t="shared" si="10"/>
        <v>1.7940000000000007</v>
      </c>
      <c r="I93" s="20" t="str">
        <f t="shared" si="11"/>
        <v>1+1.794j</v>
      </c>
      <c r="K93" s="20" t="str">
        <f t="shared" si="12"/>
        <v>0.322500000000001+0.578565000000002j</v>
      </c>
      <c r="M93" s="20" t="str">
        <f t="shared" si="2"/>
        <v>8.25750000000001+0.578565000000002j</v>
      </c>
      <c r="O93" s="20" t="str">
        <f t="shared" si="3"/>
        <v>0.956250210928684-0.0670000488387472j</v>
      </c>
      <c r="S93" s="20">
        <f t="shared" si="13"/>
        <v>0.95859452973900661</v>
      </c>
      <c r="U93" s="20">
        <f t="shared" si="4"/>
        <v>1.2929577464788733</v>
      </c>
      <c r="V93" s="20">
        <f t="shared" si="5"/>
        <v>0.9536842105263158</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1.0066666666666666</v>
      </c>
    </row>
    <row r="94" spans="1:44" s="20" customFormat="1">
      <c r="A94" s="20">
        <f t="shared" si="0"/>
        <v>0.26</v>
      </c>
      <c r="B94" s="20">
        <f t="shared" si="1"/>
        <v>6</v>
      </c>
      <c r="C94" s="20">
        <f t="shared" si="23"/>
        <v>1.2000000000000004</v>
      </c>
      <c r="D94" s="20">
        <f t="shared" si="7"/>
        <v>1.4400000000000011</v>
      </c>
      <c r="E94" s="20">
        <f t="shared" si="8"/>
        <v>8.6400000000000059</v>
      </c>
      <c r="F94" s="20">
        <f t="shared" si="9"/>
        <v>0.44000000000000106</v>
      </c>
      <c r="G94" s="20">
        <f>1</f>
        <v>1</v>
      </c>
      <c r="H94" s="20">
        <f t="shared" si="10"/>
        <v>1.8720000000000008</v>
      </c>
      <c r="I94" s="20" t="str">
        <f t="shared" si="11"/>
        <v>1+1.872j</v>
      </c>
      <c r="K94" s="20" t="str">
        <f t="shared" si="12"/>
        <v>0.440000000000001+0.823680000000002j</v>
      </c>
      <c r="M94" s="20" t="str">
        <f t="shared" si="2"/>
        <v>9.08000000000001+0.823680000000002j</v>
      </c>
      <c r="O94" s="20" t="str">
        <f t="shared" si="3"/>
        <v>0.943775551918495-0.0856133311238135j</v>
      </c>
      <c r="S94" s="20">
        <f t="shared" si="13"/>
        <v>0.94765074519317272</v>
      </c>
      <c r="U94" s="20">
        <f t="shared" si="4"/>
        <v>1.2929577464788733</v>
      </c>
      <c r="V94" s="20">
        <f t="shared" si="5"/>
        <v>0.9536842105263158</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1.0066666666666666</v>
      </c>
    </row>
    <row r="95" spans="1:44" s="20" customFormat="1">
      <c r="A95" s="20">
        <f t="shared" si="0"/>
        <v>0.26</v>
      </c>
      <c r="B95" s="20">
        <f t="shared" si="1"/>
        <v>6</v>
      </c>
      <c r="C95" s="20">
        <f t="shared" si="23"/>
        <v>1.2500000000000004</v>
      </c>
      <c r="D95" s="20">
        <f t="shared" si="7"/>
        <v>1.5625000000000011</v>
      </c>
      <c r="E95" s="20">
        <f t="shared" si="8"/>
        <v>9.3750000000000071</v>
      </c>
      <c r="F95" s="20">
        <f t="shared" si="9"/>
        <v>0.56250000000000111</v>
      </c>
      <c r="G95" s="20">
        <f>1</f>
        <v>1</v>
      </c>
      <c r="H95" s="20">
        <f t="shared" si="10"/>
        <v>1.9500000000000008</v>
      </c>
      <c r="I95" s="20" t="str">
        <f t="shared" si="11"/>
        <v>1+1.95j</v>
      </c>
      <c r="K95" s="20" t="str">
        <f t="shared" si="12"/>
        <v>0.562500000000001+1.096875j</v>
      </c>
      <c r="M95" s="20" t="str">
        <f t="shared" si="2"/>
        <v>9.93750000000001+1.096875j</v>
      </c>
      <c r="O95" s="20" t="str">
        <f t="shared" si="3"/>
        <v>0.932041020356303-0.102876225831781j</v>
      </c>
      <c r="S95" s="20">
        <f t="shared" si="13"/>
        <v>0.93770143514244975</v>
      </c>
      <c r="U95" s="20">
        <f t="shared" si="4"/>
        <v>1.2929577464788733</v>
      </c>
      <c r="V95" s="20">
        <f t="shared" si="5"/>
        <v>0.9536842105263158</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1.0066666666666666</v>
      </c>
    </row>
    <row r="96" spans="1:44" s="20" customFormat="1">
      <c r="A96" s="20">
        <f t="shared" si="0"/>
        <v>0.26</v>
      </c>
      <c r="B96" s="20">
        <f t="shared" si="1"/>
        <v>6</v>
      </c>
      <c r="C96" s="20">
        <f t="shared" si="23"/>
        <v>1.3000000000000005</v>
      </c>
      <c r="D96" s="20">
        <f t="shared" si="7"/>
        <v>1.6900000000000013</v>
      </c>
      <c r="E96" s="20">
        <f t="shared" si="8"/>
        <v>10.140000000000008</v>
      </c>
      <c r="F96" s="20">
        <f t="shared" si="9"/>
        <v>0.69000000000000128</v>
      </c>
      <c r="G96" s="20">
        <f>1</f>
        <v>1</v>
      </c>
      <c r="H96" s="20">
        <f t="shared" si="10"/>
        <v>2.0280000000000009</v>
      </c>
      <c r="I96" s="20" t="str">
        <f t="shared" si="11"/>
        <v>1+2.028j</v>
      </c>
      <c r="K96" s="20" t="str">
        <f t="shared" si="12"/>
        <v>0.690000000000001+1.39932j</v>
      </c>
      <c r="M96" s="20" t="str">
        <f t="shared" si="2"/>
        <v>10.83+1.39932j</v>
      </c>
      <c r="O96" s="20" t="str">
        <f t="shared" si="3"/>
        <v>0.920913760998806-0.118989200742461j</v>
      </c>
      <c r="S96" s="20">
        <f t="shared" si="13"/>
        <v>0.92856910625450784</v>
      </c>
      <c r="U96" s="20">
        <f t="shared" si="4"/>
        <v>1.2929577464788733</v>
      </c>
      <c r="V96" s="20">
        <f t="shared" si="5"/>
        <v>0.9536842105263158</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1.0066666666666666</v>
      </c>
    </row>
    <row r="97" spans="1:44" s="20" customFormat="1">
      <c r="A97" s="20">
        <f t="shared" si="0"/>
        <v>0.26</v>
      </c>
      <c r="B97" s="20">
        <f t="shared" si="1"/>
        <v>6</v>
      </c>
      <c r="C97" s="20">
        <f t="shared" si="23"/>
        <v>1.3500000000000005</v>
      </c>
      <c r="D97" s="20">
        <f t="shared" si="7"/>
        <v>1.8225000000000013</v>
      </c>
      <c r="E97" s="20">
        <f t="shared" si="8"/>
        <v>10.935000000000008</v>
      </c>
      <c r="F97" s="20">
        <f t="shared" si="9"/>
        <v>0.82250000000000134</v>
      </c>
      <c r="G97" s="20">
        <f>1</f>
        <v>1</v>
      </c>
      <c r="H97" s="20">
        <f t="shared" si="10"/>
        <v>2.1060000000000008</v>
      </c>
      <c r="I97" s="20" t="str">
        <f t="shared" si="11"/>
        <v>1+2.106j</v>
      </c>
      <c r="K97" s="20" t="str">
        <f t="shared" si="12"/>
        <v>0.822500000000001+1.732185j</v>
      </c>
      <c r="M97" s="20" t="str">
        <f t="shared" si="2"/>
        <v>11.7575+1.732185j</v>
      </c>
      <c r="O97" s="20" t="str">
        <f t="shared" si="3"/>
        <v>0.910286929949672-0.13410889778906j</v>
      </c>
      <c r="S97" s="20">
        <f t="shared" si="13"/>
        <v>0.92011276010247556</v>
      </c>
      <c r="U97" s="20">
        <f t="shared" si="4"/>
        <v>1.2929577464788733</v>
      </c>
      <c r="V97" s="20">
        <f t="shared" si="5"/>
        <v>0.9536842105263158</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1.0066666666666666</v>
      </c>
    </row>
    <row r="98" spans="1:44" s="20" customFormat="1">
      <c r="A98" s="20">
        <f t="shared" si="0"/>
        <v>0.26</v>
      </c>
      <c r="B98" s="20">
        <f t="shared" si="1"/>
        <v>6</v>
      </c>
      <c r="C98" s="20">
        <f t="shared" si="23"/>
        <v>1.4000000000000006</v>
      </c>
      <c r="D98" s="20">
        <f t="shared" si="7"/>
        <v>1.9600000000000015</v>
      </c>
      <c r="E98" s="20">
        <f t="shared" si="8"/>
        <v>11.760000000000009</v>
      </c>
      <c r="F98" s="20">
        <f t="shared" si="9"/>
        <v>0.96000000000000152</v>
      </c>
      <c r="G98" s="20">
        <f>1</f>
        <v>1</v>
      </c>
      <c r="H98" s="20">
        <f t="shared" si="10"/>
        <v>2.1840000000000011</v>
      </c>
      <c r="I98" s="20" t="str">
        <f t="shared" si="11"/>
        <v>1+2.184j</v>
      </c>
      <c r="K98" s="20" t="str">
        <f t="shared" si="12"/>
        <v>0.960000000000002+2.09664j</v>
      </c>
      <c r="M98" s="20" t="str">
        <f t="shared" si="2"/>
        <v>12.72+2.09664j</v>
      </c>
      <c r="O98" s="20" t="str">
        <f t="shared" si="3"/>
        <v>0.900074194117444-0.148359399241698j</v>
      </c>
      <c r="S98" s="20">
        <f t="shared" si="13"/>
        <v>0.91221930820363795</v>
      </c>
      <c r="U98" s="20">
        <f t="shared" si="4"/>
        <v>1.2929577464788733</v>
      </c>
      <c r="V98" s="20">
        <f t="shared" si="5"/>
        <v>0.9536842105263158</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1.0066666666666666</v>
      </c>
    </row>
    <row r="99" spans="1:44" s="20" customFormat="1">
      <c r="A99" s="20">
        <f t="shared" si="0"/>
        <v>0.26</v>
      </c>
      <c r="B99" s="20">
        <f t="shared" si="1"/>
        <v>6</v>
      </c>
      <c r="C99" s="20">
        <f t="shared" si="23"/>
        <v>1.4500000000000006</v>
      </c>
      <c r="D99" s="20">
        <f t="shared" si="7"/>
        <v>2.1025000000000018</v>
      </c>
      <c r="E99" s="20">
        <f t="shared" si="8"/>
        <v>12.615000000000011</v>
      </c>
      <c r="F99" s="20">
        <f t="shared" si="9"/>
        <v>1.1025000000000018</v>
      </c>
      <c r="G99" s="20">
        <f>1</f>
        <v>1</v>
      </c>
      <c r="H99" s="20">
        <f t="shared" si="10"/>
        <v>2.2620000000000009</v>
      </c>
      <c r="I99" s="20" t="str">
        <f t="shared" si="11"/>
        <v>1+2.262j</v>
      </c>
      <c r="K99" s="20" t="str">
        <f t="shared" si="12"/>
        <v>1.1025+2.493855j</v>
      </c>
      <c r="M99" s="20" t="str">
        <f t="shared" si="2"/>
        <v>13.7175+2.493855j</v>
      </c>
      <c r="O99" s="20" t="str">
        <f t="shared" si="3"/>
        <v>0.89020549802577-0.161840235631788j</v>
      </c>
      <c r="S99" s="20">
        <f t="shared" si="13"/>
        <v>0.90479726490781442</v>
      </c>
      <c r="U99" s="20">
        <f t="shared" si="4"/>
        <v>1.2929577464788733</v>
      </c>
      <c r="V99" s="20">
        <f t="shared" si="5"/>
        <v>0.9536842105263158</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1.0066666666666666</v>
      </c>
    </row>
    <row r="100" spans="1:44" s="20" customFormat="1">
      <c r="A100" s="20">
        <f t="shared" si="0"/>
        <v>0.26</v>
      </c>
      <c r="B100" s="20">
        <f t="shared" si="1"/>
        <v>6</v>
      </c>
      <c r="C100" s="20">
        <f t="shared" si="23"/>
        <v>1.5000000000000007</v>
      </c>
      <c r="D100" s="20">
        <f t="shared" si="7"/>
        <v>2.2500000000000018</v>
      </c>
      <c r="E100" s="20">
        <f t="shared" si="8"/>
        <v>13.500000000000011</v>
      </c>
      <c r="F100" s="20">
        <f t="shared" si="9"/>
        <v>1.2500000000000018</v>
      </c>
      <c r="G100" s="20">
        <f>1</f>
        <v>1</v>
      </c>
      <c r="H100" s="20">
        <f t="shared" si="10"/>
        <v>2.3400000000000012</v>
      </c>
      <c r="I100" s="20" t="str">
        <f t="shared" si="11"/>
        <v>1+2.34j</v>
      </c>
      <c r="K100" s="20" t="str">
        <f t="shared" si="12"/>
        <v>1.25+2.925j</v>
      </c>
      <c r="M100" s="20" t="str">
        <f t="shared" si="2"/>
        <v>14.75+2.925j</v>
      </c>
      <c r="O100" s="20" t="str">
        <f t="shared" si="3"/>
        <v>0.880623789004089-0.17463217510759j</v>
      </c>
      <c r="S100" s="20">
        <f t="shared" si="13"/>
        <v>0.89777205032387053</v>
      </c>
      <c r="U100" s="20">
        <f t="shared" si="4"/>
        <v>1.2929577464788733</v>
      </c>
      <c r="V100" s="20">
        <f t="shared" si="5"/>
        <v>0.9536842105263158</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1.0066666666666666</v>
      </c>
    </row>
    <row r="101" spans="1:44" s="20" customFormat="1">
      <c r="A101" s="20">
        <f t="shared" si="0"/>
        <v>0.26</v>
      </c>
      <c r="B101" s="20">
        <f t="shared" si="1"/>
        <v>6</v>
      </c>
      <c r="C101" s="20">
        <f t="shared" si="23"/>
        <v>1.5500000000000007</v>
      </c>
      <c r="D101" s="20">
        <f t="shared" si="7"/>
        <v>2.4025000000000021</v>
      </c>
      <c r="E101" s="20">
        <f t="shared" si="8"/>
        <v>14.415000000000013</v>
      </c>
      <c r="F101" s="20">
        <f t="shared" si="9"/>
        <v>1.4025000000000021</v>
      </c>
      <c r="G101" s="20">
        <f>1</f>
        <v>1</v>
      </c>
      <c r="H101" s="20">
        <f t="shared" si="10"/>
        <v>2.418000000000001</v>
      </c>
      <c r="I101" s="20" t="str">
        <f t="shared" si="11"/>
        <v>1+2.418j</v>
      </c>
      <c r="K101" s="20" t="str">
        <f t="shared" si="12"/>
        <v>1.4025+3.39124500000001j</v>
      </c>
      <c r="M101" s="20" t="str">
        <f t="shared" si="2"/>
        <v>15.8175+3.39124500000001j</v>
      </c>
      <c r="O101" s="20" t="str">
        <f t="shared" si="3"/>
        <v>0.871282467885237-0.18680147386145j</v>
      </c>
      <c r="S101" s="20">
        <f t="shared" si="13"/>
        <v>0.89108244819489013</v>
      </c>
      <c r="U101" s="20">
        <f t="shared" si="4"/>
        <v>1.2929577464788733</v>
      </c>
      <c r="V101" s="20">
        <f t="shared" si="5"/>
        <v>0.9536842105263158</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1.0066666666666666</v>
      </c>
    </row>
    <row r="102" spans="1:44" s="20" customFormat="1">
      <c r="A102" s="20">
        <f t="shared" si="0"/>
        <v>0.26</v>
      </c>
      <c r="B102" s="20">
        <f t="shared" si="1"/>
        <v>6</v>
      </c>
      <c r="C102" s="20">
        <f t="shared" si="23"/>
        <v>1.6000000000000008</v>
      </c>
      <c r="D102" s="20">
        <f t="shared" si="7"/>
        <v>2.5600000000000023</v>
      </c>
      <c r="E102" s="20">
        <f t="shared" si="8"/>
        <v>15.360000000000014</v>
      </c>
      <c r="F102" s="20">
        <f t="shared" si="9"/>
        <v>1.5600000000000023</v>
      </c>
      <c r="G102" s="20">
        <f>1</f>
        <v>1</v>
      </c>
      <c r="H102" s="20">
        <f t="shared" si="10"/>
        <v>2.4960000000000013</v>
      </c>
      <c r="I102" s="20" t="str">
        <f t="shared" si="11"/>
        <v>1+2.496j</v>
      </c>
      <c r="K102" s="20" t="str">
        <f t="shared" si="12"/>
        <v>1.56+3.89376000000001j</v>
      </c>
      <c r="M102" s="20" t="str">
        <f t="shared" ref="M102:M133" si="26">IMSUM(K102,E102)</f>
        <v>16.92+3.89376000000001j</v>
      </c>
      <c r="O102" s="20" t="str">
        <f t="shared" ref="O102:O133" si="27">IMDIV(E102,M102)</f>
        <v>0.862143391010085-0.198403040790747j</v>
      </c>
      <c r="S102" s="20">
        <f t="shared" si="13"/>
        <v>0.88467790367872479</v>
      </c>
      <c r="U102" s="20">
        <f t="shared" si="4"/>
        <v>1.2929577464788733</v>
      </c>
      <c r="V102" s="20">
        <f t="shared" si="5"/>
        <v>0.9536842105263158</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1.0066666666666666</v>
      </c>
    </row>
    <row r="103" spans="1:44" s="20" customFormat="1">
      <c r="A103" s="20">
        <f t="shared" si="0"/>
        <v>0.26</v>
      </c>
      <c r="B103" s="20">
        <f t="shared" si="1"/>
        <v>6</v>
      </c>
      <c r="C103" s="20">
        <f t="shared" si="23"/>
        <v>1.6500000000000008</v>
      </c>
      <c r="D103" s="20">
        <f t="shared" si="7"/>
        <v>2.7225000000000028</v>
      </c>
      <c r="E103" s="20">
        <f t="shared" si="8"/>
        <v>16.335000000000015</v>
      </c>
      <c r="F103" s="20">
        <f t="shared" si="9"/>
        <v>1.7225000000000028</v>
      </c>
      <c r="G103" s="20">
        <f>1</f>
        <v>1</v>
      </c>
      <c r="H103" s="20">
        <f t="shared" si="10"/>
        <v>2.5740000000000016</v>
      </c>
      <c r="I103" s="20" t="str">
        <f t="shared" si="11"/>
        <v>1+2.574j</v>
      </c>
      <c r="K103" s="20" t="str">
        <f t="shared" si="12"/>
        <v>1.7225+4.43371500000001j</v>
      </c>
      <c r="M103" s="20" t="str">
        <f t="shared" si="26"/>
        <v>18.0575+4.43371500000001j</v>
      </c>
      <c r="O103" s="20" t="str">
        <f t="shared" si="27"/>
        <v>0.85317529340137-0.209482824088776j</v>
      </c>
      <c r="S103" s="20">
        <f t="shared" si="13"/>
        <v>0.87851643972023807</v>
      </c>
      <c r="U103" s="20">
        <f t="shared" si="4"/>
        <v>1.2929577464788733</v>
      </c>
      <c r="V103" s="20">
        <f t="shared" si="5"/>
        <v>0.9536842105263158</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1.0066666666666666</v>
      </c>
    </row>
    <row r="104" spans="1:44" s="20" customFormat="1">
      <c r="A104" s="20">
        <f t="shared" si="0"/>
        <v>0.26</v>
      </c>
      <c r="B104" s="20">
        <f t="shared" si="1"/>
        <v>6</v>
      </c>
      <c r="C104" s="20">
        <f t="shared" si="23"/>
        <v>1.7000000000000008</v>
      </c>
      <c r="D104" s="20">
        <f t="shared" si="7"/>
        <v>2.8900000000000028</v>
      </c>
      <c r="E104" s="20">
        <f t="shared" si="8"/>
        <v>17.340000000000018</v>
      </c>
      <c r="F104" s="20">
        <f t="shared" si="9"/>
        <v>1.8900000000000028</v>
      </c>
      <c r="G104" s="20">
        <f>1</f>
        <v>1</v>
      </c>
      <c r="H104" s="20">
        <f t="shared" si="10"/>
        <v>2.6520000000000015</v>
      </c>
      <c r="I104" s="20" t="str">
        <f t="shared" si="11"/>
        <v>1+2.652j</v>
      </c>
      <c r="K104" s="20" t="str">
        <f t="shared" si="12"/>
        <v>1.89+5.01228000000001j</v>
      </c>
      <c r="M104" s="20" t="str">
        <f t="shared" si="26"/>
        <v>19.23+5.01228000000001j</v>
      </c>
      <c r="O104" s="20" t="str">
        <f t="shared" si="27"/>
        <v>0.844352535675307-0.22007963221605j</v>
      </c>
      <c r="S104" s="20">
        <f t="shared" si="13"/>
        <v>0.87256303440936134</v>
      </c>
      <c r="U104" s="20">
        <f t="shared" si="4"/>
        <v>1.2929577464788733</v>
      </c>
      <c r="V104" s="20">
        <f t="shared" si="5"/>
        <v>0.9536842105263158</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1.0066666666666666</v>
      </c>
    </row>
    <row r="105" spans="1:44" s="20" customFormat="1">
      <c r="A105" s="20">
        <f t="shared" si="0"/>
        <v>0.26</v>
      </c>
      <c r="B105" s="20">
        <f t="shared" si="1"/>
        <v>6</v>
      </c>
      <c r="C105" s="20">
        <f t="shared" si="23"/>
        <v>1.7500000000000009</v>
      </c>
      <c r="D105" s="20">
        <f t="shared" si="7"/>
        <v>3.0625000000000031</v>
      </c>
      <c r="E105" s="20">
        <f t="shared" si="8"/>
        <v>18.375000000000018</v>
      </c>
      <c r="F105" s="20">
        <f t="shared" si="9"/>
        <v>2.0625000000000031</v>
      </c>
      <c r="G105" s="20">
        <f>1</f>
        <v>1</v>
      </c>
      <c r="H105" s="20">
        <f t="shared" si="10"/>
        <v>2.7300000000000013</v>
      </c>
      <c r="I105" s="20" t="str">
        <f t="shared" si="11"/>
        <v>1+2.73j</v>
      </c>
      <c r="K105" s="20" t="str">
        <f t="shared" si="12"/>
        <v>2.0625+5.63062500000001j</v>
      </c>
      <c r="M105" s="20" t="str">
        <f t="shared" si="26"/>
        <v>20.4375+5.63062500000001j</v>
      </c>
      <c r="O105" s="20" t="str">
        <f t="shared" si="27"/>
        <v>0.835654101441884-0.230226538222934j</v>
      </c>
      <c r="S105" s="20">
        <f t="shared" si="13"/>
        <v>0.86678834565236196</v>
      </c>
      <c r="U105" s="20">
        <f t="shared" si="4"/>
        <v>1.2929577464788733</v>
      </c>
      <c r="V105" s="20">
        <f t="shared" si="5"/>
        <v>0.9536842105263158</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1.0066666666666666</v>
      </c>
    </row>
    <row r="106" spans="1:44" s="20" customFormat="1">
      <c r="A106" s="20">
        <f t="shared" si="0"/>
        <v>0.26</v>
      </c>
      <c r="B106" s="20">
        <f t="shared" si="1"/>
        <v>6</v>
      </c>
      <c r="C106" s="20">
        <f t="shared" si="23"/>
        <v>1.8000000000000009</v>
      </c>
      <c r="D106" s="20">
        <f t="shared" si="7"/>
        <v>3.2400000000000033</v>
      </c>
      <c r="E106" s="20">
        <f t="shared" si="8"/>
        <v>19.440000000000019</v>
      </c>
      <c r="F106" s="20">
        <f t="shared" si="9"/>
        <v>2.2400000000000033</v>
      </c>
      <c r="G106" s="20">
        <f>1</f>
        <v>1</v>
      </c>
      <c r="H106" s="20">
        <f t="shared" si="10"/>
        <v>2.8080000000000016</v>
      </c>
      <c r="I106" s="20" t="str">
        <f t="shared" si="11"/>
        <v>1+2.808j</v>
      </c>
      <c r="K106" s="20" t="str">
        <f t="shared" si="12"/>
        <v>2.24+6.28992000000001j</v>
      </c>
      <c r="M106" s="20" t="str">
        <f t="shared" si="26"/>
        <v>21.68+6.28992000000001j</v>
      </c>
      <c r="O106" s="20" t="str">
        <f t="shared" si="27"/>
        <v>0.82706278983195-0.239951973386521j</v>
      </c>
      <c r="S106" s="20">
        <f t="shared" si="13"/>
        <v>0.86116770019357669</v>
      </c>
      <c r="U106" s="20">
        <f t="shared" si="4"/>
        <v>1.2929577464788733</v>
      </c>
      <c r="V106" s="20">
        <f t="shared" si="5"/>
        <v>0.9536842105263158</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1.0066666666666666</v>
      </c>
    </row>
    <row r="107" spans="1:44" s="20" customFormat="1">
      <c r="A107" s="20">
        <f t="shared" si="0"/>
        <v>0.26</v>
      </c>
      <c r="B107" s="20">
        <f t="shared" si="1"/>
        <v>6</v>
      </c>
      <c r="C107" s="20">
        <f t="shared" si="23"/>
        <v>1.850000000000001</v>
      </c>
      <c r="D107" s="20">
        <f t="shared" si="7"/>
        <v>3.4225000000000034</v>
      </c>
      <c r="E107" s="20">
        <f t="shared" si="8"/>
        <v>20.535000000000021</v>
      </c>
      <c r="F107" s="20">
        <f t="shared" si="9"/>
        <v>2.4225000000000034</v>
      </c>
      <c r="G107" s="20">
        <f>1</f>
        <v>1</v>
      </c>
      <c r="H107" s="20">
        <f t="shared" si="10"/>
        <v>2.8860000000000015</v>
      </c>
      <c r="I107" s="20" t="str">
        <f t="shared" si="11"/>
        <v>1+2.886j</v>
      </c>
      <c r="K107" s="20" t="str">
        <f t="shared" si="12"/>
        <v>2.4225+6.99133500000001j</v>
      </c>
      <c r="M107" s="20" t="str">
        <f t="shared" si="26"/>
        <v>22.9575+6.99133500000001j</v>
      </c>
      <c r="O107" s="20" t="str">
        <f t="shared" si="27"/>
        <v>0.818564561058625-0.249280586539859j</v>
      </c>
      <c r="S107" s="20">
        <f t="shared" si="13"/>
        <v>0.85568028576493183</v>
      </c>
      <c r="U107" s="20">
        <f t="shared" si="4"/>
        <v>1.2929577464788733</v>
      </c>
      <c r="V107" s="20">
        <f t="shared" si="5"/>
        <v>0.9536842105263158</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1.0066666666666666</v>
      </c>
    </row>
    <row r="108" spans="1:44" s="20" customFormat="1">
      <c r="A108" s="20">
        <f t="shared" si="0"/>
        <v>0.26</v>
      </c>
      <c r="B108" s="20">
        <f t="shared" si="1"/>
        <v>6</v>
      </c>
      <c r="C108" s="20">
        <f t="shared" si="23"/>
        <v>1.900000000000001</v>
      </c>
      <c r="D108" s="20">
        <f t="shared" si="7"/>
        <v>3.6100000000000039</v>
      </c>
      <c r="E108" s="20">
        <f t="shared" si="8"/>
        <v>21.660000000000025</v>
      </c>
      <c r="F108" s="20">
        <f t="shared" si="9"/>
        <v>2.6100000000000039</v>
      </c>
      <c r="G108" s="20">
        <f>1</f>
        <v>1</v>
      </c>
      <c r="H108" s="20">
        <f t="shared" si="10"/>
        <v>2.9640000000000017</v>
      </c>
      <c r="I108" s="20" t="str">
        <f t="shared" si="11"/>
        <v>1+2.964j</v>
      </c>
      <c r="K108" s="20" t="str">
        <f t="shared" si="12"/>
        <v>2.61+7.73604000000001j</v>
      </c>
      <c r="M108" s="20" t="str">
        <f t="shared" si="26"/>
        <v>24.27+7.73604000000001j</v>
      </c>
      <c r="O108" s="20" t="str">
        <f t="shared" si="27"/>
        <v>0.810148002808076-0.258233924830795j</v>
      </c>
      <c r="S108" s="20">
        <f t="shared" si="13"/>
        <v>0.85030850071455311</v>
      </c>
      <c r="U108" s="20">
        <f t="shared" si="4"/>
        <v>1.2929577464788733</v>
      </c>
      <c r="V108" s="20">
        <f t="shared" si="5"/>
        <v>0.9536842105263158</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1.0066666666666666</v>
      </c>
    </row>
    <row r="109" spans="1:44" s="20" customFormat="1">
      <c r="A109" s="20">
        <f t="shared" si="0"/>
        <v>0.26</v>
      </c>
      <c r="B109" s="20">
        <f t="shared" si="1"/>
        <v>6</v>
      </c>
      <c r="C109" s="20">
        <f t="shared" si="23"/>
        <v>1.9500000000000011</v>
      </c>
      <c r="D109" s="20">
        <f t="shared" si="7"/>
        <v>3.8025000000000042</v>
      </c>
      <c r="E109" s="20">
        <f t="shared" si="8"/>
        <v>22.815000000000026</v>
      </c>
      <c r="F109" s="20">
        <f t="shared" si="9"/>
        <v>2.8025000000000042</v>
      </c>
      <c r="G109" s="20">
        <f>1</f>
        <v>1</v>
      </c>
      <c r="H109" s="20">
        <f t="shared" si="10"/>
        <v>3.0420000000000016</v>
      </c>
      <c r="I109" s="20" t="str">
        <f t="shared" si="11"/>
        <v>1+3.042j</v>
      </c>
      <c r="K109" s="20" t="str">
        <f t="shared" si="12"/>
        <v>2.8025+8.52520500000001j</v>
      </c>
      <c r="M109" s="20" t="str">
        <f t="shared" si="26"/>
        <v>25.6175+8.52520500000001j</v>
      </c>
      <c r="O109" s="20" t="str">
        <f t="shared" si="27"/>
        <v>0.801803892661135-0.266830977056082j</v>
      </c>
      <c r="S109" s="20">
        <f t="shared" si="13"/>
        <v>0.84503742674703597</v>
      </c>
      <c r="U109" s="20">
        <f t="shared" si="4"/>
        <v>1.2929577464788733</v>
      </c>
      <c r="V109" s="20">
        <f t="shared" si="5"/>
        <v>0.9536842105263158</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1.0066666666666666</v>
      </c>
    </row>
    <row r="110" spans="1:44" s="20" customFormat="1">
      <c r="A110" s="20">
        <f t="shared" si="0"/>
        <v>0.26</v>
      </c>
      <c r="B110" s="20">
        <f t="shared" si="1"/>
        <v>6</v>
      </c>
      <c r="C110" s="20">
        <f t="shared" si="23"/>
        <v>2.0000000000000009</v>
      </c>
      <c r="D110" s="20">
        <f t="shared" si="7"/>
        <v>4.0000000000000036</v>
      </c>
      <c r="E110" s="20">
        <f t="shared" si="8"/>
        <v>24.000000000000021</v>
      </c>
      <c r="F110" s="20">
        <f t="shared" si="9"/>
        <v>3.0000000000000036</v>
      </c>
      <c r="G110" s="20">
        <f>1</f>
        <v>1</v>
      </c>
      <c r="H110" s="20">
        <f t="shared" si="10"/>
        <v>3.1200000000000014</v>
      </c>
      <c r="I110" s="20" t="str">
        <f t="shared" si="11"/>
        <v>1+3.12j</v>
      </c>
      <c r="K110" s="20" t="str">
        <f t="shared" si="12"/>
        <v>3+9.36000000000001j</v>
      </c>
      <c r="M110" s="20" t="str">
        <f t="shared" si="26"/>
        <v>27+9.36000000000001j</v>
      </c>
      <c r="O110" s="20" t="str">
        <f t="shared" si="27"/>
        <v>0.793524837327409-0.275088610273502j</v>
      </c>
      <c r="S110" s="20">
        <f t="shared" si="13"/>
        <v>0.83985439866544576</v>
      </c>
      <c r="U110" s="20">
        <f t="shared" si="4"/>
        <v>1.2929577464788733</v>
      </c>
      <c r="V110" s="20">
        <f t="shared" si="5"/>
        <v>0.9536842105263158</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1.0066666666666666</v>
      </c>
    </row>
    <row r="111" spans="1:44" s="20" customFormat="1">
      <c r="A111" s="20">
        <f t="shared" si="0"/>
        <v>0.26</v>
      </c>
      <c r="B111" s="20">
        <f t="shared" si="1"/>
        <v>6</v>
      </c>
      <c r="C111" s="20">
        <f t="shared" si="23"/>
        <v>2.0500000000000007</v>
      </c>
      <c r="D111" s="20">
        <f t="shared" si="7"/>
        <v>4.2025000000000032</v>
      </c>
      <c r="E111" s="20">
        <f t="shared" si="8"/>
        <v>25.215000000000018</v>
      </c>
      <c r="F111" s="20">
        <f t="shared" si="9"/>
        <v>3.2025000000000032</v>
      </c>
      <c r="G111" s="20">
        <f>1</f>
        <v>1</v>
      </c>
      <c r="H111" s="20">
        <f t="shared" si="10"/>
        <v>3.1980000000000013</v>
      </c>
      <c r="I111" s="20" t="str">
        <f t="shared" si="11"/>
        <v>1+3.198j</v>
      </c>
      <c r="K111" s="20" t="str">
        <f t="shared" si="12"/>
        <v>3.2025+10.241595j</v>
      </c>
      <c r="M111" s="20" t="str">
        <f t="shared" si="26"/>
        <v>28.4175+10.241595j</v>
      </c>
      <c r="O111" s="20" t="str">
        <f t="shared" si="27"/>
        <v>0.785304973703061-0.283021922834605j</v>
      </c>
      <c r="S111" s="20">
        <f t="shared" si="13"/>
        <v>0.83474865110868091</v>
      </c>
      <c r="U111" s="20">
        <f t="shared" si="4"/>
        <v>1.2929577464788733</v>
      </c>
      <c r="V111" s="20">
        <f t="shared" si="5"/>
        <v>0.9536842105263158</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1.0066666666666666</v>
      </c>
    </row>
    <row r="112" spans="1:44" s="20" customFormat="1">
      <c r="A112" s="20">
        <f t="shared" si="0"/>
        <v>0.26</v>
      </c>
      <c r="B112" s="20">
        <f t="shared" si="1"/>
        <v>6</v>
      </c>
      <c r="C112" s="20">
        <f t="shared" si="23"/>
        <v>2.1000000000000005</v>
      </c>
      <c r="D112" s="20">
        <f t="shared" si="7"/>
        <v>4.4100000000000019</v>
      </c>
      <c r="E112" s="20">
        <f t="shared" si="8"/>
        <v>26.460000000000012</v>
      </c>
      <c r="F112" s="20">
        <f t="shared" si="9"/>
        <v>3.4100000000000019</v>
      </c>
      <c r="G112" s="20">
        <f>1</f>
        <v>1</v>
      </c>
      <c r="H112" s="20">
        <f t="shared" si="10"/>
        <v>3.2760000000000011</v>
      </c>
      <c r="I112" s="20" t="str">
        <f t="shared" si="11"/>
        <v>1+3.276j</v>
      </c>
      <c r="K112" s="20" t="str">
        <f t="shared" si="12"/>
        <v>3.41+11.17116j</v>
      </c>
      <c r="M112" s="20" t="str">
        <f t="shared" si="26"/>
        <v>29.87+11.17116j</v>
      </c>
      <c r="O112" s="20" t="str">
        <f t="shared" si="27"/>
        <v>0.777139719988933-0.290644531447994j</v>
      </c>
      <c r="S112" s="20">
        <f t="shared" si="13"/>
        <v>0.82971102683108966</v>
      </c>
      <c r="U112" s="20">
        <f t="shared" si="4"/>
        <v>1.2929577464788733</v>
      </c>
      <c r="V112" s="20">
        <f t="shared" si="5"/>
        <v>0.9536842105263158</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1.0066666666666666</v>
      </c>
    </row>
    <row r="113" spans="1:44" s="20" customFormat="1">
      <c r="A113" s="20">
        <f t="shared" si="0"/>
        <v>0.26</v>
      </c>
      <c r="B113" s="20">
        <f t="shared" si="1"/>
        <v>6</v>
      </c>
      <c r="C113" s="20">
        <f t="shared" si="23"/>
        <v>2.1500000000000004</v>
      </c>
      <c r="D113" s="20">
        <f t="shared" si="7"/>
        <v>4.6225000000000014</v>
      </c>
      <c r="E113" s="20">
        <f t="shared" si="8"/>
        <v>27.735000000000007</v>
      </c>
      <c r="F113" s="20">
        <f t="shared" si="9"/>
        <v>3.6225000000000014</v>
      </c>
      <c r="G113" s="20">
        <f>1</f>
        <v>1</v>
      </c>
      <c r="H113" s="20">
        <f t="shared" si="10"/>
        <v>3.3540000000000005</v>
      </c>
      <c r="I113" s="20" t="str">
        <f t="shared" si="11"/>
        <v>1+3.354j</v>
      </c>
      <c r="K113" s="20" t="str">
        <f t="shared" si="12"/>
        <v>3.6225+12.149865j</v>
      </c>
      <c r="M113" s="20" t="str">
        <f t="shared" si="26"/>
        <v>31.3575+12.149865j</v>
      </c>
      <c r="O113" s="20" t="str">
        <f t="shared" si="27"/>
        <v>0.76902556758048-0.297968805792911j</v>
      </c>
      <c r="S113" s="20">
        <f t="shared" si="13"/>
        <v>0.82473373449746368</v>
      </c>
      <c r="U113" s="20">
        <f t="shared" si="4"/>
        <v>1.2929577464788733</v>
      </c>
      <c r="V113" s="20">
        <f t="shared" si="5"/>
        <v>0.9536842105263158</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1.0066666666666666</v>
      </c>
    </row>
    <row r="114" spans="1:44" s="20" customFormat="1">
      <c r="A114" s="20">
        <f t="shared" si="0"/>
        <v>0.26</v>
      </c>
      <c r="B114" s="20">
        <f t="shared" si="1"/>
        <v>6</v>
      </c>
      <c r="C114" s="20">
        <f t="shared" si="23"/>
        <v>2.2000000000000002</v>
      </c>
      <c r="D114" s="20">
        <f t="shared" si="7"/>
        <v>4.8400000000000007</v>
      </c>
      <c r="E114" s="20">
        <f t="shared" si="8"/>
        <v>29.040000000000006</v>
      </c>
      <c r="F114" s="20">
        <f t="shared" si="9"/>
        <v>3.8400000000000007</v>
      </c>
      <c r="G114" s="20">
        <f>1</f>
        <v>1</v>
      </c>
      <c r="H114" s="20">
        <f t="shared" si="10"/>
        <v>3.4320000000000004</v>
      </c>
      <c r="I114" s="20" t="str">
        <f t="shared" si="11"/>
        <v>1+3.432j</v>
      </c>
      <c r="K114" s="20" t="str">
        <f t="shared" si="12"/>
        <v>3.84+13.17888j</v>
      </c>
      <c r="M114" s="20" t="str">
        <f t="shared" si="26"/>
        <v>32.88+13.17888j</v>
      </c>
      <c r="O114" s="20" t="str">
        <f t="shared" si="27"/>
        <v>0.760959906351288-0.305006061150087j</v>
      </c>
      <c r="S114" s="20">
        <f t="shared" si="13"/>
        <v>0.81981014656592999</v>
      </c>
      <c r="U114" s="20">
        <f t="shared" si="4"/>
        <v>1.2929577464788733</v>
      </c>
      <c r="V114" s="20">
        <f t="shared" si="5"/>
        <v>0.9536842105263158</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1.0066666666666666</v>
      </c>
    </row>
    <row r="115" spans="1:44" s="20" customFormat="1">
      <c r="A115" s="20">
        <f t="shared" si="0"/>
        <v>0.26</v>
      </c>
      <c r="B115" s="20">
        <f t="shared" si="1"/>
        <v>6</v>
      </c>
      <c r="C115" s="20">
        <f t="shared" si="23"/>
        <v>2.25</v>
      </c>
      <c r="D115" s="20">
        <f t="shared" si="7"/>
        <v>5.0625</v>
      </c>
      <c r="E115" s="20">
        <f t="shared" si="8"/>
        <v>30.375</v>
      </c>
      <c r="F115" s="20">
        <f t="shared" si="9"/>
        <v>4.0625</v>
      </c>
      <c r="G115" s="20">
        <f>1</f>
        <v>1</v>
      </c>
      <c r="H115" s="20">
        <f t="shared" si="10"/>
        <v>3.5100000000000002</v>
      </c>
      <c r="I115" s="20" t="str">
        <f t="shared" si="11"/>
        <v>1+3.51j</v>
      </c>
      <c r="K115" s="20" t="str">
        <f t="shared" si="12"/>
        <v>4.0625+14.259375j</v>
      </c>
      <c r="M115" s="20" t="str">
        <f t="shared" si="26"/>
        <v>34.4375+14.259375j</v>
      </c>
      <c r="O115" s="20" t="str">
        <f t="shared" si="27"/>
        <v>0.752940877435251-0.311766717217518j</v>
      </c>
      <c r="S115" s="20">
        <f t="shared" si="13"/>
        <v>0.81493462981858455</v>
      </c>
      <c r="U115" s="20">
        <f t="shared" si="4"/>
        <v>1.2929577464788733</v>
      </c>
      <c r="V115" s="20">
        <f t="shared" si="5"/>
        <v>0.9536842105263158</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1.0066666666666666</v>
      </c>
    </row>
    <row r="116" spans="1:44" s="20" customFormat="1">
      <c r="A116" s="20">
        <f t="shared" si="0"/>
        <v>0.26</v>
      </c>
      <c r="B116" s="20">
        <f t="shared" si="1"/>
        <v>6</v>
      </c>
      <c r="C116" s="20">
        <f t="shared" si="23"/>
        <v>2.2999999999999998</v>
      </c>
      <c r="D116" s="20">
        <f t="shared" si="7"/>
        <v>5.2899999999999991</v>
      </c>
      <c r="E116" s="20">
        <f t="shared" si="8"/>
        <v>31.739999999999995</v>
      </c>
      <c r="F116" s="20">
        <f t="shared" si="9"/>
        <v>4.2899999999999991</v>
      </c>
      <c r="G116" s="20">
        <f>1</f>
        <v>1</v>
      </c>
      <c r="H116" s="20">
        <f t="shared" si="10"/>
        <v>3.5879999999999996</v>
      </c>
      <c r="I116" s="20" t="str">
        <f t="shared" si="11"/>
        <v>1+3.588j</v>
      </c>
      <c r="K116" s="20" t="str">
        <f t="shared" si="12"/>
        <v>4.29+15.39252j</v>
      </c>
      <c r="M116" s="20" t="str">
        <f t="shared" si="26"/>
        <v>36.03+15.39252j</v>
      </c>
      <c r="O116" s="20" t="str">
        <f t="shared" si="27"/>
        <v>0.744967248770876-0.318260429532353j</v>
      </c>
      <c r="S116" s="20">
        <f t="shared" si="13"/>
        <v>0.81010240263028854</v>
      </c>
      <c r="U116" s="20">
        <f t="shared" si="4"/>
        <v>1.2929577464788733</v>
      </c>
      <c r="V116" s="20">
        <f t="shared" si="5"/>
        <v>0.9536842105263158</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1.0066666666666666</v>
      </c>
    </row>
    <row r="117" spans="1:44" s="20" customFormat="1">
      <c r="A117" s="20">
        <f t="shared" si="0"/>
        <v>0.26</v>
      </c>
      <c r="B117" s="20">
        <f t="shared" si="1"/>
        <v>6</v>
      </c>
      <c r="C117" s="20">
        <f t="shared" si="23"/>
        <v>2.3499999999999996</v>
      </c>
      <c r="D117" s="20">
        <f t="shared" si="7"/>
        <v>5.5224999999999982</v>
      </c>
      <c r="E117" s="20">
        <f t="shared" si="8"/>
        <v>33.134999999999991</v>
      </c>
      <c r="F117" s="20">
        <f t="shared" si="9"/>
        <v>4.5224999999999982</v>
      </c>
      <c r="G117" s="20">
        <f>1</f>
        <v>1</v>
      </c>
      <c r="H117" s="20">
        <f t="shared" si="10"/>
        <v>3.6659999999999995</v>
      </c>
      <c r="I117" s="20" t="str">
        <f t="shared" si="11"/>
        <v>1+3.666j</v>
      </c>
      <c r="K117" s="20" t="str">
        <f t="shared" si="12"/>
        <v>4.5225+16.579485j</v>
      </c>
      <c r="M117" s="20" t="str">
        <f t="shared" si="26"/>
        <v>37.6575+16.579485j</v>
      </c>
      <c r="O117" s="20" t="str">
        <f t="shared" si="27"/>
        <v>0.737038309580924-0.324496198582547j</v>
      </c>
      <c r="S117" s="20">
        <f t="shared" si="13"/>
        <v>0.80530941425295022</v>
      </c>
      <c r="U117" s="20">
        <f t="shared" si="4"/>
        <v>1.2929577464788733</v>
      </c>
      <c r="V117" s="20">
        <f t="shared" si="5"/>
        <v>0.9536842105263158</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1.0066666666666666</v>
      </c>
    </row>
    <row r="118" spans="1:44" s="20" customFormat="1">
      <c r="A118" s="20">
        <f t="shared" si="0"/>
        <v>0.26</v>
      </c>
      <c r="B118" s="20">
        <f t="shared" si="1"/>
        <v>6</v>
      </c>
      <c r="C118" s="20">
        <f t="shared" si="23"/>
        <v>2.3999999999999995</v>
      </c>
      <c r="D118" s="20">
        <f t="shared" si="7"/>
        <v>5.7599999999999971</v>
      </c>
      <c r="E118" s="20">
        <f t="shared" si="8"/>
        <v>34.559999999999981</v>
      </c>
      <c r="F118" s="20">
        <f t="shared" si="9"/>
        <v>4.7599999999999971</v>
      </c>
      <c r="G118" s="20">
        <f>1</f>
        <v>1</v>
      </c>
      <c r="H118" s="20">
        <f t="shared" si="10"/>
        <v>3.7439999999999993</v>
      </c>
      <c r="I118" s="20" t="str">
        <f t="shared" si="11"/>
        <v>1+3.744j</v>
      </c>
      <c r="K118" s="20" t="str">
        <f t="shared" si="12"/>
        <v>4.76+17.82144j</v>
      </c>
      <c r="M118" s="20" t="str">
        <f t="shared" si="26"/>
        <v>39.32+17.82144j</v>
      </c>
      <c r="O118" s="20" t="str">
        <f t="shared" si="27"/>
        <v>0.729153780679009-0.33048246065982j</v>
      </c>
      <c r="S118" s="20">
        <f t="shared" si="13"/>
        <v>0.80055224231917677</v>
      </c>
      <c r="U118" s="20">
        <f t="shared" si="4"/>
        <v>1.2929577464788733</v>
      </c>
      <c r="V118" s="20">
        <f t="shared" si="5"/>
        <v>0.9536842105263158</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1.0066666666666666</v>
      </c>
    </row>
    <row r="119" spans="1:44" s="20" customFormat="1">
      <c r="A119" s="20">
        <f t="shared" si="0"/>
        <v>0.26</v>
      </c>
      <c r="B119" s="20">
        <f t="shared" si="1"/>
        <v>6</v>
      </c>
      <c r="C119" s="20">
        <f t="shared" si="23"/>
        <v>2.4499999999999993</v>
      </c>
      <c r="D119" s="20">
        <f t="shared" si="7"/>
        <v>6.0024999999999968</v>
      </c>
      <c r="E119" s="20">
        <f t="shared" si="8"/>
        <v>36.014999999999979</v>
      </c>
      <c r="F119" s="20">
        <f t="shared" si="9"/>
        <v>5.0024999999999968</v>
      </c>
      <c r="G119" s="20">
        <f>1</f>
        <v>1</v>
      </c>
      <c r="H119" s="20">
        <f t="shared" si="10"/>
        <v>3.8219999999999992</v>
      </c>
      <c r="I119" s="20" t="str">
        <f t="shared" si="11"/>
        <v>1+3.822j</v>
      </c>
      <c r="K119" s="20" t="str">
        <f t="shared" si="12"/>
        <v>5.0025+19.119555j</v>
      </c>
      <c r="M119" s="20" t="str">
        <f t="shared" si="26"/>
        <v>41.0175+19.119555j</v>
      </c>
      <c r="O119" s="20" t="str">
        <f t="shared" si="27"/>
        <v>0.721313738065092-0.336227163703081j</v>
      </c>
      <c r="S119" s="20">
        <f t="shared" si="13"/>
        <v>0.79582800549695076</v>
      </c>
      <c r="U119" s="20">
        <f t="shared" si="4"/>
        <v>1.2929577464788733</v>
      </c>
      <c r="V119" s="20">
        <f t="shared" si="5"/>
        <v>0.9536842105263158</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1.0066666666666666</v>
      </c>
    </row>
    <row r="120" spans="1:44" s="20" customFormat="1">
      <c r="A120" s="20">
        <f t="shared" si="0"/>
        <v>0.26</v>
      </c>
      <c r="B120" s="20">
        <f t="shared" si="1"/>
        <v>6</v>
      </c>
      <c r="C120" s="20">
        <f t="shared" si="23"/>
        <v>2.4999999999999991</v>
      </c>
      <c r="D120" s="20">
        <f t="shared" si="7"/>
        <v>6.2499999999999956</v>
      </c>
      <c r="E120" s="20">
        <f t="shared" si="8"/>
        <v>37.499999999999972</v>
      </c>
      <c r="F120" s="20">
        <f t="shared" si="9"/>
        <v>5.2499999999999956</v>
      </c>
      <c r="G120" s="20">
        <f>1</f>
        <v>1</v>
      </c>
      <c r="H120" s="20">
        <f t="shared" si="10"/>
        <v>3.8999999999999986</v>
      </c>
      <c r="I120" s="20" t="str">
        <f t="shared" si="11"/>
        <v>1+3.9j</v>
      </c>
      <c r="K120" s="20" t="str">
        <f t="shared" si="12"/>
        <v>5.25+20.475j</v>
      </c>
      <c r="M120" s="20" t="str">
        <f t="shared" si="26"/>
        <v>42.75+20.475j</v>
      </c>
      <c r="O120" s="20" t="str">
        <f t="shared" si="27"/>
        <v>0.71351854772688-0.3417378307534j</v>
      </c>
      <c r="S120" s="20">
        <f t="shared" si="13"/>
        <v>0.79113428880204362</v>
      </c>
      <c r="U120" s="20">
        <f t="shared" si="4"/>
        <v>1.2929577464788733</v>
      </c>
      <c r="V120" s="20">
        <f t="shared" si="5"/>
        <v>0.9536842105263158</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1.0066666666666666</v>
      </c>
    </row>
    <row r="121" spans="1:44" s="20" customFormat="1">
      <c r="A121" s="20">
        <f t="shared" si="0"/>
        <v>0.26</v>
      </c>
      <c r="B121" s="20">
        <f t="shared" si="1"/>
        <v>6</v>
      </c>
      <c r="C121" s="20">
        <f t="shared" si="23"/>
        <v>2.5499999999999989</v>
      </c>
      <c r="D121" s="20">
        <f t="shared" si="7"/>
        <v>6.5024999999999942</v>
      </c>
      <c r="E121" s="20">
        <f t="shared" si="8"/>
        <v>39.014999999999965</v>
      </c>
      <c r="F121" s="20">
        <f t="shared" si="9"/>
        <v>5.5024999999999942</v>
      </c>
      <c r="G121" s="20">
        <f>1</f>
        <v>1</v>
      </c>
      <c r="H121" s="20">
        <f t="shared" si="10"/>
        <v>3.9779999999999984</v>
      </c>
      <c r="I121" s="20" t="str">
        <f t="shared" si="11"/>
        <v>1+3.978j</v>
      </c>
      <c r="K121" s="20" t="str">
        <f t="shared" si="12"/>
        <v>5.50249999999999+21.888945j</v>
      </c>
      <c r="M121" s="20" t="str">
        <f t="shared" si="26"/>
        <v>44.5175+21.888945j</v>
      </c>
      <c r="O121" s="20" t="str">
        <f t="shared" si="27"/>
        <v>0.705768809929175-0.347021613146632j</v>
      </c>
      <c r="S121" s="20">
        <f t="shared" si="13"/>
        <v>0.78646907953188772</v>
      </c>
      <c r="U121" s="20">
        <f t="shared" si="4"/>
        <v>1.2929577464788733</v>
      </c>
      <c r="V121" s="20">
        <f t="shared" si="5"/>
        <v>0.9536842105263158</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1.0066666666666666</v>
      </c>
    </row>
    <row r="122" spans="1:44" s="20" customFormat="1">
      <c r="A122" s="20">
        <f t="shared" si="0"/>
        <v>0.26</v>
      </c>
      <c r="B122" s="20">
        <f t="shared" si="1"/>
        <v>6</v>
      </c>
      <c r="C122" s="20">
        <f t="shared" si="23"/>
        <v>2.5999999999999988</v>
      </c>
      <c r="D122" s="20">
        <f t="shared" si="7"/>
        <v>6.7599999999999936</v>
      </c>
      <c r="E122" s="20">
        <f t="shared" si="8"/>
        <v>40.55999999999996</v>
      </c>
      <c r="F122" s="20">
        <f t="shared" si="9"/>
        <v>5.7599999999999936</v>
      </c>
      <c r="G122" s="20">
        <f>1</f>
        <v>1</v>
      </c>
      <c r="H122" s="20">
        <f t="shared" si="10"/>
        <v>4.0559999999999983</v>
      </c>
      <c r="I122" s="20" t="str">
        <f t="shared" si="11"/>
        <v>1+4.056j</v>
      </c>
      <c r="K122" s="20" t="str">
        <f t="shared" si="12"/>
        <v>5.75999999999999+23.36256j</v>
      </c>
      <c r="M122" s="20" t="str">
        <f t="shared" si="26"/>
        <v>46.32+23.36256j</v>
      </c>
      <c r="O122" s="20" t="str">
        <f t="shared" si="27"/>
        <v>0.698065311567373-0.352085335177276j</v>
      </c>
      <c r="S122" s="20">
        <f t="shared" si="13"/>
        <v>0.78183071214972633</v>
      </c>
      <c r="U122" s="20">
        <f t="shared" si="4"/>
        <v>1.2929577464788733</v>
      </c>
      <c r="V122" s="20">
        <f t="shared" si="5"/>
        <v>0.9536842105263158</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1.0066666666666666</v>
      </c>
    </row>
    <row r="123" spans="1:44" s="20" customFormat="1">
      <c r="A123" s="20">
        <f t="shared" si="0"/>
        <v>0.26</v>
      </c>
      <c r="B123" s="20">
        <f t="shared" si="1"/>
        <v>6</v>
      </c>
      <c r="C123" s="20">
        <f t="shared" si="23"/>
        <v>2.6499999999999986</v>
      </c>
      <c r="D123" s="20">
        <f t="shared" si="7"/>
        <v>7.0224999999999929</v>
      </c>
      <c r="E123" s="20">
        <f t="shared" si="8"/>
        <v>42.134999999999955</v>
      </c>
      <c r="F123" s="20">
        <f t="shared" si="9"/>
        <v>6.0224999999999929</v>
      </c>
      <c r="G123" s="20">
        <f>1</f>
        <v>1</v>
      </c>
      <c r="H123" s="20">
        <f t="shared" si="10"/>
        <v>4.1339999999999977</v>
      </c>
      <c r="I123" s="20" t="str">
        <f t="shared" si="11"/>
        <v>1+4.134j</v>
      </c>
      <c r="K123" s="20" t="str">
        <f t="shared" si="12"/>
        <v>6.02249999999999+24.897015j</v>
      </c>
      <c r="M123" s="20" t="str">
        <f t="shared" si="26"/>
        <v>48.1574999999999+24.897015j</v>
      </c>
      <c r="O123" s="20" t="str">
        <f t="shared" si="27"/>
        <v>0.690408985399528-0.356935531653986j</v>
      </c>
      <c r="S123" s="20">
        <f t="shared" si="13"/>
        <v>0.77721782074108359</v>
      </c>
      <c r="U123" s="20">
        <f t="shared" si="4"/>
        <v>1.2929577464788733</v>
      </c>
      <c r="V123" s="20">
        <f t="shared" si="5"/>
        <v>0.9536842105263158</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1.0066666666666666</v>
      </c>
    </row>
    <row r="124" spans="1:44" s="20" customFormat="1">
      <c r="A124" s="20">
        <f t="shared" si="0"/>
        <v>0.26</v>
      </c>
      <c r="B124" s="20">
        <f t="shared" si="1"/>
        <v>6</v>
      </c>
      <c r="C124" s="20">
        <f t="shared" si="23"/>
        <v>2.6999999999999984</v>
      </c>
      <c r="D124" s="20">
        <f t="shared" si="7"/>
        <v>7.2899999999999912</v>
      </c>
      <c r="E124" s="20">
        <f t="shared" si="8"/>
        <v>43.739999999999945</v>
      </c>
      <c r="F124" s="20">
        <f t="shared" si="9"/>
        <v>6.2899999999999912</v>
      </c>
      <c r="G124" s="20">
        <f>1</f>
        <v>1</v>
      </c>
      <c r="H124" s="20">
        <f t="shared" si="10"/>
        <v>4.2119999999999971</v>
      </c>
      <c r="I124" s="20" t="str">
        <f t="shared" si="11"/>
        <v>1+4.212j</v>
      </c>
      <c r="K124" s="20" t="str">
        <f t="shared" si="12"/>
        <v>6.28999999999999+26.49348j</v>
      </c>
      <c r="M124" s="20" t="str">
        <f t="shared" si="26"/>
        <v>50.0299999999999+26.49348j</v>
      </c>
      <c r="O124" s="20" t="str">
        <f t="shared" si="27"/>
        <v>0.682800875165274-0.361578479515765j</v>
      </c>
      <c r="S124" s="20">
        <f t="shared" si="13"/>
        <v>0.77262929790126167</v>
      </c>
      <c r="U124" s="20">
        <f t="shared" si="4"/>
        <v>1.2929577464788733</v>
      </c>
      <c r="V124" s="20">
        <f t="shared" si="5"/>
        <v>0.9536842105263158</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1.0066666666666666</v>
      </c>
    </row>
    <row r="125" spans="1:44" s="20" customFormat="1">
      <c r="A125" s="20">
        <f t="shared" si="0"/>
        <v>0.26</v>
      </c>
      <c r="B125" s="20">
        <f t="shared" si="1"/>
        <v>6</v>
      </c>
      <c r="C125" s="20">
        <f t="shared" si="23"/>
        <v>2.7499999999999982</v>
      </c>
      <c r="D125" s="20">
        <f t="shared" si="7"/>
        <v>7.5624999999999902</v>
      </c>
      <c r="E125" s="20">
        <f t="shared" si="8"/>
        <v>45.374999999999943</v>
      </c>
      <c r="F125" s="20">
        <f t="shared" si="9"/>
        <v>6.5624999999999902</v>
      </c>
      <c r="G125" s="20">
        <f>1</f>
        <v>1</v>
      </c>
      <c r="H125" s="20">
        <f t="shared" si="10"/>
        <v>4.2899999999999974</v>
      </c>
      <c r="I125" s="20" t="str">
        <f t="shared" si="11"/>
        <v>1+4.29j</v>
      </c>
      <c r="K125" s="20" t="str">
        <f t="shared" si="12"/>
        <v>6.56249999999999+28.153125j</v>
      </c>
      <c r="M125" s="20" t="str">
        <f t="shared" si="26"/>
        <v>51.9374999999999+28.153125j</v>
      </c>
      <c r="O125" s="20" t="str">
        <f t="shared" si="27"/>
        <v>0.675242105758332-0.36602022447514j</v>
      </c>
      <c r="S125" s="20">
        <f t="shared" si="13"/>
        <v>0.76806425910452203</v>
      </c>
      <c r="U125" s="20">
        <f t="shared" si="4"/>
        <v>1.2929577464788733</v>
      </c>
      <c r="V125" s="20">
        <f t="shared" si="5"/>
        <v>0.9536842105263158</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1.0066666666666666</v>
      </c>
    </row>
    <row r="126" spans="1:44" s="20" customFormat="1">
      <c r="A126" s="20">
        <f t="shared" si="0"/>
        <v>0.26</v>
      </c>
      <c r="B126" s="20">
        <f t="shared" si="1"/>
        <v>6</v>
      </c>
      <c r="C126" s="20">
        <f t="shared" si="23"/>
        <v>2.799999999999998</v>
      </c>
      <c r="D126" s="20">
        <f t="shared" si="7"/>
        <v>7.8399999999999892</v>
      </c>
      <c r="E126" s="20">
        <f t="shared" si="8"/>
        <v>47.039999999999935</v>
      </c>
      <c r="F126" s="20">
        <f t="shared" si="9"/>
        <v>6.8399999999999892</v>
      </c>
      <c r="G126" s="20">
        <f>1</f>
        <v>1</v>
      </c>
      <c r="H126" s="20">
        <f t="shared" si="10"/>
        <v>4.3679999999999977</v>
      </c>
      <c r="I126" s="20" t="str">
        <f t="shared" si="11"/>
        <v>1+4.368j</v>
      </c>
      <c r="K126" s="20" t="str">
        <f t="shared" si="12"/>
        <v>6.83999999999999+29.87712j</v>
      </c>
      <c r="M126" s="20" t="str">
        <f t="shared" si="26"/>
        <v>53.8799999999999+29.87712j</v>
      </c>
      <c r="O126" s="20" t="str">
        <f t="shared" si="27"/>
        <v>0.667733857749384-0.370266603490002j</v>
      </c>
      <c r="S126" s="20">
        <f t="shared" si="13"/>
        <v>0.7635220117618724</v>
      </c>
      <c r="U126" s="20">
        <f t="shared" si="4"/>
        <v>1.2929577464788733</v>
      </c>
      <c r="V126" s="20">
        <f t="shared" si="5"/>
        <v>0.9536842105263158</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1.0066666666666666</v>
      </c>
    </row>
    <row r="127" spans="1:44" s="20" customFormat="1">
      <c r="A127" s="20">
        <f t="shared" si="0"/>
        <v>0.26</v>
      </c>
      <c r="B127" s="20">
        <f t="shared" si="1"/>
        <v>6</v>
      </c>
      <c r="C127" s="20">
        <f t="shared" si="23"/>
        <v>2.8499999999999979</v>
      </c>
      <c r="D127" s="20">
        <f t="shared" si="7"/>
        <v>8.1224999999999881</v>
      </c>
      <c r="E127" s="20">
        <f t="shared" si="8"/>
        <v>48.734999999999928</v>
      </c>
      <c r="F127" s="20">
        <f t="shared" si="9"/>
        <v>7.1224999999999881</v>
      </c>
      <c r="G127" s="20">
        <f>1</f>
        <v>1</v>
      </c>
      <c r="H127" s="20">
        <f t="shared" si="10"/>
        <v>4.4459999999999971</v>
      </c>
      <c r="I127" s="20" t="str">
        <f t="shared" si="11"/>
        <v>1+4.446j</v>
      </c>
      <c r="K127" s="20" t="str">
        <f t="shared" si="12"/>
        <v>7.12249999999999+31.6666349999999j</v>
      </c>
      <c r="M127" s="20" t="str">
        <f t="shared" si="26"/>
        <v>55.8574999999999+31.6666349999999j</v>
      </c>
      <c r="O127" s="20" t="str">
        <f t="shared" si="27"/>
        <v>0.660277345663497-0.374323263731724j</v>
      </c>
      <c r="S127" s="20">
        <f t="shared" si="13"/>
        <v>0.75900202830243024</v>
      </c>
      <c r="U127" s="20">
        <f t="shared" si="4"/>
        <v>1.2929577464788733</v>
      </c>
      <c r="V127" s="20">
        <f t="shared" si="5"/>
        <v>0.9536842105263158</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1.0066666666666666</v>
      </c>
    </row>
    <row r="128" spans="1:44" s="20" customFormat="1">
      <c r="A128" s="20">
        <f t="shared" si="0"/>
        <v>0.26</v>
      </c>
      <c r="B128" s="20">
        <f t="shared" si="1"/>
        <v>6</v>
      </c>
      <c r="C128" s="20">
        <f t="shared" si="23"/>
        <v>2.8999999999999977</v>
      </c>
      <c r="D128" s="20">
        <f t="shared" si="7"/>
        <v>8.4099999999999859</v>
      </c>
      <c r="E128" s="20">
        <f t="shared" si="8"/>
        <v>50.459999999999916</v>
      </c>
      <c r="F128" s="20">
        <f t="shared" si="9"/>
        <v>7.4099999999999859</v>
      </c>
      <c r="G128" s="20">
        <f>1</f>
        <v>1</v>
      </c>
      <c r="H128" s="20">
        <f t="shared" si="10"/>
        <v>4.5239999999999965</v>
      </c>
      <c r="I128" s="20" t="str">
        <f t="shared" si="11"/>
        <v>1+4.524j</v>
      </c>
      <c r="K128" s="20" t="str">
        <f t="shared" si="12"/>
        <v>7.40999999999999+33.5228399999999j</v>
      </c>
      <c r="M128" s="20" t="str">
        <f t="shared" si="26"/>
        <v>57.8699999999999+33.5228399999999j</v>
      </c>
      <c r="O128" s="20" t="str">
        <f t="shared" si="27"/>
        <v>0.652873799505069-0.378195678607232j</v>
      </c>
      <c r="S128" s="20">
        <f t="shared" si="13"/>
        <v>0.75450392271834466</v>
      </c>
      <c r="U128" s="20">
        <f t="shared" si="4"/>
        <v>1.2929577464788733</v>
      </c>
      <c r="V128" s="20">
        <f t="shared" si="5"/>
        <v>0.9536842105263158</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1.0066666666666666</v>
      </c>
    </row>
    <row r="129" spans="1:83" s="20" customFormat="1">
      <c r="A129" s="20">
        <f t="shared" si="0"/>
        <v>0.26</v>
      </c>
      <c r="B129" s="20">
        <f t="shared" si="1"/>
        <v>6</v>
      </c>
      <c r="C129" s="20">
        <f t="shared" si="23"/>
        <v>2.9499999999999975</v>
      </c>
      <c r="D129" s="20">
        <f t="shared" si="7"/>
        <v>8.7024999999999846</v>
      </c>
      <c r="E129" s="20">
        <f t="shared" si="8"/>
        <v>52.214999999999904</v>
      </c>
      <c r="F129" s="20">
        <f t="shared" si="9"/>
        <v>7.7024999999999846</v>
      </c>
      <c r="G129" s="20">
        <f>1</f>
        <v>1</v>
      </c>
      <c r="H129" s="20">
        <f t="shared" si="10"/>
        <v>4.6019999999999959</v>
      </c>
      <c r="I129" s="20" t="str">
        <f t="shared" si="11"/>
        <v>1+4.602j</v>
      </c>
      <c r="K129" s="20" t="str">
        <f t="shared" si="12"/>
        <v>7.70249999999998+35.4469049999999j</v>
      </c>
      <c r="M129" s="20" t="str">
        <f t="shared" si="26"/>
        <v>59.9174999999999+35.4469049999999j</v>
      </c>
      <c r="O129" s="20" t="str">
        <f t="shared" si="27"/>
        <v>0.645524449097312-0.381889161302286j</v>
      </c>
      <c r="S129" s="20">
        <f t="shared" si="13"/>
        <v>0.75002743010009421</v>
      </c>
      <c r="U129" s="20">
        <f t="shared" si="4"/>
        <v>1.2929577464788733</v>
      </c>
      <c r="V129" s="20">
        <f t="shared" si="5"/>
        <v>0.9536842105263158</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1.0066666666666666</v>
      </c>
    </row>
    <row r="130" spans="1:83" s="20" customFormat="1">
      <c r="A130" s="20">
        <f t="shared" si="0"/>
        <v>0.26</v>
      </c>
      <c r="B130" s="20">
        <f t="shared" si="1"/>
        <v>6</v>
      </c>
      <c r="C130" s="20">
        <f t="shared" si="23"/>
        <v>2.9999999999999973</v>
      </c>
      <c r="D130" s="20">
        <f t="shared" si="7"/>
        <v>8.999999999999984</v>
      </c>
      <c r="E130" s="20">
        <f t="shared" si="8"/>
        <v>53.999999999999901</v>
      </c>
      <c r="F130" s="20">
        <f t="shared" si="9"/>
        <v>7.999999999999984</v>
      </c>
      <c r="G130" s="20">
        <f>1</f>
        <v>1</v>
      </c>
      <c r="H130" s="20">
        <f t="shared" si="10"/>
        <v>4.6799999999999962</v>
      </c>
      <c r="I130" s="20" t="str">
        <f t="shared" si="11"/>
        <v>1+4.68j</v>
      </c>
      <c r="K130" s="20" t="str">
        <f t="shared" si="12"/>
        <v>7.99999999999998+37.4399999999999j</v>
      </c>
      <c r="M130" s="20" t="str">
        <f t="shared" si="26"/>
        <v>61.9999999999999+37.4399999999999j</v>
      </c>
      <c r="O130" s="20" t="str">
        <f t="shared" si="27"/>
        <v>0.638230510865017-0.385408876238487j</v>
      </c>
      <c r="S130" s="20">
        <f t="shared" si="13"/>
        <v>0.74557238876076548</v>
      </c>
      <c r="U130" s="20">
        <f t="shared" si="4"/>
        <v>1.2929577464788733</v>
      </c>
      <c r="V130" s="20">
        <f t="shared" si="5"/>
        <v>0.9536842105263158</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1.0066666666666666</v>
      </c>
    </row>
    <row r="131" spans="1:83" s="20" customFormat="1">
      <c r="A131" s="20">
        <f t="shared" si="0"/>
        <v>0.26</v>
      </c>
      <c r="B131" s="20">
        <f t="shared" si="1"/>
        <v>6</v>
      </c>
      <c r="C131" s="20">
        <f t="shared" si="23"/>
        <v>3.0499999999999972</v>
      </c>
      <c r="D131" s="20">
        <f t="shared" si="7"/>
        <v>9.3024999999999824</v>
      </c>
      <c r="E131" s="20">
        <f t="shared" si="8"/>
        <v>55.814999999999898</v>
      </c>
      <c r="F131" s="20">
        <f t="shared" si="9"/>
        <v>8.3024999999999824</v>
      </c>
      <c r="G131" s="20">
        <f>1</f>
        <v>1</v>
      </c>
      <c r="H131" s="20">
        <f t="shared" si="10"/>
        <v>4.7579999999999956</v>
      </c>
      <c r="I131" s="20" t="str">
        <f t="shared" si="11"/>
        <v>1+4.758j</v>
      </c>
      <c r="K131" s="20" t="str">
        <f t="shared" si="12"/>
        <v>8.30249999999998+39.5032949999999j</v>
      </c>
      <c r="M131" s="20" t="str">
        <f t="shared" si="26"/>
        <v>64.1174999999999+39.5032949999999j</v>
      </c>
      <c r="O131" s="20" t="str">
        <f t="shared" si="27"/>
        <v>0.630993176741248-0.388759848774463j</v>
      </c>
      <c r="S131" s="20">
        <f t="shared" si="13"/>
        <v>0.74113872460771824</v>
      </c>
      <c r="U131" s="20">
        <f t="shared" si="4"/>
        <v>1.2929577464788733</v>
      </c>
      <c r="V131" s="20">
        <f t="shared" si="5"/>
        <v>0.9536842105263158</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1.0066666666666666</v>
      </c>
    </row>
    <row r="132" spans="1:83" s="20" customFormat="1">
      <c r="A132" s="20">
        <f t="shared" si="0"/>
        <v>0.26</v>
      </c>
      <c r="B132" s="20">
        <f t="shared" si="1"/>
        <v>6</v>
      </c>
      <c r="C132" s="20">
        <f t="shared" si="23"/>
        <v>3.099999999999997</v>
      </c>
      <c r="D132" s="20">
        <f t="shared" si="7"/>
        <v>9.6099999999999817</v>
      </c>
      <c r="E132" s="20">
        <f t="shared" si="8"/>
        <v>57.65999999999989</v>
      </c>
      <c r="F132" s="20">
        <f t="shared" si="9"/>
        <v>8.6099999999999817</v>
      </c>
      <c r="G132" s="20">
        <f>1</f>
        <v>1</v>
      </c>
      <c r="H132" s="20">
        <f t="shared" si="10"/>
        <v>4.835999999999995</v>
      </c>
      <c r="I132" s="20" t="str">
        <f t="shared" si="11"/>
        <v>1+4.83599999999999j</v>
      </c>
      <c r="K132" s="20" t="str">
        <f t="shared" si="12"/>
        <v>8.60999999999998+41.6379599999998j</v>
      </c>
      <c r="M132" s="20" t="str">
        <f t="shared" si="26"/>
        <v>66.2699999999999+41.6379599999998j</v>
      </c>
      <c r="O132" s="20" t="str">
        <f t="shared" si="27"/>
        <v>0.623813604922268-0.391946973430046j</v>
      </c>
      <c r="S132" s="20">
        <f t="shared" si="13"/>
        <v>0.73672643746989863</v>
      </c>
      <c r="U132" s="20">
        <f t="shared" si="4"/>
        <v>1.2929577464788733</v>
      </c>
      <c r="V132" s="20">
        <f t="shared" si="5"/>
        <v>0.9536842105263158</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1.0066666666666666</v>
      </c>
    </row>
    <row r="133" spans="1:83" s="20" customFormat="1">
      <c r="A133" s="20">
        <f t="shared" si="0"/>
        <v>0.26</v>
      </c>
      <c r="B133" s="20">
        <f t="shared" si="1"/>
        <v>6</v>
      </c>
      <c r="C133" s="20">
        <f t="shared" si="23"/>
        <v>3.1499999999999968</v>
      </c>
      <c r="D133" s="20">
        <f t="shared" si="7"/>
        <v>9.9224999999999799</v>
      </c>
      <c r="E133" s="20">
        <f t="shared" si="8"/>
        <v>59.534999999999883</v>
      </c>
      <c r="F133" s="20">
        <f t="shared" si="9"/>
        <v>8.9224999999999799</v>
      </c>
      <c r="G133" s="20">
        <f>1</f>
        <v>1</v>
      </c>
      <c r="H133" s="20">
        <f t="shared" si="10"/>
        <v>4.9139999999999953</v>
      </c>
      <c r="I133" s="20" t="str">
        <f t="shared" si="11"/>
        <v>1+4.914j</v>
      </c>
      <c r="K133" s="20" t="str">
        <f t="shared" si="12"/>
        <v>8.92249999999998+43.8451649999999j</v>
      </c>
      <c r="M133" s="20" t="str">
        <f t="shared" si="26"/>
        <v>68.4574999999999+43.8451649999999j</v>
      </c>
      <c r="O133" s="20" t="str">
        <f t="shared" si="27"/>
        <v>0.616692912231961-0.394975020869018j</v>
      </c>
      <c r="S133" s="20">
        <f t="shared" si="13"/>
        <v>0.73233558913084262</v>
      </c>
      <c r="U133" s="20">
        <f t="shared" si="4"/>
        <v>1.2929577464788733</v>
      </c>
      <c r="V133" s="20">
        <f t="shared" si="5"/>
        <v>0.9536842105263158</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1.0066666666666666</v>
      </c>
    </row>
    <row r="134" spans="1:83" s="20" customFormat="1">
      <c r="A134" s="20">
        <f t="shared" si="0"/>
        <v>0.26</v>
      </c>
      <c r="B134" s="20">
        <f t="shared" si="1"/>
        <v>6</v>
      </c>
      <c r="C134" s="20">
        <f t="shared" si="23"/>
        <v>3.1999999999999966</v>
      </c>
      <c r="D134" s="20">
        <f t="shared" si="7"/>
        <v>10.239999999999979</v>
      </c>
      <c r="E134" s="20">
        <f t="shared" si="8"/>
        <v>61.43999999999987</v>
      </c>
      <c r="F134" s="20">
        <f t="shared" si="9"/>
        <v>9.2399999999999789</v>
      </c>
      <c r="G134" s="20">
        <f>1</f>
        <v>1</v>
      </c>
      <c r="H134" s="20">
        <f t="shared" si="10"/>
        <v>4.9919999999999956</v>
      </c>
      <c r="I134" s="20" t="str">
        <f t="shared" si="11"/>
        <v>1+4.992j</v>
      </c>
      <c r="K134" s="20" t="str">
        <f t="shared" si="12"/>
        <v>9.23999999999998+46.1260799999999j</v>
      </c>
      <c r="M134" s="20" t="str">
        <f t="shared" ref="M134:M141" si="28">IMSUM(K134,E134)</f>
        <v>70.6799999999999+46.1260799999999j</v>
      </c>
      <c r="O134" s="20" t="str">
        <f t="shared" ref="O134:O141" si="29">IMDIV(E134,M134)</f>
        <v>0.609632167888439-0.397848643839778j</v>
      </c>
      <c r="S134" s="20">
        <f t="shared" si="13"/>
        <v>0.72796629285256631</v>
      </c>
      <c r="U134" s="20">
        <f t="shared" si="4"/>
        <v>1.2929577464788733</v>
      </c>
      <c r="V134" s="20">
        <f t="shared" si="5"/>
        <v>0.9536842105263158</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1.0066666666666666</v>
      </c>
    </row>
    <row r="135" spans="1:83" s="20" customFormat="1">
      <c r="A135" s="20">
        <f t="shared" si="0"/>
        <v>0.26</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5.069999999999995</v>
      </c>
      <c r="I135" s="20" t="str">
        <f t="shared" ref="I135:I141" si="34">COMPLEX(G135,H135,"j")</f>
        <v>1+5.06999999999999j</v>
      </c>
      <c r="K135" s="20" t="str">
        <f t="shared" ref="K135:K141" si="35">IMPRODUCT(I135,F135)</f>
        <v>9.56249999999998+48.4818749999998j</v>
      </c>
      <c r="M135" s="20" t="str">
        <f t="shared" si="28"/>
        <v>72.9374999999998+48.4818749999998j</v>
      </c>
      <c r="O135" s="20" t="str">
        <f t="shared" si="29"/>
        <v>0.60263238849225-0.400572382242778j</v>
      </c>
      <c r="S135" s="20">
        <f t="shared" ref="S135:S141" si="36">IMABS(O135)</f>
        <v>0.72361870420514163</v>
      </c>
      <c r="U135" s="20">
        <f t="shared" si="4"/>
        <v>1.2929577464788733</v>
      </c>
      <c r="V135" s="20">
        <f t="shared" si="5"/>
        <v>0.9536842105263158</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1.0066666666666666</v>
      </c>
    </row>
    <row r="136" spans="1:83" s="20" customFormat="1">
      <c r="A136" s="20">
        <f t="shared" si="0"/>
        <v>0.26</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5.1479999999999935</v>
      </c>
      <c r="I136" s="20" t="str">
        <f t="shared" si="34"/>
        <v>1+5.14799999999999j</v>
      </c>
      <c r="K136" s="20" t="str">
        <f t="shared" si="35"/>
        <v>9.88999999999998+50.9137199999998j</v>
      </c>
      <c r="M136" s="20" t="str">
        <f t="shared" si="28"/>
        <v>75.2299999999998+50.9137199999998j</v>
      </c>
      <c r="O136" s="20" t="str">
        <f t="shared" si="29"/>
        <v>0.59569453407855-0.403150667467841j</v>
      </c>
      <c r="S136" s="20">
        <f t="shared" si="36"/>
        <v>0.71929301304185245</v>
      </c>
      <c r="U136" s="20">
        <f t="shared" si="4"/>
        <v>1.2929577464788733</v>
      </c>
      <c r="V136" s="20">
        <f t="shared" si="5"/>
        <v>0.9536842105263158</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1.0066666666666666</v>
      </c>
    </row>
    <row r="137" spans="1:83" s="20" customFormat="1">
      <c r="A137" s="20">
        <f t="shared" si="0"/>
        <v>0.26</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5.2259999999999938</v>
      </c>
      <c r="I137" s="20" t="str">
        <f t="shared" si="34"/>
        <v>1+5.22599999999999j</v>
      </c>
      <c r="K137" s="20" t="str">
        <f t="shared" si="35"/>
        <v>10.2225+53.4227849999998j</v>
      </c>
      <c r="M137" s="20" t="str">
        <f t="shared" si="28"/>
        <v>77.5574999999998+53.4227849999998j</v>
      </c>
      <c r="O137" s="20" t="str">
        <f t="shared" si="29"/>
        <v>0.5888195050953-0.405587826122717j</v>
      </c>
      <c r="S137" s="20">
        <f t="shared" si="36"/>
        <v>0.7149894364811451</v>
      </c>
      <c r="U137" s="20">
        <f t="shared" si="4"/>
        <v>1.2929577464788733</v>
      </c>
      <c r="V137" s="20">
        <f t="shared" si="5"/>
        <v>0.9536842105263158</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1.0066666666666666</v>
      </c>
    </row>
    <row r="138" spans="1:83" s="20" customFormat="1">
      <c r="A138" s="20">
        <f t="shared" si="0"/>
        <v>0.26</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5.3039999999999941</v>
      </c>
      <c r="I138" s="20" t="str">
        <f t="shared" si="34"/>
        <v>1+5.30399999999999j</v>
      </c>
      <c r="K138" s="20" t="str">
        <f t="shared" si="35"/>
        <v>10.56+56.0102399999997j</v>
      </c>
      <c r="M138" s="20" t="str">
        <f t="shared" si="28"/>
        <v>79.9199999999998+56.0102399999997j</v>
      </c>
      <c r="O138" s="20" t="str">
        <f t="shared" si="29"/>
        <v>0.582008140186504-0.407888083255752j</v>
      </c>
      <c r="S138" s="20">
        <f t="shared" si="36"/>
        <v>0.71070821277469742</v>
      </c>
      <c r="U138" s="20">
        <f t="shared" si="4"/>
        <v>1.2929577464788733</v>
      </c>
      <c r="V138" s="20">
        <f t="shared" si="5"/>
        <v>0.9536842105263158</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1.0066666666666666</v>
      </c>
    </row>
    <row r="139" spans="1:83" s="20" customFormat="1">
      <c r="A139" s="20">
        <f t="shared" si="0"/>
        <v>0.26</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5.3819999999999935</v>
      </c>
      <c r="I139" s="20" t="str">
        <f t="shared" si="34"/>
        <v>1+5.38199999999999j</v>
      </c>
      <c r="K139" s="20" t="str">
        <f t="shared" si="35"/>
        <v>10.9025+58.6772549999997j</v>
      </c>
      <c r="M139" s="20" t="str">
        <f t="shared" si="28"/>
        <v>82.3174999999998+58.6772549999997j</v>
      </c>
      <c r="O139" s="20" t="str">
        <f t="shared" si="29"/>
        <v>0.575261214674214-0.410055565159881j</v>
      </c>
      <c r="S139" s="20">
        <f t="shared" si="36"/>
        <v>0.70644959595645718</v>
      </c>
      <c r="U139" s="20">
        <f t="shared" si="4"/>
        <v>1.2929577464788733</v>
      </c>
      <c r="V139" s="20">
        <f t="shared" si="5"/>
        <v>0.9536842105263158</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1.0066666666666666</v>
      </c>
    </row>
    <row r="140" spans="1:83" s="20" customFormat="1">
      <c r="A140" s="20">
        <f t="shared" si="0"/>
        <v>0.26</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5.4599999999999929</v>
      </c>
      <c r="I140" s="20" t="str">
        <f t="shared" si="34"/>
        <v>1+5.45999999999999j</v>
      </c>
      <c r="K140" s="20" t="str">
        <f t="shared" si="35"/>
        <v>11.25+61.4249999999997j</v>
      </c>
      <c r="M140" s="20" t="str">
        <f t="shared" si="28"/>
        <v>84.7499999999998+61.4249999999997j</v>
      </c>
      <c r="O140" s="20" t="str">
        <f t="shared" si="29"/>
        <v>0.568579439645812-0.412094301831787j</v>
      </c>
      <c r="S140" s="20">
        <f t="shared" si="36"/>
        <v>0.70221385118080215</v>
      </c>
      <c r="U140" s="20">
        <f t="shared" si="4"/>
        <v>1.2929577464788733</v>
      </c>
      <c r="V140" s="20">
        <f t="shared" si="5"/>
        <v>0.9536842105263158</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1.0066666666666666</v>
      </c>
    </row>
    <row r="141" spans="1:83" s="20" customFormat="1">
      <c r="A141" s="20">
        <f t="shared" si="0"/>
        <v>0.26</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5.5379999999999932</v>
      </c>
      <c r="I141" s="20" t="str">
        <f t="shared" si="34"/>
        <v>1+5.53799999999999j</v>
      </c>
      <c r="K141" s="20" t="str">
        <f t="shared" si="35"/>
        <v>11.6025+64.2546449999997j</v>
      </c>
      <c r="M141" s="20" t="str">
        <f t="shared" si="28"/>
        <v>87.2174999999998+64.2546449999997j</v>
      </c>
      <c r="O141" s="20" t="str">
        <f t="shared" si="29"/>
        <v>0.56196346156416-0.414008229148693j</v>
      </c>
      <c r="S141" s="20">
        <f t="shared" si="36"/>
        <v>0.69800125066937369</v>
      </c>
      <c r="U141" s="20">
        <f t="shared" si="4"/>
        <v>1.2929577464788733</v>
      </c>
      <c r="V141" s="20">
        <f t="shared" si="5"/>
        <v>0.9536842105263158</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1.0066666666666666</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29834.688068279131</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2.7E-2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2.7</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2.7</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1.9614582675175327E-2</v>
      </c>
      <c r="CC259" s="18"/>
      <c r="CD259" s="18"/>
      <c r="CE259" s="18"/>
    </row>
    <row r="260" spans="1:83">
      <c r="A260" s="123" t="s">
        <v>361</v>
      </c>
      <c r="B260" s="168">
        <f>'DESIGN INPUTS AND CALCULATIONS'!C204/(98000)</f>
        <v>6.1224489795918363E-6</v>
      </c>
      <c r="CC260" s="18"/>
      <c r="CD260" s="18"/>
      <c r="CE260" s="18"/>
    </row>
    <row r="261" spans="1:83" ht="14.45" customHeight="1">
      <c r="A261" s="123" t="s">
        <v>360</v>
      </c>
      <c r="B261" s="54">
        <f>3.5/(1-((B260/'DESIGN INPUTS AND CALCULATIONS'!C206)*(1200+(0.000776)/('DESIGN INPUTS AND CALCULATIONS'!C203/1000000000))))</f>
        <v>3.6756177508825014</v>
      </c>
      <c r="CC261" s="18"/>
      <c r="CD261" s="18"/>
      <c r="CE261" s="18"/>
    </row>
    <row r="262" spans="1:83">
      <c r="A262" s="123" t="s">
        <v>357</v>
      </c>
      <c r="B262" s="169">
        <f>(B261-3.5)/B260</f>
        <v>28684.232644141903</v>
      </c>
      <c r="CC262" s="18"/>
      <c r="CD262" s="18"/>
      <c r="CE262" s="18"/>
    </row>
    <row r="263" spans="1:83">
      <c r="A263" s="123" t="s">
        <v>407</v>
      </c>
      <c r="B263" s="54">
        <f>B262*13/B261</f>
        <v>101450.98039215697</v>
      </c>
      <c r="CC263" s="18"/>
      <c r="CD263" s="18"/>
      <c r="CE263" s="18"/>
    </row>
    <row r="264" spans="1:83">
      <c r="A264" s="123" t="s">
        <v>408</v>
      </c>
      <c r="B264" s="54">
        <f>B262*B263/(B263-B262)</f>
        <v>39991.391859673829</v>
      </c>
      <c r="CC264" s="18"/>
      <c r="CD264" s="18"/>
      <c r="CE264" s="18"/>
    </row>
    <row r="265" spans="1:83">
      <c r="A265" s="123" t="s">
        <v>358</v>
      </c>
      <c r="B265" s="54">
        <f>'DESIGN INPUTS AND CALCULATIONS'!C209*1000</f>
        <v>110000</v>
      </c>
      <c r="CC265" s="18"/>
      <c r="CD265" s="18"/>
      <c r="CE265" s="18"/>
    </row>
    <row r="266" spans="1:83">
      <c r="A266" s="123" t="s">
        <v>359</v>
      </c>
      <c r="B266" s="54">
        <f>'DESIGN INPUTS AND CALCULATIONS'!C210*1000</f>
        <v>47000</v>
      </c>
      <c r="CC266" s="18"/>
      <c r="CD266" s="18"/>
      <c r="CE266" s="18"/>
    </row>
    <row r="267" spans="1:83">
      <c r="A267" t="s">
        <v>357</v>
      </c>
      <c r="B267" s="54">
        <f>B265*B266/(B265+B266)</f>
        <v>32929.936305732481</v>
      </c>
      <c r="CC267" s="18"/>
      <c r="CD267" s="18"/>
      <c r="CE267" s="18"/>
    </row>
    <row r="268" spans="1:83">
      <c r="A268" s="123" t="s">
        <v>360</v>
      </c>
      <c r="B268" s="54">
        <f>13*B266/(B265+B266)</f>
        <v>3.8917197452229297</v>
      </c>
      <c r="CC268" s="18"/>
      <c r="CD268" s="18"/>
      <c r="CE268" s="18"/>
    </row>
    <row r="269" spans="1:83">
      <c r="A269" s="123" t="s">
        <v>361</v>
      </c>
      <c r="B269" s="54">
        <f>(B268-3.5)/B267</f>
        <v>1.189555125725338E-5</v>
      </c>
      <c r="CC269" s="18"/>
      <c r="CD269" s="18"/>
      <c r="CE269" s="18"/>
    </row>
    <row r="270" spans="1:83">
      <c r="A270" s="123" t="s">
        <v>406</v>
      </c>
      <c r="B270" s="54">
        <f>(-0.000776)/(B267*'DESIGN INPUTS AND CALCULATIONS'!C203/1000000000)</f>
        <v>-3.4654681988849703E-2</v>
      </c>
      <c r="CC270" s="18"/>
      <c r="CD270" s="18"/>
      <c r="CE270" s="18"/>
    </row>
    <row r="271" spans="1:83">
      <c r="A271" s="123" t="s">
        <v>362</v>
      </c>
      <c r="B271" s="54">
        <f>(1200*13/B265)+B268*(1-EXP(B270))</f>
        <v>0.27437437972163137</v>
      </c>
      <c r="CC271" s="18"/>
      <c r="CD271" s="18"/>
      <c r="CE271" s="18"/>
    </row>
    <row r="272" spans="1:83">
      <c r="A272" s="123" t="s">
        <v>363</v>
      </c>
      <c r="B272" s="54">
        <f>B269*100000</f>
        <v>1.1895551257253381</v>
      </c>
      <c r="CC272" s="18"/>
      <c r="CD272" s="18"/>
      <c r="CE272" s="18"/>
    </row>
    <row r="273" spans="1:83">
      <c r="A273" s="123" t="s">
        <v>365</v>
      </c>
      <c r="B273" s="54">
        <f>B268+'DESIGN INPUTS AND CALCULATIONS'!C200*0.000001*'tables and calculations'!B267</f>
        <v>5.1265923566878975</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8200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9.3173709880678-8.39226806311888i</v>
      </c>
      <c r="H285">
        <f>20*LOG10(IMABS(G285))</f>
        <v>21.965728825409677</v>
      </c>
      <c r="I285">
        <f>IMARGUMENT(G285)*180/PI()</f>
        <v>-42.009743666810031</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-190.204516199183-264.559551453541i</v>
      </c>
      <c r="Q285">
        <f>20*LOG10(IMABS(P285))</f>
        <v>50.259998303556245</v>
      </c>
      <c r="R285">
        <f>IMARGUMENT(P285)*180/PI()+180</f>
        <v>54.285835358123464</v>
      </c>
      <c r="CC285" s="18"/>
      <c r="CD285" s="18"/>
      <c r="CE285" s="18"/>
    </row>
    <row r="286" spans="1:83">
      <c r="A286" s="123" t="s">
        <v>27</v>
      </c>
      <c r="B286" s="119">
        <f>Compensation!C13</f>
        <v>6</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3.97547150332093-7.161509952944i</v>
      </c>
      <c r="H286">
        <f t="shared" ref="H286:H321" si="53">20*LOG10(IMABS(G286))</f>
        <v>18.266681392108048</v>
      </c>
      <c r="I286">
        <f t="shared" ref="I286:I321" si="54">IMARGUMENT(G286)*180/PI()</f>
        <v>-60.964627603930531</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-81.2776321365788-71.8114234493976i</v>
      </c>
      <c r="Q286">
        <f t="shared" ref="Q286:Q321" si="60">20*LOG10(IMABS(P286))</f>
        <v>40.705156611374264</v>
      </c>
      <c r="R286">
        <f t="shared" ref="R286:R321" si="61">IMARGUMENT(P286)*180/PI()+180</f>
        <v>41.461640413260596</v>
      </c>
      <c r="CC286" s="18"/>
      <c r="CD286" s="18"/>
      <c r="CE286" s="18"/>
    </row>
    <row r="287" spans="1:83">
      <c r="A287" s="123" t="s">
        <v>29</v>
      </c>
      <c r="B287" s="119">
        <f>Compensation!C14</f>
        <v>0.25943200575104181</v>
      </c>
      <c r="D287" s="18">
        <f t="shared" ref="D287:D294" si="62">D286+10</f>
        <v>30</v>
      </c>
      <c r="E287" s="18">
        <f t="shared" si="50"/>
        <v>188.49555921538757</v>
      </c>
      <c r="F287" t="str">
        <f t="shared" si="51"/>
        <v>188.495559215388i</v>
      </c>
      <c r="G287" t="str">
        <f t="shared" si="52"/>
        <v>2.03292269946222-5.49323374608623i</v>
      </c>
      <c r="H287">
        <f t="shared" si="53"/>
        <v>15.354003596755511</v>
      </c>
      <c r="I287">
        <f t="shared" si="54"/>
        <v>-69.691616184949908</v>
      </c>
      <c r="K287" t="str">
        <f t="shared" si="55"/>
        <v>0.219224098582163-3.55582405227236i</v>
      </c>
      <c r="L287" t="str">
        <f t="shared" si="56"/>
        <v>2.84903546250306-8.63951921027488i</v>
      </c>
      <c r="M287">
        <f t="shared" si="57"/>
        <v>19.178115359983487</v>
      </c>
      <c r="N287">
        <f t="shared" si="58"/>
        <v>108.25089287889847</v>
      </c>
      <c r="P287" t="str">
        <f t="shared" si="59"/>
        <v>-41.6670296125469-33.2138924614259i</v>
      </c>
      <c r="Q287">
        <f t="shared" si="60"/>
        <v>34.532118956738998</v>
      </c>
      <c r="R287">
        <f t="shared" si="61"/>
        <v>38.559276693948561</v>
      </c>
      <c r="CC287" s="18"/>
      <c r="CD287" s="18"/>
      <c r="CE287" s="18"/>
    </row>
    <row r="288" spans="1:83">
      <c r="A288" s="123" t="s">
        <v>10</v>
      </c>
      <c r="B288">
        <f>B286*B285*B285</f>
        <v>3.8400000000000007</v>
      </c>
      <c r="D288" s="18">
        <f t="shared" si="62"/>
        <v>40</v>
      </c>
      <c r="E288" s="18">
        <f t="shared" si="50"/>
        <v>251.32741228718345</v>
      </c>
      <c r="F288" t="str">
        <f t="shared" si="51"/>
        <v>251.327412287183i</v>
      </c>
      <c r="G288" t="str">
        <f t="shared" si="52"/>
        <v>1.20713639753025-4.3491290621765i</v>
      </c>
      <c r="H288">
        <f t="shared" si="53"/>
        <v>13.090358394339493</v>
      </c>
      <c r="I288">
        <f t="shared" si="54"/>
        <v>-74.487569782144519</v>
      </c>
      <c r="K288" t="str">
        <f t="shared" si="55"/>
        <v>0.219223952743723-2.66698630763934i</v>
      </c>
      <c r="L288" t="str">
        <f t="shared" si="56"/>
        <v>2.84872314042739-6.49949997817158i</v>
      </c>
      <c r="M288">
        <f t="shared" si="57"/>
        <v>17.020747129924246</v>
      </c>
      <c r="N288">
        <f t="shared" si="58"/>
        <v>113.66778219292165</v>
      </c>
      <c r="P288" t="str">
        <f t="shared" si="59"/>
        <v>-24.828366855385-20.2352475895254i</v>
      </c>
      <c r="Q288">
        <f t="shared" si="60"/>
        <v>30.111105524263735</v>
      </c>
      <c r="R288">
        <f t="shared" si="61"/>
        <v>39.180212410777045</v>
      </c>
      <c r="CC288" s="18"/>
      <c r="CD288" s="18"/>
      <c r="CE288" s="18"/>
    </row>
    <row r="289" spans="1:83">
      <c r="A289" s="123" t="s">
        <v>449</v>
      </c>
      <c r="B289">
        <f>((B286+1)*B285^2-1)^2+((B285^2-1)*B285*B287*B286)^2</f>
        <v>12.311371550426067</v>
      </c>
      <c r="D289" s="18">
        <f t="shared" si="62"/>
        <v>50</v>
      </c>
      <c r="E289" s="18">
        <f t="shared" si="50"/>
        <v>314.15926535897933</v>
      </c>
      <c r="F289" t="str">
        <f t="shared" si="51"/>
        <v>314.159265358979i</v>
      </c>
      <c r="G289" t="str">
        <f t="shared" si="52"/>
        <v>0.79298680420407-3.57126373948141i</v>
      </c>
      <c r="H289">
        <f t="shared" si="53"/>
        <v>11.265454549294668</v>
      </c>
      <c r="I289">
        <f t="shared" si="54"/>
        <v>-77.480784085337746</v>
      </c>
      <c r="K289" t="str">
        <f t="shared" si="55"/>
        <v>0.219223765237442-2.13371069345968i</v>
      </c>
      <c r="L289" t="str">
        <f t="shared" si="56"/>
        <v>2.84832168252446-5.22002295325671i</v>
      </c>
      <c r="M289">
        <f t="shared" si="57"/>
        <v>15.485316129608563</v>
      </c>
      <c r="N289">
        <f t="shared" si="58"/>
        <v>118.61922648173332</v>
      </c>
      <c r="P289" t="str">
        <f t="shared" si="59"/>
        <v>-16.3833971838561-14.3115172627532i</v>
      </c>
      <c r="Q289">
        <f t="shared" si="60"/>
        <v>26.750770678903223</v>
      </c>
      <c r="R289">
        <f t="shared" si="61"/>
        <v>41.138442396395561</v>
      </c>
      <c r="CC289" s="18"/>
      <c r="CD289" s="18"/>
      <c r="CE289" s="18"/>
    </row>
    <row r="290" spans="1:83">
      <c r="A290" s="123" t="s">
        <v>450</v>
      </c>
      <c r="B290" s="18">
        <f>2*((B286+1)*B285^2-1)*(B286+1)+((B285^2-1)*B287*B286)^2+2*(B285*B287*B286)^2*(B285^2-1)</f>
        <v>47.917509434062602</v>
      </c>
      <c r="D290" s="18">
        <f t="shared" si="62"/>
        <v>60</v>
      </c>
      <c r="E290" s="18">
        <f t="shared" si="50"/>
        <v>376.99111843077515</v>
      </c>
      <c r="F290" t="str">
        <f t="shared" si="51"/>
        <v>376.991118430775i</v>
      </c>
      <c r="G290" t="str">
        <f t="shared" si="52"/>
        <v>0.558706874481817-3.01940399198233i</v>
      </c>
      <c r="H290">
        <f t="shared" si="53"/>
        <v>9.744635095541188</v>
      </c>
      <c r="I290">
        <f t="shared" si="54"/>
        <v>-79.516632671753982</v>
      </c>
      <c r="K290" t="str">
        <f t="shared" si="55"/>
        <v>0.219223536063534-1.77821614439113i</v>
      </c>
      <c r="L290" t="str">
        <f t="shared" si="56"/>
        <v>2.84783116301989-4.37081388172365i</v>
      </c>
      <c r="M290">
        <f t="shared" si="57"/>
        <v>14.347948751037887</v>
      </c>
      <c r="N290">
        <f t="shared" si="58"/>
        <v>123.08650653961962</v>
      </c>
      <c r="P290" t="str">
        <f t="shared" si="59"/>
        <v>-11.6061500345454-11.0407565449135i</v>
      </c>
      <c r="Q290">
        <f t="shared" si="60"/>
        <v>24.092583846579071</v>
      </c>
      <c r="R290">
        <f t="shared" si="61"/>
        <v>43.569873867865653</v>
      </c>
      <c r="CC290" s="18"/>
      <c r="CD290" s="18"/>
      <c r="CE290" s="18"/>
    </row>
    <row r="291" spans="1:83">
      <c r="A291" s="123" t="s">
        <v>452</v>
      </c>
      <c r="B291" s="18">
        <f>0.001*Compensation!C3/Compensation!C6*B285/Compensation!C15*(B286/SQRT(B289)-0.5*B288/(B289*SQRT(B289))*B290)</f>
        <v>-5.0541778588291092E-4</v>
      </c>
      <c r="D291" s="18">
        <f t="shared" si="62"/>
        <v>70</v>
      </c>
      <c r="E291" s="18">
        <f t="shared" si="50"/>
        <v>439.82297150257102</v>
      </c>
      <c r="F291" t="str">
        <f t="shared" si="51"/>
        <v>439.822971502571i</v>
      </c>
      <c r="G291" t="str">
        <f t="shared" si="52"/>
        <v>0.414115773488204-2.61099338999238i</v>
      </c>
      <c r="H291">
        <f t="shared" si="53"/>
        <v>8.4440126738707093</v>
      </c>
      <c r="I291">
        <f t="shared" si="54"/>
        <v>-80.987690368215524</v>
      </c>
      <c r="K291" t="str">
        <f t="shared" si="55"/>
        <v>0.219223265222262-1.52431077526494i</v>
      </c>
      <c r="L291" t="str">
        <f t="shared" si="56"/>
        <v>2.84725167256408-3.76746891444346i</v>
      </c>
      <c r="M291">
        <f t="shared" si="57"/>
        <v>13.483177964221227</v>
      </c>
      <c r="N291">
        <f t="shared" si="58"/>
        <v>127.0800393884755</v>
      </c>
      <c r="P291" t="str">
        <f t="shared" si="59"/>
        <v>-8.65774460391418-8.99432360030708i</v>
      </c>
      <c r="Q291">
        <f t="shared" si="60"/>
        <v>21.927190638091936</v>
      </c>
      <c r="R291">
        <f t="shared" si="61"/>
        <v>46.092349020260002</v>
      </c>
      <c r="CC291" s="18"/>
      <c r="CD291" s="18"/>
      <c r="CE291" s="18"/>
    </row>
    <row r="292" spans="1:83">
      <c r="A292" s="123" t="s">
        <v>453</v>
      </c>
      <c r="B292">
        <f>(1-Compensation!C4/(2*1000*Compensation!C22*B291))</f>
        <v>1.9305521533387979</v>
      </c>
      <c r="D292" s="18">
        <f t="shared" si="62"/>
        <v>80</v>
      </c>
      <c r="E292" s="18">
        <f t="shared" si="50"/>
        <v>502.6548245743669</v>
      </c>
      <c r="F292" t="str">
        <f t="shared" si="51"/>
        <v>502.654824574367i</v>
      </c>
      <c r="G292" t="str">
        <f t="shared" si="52"/>
        <v>0.318891376438665-2.29783437196394i</v>
      </c>
      <c r="H292">
        <f t="shared" si="53"/>
        <v>7.309222695564717</v>
      </c>
      <c r="I292">
        <f t="shared" si="54"/>
        <v>-82.099009018490648</v>
      </c>
      <c r="K292" t="str">
        <f t="shared" si="55"/>
        <v>0.219222952713933-1.3338986434775i</v>
      </c>
      <c r="L292" t="str">
        <f t="shared" si="56"/>
        <v>2.84658331819015-3.31778560537341i</v>
      </c>
      <c r="M292">
        <f t="shared" si="57"/>
        <v>12.812774565120455</v>
      </c>
      <c r="N292">
        <f t="shared" si="58"/>
        <v>130.6288302739153</v>
      </c>
      <c r="P292" t="str">
        <f t="shared" si="59"/>
        <v>-6.71597093034921-7.59899020962241i</v>
      </c>
      <c r="Q292">
        <f t="shared" si="60"/>
        <v>20.12199726068517</v>
      </c>
      <c r="R292">
        <f t="shared" si="61"/>
        <v>48.529821255424679</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16.876387725025122</v>
      </c>
      <c r="D293" s="18">
        <f t="shared" si="62"/>
        <v>90</v>
      </c>
      <c r="E293" s="18">
        <f t="shared" si="50"/>
        <v>565.48667764616278</v>
      </c>
      <c r="F293" t="str">
        <f t="shared" si="51"/>
        <v>565.486677646163i</v>
      </c>
      <c r="G293" t="str">
        <f t="shared" si="52"/>
        <v>0.252966763910116-2.05065184896141i</v>
      </c>
      <c r="H293">
        <f t="shared" si="53"/>
        <v>6.3034295953808002</v>
      </c>
      <c r="I293">
        <f t="shared" si="54"/>
        <v>-82.967567071182089</v>
      </c>
      <c r="K293" t="str">
        <f t="shared" si="55"/>
        <v>0.219222598538902-1.18581533645409i</v>
      </c>
      <c r="L293" t="str">
        <f t="shared" si="56"/>
        <v>2.84582622326473-2.97053991123944i</v>
      </c>
      <c r="M293">
        <f t="shared" si="57"/>
        <v>12.284731009735738</v>
      </c>
      <c r="N293">
        <f t="shared" si="58"/>
        <v>133.77166033924178</v>
      </c>
      <c r="P293" t="str">
        <f t="shared" si="59"/>
        <v>-5.37164371104699-6.58724667497277i</v>
      </c>
      <c r="Q293">
        <f t="shared" si="60"/>
        <v>18.588160605116538</v>
      </c>
      <c r="R293">
        <f t="shared" si="61"/>
        <v>50.804093268059717</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0.205488306211077-1.85085787800882i</v>
      </c>
      <c r="H294">
        <f t="shared" si="53"/>
        <v>5.4006660686324288</v>
      </c>
      <c r="I294">
        <f t="shared" si="54"/>
        <v>-83.664779474011496</v>
      </c>
      <c r="K294" t="str">
        <f t="shared" si="55"/>
        <v>0.219222202697576-1.0673622066345i</v>
      </c>
      <c r="L294" t="str">
        <f t="shared" si="56"/>
        <v>2.84498052743112-2.69499699159954i</v>
      </c>
      <c r="M294">
        <f t="shared" si="57"/>
        <v>11.863042063213925</v>
      </c>
      <c r="N294">
        <f t="shared" si="58"/>
        <v>136.55078698273596</v>
      </c>
      <c r="P294" t="str">
        <f t="shared" si="59"/>
        <v>-4.40344618332676-5.81944498902531i</v>
      </c>
      <c r="Q294">
        <f t="shared" si="60"/>
        <v>17.26370813184635</v>
      </c>
      <c r="R294">
        <f t="shared" si="61"/>
        <v>52.886007508724461</v>
      </c>
      <c r="CC294" s="18"/>
      <c r="CD294" s="18"/>
      <c r="CE294" s="18"/>
    </row>
    <row r="295" spans="1:83">
      <c r="A295" s="163" t="s">
        <v>461</v>
      </c>
      <c r="B295">
        <f>Compensation!C19*0.001*(Compensation!C7/(2*B292)+Compensation!C20*0.001)</f>
        <v>1.4335277061610282E-2</v>
      </c>
      <c r="D295" s="18">
        <f>D294+100</f>
        <v>200</v>
      </c>
      <c r="E295" s="18">
        <f t="shared" si="50"/>
        <v>1256.6370614359173</v>
      </c>
      <c r="F295" t="str">
        <f t="shared" si="51"/>
        <v>1256.63706143592i</v>
      </c>
      <c r="G295" t="str">
        <f t="shared" si="52"/>
        <v>0.0518455332090747-0.933957901049763i</v>
      </c>
      <c r="H295">
        <f t="shared" si="53"/>
        <v>-0.58009160147781214</v>
      </c>
      <c r="I295">
        <f t="shared" si="54"/>
        <v>-86.822678416111344</v>
      </c>
      <c r="K295" t="str">
        <f t="shared" si="55"/>
        <v>0.219215952760852-0.534694787000647i</v>
      </c>
      <c r="L295" t="str">
        <f t="shared" si="56"/>
        <v>2.83169272781126-1.51649142039382i</v>
      </c>
      <c r="M295">
        <f t="shared" si="57"/>
        <v>10.136052015236057</v>
      </c>
      <c r="N295">
        <f t="shared" si="58"/>
        <v>151.82906421372809</v>
      </c>
      <c r="P295" t="str">
        <f t="shared" si="59"/>
        <v>-1.26952852459335-2.72330510278179i</v>
      </c>
      <c r="Q295">
        <f t="shared" si="60"/>
        <v>9.5559604137582514</v>
      </c>
      <c r="R295">
        <f t="shared" si="61"/>
        <v>65.006385797616815</v>
      </c>
      <c r="CC295" s="18"/>
      <c r="CD295" s="18"/>
      <c r="CE295" s="18"/>
    </row>
    <row r="296" spans="1:83">
      <c r="D296" s="18">
        <f t="shared" ref="D296:D303" si="63">D295+100</f>
        <v>300</v>
      </c>
      <c r="E296" s="18">
        <f t="shared" si="50"/>
        <v>1884.9555921538758</v>
      </c>
      <c r="F296" t="str">
        <f t="shared" si="51"/>
        <v>1884.95559215388i</v>
      </c>
      <c r="G296" t="str">
        <f t="shared" si="52"/>
        <v>0.0230818531985709-0.623703080034171i</v>
      </c>
      <c r="H296">
        <f t="shared" si="53"/>
        <v>-4.0944983094623648</v>
      </c>
      <c r="I296">
        <f t="shared" si="54"/>
        <v>-87.880578822021093</v>
      </c>
      <c r="K296" t="str">
        <f t="shared" si="55"/>
        <v>0.219205536991531-0.357589420912823i</v>
      </c>
      <c r="L296" t="str">
        <f t="shared" si="56"/>
        <v>2.8098159003716-1.19647658104894i</v>
      </c>
      <c r="M296">
        <f t="shared" si="57"/>
        <v>9.6972435704895243</v>
      </c>
      <c r="N296">
        <f t="shared" si="58"/>
        <v>156.93471174114572</v>
      </c>
      <c r="P296" t="str">
        <f t="shared" si="59"/>
        <v>-0.681390370661591-1.78010772819005i</v>
      </c>
      <c r="Q296">
        <f t="shared" si="60"/>
        <v>5.6027452610271435</v>
      </c>
      <c r="R296">
        <f t="shared" si="61"/>
        <v>69.054132919124584</v>
      </c>
      <c r="CC296" s="18"/>
      <c r="CD296" s="18"/>
      <c r="CE296" s="18"/>
    </row>
    <row r="297" spans="1:83">
      <c r="A297" t="s">
        <v>547</v>
      </c>
      <c r="D297" s="18">
        <f t="shared" si="63"/>
        <v>400</v>
      </c>
      <c r="E297" s="18">
        <f t="shared" si="50"/>
        <v>2513.2741228718346</v>
      </c>
      <c r="F297" t="str">
        <f t="shared" si="51"/>
        <v>2513.27412287183i</v>
      </c>
      <c r="G297" t="str">
        <f t="shared" si="52"/>
        <v>0.012991316027692-0.468057381150571i</v>
      </c>
      <c r="H297">
        <f t="shared" si="53"/>
        <v>-6.5906735793754292</v>
      </c>
      <c r="I297">
        <f t="shared" si="54"/>
        <v>-88.41011689566173</v>
      </c>
      <c r="K297" t="str">
        <f t="shared" si="55"/>
        <v>0.219190956577209-0.269374471902931i</v>
      </c>
      <c r="L297" t="str">
        <f t="shared" si="56"/>
        <v>2.77974152649593-1.08859219507271i</v>
      </c>
      <c r="M297">
        <f t="shared" si="57"/>
        <v>9.4997497906869324</v>
      </c>
      <c r="N297">
        <f t="shared" si="58"/>
        <v>158.61387735098006</v>
      </c>
      <c r="P297" t="str">
        <f t="shared" si="59"/>
        <v>-0.473411111320677-1.31522078439864i</v>
      </c>
      <c r="Q297">
        <f t="shared" si="60"/>
        <v>2.9090762113114801</v>
      </c>
      <c r="R297">
        <f t="shared" si="61"/>
        <v>70.203760455318246</v>
      </c>
      <c r="CC297" s="18"/>
      <c r="CD297" s="18"/>
      <c r="CE297" s="18"/>
    </row>
    <row r="298" spans="1:83">
      <c r="A298" t="s">
        <v>465</v>
      </c>
      <c r="D298" s="18">
        <f t="shared" si="63"/>
        <v>500</v>
      </c>
      <c r="E298" s="18">
        <f t="shared" si="50"/>
        <v>3141.5926535897929</v>
      </c>
      <c r="F298" t="str">
        <f t="shared" si="51"/>
        <v>3141.59265358979i</v>
      </c>
      <c r="G298" t="str">
        <f t="shared" si="52"/>
        <v>0.00831674703862203-0.374549702113665i</v>
      </c>
      <c r="H298">
        <f t="shared" si="53"/>
        <v>-8.5276701329163238</v>
      </c>
      <c r="I298">
        <f t="shared" si="54"/>
        <v>-88.727975992440292</v>
      </c>
      <c r="K298" t="str">
        <f t="shared" si="55"/>
        <v>0.219172213180043-0.216715581889345i</v>
      </c>
      <c r="L298" t="str">
        <f t="shared" si="56"/>
        <v>2.74199321987132-1.06289326832187i</v>
      </c>
      <c r="M298">
        <f t="shared" si="57"/>
        <v>9.3692918552918805</v>
      </c>
      <c r="N298">
        <f t="shared" si="58"/>
        <v>158.81191249478729</v>
      </c>
      <c r="P298" t="str">
        <f t="shared" si="59"/>
        <v>-0.37530189303729-1.03585255814218i</v>
      </c>
      <c r="Q298">
        <f t="shared" si="60"/>
        <v>0.84162172237556265</v>
      </c>
      <c r="R298">
        <f t="shared" si="61"/>
        <v>70.083936502347001</v>
      </c>
      <c r="CC298" s="18"/>
      <c r="CD298" s="18"/>
      <c r="CE298" s="18"/>
    </row>
    <row r="299" spans="1:83">
      <c r="A299" t="s">
        <v>466</v>
      </c>
      <c r="D299" s="18">
        <f t="shared" si="63"/>
        <v>600</v>
      </c>
      <c r="E299" s="18">
        <f t="shared" si="50"/>
        <v>3769.9111843077517</v>
      </c>
      <c r="F299" t="str">
        <f t="shared" si="51"/>
        <v>3769.91118430775i</v>
      </c>
      <c r="G299" t="str">
        <f t="shared" si="52"/>
        <v>0.00577638857918305-0.312171758248055i</v>
      </c>
      <c r="H299">
        <f t="shared" si="53"/>
        <v>-10.110641048681078</v>
      </c>
      <c r="I299">
        <f t="shared" si="54"/>
        <v>-88.93992677983907</v>
      </c>
      <c r="K299" t="str">
        <f t="shared" si="55"/>
        <v>0.219149308936283-0.181834605880466i</v>
      </c>
      <c r="L299" t="str">
        <f t="shared" si="56"/>
        <v>2.69720466966642-1.0755976327651i</v>
      </c>
      <c r="M299">
        <f t="shared" si="57"/>
        <v>9.2592149662955716</v>
      </c>
      <c r="N299">
        <f t="shared" si="58"/>
        <v>158.25875873976256</v>
      </c>
      <c r="P299" t="str">
        <f t="shared" si="59"/>
        <v>-0.320191101938147-0.848204193966331i</v>
      </c>
      <c r="Q299">
        <f t="shared" si="60"/>
        <v>-0.85142608238550777</v>
      </c>
      <c r="R299">
        <f t="shared" si="61"/>
        <v>69.318831959923472</v>
      </c>
      <c r="CC299" s="18"/>
      <c r="CD299" s="18"/>
      <c r="CE299" s="18"/>
    </row>
    <row r="300" spans="1:83">
      <c r="D300" s="18">
        <f t="shared" si="63"/>
        <v>700</v>
      </c>
      <c r="E300" s="18">
        <f t="shared" si="50"/>
        <v>4398.22971502571</v>
      </c>
      <c r="F300" t="str">
        <f t="shared" si="51"/>
        <v>4398.22971502571i</v>
      </c>
      <c r="G300" t="str">
        <f t="shared" si="52"/>
        <v>0.00424426273655215-0.267600093017087i</v>
      </c>
      <c r="H300">
        <f t="shared" si="53"/>
        <v>-11.44918244919139</v>
      </c>
      <c r="I300">
        <f t="shared" si="54"/>
        <v>-89.09133830478109</v>
      </c>
      <c r="K300" t="str">
        <f t="shared" si="55"/>
        <v>0.21912224645566-0.157112316938613i</v>
      </c>
      <c r="L300" t="str">
        <f t="shared" si="56"/>
        <v>2.64609436696012-1.10763301157003i</v>
      </c>
      <c r="M300">
        <f t="shared" si="57"/>
        <v>9.1532944990761642</v>
      </c>
      <c r="N300">
        <f t="shared" si="58"/>
        <v>157.28622141126607</v>
      </c>
      <c r="P300" t="str">
        <f t="shared" si="59"/>
        <v>-0.285171977205847-0.7127961842473i</v>
      </c>
      <c r="Q300">
        <f t="shared" si="60"/>
        <v>-2.2958879501152212</v>
      </c>
      <c r="R300">
        <f t="shared" si="61"/>
        <v>68.194883106484994</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0.00324970520584719-0.234163883769434i</v>
      </c>
      <c r="H301">
        <f t="shared" si="53"/>
        <v>-12.608765393934203</v>
      </c>
      <c r="I301">
        <f t="shared" si="54"/>
        <v>-89.204905394094936</v>
      </c>
      <c r="K301" t="str">
        <f t="shared" si="55"/>
        <v>0.219091028820639-0.138739082426451i</v>
      </c>
      <c r="L301" t="str">
        <f t="shared" si="56"/>
        <v>2.58943888877042-1.14927837667587i</v>
      </c>
      <c r="M301">
        <f t="shared" si="57"/>
        <v>9.0450102469828906</v>
      </c>
      <c r="N301">
        <f t="shared" si="58"/>
        <v>156.06677317087733</v>
      </c>
      <c r="P301" t="str">
        <f t="shared" si="59"/>
        <v>-0.260704575177592-0.61008788290174i</v>
      </c>
      <c r="Q301">
        <f t="shared" si="60"/>
        <v>-3.5637551469513125</v>
      </c>
      <c r="R301">
        <f t="shared" si="61"/>
        <v>66.86186777678239</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0.00256777208390637-0.208154086733902i</v>
      </c>
      <c r="H302">
        <f t="shared" si="53"/>
        <v>-13.631640324962756</v>
      </c>
      <c r="I302">
        <f t="shared" si="54"/>
        <v>-89.293239717920983</v>
      </c>
      <c r="K302" t="str">
        <f t="shared" si="55"/>
        <v>0.219055659585553-0.124598422760642i</v>
      </c>
      <c r="L302" t="str">
        <f t="shared" si="56"/>
        <v>2.52804643017069-1.19504369937244i</v>
      </c>
      <c r="M302">
        <f t="shared" si="57"/>
        <v>8.9315944440189199</v>
      </c>
      <c r="N302">
        <f t="shared" si="58"/>
        <v>154.69922888290938</v>
      </c>
      <c r="P302" t="str">
        <f t="shared" si="59"/>
        <v>-0.242261782799763-0.529291795743378i</v>
      </c>
      <c r="Q302">
        <f t="shared" si="60"/>
        <v>-4.7000458809438301</v>
      </c>
      <c r="R302">
        <f t="shared" si="61"/>
        <v>65.40598916498837</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0.00207995551705351-0.187344093959876i</v>
      </c>
      <c r="H303">
        <f t="shared" si="53"/>
        <v>-14.546664584889474</v>
      </c>
      <c r="I303">
        <f t="shared" si="54"/>
        <v>-89.363909616413423</v>
      </c>
      <c r="K303" t="str">
        <f t="shared" si="55"/>
        <v>0.219016142775582-0.113420434917639i</v>
      </c>
      <c r="L303" t="str">
        <f t="shared" si="56"/>
        <v>2.46273203959018-1.24161751340808i</v>
      </c>
      <c r="M303">
        <f t="shared" si="57"/>
        <v>8.8119418449228757</v>
      </c>
      <c r="N303">
        <f t="shared" si="58"/>
        <v>153.24446483308176</v>
      </c>
      <c r="P303" t="str">
        <f t="shared" si="59"/>
        <v>-0.227487335001381-0.463960811820063i</v>
      </c>
      <c r="Q303">
        <f t="shared" si="60"/>
        <v>-5.7347227399665996</v>
      </c>
      <c r="R303">
        <f t="shared" si="61"/>
        <v>63.880555216668313</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0.000520036948809048-0.093680706343475i</v>
      </c>
      <c r="H304">
        <f t="shared" si="53"/>
        <v>-20.56686304009208</v>
      </c>
      <c r="I304">
        <f t="shared" si="54"/>
        <v>-89.681945008013912</v>
      </c>
      <c r="K304" t="str">
        <f t="shared" si="55"/>
        <v>0.218394077568986-0.0667995572021568i</v>
      </c>
      <c r="L304" t="str">
        <f t="shared" si="56"/>
        <v>1.74526510622165-1.53239910460691i</v>
      </c>
      <c r="M304">
        <f t="shared" si="57"/>
        <v>7.3192682785752972</v>
      </c>
      <c r="N304">
        <f t="shared" si="58"/>
        <v>138.71582286872169</v>
      </c>
      <c r="P304" t="str">
        <f t="shared" si="59"/>
        <v>-0.142648628178982-0.164294572062182i</v>
      </c>
      <c r="Q304">
        <f t="shared" si="60"/>
        <v>-13.247594761516762</v>
      </c>
      <c r="R304">
        <f t="shared" si="61"/>
        <v>49.033877860707747</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0.000231131489578705-0.0624548734033409i</v>
      </c>
      <c r="H305">
        <f t="shared" si="53"/>
        <v>-24.088613873044707</v>
      </c>
      <c r="I305">
        <f t="shared" si="54"/>
        <v>-89.787962128696066</v>
      </c>
      <c r="K305" t="str">
        <f t="shared" si="55"/>
        <v>0.217365117821916-0.0556589076420397i</v>
      </c>
      <c r="L305" t="str">
        <f t="shared" si="56"/>
        <v>1.16738713776188-1.51000359825444i</v>
      </c>
      <c r="M305">
        <f t="shared" si="57"/>
        <v>5.6144767845776471</v>
      </c>
      <c r="N305">
        <f t="shared" si="58"/>
        <v>127.70768924341787</v>
      </c>
      <c r="P305" t="str">
        <f t="shared" si="59"/>
        <v>-0.0940372636395044-0.0732580252825405i</v>
      </c>
      <c r="Q305">
        <f t="shared" si="60"/>
        <v>-18.474137088467053</v>
      </c>
      <c r="R305">
        <f t="shared" si="61"/>
        <v>37.919727114721809</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0.000130012241896041-0.0468414357172611i</v>
      </c>
      <c r="H306">
        <f t="shared" si="53"/>
        <v>-26.587362583053626</v>
      </c>
      <c r="I306">
        <f t="shared" si="54"/>
        <v>-89.840971278897911</v>
      </c>
      <c r="K306" t="str">
        <f t="shared" si="55"/>
        <v>0.21594075646524-0.0532951126052341i</v>
      </c>
      <c r="L306" t="str">
        <f t="shared" si="56"/>
        <v>0.790291754783991-1.37037445672277i</v>
      </c>
      <c r="M306">
        <f t="shared" si="57"/>
        <v>3.9837186639635074</v>
      </c>
      <c r="N306">
        <f t="shared" si="58"/>
        <v>119.97194864589653</v>
      </c>
      <c r="P306" t="str">
        <f t="shared" si="59"/>
        <v>-0.0640875594203648-0.0371965658849514i</v>
      </c>
      <c r="Q306">
        <f t="shared" si="60"/>
        <v>-22.603643919090114</v>
      </c>
      <c r="R306">
        <f t="shared" si="61"/>
        <v>30.130977366998621</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0.0000832080655799213-0.0374732525008692i</v>
      </c>
      <c r="H307">
        <f t="shared" si="53"/>
        <v>-28.525550798620706</v>
      </c>
      <c r="I307">
        <f t="shared" si="54"/>
        <v>-89.872776905506058</v>
      </c>
      <c r="K307" t="str">
        <f t="shared" si="55"/>
        <v>0.21413663499512-0.0543405829619523i</v>
      </c>
      <c r="L307" t="str">
        <f t="shared" si="56"/>
        <v>0.552028282564975-1.21542236067912i</v>
      </c>
      <c r="M307">
        <f t="shared" si="57"/>
        <v>2.5090446797014527</v>
      </c>
      <c r="N307">
        <f t="shared" si="58"/>
        <v>114.42690188579456</v>
      </c>
      <c r="P307" t="str">
        <f t="shared" si="59"/>
        <v>-0.0454998958113935-0.0207874281636732i</v>
      </c>
      <c r="Q307">
        <f t="shared" si="60"/>
        <v>-26.016506118919253</v>
      </c>
      <c r="R307">
        <f t="shared" si="61"/>
        <v>24.554124980288577</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0.0000577834659271358-0.0312277574627635i</v>
      </c>
      <c r="H308">
        <f t="shared" si="53"/>
        <v>-30.109169176816803</v>
      </c>
      <c r="I308">
        <f t="shared" si="54"/>
        <v>-89.893980701348099</v>
      </c>
      <c r="K308" t="str">
        <f t="shared" si="55"/>
        <v>0.211972122581602-0.0569859691598898i</v>
      </c>
      <c r="L308" t="str">
        <f t="shared" si="56"/>
        <v>0.398113287004894-1.07595217066396i</v>
      </c>
      <c r="M308">
        <f t="shared" si="57"/>
        <v>1.1931108435030997</v>
      </c>
      <c r="N308">
        <f t="shared" si="58"/>
        <v>110.30498818097944</v>
      </c>
      <c r="P308" t="str">
        <f t="shared" si="59"/>
        <v>-0.0335765690614733-0.0124943574148852i</v>
      </c>
      <c r="Q308">
        <f t="shared" si="60"/>
        <v>-28.916058333313693</v>
      </c>
      <c r="R308">
        <f t="shared" si="61"/>
        <v>20.411007479631337</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0.0000424531972043174-0.0267666735683212i</v>
      </c>
      <c r="H309">
        <f t="shared" si="53"/>
        <v>-31.448101024348482</v>
      </c>
      <c r="I309">
        <f t="shared" si="54"/>
        <v>-89.909126287925019</v>
      </c>
      <c r="K309" t="str">
        <f t="shared" si="55"/>
        <v>0.20946981197312-0.060440897519404i</v>
      </c>
      <c r="L309" t="str">
        <f t="shared" si="56"/>
        <v>0.295111546010777-0.957511831976837i</v>
      </c>
      <c r="M309">
        <f t="shared" si="57"/>
        <v>1.6989907730162512E-2</v>
      </c>
      <c r="N309">
        <f t="shared" si="58"/>
        <v>107.12964773869331</v>
      </c>
      <c r="P309" t="str">
        <f t="shared" si="59"/>
        <v>-0.0256168782156691-0.00793980385694145i</v>
      </c>
      <c r="Q309">
        <f t="shared" si="60"/>
        <v>-31.431111116618339</v>
      </c>
      <c r="R309">
        <f t="shared" si="61"/>
        <v>17.220521450768331</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0.0000325032482727964-0.0234208531807302i</v>
      </c>
      <c r="H310">
        <f t="shared" si="53"/>
        <v>-32.607937403391297</v>
      </c>
      <c r="I310">
        <f t="shared" si="54"/>
        <v>-89.920485486307669</v>
      </c>
      <c r="K310" t="str">
        <f t="shared" si="55"/>
        <v>0.206654955860219-0.0642993957317733i</v>
      </c>
      <c r="L310" t="str">
        <f t="shared" si="56"/>
        <v>0.223697384123109-0.858386158269275i</v>
      </c>
      <c r="M310">
        <f t="shared" si="57"/>
        <v>-1.0409849334058674</v>
      </c>
      <c r="N310">
        <f t="shared" si="58"/>
        <v>104.60653415210405</v>
      </c>
      <c r="P310" t="str">
        <f t="shared" si="59"/>
        <v>-0.0200968652935816-0.0052670839288769i</v>
      </c>
      <c r="Q310">
        <f t="shared" si="60"/>
        <v>-33.648922336797163</v>
      </c>
      <c r="R310">
        <f t="shared" si="61"/>
        <v>14.686048665796363</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0.0000256815892630632-0.0208185445757928i</v>
      </c>
      <c r="H311">
        <f t="shared" si="53"/>
        <v>-33.630986096860191</v>
      </c>
      <c r="I311">
        <f t="shared" si="54"/>
        <v>-89.92932042275028</v>
      </c>
      <c r="K311" t="str">
        <f t="shared" si="55"/>
        <v>0.203554868633623-0.0683284927526649i</v>
      </c>
      <c r="L311" t="str">
        <f t="shared" si="56"/>
        <v>0.172588047307123-0.775347998817558i</v>
      </c>
      <c r="M311">
        <f t="shared" si="57"/>
        <v>-2.0000426144435997</v>
      </c>
      <c r="N311">
        <f t="shared" si="58"/>
        <v>102.54912152985401</v>
      </c>
      <c r="P311" t="str">
        <f t="shared" si="59"/>
        <v>-0.0161371845397924-0.00361294412495395i</v>
      </c>
      <c r="Q311">
        <f t="shared" si="60"/>
        <v>-35.631028711303799</v>
      </c>
      <c r="R311">
        <f t="shared" si="61"/>
        <v>12.61980110710374</v>
      </c>
      <c r="CC311" s="18"/>
      <c r="CD311" s="18"/>
      <c r="CE311" s="18"/>
    </row>
    <row r="312" spans="1:83">
      <c r="A312" t="s">
        <v>503</v>
      </c>
      <c r="B312" s="18">
        <v>100000</v>
      </c>
      <c r="D312" s="18">
        <f t="shared" si="64"/>
        <v>10000</v>
      </c>
      <c r="E312" s="18">
        <f t="shared" si="50"/>
        <v>62831.853071795864</v>
      </c>
      <c r="F312" t="str">
        <f t="shared" si="51"/>
        <v>62831.8530717959i</v>
      </c>
      <c r="G312" t="str">
        <f t="shared" si="52"/>
        <v>0.0000208020933176299-0.0187366955355897i</v>
      </c>
      <c r="H312">
        <f t="shared" si="53"/>
        <v>-34.546134652389696</v>
      </c>
      <c r="I312">
        <f t="shared" si="54"/>
        <v>-89.936388374344531</v>
      </c>
      <c r="K312" t="str">
        <f t="shared" si="55"/>
        <v>0.200198318076047-0.0723836914125539i</v>
      </c>
      <c r="L312" t="str">
        <f t="shared" si="56"/>
        <v>0.134996754916761-0.705317068704762i</v>
      </c>
      <c r="M312">
        <f t="shared" si="57"/>
        <v>-2.8760599191675285</v>
      </c>
      <c r="N312">
        <f t="shared" si="58"/>
        <v>100.83529338934207</v>
      </c>
      <c r="P312" t="str">
        <f t="shared" si="59"/>
        <v>-0.0132125029572824-0.00254406516664969i</v>
      </c>
      <c r="Q312">
        <f t="shared" si="60"/>
        <v>-37.422194571557206</v>
      </c>
      <c r="R312">
        <f t="shared" si="61"/>
        <v>10.898905014997553</v>
      </c>
      <c r="CC312" s="18"/>
      <c r="CD312" s="18"/>
      <c r="CE312" s="18"/>
    </row>
    <row r="313" spans="1:83">
      <c r="D313" s="18">
        <f>D312+10000</f>
        <v>20000</v>
      </c>
      <c r="E313" s="18">
        <f t="shared" si="50"/>
        <v>125663.70614359173</v>
      </c>
      <c r="F313" t="str">
        <f t="shared" si="51"/>
        <v>125663.706143592i</v>
      </c>
      <c r="G313" t="str">
        <f t="shared" si="52"/>
        <v>5.20052813709526E-06-0.00936835642847929i</v>
      </c>
      <c r="H313">
        <f t="shared" si="53"/>
        <v>-40.56673055078236</v>
      </c>
      <c r="I313">
        <f t="shared" si="54"/>
        <v>-89.968194177371174</v>
      </c>
      <c r="K313" t="str">
        <f t="shared" si="55"/>
        <v>0.158841786002943-0.103268431611915i</v>
      </c>
      <c r="L313" t="str">
        <f t="shared" si="56"/>
        <v>0.0134273826029202-0.355393014316317i</v>
      </c>
      <c r="M313">
        <f t="shared" si="57"/>
        <v>-8.9796272868207527</v>
      </c>
      <c r="N313">
        <f t="shared" si="58"/>
        <v>92.163707700254577</v>
      </c>
      <c r="P313" t="str">
        <f t="shared" si="59"/>
        <v>-0.00332937860082587-0.000127640737496398i</v>
      </c>
      <c r="Q313">
        <f t="shared" si="60"/>
        <v>-49.546357837603104</v>
      </c>
      <c r="R313">
        <f t="shared" si="61"/>
        <v>2.1955135228834308</v>
      </c>
      <c r="CC313" s="18"/>
      <c r="CD313" s="18"/>
      <c r="CE313" s="18"/>
    </row>
    <row r="314" spans="1:83">
      <c r="D314" s="18">
        <f t="shared" ref="D314:D321" si="65">D313+10000</f>
        <v>30000</v>
      </c>
      <c r="E314" s="18">
        <f t="shared" si="50"/>
        <v>188495.55921538759</v>
      </c>
      <c r="F314" t="str">
        <f t="shared" si="51"/>
        <v>188495.559215388i</v>
      </c>
      <c r="G314" t="str">
        <f t="shared" si="52"/>
        <v>2.31134623440391E-06-0.00624557202154101i</v>
      </c>
      <c r="H314">
        <f t="shared" si="53"/>
        <v>-44.088554988397981</v>
      </c>
      <c r="I314">
        <f t="shared" si="54"/>
        <v>-89.978796117037433</v>
      </c>
      <c r="K314" t="str">
        <f t="shared" si="55"/>
        <v>0.118159797187301-0.112833979234188i</v>
      </c>
      <c r="L314" t="str">
        <f t="shared" si="56"/>
        <v>-0.00365541939365712-0.230021143127179i</v>
      </c>
      <c r="M314">
        <f t="shared" si="57"/>
        <v>-12.763548200830597</v>
      </c>
      <c r="N314">
        <f t="shared" si="58"/>
        <v>89.089551193388758</v>
      </c>
      <c r="P314" t="str">
        <f t="shared" si="59"/>
        <v>-0.00143662206481784+0.000022298526589023i</v>
      </c>
      <c r="Q314">
        <f t="shared" si="60"/>
        <v>-56.852103189228572</v>
      </c>
      <c r="R314">
        <f t="shared" si="61"/>
        <v>359.11075507635132</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1.30013233475466E-06-0.00468417929682648i</v>
      </c>
      <c r="H315">
        <f t="shared" si="53"/>
        <v>-46.58732946033961</v>
      </c>
      <c r="I315">
        <f t="shared" si="54"/>
        <v>-89.984097087460455</v>
      </c>
      <c r="K315" t="str">
        <f t="shared" si="55"/>
        <v>0.0869741033834978-0.109915683634803i</v>
      </c>
      <c r="L315" t="str">
        <f t="shared" si="56"/>
        <v>-0.00624820964168893-0.167875909109795i</v>
      </c>
      <c r="M315">
        <f t="shared" si="57"/>
        <v>-15.494220461016281</v>
      </c>
      <c r="N315">
        <f t="shared" si="58"/>
        <v>87.868479914236275</v>
      </c>
      <c r="P315" t="str">
        <f t="shared" si="59"/>
        <v>-0.000786368981387415+0.0000290494733481709i</v>
      </c>
      <c r="Q315">
        <f t="shared" si="60"/>
        <v>-62.081549921355894</v>
      </c>
      <c r="R315">
        <f t="shared" si="61"/>
        <v>357.88438282677578</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8.32084717319916E-07-0.00374734354138954i</v>
      </c>
      <c r="H316">
        <f t="shared" si="53"/>
        <v>-48.52552960005405</v>
      </c>
      <c r="I316">
        <f t="shared" si="54"/>
        <v>-89.987277669850741</v>
      </c>
      <c r="K316" t="str">
        <f t="shared" si="55"/>
        <v>0.0649382178103279-0.102228638940344i</v>
      </c>
      <c r="L316" t="str">
        <f t="shared" si="56"/>
        <v>-0.00590025456098929-0.131566820645976i</v>
      </c>
      <c r="M316">
        <f t="shared" si="57"/>
        <v>-17.608346772905609</v>
      </c>
      <c r="N316">
        <f t="shared" si="58"/>
        <v>87.432230071271448</v>
      </c>
      <c r="P316" t="str">
        <f t="shared" si="59"/>
        <v>-0.000493030985120503+0.0000220008060809115i</v>
      </c>
      <c r="Q316">
        <f t="shared" si="60"/>
        <v>-66.133876372959662</v>
      </c>
      <c r="R316">
        <f t="shared" si="61"/>
        <v>357.44495240142066</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5.77836617955232E-07-0.00312278633153703i</v>
      </c>
      <c r="H317">
        <f t="shared" si="53"/>
        <v>-50.109154455578761</v>
      </c>
      <c r="I317">
        <f t="shared" si="54"/>
        <v>-89.989398058155714</v>
      </c>
      <c r="K317" t="str">
        <f t="shared" si="55"/>
        <v>0.0495838762068556-0.0934916541188807i</v>
      </c>
      <c r="L317" t="str">
        <f t="shared" si="56"/>
        <v>-0.00501860110923326-0.108024427390227i</v>
      </c>
      <c r="M317">
        <f t="shared" si="57"/>
        <v>-19.320197058079362</v>
      </c>
      <c r="N317">
        <f t="shared" si="58"/>
        <v>87.340064064548869</v>
      </c>
      <c r="P317" t="str">
        <f t="shared" si="59"/>
        <v>-0.000337340105257807+0.0000156095984775705i</v>
      </c>
      <c r="Q317">
        <f t="shared" si="60"/>
        <v>-69.429351513658133</v>
      </c>
      <c r="R317">
        <f t="shared" si="61"/>
        <v>357.35066600639317</v>
      </c>
      <c r="CC317" s="18"/>
      <c r="CD317" s="18"/>
      <c r="CE317" s="18"/>
    </row>
    <row r="318" spans="1:83">
      <c r="A318" s="54">
        <v>1</v>
      </c>
      <c r="D318" s="18">
        <f t="shared" si="65"/>
        <v>70000</v>
      </c>
      <c r="E318" s="18">
        <f t="shared" si="50"/>
        <v>439822.97150257102</v>
      </c>
      <c r="F318" t="str">
        <f t="shared" si="51"/>
        <v>439822.971502571i</v>
      </c>
      <c r="G318" t="str">
        <f t="shared" si="52"/>
        <v>4.24533029292916E-07-0.00267667402277498i</v>
      </c>
      <c r="H318">
        <f t="shared" si="53"/>
        <v>-51.448090208740098</v>
      </c>
      <c r="I318">
        <f t="shared" si="54"/>
        <v>-89.990912621248796</v>
      </c>
      <c r="K318" t="str">
        <f t="shared" si="55"/>
        <v>0.0387544961570726-0.0851540701570526i</v>
      </c>
      <c r="L318" t="str">
        <f t="shared" si="56"/>
        <v>-0.00416478900960367-0.0916078417581582i</v>
      </c>
      <c r="M318">
        <f t="shared" si="57"/>
        <v>-20.752379776315138</v>
      </c>
      <c r="N318">
        <f t="shared" si="58"/>
        <v>87.396940842662019</v>
      </c>
      <c r="P318" t="str">
        <f t="shared" si="59"/>
        <v>-0.000245206098407038+0.0000111088919977763i</v>
      </c>
      <c r="Q318">
        <f t="shared" si="60"/>
        <v>-72.200469985055221</v>
      </c>
      <c r="R318">
        <f t="shared" si="61"/>
        <v>357.40602822141318</v>
      </c>
      <c r="CC318" s="18"/>
      <c r="CD318" s="18"/>
      <c r="CE318" s="18"/>
    </row>
    <row r="319" spans="1:83">
      <c r="A319" s="54"/>
      <c r="D319" s="18">
        <f t="shared" si="65"/>
        <v>80000</v>
      </c>
      <c r="E319" s="18">
        <f t="shared" si="50"/>
        <v>502654.82457436691</v>
      </c>
      <c r="F319" t="str">
        <f t="shared" si="51"/>
        <v>502654.824574367i</v>
      </c>
      <c r="G319" t="str">
        <f t="shared" si="52"/>
        <v>3.25033102468722E-07-0.00234208978373663i</v>
      </c>
      <c r="H319">
        <f t="shared" si="53"/>
        <v>-52.607929122688617</v>
      </c>
      <c r="I319">
        <f t="shared" si="54"/>
        <v>-89.992048543577084</v>
      </c>
      <c r="K319" t="str">
        <f t="shared" si="55"/>
        <v>0.0309539199715364-0.0776727701293295i</v>
      </c>
      <c r="L319" t="str">
        <f t="shared" si="56"/>
        <v>-0.00345218753202618-0.0795332325089407i</v>
      </c>
      <c r="M319">
        <f t="shared" si="57"/>
        <v>-21.980852709457604</v>
      </c>
      <c r="N319">
        <f t="shared" si="58"/>
        <v>87.514602501472609</v>
      </c>
      <c r="P319" t="str">
        <f t="shared" si="59"/>
        <v>-0.000186275093401964+8.05948221698974E-06i</v>
      </c>
      <c r="Q319">
        <f t="shared" si="60"/>
        <v>-74.588781832146211</v>
      </c>
      <c r="R319">
        <f t="shared" si="61"/>
        <v>357.52255395789552</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2.56816279531894E-07-0.00208185759395883i</v>
      </c>
      <c r="H320">
        <f t="shared" si="53"/>
        <v>-53.630979554081492</v>
      </c>
      <c r="I320">
        <f t="shared" si="54"/>
        <v>-89.992932038725669</v>
      </c>
      <c r="K320" t="str">
        <f t="shared" si="55"/>
        <v>0.0252043242550911-0.0711147575797923i</v>
      </c>
      <c r="L320" t="str">
        <f t="shared" si="56"/>
        <v>-0.00288116002336776-0.0702863242492569i</v>
      </c>
      <c r="M320">
        <f t="shared" si="57"/>
        <v>-23.055291934875282</v>
      </c>
      <c r="N320">
        <f t="shared" si="58"/>
        <v>87.652659423938488</v>
      </c>
      <c r="P320" t="str">
        <f t="shared" si="59"/>
        <v>-0.000146326857818566+0.0000059801142017631i</v>
      </c>
      <c r="Q320">
        <f t="shared" si="60"/>
        <v>-76.686271488956777</v>
      </c>
      <c r="R320">
        <f t="shared" si="61"/>
        <v>357.65972738521282</v>
      </c>
      <c r="CC320" s="18"/>
      <c r="CD320" s="18"/>
      <c r="CE320" s="18"/>
    </row>
    <row r="321" spans="1:83">
      <c r="A321" s="54">
        <f>B302*(B304+B305)</f>
        <v>1.49205E-3</v>
      </c>
      <c r="D321" s="18">
        <f t="shared" si="65"/>
        <v>100000</v>
      </c>
      <c r="E321" s="18">
        <f t="shared" si="50"/>
        <v>628318.53071795858</v>
      </c>
      <c r="F321" t="str">
        <f t="shared" si="51"/>
        <v>628318.530717959i</v>
      </c>
      <c r="G321" t="str">
        <f t="shared" si="52"/>
        <v>2.08021187022291E-07-0.00187367183998035i</v>
      </c>
      <c r="H321">
        <f t="shared" si="53"/>
        <v>-54.546129352738078</v>
      </c>
      <c r="I321">
        <f t="shared" si="54"/>
        <v>-89.993638834846962</v>
      </c>
      <c r="K321" t="str">
        <f t="shared" si="55"/>
        <v>0.0208714262992654-0.0654087961983113i</v>
      </c>
      <c r="L321" t="str">
        <f t="shared" si="56"/>
        <v>-0.00242745715552676-0.0629790977278091i</v>
      </c>
      <c r="M321">
        <f t="shared" si="57"/>
        <v>-24.00962409626683</v>
      </c>
      <c r="N321">
        <f t="shared" si="58"/>
        <v>87.792692479755402</v>
      </c>
      <c r="P321" t="str">
        <f t="shared" si="59"/>
        <v>-0.000118002666882485+4.53515712840236E-06i</v>
      </c>
      <c r="Q321">
        <f t="shared" si="60"/>
        <v>-78.555753449004925</v>
      </c>
      <c r="R321">
        <f t="shared" si="61"/>
        <v>357.79905364490844</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-189.494524263331-265.070383546582i</v>
      </c>
      <c r="R324">
        <f>20*LOG10(IMABS(Q324))</f>
        <v>50.260037929255091</v>
      </c>
      <c r="S324">
        <f>IMARGUMENT(Q324)*180/PI()+180</f>
        <v>54.439637621537713</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-80.8924079955526-72.2480564536839i</v>
      </c>
      <c r="R325">
        <f t="shared" ref="R325:R360" si="73">20*LOG10(IMABS(Q325))</f>
        <v>40.705315111939477</v>
      </c>
      <c r="S325">
        <f t="shared" ref="S325:S360" si="74">IMARGUMENT(Q325)*180/PI()+180</f>
        <v>41.769241720645994</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-41.3999149618345-33.5497273816382i</v>
      </c>
      <c r="R326">
        <f t="shared" si="73"/>
        <v>34.532475574648714</v>
      </c>
      <c r="S326">
        <f t="shared" si="74"/>
        <v>39.020670606777031</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-24.6114731579423-20.5021512171449i</v>
      </c>
      <c r="R327">
        <f t="shared" si="73"/>
        <v>30.111739490848286</v>
      </c>
      <c r="S327">
        <f t="shared" si="74"/>
        <v>39.795389272151397</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-16.1917039668685-14.5317548575121i</v>
      </c>
      <c r="R328">
        <f t="shared" si="73"/>
        <v>26.751761209888912</v>
      </c>
      <c r="S328">
        <f t="shared" si="74"/>
        <v>41.90738933212279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-11.4287270804421-11.2280678062341i</v>
      </c>
      <c r="R329">
        <f t="shared" si="73"/>
        <v>24.09401013763485</v>
      </c>
      <c r="S329">
        <f t="shared" si="74"/>
        <v>44.492574787887861</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-8.4891442268875-9.15742915775754i</v>
      </c>
      <c r="R330">
        <f t="shared" si="73"/>
        <v>21.929131860379691</v>
      </c>
      <c r="S330">
        <f t="shared" si="74"/>
        <v>47.168784620443063</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-6.5531968190653-7.7436804677249i</v>
      </c>
      <c r="R331">
        <f t="shared" si="73"/>
        <v>20.124532556414803</v>
      </c>
      <c r="S331">
        <f t="shared" si="74"/>
        <v>49.759969019701288</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-5.21291951411238-6.71753220357104i</v>
      </c>
      <c r="R332">
        <f t="shared" si="73"/>
        <v>18.591369083105992</v>
      </c>
      <c r="S332">
        <f t="shared" si="74"/>
        <v>52.187927470931299</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-4.24765538715571-5.9382062476304i</v>
      </c>
      <c r="R333">
        <f t="shared" si="73"/>
        <v>17.267668863088193</v>
      </c>
      <c r="S333">
        <f t="shared" si="74"/>
        <v>54.423499218115339</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-1.12381614203104-2.79250400091974i</v>
      </c>
      <c r="R334">
        <f t="shared" si="73"/>
        <v>9.5717811069125265</v>
      </c>
      <c r="S334">
        <f t="shared" si="74"/>
        <v>68.078158609416008</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-0.538641218736987-1.83651098149427i</v>
      </c>
      <c r="R335">
        <f t="shared" si="73"/>
        <v>5.6382588600658723</v>
      </c>
      <c r="S335">
        <f t="shared" si="74"/>
        <v>73.653801091924535</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-0.332945033855897-1.36806079824441i</v>
      </c>
      <c r="R336">
        <f t="shared" si="73"/>
        <v>2.9720065291561109</v>
      </c>
      <c r="S336">
        <f t="shared" si="74"/>
        <v>76.321833085809587</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-0.237215604191498-1.08869200872458i</v>
      </c>
      <c r="R337">
        <f t="shared" si="73"/>
        <v>0.93954256283571502</v>
      </c>
      <c r="S337">
        <f t="shared" si="74"/>
        <v>77.707920102020466</v>
      </c>
      <c r="CC337" s="18"/>
      <c r="CD337" s="18"/>
      <c r="CE337" s="18"/>
    </row>
    <row r="338" spans="1:83">
      <c r="A338" t="s">
        <v>527</v>
      </c>
      <c r="B338" s="119">
        <f>'DESIGN INPUTS AND CALCULATIONS'!C152*1000</f>
        <v>38300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-0.184745614356335-0.90267866766573i</v>
      </c>
      <c r="R338">
        <f t="shared" si="73"/>
        <v>-0.71112915404021226</v>
      </c>
      <c r="S338">
        <f t="shared" si="74"/>
        <v>78.433362911783632</v>
      </c>
      <c r="CC338" s="18"/>
      <c r="CD338" s="18"/>
      <c r="CE338" s="18"/>
    </row>
    <row r="339" spans="1:83">
      <c r="A339" t="s">
        <v>528</v>
      </c>
      <c r="B339" s="119">
        <f>'DESIGN INPUTS AND CALCULATIONS'!C154*1000000</f>
        <v>14100000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-0.152656828935387-0.76969615257588i</v>
      </c>
      <c r="R339">
        <f t="shared" si="73"/>
        <v>-2.1060526017717756</v>
      </c>
      <c r="S339">
        <f t="shared" si="74"/>
        <v>78.781886581907543</v>
      </c>
      <c r="CC339" s="18"/>
      <c r="CD339" s="18"/>
      <c r="CE339" s="18"/>
    </row>
    <row r="340" spans="1:83">
      <c r="A340" t="s">
        <v>529</v>
      </c>
      <c r="B340">
        <f>B336*(B338+B339)/B338</f>
        <v>1476.5848563968668</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-0.131394761996434-0.66977043497186i</v>
      </c>
      <c r="R340">
        <f t="shared" si="73"/>
        <v>-3.3174735663429851</v>
      </c>
      <c r="S340">
        <f t="shared" si="74"/>
        <v>78.900739157344105</v>
      </c>
      <c r="CC340" s="18"/>
      <c r="CD340" s="18"/>
      <c r="CE340" s="18"/>
    </row>
    <row r="341" spans="1:83">
      <c r="A341" t="s">
        <v>530</v>
      </c>
      <c r="B341">
        <f>B337*(B338+B339)/B338</f>
        <v>1402.7556135770235</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-0.116401062635114-0.591868099453699i</v>
      </c>
      <c r="R341">
        <f t="shared" si="73"/>
        <v>-4.3906920047242215</v>
      </c>
      <c r="S341">
        <f t="shared" si="74"/>
        <v>78.873793655146372</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-0.105281376381877-0.52939344305113i</v>
      </c>
      <c r="R342">
        <f t="shared" si="73"/>
        <v>-5.3559752025949594</v>
      </c>
      <c r="S342">
        <f t="shared" si="74"/>
        <v>78.752241154494001</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-0.0603367725206238-0.246761189024629i</v>
      </c>
      <c r="R343">
        <f t="shared" si="73"/>
        <v>-11.902274959918294</v>
      </c>
      <c r="S343">
        <f t="shared" si="74"/>
        <v>76.259925834173245</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-0.0437378447934171-0.15437910250155i</v>
      </c>
      <c r="R344">
        <f t="shared" si="73"/>
        <v>-15.892918147073669</v>
      </c>
      <c r="S344">
        <f t="shared" si="74"/>
        <v>74.181802686904931</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-0.0345861201682613-0.11022697083983i</v>
      </c>
      <c r="R345">
        <f t="shared" si="73"/>
        <v>-18.746428656313419</v>
      </c>
      <c r="S345">
        <f t="shared" si="74"/>
        <v>72.579611213546272</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-0.0290356756126677-0.0847981346311395i</v>
      </c>
      <c r="R346">
        <f t="shared" si="73"/>
        <v>-20.950793033564313</v>
      </c>
      <c r="S346">
        <f t="shared" si="74"/>
        <v>71.098315773270429</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-0.025422015983813-0.0683217168897685i</v>
      </c>
      <c r="R347">
        <f t="shared" si="73"/>
        <v>-22.74567343812064</v>
      </c>
      <c r="S347">
        <f t="shared" si="74"/>
        <v>69.590130578533874</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-0.0229070927569421-0.0567531357865504i</v>
      </c>
      <c r="R348">
        <f t="shared" si="73"/>
        <v>-24.264724213279564</v>
      </c>
      <c r="S348">
        <f t="shared" si="74"/>
        <v>68.019671275191925</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-0.0210454286015942-0.0481537894162397i</v>
      </c>
      <c r="R349">
        <f t="shared" si="73"/>
        <v>-25.588238931731581</v>
      </c>
      <c r="S349">
        <f t="shared" si="74"/>
        <v>66.392451625027093</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-0.0195892408004844-0.0414890773014795i</v>
      </c>
      <c r="R350">
        <f t="shared" si="73"/>
        <v>-26.767310048704061</v>
      </c>
      <c r="S350">
        <f t="shared" si="74"/>
        <v>64.725466076615916</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-0.0183949105239667-0.0361594466068185i</v>
      </c>
      <c r="R351">
        <f t="shared" si="73"/>
        <v>-27.836022774705299</v>
      </c>
      <c r="S351">
        <f t="shared" si="74"/>
        <v>63.036804194976838</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-0.0113313435963844-0.0122835769785077i</v>
      </c>
      <c r="R352">
        <f t="shared" si="73"/>
        <v>-35.539514387594942</v>
      </c>
      <c r="S352">
        <f t="shared" si="74"/>
        <v>47.309108432250412</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-0.00729086205170252-0.00527136206432031i</v>
      </c>
      <c r="R353">
        <f t="shared" si="73"/>
        <v>-40.91815727085347</v>
      </c>
      <c r="S353">
        <f t="shared" si="74"/>
        <v>35.867284305669557</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-0.00485497899781514-0.0025992966214009i</v>
      </c>
      <c r="R354">
        <f t="shared" si="73"/>
        <v>-45.181682002663031</v>
      </c>
      <c r="S354">
        <f t="shared" si="74"/>
        <v>28.164054133046847</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-0.00338377096031131-0.00143071076182913i</v>
      </c>
      <c r="R355">
        <f t="shared" si="73"/>
        <v>-48.697679263584376</v>
      </c>
      <c r="S355">
        <f t="shared" si="74"/>
        <v>22.919394124662887</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-0.00246367226311496-0.000858908135045629i</v>
      </c>
      <c r="R356">
        <f t="shared" si="73"/>
        <v>-51.670184614465811</v>
      </c>
      <c r="S356">
        <f t="shared" si="74"/>
        <v>19.220047506530847</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-0.00186220056372483-0.000551905247041369i</v>
      </c>
      <c r="R357">
        <f t="shared" si="73"/>
        <v>-54.233833757757495</v>
      </c>
      <c r="S357">
        <f t="shared" si="74"/>
        <v>16.508381026496579</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-0.00145194148494463-0.000374152232700325i</v>
      </c>
      <c r="R358">
        <f t="shared" si="73"/>
        <v>-56.481797440188217</v>
      </c>
      <c r="S358">
        <f t="shared" si="74"/>
        <v>14.450226882371993</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-0.00116141162971735-0.000264738291110991i</v>
      </c>
      <c r="R359">
        <f t="shared" si="73"/>
        <v>-58.480288258214905</v>
      </c>
      <c r="S359">
        <f t="shared" si="74"/>
        <v>12.840902138141672</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-0.000948940970369829-0.00019393923465062i</v>
      </c>
      <c r="R360">
        <f t="shared" si="73"/>
        <v>-60.277502196176009</v>
      </c>
      <c r="S360">
        <f t="shared" si="74"/>
        <v>11.550722963532223</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-212.6747001346-244.15999140284i</v>
      </c>
      <c r="P363">
        <f>20*LOG10(IMABS(O363))</f>
        <v>50.205461892382345</v>
      </c>
      <c r="Q363">
        <f>IMARGUMENT(O363)*180/PI()+180</f>
        <v>48.942621118865645</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-90.7625204366638-54.4043419660293i</v>
      </c>
      <c r="P364">
        <f t="shared" ref="P364:P399" si="80">20*LOG10(IMABS(O364))</f>
        <v>40.491275691286603</v>
      </c>
      <c r="Q364">
        <f t="shared" ref="Q364:Q399" si="81">IMARGUMENT(O364)*180/PI()+180</f>
        <v>30.939070090965345</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-46.429906015387-19.8628259846919i</v>
      </c>
      <c r="P365">
        <f t="shared" si="80"/>
        <v>34.065858264208089</v>
      </c>
      <c r="Q365">
        <f t="shared" si="81"/>
        <v>23.161356072967749</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-27.5839080348564-9.66601872493534i</v>
      </c>
      <c r="P366">
        <f t="shared" si="80"/>
        <v>29.316123892110099</v>
      </c>
      <c r="Q366">
        <f t="shared" si="81"/>
        <v>19.311602966088486</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-18.1322316993363-5.63385639553639i</v>
      </c>
      <c r="P367">
        <f t="shared" si="80"/>
        <v>25.569271510236877</v>
      </c>
      <c r="Q367">
        <f t="shared" si="81"/>
        <v>17.260515295066796</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-12.7855177952474-3.7052799172766i</v>
      </c>
      <c r="P368">
        <f t="shared" si="80"/>
        <v>22.484601994523775</v>
      </c>
      <c r="Q368">
        <f t="shared" si="81"/>
        <v>16.161740632288314</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-9.48567031649583-2.65232887623959i</v>
      </c>
      <c r="P369">
        <f t="shared" si="80"/>
        <v>19.868289938798121</v>
      </c>
      <c r="Q369">
        <f t="shared" si="81"/>
        <v>15.621750965359382</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-7.31246265375318-2.01893555777678i</v>
      </c>
      <c r="P370">
        <f t="shared" si="80"/>
        <v>17.600318261328095</v>
      </c>
      <c r="Q370">
        <f t="shared" si="81"/>
        <v>15.434571341120659</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-5.80793002255422-1.6087532620582i</v>
      </c>
      <c r="P371">
        <f t="shared" si="80"/>
        <v>15.601474924257237</v>
      </c>
      <c r="Q371">
        <f t="shared" si="81"/>
        <v>15.482334323750081</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-4.72437221242816-1.32731823615012i</v>
      </c>
      <c r="P372">
        <f t="shared" si="80"/>
        <v>13.81682930847867</v>
      </c>
      <c r="Q372">
        <f t="shared" si="81"/>
        <v>15.692773742206498</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-1.21779465569065-0.466964110387444i</v>
      </c>
      <c r="P373">
        <f t="shared" si="80"/>
        <v>2.3072456076600791</v>
      </c>
      <c r="Q373">
        <f t="shared" si="81"/>
        <v>20.979352044173424</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-0.561088486829389-0.284768055059126i</v>
      </c>
      <c r="P374">
        <f t="shared" si="80"/>
        <v>-4.0240008939380161</v>
      </c>
      <c r="Q374">
        <f t="shared" si="81"/>
        <v>26.909064152185096</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-0.330439215050878-0.204866613749452i</v>
      </c>
      <c r="P375">
        <f t="shared" si="80"/>
        <v>-8.2056195524981099</v>
      </c>
      <c r="Q375">
        <f t="shared" si="81"/>
        <v>31.79819895972426</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-0.223299560052363-0.159197217223817i</v>
      </c>
      <c r="P376">
        <f t="shared" si="80"/>
        <v>-11.237449255001113</v>
      </c>
      <c r="Q376">
        <f t="shared" si="81"/>
        <v>35.486254778171201</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-0.164781324137325-0.129290552102863i</v>
      </c>
      <c r="P377">
        <f t="shared" si="80"/>
        <v>-13.578429419624898</v>
      </c>
      <c r="Q377">
        <f t="shared" si="81"/>
        <v>38.118403365548573</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-0.129196278790217-0.108015252921466i</v>
      </c>
      <c r="P378">
        <f t="shared" si="80"/>
        <v>-15.473094960159111</v>
      </c>
      <c r="Q378">
        <f t="shared" si="81"/>
        <v>39.897493319669763</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-0.10581238618348-0.0920154271567399i</v>
      </c>
      <c r="P379">
        <f t="shared" si="80"/>
        <v>-17.063480142062943</v>
      </c>
      <c r="Q379">
        <f t="shared" si="81"/>
        <v>41.010522662220581</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-0.0895057924499186-0.0794969509414399i</v>
      </c>
      <c r="P380">
        <f t="shared" si="80"/>
        <v>-18.437219254033959</v>
      </c>
      <c r="Q380">
        <f t="shared" si="81"/>
        <v>41.610733507540658</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-0.0775817972583039-0.0694105296455071i</v>
      </c>
      <c r="P381">
        <f t="shared" si="80"/>
        <v>-19.651006693530256</v>
      </c>
      <c r="Q381">
        <f t="shared" si="81"/>
        <v>41.818216361833947</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-0.0332911328232048-0.0234537657189084i</v>
      </c>
      <c r="P382">
        <f t="shared" si="80"/>
        <v>-27.8031630171918</v>
      </c>
      <c r="Q382">
        <f t="shared" si="81"/>
        <v>35.164882639689949</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-0.019697471001786-0.00968162096304888i</v>
      </c>
      <c r="P383">
        <f t="shared" si="80"/>
        <v>-33.172015824021457</v>
      </c>
      <c r="Q383">
        <f t="shared" si="81"/>
        <v>26.174852307922549</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-0.0128206995984277-0.00435874978266687i</v>
      </c>
      <c r="P384">
        <f t="shared" si="80"/>
        <v>-37.366739937548118</v>
      </c>
      <c r="Q384">
        <f t="shared" si="81"/>
        <v>18.776879185563502</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-0.00886446308052238-0.00202659163276357i</v>
      </c>
      <c r="P385">
        <f t="shared" si="80"/>
        <v>-40.82569175816711</v>
      </c>
      <c r="Q385">
        <f t="shared" si="81"/>
        <v>12.877634520883134</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-0.00641726229271234-0.000908235447902124i</v>
      </c>
      <c r="P386">
        <f t="shared" si="80"/>
        <v>-43.766871525433395</v>
      </c>
      <c r="Q386">
        <f t="shared" si="81"/>
        <v>8.0555724197704421</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-0.00481662646715686-0.000335653963983658i</v>
      </c>
      <c r="P387">
        <f t="shared" si="80"/>
        <v>-46.324101428631835</v>
      </c>
      <c r="Q387">
        <f t="shared" si="81"/>
        <v>3.986299373915358</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-0.00372094360774905-0.0000294260821718813i</v>
      </c>
      <c r="P388">
        <f t="shared" si="80"/>
        <v>-48.586666636584546</v>
      </c>
      <c r="Q388">
        <f t="shared" si="81"/>
        <v>0.45309882324369255</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-0.00294220306736446+0.000138058374823712i</v>
      </c>
      <c r="P389">
        <f t="shared" si="80"/>
        <v>-50.616995285677618</v>
      </c>
      <c r="Q389">
        <f t="shared" si="81"/>
        <v>357.31345385847538</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-0.00237117486273467+0.000229476892035948i</v>
      </c>
      <c r="P390">
        <f t="shared" si="80"/>
        <v>-52.460241953222905</v>
      </c>
      <c r="Q390">
        <f t="shared" si="81"/>
        <v>354.47225978963758</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-0.00048872964846699+0.00023564448802054i</v>
      </c>
      <c r="P391">
        <f t="shared" si="80"/>
        <v>-65.310843314886753</v>
      </c>
      <c r="Q391">
        <f t="shared" si="81"/>
        <v>334.25862779763202</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-0.000162771935551723+0.000130901118767282i</v>
      </c>
      <c r="P392">
        <f t="shared" si="80"/>
        <v>-73.602167191174757</v>
      </c>
      <c r="Q392">
        <f t="shared" si="81"/>
        <v>321.1937743285315</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-0.0000675687889000397+0.0000750100358403215i</v>
      </c>
      <c r="P393">
        <f t="shared" si="80"/>
        <v>-79.917385946310887</v>
      </c>
      <c r="Q393">
        <f t="shared" si="81"/>
        <v>312.01242052271107</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-0.0000323264565770784+0.000045566859403082i</v>
      </c>
      <c r="P394">
        <f t="shared" si="80"/>
        <v>-85.056591348967615</v>
      </c>
      <c r="Q394">
        <f t="shared" si="81"/>
        <v>305.35299908740558</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-0.0000171521839388391+0.0000292581502895482i</v>
      </c>
      <c r="P395">
        <f t="shared" si="80"/>
        <v>-89.392127524359267</v>
      </c>
      <c r="Q395">
        <f t="shared" si="81"/>
        <v>300.38037132542689</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-9.85323088652511E-06+0.0000197080004760305i</v>
      </c>
      <c r="P396">
        <f t="shared" si="80"/>
        <v>-93.138184215125591</v>
      </c>
      <c r="Q396">
        <f t="shared" si="81"/>
        <v>296.56326180096278</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-6.02697636185112E-06+0.0000138219981054549i</v>
      </c>
      <c r="P397">
        <f t="shared" si="80"/>
        <v>-96.432628734956438</v>
      </c>
      <c r="Q397">
        <f t="shared" si="81"/>
        <v>293.55923994154887</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-3.87819892643091E-06+0.0000100281732517803i</v>
      </c>
      <c r="P398">
        <f t="shared" si="80"/>
        <v>-99.370245627664644</v>
      </c>
      <c r="Q398">
        <f t="shared" si="81"/>
        <v>291.1429988229637</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-2.60163708012648E-06+7.48664076619796E-06i</v>
      </c>
      <c r="P399">
        <f t="shared" si="80"/>
        <v>-102.01913782993616</v>
      </c>
      <c r="Q399">
        <f t="shared" si="81"/>
        <v>289.16254020696584</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82" t="s">
        <v>420</v>
      </c>
      <c r="B2" s="383"/>
      <c r="C2" s="383"/>
      <c r="D2" s="384"/>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450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75</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200</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3</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28.125</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205.17539687573401</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0.92</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510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85</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0.03</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0.25943200575104181</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99.666691410419475</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1.0066666666666666</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8200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47</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79.73335312833558</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84.902164395397648</v>
      </c>
      <c r="H15" t="s">
        <v>73</v>
      </c>
    </row>
    <row r="16" spans="6:8" ht="45">
      <c r="F16" s="123" t="s">
        <v>602</v>
      </c>
      <c r="G16">
        <f>Lr/(1-(C17^2))</f>
        <v>447.36842105263173</v>
      </c>
      <c r="H16" t="s">
        <v>73</v>
      </c>
    </row>
    <row r="17" spans="2:52">
      <c r="B17" t="s">
        <v>595</v>
      </c>
      <c r="C17">
        <f>'DESIGN INPUTS AND CALCULATIONS'!C91</f>
        <v>0.9</v>
      </c>
      <c r="F17" t="s">
        <v>604</v>
      </c>
      <c r="G17">
        <f>G15*(1-C17)/(1-C17^2)</f>
        <v>44.685349681788239</v>
      </c>
      <c r="H17" t="s">
        <v>73</v>
      </c>
    </row>
    <row r="18" spans="2:52">
      <c r="B18" t="s">
        <v>600</v>
      </c>
      <c r="C18">
        <f>1/C17</f>
        <v>1.1111111111111112</v>
      </c>
    </row>
    <row r="19" spans="2:52">
      <c r="B19" t="s">
        <v>594</v>
      </c>
      <c r="C19">
        <f>Qe_selected*Re_fl</f>
        <v>53.345603187690841</v>
      </c>
      <c r="F19" t="s">
        <v>612</v>
      </c>
      <c r="G19">
        <f>SQRT(Lr/Cr)</f>
        <v>53.229064742237711</v>
      </c>
      <c r="L19" t="str">
        <f>'DESIGN INPUTS AND CALCULATIONS'!C90</f>
        <v>Integrated Leakage</v>
      </c>
    </row>
    <row r="20" spans="2:52">
      <c r="F20" t="s">
        <v>613</v>
      </c>
      <c r="G20">
        <f>G19/Re_fl</f>
        <v>0.25943200575104181</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0.26</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t="e">
        <f>IF('DESIGN INPUTS AND CALCULATIONS'!$C$90="Integrated Leakage",'Integrated Leakage'!I24,'tables and calculations'!$S66)</f>
        <v>#DIV/0!</v>
      </c>
      <c r="M24" s="20" t="e">
        <f>IF('DESIGN INPUTS AND CALCULATIONS'!$C$90="Integrated Leakage",'Integrated Leakage'!K24,'tables and calculations'!$AO66)</f>
        <v>#DIV/0!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0.26</v>
      </c>
      <c r="C25" s="20">
        <f t="shared" si="1"/>
        <v>6</v>
      </c>
      <c r="D25" s="20">
        <f>D24+0.05</f>
        <v>0.05</v>
      </c>
      <c r="E25" s="20">
        <f t="shared" ref="E25:E88" si="2">D25^2</f>
        <v>2.5000000000000005E-3</v>
      </c>
      <c r="F25" s="20">
        <f t="shared" ref="F25:F88" si="3">($C$18*(1-(1-($C$17^2))/(E25)))^2</f>
        <v>6944.4444444444362</v>
      </c>
      <c r="G25" s="20">
        <f t="shared" ref="G25:G88" si="4">((B25/$C$17)*(D25-(1/D25)))^2</f>
        <v>33.216011111111115</v>
      </c>
      <c r="H25" s="20">
        <f t="shared" ref="H25:H88" si="5">SQRT(F25+G25)</f>
        <v>83.532391654708093</v>
      </c>
      <c r="I25" s="20">
        <f t="shared" ref="I25:I88" si="6">1/(H25)</f>
        <v>1.1971403909200025E-2</v>
      </c>
      <c r="J25" s="20">
        <f t="shared" ref="J25:J88" si="7">SQRT(F25)</f>
        <v>83.333333333333286</v>
      </c>
      <c r="K25" s="20">
        <f t="shared" ref="K25:K88" si="8">1/J25</f>
        <v>1.2000000000000007E-2</v>
      </c>
      <c r="L25" s="20">
        <f>IF('DESIGN INPUTS AND CALCULATIONS'!$C$90="Integrated Leakage",'Integrated Leakage'!I25,'tables and calculations'!$S67)</f>
        <v>1.1971403909200025E-2</v>
      </c>
      <c r="M25" s="20">
        <f>IF('DESIGN INPUTS AND CALCULATIONS'!$C$90="Integrated Leakage",'Integrated Leakage'!K25,'tables and calculations'!$AO67)</f>
        <v>1.2000000000000007E-2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0.26</v>
      </c>
      <c r="C26" s="20">
        <f t="shared" si="1"/>
        <v>6</v>
      </c>
      <c r="D26" s="20">
        <f t="shared" ref="D26:D89" si="9">D25+0.05</f>
        <v>0.1</v>
      </c>
      <c r="E26" s="20">
        <f t="shared" si="2"/>
        <v>1.0000000000000002E-2</v>
      </c>
      <c r="F26" s="20">
        <f t="shared" si="3"/>
        <v>399.99999999999955</v>
      </c>
      <c r="G26" s="20">
        <f t="shared" si="4"/>
        <v>8.1796000000000024</v>
      </c>
      <c r="H26" s="20">
        <f t="shared" si="5"/>
        <v>20.203455150047962</v>
      </c>
      <c r="I26" s="20">
        <f t="shared" si="6"/>
        <v>4.9496484268317147E-2</v>
      </c>
      <c r="J26" s="20">
        <f t="shared" si="7"/>
        <v>19.999999999999989</v>
      </c>
      <c r="K26" s="20">
        <f t="shared" si="8"/>
        <v>5.0000000000000024E-2</v>
      </c>
      <c r="L26" s="20">
        <f>IF('DESIGN INPUTS AND CALCULATIONS'!$C$90="Integrated Leakage",'Integrated Leakage'!I26,'tables and calculations'!$S68)</f>
        <v>4.9496484268317147E-2</v>
      </c>
      <c r="M26" s="20">
        <f>IF('DESIGN INPUTS AND CALCULATIONS'!$C$90="Integrated Leakage",'Integrated Leakage'!K26,'tables and calculations'!$AO68)</f>
        <v>5.0000000000000024E-2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0.26</v>
      </c>
      <c r="C27" s="20">
        <f t="shared" si="1"/>
        <v>6</v>
      </c>
      <c r="D27" s="20">
        <f t="shared" si="9"/>
        <v>0.15000000000000002</v>
      </c>
      <c r="E27" s="20">
        <f t="shared" si="2"/>
        <v>2.2500000000000006E-2</v>
      </c>
      <c r="F27" s="20">
        <f t="shared" si="3"/>
        <v>68.419448254839111</v>
      </c>
      <c r="G27" s="20">
        <f t="shared" si="4"/>
        <v>3.5441548696844993</v>
      </c>
      <c r="H27" s="20">
        <f t="shared" si="5"/>
        <v>8.4831363966709628</v>
      </c>
      <c r="I27" s="20">
        <f t="shared" si="6"/>
        <v>0.11788092908566578</v>
      </c>
      <c r="J27" s="20">
        <f t="shared" si="7"/>
        <v>8.271604938271599</v>
      </c>
      <c r="K27" s="20">
        <f t="shared" si="8"/>
        <v>0.12089552238805978</v>
      </c>
      <c r="L27" s="20">
        <f>IF('DESIGN INPUTS AND CALCULATIONS'!$C$90="Integrated Leakage",'Integrated Leakage'!I27,'tables and calculations'!$S69)</f>
        <v>0.11788092908566578</v>
      </c>
      <c r="M27" s="20">
        <f>IF('DESIGN INPUTS AND CALCULATIONS'!$C$90="Integrated Leakage",'Integrated Leakage'!K27,'tables and calculations'!$AO69)</f>
        <v>0.12089552238805978</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0.26</v>
      </c>
      <c r="C28" s="20">
        <f t="shared" si="1"/>
        <v>6</v>
      </c>
      <c r="D28" s="20">
        <f t="shared" si="9"/>
        <v>0.2</v>
      </c>
      <c r="E28" s="20">
        <f t="shared" si="2"/>
        <v>4.0000000000000008E-2</v>
      </c>
      <c r="F28" s="20">
        <f t="shared" si="3"/>
        <v>17.361111111111093</v>
      </c>
      <c r="G28" s="20">
        <f t="shared" si="4"/>
        <v>1.9228444444444446</v>
      </c>
      <c r="H28" s="20">
        <f t="shared" si="5"/>
        <v>4.3913500834658512</v>
      </c>
      <c r="I28" s="20">
        <f t="shared" si="6"/>
        <v>0.22772040055862613</v>
      </c>
      <c r="J28" s="20">
        <f t="shared" si="7"/>
        <v>4.1666666666666643</v>
      </c>
      <c r="K28" s="20">
        <f t="shared" si="8"/>
        <v>0.24000000000000013</v>
      </c>
      <c r="L28" s="20">
        <f>IF('DESIGN INPUTS AND CALCULATIONS'!$C$90="Integrated Leakage",'Integrated Leakage'!I28,'tables and calculations'!$S70)</f>
        <v>0.22772040055862613</v>
      </c>
      <c r="M28" s="20">
        <f>IF('DESIGN INPUTS AND CALCULATIONS'!$C$90="Integrated Leakage",'Integrated Leakage'!K28,'tables and calculations'!$AO70)</f>
        <v>0.24000000000000013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0.26</v>
      </c>
      <c r="C29" s="20">
        <f t="shared" si="1"/>
        <v>6</v>
      </c>
      <c r="D29" s="20">
        <f t="shared" si="9"/>
        <v>0.25</v>
      </c>
      <c r="E29" s="20">
        <f t="shared" si="2"/>
        <v>6.25E-2</v>
      </c>
      <c r="F29" s="20">
        <f t="shared" si="3"/>
        <v>5.1377777777777736</v>
      </c>
      <c r="G29" s="20">
        <f t="shared" si="4"/>
        <v>1.1736111111111114</v>
      </c>
      <c r="H29" s="20">
        <f t="shared" si="5"/>
        <v>2.5122477761735378</v>
      </c>
      <c r="I29" s="20">
        <f t="shared" si="6"/>
        <v>0.39804990952091635</v>
      </c>
      <c r="J29" s="20">
        <f t="shared" si="7"/>
        <v>2.2666666666666657</v>
      </c>
      <c r="K29" s="20">
        <f t="shared" si="8"/>
        <v>0.4411764705882355</v>
      </c>
      <c r="L29" s="20">
        <f>IF('DESIGN INPUTS AND CALCULATIONS'!$C$90="Integrated Leakage",'Integrated Leakage'!I29,'tables and calculations'!$S71)</f>
        <v>0.39804990952091635</v>
      </c>
      <c r="M29" s="20">
        <f>IF('DESIGN INPUTS AND CALCULATIONS'!$C$90="Integrated Leakage",'Integrated Leakage'!K29,'tables and calculations'!$AO71)</f>
        <v>0.4411764705882355</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0.26</v>
      </c>
      <c r="C30" s="20">
        <f t="shared" si="1"/>
        <v>6</v>
      </c>
      <c r="D30" s="20">
        <f t="shared" si="9"/>
        <v>0.3</v>
      </c>
      <c r="E30" s="20">
        <f t="shared" si="2"/>
        <v>0.09</v>
      </c>
      <c r="F30" s="20">
        <f t="shared" si="3"/>
        <v>1.5241579027587251</v>
      </c>
      <c r="G30" s="20">
        <f t="shared" si="4"/>
        <v>0.7678951989026066</v>
      </c>
      <c r="H30" s="20">
        <f t="shared" si="5"/>
        <v>1.513952806946548</v>
      </c>
      <c r="I30" s="20">
        <f t="shared" si="6"/>
        <v>0.66052257072456178</v>
      </c>
      <c r="J30" s="20">
        <f t="shared" si="7"/>
        <v>1.2345679012345676</v>
      </c>
      <c r="K30" s="20">
        <f t="shared" si="8"/>
        <v>0.81000000000000016</v>
      </c>
      <c r="L30" s="20">
        <f>IF('DESIGN INPUTS AND CALCULATIONS'!$C$90="Integrated Leakage",'Integrated Leakage'!I30,'tables and calculations'!$S72)</f>
        <v>0.66052257072456178</v>
      </c>
      <c r="M30" s="20">
        <f>IF('DESIGN INPUTS AND CALCULATIONS'!$C$90="Integrated Leakage",'Integrated Leakage'!K30,'tables and calculations'!$AO72)</f>
        <v>0.81000000000000016</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0.26</v>
      </c>
      <c r="C31" s="20">
        <f t="shared" si="1"/>
        <v>6</v>
      </c>
      <c r="D31" s="20">
        <f t="shared" si="9"/>
        <v>0.35</v>
      </c>
      <c r="E31" s="20">
        <f t="shared" si="2"/>
        <v>0.12249999999999998</v>
      </c>
      <c r="F31" s="20">
        <f t="shared" si="3"/>
        <v>0.37484381507705083</v>
      </c>
      <c r="G31" s="20">
        <f t="shared" si="4"/>
        <v>0.52458979591836741</v>
      </c>
      <c r="H31" s="20">
        <f t="shared" si="5"/>
        <v>0.9483847378545367</v>
      </c>
      <c r="I31" s="20">
        <f t="shared" si="6"/>
        <v>1.0544243913733036</v>
      </c>
      <c r="J31" s="20">
        <f t="shared" si="7"/>
        <v>0.61224489795918335</v>
      </c>
      <c r="K31" s="20">
        <f t="shared" si="8"/>
        <v>1.6333333333333342</v>
      </c>
      <c r="L31" s="20">
        <f>IF('DESIGN INPUTS AND CALCULATIONS'!$C$90="Integrated Leakage",'Integrated Leakage'!I31,'tables and calculations'!$S73)</f>
        <v>1.0544243913733036</v>
      </c>
      <c r="M31" s="20">
        <f>IF('DESIGN INPUTS AND CALCULATIONS'!$C$90="Integrated Leakage",'Integrated Leakage'!K31,'tables and calculations'!$AO73)</f>
        <v>1.6333333333333342</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0.26</v>
      </c>
      <c r="C32" s="20">
        <f t="shared" si="1"/>
        <v>6</v>
      </c>
      <c r="D32" s="20">
        <f t="shared" si="9"/>
        <v>0.39999999999999997</v>
      </c>
      <c r="E32" s="20">
        <f t="shared" si="2"/>
        <v>0.15999999999999998</v>
      </c>
      <c r="F32" s="20">
        <f t="shared" si="3"/>
        <v>4.3402777777777679E-2</v>
      </c>
      <c r="G32" s="20">
        <f t="shared" si="4"/>
        <v>0.36804444444444462</v>
      </c>
      <c r="H32" s="20">
        <f t="shared" si="5"/>
        <v>0.64144151894168988</v>
      </c>
      <c r="I32" s="20">
        <f t="shared" si="6"/>
        <v>1.5589885756848003</v>
      </c>
      <c r="J32" s="20">
        <f t="shared" si="7"/>
        <v>0.20833333333333309</v>
      </c>
      <c r="K32" s="20">
        <f t="shared" si="8"/>
        <v>4.8000000000000052</v>
      </c>
      <c r="L32" s="20">
        <f>IF('DESIGN INPUTS AND CALCULATIONS'!$C$90="Integrated Leakage",'Integrated Leakage'!I32,'tables and calculations'!$S74)</f>
        <v>1.5589885756848003</v>
      </c>
      <c r="M32" s="20">
        <f>IF('DESIGN INPUTS AND CALCULATIONS'!$C$90="Integrated Leakage",'Integrated Leakage'!K32,'tables and calculations'!$AO74)</f>
        <v>4.8000000000000052</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0.26</v>
      </c>
      <c r="C33" s="20">
        <f t="shared" si="1"/>
        <v>6</v>
      </c>
      <c r="D33" s="20">
        <f t="shared" si="9"/>
        <v>0.44999999999999996</v>
      </c>
      <c r="E33" s="20">
        <f t="shared" si="2"/>
        <v>0.20249999999999996</v>
      </c>
      <c r="F33" s="20">
        <f t="shared" si="3"/>
        <v>4.7041910578973101E-3</v>
      </c>
      <c r="G33" s="20">
        <f t="shared" si="4"/>
        <v>0.26211871665904596</v>
      </c>
      <c r="H33" s="20">
        <f t="shared" si="5"/>
        <v>0.51654903708839039</v>
      </c>
      <c r="I33" s="20">
        <f t="shared" si="6"/>
        <v>1.9359246232200078</v>
      </c>
      <c r="J33" s="20">
        <f t="shared" si="7"/>
        <v>6.8587105624142719E-2</v>
      </c>
      <c r="K33" s="20">
        <f t="shared" si="8"/>
        <v>14.579999999999988</v>
      </c>
      <c r="L33" s="20">
        <f>IF('DESIGN INPUTS AND CALCULATIONS'!$C$90="Integrated Leakage",'Integrated Leakage'!I33,'tables and calculations'!$S77)</f>
        <v>1.9359246232200078</v>
      </c>
      <c r="M33" s="20">
        <f>IF('DESIGN INPUTS AND CALCULATIONS'!$C$90="Integrated Leakage",'Integrated Leakage'!K33,'tables and calculations'!$AO77)</f>
        <v>14.579999999999988</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0.26</v>
      </c>
      <c r="C34" s="20">
        <f t="shared" si="1"/>
        <v>6</v>
      </c>
      <c r="D34" s="20">
        <f t="shared" si="9"/>
        <v>0.49999999999999994</v>
      </c>
      <c r="E34" s="20">
        <f t="shared" si="2"/>
        <v>0.24999999999999994</v>
      </c>
      <c r="F34" s="20">
        <f t="shared" si="3"/>
        <v>7.1111111111111111E-2</v>
      </c>
      <c r="G34" s="20">
        <f t="shared" si="4"/>
        <v>0.18777777777777793</v>
      </c>
      <c r="H34" s="20">
        <f t="shared" si="5"/>
        <v>0.50881125074912514</v>
      </c>
      <c r="I34" s="20">
        <f t="shared" si="6"/>
        <v>1.9653653462412544</v>
      </c>
      <c r="J34" s="20">
        <f t="shared" si="7"/>
        <v>0.26666666666666666</v>
      </c>
      <c r="K34" s="20">
        <f t="shared" si="8"/>
        <v>3.75</v>
      </c>
      <c r="L34" s="20">
        <f>IF('DESIGN INPUTS AND CALCULATIONS'!$C$90="Integrated Leakage",'Integrated Leakage'!I34,'tables and calculations'!$S78)</f>
        <v>1.9653653462412544</v>
      </c>
      <c r="M34" s="20">
        <f>IF('DESIGN INPUTS AND CALCULATIONS'!$C$90="Integrated Leakage",'Integrated Leakage'!K34,'tables and calculations'!$AO78)</f>
        <v>3.75</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0.26</v>
      </c>
      <c r="C35" s="20">
        <f t="shared" si="1"/>
        <v>6</v>
      </c>
      <c r="D35" s="20">
        <f t="shared" si="9"/>
        <v>0.54999999999999993</v>
      </c>
      <c r="E35" s="20">
        <f t="shared" si="2"/>
        <v>0.30249999999999994</v>
      </c>
      <c r="F35" s="20">
        <f t="shared" si="3"/>
        <v>0.17075336384126777</v>
      </c>
      <c r="G35" s="20">
        <f t="shared" si="4"/>
        <v>0.13422231404958687</v>
      </c>
      <c r="H35" s="20">
        <f t="shared" si="5"/>
        <v>0.55224603021737939</v>
      </c>
      <c r="I35" s="20">
        <f t="shared" si="6"/>
        <v>1.8107871225554526</v>
      </c>
      <c r="J35" s="20">
        <f t="shared" si="7"/>
        <v>0.41322314049586789</v>
      </c>
      <c r="K35" s="20">
        <f t="shared" si="8"/>
        <v>2.4199999999999995</v>
      </c>
      <c r="L35" s="20">
        <f>IF('DESIGN INPUTS AND CALCULATIONS'!$C$90="Integrated Leakage",'Integrated Leakage'!I35,'tables and calculations'!$S81)</f>
        <v>1.8107871225554526</v>
      </c>
      <c r="M35" s="20">
        <f>IF('DESIGN INPUTS AND CALCULATIONS'!$C$90="Integrated Leakage",'Integrated Leakage'!K35,'tables and calculations'!$AO81)</f>
        <v>2.4199999999999995</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0.26</v>
      </c>
      <c r="C36" s="20">
        <f t="shared" si="1"/>
        <v>6</v>
      </c>
      <c r="D36" s="20">
        <f t="shared" si="9"/>
        <v>0.6</v>
      </c>
      <c r="E36" s="20">
        <f t="shared" si="2"/>
        <v>0.36</v>
      </c>
      <c r="F36" s="20">
        <f t="shared" si="3"/>
        <v>0.27530102118579497</v>
      </c>
      <c r="G36" s="20">
        <f t="shared" si="4"/>
        <v>9.4955281207133105E-2</v>
      </c>
      <c r="H36" s="20">
        <f t="shared" si="5"/>
        <v>0.60848689582679438</v>
      </c>
      <c r="I36" s="20">
        <f t="shared" si="6"/>
        <v>1.6434207652758552</v>
      </c>
      <c r="J36" s="20">
        <f t="shared" si="7"/>
        <v>0.52469135802469147</v>
      </c>
      <c r="K36" s="20">
        <f t="shared" si="8"/>
        <v>1.9058823529411761</v>
      </c>
      <c r="L36" s="20">
        <f>IF('DESIGN INPUTS AND CALCULATIONS'!$C$90="Integrated Leakage",'Integrated Leakage'!I36,'tables and calculations'!$S82)</f>
        <v>1.6434207652758552</v>
      </c>
      <c r="M36" s="20">
        <f>IF('DESIGN INPUTS AND CALCULATIONS'!$C$90="Integrated Leakage",'Integrated Leakage'!K36,'tables and calculations'!$AO82)</f>
        <v>1.9058823529411761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0.26</v>
      </c>
      <c r="C37" s="20">
        <f t="shared" si="1"/>
        <v>6</v>
      </c>
      <c r="D37" s="20">
        <f t="shared" si="9"/>
        <v>0.65</v>
      </c>
      <c r="E37" s="20">
        <f t="shared" si="2"/>
        <v>0.42250000000000004</v>
      </c>
      <c r="F37" s="20">
        <f t="shared" si="3"/>
        <v>0.37385868064065636</v>
      </c>
      <c r="G37" s="20">
        <f t="shared" si="4"/>
        <v>6.5877777777777771E-2</v>
      </c>
      <c r="H37" s="20">
        <f t="shared" si="5"/>
        <v>0.66312627637459376</v>
      </c>
      <c r="I37" s="20">
        <f t="shared" si="6"/>
        <v>1.5080084074893594</v>
      </c>
      <c r="J37" s="20">
        <f t="shared" si="7"/>
        <v>0.61143984220907321</v>
      </c>
      <c r="K37" s="20">
        <f t="shared" si="8"/>
        <v>1.6354838709677413</v>
      </c>
      <c r="L37" s="20">
        <f>IF('DESIGN INPUTS AND CALCULATIONS'!$C$90="Integrated Leakage",'Integrated Leakage'!I37,'tables and calculations'!$S83)</f>
        <v>1.5080084074893594</v>
      </c>
      <c r="M37" s="20">
        <f>IF('DESIGN INPUTS AND CALCULATIONS'!$C$90="Integrated Leakage",'Integrated Leakage'!K37,'tables and calculations'!$AO83)</f>
        <v>1.6354838709677413</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0.26</v>
      </c>
      <c r="C38" s="20">
        <f t="shared" si="1"/>
        <v>6</v>
      </c>
      <c r="D38" s="20">
        <f t="shared" si="9"/>
        <v>0.70000000000000007</v>
      </c>
      <c r="E38" s="20">
        <f t="shared" si="2"/>
        <v>0.4900000000000001</v>
      </c>
      <c r="F38" s="20">
        <f t="shared" si="3"/>
        <v>0.46277014207043404</v>
      </c>
      <c r="G38" s="20">
        <f t="shared" si="4"/>
        <v>4.4300226757369596E-2</v>
      </c>
      <c r="H38" s="20">
        <f t="shared" si="5"/>
        <v>0.71208873662472971</v>
      </c>
      <c r="I38" s="20">
        <f t="shared" si="6"/>
        <v>1.4043193615727689</v>
      </c>
      <c r="J38" s="20">
        <f t="shared" si="7"/>
        <v>0.68027210884353773</v>
      </c>
      <c r="K38" s="20">
        <f t="shared" si="8"/>
        <v>1.4699999999999993</v>
      </c>
      <c r="L38" s="20">
        <f>IF('DESIGN INPUTS AND CALCULATIONS'!$C$90="Integrated Leakage",'Integrated Leakage'!I38,'tables and calculations'!$S84)</f>
        <v>1.4043193615727689</v>
      </c>
      <c r="M38" s="20">
        <f>IF('DESIGN INPUTS AND CALCULATIONS'!$C$90="Integrated Leakage",'Integrated Leakage'!K38,'tables and calculations'!$AO84)</f>
        <v>1.4699999999999993</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0.26</v>
      </c>
      <c r="C39" s="20">
        <f t="shared" si="1"/>
        <v>6</v>
      </c>
      <c r="D39" s="20">
        <f t="shared" si="9"/>
        <v>0.75000000000000011</v>
      </c>
      <c r="E39" s="20">
        <f t="shared" si="2"/>
        <v>0.56250000000000022</v>
      </c>
      <c r="F39" s="20">
        <f t="shared" si="3"/>
        <v>0.54140527358634405</v>
      </c>
      <c r="G39" s="20">
        <f t="shared" si="4"/>
        <v>2.8398491083676237E-2</v>
      </c>
      <c r="H39" s="20">
        <f t="shared" si="5"/>
        <v>0.75485347231765465</v>
      </c>
      <c r="I39" s="20">
        <f t="shared" si="6"/>
        <v>1.3247604159912822</v>
      </c>
      <c r="J39" s="20">
        <f t="shared" si="7"/>
        <v>0.73580246913580283</v>
      </c>
      <c r="K39" s="20">
        <f t="shared" si="8"/>
        <v>1.3590604026845632</v>
      </c>
      <c r="L39" s="20">
        <f>IF('DESIGN INPUTS AND CALCULATIONS'!$C$90="Integrated Leakage",'Integrated Leakage'!I39,'tables and calculations'!$S85)</f>
        <v>1.3247604159912822</v>
      </c>
      <c r="M39" s="20">
        <f>IF('DESIGN INPUTS AND CALCULATIONS'!$C$90="Integrated Leakage",'Integrated Leakage'!K39,'tables and calculations'!$AO85)</f>
        <v>1.3590604026845632</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0.26</v>
      </c>
      <c r="C40" s="20">
        <f t="shared" si="1"/>
        <v>6</v>
      </c>
      <c r="D40" s="20">
        <f t="shared" si="9"/>
        <v>0.80000000000000016</v>
      </c>
      <c r="E40" s="20">
        <f t="shared" si="2"/>
        <v>0.64000000000000024</v>
      </c>
      <c r="F40" s="20">
        <f t="shared" si="3"/>
        <v>0.61035156250000056</v>
      </c>
      <c r="G40" s="20">
        <f t="shared" si="4"/>
        <v>1.6899999999999971E-2</v>
      </c>
      <c r="H40" s="20">
        <f t="shared" si="5"/>
        <v>0.79199214800400675</v>
      </c>
      <c r="I40" s="20">
        <f t="shared" si="6"/>
        <v>1.2626387805993007</v>
      </c>
      <c r="J40" s="20">
        <f t="shared" si="7"/>
        <v>0.78125000000000033</v>
      </c>
      <c r="K40" s="20">
        <f t="shared" si="8"/>
        <v>1.2799999999999994</v>
      </c>
      <c r="L40" s="20">
        <f>IF('DESIGN INPUTS AND CALCULATIONS'!$C$90="Integrated Leakage",'Integrated Leakage'!I40,'tables and calculations'!$S86)</f>
        <v>1.2626387805993007</v>
      </c>
      <c r="M40" s="20">
        <f>IF('DESIGN INPUTS AND CALCULATIONS'!$C$90="Integrated Leakage",'Integrated Leakage'!K40,'tables and calculations'!$AO86)</f>
        <v>1.2799999999999994</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0.26</v>
      </c>
      <c r="C41" s="20">
        <f t="shared" si="1"/>
        <v>6</v>
      </c>
      <c r="D41" s="20">
        <f t="shared" si="9"/>
        <v>0.8500000000000002</v>
      </c>
      <c r="E41" s="20">
        <f t="shared" si="2"/>
        <v>0.72250000000000036</v>
      </c>
      <c r="F41" s="20">
        <f t="shared" si="3"/>
        <v>0.67062309013435129</v>
      </c>
      <c r="G41" s="20">
        <f t="shared" si="4"/>
        <v>8.8950788158400438E-3</v>
      </c>
      <c r="H41" s="20">
        <f t="shared" si="5"/>
        <v>0.82432892036503935</v>
      </c>
      <c r="I41" s="20">
        <f t="shared" si="6"/>
        <v>1.2131079903846729</v>
      </c>
      <c r="J41" s="20">
        <f t="shared" si="7"/>
        <v>0.81891580161476385</v>
      </c>
      <c r="K41" s="20">
        <f t="shared" si="8"/>
        <v>1.2211267605633798</v>
      </c>
      <c r="L41" s="20">
        <f>IF('DESIGN INPUTS AND CALCULATIONS'!$C$90="Integrated Leakage",'Integrated Leakage'!I41,'tables and calculations'!$S87)</f>
        <v>1.2131079903846729</v>
      </c>
      <c r="M41" s="20">
        <f>IF('DESIGN INPUTS AND CALCULATIONS'!$C$90="Integrated Leakage",'Integrated Leakage'!K41,'tables and calculations'!$AO87)</f>
        <v>1.2211267605633798</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0.26</v>
      </c>
      <c r="C42" s="20">
        <f t="shared" si="1"/>
        <v>6</v>
      </c>
      <c r="D42" s="20">
        <f t="shared" si="9"/>
        <v>0.90000000000000024</v>
      </c>
      <c r="E42" s="20">
        <f t="shared" si="2"/>
        <v>0.81000000000000039</v>
      </c>
      <c r="F42" s="20">
        <f t="shared" si="3"/>
        <v>0.72331641706228955</v>
      </c>
      <c r="G42" s="20">
        <f t="shared" si="4"/>
        <v>3.7194939795762621E-3</v>
      </c>
      <c r="H42" s="20">
        <f t="shared" si="5"/>
        <v>0.8526640082950997</v>
      </c>
      <c r="I42" s="20">
        <f t="shared" si="6"/>
        <v>1.1727948995988449</v>
      </c>
      <c r="J42" s="20">
        <f t="shared" si="7"/>
        <v>0.85048010973936927</v>
      </c>
      <c r="K42" s="20">
        <f t="shared" si="8"/>
        <v>1.1758064516129028</v>
      </c>
      <c r="L42" s="20">
        <f>IF('DESIGN INPUTS AND CALCULATIONS'!$C$90="Integrated Leakage",'Integrated Leakage'!I42,'tables and calculations'!$S88)</f>
        <v>1.1727948995988449</v>
      </c>
      <c r="M42" s="20">
        <f>IF('DESIGN INPUTS AND CALCULATIONS'!$C$90="Integrated Leakage",'Integrated Leakage'!K42,'tables and calculations'!$AO88)</f>
        <v>1.1758064516129028</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0.26</v>
      </c>
      <c r="C43" s="20">
        <f t="shared" si="1"/>
        <v>6</v>
      </c>
      <c r="D43" s="20">
        <f t="shared" si="9"/>
        <v>0.95000000000000029</v>
      </c>
      <c r="E43" s="20">
        <f t="shared" si="2"/>
        <v>0.90250000000000052</v>
      </c>
      <c r="F43" s="20">
        <f t="shared" si="3"/>
        <v>0.76946752847029909</v>
      </c>
      <c r="G43" s="20">
        <f t="shared" si="4"/>
        <v>8.7907048322559834E-4</v>
      </c>
      <c r="H43" s="20">
        <f t="shared" si="5"/>
        <v>0.87769390960261573</v>
      </c>
      <c r="I43" s="20">
        <f t="shared" si="6"/>
        <v>1.139349366629147</v>
      </c>
      <c r="J43" s="20">
        <f t="shared" si="7"/>
        <v>0.87719298245614064</v>
      </c>
      <c r="K43" s="20">
        <f t="shared" si="8"/>
        <v>1.1399999999999997</v>
      </c>
      <c r="L43" s="20">
        <f>IF('DESIGN INPUTS AND CALCULATIONS'!$C$90="Integrated Leakage",'Integrated Leakage'!I43,'tables and calculations'!$S89)</f>
        <v>1.139349366629147</v>
      </c>
      <c r="M43" s="20">
        <f>IF('DESIGN INPUTS AND CALCULATIONS'!$C$90="Integrated Leakage",'Integrated Leakage'!K43,'tables and calculations'!$AO89)</f>
        <v>1.1399999999999997</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0.26</v>
      </c>
      <c r="C44" s="20">
        <f t="shared" si="1"/>
        <v>6</v>
      </c>
      <c r="D44" s="20">
        <f t="shared" si="9"/>
        <v>1.0000000000000002</v>
      </c>
      <c r="E44" s="20">
        <f t="shared" si="2"/>
        <v>1.0000000000000004</v>
      </c>
      <c r="F44" s="20">
        <f t="shared" si="3"/>
        <v>0.81000000000000039</v>
      </c>
      <c r="G44" s="20">
        <f t="shared" si="4"/>
        <v>1.6458949750907533E-32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1.1111111111111107</v>
      </c>
      <c r="M44" s="20">
        <f>IF('DESIGN INPUTS AND CALCULATIONS'!$C$90="Integrated Leakage",'Integrated Leakage'!K44,'tables and calculations'!$AO90)</f>
        <v>1.1111111111111107</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0.26</v>
      </c>
      <c r="C45" s="20">
        <f t="shared" si="1"/>
        <v>6</v>
      </c>
      <c r="D45" s="20">
        <f t="shared" si="9"/>
        <v>1.0500000000000003</v>
      </c>
      <c r="E45" s="20">
        <f t="shared" si="2"/>
        <v>1.1025000000000005</v>
      </c>
      <c r="F45" s="20">
        <f t="shared" si="3"/>
        <v>0.84571402163694853</v>
      </c>
      <c r="G45" s="20">
        <f t="shared" si="4"/>
        <v>7.9529968365948088E-4</v>
      </c>
      <c r="H45" s="20">
        <f t="shared" si="5"/>
        <v>0.92005941184284834</v>
      </c>
      <c r="I45" s="20">
        <f t="shared" si="6"/>
        <v>1.0868863326956608</v>
      </c>
      <c r="J45" s="20">
        <f t="shared" si="7"/>
        <v>0.91962711010330078</v>
      </c>
      <c r="K45" s="20">
        <f t="shared" si="8"/>
        <v>1.0873972602739723</v>
      </c>
      <c r="L45" s="20">
        <f>IF('DESIGN INPUTS AND CALCULATIONS'!$C$90="Integrated Leakage",'Integrated Leakage'!I45,'tables and calculations'!$S91)</f>
        <v>1.0868863326956608</v>
      </c>
      <c r="M45" s="20">
        <f>IF('DESIGN INPUTS AND CALCULATIONS'!$C$90="Integrated Leakage",'Integrated Leakage'!K45,'tables and calculations'!$AO91)</f>
        <v>1.0873972602739723</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0.26</v>
      </c>
      <c r="C46" s="20">
        <f t="shared" si="1"/>
        <v>6</v>
      </c>
      <c r="D46" s="20">
        <f t="shared" si="9"/>
        <v>1.1000000000000003</v>
      </c>
      <c r="E46" s="20">
        <f t="shared" si="2"/>
        <v>1.2100000000000006</v>
      </c>
      <c r="F46" s="20">
        <f t="shared" si="3"/>
        <v>0.8772928382244688</v>
      </c>
      <c r="G46" s="20">
        <f t="shared" si="4"/>
        <v>3.0416896235078237E-3</v>
      </c>
      <c r="H46" s="20">
        <f t="shared" si="5"/>
        <v>0.93826143896462921</v>
      </c>
      <c r="I46" s="20">
        <f t="shared" si="6"/>
        <v>1.0658010214120057</v>
      </c>
      <c r="J46" s="20">
        <f t="shared" si="7"/>
        <v>0.93663911845730041</v>
      </c>
      <c r="K46" s="20">
        <f t="shared" si="8"/>
        <v>1.0676470588235292</v>
      </c>
      <c r="L46" s="20">
        <f>IF('DESIGN INPUTS AND CALCULATIONS'!$C$90="Integrated Leakage",'Integrated Leakage'!I46,'tables and calculations'!$S92)</f>
        <v>1.0658010214120057</v>
      </c>
      <c r="M46" s="20">
        <f>IF('DESIGN INPUTS AND CALCULATIONS'!$C$90="Integrated Leakage",'Integrated Leakage'!K46,'tables and calculations'!$AO92)</f>
        <v>1.0676470588235292</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0.26</v>
      </c>
      <c r="C47" s="20">
        <f t="shared" si="1"/>
        <v>6</v>
      </c>
      <c r="D47" s="20">
        <f t="shared" si="9"/>
        <v>1.1500000000000004</v>
      </c>
      <c r="E47" s="20">
        <f t="shared" si="2"/>
        <v>1.3225000000000009</v>
      </c>
      <c r="F47" s="20">
        <f t="shared" si="3"/>
        <v>0.90531567727546924</v>
      </c>
      <c r="G47" s="20">
        <f t="shared" si="4"/>
        <v>6.5633480361268924E-3</v>
      </c>
      <c r="H47" s="20">
        <f t="shared" si="5"/>
        <v>0.95492357040320042</v>
      </c>
      <c r="I47" s="20">
        <f t="shared" si="6"/>
        <v>1.0472042276407176</v>
      </c>
      <c r="J47" s="20">
        <f t="shared" si="7"/>
        <v>0.95148078134845648</v>
      </c>
      <c r="K47" s="20">
        <f t="shared" si="8"/>
        <v>1.0509933774834435</v>
      </c>
      <c r="L47" s="20">
        <f>IF('DESIGN INPUTS AND CALCULATIONS'!$C$90="Integrated Leakage",'Integrated Leakage'!I47,'tables and calculations'!$S93)</f>
        <v>1.0472042276407176</v>
      </c>
      <c r="M47" s="20">
        <f>IF('DESIGN INPUTS AND CALCULATIONS'!$C$90="Integrated Leakage",'Integrated Leakage'!K47,'tables and calculations'!$AO93)</f>
        <v>1.0509933774834435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0.26</v>
      </c>
      <c r="C48" s="20">
        <f t="shared" si="1"/>
        <v>6</v>
      </c>
      <c r="D48" s="20">
        <f t="shared" si="9"/>
        <v>1.2000000000000004</v>
      </c>
      <c r="E48" s="20">
        <f t="shared" si="2"/>
        <v>1.4400000000000011</v>
      </c>
      <c r="F48" s="20">
        <f t="shared" si="3"/>
        <v>0.93027215744551173</v>
      </c>
      <c r="G48" s="20">
        <f t="shared" si="4"/>
        <v>1.122030178326479E-2</v>
      </c>
      <c r="H48" s="20">
        <f t="shared" si="5"/>
        <v>0.97030534329600415</v>
      </c>
      <c r="I48" s="20">
        <f t="shared" si="6"/>
        <v>1.030603414594345</v>
      </c>
      <c r="J48" s="20">
        <f t="shared" si="7"/>
        <v>0.96450617283950635</v>
      </c>
      <c r="K48" s="20">
        <f t="shared" si="8"/>
        <v>1.0367999999999997</v>
      </c>
      <c r="L48" s="20">
        <f>IF('DESIGN INPUTS AND CALCULATIONS'!$C$90="Integrated Leakage",'Integrated Leakage'!I48,'tables and calculations'!$S94)</f>
        <v>1.030603414594345</v>
      </c>
      <c r="M48" s="20">
        <f>IF('DESIGN INPUTS AND CALCULATIONS'!$C$90="Integrated Leakage",'Integrated Leakage'!K48,'tables and calculations'!$AO94)</f>
        <v>1.0367999999999997</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0.26</v>
      </c>
      <c r="C49" s="20">
        <f t="shared" si="1"/>
        <v>6</v>
      </c>
      <c r="D49" s="20">
        <f t="shared" si="9"/>
        <v>1.2500000000000004</v>
      </c>
      <c r="E49" s="20">
        <f t="shared" si="2"/>
        <v>1.5625000000000011</v>
      </c>
      <c r="F49" s="20">
        <f t="shared" si="3"/>
        <v>0.9525760000000002</v>
      </c>
      <c r="G49" s="20">
        <f t="shared" si="4"/>
        <v>1.6900000000000057E-2</v>
      </c>
      <c r="H49" s="20">
        <f t="shared" si="5"/>
        <v>0.98461972354813221</v>
      </c>
      <c r="I49" s="20">
        <f t="shared" si="6"/>
        <v>1.0156205244360168</v>
      </c>
      <c r="J49" s="20">
        <f t="shared" si="7"/>
        <v>0.97600000000000009</v>
      </c>
      <c r="K49" s="20">
        <f t="shared" si="8"/>
        <v>1.0245901639344261</v>
      </c>
      <c r="L49" s="20">
        <f>IF('DESIGN INPUTS AND CALCULATIONS'!$C$90="Integrated Leakage",'Integrated Leakage'!I49,'tables and calculations'!$S95)</f>
        <v>1.0156205244360168</v>
      </c>
      <c r="M49" s="20">
        <f>IF('DESIGN INPUTS AND CALCULATIONS'!$C$90="Integrated Leakage",'Integrated Leakage'!K49,'tables and calculations'!$AO95)</f>
        <v>1.0245901639344261</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0.26</v>
      </c>
      <c r="C50" s="20">
        <f t="shared" si="1"/>
        <v>6</v>
      </c>
      <c r="D50" s="20">
        <f t="shared" si="9"/>
        <v>1.3000000000000005</v>
      </c>
      <c r="E50" s="20">
        <f t="shared" si="2"/>
        <v>1.6900000000000013</v>
      </c>
      <c r="F50" s="20">
        <f t="shared" si="3"/>
        <v>0.97257721290493282</v>
      </c>
      <c r="G50" s="20">
        <f t="shared" si="4"/>
        <v>2.3511111111111184E-2</v>
      </c>
      <c r="H50" s="20">
        <f t="shared" si="5"/>
        <v>0.99804224560689014</v>
      </c>
      <c r="I50" s="20">
        <f t="shared" si="6"/>
        <v>1.0019615947137783</v>
      </c>
      <c r="J50" s="20">
        <f t="shared" si="7"/>
        <v>0.98619329388560173</v>
      </c>
      <c r="K50" s="20">
        <f t="shared" si="8"/>
        <v>1.0139999999999998</v>
      </c>
      <c r="L50" s="20">
        <f>IF('DESIGN INPUTS AND CALCULATIONS'!$C$90="Integrated Leakage",'Integrated Leakage'!I50,'tables and calculations'!$S96)</f>
        <v>1.0019615947137783</v>
      </c>
      <c r="M50" s="20">
        <f>IF('DESIGN INPUTS AND CALCULATIONS'!$C$90="Integrated Leakage",'Integrated Leakage'!K50,'tables and calculations'!$AO96)</f>
        <v>1.0139999999999998</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0.26</v>
      </c>
      <c r="C51" s="20">
        <f t="shared" si="1"/>
        <v>6</v>
      </c>
      <c r="D51" s="20">
        <f t="shared" si="9"/>
        <v>1.3500000000000005</v>
      </c>
      <c r="E51" s="20">
        <f t="shared" si="2"/>
        <v>1.8225000000000013</v>
      </c>
      <c r="F51" s="20">
        <f t="shared" si="3"/>
        <v>0.99057254558366981</v>
      </c>
      <c r="G51" s="20">
        <f t="shared" si="4"/>
        <v>3.0978897187081997E-2</v>
      </c>
      <c r="H51" s="20">
        <f t="shared" si="5"/>
        <v>1.0107182806156974</v>
      </c>
      <c r="I51" s="20">
        <f t="shared" si="6"/>
        <v>0.98939538264889393</v>
      </c>
      <c r="J51" s="20">
        <f t="shared" si="7"/>
        <v>0.99527511050144812</v>
      </c>
      <c r="K51" s="20">
        <f t="shared" si="8"/>
        <v>1.0047473200612556</v>
      </c>
      <c r="L51" s="20">
        <f>IF('DESIGN INPUTS AND CALCULATIONS'!$C$90="Integrated Leakage",'Integrated Leakage'!I51,'tables and calculations'!$S97)</f>
        <v>0.98939538264889393</v>
      </c>
      <c r="M51" s="20">
        <f>IF('DESIGN INPUTS AND CALCULATIONS'!$C$90="Integrated Leakage",'Integrated Leakage'!K51,'tables and calculations'!$AO97)</f>
        <v>1.0047473200612556</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0.26</v>
      </c>
      <c r="C52" s="20">
        <f t="shared" si="1"/>
        <v>6</v>
      </c>
      <c r="D52" s="20">
        <f t="shared" si="9"/>
        <v>1.4000000000000006</v>
      </c>
      <c r="E52" s="20">
        <f t="shared" si="2"/>
        <v>1.9600000000000015</v>
      </c>
      <c r="F52" s="20">
        <f t="shared" si="3"/>
        <v>1.0068142903419874</v>
      </c>
      <c r="G52" s="20">
        <f t="shared" si="4"/>
        <v>3.924172335600918E-2</v>
      </c>
      <c r="H52" s="20">
        <f t="shared" si="5"/>
        <v>1.0227687977729847</v>
      </c>
      <c r="I52" s="20">
        <f t="shared" si="6"/>
        <v>0.97773807939530188</v>
      </c>
      <c r="J52" s="20">
        <f t="shared" si="7"/>
        <v>1.0034013605442178</v>
      </c>
      <c r="K52" s="20">
        <f t="shared" si="8"/>
        <v>0.99661016949152526</v>
      </c>
      <c r="L52" s="20">
        <f>IF('DESIGN INPUTS AND CALCULATIONS'!$C$90="Integrated Leakage",'Integrated Leakage'!I52,'tables and calculations'!$S98)</f>
        <v>0.97773807939530188</v>
      </c>
      <c r="M52" s="20">
        <f>IF('DESIGN INPUTS AND CALCULATIONS'!$C$90="Integrated Leakage",'Integrated Leakage'!K52,'tables and calculations'!$AO98)</f>
        <v>0.99661016949152526</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0.26</v>
      </c>
      <c r="C53" s="20">
        <f t="shared" si="1"/>
        <v>6</v>
      </c>
      <c r="D53" s="20">
        <f t="shared" si="9"/>
        <v>1.4500000000000006</v>
      </c>
      <c r="E53" s="20">
        <f t="shared" si="2"/>
        <v>2.1025000000000018</v>
      </c>
      <c r="F53" s="20">
        <f t="shared" si="3"/>
        <v>1.0215176146397262</v>
      </c>
      <c r="G53" s="20">
        <f t="shared" si="4"/>
        <v>4.8248394768133307E-2</v>
      </c>
      <c r="H53" s="20">
        <f t="shared" si="5"/>
        <v>1.0342949334729721</v>
      </c>
      <c r="I53" s="20">
        <f t="shared" si="6"/>
        <v>0.96684221070501042</v>
      </c>
      <c r="J53" s="20">
        <f t="shared" si="7"/>
        <v>1.0107015457788349</v>
      </c>
      <c r="K53" s="20">
        <f t="shared" si="8"/>
        <v>0.98941176470588221</v>
      </c>
      <c r="L53" s="20">
        <f>IF('DESIGN INPUTS AND CALCULATIONS'!$C$90="Integrated Leakage",'Integrated Leakage'!I53,'tables and calculations'!$S99)</f>
        <v>0.96684221070501042</v>
      </c>
      <c r="M53" s="20">
        <f>IF('DESIGN INPUTS AND CALCULATIONS'!$C$90="Integrated Leakage",'Integrated Leakage'!K53,'tables and calculations'!$AO99)</f>
        <v>0.98941176470588221</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0.26</v>
      </c>
      <c r="C54" s="20">
        <f t="shared" si="1"/>
        <v>6</v>
      </c>
      <c r="D54" s="20">
        <f t="shared" si="9"/>
        <v>1.5000000000000007</v>
      </c>
      <c r="E54" s="20">
        <f t="shared" si="2"/>
        <v>2.2500000000000018</v>
      </c>
      <c r="F54" s="20">
        <f t="shared" si="3"/>
        <v>1.034866636183509</v>
      </c>
      <c r="G54" s="20">
        <f t="shared" si="4"/>
        <v>5.7956104252400692E-2</v>
      </c>
      <c r="H54" s="20">
        <f t="shared" si="5"/>
        <v>1.0453816243056455</v>
      </c>
      <c r="I54" s="20">
        <f t="shared" si="6"/>
        <v>0.95658846181097879</v>
      </c>
      <c r="J54" s="20">
        <f t="shared" si="7"/>
        <v>1.0172839506172842</v>
      </c>
      <c r="K54" s="20">
        <f t="shared" si="8"/>
        <v>0.98300970873786386</v>
      </c>
      <c r="L54" s="20">
        <f>IF('DESIGN INPUTS AND CALCULATIONS'!$C$90="Integrated Leakage",'Integrated Leakage'!I54,'tables and calculations'!$S100)</f>
        <v>0.95658846181097879</v>
      </c>
      <c r="M54" s="20">
        <f>IF('DESIGN INPUTS AND CALCULATIONS'!$C$90="Integrated Leakage",'Integrated Leakage'!K54,'tables and calculations'!$AO100)</f>
        <v>0.98300970873786386</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0.26</v>
      </c>
      <c r="C55" s="20">
        <f t="shared" si="1"/>
        <v>6</v>
      </c>
      <c r="D55" s="20">
        <f t="shared" si="9"/>
        <v>1.5500000000000007</v>
      </c>
      <c r="E55" s="20">
        <f t="shared" si="2"/>
        <v>2.4025000000000021</v>
      </c>
      <c r="F55" s="20">
        <f t="shared" si="3"/>
        <v>1.0470194445437024</v>
      </c>
      <c r="G55" s="20">
        <f t="shared" si="4"/>
        <v>6.8328835703549723E-2</v>
      </c>
      <c r="H55" s="20">
        <f t="shared" si="5"/>
        <v>1.0561005066977538</v>
      </c>
      <c r="I55" s="20">
        <f t="shared" si="6"/>
        <v>0.94687957600439898</v>
      </c>
      <c r="J55" s="20">
        <f t="shared" si="7"/>
        <v>1.023239680887964</v>
      </c>
      <c r="K55" s="20">
        <f t="shared" si="8"/>
        <v>0.97728813559322025</v>
      </c>
      <c r="L55" s="20">
        <f>IF('DESIGN INPUTS AND CALCULATIONS'!$C$90="Integrated Leakage",'Integrated Leakage'!I55,'tables and calculations'!$S101)</f>
        <v>0.94687957600439898</v>
      </c>
      <c r="M55" s="20">
        <f>IF('DESIGN INPUTS AND CALCULATIONS'!$C$90="Integrated Leakage",'Integrated Leakage'!K55,'tables and calculations'!$AO101)</f>
        <v>0.97728813559322025</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0.26</v>
      </c>
      <c r="C56" s="20">
        <f t="shared" si="1"/>
        <v>6</v>
      </c>
      <c r="D56" s="20">
        <f t="shared" si="9"/>
        <v>1.6000000000000008</v>
      </c>
      <c r="E56" s="20">
        <f t="shared" si="2"/>
        <v>2.5600000000000023</v>
      </c>
      <c r="F56" s="20">
        <f t="shared" si="3"/>
        <v>1.0581122504340281</v>
      </c>
      <c r="G56" s="20">
        <f t="shared" si="4"/>
        <v>7.9336111111111302E-2</v>
      </c>
      <c r="H56" s="20">
        <f t="shared" si="5"/>
        <v>1.0665122416292929</v>
      </c>
      <c r="I56" s="20">
        <f t="shared" si="6"/>
        <v>0.9376357447827478</v>
      </c>
      <c r="J56" s="20">
        <f t="shared" si="7"/>
        <v>1.0286458333333335</v>
      </c>
      <c r="K56" s="20">
        <f t="shared" si="8"/>
        <v>0.97215189873417707</v>
      </c>
      <c r="L56" s="20">
        <f>IF('DESIGN INPUTS AND CALCULATIONS'!$C$90="Integrated Leakage",'Integrated Leakage'!I56,'tables and calculations'!$S102)</f>
        <v>0.9376357447827478</v>
      </c>
      <c r="M56" s="20">
        <f>IF('DESIGN INPUTS AND CALCULATIONS'!$C$90="Integrated Leakage",'Integrated Leakage'!K56,'tables and calculations'!$AO102)</f>
        <v>0.97215189873417707</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0.26</v>
      </c>
      <c r="C57" s="20">
        <f t="shared" si="1"/>
        <v>6</v>
      </c>
      <c r="D57" s="20">
        <f t="shared" si="9"/>
        <v>1.6500000000000008</v>
      </c>
      <c r="E57" s="20">
        <f t="shared" si="2"/>
        <v>2.7225000000000028</v>
      </c>
      <c r="F57" s="20">
        <f t="shared" si="3"/>
        <v>1.0682628173731432</v>
      </c>
      <c r="G57" s="20">
        <f t="shared" si="4"/>
        <v>9.0951999229103825E-2</v>
      </c>
      <c r="H57" s="20">
        <f t="shared" si="5"/>
        <v>1.0766683874816085</v>
      </c>
      <c r="I57" s="20">
        <f t="shared" si="6"/>
        <v>0.92879108519110465</v>
      </c>
      <c r="J57" s="20">
        <f t="shared" si="7"/>
        <v>1.033568003264973</v>
      </c>
      <c r="K57" s="20">
        <f t="shared" si="8"/>
        <v>0.96752221125370186</v>
      </c>
      <c r="L57" s="20">
        <f>IF('DESIGN INPUTS AND CALCULATIONS'!$C$90="Integrated Leakage",'Integrated Leakage'!I57,'tables and calculations'!$S103)</f>
        <v>0.92879108519110465</v>
      </c>
      <c r="M57" s="20">
        <f>IF('DESIGN INPUTS AND CALCULATIONS'!$C$90="Integrated Leakage",'Integrated Leakage'!K57,'tables and calculations'!$AO103)</f>
        <v>0.96752221125370186</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0.26</v>
      </c>
      <c r="C58" s="20">
        <f t="shared" si="1"/>
        <v>6</v>
      </c>
      <c r="D58" s="20">
        <f t="shared" si="9"/>
        <v>1.7000000000000008</v>
      </c>
      <c r="E58" s="20">
        <f t="shared" si="2"/>
        <v>2.8900000000000028</v>
      </c>
      <c r="F58" s="20">
        <f t="shared" si="3"/>
        <v>1.0775733049173264</v>
      </c>
      <c r="G58" s="20">
        <f t="shared" si="4"/>
        <v>0.10315432525951582</v>
      </c>
      <c r="H58" s="20">
        <f t="shared" si="5"/>
        <v>1.0866129164411962</v>
      </c>
      <c r="I58" s="20">
        <f t="shared" si="6"/>
        <v>0.92029091948873099</v>
      </c>
      <c r="J58" s="20">
        <f t="shared" si="7"/>
        <v>1.0380622837370244</v>
      </c>
      <c r="K58" s="20">
        <f t="shared" si="8"/>
        <v>0.96333333333333315</v>
      </c>
      <c r="L58" s="20">
        <f>IF('DESIGN INPUTS AND CALCULATIONS'!$C$90="Integrated Leakage",'Integrated Leakage'!I58,'tables and calculations'!$S104)</f>
        <v>0.92029091948873099</v>
      </c>
      <c r="M58" s="20">
        <f>IF('DESIGN INPUTS AND CALCULATIONS'!$C$90="Integrated Leakage",'Integrated Leakage'!K58,'tables and calculations'!$AO104)</f>
        <v>0.96333333333333315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0.26</v>
      </c>
      <c r="C59" s="20">
        <f t="shared" si="1"/>
        <v>6</v>
      </c>
      <c r="D59" s="20">
        <f t="shared" si="9"/>
        <v>1.7500000000000009</v>
      </c>
      <c r="E59" s="20">
        <f t="shared" si="2"/>
        <v>3.0625000000000031</v>
      </c>
      <c r="F59" s="20">
        <f t="shared" si="3"/>
        <v>1.0861326299227176</v>
      </c>
      <c r="G59" s="20">
        <f t="shared" si="4"/>
        <v>0.11592403628117938</v>
      </c>
      <c r="H59" s="20">
        <f t="shared" si="5"/>
        <v>1.0963834485269728</v>
      </c>
      <c r="I59" s="20">
        <f t="shared" si="6"/>
        <v>0.91208965380089679</v>
      </c>
      <c r="J59" s="20">
        <f t="shared" si="7"/>
        <v>1.0421768707482995</v>
      </c>
      <c r="K59" s="20">
        <f t="shared" si="8"/>
        <v>0.95953002610966043</v>
      </c>
      <c r="L59" s="20">
        <f>IF('DESIGN INPUTS AND CALCULATIONS'!$C$90="Integrated Leakage",'Integrated Leakage'!I59,'tables and calculations'!$S105)</f>
        <v>0.91208965380089679</v>
      </c>
      <c r="M59" s="20">
        <f>IF('DESIGN INPUTS AND CALCULATIONS'!$C$90="Integrated Leakage",'Integrated Leakage'!K59,'tables and calculations'!$AO105)</f>
        <v>0.95953002610966043</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0.26</v>
      </c>
      <c r="C60" s="20">
        <f t="shared" si="1"/>
        <v>6</v>
      </c>
      <c r="D60" s="20">
        <f t="shared" si="9"/>
        <v>1.8000000000000009</v>
      </c>
      <c r="E60" s="20">
        <f t="shared" si="2"/>
        <v>3.2400000000000033</v>
      </c>
      <c r="F60" s="20">
        <f t="shared" si="3"/>
        <v>1.0940184329022415</v>
      </c>
      <c r="G60" s="20">
        <f t="shared" si="4"/>
        <v>0.12924468830970917</v>
      </c>
      <c r="H60" s="20">
        <f t="shared" si="5"/>
        <v>1.1060122608777674</v>
      </c>
      <c r="I60" s="20">
        <f t="shared" si="6"/>
        <v>0.90414910880496691</v>
      </c>
      <c r="J60" s="20">
        <f t="shared" si="7"/>
        <v>1.0459533607681757</v>
      </c>
      <c r="K60" s="20">
        <f t="shared" si="8"/>
        <v>0.95606557377049173</v>
      </c>
      <c r="L60" s="20">
        <f>IF('DESIGN INPUTS AND CALCULATIONS'!$C$90="Integrated Leakage",'Integrated Leakage'!I60,'tables and calculations'!$S106)</f>
        <v>0.90414910880496691</v>
      </c>
      <c r="M60" s="20">
        <f>IF('DESIGN INPUTS AND CALCULATIONS'!$C$90="Integrated Leakage",'Integrated Leakage'!K60,'tables and calculations'!$AO106)</f>
        <v>0.95606557377049173</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0.26</v>
      </c>
      <c r="C61" s="20">
        <f t="shared" si="1"/>
        <v>6</v>
      </c>
      <c r="D61" s="20">
        <f t="shared" si="9"/>
        <v>1.850000000000001</v>
      </c>
      <c r="E61" s="20">
        <f t="shared" si="2"/>
        <v>3.4225000000000034</v>
      </c>
      <c r="F61" s="20">
        <f t="shared" si="3"/>
        <v>1.1012987203933446</v>
      </c>
      <c r="G61" s="20">
        <f t="shared" si="4"/>
        <v>0.14310202905608338</v>
      </c>
      <c r="H61" s="20">
        <f t="shared" si="5"/>
        <v>1.1155271173079693</v>
      </c>
      <c r="I61" s="20">
        <f t="shared" si="6"/>
        <v>0.89643719501255736</v>
      </c>
      <c r="J61" s="20">
        <f t="shared" si="7"/>
        <v>1.049427806184563</v>
      </c>
      <c r="K61" s="20">
        <f t="shared" si="8"/>
        <v>0.95290023201856144</v>
      </c>
      <c r="L61" s="20">
        <f>IF('DESIGN INPUTS AND CALCULATIONS'!$C$90="Integrated Leakage",'Integrated Leakage'!I61,'tables and calculations'!$S107)</f>
        <v>0.89643719501255736</v>
      </c>
      <c r="M61" s="20">
        <f>IF('DESIGN INPUTS AND CALCULATIONS'!$C$90="Integrated Leakage",'Integrated Leakage'!K61,'tables and calculations'!$AO107)</f>
        <v>0.95290023201856144</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0.26</v>
      </c>
      <c r="C62" s="20">
        <f t="shared" si="1"/>
        <v>6</v>
      </c>
      <c r="D62" s="20">
        <f t="shared" si="9"/>
        <v>1.900000000000001</v>
      </c>
      <c r="E62" s="20">
        <f t="shared" si="2"/>
        <v>3.6100000000000039</v>
      </c>
      <c r="F62" s="20">
        <f t="shared" si="3"/>
        <v>1.1080332409972302</v>
      </c>
      <c r="G62" s="20">
        <f t="shared" si="4"/>
        <v>0.15748365650969565</v>
      </c>
      <c r="H62" s="20">
        <f t="shared" si="5"/>
        <v>1.1249519534215344</v>
      </c>
      <c r="I62" s="20">
        <f t="shared" si="6"/>
        <v>0.88892685323893716</v>
      </c>
      <c r="J62" s="20">
        <f t="shared" si="7"/>
        <v>1.0526315789473686</v>
      </c>
      <c r="K62" s="20">
        <f t="shared" si="8"/>
        <v>0.94999999999999984</v>
      </c>
      <c r="L62" s="20">
        <f>IF('DESIGN INPUTS AND CALCULATIONS'!$C$90="Integrated Leakage",'Integrated Leakage'!I62,'tables and calculations'!$S108)</f>
        <v>0.88892685323893716</v>
      </c>
      <c r="M62" s="20">
        <f>IF('DESIGN INPUTS AND CALCULATIONS'!$C$90="Integrated Leakage",'Integrated Leakage'!K62,'tables and calculations'!$AO108)</f>
        <v>0.94999999999999984</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0.26</v>
      </c>
      <c r="C63" s="20">
        <f t="shared" si="1"/>
        <v>6</v>
      </c>
      <c r="D63" s="20">
        <f t="shared" si="9"/>
        <v>1.9500000000000011</v>
      </c>
      <c r="E63" s="20">
        <f t="shared" si="2"/>
        <v>3.8025000000000042</v>
      </c>
      <c r="F63" s="20">
        <f t="shared" si="3"/>
        <v>1.1142746419620424</v>
      </c>
      <c r="G63" s="20">
        <f t="shared" si="4"/>
        <v>0.17237873799725686</v>
      </c>
      <c r="H63" s="20">
        <f t="shared" si="5"/>
        <v>1.1343074450779644</v>
      </c>
      <c r="I63" s="20">
        <f t="shared" si="6"/>
        <v>0.88159520096534938</v>
      </c>
      <c r="J63" s="20">
        <f t="shared" si="7"/>
        <v>1.055592081233107</v>
      </c>
      <c r="K63" s="20">
        <f t="shared" si="8"/>
        <v>0.94733564013840821</v>
      </c>
      <c r="L63" s="20">
        <f>IF('DESIGN INPUTS AND CALCULATIONS'!$C$90="Integrated Leakage",'Integrated Leakage'!I63,'tables and calculations'!$S109)</f>
        <v>0.88159520096534938</v>
      </c>
      <c r="M63" s="20">
        <f>IF('DESIGN INPUTS AND CALCULATIONS'!$C$90="Integrated Leakage",'Integrated Leakage'!K63,'tables and calculations'!$AO109)</f>
        <v>0.94733564013840821</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0.26</v>
      </c>
      <c r="C64" s="20">
        <f t="shared" si="1"/>
        <v>6</v>
      </c>
      <c r="D64" s="20">
        <f t="shared" si="9"/>
        <v>2.0000000000000009</v>
      </c>
      <c r="E64" s="20">
        <f t="shared" si="2"/>
        <v>4.0000000000000036</v>
      </c>
      <c r="F64" s="20">
        <f t="shared" si="3"/>
        <v>1.1200694444444446</v>
      </c>
      <c r="G64" s="20">
        <f t="shared" si="4"/>
        <v>0.18777777777777807</v>
      </c>
      <c r="H64" s="20">
        <f t="shared" si="5"/>
        <v>1.1436114822011112</v>
      </c>
      <c r="I64" s="20">
        <f t="shared" si="6"/>
        <v>0.874422839892529</v>
      </c>
      <c r="J64" s="20">
        <f t="shared" si="7"/>
        <v>1.0583333333333333</v>
      </c>
      <c r="K64" s="20">
        <f t="shared" si="8"/>
        <v>0.94488188976377951</v>
      </c>
      <c r="L64" s="20">
        <f>IF('DESIGN INPUTS AND CALCULATIONS'!$C$90="Integrated Leakage",'Integrated Leakage'!I64,'tables and calculations'!$S110)</f>
        <v>0.874422839892529</v>
      </c>
      <c r="M64" s="20">
        <f>IF('DESIGN INPUTS AND CALCULATIONS'!$C$90="Integrated Leakage",'Integrated Leakage'!K64,'tables and calculations'!$AO110)</f>
        <v>0.94488188976377951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0.26</v>
      </c>
      <c r="C65" s="20">
        <f t="shared" si="1"/>
        <v>6</v>
      </c>
      <c r="D65" s="20">
        <f t="shared" si="9"/>
        <v>2.0500000000000007</v>
      </c>
      <c r="E65" s="20">
        <f t="shared" si="2"/>
        <v>4.2025000000000032</v>
      </c>
      <c r="F65" s="20">
        <f t="shared" si="3"/>
        <v>1.1254588685234801</v>
      </c>
      <c r="G65" s="20">
        <f t="shared" si="4"/>
        <v>0.20367242382179948</v>
      </c>
      <c r="H65" s="20">
        <f t="shared" si="5"/>
        <v>1.1528795654123112</v>
      </c>
      <c r="I65" s="20">
        <f t="shared" si="6"/>
        <v>0.86739329067938165</v>
      </c>
      <c r="J65" s="20">
        <f t="shared" si="7"/>
        <v>1.0608764624231608</v>
      </c>
      <c r="K65" s="20">
        <f t="shared" si="8"/>
        <v>0.94261682242990652</v>
      </c>
      <c r="L65" s="20">
        <f>IF('DESIGN INPUTS AND CALCULATIONS'!$C$90="Integrated Leakage",'Integrated Leakage'!I65,'tables and calculations'!$S111)</f>
        <v>0.86739329067938165</v>
      </c>
      <c r="M65" s="20">
        <f>IF('DESIGN INPUTS AND CALCULATIONS'!$C$90="Integrated Leakage",'Integrated Leakage'!K65,'tables and calculations'!$AO111)</f>
        <v>0.94261682242990652</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0.26</v>
      </c>
      <c r="C66" s="20">
        <f t="shared" si="1"/>
        <v>6</v>
      </c>
      <c r="D66" s="20">
        <f t="shared" si="9"/>
        <v>2.1000000000000005</v>
      </c>
      <c r="E66" s="20">
        <f t="shared" si="2"/>
        <v>4.4100000000000019</v>
      </c>
      <c r="F66" s="20">
        <f t="shared" si="3"/>
        <v>1.1304795333397957</v>
      </c>
      <c r="G66" s="20">
        <f t="shared" si="4"/>
        <v>0.22005530640239659</v>
      </c>
      <c r="H66" s="20">
        <f t="shared" si="5"/>
        <v>1.1621251394502197</v>
      </c>
      <c r="I66" s="20">
        <f t="shared" si="6"/>
        <v>0.86049252877627436</v>
      </c>
      <c r="J66" s="20">
        <f t="shared" si="7"/>
        <v>1.0632401108591585</v>
      </c>
      <c r="K66" s="20">
        <f t="shared" si="8"/>
        <v>0.94052132701421798</v>
      </c>
      <c r="L66" s="20">
        <f>IF('DESIGN INPUTS AND CALCULATIONS'!$C$90="Integrated Leakage",'Integrated Leakage'!I66,'tables and calculations'!$S112)</f>
        <v>0.86049252877627436</v>
      </c>
      <c r="M66" s="20">
        <f>IF('DESIGN INPUTS AND CALCULATIONS'!$C$90="Integrated Leakage",'Integrated Leakage'!K66,'tables and calculations'!$AO112)</f>
        <v>0.94052132701421798</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0.26</v>
      </c>
      <c r="C67" s="20">
        <f t="shared" si="1"/>
        <v>6</v>
      </c>
      <c r="D67" s="20">
        <f t="shared" si="9"/>
        <v>2.1500000000000004</v>
      </c>
      <c r="E67" s="20">
        <f t="shared" si="2"/>
        <v>4.6225000000000014</v>
      </c>
      <c r="F67" s="20">
        <f t="shared" si="3"/>
        <v>1.1351640531285681</v>
      </c>
      <c r="G67" s="20">
        <f t="shared" si="4"/>
        <v>0.23691990265008131</v>
      </c>
      <c r="H67" s="20">
        <f t="shared" si="5"/>
        <v>1.1713598745810996</v>
      </c>
      <c r="I67" s="20">
        <f t="shared" si="6"/>
        <v>0.85370860117401481</v>
      </c>
      <c r="J67" s="20">
        <f t="shared" si="7"/>
        <v>1.0654407787993512</v>
      </c>
      <c r="K67" s="20">
        <f t="shared" si="8"/>
        <v>0.93857868020304558</v>
      </c>
      <c r="L67" s="20">
        <f>IF('DESIGN INPUTS AND CALCULATIONS'!$C$90="Integrated Leakage",'Integrated Leakage'!I67,'tables and calculations'!$S113)</f>
        <v>0.85370860117401481</v>
      </c>
      <c r="M67" s="20">
        <f>IF('DESIGN INPUTS AND CALCULATIONS'!$C$90="Integrated Leakage",'Integrated Leakage'!K67,'tables and calculations'!$AO113)</f>
        <v>0.93857868020304558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0.26</v>
      </c>
      <c r="C68" s="20">
        <f t="shared" si="1"/>
        <v>6</v>
      </c>
      <c r="D68" s="20">
        <f t="shared" si="9"/>
        <v>2.2000000000000002</v>
      </c>
      <c r="E68" s="20">
        <f t="shared" si="2"/>
        <v>4.8400000000000007</v>
      </c>
      <c r="F68" s="20">
        <f t="shared" si="3"/>
        <v>1.1395415461906826</v>
      </c>
      <c r="G68" s="20">
        <f t="shared" si="4"/>
        <v>0.2542604224058771</v>
      </c>
      <c r="H68" s="20">
        <f t="shared" si="5"/>
        <v>1.1805939050310905</v>
      </c>
      <c r="I68" s="20">
        <f t="shared" si="6"/>
        <v>0.84703130834278306</v>
      </c>
      <c r="J68" s="20">
        <f t="shared" si="7"/>
        <v>1.0674931129476586</v>
      </c>
      <c r="K68" s="20">
        <f t="shared" si="8"/>
        <v>0.93677419354838698</v>
      </c>
      <c r="L68" s="20">
        <f>IF('DESIGN INPUTS AND CALCULATIONS'!$C$90="Integrated Leakage",'Integrated Leakage'!I68,'tables and calculations'!$S114)</f>
        <v>0.84703130834278306</v>
      </c>
      <c r="M68" s="20">
        <f>IF('DESIGN INPUTS AND CALCULATIONS'!$C$90="Integrated Leakage",'Integrated Leakage'!K68,'tables and calculations'!$AO114)</f>
        <v>0.93677419354838698</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0.26</v>
      </c>
      <c r="C69" s="20">
        <f t="shared" si="1"/>
        <v>6</v>
      </c>
      <c r="D69" s="20">
        <f t="shared" si="9"/>
        <v>2.25</v>
      </c>
      <c r="E69" s="20">
        <f t="shared" si="2"/>
        <v>5.0625</v>
      </c>
      <c r="F69" s="20">
        <f t="shared" si="3"/>
        <v>1.1436380708300642</v>
      </c>
      <c r="G69" s="20">
        <f t="shared" si="4"/>
        <v>0.27207171162932492</v>
      </c>
      <c r="H69" s="20">
        <f t="shared" si="5"/>
        <v>1.1898360317536989</v>
      </c>
      <c r="I69" s="20">
        <f t="shared" si="6"/>
        <v>0.84045193901726134</v>
      </c>
      <c r="J69" s="20">
        <f t="shared" si="7"/>
        <v>1.0694101508916325</v>
      </c>
      <c r="K69" s="20">
        <f t="shared" si="8"/>
        <v>0.93509492047203679</v>
      </c>
      <c r="L69" s="20">
        <f>IF('DESIGN INPUTS AND CALCULATIONS'!$C$90="Integrated Leakage",'Integrated Leakage'!I69,'tables and calculations'!$S115)</f>
        <v>0.84045193901726134</v>
      </c>
      <c r="M69" s="20">
        <f>IF('DESIGN INPUTS AND CALCULATIONS'!$C$90="Integrated Leakage",'Integrated Leakage'!K69,'tables and calculations'!$AO115)</f>
        <v>0.93509492047203679</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0.26</v>
      </c>
      <c r="C70" s="20">
        <f t="shared" si="1"/>
        <v>6</v>
      </c>
      <c r="D70" s="20">
        <f t="shared" si="9"/>
        <v>2.2999999999999998</v>
      </c>
      <c r="E70" s="20">
        <f t="shared" si="2"/>
        <v>5.2899999999999991</v>
      </c>
      <c r="F70" s="20">
        <f t="shared" si="3"/>
        <v>1.1474769998360179</v>
      </c>
      <c r="G70" s="20">
        <f t="shared" si="4"/>
        <v>0.29034917034236501</v>
      </c>
      <c r="H70" s="20">
        <f t="shared" si="5"/>
        <v>1.1990938954804093</v>
      </c>
      <c r="I70" s="20">
        <f t="shared" si="6"/>
        <v>0.83396304807252508</v>
      </c>
      <c r="J70" s="20">
        <f t="shared" si="7"/>
        <v>1.0712035286704473</v>
      </c>
      <c r="K70" s="20">
        <f t="shared" si="8"/>
        <v>0.93352941176470594</v>
      </c>
      <c r="L70" s="20">
        <f>IF('DESIGN INPUTS AND CALCULATIONS'!$C$90="Integrated Leakage",'Integrated Leakage'!I70,'tables and calculations'!$S116)</f>
        <v>0.83396304807252508</v>
      </c>
      <c r="M70" s="20">
        <f>IF('DESIGN INPUTS AND CALCULATIONS'!$C$90="Integrated Leakage",'Integrated Leakage'!K70,'tables and calculations'!$AO116)</f>
        <v>0.93352941176470594</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0.26</v>
      </c>
      <c r="C71" s="20">
        <f t="shared" si="1"/>
        <v>6</v>
      </c>
      <c r="D71" s="20">
        <f t="shared" si="9"/>
        <v>2.3499999999999996</v>
      </c>
      <c r="E71" s="20">
        <f t="shared" si="2"/>
        <v>5.5224999999999982</v>
      </c>
      <c r="F71" s="20">
        <f t="shared" si="3"/>
        <v>1.1510793430964033</v>
      </c>
      <c r="G71" s="20">
        <f t="shared" si="4"/>
        <v>0.30908868266183787</v>
      </c>
      <c r="H71" s="20">
        <f t="shared" si="5"/>
        <v>1.208374124912579</v>
      </c>
      <c r="I71" s="20">
        <f t="shared" si="6"/>
        <v>0.82755826973069779</v>
      </c>
      <c r="J71" s="20">
        <f t="shared" si="7"/>
        <v>1.072883657763694</v>
      </c>
      <c r="K71" s="20">
        <f t="shared" si="8"/>
        <v>0.93206751054852321</v>
      </c>
      <c r="L71" s="20">
        <f>IF('DESIGN INPUTS AND CALCULATIONS'!$C$90="Integrated Leakage",'Integrated Leakage'!I71,'tables and calculations'!$S117)</f>
        <v>0.82755826973069779</v>
      </c>
      <c r="M71" s="20">
        <f>IF('DESIGN INPUTS AND CALCULATIONS'!$C$90="Integrated Leakage",'Integrated Leakage'!K71,'tables and calculations'!$AO117)</f>
        <v>0.93206751054852321</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0.26</v>
      </c>
      <c r="C72" s="20">
        <f t="shared" si="1"/>
        <v>6</v>
      </c>
      <c r="D72" s="20">
        <f t="shared" si="9"/>
        <v>2.3999999999999995</v>
      </c>
      <c r="E72" s="20">
        <f t="shared" si="2"/>
        <v>5.7599999999999971</v>
      </c>
      <c r="F72" s="20">
        <f t="shared" si="3"/>
        <v>1.1544640263012498</v>
      </c>
      <c r="G72" s="20">
        <f t="shared" si="4"/>
        <v>0.32828655692729758</v>
      </c>
      <c r="H72" s="20">
        <f t="shared" si="5"/>
        <v>1.2176824640391877</v>
      </c>
      <c r="I72" s="20">
        <f t="shared" si="6"/>
        <v>0.82123215988747111</v>
      </c>
      <c r="J72" s="20">
        <f t="shared" si="7"/>
        <v>1.0744598765432098</v>
      </c>
      <c r="K72" s="20">
        <f t="shared" si="8"/>
        <v>0.93070017953321371</v>
      </c>
      <c r="L72" s="20">
        <f>IF('DESIGN INPUTS AND CALCULATIONS'!$C$90="Integrated Leakage",'Integrated Leakage'!I72,'tables and calculations'!$S118)</f>
        <v>0.82123215988747111</v>
      </c>
      <c r="M72" s="20">
        <f>IF('DESIGN INPUTS AND CALCULATIONS'!$C$90="Integrated Leakage",'Integrated Leakage'!K72,'tables and calculations'!$AO118)</f>
        <v>0.93070017953321371</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0.26</v>
      </c>
      <c r="C73" s="20">
        <f t="shared" si="1"/>
        <v>6</v>
      </c>
      <c r="D73" s="20">
        <f t="shared" si="9"/>
        <v>2.4499999999999993</v>
      </c>
      <c r="E73" s="20">
        <f t="shared" si="2"/>
        <v>6.0024999999999968</v>
      </c>
      <c r="F73" s="20">
        <f t="shared" si="3"/>
        <v>1.1576481323659069</v>
      </c>
      <c r="G73" s="20">
        <f t="shared" si="4"/>
        <v>0.3479394742931185</v>
      </c>
      <c r="H73" s="20">
        <f t="shared" si="5"/>
        <v>1.2270238818617287</v>
      </c>
      <c r="I73" s="20">
        <f t="shared" si="6"/>
        <v>0.81498006255813715</v>
      </c>
      <c r="J73" s="20">
        <f t="shared" si="7"/>
        <v>1.0759405803137583</v>
      </c>
      <c r="K73" s="20">
        <f t="shared" si="8"/>
        <v>0.92941935483870952</v>
      </c>
      <c r="L73" s="20">
        <f>IF('DESIGN INPUTS AND CALCULATIONS'!$C$90="Integrated Leakage",'Integrated Leakage'!I73,'tables and calculations'!$S119)</f>
        <v>0.81498006255813715</v>
      </c>
      <c r="M73" s="20">
        <f>IF('DESIGN INPUTS AND CALCULATIONS'!$C$90="Integrated Leakage",'Integrated Leakage'!K73,'tables and calculations'!$AO119)</f>
        <v>0.92941935483870952</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0.26</v>
      </c>
      <c r="C74" s="20">
        <f t="shared" si="1"/>
        <v>6</v>
      </c>
      <c r="D74" s="20">
        <f t="shared" si="9"/>
        <v>2.4999999999999991</v>
      </c>
      <c r="E74" s="20">
        <f t="shared" si="2"/>
        <v>6.2499999999999956</v>
      </c>
      <c r="F74" s="20">
        <f t="shared" si="3"/>
        <v>1.1606471111111114</v>
      </c>
      <c r="G74" s="20">
        <f t="shared" si="4"/>
        <v>0.36804444444444406</v>
      </c>
      <c r="H74" s="20">
        <f t="shared" si="5"/>
        <v>1.2364026672389361</v>
      </c>
      <c r="I74" s="20">
        <f t="shared" si="6"/>
        <v>0.80879799639476913</v>
      </c>
      <c r="J74" s="20">
        <f t="shared" si="7"/>
        <v>1.0773333333333335</v>
      </c>
      <c r="K74" s="20">
        <f t="shared" si="8"/>
        <v>0.92821782178217804</v>
      </c>
      <c r="L74" s="20">
        <f>IF('DESIGN INPUTS AND CALCULATIONS'!$C$90="Integrated Leakage",'Integrated Leakage'!I74,'tables and calculations'!$S120)</f>
        <v>0.80879799639476913</v>
      </c>
      <c r="M74" s="20">
        <f>IF('DESIGN INPUTS AND CALCULATIONS'!$C$90="Integrated Leakage",'Integrated Leakage'!K74,'tables and calculations'!$AO120)</f>
        <v>0.92821782178217804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0.26</v>
      </c>
      <c r="C75" s="20">
        <f t="shared" si="1"/>
        <v>6</v>
      </c>
      <c r="D75" s="20">
        <f t="shared" si="9"/>
        <v>2.5499999999999989</v>
      </c>
      <c r="E75" s="20">
        <f t="shared" si="2"/>
        <v>6.5024999999999942</v>
      </c>
      <c r="F75" s="20">
        <f t="shared" si="3"/>
        <v>1.1634749618390705</v>
      </c>
      <c r="G75" s="20">
        <f t="shared" si="4"/>
        <v>0.38859876733070331</v>
      </c>
      <c r="H75" s="20">
        <f t="shared" si="5"/>
        <v>1.2458225111025141</v>
      </c>
      <c r="I75" s="20">
        <f t="shared" si="6"/>
        <v>0.80268255797933141</v>
      </c>
      <c r="J75" s="20">
        <f t="shared" si="7"/>
        <v>1.0786449656115169</v>
      </c>
      <c r="K75" s="20">
        <f t="shared" si="8"/>
        <v>0.92708910891089114</v>
      </c>
      <c r="L75" s="20">
        <f>IF('DESIGN INPUTS AND CALCULATIONS'!$C$90="Integrated Leakage",'Integrated Leakage'!I75,'tables and calculations'!$S121)</f>
        <v>0.80268255797933141</v>
      </c>
      <c r="M75" s="20">
        <f>IF('DESIGN INPUTS AND CALCULATIONS'!$C$90="Integrated Leakage",'Integrated Leakage'!K75,'tables and calculations'!$AO121)</f>
        <v>0.92708910891089114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0.26</v>
      </c>
      <c r="C76" s="20">
        <f t="shared" si="1"/>
        <v>6</v>
      </c>
      <c r="D76" s="20">
        <f t="shared" si="9"/>
        <v>2.5999999999999988</v>
      </c>
      <c r="E76" s="20">
        <f t="shared" si="2"/>
        <v>6.7599999999999936</v>
      </c>
      <c r="F76" s="20">
        <f t="shared" si="3"/>
        <v>1.1661443927033368</v>
      </c>
      <c r="G76" s="20">
        <f t="shared" si="4"/>
        <v>0.40959999999999946</v>
      </c>
      <c r="H76" s="20">
        <f t="shared" si="5"/>
        <v>1.2552865779188975</v>
      </c>
      <c r="I76" s="20">
        <f t="shared" si="6"/>
        <v>0.79663083919679156</v>
      </c>
      <c r="J76" s="20">
        <f t="shared" si="7"/>
        <v>1.0798816568047338</v>
      </c>
      <c r="K76" s="20">
        <f t="shared" si="8"/>
        <v>0.92602739726027394</v>
      </c>
      <c r="L76" s="20">
        <f>IF('DESIGN INPUTS AND CALCULATIONS'!$C$90="Integrated Leakage",'Integrated Leakage'!I76,'tables and calculations'!$S122)</f>
        <v>0.79663083919679156</v>
      </c>
      <c r="M76" s="20">
        <f>IF('DESIGN INPUTS AND CALCULATIONS'!$C$90="Integrated Leakage",'Integrated Leakage'!K76,'tables and calculations'!$AO122)</f>
        <v>0.92602739726027394</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0.26</v>
      </c>
      <c r="C77" s="20">
        <f t="shared" si="1"/>
        <v>6</v>
      </c>
      <c r="D77" s="20">
        <f t="shared" si="9"/>
        <v>2.6499999999999986</v>
      </c>
      <c r="E77" s="20">
        <f t="shared" si="2"/>
        <v>7.0224999999999929</v>
      </c>
      <c r="F77" s="20">
        <f t="shared" si="3"/>
        <v>1.1686669601567312</v>
      </c>
      <c r="G77" s="20">
        <f t="shared" si="4"/>
        <v>0.43104592777184386</v>
      </c>
      <c r="H77" s="20">
        <f t="shared" si="5"/>
        <v>1.2647975679643659</v>
      </c>
      <c r="I77" s="20">
        <f t="shared" si="6"/>
        <v>0.79064035647179054</v>
      </c>
      <c r="J77" s="20">
        <f t="shared" si="7"/>
        <v>1.0810490091372968</v>
      </c>
      <c r="K77" s="20">
        <f t="shared" si="8"/>
        <v>0.92502744237102086</v>
      </c>
      <c r="L77" s="20">
        <f>IF('DESIGN INPUTS AND CALCULATIONS'!$C$90="Integrated Leakage",'Integrated Leakage'!I77,'tables and calculations'!$S123)</f>
        <v>0.79064035647179054</v>
      </c>
      <c r="M77" s="20">
        <f>IF('DESIGN INPUTS AND CALCULATIONS'!$C$90="Integrated Leakage",'Integrated Leakage'!K77,'tables and calculations'!$AO123)</f>
        <v>0.92502744237102086</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0.26</v>
      </c>
      <c r="C78" s="20">
        <f t="shared" si="1"/>
        <v>6</v>
      </c>
      <c r="D78" s="20">
        <f t="shared" si="9"/>
        <v>2.6999999999999984</v>
      </c>
      <c r="E78" s="20">
        <f t="shared" si="2"/>
        <v>7.2899999999999912</v>
      </c>
      <c r="F78" s="20">
        <f t="shared" si="3"/>
        <v>1.1710531912523605</v>
      </c>
      <c r="G78" s="20">
        <f t="shared" si="4"/>
        <v>0.45293453911158466</v>
      </c>
      <c r="H78" s="20">
        <f t="shared" si="5"/>
        <v>1.2743577717281538</v>
      </c>
      <c r="I78" s="20">
        <f t="shared" si="6"/>
        <v>0.78470899003809758</v>
      </c>
      <c r="J78" s="20">
        <f t="shared" si="7"/>
        <v>1.0821521109586953</v>
      </c>
      <c r="K78" s="20">
        <f t="shared" si="8"/>
        <v>0.92408450704225353</v>
      </c>
      <c r="L78" s="20">
        <f>IF('DESIGN INPUTS AND CALCULATIONS'!$C$90="Integrated Leakage",'Integrated Leakage'!I78,'tables and calculations'!$S124)</f>
        <v>0.78470899003809758</v>
      </c>
      <c r="M78" s="20">
        <f>IF('DESIGN INPUTS AND CALCULATIONS'!$C$90="Integrated Leakage",'Integrated Leakage'!K78,'tables and calculations'!$AO124)</f>
        <v>0.92408450704225353</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0.26</v>
      </c>
      <c r="C79" s="20">
        <f t="shared" si="1"/>
        <v>6</v>
      </c>
      <c r="D79" s="20">
        <f t="shared" si="9"/>
        <v>2.7499999999999982</v>
      </c>
      <c r="E79" s="20">
        <f t="shared" si="2"/>
        <v>7.5624999999999902</v>
      </c>
      <c r="F79" s="20">
        <f t="shared" si="3"/>
        <v>1.1733126911489045</v>
      </c>
      <c r="G79" s="20">
        <f t="shared" si="4"/>
        <v>0.4752640036730939</v>
      </c>
      <c r="H79" s="20">
        <f t="shared" si="5"/>
        <v>1.2839691175499504</v>
      </c>
      <c r="I79" s="20">
        <f t="shared" si="6"/>
        <v>0.77883493172186591</v>
      </c>
      <c r="J79" s="20">
        <f t="shared" si="7"/>
        <v>1.0831955922865013</v>
      </c>
      <c r="K79" s="20">
        <f t="shared" si="8"/>
        <v>0.92319430315361151</v>
      </c>
      <c r="L79" s="20">
        <f>IF('DESIGN INPUTS AND CALCULATIONS'!$C$90="Integrated Leakage",'Integrated Leakage'!I79,'tables and calculations'!$S125)</f>
        <v>0.77883493172186591</v>
      </c>
      <c r="M79" s="20">
        <f>IF('DESIGN INPUTS AND CALCULATIONS'!$C$90="Integrated Leakage",'Integrated Leakage'!K79,'tables and calculations'!$AO125)</f>
        <v>0.92319430315361151</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0.26</v>
      </c>
      <c r="C80" s="20">
        <f t="shared" si="1"/>
        <v>6</v>
      </c>
      <c r="D80" s="20">
        <f t="shared" si="9"/>
        <v>2.799999999999998</v>
      </c>
      <c r="E80" s="20">
        <f t="shared" si="2"/>
        <v>7.8399999999999892</v>
      </c>
      <c r="F80" s="20">
        <f t="shared" si="3"/>
        <v>1.1754542378175759</v>
      </c>
      <c r="G80" s="20">
        <f t="shared" si="4"/>
        <v>0.49803265306122374</v>
      </c>
      <c r="H80" s="20">
        <f t="shared" si="5"/>
        <v>1.2936332134259694</v>
      </c>
      <c r="I80" s="20">
        <f t="shared" si="6"/>
        <v>0.77301663997298642</v>
      </c>
      <c r="J80" s="20">
        <f t="shared" si="7"/>
        <v>1.0841836734693877</v>
      </c>
      <c r="K80" s="20">
        <f t="shared" si="8"/>
        <v>0.9223529411764706</v>
      </c>
      <c r="L80" s="20">
        <f>IF('DESIGN INPUTS AND CALCULATIONS'!$C$90="Integrated Leakage",'Integrated Leakage'!I80,'tables and calculations'!$S126)</f>
        <v>0.77301663997298642</v>
      </c>
      <c r="M80" s="20">
        <f>IF('DESIGN INPUTS AND CALCULATIONS'!$C$90="Integrated Leakage",'Integrated Leakage'!K80,'tables and calculations'!$AO126)</f>
        <v>0.9223529411764706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0.26</v>
      </c>
      <c r="C81" s="20">
        <f t="shared" si="1"/>
        <v>6</v>
      </c>
      <c r="D81" s="20">
        <f t="shared" si="9"/>
        <v>2.8499999999999979</v>
      </c>
      <c r="E81" s="20">
        <f t="shared" si="2"/>
        <v>8.1224999999999881</v>
      </c>
      <c r="F81" s="20">
        <f t="shared" si="3"/>
        <v>1.1774858656520251</v>
      </c>
      <c r="G81" s="20">
        <f t="shared" si="4"/>
        <v>0.521238963935721</v>
      </c>
      <c r="H81" s="20">
        <f t="shared" si="5"/>
        <v>1.303351383774823</v>
      </c>
      <c r="I81" s="20">
        <f t="shared" si="6"/>
        <v>0.76725280108558025</v>
      </c>
      <c r="J81" s="20">
        <f t="shared" si="7"/>
        <v>1.0851202079272255</v>
      </c>
      <c r="K81" s="20">
        <f t="shared" si="8"/>
        <v>0.92155688622754484</v>
      </c>
      <c r="L81" s="20">
        <f>IF('DESIGN INPUTS AND CALCULATIONS'!$C$90="Integrated Leakage",'Integrated Leakage'!I81,'tables and calculations'!$S127)</f>
        <v>0.76725280108558025</v>
      </c>
      <c r="M81" s="20">
        <f>IF('DESIGN INPUTS AND CALCULATIONS'!$C$90="Integrated Leakage",'Integrated Leakage'!K81,'tables and calculations'!$AO127)</f>
        <v>0.92155688622754484</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0.26</v>
      </c>
      <c r="C82" s="20">
        <f t="shared" si="1"/>
        <v>6</v>
      </c>
      <c r="D82" s="20">
        <f t="shared" si="9"/>
        <v>2.8999999999999977</v>
      </c>
      <c r="E82" s="20">
        <f t="shared" si="2"/>
        <v>8.4099999999999859</v>
      </c>
      <c r="F82" s="20">
        <f t="shared" si="3"/>
        <v>1.1794149394339422</v>
      </c>
      <c r="G82" s="20">
        <f t="shared" si="4"/>
        <v>0.54488154313647674</v>
      </c>
      <c r="H82" s="20">
        <f t="shared" si="5"/>
        <v>1.3131247018354422</v>
      </c>
      <c r="I82" s="20">
        <f t="shared" si="6"/>
        <v>0.76154229571816989</v>
      </c>
      <c r="J82" s="20">
        <f t="shared" si="7"/>
        <v>1.0860087197780421</v>
      </c>
      <c r="K82" s="20">
        <f t="shared" si="8"/>
        <v>0.92080291970802908</v>
      </c>
      <c r="L82" s="20">
        <f>IF('DESIGN INPUTS AND CALCULATIONS'!$C$90="Integrated Leakage",'Integrated Leakage'!I82,'tables and calculations'!$S128)</f>
        <v>0.76154229571816989</v>
      </c>
      <c r="M82" s="20">
        <f>IF('DESIGN INPUTS AND CALCULATIONS'!$C$90="Integrated Leakage",'Integrated Leakage'!K82,'tables and calculations'!$AO128)</f>
        <v>0.92080291970802908</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0.26</v>
      </c>
      <c r="C83" s="20">
        <f t="shared" si="1"/>
        <v>6</v>
      </c>
      <c r="D83" s="20">
        <f t="shared" si="9"/>
        <v>2.9499999999999975</v>
      </c>
      <c r="E83" s="20">
        <f t="shared" si="2"/>
        <v>8.7024999999999846</v>
      </c>
      <c r="F83" s="20">
        <f t="shared" si="3"/>
        <v>1.1812482198979721</v>
      </c>
      <c r="G83" s="20">
        <f t="shared" si="4"/>
        <v>0.56895911455839521</v>
      </c>
      <c r="H83" s="20">
        <f t="shared" si="5"/>
        <v>1.3229540182698594</v>
      </c>
      <c r="I83" s="20">
        <f t="shared" si="6"/>
        <v>0.75588416996365904</v>
      </c>
      <c r="J83" s="20">
        <f t="shared" si="7"/>
        <v>1.086852437039165</v>
      </c>
      <c r="K83" s="20">
        <f t="shared" si="8"/>
        <v>0.92008810572687227</v>
      </c>
      <c r="L83" s="20">
        <f>IF('DESIGN INPUTS AND CALCULATIONS'!$C$90="Integrated Leakage",'Integrated Leakage'!I83,'tables and calculations'!$S129)</f>
        <v>0.75588416996365904</v>
      </c>
      <c r="M83" s="20">
        <f>IF('DESIGN INPUTS AND CALCULATIONS'!$C$90="Integrated Leakage",'Integrated Leakage'!K83,'tables and calculations'!$AO129)</f>
        <v>0.92008810572687227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0.26</v>
      </c>
      <c r="C84" s="20">
        <f t="shared" si="1"/>
        <v>6</v>
      </c>
      <c r="D84" s="20">
        <f t="shared" si="9"/>
        <v>2.9999999999999973</v>
      </c>
      <c r="E84" s="20">
        <f t="shared" si="2"/>
        <v>8.999999999999984</v>
      </c>
      <c r="F84" s="20">
        <f t="shared" si="3"/>
        <v>1.1829919219631155</v>
      </c>
      <c r="G84" s="20">
        <f t="shared" si="4"/>
        <v>0.59347050754458042</v>
      </c>
      <c r="H84" s="20">
        <f t="shared" si="5"/>
        <v>1.3328399864603764</v>
      </c>
      <c r="I84" s="20">
        <f t="shared" si="6"/>
        <v>0.75027761033468121</v>
      </c>
      <c r="J84" s="20">
        <f t="shared" si="7"/>
        <v>1.0876543209876544</v>
      </c>
      <c r="K84" s="20">
        <f t="shared" si="8"/>
        <v>0.91940976163450616</v>
      </c>
      <c r="L84" s="20">
        <f>IF('DESIGN INPUTS AND CALCULATIONS'!$C$90="Integrated Leakage",'Integrated Leakage'!I84,'tables and calculations'!$S130)</f>
        <v>0.75027761033468121</v>
      </c>
      <c r="M84" s="20">
        <f>IF('DESIGN INPUTS AND CALCULATIONS'!$C$90="Integrated Leakage",'Integrated Leakage'!K84,'tables and calculations'!$AO130)</f>
        <v>0.91940976163450616</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0.26</v>
      </c>
      <c r="C85" s="20">
        <f t="shared" si="1"/>
        <v>6</v>
      </c>
      <c r="D85" s="20">
        <f t="shared" si="9"/>
        <v>3.0499999999999972</v>
      </c>
      <c r="E85" s="20">
        <f t="shared" si="2"/>
        <v>9.3024999999999824</v>
      </c>
      <c r="F85" s="20">
        <f t="shared" si="3"/>
        <v>1.184651766548525</v>
      </c>
      <c r="G85" s="20">
        <f t="shared" si="4"/>
        <v>0.61841464660037493</v>
      </c>
      <c r="H85" s="20">
        <f t="shared" si="5"/>
        <v>1.3427830849206062</v>
      </c>
      <c r="I85" s="20">
        <f t="shared" si="6"/>
        <v>0.74472192212573662</v>
      </c>
      <c r="J85" s="20">
        <f t="shared" si="7"/>
        <v>1.0884170921795215</v>
      </c>
      <c r="K85" s="20">
        <f t="shared" si="8"/>
        <v>0.91876543209876549</v>
      </c>
      <c r="L85" s="20">
        <f>IF('DESIGN INPUTS AND CALCULATIONS'!$C$90="Integrated Leakage",'Integrated Leakage'!I85,'tables and calculations'!$S131)</f>
        <v>0.74472192212573662</v>
      </c>
      <c r="M85" s="20">
        <f>IF('DESIGN INPUTS AND CALCULATIONS'!$C$90="Integrated Leakage",'Integrated Leakage'!K85,'tables and calculations'!$AO131)</f>
        <v>0.91876543209876549</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0.26</v>
      </c>
      <c r="C86" s="20">
        <f t="shared" si="1"/>
        <v>6</v>
      </c>
      <c r="D86" s="20">
        <f t="shared" si="9"/>
        <v>3.099999999999997</v>
      </c>
      <c r="E86" s="20">
        <f t="shared" si="2"/>
        <v>9.6099999999999817</v>
      </c>
      <c r="F86" s="20">
        <f t="shared" si="3"/>
        <v>1.1862330267650778</v>
      </c>
      <c r="G86" s="20">
        <f t="shared" si="4"/>
        <v>0.64379054225921928</v>
      </c>
      <c r="H86" s="20">
        <f t="shared" si="5"/>
        <v>1.3527836371808677</v>
      </c>
      <c r="I86" s="20">
        <f t="shared" si="6"/>
        <v>0.73921651069342409</v>
      </c>
      <c r="J86" s="20">
        <f t="shared" si="7"/>
        <v>1.0891432535553245</v>
      </c>
      <c r="K86" s="20">
        <f t="shared" si="8"/>
        <v>0.91815286624203807</v>
      </c>
      <c r="L86" s="20">
        <f>IF('DESIGN INPUTS AND CALCULATIONS'!$C$90="Integrated Leakage",'Integrated Leakage'!I86,'tables and calculations'!$S132)</f>
        <v>0.73921651069342409</v>
      </c>
      <c r="M86" s="20">
        <f>IF('DESIGN INPUTS AND CALCULATIONS'!$C$90="Integrated Leakage",'Integrated Leakage'!K86,'tables and calculations'!$AO132)</f>
        <v>0.91815286624203807</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0.26</v>
      </c>
      <c r="C87" s="20">
        <f t="shared" si="1"/>
        <v>6</v>
      </c>
      <c r="D87" s="20">
        <f t="shared" si="9"/>
        <v>3.1499999999999968</v>
      </c>
      <c r="E87" s="20">
        <f t="shared" si="2"/>
        <v>9.9224999999999799</v>
      </c>
      <c r="F87" s="20">
        <f t="shared" si="3"/>
        <v>1.1877405691664908</v>
      </c>
      <c r="G87" s="20">
        <f t="shared" si="4"/>
        <v>0.66959728295524745</v>
      </c>
      <c r="H87" s="20">
        <f t="shared" si="5"/>
        <v>1.3628418294584805</v>
      </c>
      <c r="I87" s="20">
        <f t="shared" si="6"/>
        <v>0.73376086526295259</v>
      </c>
      <c r="J87" s="20">
        <f t="shared" si="7"/>
        <v>1.0898351109991322</v>
      </c>
      <c r="K87" s="20">
        <f t="shared" si="8"/>
        <v>0.91756999743128687</v>
      </c>
      <c r="L87" s="20">
        <f>IF('DESIGN INPUTS AND CALCULATIONS'!$C$90="Integrated Leakage",'Integrated Leakage'!I87,'tables and calculations'!$S133)</f>
        <v>0.73376086526295259</v>
      </c>
      <c r="M87" s="20">
        <f>IF('DESIGN INPUTS AND CALCULATIONS'!$C$90="Integrated Leakage",'Integrated Leakage'!K87,'tables and calculations'!$AO133)</f>
        <v>0.91756999743128687</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0.26</v>
      </c>
      <c r="C88" s="20">
        <f t="shared" si="1"/>
        <v>6</v>
      </c>
      <c r="D88" s="20">
        <f t="shared" si="9"/>
        <v>3.1999999999999966</v>
      </c>
      <c r="E88" s="20">
        <f t="shared" si="2"/>
        <v>10.239999999999979</v>
      </c>
      <c r="F88" s="20">
        <f t="shared" si="3"/>
        <v>1.189178890652127</v>
      </c>
      <c r="G88" s="20">
        <f t="shared" si="4"/>
        <v>0.69583402777777603</v>
      </c>
      <c r="H88" s="20">
        <f t="shared" si="5"/>
        <v>1.3729577263812252</v>
      </c>
      <c r="I88" s="20">
        <f t="shared" si="6"/>
        <v>0.72835454492524765</v>
      </c>
      <c r="J88" s="20">
        <f t="shared" si="7"/>
        <v>1.0904947916666667</v>
      </c>
      <c r="K88" s="20">
        <f t="shared" si="8"/>
        <v>0.91701492537313423</v>
      </c>
      <c r="L88" s="20">
        <f>IF('DESIGN INPUTS AND CALCULATIONS'!$C$90="Integrated Leakage",'Integrated Leakage'!I88,'tables and calculations'!$S134)</f>
        <v>0.72835454492524765</v>
      </c>
      <c r="M88" s="20">
        <f>IF('DESIGN INPUTS AND CALCULATIONS'!$C$90="Integrated Leakage",'Integrated Leakage'!K88,'tables and calculations'!$AO134)</f>
        <v>0.91701492537313423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0.26</v>
      </c>
      <c r="C89" s="20">
        <f t="shared" si="1"/>
        <v>6</v>
      </c>
      <c r="D89" s="20">
        <f t="shared" si="9"/>
        <v>3.2499999999999964</v>
      </c>
      <c r="E89" s="20">
        <f t="shared" ref="E89:E95" si="10">D89^2</f>
        <v>10.562499999999977</v>
      </c>
      <c r="F89" s="20">
        <f t="shared" ref="F89:F95" si="11">($C$18*(1-(1-($C$17^2))/(E89)))^2</f>
        <v>1.1905521515353101</v>
      </c>
      <c r="G89" s="20">
        <f t="shared" ref="G89:G95" si="12">((B89/$C$17)*(D89-(1/D89)))^2</f>
        <v>0.72249999999999825</v>
      </c>
      <c r="H89" s="20">
        <f t="shared" ref="H89:H95" si="13">SQRT(F89+G89)</f>
        <v>1.383131284996225</v>
      </c>
      <c r="I89" s="20">
        <f t="shared" ref="I89:I95" si="14">1/(H89)</f>
        <v>0.72299716653631285</v>
      </c>
      <c r="J89" s="20">
        <f t="shared" ref="J89:J95" si="15">SQRT(F89)</f>
        <v>1.0911242603550295</v>
      </c>
      <c r="K89" s="20">
        <f t="shared" ref="K89:K95" si="16">1/J89</f>
        <v>0.91648590021691978</v>
      </c>
      <c r="L89" s="20">
        <f>IF('DESIGN INPUTS AND CALCULATIONS'!$C$90="Integrated Leakage",'Integrated Leakage'!I89,'tables and calculations'!$S135)</f>
        <v>0.72299716653631285</v>
      </c>
      <c r="M89" s="20">
        <f>IF('DESIGN INPUTS AND CALCULATIONS'!$C$90="Integrated Leakage",'Integrated Leakage'!K89,'tables and calculations'!$AO135)</f>
        <v>0.91648590021691978</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0.26</v>
      </c>
      <c r="C90" s="20">
        <f t="shared" si="1"/>
        <v>6</v>
      </c>
      <c r="D90" s="20">
        <f t="shared" ref="D90:D95" si="17">D89+0.05</f>
        <v>3.2999999999999963</v>
      </c>
      <c r="E90" s="20">
        <f t="shared" si="10"/>
        <v>10.889999999999976</v>
      </c>
      <c r="F90" s="20">
        <f t="shared" si="11"/>
        <v>1.1918642052240049</v>
      </c>
      <c r="G90" s="20">
        <f t="shared" si="12"/>
        <v>0.74959448128875561</v>
      </c>
      <c r="H90" s="20">
        <f t="shared" si="13"/>
        <v>1.3933623672658741</v>
      </c>
      <c r="I90" s="20">
        <f t="shared" si="14"/>
        <v>0.71768839427050868</v>
      </c>
      <c r="J90" s="20">
        <f t="shared" si="15"/>
        <v>1.0917253341495767</v>
      </c>
      <c r="K90" s="20">
        <f t="shared" si="16"/>
        <v>0.91598130841121483</v>
      </c>
      <c r="L90" s="20">
        <f>IF('DESIGN INPUTS AND CALCULATIONS'!$C$90="Integrated Leakage",'Integrated Leakage'!I90,'tables and calculations'!$S136)</f>
        <v>0.71768839427050868</v>
      </c>
      <c r="M90" s="20">
        <f>IF('DESIGN INPUTS AND CALCULATIONS'!$C$90="Integrated Leakage",'Integrated Leakage'!K90,'tables and calculations'!$AO136)</f>
        <v>0.91598130841121483</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0.26</v>
      </c>
      <c r="C91" s="20">
        <f t="shared" si="1"/>
        <v>6</v>
      </c>
      <c r="D91" s="20">
        <f t="shared" si="17"/>
        <v>3.3499999999999961</v>
      </c>
      <c r="E91" s="20">
        <f t="shared" si="10"/>
        <v>11.222499999999973</v>
      </c>
      <c r="F91" s="20">
        <f t="shared" si="11"/>
        <v>1.1931186249031891</v>
      </c>
      <c r="G91" s="20">
        <f t="shared" si="12"/>
        <v>0.77711680651468806</v>
      </c>
      <c r="H91" s="20">
        <f t="shared" si="13"/>
        <v>1.4036507512262006</v>
      </c>
      <c r="I91" s="20">
        <f t="shared" si="14"/>
        <v>0.71242793061338117</v>
      </c>
      <c r="J91" s="20">
        <f t="shared" si="15"/>
        <v>1.0922996955520903</v>
      </c>
      <c r="K91" s="20">
        <f t="shared" si="16"/>
        <v>0.91549966009517336</v>
      </c>
      <c r="L91" s="20">
        <f>IF('DESIGN INPUTS AND CALCULATIONS'!$C$90="Integrated Leakage",'Integrated Leakage'!I91,'tables and calculations'!$S137)</f>
        <v>0.71242793061338117</v>
      </c>
      <c r="M91" s="20">
        <f>IF('DESIGN INPUTS AND CALCULATIONS'!$C$90="Integrated Leakage",'Integrated Leakage'!K91,'tables and calculations'!$AO137)</f>
        <v>0.91549966009517336</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0.26</v>
      </c>
      <c r="C92" s="20">
        <f t="shared" si="1"/>
        <v>6</v>
      </c>
      <c r="D92" s="20">
        <f t="shared" si="17"/>
        <v>3.3999999999999959</v>
      </c>
      <c r="E92" s="20">
        <f t="shared" si="10"/>
        <v>11.559999999999972</v>
      </c>
      <c r="F92" s="20">
        <f t="shared" si="11"/>
        <v>1.1943187275588705</v>
      </c>
      <c r="G92" s="20">
        <f t="shared" si="12"/>
        <v>0.80506635909265467</v>
      </c>
      <c r="H92" s="20">
        <f t="shared" si="13"/>
        <v>1.4139961409606199</v>
      </c>
      <c r="I92" s="20">
        <f t="shared" si="14"/>
        <v>0.70721550860855587</v>
      </c>
      <c r="J92" s="20">
        <f t="shared" si="15"/>
        <v>1.0928489042675893</v>
      </c>
      <c r="K92" s="20">
        <f t="shared" si="16"/>
        <v>0.91503957783641166</v>
      </c>
      <c r="L92" s="20">
        <f>IF('DESIGN INPUTS AND CALCULATIONS'!$C$90="Integrated Leakage",'Integrated Leakage'!I92,'tables and calculations'!$S138)</f>
        <v>0.70721550860855587</v>
      </c>
      <c r="M92" s="20">
        <f>IF('DESIGN INPUTS AND CALCULATIONS'!$C$90="Integrated Leakage",'Integrated Leakage'!K92,'tables and calculations'!$AO138)</f>
        <v>0.91503957783641166</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0.26</v>
      </c>
      <c r="C93" s="20">
        <f t="shared" si="1"/>
        <v>6</v>
      </c>
      <c r="D93" s="20">
        <f t="shared" si="17"/>
        <v>3.4499999999999957</v>
      </c>
      <c r="E93" s="20">
        <f t="shared" si="10"/>
        <v>11.902499999999971</v>
      </c>
      <c r="F93" s="20">
        <f t="shared" si="11"/>
        <v>1.1954675956410745</v>
      </c>
      <c r="G93" s="20">
        <f t="shared" si="12"/>
        <v>0.83344256679139184</v>
      </c>
      <c r="H93" s="20">
        <f t="shared" si="13"/>
        <v>1.4243981755227246</v>
      </c>
      <c r="I93" s="20">
        <f t="shared" si="14"/>
        <v>0.70205088519789816</v>
      </c>
      <c r="J93" s="20">
        <f t="shared" si="15"/>
        <v>1.0933744078041494</v>
      </c>
      <c r="K93" s="20">
        <f t="shared" si="16"/>
        <v>0.91459978655282825</v>
      </c>
      <c r="L93" s="20">
        <f>IF('DESIGN INPUTS AND CALCULATIONS'!$C$90="Integrated Leakage",'Integrated Leakage'!I93,'tables and calculations'!$S139)</f>
        <v>0.70205088519789816</v>
      </c>
      <c r="M93" s="20">
        <f>IF('DESIGN INPUTS AND CALCULATIONS'!$C$90="Integrated Leakage",'Integrated Leakage'!K93,'tables and calculations'!$AO139)</f>
        <v>0.91459978655282825</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0.26</v>
      </c>
      <c r="C94" s="20">
        <f t="shared" si="1"/>
        <v>6</v>
      </c>
      <c r="D94" s="20">
        <f t="shared" si="17"/>
        <v>3.4999999999999956</v>
      </c>
      <c r="E94" s="20">
        <f t="shared" si="10"/>
        <v>12.249999999999968</v>
      </c>
      <c r="F94" s="20">
        <f t="shared" si="11"/>
        <v>1.1965680966264056</v>
      </c>
      <c r="G94" s="20">
        <f t="shared" si="12"/>
        <v>0.86224489795918124</v>
      </c>
      <c r="H94" s="20">
        <f t="shared" si="13"/>
        <v>1.4348564369251673</v>
      </c>
      <c r="I94" s="20">
        <f t="shared" si="14"/>
        <v>0.69693383551524846</v>
      </c>
      <c r="J94" s="20">
        <f t="shared" si="15"/>
        <v>1.0938775510204082</v>
      </c>
      <c r="K94" s="20">
        <f t="shared" si="16"/>
        <v>0.91417910447761197</v>
      </c>
      <c r="L94" s="20">
        <f>IF('DESIGN INPUTS AND CALCULATIONS'!$C$90="Integrated Leakage",'Integrated Leakage'!I94,'tables and calculations'!$S140)</f>
        <v>0.69693383551524846</v>
      </c>
      <c r="M94" s="20">
        <f>IF('DESIGN INPUTS AND CALCULATIONS'!$C$90="Integrated Leakage",'Integrated Leakage'!K94,'tables and calculations'!$AO140)</f>
        <v>0.91417910447761197</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0.26</v>
      </c>
      <c r="C95" s="20">
        <f t="shared" si="1"/>
        <v>6</v>
      </c>
      <c r="D95" s="20">
        <f t="shared" si="17"/>
        <v>3.5499999999999954</v>
      </c>
      <c r="E95" s="20">
        <f t="shared" si="10"/>
        <v>12.602499999999967</v>
      </c>
      <c r="F95" s="20">
        <f t="shared" si="11"/>
        <v>1.1976229007089738</v>
      </c>
      <c r="G95" s="20">
        <f t="shared" si="12"/>
        <v>0.89147285811897725</v>
      </c>
      <c r="H95" s="20">
        <f t="shared" si="13"/>
        <v>1.44537045729735</v>
      </c>
      <c r="I95" s="20">
        <f t="shared" si="14"/>
        <v>0.69186414801217577</v>
      </c>
      <c r="J95" s="20">
        <f t="shared" si="15"/>
        <v>1.0943595847384779</v>
      </c>
      <c r="K95" s="20">
        <f t="shared" si="16"/>
        <v>0.91377643504531714</v>
      </c>
      <c r="L95" s="20">
        <f>IF('DESIGN INPUTS AND CALCULATIONS'!$C$90="Integrated Leakage",'Integrated Leakage'!I95,'tables and calculations'!$S141)</f>
        <v>0.69186414801217577</v>
      </c>
      <c r="M95" s="20">
        <f>IF('DESIGN INPUTS AND CALCULATIONS'!$C$90="Integrated Leakage",'Integrated Leakage'!K95,'tables and calculations'!$AO141)</f>
        <v>0.91377643504531714</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D17" sqref="D17"/>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5.7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c r="B6" s="212" t="s">
        <v>640</v>
      </c>
      <c r="C6" s="210" t="s">
        <v>641</v>
      </c>
      <c r="D6" s="310">
        <v>450</v>
      </c>
      <c r="E6" s="210" t="s">
        <v>642</v>
      </c>
      <c r="G6" s="212" t="s">
        <v>643</v>
      </c>
      <c r="H6" s="210" t="s">
        <v>644</v>
      </c>
      <c r="I6" s="204">
        <f>'DESIGN INPUTS AND CALCULATIONS'!C172</f>
        <v>47</v>
      </c>
      <c r="J6" s="220" t="s">
        <v>645</v>
      </c>
      <c r="K6" s="457"/>
      <c r="L6" s="439" t="s">
        <v>899</v>
      </c>
      <c r="M6" s="440"/>
      <c r="N6" s="440"/>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8.1999999999999993</v>
      </c>
      <c r="J7" s="220" t="s">
        <v>651</v>
      </c>
      <c r="K7" s="457"/>
      <c r="L7" s="439" t="s">
        <v>652</v>
      </c>
      <c r="M7" s="440"/>
      <c r="N7" s="440"/>
      <c r="O7" s="210" t="s">
        <v>653</v>
      </c>
      <c r="P7" s="312">
        <v>15</v>
      </c>
      <c r="Q7" s="210" t="s">
        <v>557</v>
      </c>
      <c r="U7" s="180"/>
    </row>
    <row r="8" spans="2:21">
      <c r="B8" s="212" t="s">
        <v>654</v>
      </c>
      <c r="C8" s="210" t="s">
        <v>655</v>
      </c>
      <c r="D8" s="301">
        <f>Vout</f>
        <v>75</v>
      </c>
      <c r="E8" s="210" t="s">
        <v>642</v>
      </c>
      <c r="G8" s="212" t="s">
        <v>656</v>
      </c>
      <c r="H8" s="210" t="s">
        <v>657</v>
      </c>
      <c r="I8" s="219">
        <f>CdivH2*picoF2*CdivL2*nanoF2*1000000000000/(CdivH2*picoF2+CdivL2*nanoF2)</f>
        <v>46.732145022432405</v>
      </c>
      <c r="J8" s="220" t="s">
        <v>645</v>
      </c>
      <c r="K8" s="457"/>
      <c r="L8" s="439" t="s">
        <v>658</v>
      </c>
      <c r="M8" s="440"/>
      <c r="N8" s="440"/>
      <c r="O8" s="210" t="s">
        <v>659</v>
      </c>
      <c r="P8" s="312">
        <v>1.5</v>
      </c>
      <c r="Q8" s="210"/>
      <c r="U8" s="180"/>
    </row>
    <row r="9" spans="2:21">
      <c r="B9" s="212" t="s">
        <v>660</v>
      </c>
      <c r="C9" s="210" t="s">
        <v>661</v>
      </c>
      <c r="D9" s="310">
        <v>2.6669999999999998</v>
      </c>
      <c r="E9" s="210" t="s">
        <v>662</v>
      </c>
      <c r="G9" s="212" t="s">
        <v>663</v>
      </c>
      <c r="H9" s="210" t="s">
        <v>664</v>
      </c>
      <c r="I9" s="219">
        <f>(CdivH2*picoF2+CdivL2*nanoF2)*1000000000</f>
        <v>8.2469999999999999</v>
      </c>
      <c r="J9" s="220" t="s">
        <v>651</v>
      </c>
      <c r="K9" s="457"/>
      <c r="L9" s="439" t="s">
        <v>665</v>
      </c>
      <c r="M9" s="440"/>
      <c r="N9" s="440"/>
      <c r="O9" s="210" t="s">
        <v>666</v>
      </c>
      <c r="P9" s="312">
        <v>80</v>
      </c>
      <c r="Q9" s="210" t="s">
        <v>667</v>
      </c>
      <c r="U9" s="180"/>
    </row>
    <row r="10" spans="2:21">
      <c r="B10" s="212" t="s">
        <v>668</v>
      </c>
      <c r="C10" s="210" t="s">
        <v>669</v>
      </c>
      <c r="D10" s="310">
        <v>450</v>
      </c>
      <c r="E10" s="210" t="s">
        <v>670</v>
      </c>
      <c r="G10" s="212" t="s">
        <v>671</v>
      </c>
      <c r="H10" s="210" t="s">
        <v>672</v>
      </c>
      <c r="I10" s="219">
        <f>CdivH2*picoF2/(CdivH2*picoF2+CdivL2*nanoF2)</f>
        <v>5.6990420759063902E-3</v>
      </c>
      <c r="J10" s="220"/>
      <c r="K10" s="457"/>
      <c r="L10" s="439" t="s">
        <v>673</v>
      </c>
      <c r="M10" s="440"/>
      <c r="N10" s="440"/>
      <c r="O10" s="210" t="s">
        <v>674</v>
      </c>
      <c r="P10" s="312">
        <v>1210</v>
      </c>
      <c r="Q10" s="216" t="s">
        <v>675</v>
      </c>
      <c r="U10" s="180"/>
    </row>
    <row r="11" spans="2:21" ht="15.75" thickBot="1">
      <c r="B11" s="212" t="s">
        <v>676</v>
      </c>
      <c r="C11" s="210" t="s">
        <v>677</v>
      </c>
      <c r="D11" s="310">
        <v>1000</v>
      </c>
      <c r="E11" s="210" t="s">
        <v>564</v>
      </c>
      <c r="G11" s="212" t="s">
        <v>678</v>
      </c>
      <c r="H11" s="210" t="s">
        <v>679</v>
      </c>
      <c r="I11" s="311">
        <v>1.35</v>
      </c>
      <c r="J11" s="220" t="s">
        <v>651</v>
      </c>
      <c r="K11" s="457"/>
      <c r="L11" s="439" t="s">
        <v>680</v>
      </c>
      <c r="M11" s="440"/>
      <c r="N11" s="440"/>
      <c r="O11" s="210" t="s">
        <v>681</v>
      </c>
      <c r="P11" s="219">
        <f>0.9*1000000000/((Rzero2+Rfeedforward2*kiliOhm2)*2*PI()*F_roll2*kilihertz2)</f>
        <v>0.11045608326858869</v>
      </c>
      <c r="Q11" s="216" t="s">
        <v>682</v>
      </c>
      <c r="U11" s="180"/>
    </row>
    <row r="12" spans="2:21">
      <c r="B12" s="212" t="s">
        <v>683</v>
      </c>
      <c r="C12" s="210" t="s">
        <v>684</v>
      </c>
      <c r="D12" s="301">
        <f>Lm</f>
        <v>510</v>
      </c>
      <c r="E12" s="210" t="s">
        <v>685</v>
      </c>
      <c r="G12" s="449" t="s">
        <v>686</v>
      </c>
      <c r="H12" s="450"/>
      <c r="I12" s="450"/>
      <c r="J12" s="451"/>
      <c r="K12" s="457"/>
      <c r="L12" s="439" t="s">
        <v>687</v>
      </c>
      <c r="M12" s="440"/>
      <c r="N12" s="440"/>
      <c r="O12" s="210" t="s">
        <v>688</v>
      </c>
      <c r="P12" s="313">
        <v>4.7</v>
      </c>
      <c r="Q12" s="210" t="s">
        <v>689</v>
      </c>
      <c r="U12" s="180"/>
    </row>
    <row r="13" spans="2:21">
      <c r="B13" s="212" t="s">
        <v>690</v>
      </c>
      <c r="C13" s="210" t="s">
        <v>691</v>
      </c>
      <c r="D13" s="301">
        <f>Lr</f>
        <v>85</v>
      </c>
      <c r="E13" s="210" t="s">
        <v>685</v>
      </c>
      <c r="G13" s="209" t="s">
        <v>563</v>
      </c>
      <c r="H13" s="208" t="s">
        <v>692</v>
      </c>
      <c r="I13" s="217">
        <v>2.6669999999999998</v>
      </c>
      <c r="J13" s="206" t="s">
        <v>10</v>
      </c>
      <c r="K13" s="457"/>
      <c r="L13" s="439" t="s">
        <v>693</v>
      </c>
      <c r="M13" s="440"/>
      <c r="N13" s="440"/>
      <c r="O13" s="210" t="s">
        <v>694</v>
      </c>
      <c r="P13" s="313">
        <v>15</v>
      </c>
      <c r="Q13" s="210" t="s">
        <v>557</v>
      </c>
      <c r="U13" s="180"/>
    </row>
    <row r="14" spans="2:21">
      <c r="B14" s="212" t="s">
        <v>695</v>
      </c>
      <c r="C14" s="210" t="s">
        <v>696</v>
      </c>
      <c r="D14" s="301">
        <f>Cr*1000</f>
        <v>30</v>
      </c>
      <c r="E14" s="210" t="s">
        <v>697</v>
      </c>
      <c r="G14" s="209" t="s">
        <v>562</v>
      </c>
      <c r="H14" s="208" t="s">
        <v>698</v>
      </c>
      <c r="I14" s="217">
        <v>0.5</v>
      </c>
      <c r="J14" s="215"/>
      <c r="K14" s="457"/>
      <c r="L14" s="439" t="s">
        <v>699</v>
      </c>
      <c r="M14" s="440"/>
      <c r="N14" s="440"/>
      <c r="O14" s="210" t="s">
        <v>700</v>
      </c>
      <c r="P14" s="313">
        <v>100</v>
      </c>
      <c r="Q14" s="210" t="s">
        <v>701</v>
      </c>
      <c r="U14" s="180"/>
    </row>
    <row r="15" spans="2:21">
      <c r="B15" s="212" t="s">
        <v>702</v>
      </c>
      <c r="C15" s="210" t="s">
        <v>703</v>
      </c>
      <c r="D15" s="210">
        <f>Nps</f>
        <v>3</v>
      </c>
      <c r="E15" s="210"/>
      <c r="G15" s="209" t="s">
        <v>561</v>
      </c>
      <c r="H15" s="218" t="s">
        <v>704</v>
      </c>
      <c r="I15" s="217">
        <v>0.2</v>
      </c>
      <c r="J15" s="206" t="s">
        <v>560</v>
      </c>
      <c r="K15" s="457"/>
      <c r="L15" s="439" t="s">
        <v>705</v>
      </c>
      <c r="M15" s="440"/>
      <c r="N15" s="440"/>
      <c r="O15" s="210" t="s">
        <v>706</v>
      </c>
      <c r="P15" s="313">
        <v>150</v>
      </c>
      <c r="Q15" s="210" t="s">
        <v>707</v>
      </c>
      <c r="U15" s="180"/>
    </row>
    <row r="16" spans="2:21">
      <c r="B16" s="212" t="s">
        <v>708</v>
      </c>
      <c r="C16" s="210" t="s">
        <v>709</v>
      </c>
      <c r="D16" s="217">
        <v>110</v>
      </c>
      <c r="E16" s="210" t="s">
        <v>710</v>
      </c>
      <c r="G16" s="209" t="s">
        <v>559</v>
      </c>
      <c r="H16" s="208" t="s">
        <v>711</v>
      </c>
      <c r="I16" s="217">
        <v>20</v>
      </c>
      <c r="J16" s="206" t="s">
        <v>558</v>
      </c>
      <c r="K16" s="457"/>
      <c r="L16" s="439" t="s">
        <v>712</v>
      </c>
      <c r="M16" s="440"/>
      <c r="N16" s="440"/>
      <c r="O16" s="210" t="s">
        <v>713</v>
      </c>
      <c r="P16" s="313">
        <v>300</v>
      </c>
      <c r="Q16" s="210" t="s">
        <v>557</v>
      </c>
      <c r="U16" s="180"/>
    </row>
    <row r="17" spans="2:21">
      <c r="B17" s="212" t="s">
        <v>714</v>
      </c>
      <c r="C17" s="210" t="s">
        <v>715</v>
      </c>
      <c r="D17" s="211">
        <f>(Vo_set2+Vfeed2)/Ioutput2</f>
        <v>28.496437945256844</v>
      </c>
      <c r="E17" s="216" t="s">
        <v>716</v>
      </c>
      <c r="G17" s="209" t="s">
        <v>556</v>
      </c>
      <c r="H17" s="208" t="s">
        <v>717</v>
      </c>
      <c r="I17" s="214">
        <f>I_step2/(kslewrate2*1/microsecond2)</f>
        <v>1.3334999999999999E-7</v>
      </c>
      <c r="J17" s="215" t="s">
        <v>553</v>
      </c>
      <c r="K17" s="457"/>
      <c r="L17" s="345" t="s">
        <v>718</v>
      </c>
      <c r="M17" s="346"/>
      <c r="N17" s="346"/>
      <c r="O17" s="346"/>
      <c r="P17" s="346"/>
      <c r="Q17" s="347"/>
      <c r="U17" s="180"/>
    </row>
    <row r="18" spans="2:21">
      <c r="B18" s="212" t="s">
        <v>719</v>
      </c>
      <c r="C18" s="210" t="s">
        <v>720</v>
      </c>
      <c r="D18" s="211">
        <f>Vo_set2+Vfeed2</f>
        <v>76</v>
      </c>
      <c r="E18" s="210" t="s">
        <v>642</v>
      </c>
      <c r="G18" s="209" t="s">
        <v>555</v>
      </c>
      <c r="H18" s="210" t="s">
        <v>721</v>
      </c>
      <c r="I18" s="214">
        <f>2*transient2+duty_step2/(freq_load2*kilihertz2)</f>
        <v>2.5002666999999999E-3</v>
      </c>
      <c r="J18" s="213" t="s">
        <v>553</v>
      </c>
      <c r="K18" s="457"/>
      <c r="L18" s="441" t="s">
        <v>722</v>
      </c>
      <c r="M18" s="442"/>
      <c r="N18" s="442"/>
      <c r="O18" s="442"/>
      <c r="P18" s="205" t="s">
        <v>723</v>
      </c>
      <c r="Q18" s="313">
        <v>0</v>
      </c>
      <c r="U18" s="180"/>
    </row>
    <row r="19" spans="2:21">
      <c r="B19" s="319" t="s">
        <v>724</v>
      </c>
      <c r="C19" s="320" t="s">
        <v>725</v>
      </c>
      <c r="D19" s="321">
        <f>1*0.001/(2*PI()*(Lseries2*res_cap2*microhenry2*nanoF2)^0.5)</f>
        <v>99.666691410419475</v>
      </c>
      <c r="E19" s="320" t="s">
        <v>726</v>
      </c>
      <c r="G19" s="209" t="s">
        <v>554</v>
      </c>
      <c r="H19" s="208" t="s">
        <v>727</v>
      </c>
      <c r="I19" s="207">
        <f>1/(freq_load2*kilihertz2)</f>
        <v>5.0000000000000001E-3</v>
      </c>
      <c r="J19" s="206" t="s">
        <v>553</v>
      </c>
      <c r="K19" s="457"/>
      <c r="L19" s="439" t="s">
        <v>728</v>
      </c>
      <c r="M19" s="440"/>
      <c r="N19" s="440"/>
      <c r="O19" s="440"/>
      <c r="P19" s="205" t="s">
        <v>729</v>
      </c>
      <c r="Q19" s="313">
        <v>0</v>
      </c>
      <c r="U19" s="180"/>
    </row>
    <row r="20" spans="2:21" ht="15.75" thickBot="1">
      <c r="B20" s="319" t="s">
        <v>730</v>
      </c>
      <c r="C20" s="320" t="s">
        <v>731</v>
      </c>
      <c r="D20" s="201">
        <v>10</v>
      </c>
      <c r="E20" s="320" t="s">
        <v>732</v>
      </c>
      <c r="G20" s="203" t="s">
        <v>733</v>
      </c>
      <c r="H20" s="202" t="s">
        <v>734</v>
      </c>
      <c r="I20" s="201">
        <v>2.6669999999999998</v>
      </c>
      <c r="J20" s="200" t="s">
        <v>735</v>
      </c>
      <c r="K20" s="457"/>
      <c r="L20" s="443" t="s">
        <v>736</v>
      </c>
      <c r="M20" s="444"/>
      <c r="N20" s="444"/>
      <c r="O20" s="444"/>
      <c r="P20" s="199" t="s">
        <v>737</v>
      </c>
      <c r="Q20" s="350">
        <v>0</v>
      </c>
      <c r="R20" s="198"/>
      <c r="U20" s="180"/>
    </row>
    <row r="21" spans="2:21" ht="15.75" thickBot="1">
      <c r="B21" s="322" t="s">
        <v>738</v>
      </c>
      <c r="C21" s="323" t="s">
        <v>739</v>
      </c>
      <c r="D21" s="349">
        <v>50</v>
      </c>
      <c r="E21" s="323" t="s">
        <v>740</v>
      </c>
      <c r="G21" s="197"/>
      <c r="H21" s="196"/>
      <c r="I21" s="195"/>
      <c r="J21" s="194"/>
      <c r="K21" s="193"/>
      <c r="P21" s="184"/>
      <c r="Q21" s="192"/>
      <c r="R21" s="191"/>
      <c r="S21" s="191"/>
      <c r="T21" s="191"/>
      <c r="U21" s="190"/>
    </row>
    <row r="22" spans="2:21" ht="15.75" thickBot="1">
      <c r="B22" s="185"/>
      <c r="C22" s="317"/>
      <c r="D22" s="317"/>
      <c r="E22" s="317"/>
      <c r="G22" s="188"/>
      <c r="H22" s="187"/>
      <c r="I22" s="348"/>
      <c r="J22" s="193"/>
      <c r="K22" s="193"/>
      <c r="P22" s="184"/>
      <c r="Q22" s="192"/>
      <c r="U22" s="180"/>
    </row>
    <row r="23" spans="2:21">
      <c r="B23" s="351" t="s">
        <v>588</v>
      </c>
      <c r="C23" s="352"/>
      <c r="D23" s="352">
        <f>Data!X20/1000</f>
        <v>25.118864315095806</v>
      </c>
      <c r="E23" s="353" t="s">
        <v>11</v>
      </c>
      <c r="G23" s="188"/>
      <c r="H23" s="187"/>
      <c r="I23" s="348"/>
      <c r="J23" s="193"/>
      <c r="K23" s="193"/>
      <c r="P23" s="184"/>
      <c r="Q23" s="192"/>
      <c r="U23" s="180"/>
    </row>
    <row r="24" spans="2:21" ht="15.75" thickBot="1">
      <c r="B24" s="322" t="s">
        <v>589</v>
      </c>
      <c r="C24" s="323"/>
      <c r="D24" s="323">
        <f>Data!X21</f>
        <v>96.303754624889123</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Fledderman, Joe</cp:lastModifiedBy>
  <dcterms:created xsi:type="dcterms:W3CDTF">2014-10-10T14:52:07Z</dcterms:created>
  <dcterms:modified xsi:type="dcterms:W3CDTF">2024-08-28T17:20:22Z</dcterms:modified>
</cp:coreProperties>
</file>